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76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elo\Dropbox\Profissional\Professor Money\"/>
    </mc:Choice>
  </mc:AlternateContent>
  <bookViews>
    <workbookView xWindow="0" yWindow="90" windowWidth="15315" windowHeight="5955" tabRatio="690"/>
  </bookViews>
  <sheets>
    <sheet name="Resumo" sheetId="8" r:id="rId1"/>
    <sheet name="COPOMs" sheetId="9" r:id="rId2"/>
    <sheet name="Rentabilidade acumulada" sheetId="4" r:id="rId3"/>
    <sheet name="Trajetória da Selic" sheetId="5" r:id="rId4"/>
    <sheet name="Cenários" sheetId="10" state="hidden" r:id="rId5"/>
    <sheet name="feriados" sheetId="6" state="hidden" r:id="rId6"/>
  </sheets>
  <definedNames>
    <definedName name="feriados">feriados!$A$2:$A$937</definedName>
    <definedName name="prêmio_de_risco">Resumo!$D$6</definedName>
    <definedName name="taxa_pré">Resumo!$D$4</definedName>
    <definedName name="vencimento">Resumo!$D$3</definedName>
  </definedNames>
  <calcPr calcId="171027"/>
</workbook>
</file>

<file path=xl/calcChain.xml><?xml version="1.0" encoding="utf-8"?>
<calcChain xmlns="http://schemas.openxmlformats.org/spreadsheetml/2006/main">
  <c r="E2" i="10" l="1"/>
  <c r="G10" i="8" l="1"/>
  <c r="B10" i="9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B35" i="9" s="1"/>
  <c r="B36" i="9" s="1"/>
  <c r="B37" i="9" s="1"/>
  <c r="B38" i="9" s="1"/>
  <c r="B39" i="9" s="1"/>
  <c r="B40" i="9" s="1"/>
  <c r="B41" i="9" s="1"/>
  <c r="B42" i="9" s="1"/>
  <c r="B43" i="9" s="1"/>
  <c r="B44" i="9" s="1"/>
  <c r="B45" i="9" s="1"/>
  <c r="B46" i="9" s="1"/>
  <c r="B47" i="9" s="1"/>
  <c r="B48" i="9" s="1"/>
  <c r="B49" i="9" s="1"/>
  <c r="B50" i="9" s="1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 s="1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 s="1"/>
  <c r="E4" i="9"/>
  <c r="H3" i="9"/>
  <c r="K3" i="9" s="1"/>
  <c r="K2" i="10" l="1"/>
  <c r="K4" i="9"/>
  <c r="K5" i="9" s="1"/>
  <c r="K6" i="9" s="1"/>
  <c r="K7" i="9" s="1"/>
  <c r="K8" i="9" s="1"/>
  <c r="K9" i="9" s="1"/>
  <c r="K10" i="9" s="1"/>
  <c r="K11" i="9" s="1"/>
  <c r="K12" i="9" s="1"/>
  <c r="K13" i="9" s="1"/>
  <c r="K14" i="9" s="1"/>
  <c r="K15" i="9" s="1"/>
  <c r="K16" i="9" s="1"/>
  <c r="K17" i="9" s="1"/>
  <c r="K18" i="9" s="1"/>
  <c r="K19" i="9" s="1"/>
  <c r="K20" i="9" s="1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K32" i="9" s="1"/>
  <c r="K33" i="9" s="1"/>
  <c r="K34" i="9" s="1"/>
  <c r="K35" i="9" s="1"/>
  <c r="K36" i="9" s="1"/>
  <c r="K37" i="9" s="1"/>
  <c r="K38" i="9" s="1"/>
  <c r="K39" i="9" s="1"/>
  <c r="K40" i="9" s="1"/>
  <c r="K41" i="9" s="1"/>
  <c r="K42" i="9" s="1"/>
  <c r="K43" i="9" s="1"/>
  <c r="K44" i="9" s="1"/>
  <c r="K45" i="9" s="1"/>
  <c r="K46" i="9" s="1"/>
  <c r="K47" i="9" s="1"/>
  <c r="K48" i="9" s="1"/>
  <c r="K49" i="9" s="1"/>
  <c r="K50" i="9" s="1"/>
  <c r="K51" i="9" s="1"/>
  <c r="K52" i="9" s="1"/>
  <c r="K53" i="9" s="1"/>
  <c r="K54" i="9" s="1"/>
  <c r="K55" i="9" s="1"/>
  <c r="K56" i="9" s="1"/>
  <c r="K57" i="9" s="1"/>
  <c r="K58" i="9" s="1"/>
  <c r="K59" i="9" s="1"/>
  <c r="K60" i="9" s="1"/>
  <c r="K61" i="9" s="1"/>
  <c r="K62" i="9" s="1"/>
  <c r="K63" i="9" s="1"/>
  <c r="K64" i="9" s="1"/>
  <c r="K65" i="9" s="1"/>
  <c r="K66" i="9" s="1"/>
  <c r="K67" i="9" s="1"/>
  <c r="K68" i="9" s="1"/>
  <c r="K69" i="9" s="1"/>
  <c r="K70" i="9" s="1"/>
  <c r="K71" i="9" s="1"/>
  <c r="K72" i="9" s="1"/>
  <c r="K73" i="9" s="1"/>
  <c r="K74" i="9" s="1"/>
  <c r="K75" i="9" s="1"/>
  <c r="K76" i="9" s="1"/>
  <c r="K77" i="9" s="1"/>
  <c r="K78" i="9" s="1"/>
  <c r="K79" i="9" s="1"/>
  <c r="K80" i="9" s="1"/>
  <c r="K81" i="9" s="1"/>
  <c r="H4" i="9"/>
  <c r="H5" i="9" s="1"/>
  <c r="H6" i="9" s="1"/>
  <c r="H7" i="9" s="1"/>
  <c r="H8" i="9" s="1"/>
  <c r="H9" i="9" s="1"/>
  <c r="H10" i="9" s="1"/>
  <c r="H11" i="9" s="1"/>
  <c r="H12" i="9" s="1"/>
  <c r="H13" i="9" s="1"/>
  <c r="H14" i="9" s="1"/>
  <c r="H15" i="9" s="1"/>
  <c r="H16" i="9" s="1"/>
  <c r="H17" i="9" s="1"/>
  <c r="H18" i="9" s="1"/>
  <c r="H19" i="9" s="1"/>
  <c r="H20" i="9" s="1"/>
  <c r="H21" i="9" s="1"/>
  <c r="H22" i="9" s="1"/>
  <c r="H23" i="9" s="1"/>
  <c r="H24" i="9" s="1"/>
  <c r="H25" i="9" s="1"/>
  <c r="H26" i="9" s="1"/>
  <c r="H27" i="9" s="1"/>
  <c r="H28" i="9" s="1"/>
  <c r="H29" i="9" s="1"/>
  <c r="H30" i="9" s="1"/>
  <c r="H31" i="9" s="1"/>
  <c r="H32" i="9" s="1"/>
  <c r="H33" i="9" s="1"/>
  <c r="H34" i="9" s="1"/>
  <c r="H35" i="9" s="1"/>
  <c r="H36" i="9" s="1"/>
  <c r="H37" i="9" s="1"/>
  <c r="H38" i="9" s="1"/>
  <c r="H39" i="9" s="1"/>
  <c r="H40" i="9" s="1"/>
  <c r="H41" i="9" s="1"/>
  <c r="H42" i="9" s="1"/>
  <c r="H43" i="9" s="1"/>
  <c r="H44" i="9" s="1"/>
  <c r="H45" i="9" s="1"/>
  <c r="H46" i="9" s="1"/>
  <c r="H47" i="9" s="1"/>
  <c r="H48" i="9" s="1"/>
  <c r="H49" i="9" s="1"/>
  <c r="H50" i="9" s="1"/>
  <c r="H51" i="9" s="1"/>
  <c r="H52" i="9" s="1"/>
  <c r="H53" i="9" s="1"/>
  <c r="H54" i="9" s="1"/>
  <c r="H55" i="9" s="1"/>
  <c r="H56" i="9" s="1"/>
  <c r="H57" i="9" s="1"/>
  <c r="H58" i="9" s="1"/>
  <c r="H59" i="9" s="1"/>
  <c r="H60" i="9" s="1"/>
  <c r="H61" i="9" s="1"/>
  <c r="H62" i="9" s="1"/>
  <c r="H63" i="9" s="1"/>
  <c r="H64" i="9" s="1"/>
  <c r="H65" i="9" s="1"/>
  <c r="H66" i="9" s="1"/>
  <c r="H67" i="9" s="1"/>
  <c r="H68" i="9" s="1"/>
  <c r="H69" i="9" s="1"/>
  <c r="H70" i="9" s="1"/>
  <c r="H71" i="9" s="1"/>
  <c r="H72" i="9" s="1"/>
  <c r="H73" i="9" s="1"/>
  <c r="H74" i="9" s="1"/>
  <c r="H75" i="9" s="1"/>
  <c r="H76" i="9" s="1"/>
  <c r="H77" i="9" s="1"/>
  <c r="H78" i="9" s="1"/>
  <c r="H79" i="9" s="1"/>
  <c r="H80" i="9" s="1"/>
  <c r="H81" i="9" s="1"/>
  <c r="H2" i="10"/>
  <c r="E5" i="9"/>
  <c r="E6" i="9" s="1"/>
  <c r="E7" i="9" s="1"/>
  <c r="E8" i="9" s="1"/>
  <c r="E9" i="9" s="1"/>
  <c r="E10" i="9" s="1"/>
  <c r="E11" i="9" s="1"/>
  <c r="E12" i="9" s="1"/>
  <c r="E13" i="9" s="1"/>
  <c r="E14" i="9" s="1"/>
  <c r="E15" i="9" s="1"/>
  <c r="E16" i="9" s="1"/>
  <c r="E17" i="9" s="1"/>
  <c r="E18" i="9" s="1"/>
  <c r="E19" i="9" s="1"/>
  <c r="E20" i="9" s="1"/>
  <c r="E21" i="9" s="1"/>
  <c r="E22" i="9" s="1"/>
  <c r="E23" i="9" s="1"/>
  <c r="E24" i="9" s="1"/>
  <c r="E25" i="9" s="1"/>
  <c r="E26" i="9" s="1"/>
  <c r="E27" i="9" s="1"/>
  <c r="E28" i="9" s="1"/>
  <c r="E29" i="9" s="1"/>
  <c r="E30" i="9" s="1"/>
  <c r="E31" i="9" s="1"/>
  <c r="E32" i="9" s="1"/>
  <c r="E33" i="9" s="1"/>
  <c r="E34" i="9" s="1"/>
  <c r="E35" i="9" s="1"/>
  <c r="E36" i="9" s="1"/>
  <c r="E37" i="9" s="1"/>
  <c r="E38" i="9" s="1"/>
  <c r="E39" i="9" s="1"/>
  <c r="E40" i="9" s="1"/>
  <c r="E41" i="9" s="1"/>
  <c r="E42" i="9" s="1"/>
  <c r="E43" i="9" s="1"/>
  <c r="E44" i="9" s="1"/>
  <c r="E45" i="9" s="1"/>
  <c r="E46" i="9" s="1"/>
  <c r="E47" i="9" s="1"/>
  <c r="E48" i="9" s="1"/>
  <c r="E49" i="9" s="1"/>
  <c r="E50" i="9" s="1"/>
  <c r="E51" i="9" s="1"/>
  <c r="E52" i="9" s="1"/>
  <c r="E53" i="9" s="1"/>
  <c r="E54" i="9" s="1"/>
  <c r="E55" i="9" s="1"/>
  <c r="E56" i="9" s="1"/>
  <c r="E57" i="9" s="1"/>
  <c r="E58" i="9" s="1"/>
  <c r="E59" i="9" s="1"/>
  <c r="E60" i="9" s="1"/>
  <c r="E61" i="9" s="1"/>
  <c r="E62" i="9" s="1"/>
  <c r="E63" i="9" s="1"/>
  <c r="E64" i="9" s="1"/>
  <c r="E65" i="9" s="1"/>
  <c r="E66" i="9" s="1"/>
  <c r="E67" i="9" s="1"/>
  <c r="E68" i="9" s="1"/>
  <c r="E69" i="9" s="1"/>
  <c r="E70" i="9" s="1"/>
  <c r="E71" i="9" s="1"/>
  <c r="E72" i="9" s="1"/>
  <c r="E73" i="9" s="1"/>
  <c r="E74" i="9" s="1"/>
  <c r="E75" i="9" s="1"/>
  <c r="E76" i="9" s="1"/>
  <c r="E77" i="9" s="1"/>
  <c r="E78" i="9" s="1"/>
  <c r="E79" i="9" s="1"/>
  <c r="E80" i="9" s="1"/>
  <c r="E81" i="9" s="1"/>
  <c r="A3" i="10"/>
  <c r="D7" i="8"/>
  <c r="G11" i="8" s="1"/>
  <c r="K3" i="10" l="1"/>
  <c r="L3" i="10" s="1"/>
  <c r="M3" i="10" s="1"/>
  <c r="H3" i="10"/>
  <c r="I3" i="10" s="1"/>
  <c r="J3" i="10" s="1"/>
  <c r="E3" i="10"/>
  <c r="F3" i="10" s="1"/>
  <c r="G3" i="10" s="1"/>
  <c r="B3" i="10"/>
  <c r="C3" i="10" s="1"/>
  <c r="D3" i="10" s="1"/>
  <c r="A4" i="10"/>
  <c r="K4" i="10" l="1"/>
  <c r="L4" i="10" s="1"/>
  <c r="M4" i="10" s="1"/>
  <c r="H4" i="10"/>
  <c r="I4" i="10" s="1"/>
  <c r="J4" i="10" s="1"/>
  <c r="E4" i="10"/>
  <c r="F4" i="10" s="1"/>
  <c r="G4" i="10" s="1"/>
  <c r="B4" i="10"/>
  <c r="C4" i="10" s="1"/>
  <c r="D4" i="10" s="1"/>
  <c r="A5" i="10"/>
  <c r="K5" i="10" l="1"/>
  <c r="L5" i="10" s="1"/>
  <c r="M5" i="10" s="1"/>
  <c r="H5" i="10"/>
  <c r="I5" i="10" s="1"/>
  <c r="J5" i="10" s="1"/>
  <c r="E5" i="10"/>
  <c r="F5" i="10" s="1"/>
  <c r="G5" i="10" s="1"/>
  <c r="A6" i="10"/>
  <c r="B5" i="10"/>
  <c r="C5" i="10" s="1"/>
  <c r="D5" i="10" s="1"/>
  <c r="K6" i="10" l="1"/>
  <c r="L6" i="10" s="1"/>
  <c r="M6" i="10" s="1"/>
  <c r="H6" i="10"/>
  <c r="I6" i="10" s="1"/>
  <c r="J6" i="10" s="1"/>
  <c r="E6" i="10"/>
  <c r="F6" i="10" s="1"/>
  <c r="G6" i="10" s="1"/>
  <c r="B6" i="10"/>
  <c r="C6" i="10" s="1"/>
  <c r="D6" i="10" s="1"/>
  <c r="A7" i="10"/>
  <c r="K7" i="10" l="1"/>
  <c r="L7" i="10" s="1"/>
  <c r="M7" i="10" s="1"/>
  <c r="H7" i="10"/>
  <c r="I7" i="10" s="1"/>
  <c r="J7" i="10" s="1"/>
  <c r="E7" i="10"/>
  <c r="F7" i="10" s="1"/>
  <c r="G7" i="10" s="1"/>
  <c r="A8" i="10"/>
  <c r="B7" i="10"/>
  <c r="C7" i="10" s="1"/>
  <c r="D7" i="10" s="1"/>
  <c r="K8" i="10" l="1"/>
  <c r="L8" i="10" s="1"/>
  <c r="M8" i="10" s="1"/>
  <c r="H8" i="10"/>
  <c r="I8" i="10" s="1"/>
  <c r="J8" i="10" s="1"/>
  <c r="E8" i="10"/>
  <c r="F8" i="10" s="1"/>
  <c r="G8" i="10" s="1"/>
  <c r="B8" i="10"/>
  <c r="C8" i="10" s="1"/>
  <c r="D8" i="10" s="1"/>
  <c r="A9" i="10"/>
  <c r="K9" i="10" l="1"/>
  <c r="L9" i="10" s="1"/>
  <c r="M9" i="10" s="1"/>
  <c r="H9" i="10"/>
  <c r="I9" i="10" s="1"/>
  <c r="J9" i="10" s="1"/>
  <c r="E9" i="10"/>
  <c r="F9" i="10" s="1"/>
  <c r="G9" i="10" s="1"/>
  <c r="B9" i="10"/>
  <c r="C9" i="10" s="1"/>
  <c r="D9" i="10" s="1"/>
  <c r="A10" i="10"/>
  <c r="K10" i="10" l="1"/>
  <c r="L10" i="10" s="1"/>
  <c r="M10" i="10" s="1"/>
  <c r="H10" i="10"/>
  <c r="I10" i="10" s="1"/>
  <c r="J10" i="10" s="1"/>
  <c r="E10" i="10"/>
  <c r="F10" i="10" s="1"/>
  <c r="G10" i="10" s="1"/>
  <c r="B10" i="10"/>
  <c r="C10" i="10" s="1"/>
  <c r="D10" i="10" s="1"/>
  <c r="A11" i="10"/>
  <c r="K11" i="10" l="1"/>
  <c r="L11" i="10" s="1"/>
  <c r="M11" i="10" s="1"/>
  <c r="H11" i="10"/>
  <c r="I11" i="10" s="1"/>
  <c r="J11" i="10" s="1"/>
  <c r="E11" i="10"/>
  <c r="F11" i="10" s="1"/>
  <c r="G11" i="10" s="1"/>
  <c r="A12" i="10"/>
  <c r="B11" i="10"/>
  <c r="C11" i="10" s="1"/>
  <c r="D11" i="10" s="1"/>
  <c r="K12" i="10" l="1"/>
  <c r="L12" i="10" s="1"/>
  <c r="M12" i="10" s="1"/>
  <c r="H12" i="10"/>
  <c r="I12" i="10" s="1"/>
  <c r="J12" i="10" s="1"/>
  <c r="E12" i="10"/>
  <c r="F12" i="10" s="1"/>
  <c r="G12" i="10" s="1"/>
  <c r="B12" i="10"/>
  <c r="C12" i="10" s="1"/>
  <c r="D12" i="10" s="1"/>
  <c r="A13" i="10"/>
  <c r="K13" i="10" l="1"/>
  <c r="L13" i="10" s="1"/>
  <c r="M13" i="10" s="1"/>
  <c r="H13" i="10"/>
  <c r="I13" i="10" s="1"/>
  <c r="J13" i="10" s="1"/>
  <c r="E13" i="10"/>
  <c r="F13" i="10" s="1"/>
  <c r="G13" i="10" s="1"/>
  <c r="A14" i="10"/>
  <c r="B13" i="10"/>
  <c r="C13" i="10" s="1"/>
  <c r="D13" i="10" s="1"/>
  <c r="K14" i="10" l="1"/>
  <c r="L14" i="10" s="1"/>
  <c r="M14" i="10" s="1"/>
  <c r="H14" i="10"/>
  <c r="I14" i="10" s="1"/>
  <c r="J14" i="10" s="1"/>
  <c r="E14" i="10"/>
  <c r="F14" i="10" s="1"/>
  <c r="G14" i="10" s="1"/>
  <c r="A15" i="10"/>
  <c r="B14" i="10"/>
  <c r="C14" i="10" s="1"/>
  <c r="D14" i="10" s="1"/>
  <c r="K15" i="10" l="1"/>
  <c r="L15" i="10" s="1"/>
  <c r="M15" i="10" s="1"/>
  <c r="H15" i="10"/>
  <c r="I15" i="10" s="1"/>
  <c r="J15" i="10" s="1"/>
  <c r="E15" i="10"/>
  <c r="F15" i="10" s="1"/>
  <c r="G15" i="10" s="1"/>
  <c r="A16" i="10"/>
  <c r="B15" i="10"/>
  <c r="C15" i="10" s="1"/>
  <c r="D15" i="10" s="1"/>
  <c r="K16" i="10" l="1"/>
  <c r="L16" i="10" s="1"/>
  <c r="M16" i="10" s="1"/>
  <c r="H16" i="10"/>
  <c r="I16" i="10" s="1"/>
  <c r="J16" i="10" s="1"/>
  <c r="E16" i="10"/>
  <c r="F16" i="10" s="1"/>
  <c r="G16" i="10" s="1"/>
  <c r="A17" i="10"/>
  <c r="B16" i="10"/>
  <c r="C16" i="10" s="1"/>
  <c r="D16" i="10" s="1"/>
  <c r="K17" i="10" l="1"/>
  <c r="L17" i="10" s="1"/>
  <c r="M17" i="10" s="1"/>
  <c r="H17" i="10"/>
  <c r="I17" i="10" s="1"/>
  <c r="J17" i="10" s="1"/>
  <c r="E17" i="10"/>
  <c r="F17" i="10" s="1"/>
  <c r="G17" i="10" s="1"/>
  <c r="B17" i="10"/>
  <c r="C17" i="10" s="1"/>
  <c r="D17" i="10" s="1"/>
  <c r="A18" i="10"/>
  <c r="K18" i="10" l="1"/>
  <c r="L18" i="10" s="1"/>
  <c r="M18" i="10" s="1"/>
  <c r="H18" i="10"/>
  <c r="I18" i="10" s="1"/>
  <c r="J18" i="10" s="1"/>
  <c r="E18" i="10"/>
  <c r="F18" i="10" s="1"/>
  <c r="G18" i="10" s="1"/>
  <c r="A19" i="10"/>
  <c r="B18" i="10"/>
  <c r="C18" i="10" s="1"/>
  <c r="D18" i="10" s="1"/>
  <c r="K19" i="10" l="1"/>
  <c r="L19" i="10" s="1"/>
  <c r="M19" i="10" s="1"/>
  <c r="H19" i="10"/>
  <c r="I19" i="10" s="1"/>
  <c r="J19" i="10" s="1"/>
  <c r="E19" i="10"/>
  <c r="F19" i="10" s="1"/>
  <c r="G19" i="10" s="1"/>
  <c r="A20" i="10"/>
  <c r="B19" i="10"/>
  <c r="C19" i="10" s="1"/>
  <c r="D19" i="10" s="1"/>
  <c r="K20" i="10" l="1"/>
  <c r="L20" i="10" s="1"/>
  <c r="M20" i="10" s="1"/>
  <c r="H20" i="10"/>
  <c r="I20" i="10" s="1"/>
  <c r="J20" i="10" s="1"/>
  <c r="E20" i="10"/>
  <c r="F20" i="10" s="1"/>
  <c r="G20" i="10" s="1"/>
  <c r="A21" i="10"/>
  <c r="B20" i="10"/>
  <c r="C20" i="10" s="1"/>
  <c r="D20" i="10" s="1"/>
  <c r="K21" i="10" l="1"/>
  <c r="L21" i="10" s="1"/>
  <c r="M21" i="10" s="1"/>
  <c r="H21" i="10"/>
  <c r="I21" i="10" s="1"/>
  <c r="J21" i="10" s="1"/>
  <c r="E21" i="10"/>
  <c r="F21" i="10" s="1"/>
  <c r="G21" i="10" s="1"/>
  <c r="B21" i="10"/>
  <c r="C21" i="10" s="1"/>
  <c r="D21" i="10" s="1"/>
  <c r="A22" i="10"/>
  <c r="K22" i="10" l="1"/>
  <c r="L22" i="10" s="1"/>
  <c r="M22" i="10" s="1"/>
  <c r="H22" i="10"/>
  <c r="I22" i="10" s="1"/>
  <c r="J22" i="10" s="1"/>
  <c r="E22" i="10"/>
  <c r="F22" i="10" s="1"/>
  <c r="G22" i="10" s="1"/>
  <c r="B22" i="10"/>
  <c r="C22" i="10" s="1"/>
  <c r="D22" i="10" s="1"/>
  <c r="A23" i="10"/>
  <c r="K23" i="10" l="1"/>
  <c r="L23" i="10" s="1"/>
  <c r="M23" i="10" s="1"/>
  <c r="H23" i="10"/>
  <c r="I23" i="10" s="1"/>
  <c r="J23" i="10" s="1"/>
  <c r="E23" i="10"/>
  <c r="F23" i="10" s="1"/>
  <c r="G23" i="10" s="1"/>
  <c r="A24" i="10"/>
  <c r="B23" i="10"/>
  <c r="C23" i="10" s="1"/>
  <c r="D23" i="10" s="1"/>
  <c r="K24" i="10" l="1"/>
  <c r="L24" i="10" s="1"/>
  <c r="M24" i="10" s="1"/>
  <c r="H24" i="10"/>
  <c r="I24" i="10" s="1"/>
  <c r="J24" i="10" s="1"/>
  <c r="E24" i="10"/>
  <c r="F24" i="10" s="1"/>
  <c r="G24" i="10" s="1"/>
  <c r="A25" i="10"/>
  <c r="B24" i="10"/>
  <c r="C24" i="10" s="1"/>
  <c r="D24" i="10" s="1"/>
  <c r="K25" i="10" l="1"/>
  <c r="L25" i="10" s="1"/>
  <c r="M25" i="10" s="1"/>
  <c r="H25" i="10"/>
  <c r="I25" i="10" s="1"/>
  <c r="J25" i="10" s="1"/>
  <c r="E25" i="10"/>
  <c r="F25" i="10" s="1"/>
  <c r="G25" i="10" s="1"/>
  <c r="B25" i="10"/>
  <c r="C25" i="10" s="1"/>
  <c r="D25" i="10" s="1"/>
  <c r="A26" i="10"/>
  <c r="K26" i="10" l="1"/>
  <c r="L26" i="10" s="1"/>
  <c r="M26" i="10" s="1"/>
  <c r="H26" i="10"/>
  <c r="I26" i="10" s="1"/>
  <c r="J26" i="10" s="1"/>
  <c r="E26" i="10"/>
  <c r="F26" i="10" s="1"/>
  <c r="G26" i="10" s="1"/>
  <c r="B26" i="10"/>
  <c r="C26" i="10" s="1"/>
  <c r="D26" i="10" s="1"/>
  <c r="A27" i="10"/>
  <c r="K27" i="10" l="1"/>
  <c r="L27" i="10" s="1"/>
  <c r="M27" i="10" s="1"/>
  <c r="H27" i="10"/>
  <c r="I27" i="10" s="1"/>
  <c r="J27" i="10" s="1"/>
  <c r="E27" i="10"/>
  <c r="F27" i="10" s="1"/>
  <c r="G27" i="10" s="1"/>
  <c r="A28" i="10"/>
  <c r="B27" i="10"/>
  <c r="C27" i="10" s="1"/>
  <c r="D27" i="10" s="1"/>
  <c r="K28" i="10" l="1"/>
  <c r="L28" i="10" s="1"/>
  <c r="M28" i="10" s="1"/>
  <c r="H28" i="10"/>
  <c r="I28" i="10" s="1"/>
  <c r="J28" i="10" s="1"/>
  <c r="E28" i="10"/>
  <c r="F28" i="10" s="1"/>
  <c r="G28" i="10" s="1"/>
  <c r="A29" i="10"/>
  <c r="B28" i="10"/>
  <c r="C28" i="10" s="1"/>
  <c r="D28" i="10" s="1"/>
  <c r="K29" i="10" l="1"/>
  <c r="L29" i="10" s="1"/>
  <c r="M29" i="10" s="1"/>
  <c r="H29" i="10"/>
  <c r="I29" i="10" s="1"/>
  <c r="J29" i="10" s="1"/>
  <c r="E29" i="10"/>
  <c r="F29" i="10" s="1"/>
  <c r="G29" i="10" s="1"/>
  <c r="A30" i="10"/>
  <c r="B29" i="10"/>
  <c r="C29" i="10" s="1"/>
  <c r="D29" i="10" s="1"/>
  <c r="K30" i="10" l="1"/>
  <c r="L30" i="10" s="1"/>
  <c r="M30" i="10" s="1"/>
  <c r="H30" i="10"/>
  <c r="I30" i="10" s="1"/>
  <c r="J30" i="10" s="1"/>
  <c r="E30" i="10"/>
  <c r="F30" i="10" s="1"/>
  <c r="G30" i="10" s="1"/>
  <c r="B30" i="10"/>
  <c r="C30" i="10" s="1"/>
  <c r="D30" i="10" s="1"/>
  <c r="A31" i="10"/>
  <c r="K31" i="10" l="1"/>
  <c r="L31" i="10" s="1"/>
  <c r="M31" i="10" s="1"/>
  <c r="H31" i="10"/>
  <c r="I31" i="10" s="1"/>
  <c r="J31" i="10" s="1"/>
  <c r="E31" i="10"/>
  <c r="F31" i="10" s="1"/>
  <c r="G31" i="10" s="1"/>
  <c r="A32" i="10"/>
  <c r="B31" i="10"/>
  <c r="C31" i="10" s="1"/>
  <c r="D31" i="10" s="1"/>
  <c r="K32" i="10" l="1"/>
  <c r="L32" i="10" s="1"/>
  <c r="M32" i="10" s="1"/>
  <c r="H32" i="10"/>
  <c r="I32" i="10" s="1"/>
  <c r="J32" i="10" s="1"/>
  <c r="E32" i="10"/>
  <c r="F32" i="10" s="1"/>
  <c r="G32" i="10" s="1"/>
  <c r="B32" i="10"/>
  <c r="C32" i="10" s="1"/>
  <c r="D32" i="10" s="1"/>
  <c r="A33" i="10"/>
  <c r="K33" i="10" l="1"/>
  <c r="L33" i="10" s="1"/>
  <c r="M33" i="10" s="1"/>
  <c r="H33" i="10"/>
  <c r="I33" i="10" s="1"/>
  <c r="J33" i="10" s="1"/>
  <c r="E33" i="10"/>
  <c r="F33" i="10" s="1"/>
  <c r="G33" i="10" s="1"/>
  <c r="B33" i="10"/>
  <c r="C33" i="10" s="1"/>
  <c r="D33" i="10" s="1"/>
  <c r="A34" i="10"/>
  <c r="K34" i="10" l="1"/>
  <c r="L34" i="10" s="1"/>
  <c r="M34" i="10" s="1"/>
  <c r="H34" i="10"/>
  <c r="I34" i="10" s="1"/>
  <c r="J34" i="10" s="1"/>
  <c r="E34" i="10"/>
  <c r="F34" i="10" s="1"/>
  <c r="G34" i="10" s="1"/>
  <c r="B34" i="10"/>
  <c r="C34" i="10" s="1"/>
  <c r="D34" i="10" s="1"/>
  <c r="A35" i="10"/>
  <c r="K35" i="10" l="1"/>
  <c r="L35" i="10" s="1"/>
  <c r="M35" i="10" s="1"/>
  <c r="H35" i="10"/>
  <c r="I35" i="10" s="1"/>
  <c r="J35" i="10" s="1"/>
  <c r="E35" i="10"/>
  <c r="F35" i="10" s="1"/>
  <c r="G35" i="10" s="1"/>
  <c r="B35" i="10"/>
  <c r="C35" i="10" s="1"/>
  <c r="D35" i="10" s="1"/>
  <c r="A36" i="10"/>
  <c r="K36" i="10" l="1"/>
  <c r="L36" i="10" s="1"/>
  <c r="M36" i="10" s="1"/>
  <c r="H36" i="10"/>
  <c r="I36" i="10" s="1"/>
  <c r="J36" i="10" s="1"/>
  <c r="E36" i="10"/>
  <c r="F36" i="10" s="1"/>
  <c r="G36" i="10" s="1"/>
  <c r="B36" i="10"/>
  <c r="C36" i="10" s="1"/>
  <c r="D36" i="10" s="1"/>
  <c r="A37" i="10"/>
  <c r="K37" i="10" l="1"/>
  <c r="L37" i="10" s="1"/>
  <c r="M37" i="10" s="1"/>
  <c r="H37" i="10"/>
  <c r="I37" i="10" s="1"/>
  <c r="J37" i="10" s="1"/>
  <c r="E37" i="10"/>
  <c r="F37" i="10" s="1"/>
  <c r="G37" i="10" s="1"/>
  <c r="A38" i="10"/>
  <c r="B37" i="10"/>
  <c r="C37" i="10" s="1"/>
  <c r="D37" i="10" s="1"/>
  <c r="K38" i="10" l="1"/>
  <c r="L38" i="10" s="1"/>
  <c r="M38" i="10" s="1"/>
  <c r="H38" i="10"/>
  <c r="I38" i="10" s="1"/>
  <c r="J38" i="10" s="1"/>
  <c r="E38" i="10"/>
  <c r="F38" i="10" s="1"/>
  <c r="G38" i="10" s="1"/>
  <c r="B38" i="10"/>
  <c r="C38" i="10" s="1"/>
  <c r="D38" i="10" s="1"/>
  <c r="A39" i="10"/>
  <c r="K39" i="10" l="1"/>
  <c r="L39" i="10" s="1"/>
  <c r="M39" i="10" s="1"/>
  <c r="H39" i="10"/>
  <c r="I39" i="10" s="1"/>
  <c r="J39" i="10" s="1"/>
  <c r="E39" i="10"/>
  <c r="F39" i="10" s="1"/>
  <c r="G39" i="10" s="1"/>
  <c r="B39" i="10"/>
  <c r="C39" i="10" s="1"/>
  <c r="D39" i="10" s="1"/>
  <c r="A40" i="10"/>
  <c r="K40" i="10" l="1"/>
  <c r="L40" i="10" s="1"/>
  <c r="M40" i="10" s="1"/>
  <c r="H40" i="10"/>
  <c r="I40" i="10" s="1"/>
  <c r="J40" i="10" s="1"/>
  <c r="E40" i="10"/>
  <c r="F40" i="10" s="1"/>
  <c r="G40" i="10" s="1"/>
  <c r="A41" i="10"/>
  <c r="B40" i="10"/>
  <c r="C40" i="10" s="1"/>
  <c r="D40" i="10" s="1"/>
  <c r="K41" i="10" l="1"/>
  <c r="L41" i="10" s="1"/>
  <c r="M41" i="10" s="1"/>
  <c r="H41" i="10"/>
  <c r="I41" i="10" s="1"/>
  <c r="J41" i="10" s="1"/>
  <c r="E41" i="10"/>
  <c r="F41" i="10" s="1"/>
  <c r="G41" i="10" s="1"/>
  <c r="A42" i="10"/>
  <c r="B41" i="10"/>
  <c r="C41" i="10" s="1"/>
  <c r="D41" i="10" s="1"/>
  <c r="K42" i="10" l="1"/>
  <c r="L42" i="10" s="1"/>
  <c r="M42" i="10" s="1"/>
  <c r="H42" i="10"/>
  <c r="I42" i="10" s="1"/>
  <c r="J42" i="10" s="1"/>
  <c r="E42" i="10"/>
  <c r="F42" i="10" s="1"/>
  <c r="G42" i="10" s="1"/>
  <c r="B42" i="10"/>
  <c r="C42" i="10" s="1"/>
  <c r="D42" i="10" s="1"/>
  <c r="A43" i="10"/>
  <c r="K43" i="10" l="1"/>
  <c r="L43" i="10" s="1"/>
  <c r="M43" i="10" s="1"/>
  <c r="H43" i="10"/>
  <c r="I43" i="10" s="1"/>
  <c r="J43" i="10" s="1"/>
  <c r="E43" i="10"/>
  <c r="F43" i="10" s="1"/>
  <c r="G43" i="10" s="1"/>
  <c r="B43" i="10"/>
  <c r="C43" i="10" s="1"/>
  <c r="D43" i="10" s="1"/>
  <c r="A44" i="10"/>
  <c r="K44" i="10" l="1"/>
  <c r="L44" i="10" s="1"/>
  <c r="M44" i="10" s="1"/>
  <c r="H44" i="10"/>
  <c r="I44" i="10" s="1"/>
  <c r="J44" i="10" s="1"/>
  <c r="E44" i="10"/>
  <c r="F44" i="10" s="1"/>
  <c r="G44" i="10" s="1"/>
  <c r="A45" i="10"/>
  <c r="B44" i="10"/>
  <c r="C44" i="10" s="1"/>
  <c r="D44" i="10" s="1"/>
  <c r="K45" i="10" l="1"/>
  <c r="L45" i="10" s="1"/>
  <c r="M45" i="10" s="1"/>
  <c r="H45" i="10"/>
  <c r="I45" i="10" s="1"/>
  <c r="J45" i="10" s="1"/>
  <c r="E45" i="10"/>
  <c r="F45" i="10" s="1"/>
  <c r="G45" i="10" s="1"/>
  <c r="B45" i="10"/>
  <c r="C45" i="10" s="1"/>
  <c r="D45" i="10" s="1"/>
  <c r="A46" i="10"/>
  <c r="K46" i="10" l="1"/>
  <c r="L46" i="10" s="1"/>
  <c r="M46" i="10" s="1"/>
  <c r="H46" i="10"/>
  <c r="I46" i="10" s="1"/>
  <c r="J46" i="10" s="1"/>
  <c r="E46" i="10"/>
  <c r="F46" i="10" s="1"/>
  <c r="G46" i="10" s="1"/>
  <c r="A47" i="10"/>
  <c r="B46" i="10"/>
  <c r="C46" i="10" s="1"/>
  <c r="D46" i="10" s="1"/>
  <c r="K47" i="10" l="1"/>
  <c r="L47" i="10" s="1"/>
  <c r="M47" i="10" s="1"/>
  <c r="H47" i="10"/>
  <c r="I47" i="10" s="1"/>
  <c r="J47" i="10" s="1"/>
  <c r="E47" i="10"/>
  <c r="F47" i="10" s="1"/>
  <c r="G47" i="10" s="1"/>
  <c r="A48" i="10"/>
  <c r="B47" i="10"/>
  <c r="C47" i="10" s="1"/>
  <c r="D47" i="10" s="1"/>
  <c r="K48" i="10" l="1"/>
  <c r="L48" i="10" s="1"/>
  <c r="M48" i="10" s="1"/>
  <c r="H48" i="10"/>
  <c r="I48" i="10" s="1"/>
  <c r="J48" i="10" s="1"/>
  <c r="E48" i="10"/>
  <c r="F48" i="10" s="1"/>
  <c r="G48" i="10" s="1"/>
  <c r="A49" i="10"/>
  <c r="B48" i="10"/>
  <c r="C48" i="10" s="1"/>
  <c r="D48" i="10" s="1"/>
  <c r="K49" i="10" l="1"/>
  <c r="L49" i="10" s="1"/>
  <c r="M49" i="10" s="1"/>
  <c r="H49" i="10"/>
  <c r="I49" i="10" s="1"/>
  <c r="J49" i="10" s="1"/>
  <c r="E49" i="10"/>
  <c r="F49" i="10" s="1"/>
  <c r="G49" i="10" s="1"/>
  <c r="B49" i="10"/>
  <c r="C49" i="10" s="1"/>
  <c r="D49" i="10" s="1"/>
  <c r="A50" i="10"/>
  <c r="K50" i="10" l="1"/>
  <c r="L50" i="10" s="1"/>
  <c r="M50" i="10" s="1"/>
  <c r="H50" i="10"/>
  <c r="I50" i="10" s="1"/>
  <c r="J50" i="10" s="1"/>
  <c r="E50" i="10"/>
  <c r="F50" i="10" s="1"/>
  <c r="G50" i="10" s="1"/>
  <c r="B50" i="10"/>
  <c r="C50" i="10" s="1"/>
  <c r="D50" i="10" s="1"/>
  <c r="A51" i="10"/>
  <c r="K51" i="10" l="1"/>
  <c r="L51" i="10" s="1"/>
  <c r="M51" i="10" s="1"/>
  <c r="H51" i="10"/>
  <c r="I51" i="10" s="1"/>
  <c r="J51" i="10" s="1"/>
  <c r="E51" i="10"/>
  <c r="F51" i="10" s="1"/>
  <c r="G51" i="10" s="1"/>
  <c r="A52" i="10"/>
  <c r="B51" i="10"/>
  <c r="C51" i="10" s="1"/>
  <c r="D51" i="10" s="1"/>
  <c r="K52" i="10" l="1"/>
  <c r="L52" i="10" s="1"/>
  <c r="M52" i="10" s="1"/>
  <c r="H52" i="10"/>
  <c r="I52" i="10" s="1"/>
  <c r="J52" i="10" s="1"/>
  <c r="E52" i="10"/>
  <c r="F52" i="10" s="1"/>
  <c r="G52" i="10" s="1"/>
  <c r="A53" i="10"/>
  <c r="B52" i="10"/>
  <c r="C52" i="10" s="1"/>
  <c r="D52" i="10" s="1"/>
  <c r="K53" i="10" l="1"/>
  <c r="L53" i="10" s="1"/>
  <c r="M53" i="10" s="1"/>
  <c r="H53" i="10"/>
  <c r="I53" i="10" s="1"/>
  <c r="J53" i="10" s="1"/>
  <c r="E53" i="10"/>
  <c r="F53" i="10" s="1"/>
  <c r="G53" i="10" s="1"/>
  <c r="B53" i="10"/>
  <c r="C53" i="10" s="1"/>
  <c r="D53" i="10" s="1"/>
  <c r="A54" i="10"/>
  <c r="K54" i="10" l="1"/>
  <c r="L54" i="10" s="1"/>
  <c r="M54" i="10" s="1"/>
  <c r="H54" i="10"/>
  <c r="I54" i="10" s="1"/>
  <c r="J54" i="10" s="1"/>
  <c r="E54" i="10"/>
  <c r="F54" i="10" s="1"/>
  <c r="G54" i="10" s="1"/>
  <c r="B54" i="10"/>
  <c r="C54" i="10" s="1"/>
  <c r="D54" i="10" s="1"/>
  <c r="A55" i="10"/>
  <c r="K55" i="10" l="1"/>
  <c r="L55" i="10" s="1"/>
  <c r="M55" i="10" s="1"/>
  <c r="H55" i="10"/>
  <c r="I55" i="10" s="1"/>
  <c r="J55" i="10" s="1"/>
  <c r="E55" i="10"/>
  <c r="F55" i="10" s="1"/>
  <c r="G55" i="10" s="1"/>
  <c r="B55" i="10"/>
  <c r="C55" i="10" s="1"/>
  <c r="D55" i="10" s="1"/>
  <c r="A56" i="10"/>
  <c r="K56" i="10" l="1"/>
  <c r="L56" i="10" s="1"/>
  <c r="M56" i="10" s="1"/>
  <c r="H56" i="10"/>
  <c r="I56" i="10" s="1"/>
  <c r="J56" i="10" s="1"/>
  <c r="E56" i="10"/>
  <c r="F56" i="10" s="1"/>
  <c r="G56" i="10" s="1"/>
  <c r="B56" i="10"/>
  <c r="C56" i="10" s="1"/>
  <c r="D56" i="10" s="1"/>
  <c r="A57" i="10"/>
  <c r="K57" i="10" l="1"/>
  <c r="L57" i="10" s="1"/>
  <c r="M57" i="10" s="1"/>
  <c r="H57" i="10"/>
  <c r="I57" i="10" s="1"/>
  <c r="J57" i="10" s="1"/>
  <c r="E57" i="10"/>
  <c r="F57" i="10" s="1"/>
  <c r="G57" i="10" s="1"/>
  <c r="B57" i="10"/>
  <c r="C57" i="10" s="1"/>
  <c r="D57" i="10" s="1"/>
  <c r="A58" i="10"/>
  <c r="K58" i="10" l="1"/>
  <c r="L58" i="10" s="1"/>
  <c r="M58" i="10" s="1"/>
  <c r="H58" i="10"/>
  <c r="I58" i="10" s="1"/>
  <c r="J58" i="10" s="1"/>
  <c r="E58" i="10"/>
  <c r="F58" i="10" s="1"/>
  <c r="G58" i="10" s="1"/>
  <c r="B58" i="10"/>
  <c r="C58" i="10" s="1"/>
  <c r="D58" i="10" s="1"/>
  <c r="A59" i="10"/>
  <c r="K59" i="10" l="1"/>
  <c r="L59" i="10" s="1"/>
  <c r="M59" i="10" s="1"/>
  <c r="H59" i="10"/>
  <c r="I59" i="10" s="1"/>
  <c r="J59" i="10" s="1"/>
  <c r="E59" i="10"/>
  <c r="F59" i="10" s="1"/>
  <c r="G59" i="10" s="1"/>
  <c r="A60" i="10"/>
  <c r="B59" i="10"/>
  <c r="C59" i="10" s="1"/>
  <c r="D59" i="10" s="1"/>
  <c r="K60" i="10" l="1"/>
  <c r="L60" i="10" s="1"/>
  <c r="M60" i="10" s="1"/>
  <c r="H60" i="10"/>
  <c r="I60" i="10" s="1"/>
  <c r="J60" i="10" s="1"/>
  <c r="E60" i="10"/>
  <c r="F60" i="10" s="1"/>
  <c r="G60" i="10" s="1"/>
  <c r="B60" i="10"/>
  <c r="C60" i="10" s="1"/>
  <c r="D60" i="10" s="1"/>
  <c r="A61" i="10"/>
  <c r="K61" i="10" l="1"/>
  <c r="L61" i="10" s="1"/>
  <c r="M61" i="10" s="1"/>
  <c r="H61" i="10"/>
  <c r="I61" i="10" s="1"/>
  <c r="J61" i="10" s="1"/>
  <c r="E61" i="10"/>
  <c r="F61" i="10" s="1"/>
  <c r="G61" i="10" s="1"/>
  <c r="B61" i="10"/>
  <c r="C61" i="10" s="1"/>
  <c r="D61" i="10" s="1"/>
  <c r="A62" i="10"/>
  <c r="K62" i="10" l="1"/>
  <c r="L62" i="10" s="1"/>
  <c r="M62" i="10" s="1"/>
  <c r="H62" i="10"/>
  <c r="I62" i="10" s="1"/>
  <c r="J62" i="10" s="1"/>
  <c r="E62" i="10"/>
  <c r="F62" i="10" s="1"/>
  <c r="G62" i="10" s="1"/>
  <c r="B62" i="10"/>
  <c r="C62" i="10" s="1"/>
  <c r="D62" i="10" s="1"/>
  <c r="A63" i="10"/>
  <c r="K63" i="10" l="1"/>
  <c r="L63" i="10" s="1"/>
  <c r="M63" i="10" s="1"/>
  <c r="H63" i="10"/>
  <c r="I63" i="10" s="1"/>
  <c r="J63" i="10" s="1"/>
  <c r="E63" i="10"/>
  <c r="F63" i="10" s="1"/>
  <c r="G63" i="10" s="1"/>
  <c r="B63" i="10"/>
  <c r="C63" i="10" s="1"/>
  <c r="D63" i="10" s="1"/>
  <c r="A64" i="10"/>
  <c r="K64" i="10" l="1"/>
  <c r="L64" i="10" s="1"/>
  <c r="M64" i="10" s="1"/>
  <c r="H64" i="10"/>
  <c r="I64" i="10" s="1"/>
  <c r="J64" i="10" s="1"/>
  <c r="E64" i="10"/>
  <c r="F64" i="10" s="1"/>
  <c r="G64" i="10" s="1"/>
  <c r="A65" i="10"/>
  <c r="B64" i="10"/>
  <c r="C64" i="10" s="1"/>
  <c r="D64" i="10" s="1"/>
  <c r="K65" i="10" l="1"/>
  <c r="L65" i="10" s="1"/>
  <c r="M65" i="10" s="1"/>
  <c r="H65" i="10"/>
  <c r="I65" i="10" s="1"/>
  <c r="J65" i="10" s="1"/>
  <c r="E65" i="10"/>
  <c r="F65" i="10" s="1"/>
  <c r="G65" i="10" s="1"/>
  <c r="A66" i="10"/>
  <c r="B65" i="10"/>
  <c r="C65" i="10" s="1"/>
  <c r="D65" i="10" s="1"/>
  <c r="K66" i="10" l="1"/>
  <c r="L66" i="10" s="1"/>
  <c r="M66" i="10" s="1"/>
  <c r="H66" i="10"/>
  <c r="I66" i="10" s="1"/>
  <c r="J66" i="10" s="1"/>
  <c r="E66" i="10"/>
  <c r="F66" i="10" s="1"/>
  <c r="G66" i="10" s="1"/>
  <c r="A67" i="10"/>
  <c r="B66" i="10"/>
  <c r="C66" i="10" s="1"/>
  <c r="D66" i="10" s="1"/>
  <c r="K67" i="10" l="1"/>
  <c r="L67" i="10" s="1"/>
  <c r="M67" i="10" s="1"/>
  <c r="H67" i="10"/>
  <c r="I67" i="10" s="1"/>
  <c r="J67" i="10" s="1"/>
  <c r="E67" i="10"/>
  <c r="F67" i="10" s="1"/>
  <c r="G67" i="10" s="1"/>
  <c r="A68" i="10"/>
  <c r="B67" i="10"/>
  <c r="C67" i="10" s="1"/>
  <c r="D67" i="10" s="1"/>
  <c r="K68" i="10" l="1"/>
  <c r="L68" i="10" s="1"/>
  <c r="M68" i="10" s="1"/>
  <c r="H68" i="10"/>
  <c r="I68" i="10" s="1"/>
  <c r="J68" i="10" s="1"/>
  <c r="E68" i="10"/>
  <c r="F68" i="10" s="1"/>
  <c r="G68" i="10" s="1"/>
  <c r="A69" i="10"/>
  <c r="B68" i="10"/>
  <c r="C68" i="10" s="1"/>
  <c r="D68" i="10" s="1"/>
  <c r="K69" i="10" l="1"/>
  <c r="L69" i="10" s="1"/>
  <c r="M69" i="10" s="1"/>
  <c r="H69" i="10"/>
  <c r="I69" i="10" s="1"/>
  <c r="J69" i="10" s="1"/>
  <c r="E69" i="10"/>
  <c r="F69" i="10" s="1"/>
  <c r="G69" i="10" s="1"/>
  <c r="B69" i="10"/>
  <c r="C69" i="10" s="1"/>
  <c r="D69" i="10" s="1"/>
  <c r="A70" i="10"/>
  <c r="K70" i="10" l="1"/>
  <c r="L70" i="10" s="1"/>
  <c r="M70" i="10" s="1"/>
  <c r="H70" i="10"/>
  <c r="I70" i="10" s="1"/>
  <c r="J70" i="10" s="1"/>
  <c r="E70" i="10"/>
  <c r="F70" i="10" s="1"/>
  <c r="G70" i="10" s="1"/>
  <c r="B70" i="10"/>
  <c r="C70" i="10" s="1"/>
  <c r="D70" i="10" s="1"/>
  <c r="A71" i="10"/>
  <c r="K71" i="10" l="1"/>
  <c r="L71" i="10" s="1"/>
  <c r="M71" i="10" s="1"/>
  <c r="H71" i="10"/>
  <c r="I71" i="10" s="1"/>
  <c r="J71" i="10" s="1"/>
  <c r="E71" i="10"/>
  <c r="F71" i="10" s="1"/>
  <c r="G71" i="10" s="1"/>
  <c r="A72" i="10"/>
  <c r="B71" i="10"/>
  <c r="C71" i="10" s="1"/>
  <c r="D71" i="10" s="1"/>
  <c r="K72" i="10" l="1"/>
  <c r="L72" i="10" s="1"/>
  <c r="M72" i="10" s="1"/>
  <c r="H72" i="10"/>
  <c r="I72" i="10" s="1"/>
  <c r="J72" i="10" s="1"/>
  <c r="E72" i="10"/>
  <c r="F72" i="10" s="1"/>
  <c r="G72" i="10" s="1"/>
  <c r="A73" i="10"/>
  <c r="B72" i="10"/>
  <c r="C72" i="10" s="1"/>
  <c r="D72" i="10" s="1"/>
  <c r="K73" i="10" l="1"/>
  <c r="L73" i="10" s="1"/>
  <c r="M73" i="10" s="1"/>
  <c r="H73" i="10"/>
  <c r="I73" i="10" s="1"/>
  <c r="J73" i="10" s="1"/>
  <c r="E73" i="10"/>
  <c r="F73" i="10" s="1"/>
  <c r="G73" i="10" s="1"/>
  <c r="B73" i="10"/>
  <c r="C73" i="10" s="1"/>
  <c r="D73" i="10" s="1"/>
  <c r="A74" i="10"/>
  <c r="K74" i="10" l="1"/>
  <c r="L74" i="10" s="1"/>
  <c r="M74" i="10" s="1"/>
  <c r="H74" i="10"/>
  <c r="I74" i="10" s="1"/>
  <c r="J74" i="10" s="1"/>
  <c r="E74" i="10"/>
  <c r="F74" i="10" s="1"/>
  <c r="G74" i="10" s="1"/>
  <c r="B74" i="10"/>
  <c r="C74" i="10" s="1"/>
  <c r="D74" i="10" s="1"/>
  <c r="A75" i="10"/>
  <c r="K75" i="10" l="1"/>
  <c r="L75" i="10" s="1"/>
  <c r="M75" i="10" s="1"/>
  <c r="H75" i="10"/>
  <c r="I75" i="10" s="1"/>
  <c r="J75" i="10" s="1"/>
  <c r="E75" i="10"/>
  <c r="F75" i="10" s="1"/>
  <c r="G75" i="10" s="1"/>
  <c r="A76" i="10"/>
  <c r="B75" i="10"/>
  <c r="C75" i="10" s="1"/>
  <c r="D75" i="10" s="1"/>
  <c r="K76" i="10" l="1"/>
  <c r="L76" i="10" s="1"/>
  <c r="M76" i="10" s="1"/>
  <c r="H76" i="10"/>
  <c r="I76" i="10" s="1"/>
  <c r="J76" i="10" s="1"/>
  <c r="E76" i="10"/>
  <c r="F76" i="10" s="1"/>
  <c r="G76" i="10" s="1"/>
  <c r="A77" i="10"/>
  <c r="B76" i="10"/>
  <c r="C76" i="10" s="1"/>
  <c r="D76" i="10" s="1"/>
  <c r="K77" i="10" l="1"/>
  <c r="L77" i="10" s="1"/>
  <c r="M77" i="10" s="1"/>
  <c r="H77" i="10"/>
  <c r="I77" i="10" s="1"/>
  <c r="J77" i="10" s="1"/>
  <c r="E77" i="10"/>
  <c r="F77" i="10" s="1"/>
  <c r="G77" i="10" s="1"/>
  <c r="B77" i="10"/>
  <c r="C77" i="10" s="1"/>
  <c r="D77" i="10" s="1"/>
  <c r="A78" i="10"/>
  <c r="K78" i="10" l="1"/>
  <c r="L78" i="10" s="1"/>
  <c r="M78" i="10" s="1"/>
  <c r="H78" i="10"/>
  <c r="I78" i="10" s="1"/>
  <c r="J78" i="10" s="1"/>
  <c r="E78" i="10"/>
  <c r="F78" i="10" s="1"/>
  <c r="G78" i="10" s="1"/>
  <c r="A79" i="10"/>
  <c r="B78" i="10"/>
  <c r="C78" i="10" s="1"/>
  <c r="D78" i="10" s="1"/>
  <c r="K79" i="10" l="1"/>
  <c r="L79" i="10" s="1"/>
  <c r="M79" i="10" s="1"/>
  <c r="H79" i="10"/>
  <c r="I79" i="10" s="1"/>
  <c r="J79" i="10" s="1"/>
  <c r="E79" i="10"/>
  <c r="F79" i="10" s="1"/>
  <c r="G79" i="10" s="1"/>
  <c r="A80" i="10"/>
  <c r="B79" i="10"/>
  <c r="C79" i="10" s="1"/>
  <c r="D79" i="10" s="1"/>
  <c r="K80" i="10" l="1"/>
  <c r="L80" i="10" s="1"/>
  <c r="M80" i="10" s="1"/>
  <c r="H80" i="10"/>
  <c r="I80" i="10" s="1"/>
  <c r="J80" i="10" s="1"/>
  <c r="E80" i="10"/>
  <c r="F80" i="10" s="1"/>
  <c r="G80" i="10" s="1"/>
  <c r="A81" i="10"/>
  <c r="B80" i="10"/>
  <c r="C80" i="10" s="1"/>
  <c r="D80" i="10" s="1"/>
  <c r="K81" i="10" l="1"/>
  <c r="L81" i="10" s="1"/>
  <c r="M81" i="10" s="1"/>
  <c r="H81" i="10"/>
  <c r="I81" i="10" s="1"/>
  <c r="J81" i="10" s="1"/>
  <c r="E81" i="10"/>
  <c r="F81" i="10" s="1"/>
  <c r="G81" i="10" s="1"/>
  <c r="B81" i="10"/>
  <c r="C81" i="10" s="1"/>
  <c r="D81" i="10" s="1"/>
  <c r="A82" i="10"/>
  <c r="K82" i="10" l="1"/>
  <c r="L82" i="10" s="1"/>
  <c r="M82" i="10" s="1"/>
  <c r="H82" i="10"/>
  <c r="I82" i="10" s="1"/>
  <c r="J82" i="10" s="1"/>
  <c r="E82" i="10"/>
  <c r="F82" i="10" s="1"/>
  <c r="G82" i="10" s="1"/>
  <c r="B82" i="10"/>
  <c r="C82" i="10" s="1"/>
  <c r="D82" i="10" s="1"/>
  <c r="A83" i="10"/>
  <c r="K83" i="10" l="1"/>
  <c r="L83" i="10" s="1"/>
  <c r="M83" i="10" s="1"/>
  <c r="H83" i="10"/>
  <c r="I83" i="10" s="1"/>
  <c r="J83" i="10" s="1"/>
  <c r="E83" i="10"/>
  <c r="F83" i="10" s="1"/>
  <c r="G83" i="10" s="1"/>
  <c r="B83" i="10"/>
  <c r="C83" i="10" s="1"/>
  <c r="D83" i="10" s="1"/>
  <c r="A84" i="10"/>
  <c r="K84" i="10" l="1"/>
  <c r="L84" i="10" s="1"/>
  <c r="M84" i="10" s="1"/>
  <c r="H84" i="10"/>
  <c r="I84" i="10" s="1"/>
  <c r="J84" i="10" s="1"/>
  <c r="E84" i="10"/>
  <c r="F84" i="10" s="1"/>
  <c r="G84" i="10" s="1"/>
  <c r="A85" i="10"/>
  <c r="B84" i="10"/>
  <c r="C84" i="10" s="1"/>
  <c r="D84" i="10" s="1"/>
  <c r="K85" i="10" l="1"/>
  <c r="L85" i="10" s="1"/>
  <c r="M85" i="10" s="1"/>
  <c r="H85" i="10"/>
  <c r="I85" i="10" s="1"/>
  <c r="J85" i="10" s="1"/>
  <c r="E85" i="10"/>
  <c r="F85" i="10" s="1"/>
  <c r="G85" i="10" s="1"/>
  <c r="B85" i="10"/>
  <c r="C85" i="10" s="1"/>
  <c r="D85" i="10" s="1"/>
  <c r="A86" i="10"/>
  <c r="K86" i="10" l="1"/>
  <c r="L86" i="10" s="1"/>
  <c r="M86" i="10" s="1"/>
  <c r="H86" i="10"/>
  <c r="I86" i="10" s="1"/>
  <c r="J86" i="10" s="1"/>
  <c r="E86" i="10"/>
  <c r="F86" i="10" s="1"/>
  <c r="G86" i="10" s="1"/>
  <c r="A87" i="10"/>
  <c r="B86" i="10"/>
  <c r="C86" i="10" s="1"/>
  <c r="D86" i="10" s="1"/>
  <c r="K87" i="10" l="1"/>
  <c r="L87" i="10" s="1"/>
  <c r="M87" i="10" s="1"/>
  <c r="H87" i="10"/>
  <c r="I87" i="10" s="1"/>
  <c r="J87" i="10" s="1"/>
  <c r="E87" i="10"/>
  <c r="F87" i="10" s="1"/>
  <c r="G87" i="10" s="1"/>
  <c r="B87" i="10"/>
  <c r="C87" i="10" s="1"/>
  <c r="D87" i="10" s="1"/>
  <c r="A88" i="10"/>
  <c r="K88" i="10" l="1"/>
  <c r="L88" i="10" s="1"/>
  <c r="M88" i="10" s="1"/>
  <c r="H88" i="10"/>
  <c r="I88" i="10" s="1"/>
  <c r="J88" i="10" s="1"/>
  <c r="E88" i="10"/>
  <c r="F88" i="10" s="1"/>
  <c r="G88" i="10" s="1"/>
  <c r="B88" i="10"/>
  <c r="C88" i="10" s="1"/>
  <c r="D88" i="10" s="1"/>
  <c r="A89" i="10"/>
  <c r="K89" i="10" l="1"/>
  <c r="L89" i="10" s="1"/>
  <c r="M89" i="10" s="1"/>
  <c r="H89" i="10"/>
  <c r="I89" i="10" s="1"/>
  <c r="J89" i="10" s="1"/>
  <c r="E89" i="10"/>
  <c r="F89" i="10" s="1"/>
  <c r="G89" i="10" s="1"/>
  <c r="B89" i="10"/>
  <c r="C89" i="10" s="1"/>
  <c r="D89" i="10" s="1"/>
  <c r="A90" i="10"/>
  <c r="K90" i="10" l="1"/>
  <c r="L90" i="10" s="1"/>
  <c r="M90" i="10" s="1"/>
  <c r="H90" i="10"/>
  <c r="I90" i="10" s="1"/>
  <c r="J90" i="10" s="1"/>
  <c r="E90" i="10"/>
  <c r="F90" i="10" s="1"/>
  <c r="G90" i="10" s="1"/>
  <c r="B90" i="10"/>
  <c r="C90" i="10" s="1"/>
  <c r="D90" i="10" s="1"/>
  <c r="A91" i="10"/>
  <c r="K91" i="10" l="1"/>
  <c r="L91" i="10" s="1"/>
  <c r="M91" i="10" s="1"/>
  <c r="H91" i="10"/>
  <c r="I91" i="10" s="1"/>
  <c r="J91" i="10" s="1"/>
  <c r="E91" i="10"/>
  <c r="F91" i="10" s="1"/>
  <c r="G91" i="10" s="1"/>
  <c r="B91" i="10"/>
  <c r="C91" i="10" s="1"/>
  <c r="D91" i="10" s="1"/>
  <c r="A92" i="10"/>
  <c r="K92" i="10" l="1"/>
  <c r="L92" i="10" s="1"/>
  <c r="M92" i="10" s="1"/>
  <c r="H92" i="10"/>
  <c r="I92" i="10" s="1"/>
  <c r="J92" i="10" s="1"/>
  <c r="E92" i="10"/>
  <c r="F92" i="10" s="1"/>
  <c r="G92" i="10" s="1"/>
  <c r="A93" i="10"/>
  <c r="B92" i="10"/>
  <c r="C92" i="10" s="1"/>
  <c r="D92" i="10" s="1"/>
  <c r="K93" i="10" l="1"/>
  <c r="L93" i="10" s="1"/>
  <c r="M93" i="10" s="1"/>
  <c r="H93" i="10"/>
  <c r="I93" i="10" s="1"/>
  <c r="J93" i="10" s="1"/>
  <c r="E93" i="10"/>
  <c r="F93" i="10" s="1"/>
  <c r="G93" i="10" s="1"/>
  <c r="B93" i="10"/>
  <c r="C93" i="10" s="1"/>
  <c r="D93" i="10" s="1"/>
  <c r="A94" i="10"/>
  <c r="K94" i="10" l="1"/>
  <c r="L94" i="10" s="1"/>
  <c r="M94" i="10" s="1"/>
  <c r="H94" i="10"/>
  <c r="I94" i="10" s="1"/>
  <c r="J94" i="10" s="1"/>
  <c r="E94" i="10"/>
  <c r="F94" i="10" s="1"/>
  <c r="G94" i="10" s="1"/>
  <c r="B94" i="10"/>
  <c r="C94" i="10" s="1"/>
  <c r="D94" i="10" s="1"/>
  <c r="A95" i="10"/>
  <c r="K95" i="10" l="1"/>
  <c r="L95" i="10" s="1"/>
  <c r="M95" i="10" s="1"/>
  <c r="H95" i="10"/>
  <c r="I95" i="10" s="1"/>
  <c r="J95" i="10" s="1"/>
  <c r="E95" i="10"/>
  <c r="F95" i="10" s="1"/>
  <c r="G95" i="10" s="1"/>
  <c r="A96" i="10"/>
  <c r="B95" i="10"/>
  <c r="C95" i="10" s="1"/>
  <c r="D95" i="10" s="1"/>
  <c r="K96" i="10" l="1"/>
  <c r="L96" i="10" s="1"/>
  <c r="M96" i="10" s="1"/>
  <c r="H96" i="10"/>
  <c r="I96" i="10" s="1"/>
  <c r="J96" i="10" s="1"/>
  <c r="E96" i="10"/>
  <c r="F96" i="10" s="1"/>
  <c r="G96" i="10" s="1"/>
  <c r="A97" i="10"/>
  <c r="B96" i="10"/>
  <c r="C96" i="10" s="1"/>
  <c r="D96" i="10" s="1"/>
  <c r="K97" i="10" l="1"/>
  <c r="L97" i="10" s="1"/>
  <c r="M97" i="10" s="1"/>
  <c r="H97" i="10"/>
  <c r="I97" i="10" s="1"/>
  <c r="J97" i="10" s="1"/>
  <c r="E97" i="10"/>
  <c r="F97" i="10" s="1"/>
  <c r="G97" i="10" s="1"/>
  <c r="B97" i="10"/>
  <c r="C97" i="10" s="1"/>
  <c r="D97" i="10" s="1"/>
  <c r="A98" i="10"/>
  <c r="K98" i="10" l="1"/>
  <c r="L98" i="10" s="1"/>
  <c r="M98" i="10" s="1"/>
  <c r="H98" i="10"/>
  <c r="I98" i="10" s="1"/>
  <c r="J98" i="10" s="1"/>
  <c r="E98" i="10"/>
  <c r="F98" i="10" s="1"/>
  <c r="G98" i="10" s="1"/>
  <c r="B98" i="10"/>
  <c r="C98" i="10" s="1"/>
  <c r="D98" i="10" s="1"/>
  <c r="A99" i="10"/>
  <c r="K99" i="10" l="1"/>
  <c r="L99" i="10" s="1"/>
  <c r="M99" i="10" s="1"/>
  <c r="H99" i="10"/>
  <c r="I99" i="10" s="1"/>
  <c r="J99" i="10" s="1"/>
  <c r="E99" i="10"/>
  <c r="F99" i="10" s="1"/>
  <c r="G99" i="10" s="1"/>
  <c r="A100" i="10"/>
  <c r="B99" i="10"/>
  <c r="C99" i="10" s="1"/>
  <c r="D99" i="10" s="1"/>
  <c r="K100" i="10" l="1"/>
  <c r="L100" i="10" s="1"/>
  <c r="M100" i="10" s="1"/>
  <c r="H100" i="10"/>
  <c r="I100" i="10" s="1"/>
  <c r="J100" i="10" s="1"/>
  <c r="E100" i="10"/>
  <c r="F100" i="10" s="1"/>
  <c r="G100" i="10" s="1"/>
  <c r="A101" i="10"/>
  <c r="B100" i="10"/>
  <c r="C100" i="10" s="1"/>
  <c r="D100" i="10" s="1"/>
  <c r="K101" i="10" l="1"/>
  <c r="L101" i="10" s="1"/>
  <c r="M101" i="10" s="1"/>
  <c r="H101" i="10"/>
  <c r="I101" i="10" s="1"/>
  <c r="J101" i="10" s="1"/>
  <c r="E101" i="10"/>
  <c r="F101" i="10" s="1"/>
  <c r="G101" i="10" s="1"/>
  <c r="B101" i="10"/>
  <c r="C101" i="10" s="1"/>
  <c r="D101" i="10" s="1"/>
  <c r="A102" i="10"/>
  <c r="K102" i="10" l="1"/>
  <c r="L102" i="10" s="1"/>
  <c r="M102" i="10" s="1"/>
  <c r="H102" i="10"/>
  <c r="I102" i="10" s="1"/>
  <c r="J102" i="10" s="1"/>
  <c r="E102" i="10"/>
  <c r="F102" i="10" s="1"/>
  <c r="G102" i="10" s="1"/>
  <c r="B102" i="10"/>
  <c r="C102" i="10" s="1"/>
  <c r="D102" i="10" s="1"/>
  <c r="A103" i="10"/>
  <c r="K103" i="10" l="1"/>
  <c r="L103" i="10" s="1"/>
  <c r="M103" i="10" s="1"/>
  <c r="H103" i="10"/>
  <c r="I103" i="10" s="1"/>
  <c r="J103" i="10" s="1"/>
  <c r="E103" i="10"/>
  <c r="F103" i="10" s="1"/>
  <c r="G103" i="10" s="1"/>
  <c r="B103" i="10"/>
  <c r="C103" i="10" s="1"/>
  <c r="D103" i="10" s="1"/>
  <c r="A104" i="10"/>
  <c r="K104" i="10" l="1"/>
  <c r="L104" i="10" s="1"/>
  <c r="M104" i="10" s="1"/>
  <c r="H104" i="10"/>
  <c r="I104" i="10" s="1"/>
  <c r="J104" i="10" s="1"/>
  <c r="E104" i="10"/>
  <c r="F104" i="10" s="1"/>
  <c r="G104" i="10" s="1"/>
  <c r="A105" i="10"/>
  <c r="B104" i="10"/>
  <c r="C104" i="10" s="1"/>
  <c r="D104" i="10" s="1"/>
  <c r="K105" i="10" l="1"/>
  <c r="L105" i="10" s="1"/>
  <c r="M105" i="10" s="1"/>
  <c r="H105" i="10"/>
  <c r="I105" i="10" s="1"/>
  <c r="J105" i="10" s="1"/>
  <c r="E105" i="10"/>
  <c r="F105" i="10" s="1"/>
  <c r="G105" i="10" s="1"/>
  <c r="A106" i="10"/>
  <c r="B105" i="10"/>
  <c r="C105" i="10" s="1"/>
  <c r="D105" i="10" s="1"/>
  <c r="K106" i="10" l="1"/>
  <c r="L106" i="10" s="1"/>
  <c r="M106" i="10" s="1"/>
  <c r="H106" i="10"/>
  <c r="I106" i="10" s="1"/>
  <c r="J106" i="10" s="1"/>
  <c r="E106" i="10"/>
  <c r="F106" i="10" s="1"/>
  <c r="G106" i="10" s="1"/>
  <c r="B106" i="10"/>
  <c r="C106" i="10" s="1"/>
  <c r="D106" i="10" s="1"/>
  <c r="A107" i="10"/>
  <c r="K107" i="10" l="1"/>
  <c r="L107" i="10" s="1"/>
  <c r="M107" i="10" s="1"/>
  <c r="H107" i="10"/>
  <c r="I107" i="10" s="1"/>
  <c r="J107" i="10" s="1"/>
  <c r="E107" i="10"/>
  <c r="F107" i="10" s="1"/>
  <c r="G107" i="10" s="1"/>
  <c r="B107" i="10"/>
  <c r="C107" i="10" s="1"/>
  <c r="D107" i="10" s="1"/>
  <c r="A108" i="10"/>
  <c r="K108" i="10" l="1"/>
  <c r="L108" i="10" s="1"/>
  <c r="M108" i="10" s="1"/>
  <c r="H108" i="10"/>
  <c r="I108" i="10" s="1"/>
  <c r="J108" i="10" s="1"/>
  <c r="E108" i="10"/>
  <c r="F108" i="10" s="1"/>
  <c r="G108" i="10" s="1"/>
  <c r="A109" i="10"/>
  <c r="B108" i="10"/>
  <c r="C108" i="10" s="1"/>
  <c r="D108" i="10" s="1"/>
  <c r="K109" i="10" l="1"/>
  <c r="L109" i="10" s="1"/>
  <c r="M109" i="10" s="1"/>
  <c r="H109" i="10"/>
  <c r="I109" i="10" s="1"/>
  <c r="J109" i="10" s="1"/>
  <c r="E109" i="10"/>
  <c r="F109" i="10" s="1"/>
  <c r="G109" i="10" s="1"/>
  <c r="B109" i="10"/>
  <c r="C109" i="10" s="1"/>
  <c r="D109" i="10" s="1"/>
  <c r="A110" i="10"/>
  <c r="K110" i="10" l="1"/>
  <c r="L110" i="10" s="1"/>
  <c r="M110" i="10" s="1"/>
  <c r="H110" i="10"/>
  <c r="I110" i="10" s="1"/>
  <c r="J110" i="10" s="1"/>
  <c r="E110" i="10"/>
  <c r="F110" i="10" s="1"/>
  <c r="G110" i="10" s="1"/>
  <c r="B110" i="10"/>
  <c r="C110" i="10" s="1"/>
  <c r="D110" i="10" s="1"/>
  <c r="A111" i="10"/>
  <c r="K111" i="10" l="1"/>
  <c r="L111" i="10" s="1"/>
  <c r="M111" i="10" s="1"/>
  <c r="H111" i="10"/>
  <c r="I111" i="10" s="1"/>
  <c r="J111" i="10" s="1"/>
  <c r="E111" i="10"/>
  <c r="F111" i="10" s="1"/>
  <c r="G111" i="10" s="1"/>
  <c r="B111" i="10"/>
  <c r="C111" i="10" s="1"/>
  <c r="D111" i="10" s="1"/>
  <c r="A112" i="10"/>
  <c r="K112" i="10" l="1"/>
  <c r="L112" i="10" s="1"/>
  <c r="M112" i="10" s="1"/>
  <c r="H112" i="10"/>
  <c r="I112" i="10" s="1"/>
  <c r="J112" i="10" s="1"/>
  <c r="E112" i="10"/>
  <c r="F112" i="10" s="1"/>
  <c r="G112" i="10" s="1"/>
  <c r="B112" i="10"/>
  <c r="C112" i="10" s="1"/>
  <c r="D112" i="10" s="1"/>
  <c r="A113" i="10"/>
  <c r="K113" i="10" l="1"/>
  <c r="L113" i="10" s="1"/>
  <c r="M113" i="10" s="1"/>
  <c r="H113" i="10"/>
  <c r="I113" i="10" s="1"/>
  <c r="J113" i="10" s="1"/>
  <c r="E113" i="10"/>
  <c r="F113" i="10" s="1"/>
  <c r="G113" i="10" s="1"/>
  <c r="A114" i="10"/>
  <c r="B113" i="10"/>
  <c r="C113" i="10" s="1"/>
  <c r="D113" i="10" s="1"/>
  <c r="K114" i="10" l="1"/>
  <c r="L114" i="10" s="1"/>
  <c r="M114" i="10" s="1"/>
  <c r="H114" i="10"/>
  <c r="I114" i="10" s="1"/>
  <c r="J114" i="10" s="1"/>
  <c r="E114" i="10"/>
  <c r="F114" i="10" s="1"/>
  <c r="G114" i="10" s="1"/>
  <c r="B114" i="10"/>
  <c r="C114" i="10" s="1"/>
  <c r="D114" i="10" s="1"/>
  <c r="A115" i="10"/>
  <c r="K115" i="10" l="1"/>
  <c r="L115" i="10" s="1"/>
  <c r="M115" i="10" s="1"/>
  <c r="H115" i="10"/>
  <c r="I115" i="10" s="1"/>
  <c r="J115" i="10" s="1"/>
  <c r="E115" i="10"/>
  <c r="F115" i="10" s="1"/>
  <c r="G115" i="10" s="1"/>
  <c r="A116" i="10"/>
  <c r="B115" i="10"/>
  <c r="C115" i="10" s="1"/>
  <c r="D115" i="10" s="1"/>
  <c r="K116" i="10" l="1"/>
  <c r="L116" i="10" s="1"/>
  <c r="M116" i="10" s="1"/>
  <c r="H116" i="10"/>
  <c r="I116" i="10" s="1"/>
  <c r="J116" i="10" s="1"/>
  <c r="E116" i="10"/>
  <c r="F116" i="10" s="1"/>
  <c r="G116" i="10" s="1"/>
  <c r="A117" i="10"/>
  <c r="B116" i="10"/>
  <c r="C116" i="10" s="1"/>
  <c r="D116" i="10" s="1"/>
  <c r="K117" i="10" l="1"/>
  <c r="L117" i="10" s="1"/>
  <c r="M117" i="10" s="1"/>
  <c r="H117" i="10"/>
  <c r="I117" i="10" s="1"/>
  <c r="J117" i="10" s="1"/>
  <c r="E117" i="10"/>
  <c r="F117" i="10" s="1"/>
  <c r="G117" i="10" s="1"/>
  <c r="B117" i="10"/>
  <c r="C117" i="10" s="1"/>
  <c r="D117" i="10" s="1"/>
  <c r="A118" i="10"/>
  <c r="K118" i="10" l="1"/>
  <c r="L118" i="10" s="1"/>
  <c r="M118" i="10" s="1"/>
  <c r="H118" i="10"/>
  <c r="I118" i="10" s="1"/>
  <c r="J118" i="10" s="1"/>
  <c r="E118" i="10"/>
  <c r="F118" i="10" s="1"/>
  <c r="G118" i="10" s="1"/>
  <c r="B118" i="10"/>
  <c r="C118" i="10" s="1"/>
  <c r="D118" i="10" s="1"/>
  <c r="A119" i="10"/>
  <c r="K119" i="10" l="1"/>
  <c r="L119" i="10" s="1"/>
  <c r="M119" i="10" s="1"/>
  <c r="H119" i="10"/>
  <c r="I119" i="10" s="1"/>
  <c r="J119" i="10" s="1"/>
  <c r="E119" i="10"/>
  <c r="F119" i="10" s="1"/>
  <c r="G119" i="10" s="1"/>
  <c r="B119" i="10"/>
  <c r="C119" i="10" s="1"/>
  <c r="D119" i="10" s="1"/>
  <c r="A120" i="10"/>
  <c r="K120" i="10" l="1"/>
  <c r="L120" i="10" s="1"/>
  <c r="M120" i="10" s="1"/>
  <c r="H120" i="10"/>
  <c r="I120" i="10" s="1"/>
  <c r="J120" i="10" s="1"/>
  <c r="E120" i="10"/>
  <c r="F120" i="10" s="1"/>
  <c r="G120" i="10" s="1"/>
  <c r="A121" i="10"/>
  <c r="B120" i="10"/>
  <c r="C120" i="10" s="1"/>
  <c r="D120" i="10" s="1"/>
  <c r="K121" i="10" l="1"/>
  <c r="L121" i="10" s="1"/>
  <c r="M121" i="10" s="1"/>
  <c r="H121" i="10"/>
  <c r="I121" i="10" s="1"/>
  <c r="J121" i="10" s="1"/>
  <c r="E121" i="10"/>
  <c r="F121" i="10" s="1"/>
  <c r="G121" i="10" s="1"/>
  <c r="B121" i="10"/>
  <c r="C121" i="10" s="1"/>
  <c r="D121" i="10" s="1"/>
  <c r="A122" i="10"/>
  <c r="K122" i="10" l="1"/>
  <c r="L122" i="10" s="1"/>
  <c r="M122" i="10" s="1"/>
  <c r="H122" i="10"/>
  <c r="I122" i="10" s="1"/>
  <c r="J122" i="10" s="1"/>
  <c r="E122" i="10"/>
  <c r="F122" i="10" s="1"/>
  <c r="G122" i="10" s="1"/>
  <c r="A123" i="10"/>
  <c r="B122" i="10"/>
  <c r="C122" i="10" s="1"/>
  <c r="D122" i="10" s="1"/>
  <c r="K123" i="10" l="1"/>
  <c r="L123" i="10" s="1"/>
  <c r="M123" i="10" s="1"/>
  <c r="H123" i="10"/>
  <c r="I123" i="10" s="1"/>
  <c r="J123" i="10" s="1"/>
  <c r="E123" i="10"/>
  <c r="F123" i="10" s="1"/>
  <c r="G123" i="10" s="1"/>
  <c r="B123" i="10"/>
  <c r="C123" i="10" s="1"/>
  <c r="D123" i="10" s="1"/>
  <c r="A124" i="10"/>
  <c r="K124" i="10" l="1"/>
  <c r="L124" i="10" s="1"/>
  <c r="M124" i="10" s="1"/>
  <c r="H124" i="10"/>
  <c r="I124" i="10" s="1"/>
  <c r="J124" i="10" s="1"/>
  <c r="E124" i="10"/>
  <c r="F124" i="10" s="1"/>
  <c r="G124" i="10" s="1"/>
  <c r="A125" i="10"/>
  <c r="B124" i="10"/>
  <c r="C124" i="10" s="1"/>
  <c r="D124" i="10" s="1"/>
  <c r="K125" i="10" l="1"/>
  <c r="L125" i="10" s="1"/>
  <c r="M125" i="10" s="1"/>
  <c r="H125" i="10"/>
  <c r="I125" i="10" s="1"/>
  <c r="J125" i="10" s="1"/>
  <c r="E125" i="10"/>
  <c r="F125" i="10" s="1"/>
  <c r="G125" i="10" s="1"/>
  <c r="A126" i="10"/>
  <c r="B125" i="10"/>
  <c r="C125" i="10" s="1"/>
  <c r="D125" i="10" s="1"/>
  <c r="K126" i="10" l="1"/>
  <c r="L126" i="10" s="1"/>
  <c r="M126" i="10" s="1"/>
  <c r="H126" i="10"/>
  <c r="I126" i="10" s="1"/>
  <c r="J126" i="10" s="1"/>
  <c r="E126" i="10"/>
  <c r="F126" i="10" s="1"/>
  <c r="G126" i="10" s="1"/>
  <c r="B126" i="10"/>
  <c r="C126" i="10" s="1"/>
  <c r="D126" i="10" s="1"/>
  <c r="A127" i="10"/>
  <c r="K127" i="10" l="1"/>
  <c r="L127" i="10" s="1"/>
  <c r="M127" i="10" s="1"/>
  <c r="H127" i="10"/>
  <c r="I127" i="10" s="1"/>
  <c r="J127" i="10" s="1"/>
  <c r="E127" i="10"/>
  <c r="F127" i="10" s="1"/>
  <c r="G127" i="10" s="1"/>
  <c r="B127" i="10"/>
  <c r="C127" i="10" s="1"/>
  <c r="D127" i="10" s="1"/>
  <c r="A128" i="10"/>
  <c r="K128" i="10" l="1"/>
  <c r="L128" i="10" s="1"/>
  <c r="M128" i="10" s="1"/>
  <c r="H128" i="10"/>
  <c r="I128" i="10" s="1"/>
  <c r="J128" i="10" s="1"/>
  <c r="E128" i="10"/>
  <c r="F128" i="10" s="1"/>
  <c r="G128" i="10" s="1"/>
  <c r="A129" i="10"/>
  <c r="B128" i="10"/>
  <c r="C128" i="10" s="1"/>
  <c r="D128" i="10" s="1"/>
  <c r="K129" i="10" l="1"/>
  <c r="L129" i="10" s="1"/>
  <c r="M129" i="10" s="1"/>
  <c r="H129" i="10"/>
  <c r="I129" i="10" s="1"/>
  <c r="J129" i="10" s="1"/>
  <c r="E129" i="10"/>
  <c r="F129" i="10" s="1"/>
  <c r="G129" i="10" s="1"/>
  <c r="A130" i="10"/>
  <c r="B129" i="10"/>
  <c r="C129" i="10" s="1"/>
  <c r="D129" i="10" s="1"/>
  <c r="K130" i="10" l="1"/>
  <c r="L130" i="10" s="1"/>
  <c r="M130" i="10" s="1"/>
  <c r="H130" i="10"/>
  <c r="I130" i="10" s="1"/>
  <c r="J130" i="10" s="1"/>
  <c r="E130" i="10"/>
  <c r="F130" i="10" s="1"/>
  <c r="G130" i="10" s="1"/>
  <c r="A131" i="10"/>
  <c r="B130" i="10"/>
  <c r="C130" i="10" s="1"/>
  <c r="D130" i="10" s="1"/>
  <c r="K131" i="10" l="1"/>
  <c r="L131" i="10" s="1"/>
  <c r="M131" i="10" s="1"/>
  <c r="H131" i="10"/>
  <c r="I131" i="10" s="1"/>
  <c r="J131" i="10" s="1"/>
  <c r="E131" i="10"/>
  <c r="F131" i="10" s="1"/>
  <c r="G131" i="10" s="1"/>
  <c r="A132" i="10"/>
  <c r="B131" i="10"/>
  <c r="C131" i="10" s="1"/>
  <c r="D131" i="10" s="1"/>
  <c r="K132" i="10" l="1"/>
  <c r="L132" i="10" s="1"/>
  <c r="M132" i="10" s="1"/>
  <c r="H132" i="10"/>
  <c r="I132" i="10" s="1"/>
  <c r="J132" i="10" s="1"/>
  <c r="E132" i="10"/>
  <c r="F132" i="10" s="1"/>
  <c r="G132" i="10" s="1"/>
  <c r="B132" i="10"/>
  <c r="C132" i="10" s="1"/>
  <c r="D132" i="10" s="1"/>
  <c r="A133" i="10"/>
  <c r="K133" i="10" l="1"/>
  <c r="L133" i="10" s="1"/>
  <c r="M133" i="10" s="1"/>
  <c r="H133" i="10"/>
  <c r="I133" i="10" s="1"/>
  <c r="J133" i="10" s="1"/>
  <c r="E133" i="10"/>
  <c r="F133" i="10" s="1"/>
  <c r="G133" i="10" s="1"/>
  <c r="B133" i="10"/>
  <c r="C133" i="10" s="1"/>
  <c r="D133" i="10" s="1"/>
  <c r="A134" i="10"/>
  <c r="K134" i="10" l="1"/>
  <c r="L134" i="10" s="1"/>
  <c r="M134" i="10" s="1"/>
  <c r="H134" i="10"/>
  <c r="I134" i="10" s="1"/>
  <c r="J134" i="10" s="1"/>
  <c r="E134" i="10"/>
  <c r="F134" i="10" s="1"/>
  <c r="G134" i="10" s="1"/>
  <c r="A135" i="10"/>
  <c r="B134" i="10"/>
  <c r="C134" i="10" s="1"/>
  <c r="D134" i="10" s="1"/>
  <c r="K135" i="10" l="1"/>
  <c r="L135" i="10" s="1"/>
  <c r="M135" i="10" s="1"/>
  <c r="H135" i="10"/>
  <c r="I135" i="10" s="1"/>
  <c r="J135" i="10" s="1"/>
  <c r="E135" i="10"/>
  <c r="F135" i="10" s="1"/>
  <c r="G135" i="10" s="1"/>
  <c r="A136" i="10"/>
  <c r="B135" i="10"/>
  <c r="C135" i="10" s="1"/>
  <c r="D135" i="10" s="1"/>
  <c r="K136" i="10" l="1"/>
  <c r="L136" i="10" s="1"/>
  <c r="M136" i="10" s="1"/>
  <c r="H136" i="10"/>
  <c r="I136" i="10" s="1"/>
  <c r="J136" i="10" s="1"/>
  <c r="E136" i="10"/>
  <c r="F136" i="10" s="1"/>
  <c r="G136" i="10" s="1"/>
  <c r="A137" i="10"/>
  <c r="B136" i="10"/>
  <c r="C136" i="10" s="1"/>
  <c r="D136" i="10" s="1"/>
  <c r="K137" i="10" l="1"/>
  <c r="L137" i="10" s="1"/>
  <c r="M137" i="10" s="1"/>
  <c r="H137" i="10"/>
  <c r="I137" i="10" s="1"/>
  <c r="J137" i="10" s="1"/>
  <c r="E137" i="10"/>
  <c r="F137" i="10" s="1"/>
  <c r="G137" i="10" s="1"/>
  <c r="B137" i="10"/>
  <c r="C137" i="10" s="1"/>
  <c r="D137" i="10" s="1"/>
  <c r="A138" i="10"/>
  <c r="K138" i="10" l="1"/>
  <c r="L138" i="10" s="1"/>
  <c r="M138" i="10" s="1"/>
  <c r="H138" i="10"/>
  <c r="I138" i="10" s="1"/>
  <c r="J138" i="10" s="1"/>
  <c r="E138" i="10"/>
  <c r="F138" i="10" s="1"/>
  <c r="G138" i="10" s="1"/>
  <c r="B138" i="10"/>
  <c r="C138" i="10" s="1"/>
  <c r="D138" i="10" s="1"/>
  <c r="A139" i="10"/>
  <c r="K139" i="10" l="1"/>
  <c r="L139" i="10" s="1"/>
  <c r="M139" i="10" s="1"/>
  <c r="H139" i="10"/>
  <c r="I139" i="10" s="1"/>
  <c r="J139" i="10" s="1"/>
  <c r="E139" i="10"/>
  <c r="F139" i="10" s="1"/>
  <c r="G139" i="10" s="1"/>
  <c r="A140" i="10"/>
  <c r="B139" i="10"/>
  <c r="C139" i="10" s="1"/>
  <c r="D139" i="10" s="1"/>
  <c r="K140" i="10" l="1"/>
  <c r="L140" i="10" s="1"/>
  <c r="M140" i="10" s="1"/>
  <c r="H140" i="10"/>
  <c r="I140" i="10" s="1"/>
  <c r="J140" i="10" s="1"/>
  <c r="E140" i="10"/>
  <c r="F140" i="10" s="1"/>
  <c r="G140" i="10" s="1"/>
  <c r="A141" i="10"/>
  <c r="B140" i="10"/>
  <c r="C140" i="10" s="1"/>
  <c r="D140" i="10" s="1"/>
  <c r="K141" i="10" l="1"/>
  <c r="L141" i="10" s="1"/>
  <c r="M141" i="10" s="1"/>
  <c r="H141" i="10"/>
  <c r="I141" i="10" s="1"/>
  <c r="J141" i="10" s="1"/>
  <c r="E141" i="10"/>
  <c r="F141" i="10" s="1"/>
  <c r="G141" i="10" s="1"/>
  <c r="B141" i="10"/>
  <c r="C141" i="10" s="1"/>
  <c r="D141" i="10" s="1"/>
  <c r="A142" i="10"/>
  <c r="K142" i="10" l="1"/>
  <c r="L142" i="10" s="1"/>
  <c r="M142" i="10" s="1"/>
  <c r="H142" i="10"/>
  <c r="I142" i="10" s="1"/>
  <c r="J142" i="10" s="1"/>
  <c r="E142" i="10"/>
  <c r="F142" i="10" s="1"/>
  <c r="G142" i="10" s="1"/>
  <c r="B142" i="10"/>
  <c r="C142" i="10" s="1"/>
  <c r="D142" i="10" s="1"/>
  <c r="A143" i="10"/>
  <c r="K143" i="10" l="1"/>
  <c r="L143" i="10" s="1"/>
  <c r="M143" i="10" s="1"/>
  <c r="H143" i="10"/>
  <c r="I143" i="10" s="1"/>
  <c r="J143" i="10" s="1"/>
  <c r="E143" i="10"/>
  <c r="F143" i="10" s="1"/>
  <c r="G143" i="10" s="1"/>
  <c r="B143" i="10"/>
  <c r="C143" i="10" s="1"/>
  <c r="D143" i="10" s="1"/>
  <c r="A144" i="10"/>
  <c r="K144" i="10" l="1"/>
  <c r="L144" i="10" s="1"/>
  <c r="M144" i="10" s="1"/>
  <c r="H144" i="10"/>
  <c r="I144" i="10" s="1"/>
  <c r="J144" i="10" s="1"/>
  <c r="E144" i="10"/>
  <c r="F144" i="10" s="1"/>
  <c r="G144" i="10" s="1"/>
  <c r="B144" i="10"/>
  <c r="C144" i="10" s="1"/>
  <c r="D144" i="10" s="1"/>
  <c r="A145" i="10"/>
  <c r="K145" i="10" l="1"/>
  <c r="L145" i="10" s="1"/>
  <c r="M145" i="10" s="1"/>
  <c r="H145" i="10"/>
  <c r="I145" i="10" s="1"/>
  <c r="J145" i="10" s="1"/>
  <c r="E145" i="10"/>
  <c r="F145" i="10" s="1"/>
  <c r="G145" i="10" s="1"/>
  <c r="B145" i="10"/>
  <c r="C145" i="10" s="1"/>
  <c r="D145" i="10" s="1"/>
  <c r="A146" i="10"/>
  <c r="K146" i="10" l="1"/>
  <c r="L146" i="10" s="1"/>
  <c r="M146" i="10" s="1"/>
  <c r="H146" i="10"/>
  <c r="I146" i="10" s="1"/>
  <c r="J146" i="10" s="1"/>
  <c r="E146" i="10"/>
  <c r="F146" i="10" s="1"/>
  <c r="G146" i="10" s="1"/>
  <c r="A147" i="10"/>
  <c r="B146" i="10"/>
  <c r="C146" i="10" s="1"/>
  <c r="D146" i="10" s="1"/>
  <c r="K147" i="10" l="1"/>
  <c r="L147" i="10" s="1"/>
  <c r="M147" i="10" s="1"/>
  <c r="H147" i="10"/>
  <c r="I147" i="10" s="1"/>
  <c r="J147" i="10" s="1"/>
  <c r="E147" i="10"/>
  <c r="F147" i="10" s="1"/>
  <c r="G147" i="10" s="1"/>
  <c r="A148" i="10"/>
  <c r="B147" i="10"/>
  <c r="C147" i="10" s="1"/>
  <c r="D147" i="10" s="1"/>
  <c r="K148" i="10" l="1"/>
  <c r="L148" i="10" s="1"/>
  <c r="M148" i="10" s="1"/>
  <c r="H148" i="10"/>
  <c r="I148" i="10" s="1"/>
  <c r="J148" i="10" s="1"/>
  <c r="E148" i="10"/>
  <c r="F148" i="10" s="1"/>
  <c r="G148" i="10" s="1"/>
  <c r="A149" i="10"/>
  <c r="B148" i="10"/>
  <c r="C148" i="10" s="1"/>
  <c r="D148" i="10" s="1"/>
  <c r="K149" i="10" l="1"/>
  <c r="L149" i="10" s="1"/>
  <c r="M149" i="10" s="1"/>
  <c r="H149" i="10"/>
  <c r="I149" i="10" s="1"/>
  <c r="J149" i="10" s="1"/>
  <c r="E149" i="10"/>
  <c r="F149" i="10" s="1"/>
  <c r="G149" i="10" s="1"/>
  <c r="B149" i="10"/>
  <c r="C149" i="10" s="1"/>
  <c r="D149" i="10" s="1"/>
  <c r="A150" i="10"/>
  <c r="K150" i="10" l="1"/>
  <c r="L150" i="10" s="1"/>
  <c r="M150" i="10" s="1"/>
  <c r="H150" i="10"/>
  <c r="I150" i="10" s="1"/>
  <c r="J150" i="10" s="1"/>
  <c r="E150" i="10"/>
  <c r="F150" i="10" s="1"/>
  <c r="G150" i="10" s="1"/>
  <c r="A151" i="10"/>
  <c r="B150" i="10"/>
  <c r="C150" i="10" s="1"/>
  <c r="D150" i="10" s="1"/>
  <c r="K151" i="10" l="1"/>
  <c r="L151" i="10" s="1"/>
  <c r="M151" i="10" s="1"/>
  <c r="H151" i="10"/>
  <c r="I151" i="10" s="1"/>
  <c r="J151" i="10" s="1"/>
  <c r="E151" i="10"/>
  <c r="F151" i="10" s="1"/>
  <c r="G151" i="10" s="1"/>
  <c r="A152" i="10"/>
  <c r="B151" i="10"/>
  <c r="C151" i="10" s="1"/>
  <c r="D151" i="10" s="1"/>
  <c r="K152" i="10" l="1"/>
  <c r="L152" i="10" s="1"/>
  <c r="M152" i="10" s="1"/>
  <c r="H152" i="10"/>
  <c r="I152" i="10" s="1"/>
  <c r="J152" i="10" s="1"/>
  <c r="E152" i="10"/>
  <c r="F152" i="10" s="1"/>
  <c r="G152" i="10" s="1"/>
  <c r="A153" i="10"/>
  <c r="B152" i="10"/>
  <c r="C152" i="10" s="1"/>
  <c r="D152" i="10" s="1"/>
  <c r="K153" i="10" l="1"/>
  <c r="L153" i="10" s="1"/>
  <c r="M153" i="10" s="1"/>
  <c r="H153" i="10"/>
  <c r="I153" i="10" s="1"/>
  <c r="J153" i="10" s="1"/>
  <c r="E153" i="10"/>
  <c r="F153" i="10" s="1"/>
  <c r="G153" i="10" s="1"/>
  <c r="B153" i="10"/>
  <c r="C153" i="10" s="1"/>
  <c r="D153" i="10" s="1"/>
  <c r="A154" i="10"/>
  <c r="K154" i="10" l="1"/>
  <c r="L154" i="10" s="1"/>
  <c r="M154" i="10" s="1"/>
  <c r="H154" i="10"/>
  <c r="I154" i="10" s="1"/>
  <c r="J154" i="10" s="1"/>
  <c r="E154" i="10"/>
  <c r="F154" i="10" s="1"/>
  <c r="G154" i="10" s="1"/>
  <c r="A155" i="10"/>
  <c r="B154" i="10"/>
  <c r="C154" i="10" s="1"/>
  <c r="D154" i="10" s="1"/>
  <c r="K155" i="10" l="1"/>
  <c r="L155" i="10" s="1"/>
  <c r="M155" i="10" s="1"/>
  <c r="H155" i="10"/>
  <c r="I155" i="10" s="1"/>
  <c r="J155" i="10" s="1"/>
  <c r="E155" i="10"/>
  <c r="F155" i="10" s="1"/>
  <c r="G155" i="10" s="1"/>
  <c r="A156" i="10"/>
  <c r="B155" i="10"/>
  <c r="C155" i="10" s="1"/>
  <c r="D155" i="10" s="1"/>
  <c r="K156" i="10" l="1"/>
  <c r="L156" i="10" s="1"/>
  <c r="M156" i="10" s="1"/>
  <c r="H156" i="10"/>
  <c r="I156" i="10" s="1"/>
  <c r="J156" i="10" s="1"/>
  <c r="E156" i="10"/>
  <c r="F156" i="10" s="1"/>
  <c r="G156" i="10" s="1"/>
  <c r="A157" i="10"/>
  <c r="B156" i="10"/>
  <c r="C156" i="10" s="1"/>
  <c r="D156" i="10" s="1"/>
  <c r="K157" i="10" l="1"/>
  <c r="L157" i="10" s="1"/>
  <c r="M157" i="10" s="1"/>
  <c r="H157" i="10"/>
  <c r="I157" i="10" s="1"/>
  <c r="J157" i="10" s="1"/>
  <c r="E157" i="10"/>
  <c r="F157" i="10" s="1"/>
  <c r="G157" i="10" s="1"/>
  <c r="B157" i="10"/>
  <c r="C157" i="10" s="1"/>
  <c r="D157" i="10" s="1"/>
  <c r="A158" i="10"/>
  <c r="K158" i="10" l="1"/>
  <c r="L158" i="10" s="1"/>
  <c r="M158" i="10" s="1"/>
  <c r="H158" i="10"/>
  <c r="I158" i="10" s="1"/>
  <c r="J158" i="10" s="1"/>
  <c r="E158" i="10"/>
  <c r="F158" i="10" s="1"/>
  <c r="G158" i="10" s="1"/>
  <c r="A159" i="10"/>
  <c r="B158" i="10"/>
  <c r="C158" i="10" s="1"/>
  <c r="D158" i="10" s="1"/>
  <c r="K159" i="10" l="1"/>
  <c r="L159" i="10" s="1"/>
  <c r="M159" i="10" s="1"/>
  <c r="H159" i="10"/>
  <c r="I159" i="10" s="1"/>
  <c r="J159" i="10" s="1"/>
  <c r="E159" i="10"/>
  <c r="F159" i="10" s="1"/>
  <c r="G159" i="10" s="1"/>
  <c r="A160" i="10"/>
  <c r="B159" i="10"/>
  <c r="C159" i="10" s="1"/>
  <c r="D159" i="10" s="1"/>
  <c r="K160" i="10" l="1"/>
  <c r="L160" i="10" s="1"/>
  <c r="M160" i="10" s="1"/>
  <c r="H160" i="10"/>
  <c r="I160" i="10" s="1"/>
  <c r="J160" i="10" s="1"/>
  <c r="E160" i="10"/>
  <c r="F160" i="10" s="1"/>
  <c r="G160" i="10" s="1"/>
  <c r="B160" i="10"/>
  <c r="C160" i="10" s="1"/>
  <c r="D160" i="10" s="1"/>
  <c r="A161" i="10"/>
  <c r="K161" i="10" l="1"/>
  <c r="L161" i="10" s="1"/>
  <c r="M161" i="10" s="1"/>
  <c r="H161" i="10"/>
  <c r="I161" i="10" s="1"/>
  <c r="J161" i="10" s="1"/>
  <c r="E161" i="10"/>
  <c r="F161" i="10" s="1"/>
  <c r="G161" i="10" s="1"/>
  <c r="B161" i="10"/>
  <c r="C161" i="10" s="1"/>
  <c r="D161" i="10" s="1"/>
  <c r="A162" i="10"/>
  <c r="K162" i="10" l="1"/>
  <c r="L162" i="10" s="1"/>
  <c r="M162" i="10" s="1"/>
  <c r="H162" i="10"/>
  <c r="I162" i="10" s="1"/>
  <c r="J162" i="10" s="1"/>
  <c r="E162" i="10"/>
  <c r="F162" i="10" s="1"/>
  <c r="G162" i="10" s="1"/>
  <c r="B162" i="10"/>
  <c r="C162" i="10" s="1"/>
  <c r="D162" i="10" s="1"/>
  <c r="A163" i="10"/>
  <c r="K163" i="10" l="1"/>
  <c r="L163" i="10" s="1"/>
  <c r="M163" i="10" s="1"/>
  <c r="H163" i="10"/>
  <c r="I163" i="10" s="1"/>
  <c r="J163" i="10" s="1"/>
  <c r="E163" i="10"/>
  <c r="F163" i="10" s="1"/>
  <c r="G163" i="10" s="1"/>
  <c r="A164" i="10"/>
  <c r="B163" i="10"/>
  <c r="C163" i="10" s="1"/>
  <c r="D163" i="10" s="1"/>
  <c r="K164" i="10" l="1"/>
  <c r="L164" i="10" s="1"/>
  <c r="M164" i="10" s="1"/>
  <c r="H164" i="10"/>
  <c r="I164" i="10" s="1"/>
  <c r="J164" i="10" s="1"/>
  <c r="E164" i="10"/>
  <c r="F164" i="10" s="1"/>
  <c r="G164" i="10" s="1"/>
  <c r="B164" i="10"/>
  <c r="C164" i="10" s="1"/>
  <c r="D164" i="10" s="1"/>
  <c r="A165" i="10"/>
  <c r="K165" i="10" l="1"/>
  <c r="L165" i="10" s="1"/>
  <c r="M165" i="10" s="1"/>
  <c r="H165" i="10"/>
  <c r="I165" i="10" s="1"/>
  <c r="J165" i="10" s="1"/>
  <c r="E165" i="10"/>
  <c r="F165" i="10" s="1"/>
  <c r="G165" i="10" s="1"/>
  <c r="B165" i="10"/>
  <c r="C165" i="10" s="1"/>
  <c r="D165" i="10" s="1"/>
  <c r="A166" i="10"/>
  <c r="K166" i="10" l="1"/>
  <c r="L166" i="10" s="1"/>
  <c r="M166" i="10" s="1"/>
  <c r="H166" i="10"/>
  <c r="I166" i="10" s="1"/>
  <c r="J166" i="10" s="1"/>
  <c r="E166" i="10"/>
  <c r="F166" i="10" s="1"/>
  <c r="G166" i="10" s="1"/>
  <c r="B166" i="10"/>
  <c r="C166" i="10" s="1"/>
  <c r="D166" i="10" s="1"/>
  <c r="A167" i="10"/>
  <c r="K167" i="10" l="1"/>
  <c r="L167" i="10" s="1"/>
  <c r="M167" i="10" s="1"/>
  <c r="H167" i="10"/>
  <c r="I167" i="10" s="1"/>
  <c r="J167" i="10" s="1"/>
  <c r="E167" i="10"/>
  <c r="F167" i="10" s="1"/>
  <c r="G167" i="10" s="1"/>
  <c r="B167" i="10"/>
  <c r="C167" i="10" s="1"/>
  <c r="D167" i="10" s="1"/>
  <c r="A168" i="10"/>
  <c r="K168" i="10" l="1"/>
  <c r="L168" i="10" s="1"/>
  <c r="M168" i="10" s="1"/>
  <c r="H168" i="10"/>
  <c r="I168" i="10" s="1"/>
  <c r="J168" i="10" s="1"/>
  <c r="E168" i="10"/>
  <c r="F168" i="10" s="1"/>
  <c r="G168" i="10" s="1"/>
  <c r="A169" i="10"/>
  <c r="B168" i="10"/>
  <c r="C168" i="10" s="1"/>
  <c r="D168" i="10" s="1"/>
  <c r="K169" i="10" l="1"/>
  <c r="L169" i="10" s="1"/>
  <c r="M169" i="10" s="1"/>
  <c r="H169" i="10"/>
  <c r="I169" i="10" s="1"/>
  <c r="J169" i="10" s="1"/>
  <c r="E169" i="10"/>
  <c r="F169" i="10" s="1"/>
  <c r="G169" i="10" s="1"/>
  <c r="B169" i="10"/>
  <c r="C169" i="10" s="1"/>
  <c r="D169" i="10" s="1"/>
  <c r="A170" i="10"/>
  <c r="K170" i="10" l="1"/>
  <c r="L170" i="10" s="1"/>
  <c r="M170" i="10" s="1"/>
  <c r="H170" i="10"/>
  <c r="I170" i="10" s="1"/>
  <c r="J170" i="10" s="1"/>
  <c r="E170" i="10"/>
  <c r="F170" i="10" s="1"/>
  <c r="G170" i="10" s="1"/>
  <c r="B170" i="10"/>
  <c r="C170" i="10" s="1"/>
  <c r="D170" i="10" s="1"/>
  <c r="A171" i="10"/>
  <c r="K171" i="10" l="1"/>
  <c r="L171" i="10" s="1"/>
  <c r="M171" i="10" s="1"/>
  <c r="H171" i="10"/>
  <c r="I171" i="10" s="1"/>
  <c r="J171" i="10" s="1"/>
  <c r="E171" i="10"/>
  <c r="F171" i="10" s="1"/>
  <c r="G171" i="10" s="1"/>
  <c r="A172" i="10"/>
  <c r="B171" i="10"/>
  <c r="C171" i="10" s="1"/>
  <c r="D171" i="10" s="1"/>
  <c r="K172" i="10" l="1"/>
  <c r="L172" i="10" s="1"/>
  <c r="M172" i="10" s="1"/>
  <c r="H172" i="10"/>
  <c r="I172" i="10" s="1"/>
  <c r="J172" i="10" s="1"/>
  <c r="E172" i="10"/>
  <c r="F172" i="10" s="1"/>
  <c r="G172" i="10" s="1"/>
  <c r="A173" i="10"/>
  <c r="B172" i="10"/>
  <c r="C172" i="10" s="1"/>
  <c r="D172" i="10" s="1"/>
  <c r="K173" i="10" l="1"/>
  <c r="L173" i="10" s="1"/>
  <c r="M173" i="10" s="1"/>
  <c r="H173" i="10"/>
  <c r="I173" i="10" s="1"/>
  <c r="J173" i="10" s="1"/>
  <c r="E173" i="10"/>
  <c r="F173" i="10" s="1"/>
  <c r="G173" i="10" s="1"/>
  <c r="B173" i="10"/>
  <c r="C173" i="10" s="1"/>
  <c r="D173" i="10" s="1"/>
  <c r="A174" i="10"/>
  <c r="K174" i="10" l="1"/>
  <c r="L174" i="10" s="1"/>
  <c r="M174" i="10" s="1"/>
  <c r="H174" i="10"/>
  <c r="I174" i="10" s="1"/>
  <c r="J174" i="10" s="1"/>
  <c r="E174" i="10"/>
  <c r="F174" i="10" s="1"/>
  <c r="G174" i="10" s="1"/>
  <c r="B174" i="10"/>
  <c r="C174" i="10" s="1"/>
  <c r="D174" i="10" s="1"/>
  <c r="A175" i="10"/>
  <c r="K175" i="10" l="1"/>
  <c r="L175" i="10" s="1"/>
  <c r="M175" i="10" s="1"/>
  <c r="H175" i="10"/>
  <c r="I175" i="10" s="1"/>
  <c r="J175" i="10" s="1"/>
  <c r="E175" i="10"/>
  <c r="F175" i="10" s="1"/>
  <c r="G175" i="10" s="1"/>
  <c r="B175" i="10"/>
  <c r="C175" i="10" s="1"/>
  <c r="D175" i="10" s="1"/>
  <c r="A176" i="10"/>
  <c r="K176" i="10" l="1"/>
  <c r="L176" i="10" s="1"/>
  <c r="M176" i="10" s="1"/>
  <c r="H176" i="10"/>
  <c r="I176" i="10" s="1"/>
  <c r="J176" i="10" s="1"/>
  <c r="E176" i="10"/>
  <c r="F176" i="10" s="1"/>
  <c r="G176" i="10" s="1"/>
  <c r="B176" i="10"/>
  <c r="C176" i="10" s="1"/>
  <c r="D176" i="10" s="1"/>
  <c r="A177" i="10"/>
  <c r="K177" i="10" l="1"/>
  <c r="L177" i="10" s="1"/>
  <c r="M177" i="10" s="1"/>
  <c r="H177" i="10"/>
  <c r="I177" i="10" s="1"/>
  <c r="J177" i="10" s="1"/>
  <c r="E177" i="10"/>
  <c r="F177" i="10" s="1"/>
  <c r="G177" i="10" s="1"/>
  <c r="B177" i="10"/>
  <c r="C177" i="10" s="1"/>
  <c r="D177" i="10" s="1"/>
  <c r="A178" i="10"/>
  <c r="K178" i="10" l="1"/>
  <c r="L178" i="10" s="1"/>
  <c r="M178" i="10" s="1"/>
  <c r="H178" i="10"/>
  <c r="I178" i="10" s="1"/>
  <c r="J178" i="10" s="1"/>
  <c r="E178" i="10"/>
  <c r="F178" i="10" s="1"/>
  <c r="G178" i="10" s="1"/>
  <c r="B178" i="10"/>
  <c r="C178" i="10" s="1"/>
  <c r="D178" i="10" s="1"/>
  <c r="A179" i="10"/>
  <c r="K179" i="10" l="1"/>
  <c r="L179" i="10" s="1"/>
  <c r="M179" i="10" s="1"/>
  <c r="H179" i="10"/>
  <c r="I179" i="10" s="1"/>
  <c r="J179" i="10" s="1"/>
  <c r="E179" i="10"/>
  <c r="F179" i="10" s="1"/>
  <c r="G179" i="10" s="1"/>
  <c r="B179" i="10"/>
  <c r="C179" i="10" s="1"/>
  <c r="D179" i="10" s="1"/>
  <c r="A180" i="10"/>
  <c r="K180" i="10" l="1"/>
  <c r="L180" i="10" s="1"/>
  <c r="M180" i="10" s="1"/>
  <c r="H180" i="10"/>
  <c r="I180" i="10" s="1"/>
  <c r="J180" i="10" s="1"/>
  <c r="E180" i="10"/>
  <c r="F180" i="10" s="1"/>
  <c r="G180" i="10" s="1"/>
  <c r="B180" i="10"/>
  <c r="C180" i="10" s="1"/>
  <c r="D180" i="10" s="1"/>
  <c r="A181" i="10"/>
  <c r="K181" i="10" l="1"/>
  <c r="L181" i="10" s="1"/>
  <c r="M181" i="10" s="1"/>
  <c r="H181" i="10"/>
  <c r="I181" i="10" s="1"/>
  <c r="J181" i="10" s="1"/>
  <c r="E181" i="10"/>
  <c r="F181" i="10" s="1"/>
  <c r="G181" i="10" s="1"/>
  <c r="A182" i="10"/>
  <c r="B181" i="10"/>
  <c r="C181" i="10" s="1"/>
  <c r="D181" i="10" s="1"/>
  <c r="K182" i="10" l="1"/>
  <c r="L182" i="10" s="1"/>
  <c r="M182" i="10" s="1"/>
  <c r="H182" i="10"/>
  <c r="I182" i="10" s="1"/>
  <c r="J182" i="10" s="1"/>
  <c r="E182" i="10"/>
  <c r="F182" i="10" s="1"/>
  <c r="G182" i="10" s="1"/>
  <c r="A183" i="10"/>
  <c r="B182" i="10"/>
  <c r="C182" i="10" s="1"/>
  <c r="D182" i="10" s="1"/>
  <c r="K183" i="10" l="1"/>
  <c r="L183" i="10" s="1"/>
  <c r="M183" i="10" s="1"/>
  <c r="H183" i="10"/>
  <c r="I183" i="10" s="1"/>
  <c r="J183" i="10" s="1"/>
  <c r="E183" i="10"/>
  <c r="F183" i="10" s="1"/>
  <c r="G183" i="10" s="1"/>
  <c r="A184" i="10"/>
  <c r="B183" i="10"/>
  <c r="C183" i="10" s="1"/>
  <c r="D183" i="10" s="1"/>
  <c r="K184" i="10" l="1"/>
  <c r="L184" i="10" s="1"/>
  <c r="M184" i="10" s="1"/>
  <c r="H184" i="10"/>
  <c r="I184" i="10" s="1"/>
  <c r="J184" i="10" s="1"/>
  <c r="E184" i="10"/>
  <c r="F184" i="10" s="1"/>
  <c r="G184" i="10" s="1"/>
  <c r="B184" i="10"/>
  <c r="C184" i="10" s="1"/>
  <c r="D184" i="10" s="1"/>
  <c r="A185" i="10"/>
  <c r="K185" i="10" l="1"/>
  <c r="L185" i="10" s="1"/>
  <c r="M185" i="10" s="1"/>
  <c r="H185" i="10"/>
  <c r="I185" i="10" s="1"/>
  <c r="J185" i="10" s="1"/>
  <c r="E185" i="10"/>
  <c r="F185" i="10" s="1"/>
  <c r="G185" i="10" s="1"/>
  <c r="A186" i="10"/>
  <c r="B185" i="10"/>
  <c r="C185" i="10" s="1"/>
  <c r="D185" i="10" s="1"/>
  <c r="K186" i="10" l="1"/>
  <c r="L186" i="10" s="1"/>
  <c r="M186" i="10" s="1"/>
  <c r="H186" i="10"/>
  <c r="I186" i="10" s="1"/>
  <c r="J186" i="10" s="1"/>
  <c r="E186" i="10"/>
  <c r="F186" i="10" s="1"/>
  <c r="G186" i="10" s="1"/>
  <c r="A187" i="10"/>
  <c r="B186" i="10"/>
  <c r="C186" i="10" s="1"/>
  <c r="D186" i="10" s="1"/>
  <c r="K187" i="10" l="1"/>
  <c r="L187" i="10" s="1"/>
  <c r="M187" i="10" s="1"/>
  <c r="H187" i="10"/>
  <c r="I187" i="10" s="1"/>
  <c r="J187" i="10" s="1"/>
  <c r="E187" i="10"/>
  <c r="F187" i="10" s="1"/>
  <c r="G187" i="10" s="1"/>
  <c r="A188" i="10"/>
  <c r="B187" i="10"/>
  <c r="C187" i="10" s="1"/>
  <c r="D187" i="10" s="1"/>
  <c r="K188" i="10" l="1"/>
  <c r="L188" i="10" s="1"/>
  <c r="M188" i="10" s="1"/>
  <c r="H188" i="10"/>
  <c r="I188" i="10" s="1"/>
  <c r="J188" i="10" s="1"/>
  <c r="E188" i="10"/>
  <c r="F188" i="10" s="1"/>
  <c r="G188" i="10" s="1"/>
  <c r="A189" i="10"/>
  <c r="B188" i="10"/>
  <c r="C188" i="10" s="1"/>
  <c r="D188" i="10" s="1"/>
  <c r="K189" i="10" l="1"/>
  <c r="L189" i="10" s="1"/>
  <c r="M189" i="10" s="1"/>
  <c r="H189" i="10"/>
  <c r="I189" i="10" s="1"/>
  <c r="J189" i="10" s="1"/>
  <c r="E189" i="10"/>
  <c r="F189" i="10" s="1"/>
  <c r="G189" i="10" s="1"/>
  <c r="B189" i="10"/>
  <c r="C189" i="10" s="1"/>
  <c r="D189" i="10" s="1"/>
  <c r="A190" i="10"/>
  <c r="K190" i="10" l="1"/>
  <c r="L190" i="10" s="1"/>
  <c r="M190" i="10" s="1"/>
  <c r="H190" i="10"/>
  <c r="I190" i="10" s="1"/>
  <c r="J190" i="10" s="1"/>
  <c r="E190" i="10"/>
  <c r="F190" i="10" s="1"/>
  <c r="G190" i="10" s="1"/>
  <c r="A191" i="10"/>
  <c r="B190" i="10"/>
  <c r="C190" i="10" s="1"/>
  <c r="D190" i="10" s="1"/>
  <c r="K191" i="10" l="1"/>
  <c r="L191" i="10" s="1"/>
  <c r="M191" i="10" s="1"/>
  <c r="H191" i="10"/>
  <c r="I191" i="10" s="1"/>
  <c r="J191" i="10" s="1"/>
  <c r="E191" i="10"/>
  <c r="F191" i="10" s="1"/>
  <c r="G191" i="10" s="1"/>
  <c r="A192" i="10"/>
  <c r="B191" i="10"/>
  <c r="C191" i="10" s="1"/>
  <c r="D191" i="10" s="1"/>
  <c r="K192" i="10" l="1"/>
  <c r="L192" i="10" s="1"/>
  <c r="M192" i="10" s="1"/>
  <c r="H192" i="10"/>
  <c r="I192" i="10" s="1"/>
  <c r="J192" i="10" s="1"/>
  <c r="E192" i="10"/>
  <c r="F192" i="10" s="1"/>
  <c r="G192" i="10" s="1"/>
  <c r="A193" i="10"/>
  <c r="B192" i="10"/>
  <c r="C192" i="10" s="1"/>
  <c r="D192" i="10" s="1"/>
  <c r="K193" i="10" l="1"/>
  <c r="L193" i="10" s="1"/>
  <c r="M193" i="10" s="1"/>
  <c r="H193" i="10"/>
  <c r="I193" i="10" s="1"/>
  <c r="J193" i="10" s="1"/>
  <c r="E193" i="10"/>
  <c r="F193" i="10" s="1"/>
  <c r="G193" i="10" s="1"/>
  <c r="B193" i="10"/>
  <c r="C193" i="10" s="1"/>
  <c r="D193" i="10" s="1"/>
  <c r="A194" i="10"/>
  <c r="K194" i="10" l="1"/>
  <c r="L194" i="10" s="1"/>
  <c r="M194" i="10" s="1"/>
  <c r="H194" i="10"/>
  <c r="I194" i="10" s="1"/>
  <c r="J194" i="10" s="1"/>
  <c r="E194" i="10"/>
  <c r="F194" i="10" s="1"/>
  <c r="G194" i="10" s="1"/>
  <c r="A195" i="10"/>
  <c r="B194" i="10"/>
  <c r="C194" i="10" s="1"/>
  <c r="D194" i="10" s="1"/>
  <c r="K195" i="10" l="1"/>
  <c r="L195" i="10" s="1"/>
  <c r="M195" i="10" s="1"/>
  <c r="H195" i="10"/>
  <c r="I195" i="10" s="1"/>
  <c r="J195" i="10" s="1"/>
  <c r="E195" i="10"/>
  <c r="F195" i="10" s="1"/>
  <c r="G195" i="10" s="1"/>
  <c r="A196" i="10"/>
  <c r="B195" i="10"/>
  <c r="C195" i="10" s="1"/>
  <c r="D195" i="10" s="1"/>
  <c r="K196" i="10" l="1"/>
  <c r="L196" i="10" s="1"/>
  <c r="M196" i="10" s="1"/>
  <c r="H196" i="10"/>
  <c r="I196" i="10" s="1"/>
  <c r="J196" i="10" s="1"/>
  <c r="E196" i="10"/>
  <c r="F196" i="10" s="1"/>
  <c r="G196" i="10" s="1"/>
  <c r="A197" i="10"/>
  <c r="B196" i="10"/>
  <c r="C196" i="10" s="1"/>
  <c r="D196" i="10" s="1"/>
  <c r="K197" i="10" l="1"/>
  <c r="L197" i="10" s="1"/>
  <c r="M197" i="10" s="1"/>
  <c r="H197" i="10"/>
  <c r="I197" i="10" s="1"/>
  <c r="J197" i="10" s="1"/>
  <c r="E197" i="10"/>
  <c r="F197" i="10" s="1"/>
  <c r="G197" i="10" s="1"/>
  <c r="B197" i="10"/>
  <c r="C197" i="10" s="1"/>
  <c r="D197" i="10" s="1"/>
  <c r="A198" i="10"/>
  <c r="K198" i="10" l="1"/>
  <c r="L198" i="10" s="1"/>
  <c r="M198" i="10" s="1"/>
  <c r="H198" i="10"/>
  <c r="I198" i="10" s="1"/>
  <c r="J198" i="10" s="1"/>
  <c r="E198" i="10"/>
  <c r="F198" i="10" s="1"/>
  <c r="G198" i="10" s="1"/>
  <c r="A199" i="10"/>
  <c r="B198" i="10"/>
  <c r="C198" i="10" s="1"/>
  <c r="D198" i="10" s="1"/>
  <c r="K199" i="10" l="1"/>
  <c r="L199" i="10" s="1"/>
  <c r="M199" i="10" s="1"/>
  <c r="H199" i="10"/>
  <c r="I199" i="10" s="1"/>
  <c r="J199" i="10" s="1"/>
  <c r="E199" i="10"/>
  <c r="F199" i="10" s="1"/>
  <c r="G199" i="10" s="1"/>
  <c r="B199" i="10"/>
  <c r="C199" i="10" s="1"/>
  <c r="D199" i="10" s="1"/>
  <c r="A200" i="10"/>
  <c r="K200" i="10" l="1"/>
  <c r="L200" i="10" s="1"/>
  <c r="M200" i="10" s="1"/>
  <c r="H200" i="10"/>
  <c r="I200" i="10" s="1"/>
  <c r="J200" i="10" s="1"/>
  <c r="E200" i="10"/>
  <c r="F200" i="10" s="1"/>
  <c r="G200" i="10" s="1"/>
  <c r="A201" i="10"/>
  <c r="B200" i="10"/>
  <c r="C200" i="10" s="1"/>
  <c r="D200" i="10" s="1"/>
  <c r="K201" i="10" l="1"/>
  <c r="L201" i="10" s="1"/>
  <c r="M201" i="10" s="1"/>
  <c r="H201" i="10"/>
  <c r="I201" i="10" s="1"/>
  <c r="J201" i="10" s="1"/>
  <c r="E201" i="10"/>
  <c r="F201" i="10" s="1"/>
  <c r="G201" i="10" s="1"/>
  <c r="B201" i="10"/>
  <c r="C201" i="10" s="1"/>
  <c r="D201" i="10" s="1"/>
  <c r="A202" i="10"/>
  <c r="K202" i="10" l="1"/>
  <c r="L202" i="10" s="1"/>
  <c r="M202" i="10" s="1"/>
  <c r="H202" i="10"/>
  <c r="I202" i="10" s="1"/>
  <c r="J202" i="10" s="1"/>
  <c r="E202" i="10"/>
  <c r="F202" i="10" s="1"/>
  <c r="G202" i="10" s="1"/>
  <c r="A203" i="10"/>
  <c r="B202" i="10"/>
  <c r="C202" i="10" s="1"/>
  <c r="D202" i="10" s="1"/>
  <c r="K203" i="10" l="1"/>
  <c r="L203" i="10" s="1"/>
  <c r="M203" i="10" s="1"/>
  <c r="H203" i="10"/>
  <c r="I203" i="10" s="1"/>
  <c r="J203" i="10" s="1"/>
  <c r="E203" i="10"/>
  <c r="F203" i="10" s="1"/>
  <c r="G203" i="10" s="1"/>
  <c r="A204" i="10"/>
  <c r="B203" i="10"/>
  <c r="C203" i="10" s="1"/>
  <c r="D203" i="10" s="1"/>
  <c r="K204" i="10" l="1"/>
  <c r="L204" i="10" s="1"/>
  <c r="M204" i="10" s="1"/>
  <c r="H204" i="10"/>
  <c r="I204" i="10" s="1"/>
  <c r="J204" i="10" s="1"/>
  <c r="E204" i="10"/>
  <c r="F204" i="10" s="1"/>
  <c r="G204" i="10" s="1"/>
  <c r="A205" i="10"/>
  <c r="B204" i="10"/>
  <c r="C204" i="10" s="1"/>
  <c r="D204" i="10" s="1"/>
  <c r="K205" i="10" l="1"/>
  <c r="L205" i="10" s="1"/>
  <c r="M205" i="10" s="1"/>
  <c r="H205" i="10"/>
  <c r="I205" i="10" s="1"/>
  <c r="J205" i="10" s="1"/>
  <c r="E205" i="10"/>
  <c r="F205" i="10" s="1"/>
  <c r="G205" i="10" s="1"/>
  <c r="B205" i="10"/>
  <c r="C205" i="10" s="1"/>
  <c r="D205" i="10" s="1"/>
  <c r="A206" i="10"/>
  <c r="K206" i="10" l="1"/>
  <c r="L206" i="10" s="1"/>
  <c r="M206" i="10" s="1"/>
  <c r="H206" i="10"/>
  <c r="I206" i="10" s="1"/>
  <c r="J206" i="10" s="1"/>
  <c r="E206" i="10"/>
  <c r="F206" i="10" s="1"/>
  <c r="G206" i="10" s="1"/>
  <c r="A207" i="10"/>
  <c r="B206" i="10"/>
  <c r="C206" i="10" s="1"/>
  <c r="D206" i="10" s="1"/>
  <c r="K207" i="10" l="1"/>
  <c r="L207" i="10" s="1"/>
  <c r="M207" i="10" s="1"/>
  <c r="H207" i="10"/>
  <c r="I207" i="10" s="1"/>
  <c r="J207" i="10" s="1"/>
  <c r="E207" i="10"/>
  <c r="F207" i="10" s="1"/>
  <c r="G207" i="10" s="1"/>
  <c r="A208" i="10"/>
  <c r="B207" i="10"/>
  <c r="C207" i="10" s="1"/>
  <c r="D207" i="10" s="1"/>
  <c r="K208" i="10" l="1"/>
  <c r="L208" i="10" s="1"/>
  <c r="M208" i="10" s="1"/>
  <c r="H208" i="10"/>
  <c r="I208" i="10" s="1"/>
  <c r="J208" i="10" s="1"/>
  <c r="E208" i="10"/>
  <c r="F208" i="10" s="1"/>
  <c r="G208" i="10" s="1"/>
  <c r="A209" i="10"/>
  <c r="B208" i="10"/>
  <c r="C208" i="10" s="1"/>
  <c r="D208" i="10" s="1"/>
  <c r="K209" i="10" l="1"/>
  <c r="L209" i="10" s="1"/>
  <c r="M209" i="10" s="1"/>
  <c r="H209" i="10"/>
  <c r="I209" i="10" s="1"/>
  <c r="J209" i="10" s="1"/>
  <c r="E209" i="10"/>
  <c r="F209" i="10" s="1"/>
  <c r="G209" i="10" s="1"/>
  <c r="B209" i="10"/>
  <c r="C209" i="10" s="1"/>
  <c r="D209" i="10" s="1"/>
  <c r="A210" i="10"/>
  <c r="K210" i="10" l="1"/>
  <c r="L210" i="10" s="1"/>
  <c r="M210" i="10" s="1"/>
  <c r="H210" i="10"/>
  <c r="I210" i="10" s="1"/>
  <c r="J210" i="10" s="1"/>
  <c r="E210" i="10"/>
  <c r="F210" i="10" s="1"/>
  <c r="G210" i="10" s="1"/>
  <c r="A211" i="10"/>
  <c r="B210" i="10"/>
  <c r="C210" i="10" s="1"/>
  <c r="D210" i="10" s="1"/>
  <c r="K211" i="10" l="1"/>
  <c r="L211" i="10" s="1"/>
  <c r="M211" i="10" s="1"/>
  <c r="H211" i="10"/>
  <c r="I211" i="10" s="1"/>
  <c r="J211" i="10" s="1"/>
  <c r="E211" i="10"/>
  <c r="F211" i="10" s="1"/>
  <c r="G211" i="10" s="1"/>
  <c r="A212" i="10"/>
  <c r="B211" i="10"/>
  <c r="C211" i="10" s="1"/>
  <c r="D211" i="10" s="1"/>
  <c r="K212" i="10" l="1"/>
  <c r="L212" i="10" s="1"/>
  <c r="M212" i="10" s="1"/>
  <c r="H212" i="10"/>
  <c r="I212" i="10" s="1"/>
  <c r="J212" i="10" s="1"/>
  <c r="E212" i="10"/>
  <c r="F212" i="10" s="1"/>
  <c r="G212" i="10" s="1"/>
  <c r="B212" i="10"/>
  <c r="C212" i="10" s="1"/>
  <c r="D212" i="10" s="1"/>
  <c r="A213" i="10"/>
  <c r="K213" i="10" l="1"/>
  <c r="L213" i="10" s="1"/>
  <c r="M213" i="10" s="1"/>
  <c r="H213" i="10"/>
  <c r="I213" i="10" s="1"/>
  <c r="J213" i="10" s="1"/>
  <c r="E213" i="10"/>
  <c r="F213" i="10" s="1"/>
  <c r="G213" i="10" s="1"/>
  <c r="B213" i="10"/>
  <c r="C213" i="10" s="1"/>
  <c r="D213" i="10" s="1"/>
  <c r="A214" i="10"/>
  <c r="K214" i="10" l="1"/>
  <c r="L214" i="10" s="1"/>
  <c r="M214" i="10" s="1"/>
  <c r="H214" i="10"/>
  <c r="I214" i="10" s="1"/>
  <c r="J214" i="10" s="1"/>
  <c r="E214" i="10"/>
  <c r="F214" i="10" s="1"/>
  <c r="G214" i="10" s="1"/>
  <c r="A215" i="10"/>
  <c r="B214" i="10"/>
  <c r="C214" i="10" s="1"/>
  <c r="D214" i="10" s="1"/>
  <c r="K215" i="10" l="1"/>
  <c r="L215" i="10" s="1"/>
  <c r="M215" i="10" s="1"/>
  <c r="H215" i="10"/>
  <c r="I215" i="10" s="1"/>
  <c r="J215" i="10" s="1"/>
  <c r="E215" i="10"/>
  <c r="F215" i="10" s="1"/>
  <c r="G215" i="10" s="1"/>
  <c r="A216" i="10"/>
  <c r="B215" i="10"/>
  <c r="C215" i="10" s="1"/>
  <c r="D215" i="10" s="1"/>
  <c r="K216" i="10" l="1"/>
  <c r="L216" i="10" s="1"/>
  <c r="M216" i="10" s="1"/>
  <c r="H216" i="10"/>
  <c r="I216" i="10" s="1"/>
  <c r="J216" i="10" s="1"/>
  <c r="E216" i="10"/>
  <c r="F216" i="10" s="1"/>
  <c r="G216" i="10" s="1"/>
  <c r="B216" i="10"/>
  <c r="C216" i="10" s="1"/>
  <c r="D216" i="10" s="1"/>
  <c r="A217" i="10"/>
  <c r="K217" i="10" l="1"/>
  <c r="L217" i="10" s="1"/>
  <c r="M217" i="10" s="1"/>
  <c r="H217" i="10"/>
  <c r="I217" i="10" s="1"/>
  <c r="J217" i="10" s="1"/>
  <c r="E217" i="10"/>
  <c r="F217" i="10" s="1"/>
  <c r="G217" i="10" s="1"/>
  <c r="B217" i="10"/>
  <c r="C217" i="10" s="1"/>
  <c r="D217" i="10" s="1"/>
  <c r="A218" i="10"/>
  <c r="K218" i="10" l="1"/>
  <c r="L218" i="10" s="1"/>
  <c r="M218" i="10" s="1"/>
  <c r="H218" i="10"/>
  <c r="I218" i="10" s="1"/>
  <c r="J218" i="10" s="1"/>
  <c r="E218" i="10"/>
  <c r="F218" i="10" s="1"/>
  <c r="G218" i="10" s="1"/>
  <c r="A219" i="10"/>
  <c r="B218" i="10"/>
  <c r="C218" i="10" s="1"/>
  <c r="D218" i="10" s="1"/>
  <c r="K219" i="10" l="1"/>
  <c r="L219" i="10" s="1"/>
  <c r="M219" i="10" s="1"/>
  <c r="H219" i="10"/>
  <c r="I219" i="10" s="1"/>
  <c r="J219" i="10" s="1"/>
  <c r="E219" i="10"/>
  <c r="F219" i="10" s="1"/>
  <c r="G219" i="10" s="1"/>
  <c r="A220" i="10"/>
  <c r="B219" i="10"/>
  <c r="C219" i="10" s="1"/>
  <c r="D219" i="10" s="1"/>
  <c r="K220" i="10" l="1"/>
  <c r="L220" i="10" s="1"/>
  <c r="M220" i="10" s="1"/>
  <c r="H220" i="10"/>
  <c r="I220" i="10" s="1"/>
  <c r="J220" i="10" s="1"/>
  <c r="E220" i="10"/>
  <c r="F220" i="10" s="1"/>
  <c r="G220" i="10" s="1"/>
  <c r="A221" i="10"/>
  <c r="B220" i="10"/>
  <c r="C220" i="10" s="1"/>
  <c r="D220" i="10" s="1"/>
  <c r="K221" i="10" l="1"/>
  <c r="L221" i="10" s="1"/>
  <c r="M221" i="10" s="1"/>
  <c r="H221" i="10"/>
  <c r="I221" i="10" s="1"/>
  <c r="J221" i="10" s="1"/>
  <c r="E221" i="10"/>
  <c r="F221" i="10" s="1"/>
  <c r="G221" i="10" s="1"/>
  <c r="B221" i="10"/>
  <c r="C221" i="10" s="1"/>
  <c r="D221" i="10" s="1"/>
  <c r="A222" i="10"/>
  <c r="K222" i="10" l="1"/>
  <c r="L222" i="10" s="1"/>
  <c r="M222" i="10" s="1"/>
  <c r="H222" i="10"/>
  <c r="I222" i="10" s="1"/>
  <c r="J222" i="10" s="1"/>
  <c r="E222" i="10"/>
  <c r="F222" i="10" s="1"/>
  <c r="G222" i="10" s="1"/>
  <c r="A223" i="10"/>
  <c r="B222" i="10"/>
  <c r="C222" i="10" s="1"/>
  <c r="D222" i="10" s="1"/>
  <c r="K223" i="10" l="1"/>
  <c r="L223" i="10" s="1"/>
  <c r="M223" i="10" s="1"/>
  <c r="H223" i="10"/>
  <c r="I223" i="10" s="1"/>
  <c r="J223" i="10" s="1"/>
  <c r="E223" i="10"/>
  <c r="F223" i="10" s="1"/>
  <c r="G223" i="10" s="1"/>
  <c r="A224" i="10"/>
  <c r="B223" i="10"/>
  <c r="C223" i="10" s="1"/>
  <c r="D223" i="10" s="1"/>
  <c r="K224" i="10" l="1"/>
  <c r="L224" i="10" s="1"/>
  <c r="M224" i="10" s="1"/>
  <c r="H224" i="10"/>
  <c r="I224" i="10" s="1"/>
  <c r="J224" i="10" s="1"/>
  <c r="E224" i="10"/>
  <c r="F224" i="10" s="1"/>
  <c r="G224" i="10" s="1"/>
  <c r="B224" i="10"/>
  <c r="C224" i="10" s="1"/>
  <c r="D224" i="10" s="1"/>
  <c r="A225" i="10"/>
  <c r="K225" i="10" l="1"/>
  <c r="L225" i="10" s="1"/>
  <c r="M225" i="10" s="1"/>
  <c r="H225" i="10"/>
  <c r="I225" i="10" s="1"/>
  <c r="J225" i="10" s="1"/>
  <c r="E225" i="10"/>
  <c r="F225" i="10" s="1"/>
  <c r="G225" i="10" s="1"/>
  <c r="B225" i="10"/>
  <c r="C225" i="10" s="1"/>
  <c r="D225" i="10" s="1"/>
  <c r="A226" i="10"/>
  <c r="K226" i="10" l="1"/>
  <c r="L226" i="10" s="1"/>
  <c r="M226" i="10" s="1"/>
  <c r="H226" i="10"/>
  <c r="I226" i="10" s="1"/>
  <c r="J226" i="10" s="1"/>
  <c r="E226" i="10"/>
  <c r="F226" i="10" s="1"/>
  <c r="G226" i="10" s="1"/>
  <c r="A227" i="10"/>
  <c r="B226" i="10"/>
  <c r="C226" i="10" s="1"/>
  <c r="D226" i="10" s="1"/>
  <c r="K227" i="10" l="1"/>
  <c r="L227" i="10" s="1"/>
  <c r="M227" i="10" s="1"/>
  <c r="H227" i="10"/>
  <c r="I227" i="10" s="1"/>
  <c r="J227" i="10" s="1"/>
  <c r="E227" i="10"/>
  <c r="F227" i="10" s="1"/>
  <c r="G227" i="10" s="1"/>
  <c r="B227" i="10"/>
  <c r="C227" i="10" s="1"/>
  <c r="D227" i="10" s="1"/>
  <c r="A228" i="10"/>
  <c r="K228" i="10" l="1"/>
  <c r="L228" i="10" s="1"/>
  <c r="M228" i="10" s="1"/>
  <c r="H228" i="10"/>
  <c r="I228" i="10" s="1"/>
  <c r="J228" i="10" s="1"/>
  <c r="E228" i="10"/>
  <c r="F228" i="10" s="1"/>
  <c r="G228" i="10" s="1"/>
  <c r="B228" i="10"/>
  <c r="C228" i="10" s="1"/>
  <c r="D228" i="10" s="1"/>
  <c r="A229" i="10"/>
  <c r="K229" i="10" l="1"/>
  <c r="L229" i="10" s="1"/>
  <c r="M229" i="10" s="1"/>
  <c r="H229" i="10"/>
  <c r="I229" i="10" s="1"/>
  <c r="J229" i="10" s="1"/>
  <c r="E229" i="10"/>
  <c r="F229" i="10" s="1"/>
  <c r="G229" i="10" s="1"/>
  <c r="B229" i="10"/>
  <c r="C229" i="10" s="1"/>
  <c r="D229" i="10" s="1"/>
  <c r="A230" i="10"/>
  <c r="K230" i="10" l="1"/>
  <c r="L230" i="10" s="1"/>
  <c r="M230" i="10" s="1"/>
  <c r="H230" i="10"/>
  <c r="I230" i="10" s="1"/>
  <c r="J230" i="10" s="1"/>
  <c r="E230" i="10"/>
  <c r="F230" i="10" s="1"/>
  <c r="G230" i="10" s="1"/>
  <c r="A231" i="10"/>
  <c r="B230" i="10"/>
  <c r="C230" i="10" s="1"/>
  <c r="D230" i="10" s="1"/>
  <c r="K231" i="10" l="1"/>
  <c r="L231" i="10" s="1"/>
  <c r="M231" i="10" s="1"/>
  <c r="H231" i="10"/>
  <c r="I231" i="10" s="1"/>
  <c r="J231" i="10" s="1"/>
  <c r="E231" i="10"/>
  <c r="F231" i="10" s="1"/>
  <c r="G231" i="10" s="1"/>
  <c r="B231" i="10"/>
  <c r="C231" i="10" s="1"/>
  <c r="D231" i="10" s="1"/>
  <c r="A232" i="10"/>
  <c r="K232" i="10" l="1"/>
  <c r="L232" i="10" s="1"/>
  <c r="M232" i="10" s="1"/>
  <c r="H232" i="10"/>
  <c r="I232" i="10" s="1"/>
  <c r="J232" i="10" s="1"/>
  <c r="E232" i="10"/>
  <c r="F232" i="10" s="1"/>
  <c r="G232" i="10" s="1"/>
  <c r="B232" i="10"/>
  <c r="C232" i="10" s="1"/>
  <c r="D232" i="10" s="1"/>
  <c r="A233" i="10"/>
  <c r="K233" i="10" l="1"/>
  <c r="L233" i="10" s="1"/>
  <c r="M233" i="10" s="1"/>
  <c r="H233" i="10"/>
  <c r="I233" i="10" s="1"/>
  <c r="J233" i="10" s="1"/>
  <c r="E233" i="10"/>
  <c r="F233" i="10" s="1"/>
  <c r="G233" i="10" s="1"/>
  <c r="A234" i="10"/>
  <c r="B233" i="10"/>
  <c r="C233" i="10" s="1"/>
  <c r="D233" i="10" s="1"/>
  <c r="K234" i="10" l="1"/>
  <c r="L234" i="10" s="1"/>
  <c r="M234" i="10" s="1"/>
  <c r="H234" i="10"/>
  <c r="I234" i="10" s="1"/>
  <c r="J234" i="10" s="1"/>
  <c r="E234" i="10"/>
  <c r="F234" i="10" s="1"/>
  <c r="G234" i="10" s="1"/>
  <c r="B234" i="10"/>
  <c r="C234" i="10" s="1"/>
  <c r="D234" i="10" s="1"/>
  <c r="A235" i="10"/>
  <c r="K235" i="10" l="1"/>
  <c r="L235" i="10" s="1"/>
  <c r="M235" i="10" s="1"/>
  <c r="H235" i="10"/>
  <c r="I235" i="10" s="1"/>
  <c r="J235" i="10" s="1"/>
  <c r="E235" i="10"/>
  <c r="F235" i="10" s="1"/>
  <c r="G235" i="10" s="1"/>
  <c r="A236" i="10"/>
  <c r="B235" i="10"/>
  <c r="C235" i="10" s="1"/>
  <c r="D235" i="10" s="1"/>
  <c r="K236" i="10" l="1"/>
  <c r="L236" i="10" s="1"/>
  <c r="M236" i="10" s="1"/>
  <c r="H236" i="10"/>
  <c r="I236" i="10" s="1"/>
  <c r="J236" i="10" s="1"/>
  <c r="E236" i="10"/>
  <c r="F236" i="10" s="1"/>
  <c r="G236" i="10" s="1"/>
  <c r="A237" i="10"/>
  <c r="B236" i="10"/>
  <c r="C236" i="10" s="1"/>
  <c r="D236" i="10" s="1"/>
  <c r="K237" i="10" l="1"/>
  <c r="L237" i="10" s="1"/>
  <c r="M237" i="10" s="1"/>
  <c r="H237" i="10"/>
  <c r="I237" i="10" s="1"/>
  <c r="J237" i="10" s="1"/>
  <c r="E237" i="10"/>
  <c r="F237" i="10" s="1"/>
  <c r="G237" i="10" s="1"/>
  <c r="B237" i="10"/>
  <c r="C237" i="10" s="1"/>
  <c r="D237" i="10" s="1"/>
  <c r="A238" i="10"/>
  <c r="K238" i="10" l="1"/>
  <c r="L238" i="10" s="1"/>
  <c r="M238" i="10" s="1"/>
  <c r="H238" i="10"/>
  <c r="I238" i="10" s="1"/>
  <c r="J238" i="10" s="1"/>
  <c r="E238" i="10"/>
  <c r="F238" i="10" s="1"/>
  <c r="G238" i="10" s="1"/>
  <c r="A239" i="10"/>
  <c r="B238" i="10"/>
  <c r="C238" i="10" s="1"/>
  <c r="D238" i="10" s="1"/>
  <c r="K239" i="10" l="1"/>
  <c r="L239" i="10" s="1"/>
  <c r="M239" i="10" s="1"/>
  <c r="H239" i="10"/>
  <c r="I239" i="10" s="1"/>
  <c r="J239" i="10" s="1"/>
  <c r="E239" i="10"/>
  <c r="F239" i="10" s="1"/>
  <c r="G239" i="10" s="1"/>
  <c r="A240" i="10"/>
  <c r="B239" i="10"/>
  <c r="C239" i="10" s="1"/>
  <c r="D239" i="10" s="1"/>
  <c r="K240" i="10" l="1"/>
  <c r="L240" i="10" s="1"/>
  <c r="M240" i="10" s="1"/>
  <c r="H240" i="10"/>
  <c r="I240" i="10" s="1"/>
  <c r="J240" i="10" s="1"/>
  <c r="E240" i="10"/>
  <c r="F240" i="10" s="1"/>
  <c r="G240" i="10" s="1"/>
  <c r="A241" i="10"/>
  <c r="B240" i="10"/>
  <c r="C240" i="10" s="1"/>
  <c r="D240" i="10" s="1"/>
  <c r="K241" i="10" l="1"/>
  <c r="L241" i="10" s="1"/>
  <c r="M241" i="10" s="1"/>
  <c r="H241" i="10"/>
  <c r="I241" i="10" s="1"/>
  <c r="J241" i="10" s="1"/>
  <c r="E241" i="10"/>
  <c r="F241" i="10" s="1"/>
  <c r="G241" i="10" s="1"/>
  <c r="B241" i="10"/>
  <c r="C241" i="10" s="1"/>
  <c r="D241" i="10" s="1"/>
  <c r="A242" i="10"/>
  <c r="K242" i="10" l="1"/>
  <c r="L242" i="10" s="1"/>
  <c r="M242" i="10" s="1"/>
  <c r="H242" i="10"/>
  <c r="I242" i="10" s="1"/>
  <c r="J242" i="10" s="1"/>
  <c r="E242" i="10"/>
  <c r="F242" i="10" s="1"/>
  <c r="G242" i="10" s="1"/>
  <c r="A243" i="10"/>
  <c r="B242" i="10"/>
  <c r="C242" i="10" s="1"/>
  <c r="D242" i="10" s="1"/>
  <c r="K243" i="10" l="1"/>
  <c r="L243" i="10" s="1"/>
  <c r="M243" i="10" s="1"/>
  <c r="H243" i="10"/>
  <c r="I243" i="10" s="1"/>
  <c r="J243" i="10" s="1"/>
  <c r="E243" i="10"/>
  <c r="F243" i="10" s="1"/>
  <c r="G243" i="10" s="1"/>
  <c r="B243" i="10"/>
  <c r="C243" i="10" s="1"/>
  <c r="D243" i="10" s="1"/>
  <c r="A244" i="10"/>
  <c r="K244" i="10" l="1"/>
  <c r="L244" i="10" s="1"/>
  <c r="M244" i="10" s="1"/>
  <c r="H244" i="10"/>
  <c r="I244" i="10" s="1"/>
  <c r="J244" i="10" s="1"/>
  <c r="E244" i="10"/>
  <c r="F244" i="10" s="1"/>
  <c r="G244" i="10" s="1"/>
  <c r="B244" i="10"/>
  <c r="C244" i="10" s="1"/>
  <c r="D244" i="10" s="1"/>
  <c r="A245" i="10"/>
  <c r="K245" i="10" l="1"/>
  <c r="L245" i="10" s="1"/>
  <c r="M245" i="10" s="1"/>
  <c r="H245" i="10"/>
  <c r="I245" i="10" s="1"/>
  <c r="J245" i="10" s="1"/>
  <c r="E245" i="10"/>
  <c r="F245" i="10" s="1"/>
  <c r="G245" i="10" s="1"/>
  <c r="A246" i="10"/>
  <c r="B245" i="10"/>
  <c r="C245" i="10" s="1"/>
  <c r="D245" i="10" s="1"/>
  <c r="K246" i="10" l="1"/>
  <c r="L246" i="10" s="1"/>
  <c r="M246" i="10" s="1"/>
  <c r="H246" i="10"/>
  <c r="I246" i="10" s="1"/>
  <c r="J246" i="10" s="1"/>
  <c r="E246" i="10"/>
  <c r="F246" i="10" s="1"/>
  <c r="G246" i="10" s="1"/>
  <c r="B246" i="10"/>
  <c r="C246" i="10" s="1"/>
  <c r="D246" i="10" s="1"/>
  <c r="A247" i="10"/>
  <c r="K247" i="10" l="1"/>
  <c r="L247" i="10" s="1"/>
  <c r="M247" i="10" s="1"/>
  <c r="H247" i="10"/>
  <c r="I247" i="10" s="1"/>
  <c r="J247" i="10" s="1"/>
  <c r="E247" i="10"/>
  <c r="F247" i="10" s="1"/>
  <c r="G247" i="10" s="1"/>
  <c r="A248" i="10"/>
  <c r="B247" i="10"/>
  <c r="C247" i="10" s="1"/>
  <c r="D247" i="10" s="1"/>
  <c r="K248" i="10" l="1"/>
  <c r="L248" i="10" s="1"/>
  <c r="M248" i="10" s="1"/>
  <c r="H248" i="10"/>
  <c r="I248" i="10" s="1"/>
  <c r="J248" i="10" s="1"/>
  <c r="E248" i="10"/>
  <c r="F248" i="10" s="1"/>
  <c r="G248" i="10" s="1"/>
  <c r="A249" i="10"/>
  <c r="B248" i="10"/>
  <c r="C248" i="10" s="1"/>
  <c r="D248" i="10" s="1"/>
  <c r="K249" i="10" l="1"/>
  <c r="L249" i="10" s="1"/>
  <c r="M249" i="10" s="1"/>
  <c r="H249" i="10"/>
  <c r="I249" i="10" s="1"/>
  <c r="J249" i="10" s="1"/>
  <c r="E249" i="10"/>
  <c r="F249" i="10" s="1"/>
  <c r="G249" i="10" s="1"/>
  <c r="B249" i="10"/>
  <c r="C249" i="10" s="1"/>
  <c r="D249" i="10" s="1"/>
  <c r="A250" i="10"/>
  <c r="K250" i="10" l="1"/>
  <c r="L250" i="10" s="1"/>
  <c r="M250" i="10" s="1"/>
  <c r="H250" i="10"/>
  <c r="I250" i="10" s="1"/>
  <c r="J250" i="10" s="1"/>
  <c r="E250" i="10"/>
  <c r="F250" i="10" s="1"/>
  <c r="G250" i="10" s="1"/>
  <c r="A251" i="10"/>
  <c r="B250" i="10"/>
  <c r="C250" i="10" s="1"/>
  <c r="D250" i="10" s="1"/>
  <c r="K251" i="10" l="1"/>
  <c r="L251" i="10" s="1"/>
  <c r="M251" i="10" s="1"/>
  <c r="H251" i="10"/>
  <c r="I251" i="10" s="1"/>
  <c r="J251" i="10" s="1"/>
  <c r="E251" i="10"/>
  <c r="F251" i="10" s="1"/>
  <c r="G251" i="10" s="1"/>
  <c r="A252" i="10"/>
  <c r="B251" i="10"/>
  <c r="C251" i="10" s="1"/>
  <c r="D251" i="10" s="1"/>
  <c r="K252" i="10" l="1"/>
  <c r="L252" i="10" s="1"/>
  <c r="M252" i="10" s="1"/>
  <c r="H252" i="10"/>
  <c r="I252" i="10" s="1"/>
  <c r="J252" i="10" s="1"/>
  <c r="E252" i="10"/>
  <c r="F252" i="10" s="1"/>
  <c r="G252" i="10" s="1"/>
  <c r="A253" i="10"/>
  <c r="B252" i="10"/>
  <c r="C252" i="10" s="1"/>
  <c r="D252" i="10" s="1"/>
  <c r="K253" i="10" l="1"/>
  <c r="L253" i="10" s="1"/>
  <c r="M253" i="10" s="1"/>
  <c r="H253" i="10"/>
  <c r="I253" i="10" s="1"/>
  <c r="J253" i="10" s="1"/>
  <c r="E253" i="10"/>
  <c r="F253" i="10" s="1"/>
  <c r="G253" i="10" s="1"/>
  <c r="B253" i="10"/>
  <c r="C253" i="10" s="1"/>
  <c r="D253" i="10" s="1"/>
  <c r="A254" i="10"/>
  <c r="K254" i="10" l="1"/>
  <c r="L254" i="10" s="1"/>
  <c r="M254" i="10" s="1"/>
  <c r="H254" i="10"/>
  <c r="I254" i="10" s="1"/>
  <c r="J254" i="10" s="1"/>
  <c r="E254" i="10"/>
  <c r="F254" i="10" s="1"/>
  <c r="G254" i="10" s="1"/>
  <c r="A255" i="10"/>
  <c r="B254" i="10"/>
  <c r="C254" i="10" s="1"/>
  <c r="D254" i="10" s="1"/>
  <c r="K255" i="10" l="1"/>
  <c r="L255" i="10" s="1"/>
  <c r="M255" i="10" s="1"/>
  <c r="H255" i="10"/>
  <c r="I255" i="10" s="1"/>
  <c r="J255" i="10" s="1"/>
  <c r="E255" i="10"/>
  <c r="F255" i="10" s="1"/>
  <c r="G255" i="10" s="1"/>
  <c r="A256" i="10"/>
  <c r="B255" i="10"/>
  <c r="C255" i="10" s="1"/>
  <c r="D255" i="10" s="1"/>
  <c r="K256" i="10" l="1"/>
  <c r="L256" i="10" s="1"/>
  <c r="M256" i="10" s="1"/>
  <c r="H256" i="10"/>
  <c r="I256" i="10" s="1"/>
  <c r="J256" i="10" s="1"/>
  <c r="E256" i="10"/>
  <c r="F256" i="10" s="1"/>
  <c r="G256" i="10" s="1"/>
  <c r="A257" i="10"/>
  <c r="B256" i="10"/>
  <c r="C256" i="10" s="1"/>
  <c r="D256" i="10" s="1"/>
  <c r="K257" i="10" l="1"/>
  <c r="L257" i="10" s="1"/>
  <c r="M257" i="10" s="1"/>
  <c r="H257" i="10"/>
  <c r="I257" i="10" s="1"/>
  <c r="J257" i="10" s="1"/>
  <c r="E257" i="10"/>
  <c r="F257" i="10" s="1"/>
  <c r="G257" i="10" s="1"/>
  <c r="B257" i="10"/>
  <c r="C257" i="10" s="1"/>
  <c r="D257" i="10" s="1"/>
  <c r="A258" i="10"/>
  <c r="K258" i="10" l="1"/>
  <c r="L258" i="10" s="1"/>
  <c r="M258" i="10" s="1"/>
  <c r="H258" i="10"/>
  <c r="I258" i="10" s="1"/>
  <c r="J258" i="10" s="1"/>
  <c r="E258" i="10"/>
  <c r="F258" i="10" s="1"/>
  <c r="G258" i="10" s="1"/>
  <c r="A259" i="10"/>
  <c r="B258" i="10"/>
  <c r="C258" i="10" s="1"/>
  <c r="D258" i="10" s="1"/>
  <c r="K259" i="10" l="1"/>
  <c r="L259" i="10" s="1"/>
  <c r="M259" i="10" s="1"/>
  <c r="H259" i="10"/>
  <c r="I259" i="10" s="1"/>
  <c r="J259" i="10" s="1"/>
  <c r="E259" i="10"/>
  <c r="F259" i="10" s="1"/>
  <c r="G259" i="10" s="1"/>
  <c r="A260" i="10"/>
  <c r="B259" i="10"/>
  <c r="C259" i="10" s="1"/>
  <c r="D259" i="10" s="1"/>
  <c r="K260" i="10" l="1"/>
  <c r="L260" i="10" s="1"/>
  <c r="M260" i="10" s="1"/>
  <c r="H260" i="10"/>
  <c r="I260" i="10" s="1"/>
  <c r="J260" i="10" s="1"/>
  <c r="E260" i="10"/>
  <c r="F260" i="10" s="1"/>
  <c r="G260" i="10" s="1"/>
  <c r="A261" i="10"/>
  <c r="B260" i="10"/>
  <c r="C260" i="10" s="1"/>
  <c r="D260" i="10" s="1"/>
  <c r="K261" i="10" l="1"/>
  <c r="L261" i="10" s="1"/>
  <c r="M261" i="10" s="1"/>
  <c r="H261" i="10"/>
  <c r="I261" i="10" s="1"/>
  <c r="J261" i="10" s="1"/>
  <c r="E261" i="10"/>
  <c r="F261" i="10" s="1"/>
  <c r="G261" i="10" s="1"/>
  <c r="B261" i="10"/>
  <c r="C261" i="10" s="1"/>
  <c r="D261" i="10" s="1"/>
  <c r="A262" i="10"/>
  <c r="K262" i="10" l="1"/>
  <c r="L262" i="10" s="1"/>
  <c r="M262" i="10" s="1"/>
  <c r="H262" i="10"/>
  <c r="I262" i="10" s="1"/>
  <c r="J262" i="10" s="1"/>
  <c r="E262" i="10"/>
  <c r="F262" i="10" s="1"/>
  <c r="G262" i="10" s="1"/>
  <c r="A263" i="10"/>
  <c r="B262" i="10"/>
  <c r="C262" i="10" s="1"/>
  <c r="D262" i="10" s="1"/>
  <c r="K263" i="10" l="1"/>
  <c r="L263" i="10" s="1"/>
  <c r="M263" i="10" s="1"/>
  <c r="H263" i="10"/>
  <c r="I263" i="10" s="1"/>
  <c r="J263" i="10" s="1"/>
  <c r="E263" i="10"/>
  <c r="F263" i="10" s="1"/>
  <c r="G263" i="10" s="1"/>
  <c r="A264" i="10"/>
  <c r="B263" i="10"/>
  <c r="C263" i="10" s="1"/>
  <c r="D263" i="10" s="1"/>
  <c r="K264" i="10" l="1"/>
  <c r="L264" i="10" s="1"/>
  <c r="M264" i="10" s="1"/>
  <c r="H264" i="10"/>
  <c r="I264" i="10" s="1"/>
  <c r="J264" i="10" s="1"/>
  <c r="E264" i="10"/>
  <c r="F264" i="10" s="1"/>
  <c r="G264" i="10" s="1"/>
  <c r="A265" i="10"/>
  <c r="B264" i="10"/>
  <c r="C264" i="10" s="1"/>
  <c r="D264" i="10" s="1"/>
  <c r="K265" i="10" l="1"/>
  <c r="L265" i="10" s="1"/>
  <c r="M265" i="10" s="1"/>
  <c r="H265" i="10"/>
  <c r="I265" i="10" s="1"/>
  <c r="J265" i="10" s="1"/>
  <c r="E265" i="10"/>
  <c r="F265" i="10" s="1"/>
  <c r="G265" i="10" s="1"/>
  <c r="B265" i="10"/>
  <c r="C265" i="10" s="1"/>
  <c r="D265" i="10" s="1"/>
  <c r="A266" i="10"/>
  <c r="K266" i="10" l="1"/>
  <c r="L266" i="10" s="1"/>
  <c r="M266" i="10" s="1"/>
  <c r="H266" i="10"/>
  <c r="I266" i="10" s="1"/>
  <c r="J266" i="10" s="1"/>
  <c r="E266" i="10"/>
  <c r="F266" i="10" s="1"/>
  <c r="G266" i="10" s="1"/>
  <c r="A267" i="10"/>
  <c r="B266" i="10"/>
  <c r="C266" i="10" s="1"/>
  <c r="D266" i="10" s="1"/>
  <c r="K267" i="10" l="1"/>
  <c r="L267" i="10" s="1"/>
  <c r="M267" i="10" s="1"/>
  <c r="H267" i="10"/>
  <c r="I267" i="10" s="1"/>
  <c r="J267" i="10" s="1"/>
  <c r="E267" i="10"/>
  <c r="F267" i="10" s="1"/>
  <c r="G267" i="10" s="1"/>
  <c r="A268" i="10"/>
  <c r="B267" i="10"/>
  <c r="C267" i="10" s="1"/>
  <c r="D267" i="10" s="1"/>
  <c r="K268" i="10" l="1"/>
  <c r="L268" i="10" s="1"/>
  <c r="M268" i="10" s="1"/>
  <c r="H268" i="10"/>
  <c r="I268" i="10" s="1"/>
  <c r="J268" i="10" s="1"/>
  <c r="E268" i="10"/>
  <c r="F268" i="10" s="1"/>
  <c r="G268" i="10" s="1"/>
  <c r="A269" i="10"/>
  <c r="B268" i="10"/>
  <c r="C268" i="10" s="1"/>
  <c r="D268" i="10" s="1"/>
  <c r="K269" i="10" l="1"/>
  <c r="L269" i="10" s="1"/>
  <c r="M269" i="10" s="1"/>
  <c r="H269" i="10"/>
  <c r="I269" i="10" s="1"/>
  <c r="J269" i="10" s="1"/>
  <c r="E269" i="10"/>
  <c r="F269" i="10" s="1"/>
  <c r="G269" i="10" s="1"/>
  <c r="B269" i="10"/>
  <c r="C269" i="10" s="1"/>
  <c r="D269" i="10" s="1"/>
  <c r="A270" i="10"/>
  <c r="K270" i="10" l="1"/>
  <c r="L270" i="10" s="1"/>
  <c r="M270" i="10" s="1"/>
  <c r="H270" i="10"/>
  <c r="I270" i="10" s="1"/>
  <c r="J270" i="10" s="1"/>
  <c r="E270" i="10"/>
  <c r="F270" i="10" s="1"/>
  <c r="G270" i="10" s="1"/>
  <c r="A271" i="10"/>
  <c r="B270" i="10"/>
  <c r="C270" i="10" s="1"/>
  <c r="D270" i="10" s="1"/>
  <c r="K271" i="10" l="1"/>
  <c r="L271" i="10" s="1"/>
  <c r="M271" i="10" s="1"/>
  <c r="H271" i="10"/>
  <c r="I271" i="10" s="1"/>
  <c r="J271" i="10" s="1"/>
  <c r="E271" i="10"/>
  <c r="F271" i="10" s="1"/>
  <c r="G271" i="10" s="1"/>
  <c r="B271" i="10"/>
  <c r="C271" i="10" s="1"/>
  <c r="D271" i="10" s="1"/>
  <c r="A272" i="10"/>
  <c r="K272" i="10" l="1"/>
  <c r="L272" i="10" s="1"/>
  <c r="M272" i="10" s="1"/>
  <c r="H272" i="10"/>
  <c r="I272" i="10" s="1"/>
  <c r="J272" i="10" s="1"/>
  <c r="E272" i="10"/>
  <c r="F272" i="10" s="1"/>
  <c r="G272" i="10" s="1"/>
  <c r="B272" i="10"/>
  <c r="C272" i="10" s="1"/>
  <c r="D272" i="10" s="1"/>
  <c r="A273" i="10"/>
  <c r="K273" i="10" l="1"/>
  <c r="L273" i="10" s="1"/>
  <c r="M273" i="10" s="1"/>
  <c r="H273" i="10"/>
  <c r="I273" i="10" s="1"/>
  <c r="J273" i="10" s="1"/>
  <c r="E273" i="10"/>
  <c r="F273" i="10" s="1"/>
  <c r="G273" i="10" s="1"/>
  <c r="B273" i="10"/>
  <c r="C273" i="10" s="1"/>
  <c r="D273" i="10" s="1"/>
  <c r="A274" i="10"/>
  <c r="K274" i="10" l="1"/>
  <c r="L274" i="10" s="1"/>
  <c r="M274" i="10" s="1"/>
  <c r="H274" i="10"/>
  <c r="I274" i="10" s="1"/>
  <c r="J274" i="10" s="1"/>
  <c r="E274" i="10"/>
  <c r="F274" i="10" s="1"/>
  <c r="G274" i="10" s="1"/>
  <c r="A275" i="10"/>
  <c r="B274" i="10"/>
  <c r="C274" i="10" s="1"/>
  <c r="D274" i="10" s="1"/>
  <c r="K275" i="10" l="1"/>
  <c r="L275" i="10" s="1"/>
  <c r="M275" i="10" s="1"/>
  <c r="H275" i="10"/>
  <c r="I275" i="10" s="1"/>
  <c r="J275" i="10" s="1"/>
  <c r="E275" i="10"/>
  <c r="F275" i="10" s="1"/>
  <c r="G275" i="10" s="1"/>
  <c r="A276" i="10"/>
  <c r="B275" i="10"/>
  <c r="C275" i="10" s="1"/>
  <c r="D275" i="10" s="1"/>
  <c r="K276" i="10" l="1"/>
  <c r="L276" i="10" s="1"/>
  <c r="M276" i="10" s="1"/>
  <c r="H276" i="10"/>
  <c r="I276" i="10" s="1"/>
  <c r="J276" i="10" s="1"/>
  <c r="E276" i="10"/>
  <c r="F276" i="10" s="1"/>
  <c r="G276" i="10" s="1"/>
  <c r="A277" i="10"/>
  <c r="B276" i="10"/>
  <c r="C276" i="10" s="1"/>
  <c r="D276" i="10" s="1"/>
  <c r="K277" i="10" l="1"/>
  <c r="L277" i="10" s="1"/>
  <c r="M277" i="10" s="1"/>
  <c r="H277" i="10"/>
  <c r="I277" i="10" s="1"/>
  <c r="J277" i="10" s="1"/>
  <c r="E277" i="10"/>
  <c r="F277" i="10" s="1"/>
  <c r="G277" i="10" s="1"/>
  <c r="B277" i="10"/>
  <c r="C277" i="10" s="1"/>
  <c r="D277" i="10" s="1"/>
  <c r="A278" i="10"/>
  <c r="K278" i="10" l="1"/>
  <c r="L278" i="10" s="1"/>
  <c r="M278" i="10" s="1"/>
  <c r="H278" i="10"/>
  <c r="I278" i="10" s="1"/>
  <c r="J278" i="10" s="1"/>
  <c r="E278" i="10"/>
  <c r="F278" i="10" s="1"/>
  <c r="G278" i="10" s="1"/>
  <c r="A279" i="10"/>
  <c r="B278" i="10"/>
  <c r="C278" i="10" s="1"/>
  <c r="D278" i="10" s="1"/>
  <c r="K279" i="10" l="1"/>
  <c r="L279" i="10" s="1"/>
  <c r="M279" i="10" s="1"/>
  <c r="H279" i="10"/>
  <c r="I279" i="10" s="1"/>
  <c r="J279" i="10" s="1"/>
  <c r="E279" i="10"/>
  <c r="F279" i="10" s="1"/>
  <c r="G279" i="10" s="1"/>
  <c r="A280" i="10"/>
  <c r="B279" i="10"/>
  <c r="C279" i="10" s="1"/>
  <c r="D279" i="10" s="1"/>
  <c r="K280" i="10" l="1"/>
  <c r="L280" i="10" s="1"/>
  <c r="M280" i="10" s="1"/>
  <c r="H280" i="10"/>
  <c r="I280" i="10" s="1"/>
  <c r="J280" i="10" s="1"/>
  <c r="E280" i="10"/>
  <c r="F280" i="10" s="1"/>
  <c r="G280" i="10" s="1"/>
  <c r="A281" i="10"/>
  <c r="B280" i="10"/>
  <c r="C280" i="10" s="1"/>
  <c r="D280" i="10" s="1"/>
  <c r="K281" i="10" l="1"/>
  <c r="L281" i="10" s="1"/>
  <c r="M281" i="10" s="1"/>
  <c r="H281" i="10"/>
  <c r="I281" i="10" s="1"/>
  <c r="J281" i="10" s="1"/>
  <c r="E281" i="10"/>
  <c r="F281" i="10" s="1"/>
  <c r="G281" i="10" s="1"/>
  <c r="B281" i="10"/>
  <c r="C281" i="10" s="1"/>
  <c r="D281" i="10" s="1"/>
  <c r="A282" i="10"/>
  <c r="K282" i="10" l="1"/>
  <c r="L282" i="10" s="1"/>
  <c r="M282" i="10" s="1"/>
  <c r="H282" i="10"/>
  <c r="I282" i="10" s="1"/>
  <c r="J282" i="10" s="1"/>
  <c r="E282" i="10"/>
  <c r="F282" i="10" s="1"/>
  <c r="G282" i="10" s="1"/>
  <c r="A283" i="10"/>
  <c r="B282" i="10"/>
  <c r="C282" i="10" s="1"/>
  <c r="D282" i="10" s="1"/>
  <c r="K283" i="10" l="1"/>
  <c r="L283" i="10" s="1"/>
  <c r="M283" i="10" s="1"/>
  <c r="H283" i="10"/>
  <c r="I283" i="10" s="1"/>
  <c r="J283" i="10" s="1"/>
  <c r="E283" i="10"/>
  <c r="F283" i="10" s="1"/>
  <c r="G283" i="10" s="1"/>
  <c r="A284" i="10"/>
  <c r="B283" i="10"/>
  <c r="C283" i="10" s="1"/>
  <c r="D283" i="10" s="1"/>
  <c r="K284" i="10" l="1"/>
  <c r="L284" i="10" s="1"/>
  <c r="M284" i="10" s="1"/>
  <c r="H284" i="10"/>
  <c r="I284" i="10" s="1"/>
  <c r="J284" i="10" s="1"/>
  <c r="E284" i="10"/>
  <c r="F284" i="10" s="1"/>
  <c r="G284" i="10" s="1"/>
  <c r="B284" i="10"/>
  <c r="C284" i="10" s="1"/>
  <c r="D284" i="10" s="1"/>
  <c r="A285" i="10"/>
  <c r="K285" i="10" l="1"/>
  <c r="L285" i="10" s="1"/>
  <c r="M285" i="10" s="1"/>
  <c r="H285" i="10"/>
  <c r="I285" i="10" s="1"/>
  <c r="J285" i="10" s="1"/>
  <c r="E285" i="10"/>
  <c r="F285" i="10" s="1"/>
  <c r="G285" i="10" s="1"/>
  <c r="B285" i="10"/>
  <c r="C285" i="10" s="1"/>
  <c r="D285" i="10" s="1"/>
  <c r="A286" i="10"/>
  <c r="K286" i="10" l="1"/>
  <c r="L286" i="10" s="1"/>
  <c r="M286" i="10" s="1"/>
  <c r="H286" i="10"/>
  <c r="I286" i="10" s="1"/>
  <c r="J286" i="10" s="1"/>
  <c r="E286" i="10"/>
  <c r="F286" i="10" s="1"/>
  <c r="G286" i="10" s="1"/>
  <c r="A287" i="10"/>
  <c r="B286" i="10"/>
  <c r="C286" i="10" s="1"/>
  <c r="D286" i="10" s="1"/>
  <c r="K287" i="10" l="1"/>
  <c r="L287" i="10" s="1"/>
  <c r="M287" i="10" s="1"/>
  <c r="H287" i="10"/>
  <c r="I287" i="10" s="1"/>
  <c r="J287" i="10" s="1"/>
  <c r="E287" i="10"/>
  <c r="F287" i="10" s="1"/>
  <c r="G287" i="10" s="1"/>
  <c r="A288" i="10"/>
  <c r="B287" i="10"/>
  <c r="C287" i="10" s="1"/>
  <c r="D287" i="10" s="1"/>
  <c r="K288" i="10" l="1"/>
  <c r="L288" i="10" s="1"/>
  <c r="M288" i="10" s="1"/>
  <c r="H288" i="10"/>
  <c r="I288" i="10" s="1"/>
  <c r="J288" i="10" s="1"/>
  <c r="E288" i="10"/>
  <c r="F288" i="10" s="1"/>
  <c r="G288" i="10" s="1"/>
  <c r="A289" i="10"/>
  <c r="B288" i="10"/>
  <c r="C288" i="10" s="1"/>
  <c r="D288" i="10" s="1"/>
  <c r="K289" i="10" l="1"/>
  <c r="L289" i="10" s="1"/>
  <c r="M289" i="10" s="1"/>
  <c r="H289" i="10"/>
  <c r="I289" i="10" s="1"/>
  <c r="J289" i="10" s="1"/>
  <c r="E289" i="10"/>
  <c r="F289" i="10" s="1"/>
  <c r="G289" i="10" s="1"/>
  <c r="B289" i="10"/>
  <c r="C289" i="10" s="1"/>
  <c r="D289" i="10" s="1"/>
  <c r="A290" i="10"/>
  <c r="K290" i="10" l="1"/>
  <c r="L290" i="10" s="1"/>
  <c r="M290" i="10" s="1"/>
  <c r="H290" i="10"/>
  <c r="I290" i="10" s="1"/>
  <c r="J290" i="10" s="1"/>
  <c r="E290" i="10"/>
  <c r="F290" i="10" s="1"/>
  <c r="G290" i="10" s="1"/>
  <c r="A291" i="10"/>
  <c r="B290" i="10"/>
  <c r="C290" i="10" s="1"/>
  <c r="D290" i="10" s="1"/>
  <c r="K291" i="10" l="1"/>
  <c r="L291" i="10" s="1"/>
  <c r="M291" i="10" s="1"/>
  <c r="H291" i="10"/>
  <c r="I291" i="10" s="1"/>
  <c r="J291" i="10" s="1"/>
  <c r="E291" i="10"/>
  <c r="F291" i="10" s="1"/>
  <c r="G291" i="10" s="1"/>
  <c r="A292" i="10"/>
  <c r="B291" i="10"/>
  <c r="C291" i="10" s="1"/>
  <c r="D291" i="10" s="1"/>
  <c r="K292" i="10" l="1"/>
  <c r="L292" i="10" s="1"/>
  <c r="M292" i="10" s="1"/>
  <c r="H292" i="10"/>
  <c r="I292" i="10" s="1"/>
  <c r="J292" i="10" s="1"/>
  <c r="E292" i="10"/>
  <c r="F292" i="10" s="1"/>
  <c r="G292" i="10" s="1"/>
  <c r="B292" i="10"/>
  <c r="C292" i="10" s="1"/>
  <c r="D292" i="10" s="1"/>
  <c r="A293" i="10"/>
  <c r="K293" i="10" l="1"/>
  <c r="L293" i="10" s="1"/>
  <c r="M293" i="10" s="1"/>
  <c r="H293" i="10"/>
  <c r="I293" i="10" s="1"/>
  <c r="J293" i="10" s="1"/>
  <c r="E293" i="10"/>
  <c r="F293" i="10" s="1"/>
  <c r="G293" i="10" s="1"/>
  <c r="B293" i="10"/>
  <c r="C293" i="10" s="1"/>
  <c r="D293" i="10" s="1"/>
  <c r="A294" i="10"/>
  <c r="K294" i="10" l="1"/>
  <c r="L294" i="10" s="1"/>
  <c r="M294" i="10" s="1"/>
  <c r="H294" i="10"/>
  <c r="I294" i="10" s="1"/>
  <c r="J294" i="10" s="1"/>
  <c r="E294" i="10"/>
  <c r="F294" i="10" s="1"/>
  <c r="G294" i="10" s="1"/>
  <c r="A295" i="10"/>
  <c r="B294" i="10"/>
  <c r="C294" i="10" s="1"/>
  <c r="D294" i="10" s="1"/>
  <c r="K295" i="10" l="1"/>
  <c r="L295" i="10" s="1"/>
  <c r="M295" i="10" s="1"/>
  <c r="H295" i="10"/>
  <c r="I295" i="10" s="1"/>
  <c r="J295" i="10" s="1"/>
  <c r="E295" i="10"/>
  <c r="F295" i="10" s="1"/>
  <c r="G295" i="10" s="1"/>
  <c r="A296" i="10"/>
  <c r="B295" i="10"/>
  <c r="C295" i="10" s="1"/>
  <c r="D295" i="10" s="1"/>
  <c r="K296" i="10" l="1"/>
  <c r="L296" i="10" s="1"/>
  <c r="M296" i="10" s="1"/>
  <c r="H296" i="10"/>
  <c r="I296" i="10" s="1"/>
  <c r="J296" i="10" s="1"/>
  <c r="E296" i="10"/>
  <c r="F296" i="10" s="1"/>
  <c r="G296" i="10" s="1"/>
  <c r="B296" i="10"/>
  <c r="C296" i="10" s="1"/>
  <c r="D296" i="10" s="1"/>
  <c r="A297" i="10"/>
  <c r="K297" i="10" l="1"/>
  <c r="L297" i="10" s="1"/>
  <c r="M297" i="10" s="1"/>
  <c r="H297" i="10"/>
  <c r="I297" i="10" s="1"/>
  <c r="J297" i="10" s="1"/>
  <c r="E297" i="10"/>
  <c r="F297" i="10" s="1"/>
  <c r="G297" i="10" s="1"/>
  <c r="A298" i="10"/>
  <c r="B297" i="10"/>
  <c r="C297" i="10" s="1"/>
  <c r="D297" i="10" s="1"/>
  <c r="K298" i="10" l="1"/>
  <c r="L298" i="10" s="1"/>
  <c r="M298" i="10" s="1"/>
  <c r="H298" i="10"/>
  <c r="I298" i="10" s="1"/>
  <c r="J298" i="10" s="1"/>
  <c r="E298" i="10"/>
  <c r="F298" i="10" s="1"/>
  <c r="G298" i="10" s="1"/>
  <c r="A299" i="10"/>
  <c r="B298" i="10"/>
  <c r="C298" i="10" s="1"/>
  <c r="D298" i="10" s="1"/>
  <c r="K299" i="10" l="1"/>
  <c r="L299" i="10" s="1"/>
  <c r="M299" i="10" s="1"/>
  <c r="H299" i="10"/>
  <c r="I299" i="10" s="1"/>
  <c r="J299" i="10" s="1"/>
  <c r="E299" i="10"/>
  <c r="F299" i="10" s="1"/>
  <c r="G299" i="10" s="1"/>
  <c r="A300" i="10"/>
  <c r="B299" i="10"/>
  <c r="C299" i="10" s="1"/>
  <c r="D299" i="10" s="1"/>
  <c r="K300" i="10" l="1"/>
  <c r="L300" i="10" s="1"/>
  <c r="M300" i="10" s="1"/>
  <c r="H300" i="10"/>
  <c r="I300" i="10" s="1"/>
  <c r="J300" i="10" s="1"/>
  <c r="E300" i="10"/>
  <c r="F300" i="10" s="1"/>
  <c r="G300" i="10" s="1"/>
  <c r="B300" i="10"/>
  <c r="C300" i="10" s="1"/>
  <c r="D300" i="10" s="1"/>
  <c r="A301" i="10"/>
  <c r="K301" i="10" l="1"/>
  <c r="L301" i="10" s="1"/>
  <c r="M301" i="10" s="1"/>
  <c r="H301" i="10"/>
  <c r="I301" i="10" s="1"/>
  <c r="J301" i="10" s="1"/>
  <c r="E301" i="10"/>
  <c r="F301" i="10" s="1"/>
  <c r="G301" i="10" s="1"/>
  <c r="A302" i="10"/>
  <c r="B301" i="10"/>
  <c r="C301" i="10" s="1"/>
  <c r="D301" i="10" s="1"/>
  <c r="K302" i="10" l="1"/>
  <c r="L302" i="10" s="1"/>
  <c r="M302" i="10" s="1"/>
  <c r="H302" i="10"/>
  <c r="I302" i="10" s="1"/>
  <c r="J302" i="10" s="1"/>
  <c r="E302" i="10"/>
  <c r="F302" i="10" s="1"/>
  <c r="G302" i="10" s="1"/>
  <c r="A303" i="10"/>
  <c r="B302" i="10"/>
  <c r="C302" i="10" s="1"/>
  <c r="D302" i="10" s="1"/>
  <c r="K303" i="10" l="1"/>
  <c r="L303" i="10" s="1"/>
  <c r="M303" i="10" s="1"/>
  <c r="H303" i="10"/>
  <c r="I303" i="10" s="1"/>
  <c r="J303" i="10" s="1"/>
  <c r="E303" i="10"/>
  <c r="F303" i="10" s="1"/>
  <c r="G303" i="10" s="1"/>
  <c r="A304" i="10"/>
  <c r="B303" i="10"/>
  <c r="C303" i="10" s="1"/>
  <c r="D303" i="10" s="1"/>
  <c r="K304" i="10" l="1"/>
  <c r="L304" i="10" s="1"/>
  <c r="M304" i="10" s="1"/>
  <c r="H304" i="10"/>
  <c r="I304" i="10" s="1"/>
  <c r="J304" i="10" s="1"/>
  <c r="E304" i="10"/>
  <c r="F304" i="10" s="1"/>
  <c r="G304" i="10" s="1"/>
  <c r="A305" i="10"/>
  <c r="B304" i="10"/>
  <c r="C304" i="10" s="1"/>
  <c r="D304" i="10" s="1"/>
  <c r="K305" i="10" l="1"/>
  <c r="L305" i="10" s="1"/>
  <c r="M305" i="10" s="1"/>
  <c r="H305" i="10"/>
  <c r="I305" i="10" s="1"/>
  <c r="J305" i="10" s="1"/>
  <c r="E305" i="10"/>
  <c r="F305" i="10" s="1"/>
  <c r="G305" i="10" s="1"/>
  <c r="B305" i="10"/>
  <c r="C305" i="10" s="1"/>
  <c r="D305" i="10" s="1"/>
  <c r="A306" i="10"/>
  <c r="K306" i="10" l="1"/>
  <c r="L306" i="10" s="1"/>
  <c r="M306" i="10" s="1"/>
  <c r="H306" i="10"/>
  <c r="I306" i="10" s="1"/>
  <c r="J306" i="10" s="1"/>
  <c r="E306" i="10"/>
  <c r="F306" i="10" s="1"/>
  <c r="G306" i="10" s="1"/>
  <c r="A307" i="10"/>
  <c r="B306" i="10"/>
  <c r="C306" i="10" s="1"/>
  <c r="D306" i="10" s="1"/>
  <c r="K307" i="10" l="1"/>
  <c r="L307" i="10" s="1"/>
  <c r="M307" i="10" s="1"/>
  <c r="H307" i="10"/>
  <c r="I307" i="10" s="1"/>
  <c r="J307" i="10" s="1"/>
  <c r="E307" i="10"/>
  <c r="F307" i="10" s="1"/>
  <c r="G307" i="10" s="1"/>
  <c r="A308" i="10"/>
  <c r="B307" i="10"/>
  <c r="C307" i="10" s="1"/>
  <c r="D307" i="10" s="1"/>
  <c r="K308" i="10" l="1"/>
  <c r="L308" i="10" s="1"/>
  <c r="M308" i="10" s="1"/>
  <c r="H308" i="10"/>
  <c r="I308" i="10" s="1"/>
  <c r="J308" i="10" s="1"/>
  <c r="E308" i="10"/>
  <c r="F308" i="10" s="1"/>
  <c r="G308" i="10" s="1"/>
  <c r="A309" i="10"/>
  <c r="B308" i="10"/>
  <c r="C308" i="10" s="1"/>
  <c r="D308" i="10" s="1"/>
  <c r="K309" i="10" l="1"/>
  <c r="L309" i="10" s="1"/>
  <c r="M309" i="10" s="1"/>
  <c r="H309" i="10"/>
  <c r="I309" i="10" s="1"/>
  <c r="J309" i="10" s="1"/>
  <c r="E309" i="10"/>
  <c r="F309" i="10" s="1"/>
  <c r="G309" i="10" s="1"/>
  <c r="B309" i="10"/>
  <c r="C309" i="10" s="1"/>
  <c r="D309" i="10" s="1"/>
  <c r="A310" i="10"/>
  <c r="K310" i="10" l="1"/>
  <c r="L310" i="10" s="1"/>
  <c r="M310" i="10" s="1"/>
  <c r="H310" i="10"/>
  <c r="I310" i="10" s="1"/>
  <c r="J310" i="10" s="1"/>
  <c r="E310" i="10"/>
  <c r="F310" i="10" s="1"/>
  <c r="G310" i="10" s="1"/>
  <c r="A311" i="10"/>
  <c r="B310" i="10"/>
  <c r="C310" i="10" s="1"/>
  <c r="D310" i="10" s="1"/>
  <c r="K311" i="10" l="1"/>
  <c r="L311" i="10" s="1"/>
  <c r="M311" i="10" s="1"/>
  <c r="H311" i="10"/>
  <c r="I311" i="10" s="1"/>
  <c r="J311" i="10" s="1"/>
  <c r="E311" i="10"/>
  <c r="F311" i="10" s="1"/>
  <c r="G311" i="10" s="1"/>
  <c r="B311" i="10"/>
  <c r="C311" i="10" s="1"/>
  <c r="D311" i="10" s="1"/>
  <c r="A312" i="10"/>
  <c r="K312" i="10" l="1"/>
  <c r="L312" i="10" s="1"/>
  <c r="M312" i="10" s="1"/>
  <c r="H312" i="10"/>
  <c r="I312" i="10" s="1"/>
  <c r="J312" i="10" s="1"/>
  <c r="E312" i="10"/>
  <c r="F312" i="10" s="1"/>
  <c r="G312" i="10" s="1"/>
  <c r="B312" i="10"/>
  <c r="C312" i="10" s="1"/>
  <c r="D312" i="10" s="1"/>
  <c r="A313" i="10"/>
  <c r="K313" i="10" l="1"/>
  <c r="L313" i="10" s="1"/>
  <c r="M313" i="10" s="1"/>
  <c r="H313" i="10"/>
  <c r="I313" i="10" s="1"/>
  <c r="J313" i="10" s="1"/>
  <c r="E313" i="10"/>
  <c r="F313" i="10" s="1"/>
  <c r="G313" i="10" s="1"/>
  <c r="B313" i="10"/>
  <c r="C313" i="10" s="1"/>
  <c r="D313" i="10" s="1"/>
  <c r="A314" i="10"/>
  <c r="K314" i="10" l="1"/>
  <c r="L314" i="10" s="1"/>
  <c r="M314" i="10" s="1"/>
  <c r="H314" i="10"/>
  <c r="I314" i="10" s="1"/>
  <c r="J314" i="10" s="1"/>
  <c r="E314" i="10"/>
  <c r="F314" i="10" s="1"/>
  <c r="G314" i="10" s="1"/>
  <c r="A315" i="10"/>
  <c r="B314" i="10"/>
  <c r="C314" i="10" s="1"/>
  <c r="D314" i="10" s="1"/>
  <c r="K315" i="10" l="1"/>
  <c r="L315" i="10" s="1"/>
  <c r="M315" i="10" s="1"/>
  <c r="H315" i="10"/>
  <c r="I315" i="10" s="1"/>
  <c r="J315" i="10" s="1"/>
  <c r="E315" i="10"/>
  <c r="F315" i="10" s="1"/>
  <c r="G315" i="10" s="1"/>
  <c r="A316" i="10"/>
  <c r="B315" i="10"/>
  <c r="C315" i="10" s="1"/>
  <c r="D315" i="10" s="1"/>
  <c r="K316" i="10" l="1"/>
  <c r="L316" i="10" s="1"/>
  <c r="M316" i="10" s="1"/>
  <c r="H316" i="10"/>
  <c r="I316" i="10" s="1"/>
  <c r="J316" i="10" s="1"/>
  <c r="E316" i="10"/>
  <c r="F316" i="10" s="1"/>
  <c r="G316" i="10" s="1"/>
  <c r="A317" i="10"/>
  <c r="B316" i="10"/>
  <c r="C316" i="10" s="1"/>
  <c r="D316" i="10" s="1"/>
  <c r="K317" i="10" l="1"/>
  <c r="L317" i="10" s="1"/>
  <c r="M317" i="10" s="1"/>
  <c r="H317" i="10"/>
  <c r="I317" i="10" s="1"/>
  <c r="J317" i="10" s="1"/>
  <c r="E317" i="10"/>
  <c r="F317" i="10" s="1"/>
  <c r="G317" i="10" s="1"/>
  <c r="B317" i="10"/>
  <c r="C317" i="10" s="1"/>
  <c r="D317" i="10" s="1"/>
  <c r="A318" i="10"/>
  <c r="K318" i="10" l="1"/>
  <c r="L318" i="10" s="1"/>
  <c r="M318" i="10" s="1"/>
  <c r="H318" i="10"/>
  <c r="I318" i="10" s="1"/>
  <c r="J318" i="10" s="1"/>
  <c r="E318" i="10"/>
  <c r="F318" i="10" s="1"/>
  <c r="G318" i="10" s="1"/>
  <c r="A319" i="10"/>
  <c r="B318" i="10"/>
  <c r="C318" i="10" s="1"/>
  <c r="D318" i="10" s="1"/>
  <c r="K319" i="10" l="1"/>
  <c r="L319" i="10" s="1"/>
  <c r="M319" i="10" s="1"/>
  <c r="H319" i="10"/>
  <c r="I319" i="10" s="1"/>
  <c r="J319" i="10" s="1"/>
  <c r="E319" i="10"/>
  <c r="F319" i="10" s="1"/>
  <c r="G319" i="10" s="1"/>
  <c r="A320" i="10"/>
  <c r="B319" i="10"/>
  <c r="C319" i="10" s="1"/>
  <c r="D319" i="10" s="1"/>
  <c r="K320" i="10" l="1"/>
  <c r="L320" i="10" s="1"/>
  <c r="M320" i="10" s="1"/>
  <c r="H320" i="10"/>
  <c r="I320" i="10" s="1"/>
  <c r="J320" i="10" s="1"/>
  <c r="E320" i="10"/>
  <c r="F320" i="10" s="1"/>
  <c r="G320" i="10" s="1"/>
  <c r="A321" i="10"/>
  <c r="B320" i="10"/>
  <c r="C320" i="10" s="1"/>
  <c r="D320" i="10" s="1"/>
  <c r="K321" i="10" l="1"/>
  <c r="L321" i="10" s="1"/>
  <c r="M321" i="10" s="1"/>
  <c r="H321" i="10"/>
  <c r="I321" i="10" s="1"/>
  <c r="J321" i="10" s="1"/>
  <c r="E321" i="10"/>
  <c r="F321" i="10" s="1"/>
  <c r="G321" i="10" s="1"/>
  <c r="A322" i="10"/>
  <c r="B321" i="10"/>
  <c r="C321" i="10" s="1"/>
  <c r="D321" i="10" s="1"/>
  <c r="K322" i="10" l="1"/>
  <c r="L322" i="10" s="1"/>
  <c r="M322" i="10" s="1"/>
  <c r="H322" i="10"/>
  <c r="I322" i="10" s="1"/>
  <c r="J322" i="10" s="1"/>
  <c r="E322" i="10"/>
  <c r="F322" i="10" s="1"/>
  <c r="G322" i="10" s="1"/>
  <c r="A323" i="10"/>
  <c r="B322" i="10"/>
  <c r="C322" i="10" s="1"/>
  <c r="D322" i="10" s="1"/>
  <c r="K323" i="10" l="1"/>
  <c r="L323" i="10" s="1"/>
  <c r="M323" i="10" s="1"/>
  <c r="H323" i="10"/>
  <c r="I323" i="10" s="1"/>
  <c r="J323" i="10" s="1"/>
  <c r="E323" i="10"/>
  <c r="F323" i="10" s="1"/>
  <c r="G323" i="10" s="1"/>
  <c r="A324" i="10"/>
  <c r="B323" i="10"/>
  <c r="C323" i="10" s="1"/>
  <c r="D323" i="10" s="1"/>
  <c r="K324" i="10" l="1"/>
  <c r="L324" i="10" s="1"/>
  <c r="M324" i="10" s="1"/>
  <c r="H324" i="10"/>
  <c r="I324" i="10" s="1"/>
  <c r="J324" i="10" s="1"/>
  <c r="E324" i="10"/>
  <c r="F324" i="10" s="1"/>
  <c r="G324" i="10" s="1"/>
  <c r="A325" i="10"/>
  <c r="B324" i="10"/>
  <c r="C324" i="10" s="1"/>
  <c r="D324" i="10" s="1"/>
  <c r="K325" i="10" l="1"/>
  <c r="L325" i="10" s="1"/>
  <c r="M325" i="10" s="1"/>
  <c r="H325" i="10"/>
  <c r="I325" i="10" s="1"/>
  <c r="J325" i="10" s="1"/>
  <c r="E325" i="10"/>
  <c r="F325" i="10" s="1"/>
  <c r="G325" i="10" s="1"/>
  <c r="B325" i="10"/>
  <c r="C325" i="10" s="1"/>
  <c r="D325" i="10" s="1"/>
  <c r="A326" i="10"/>
  <c r="K326" i="10" l="1"/>
  <c r="L326" i="10" s="1"/>
  <c r="M326" i="10" s="1"/>
  <c r="H326" i="10"/>
  <c r="I326" i="10" s="1"/>
  <c r="J326" i="10" s="1"/>
  <c r="E326" i="10"/>
  <c r="F326" i="10" s="1"/>
  <c r="G326" i="10" s="1"/>
  <c r="A327" i="10"/>
  <c r="B326" i="10"/>
  <c r="C326" i="10" s="1"/>
  <c r="D326" i="10" s="1"/>
  <c r="K327" i="10" l="1"/>
  <c r="L327" i="10" s="1"/>
  <c r="M327" i="10" s="1"/>
  <c r="H327" i="10"/>
  <c r="I327" i="10" s="1"/>
  <c r="J327" i="10" s="1"/>
  <c r="E327" i="10"/>
  <c r="F327" i="10" s="1"/>
  <c r="G327" i="10" s="1"/>
  <c r="A328" i="10"/>
  <c r="B327" i="10"/>
  <c r="C327" i="10" s="1"/>
  <c r="D327" i="10" s="1"/>
  <c r="K328" i="10" l="1"/>
  <c r="L328" i="10" s="1"/>
  <c r="M328" i="10" s="1"/>
  <c r="H328" i="10"/>
  <c r="I328" i="10" s="1"/>
  <c r="J328" i="10" s="1"/>
  <c r="E328" i="10"/>
  <c r="F328" i="10" s="1"/>
  <c r="G328" i="10" s="1"/>
  <c r="A329" i="10"/>
  <c r="B328" i="10"/>
  <c r="C328" i="10" s="1"/>
  <c r="D328" i="10" s="1"/>
  <c r="K329" i="10" l="1"/>
  <c r="L329" i="10" s="1"/>
  <c r="M329" i="10" s="1"/>
  <c r="H329" i="10"/>
  <c r="I329" i="10" s="1"/>
  <c r="J329" i="10" s="1"/>
  <c r="E329" i="10"/>
  <c r="F329" i="10" s="1"/>
  <c r="G329" i="10" s="1"/>
  <c r="B329" i="10"/>
  <c r="C329" i="10" s="1"/>
  <c r="D329" i="10" s="1"/>
  <c r="A330" i="10"/>
  <c r="K330" i="10" l="1"/>
  <c r="L330" i="10" s="1"/>
  <c r="M330" i="10" s="1"/>
  <c r="H330" i="10"/>
  <c r="I330" i="10" s="1"/>
  <c r="J330" i="10" s="1"/>
  <c r="E330" i="10"/>
  <c r="F330" i="10" s="1"/>
  <c r="G330" i="10" s="1"/>
  <c r="A331" i="10"/>
  <c r="B330" i="10"/>
  <c r="C330" i="10" s="1"/>
  <c r="D330" i="10" s="1"/>
  <c r="K331" i="10" l="1"/>
  <c r="L331" i="10" s="1"/>
  <c r="M331" i="10" s="1"/>
  <c r="H331" i="10"/>
  <c r="I331" i="10" s="1"/>
  <c r="J331" i="10" s="1"/>
  <c r="E331" i="10"/>
  <c r="F331" i="10" s="1"/>
  <c r="G331" i="10" s="1"/>
  <c r="A332" i="10"/>
  <c r="B331" i="10"/>
  <c r="C331" i="10" s="1"/>
  <c r="D331" i="10" s="1"/>
  <c r="K332" i="10" l="1"/>
  <c r="L332" i="10" s="1"/>
  <c r="M332" i="10" s="1"/>
  <c r="H332" i="10"/>
  <c r="I332" i="10" s="1"/>
  <c r="J332" i="10" s="1"/>
  <c r="E332" i="10"/>
  <c r="F332" i="10" s="1"/>
  <c r="G332" i="10" s="1"/>
  <c r="A333" i="10"/>
  <c r="B332" i="10"/>
  <c r="C332" i="10" s="1"/>
  <c r="D332" i="10" s="1"/>
  <c r="K333" i="10" l="1"/>
  <c r="L333" i="10" s="1"/>
  <c r="M333" i="10" s="1"/>
  <c r="H333" i="10"/>
  <c r="I333" i="10" s="1"/>
  <c r="J333" i="10" s="1"/>
  <c r="E333" i="10"/>
  <c r="F333" i="10" s="1"/>
  <c r="G333" i="10" s="1"/>
  <c r="B333" i="10"/>
  <c r="C333" i="10" s="1"/>
  <c r="D333" i="10" s="1"/>
  <c r="A334" i="10"/>
  <c r="K334" i="10" l="1"/>
  <c r="L334" i="10" s="1"/>
  <c r="M334" i="10" s="1"/>
  <c r="H334" i="10"/>
  <c r="I334" i="10" s="1"/>
  <c r="J334" i="10" s="1"/>
  <c r="E334" i="10"/>
  <c r="F334" i="10" s="1"/>
  <c r="G334" i="10" s="1"/>
  <c r="A335" i="10"/>
  <c r="B334" i="10"/>
  <c r="C334" i="10" s="1"/>
  <c r="D334" i="10" s="1"/>
  <c r="K335" i="10" l="1"/>
  <c r="L335" i="10" s="1"/>
  <c r="M335" i="10" s="1"/>
  <c r="H335" i="10"/>
  <c r="I335" i="10" s="1"/>
  <c r="J335" i="10" s="1"/>
  <c r="E335" i="10"/>
  <c r="F335" i="10" s="1"/>
  <c r="G335" i="10" s="1"/>
  <c r="A336" i="10"/>
  <c r="B335" i="10"/>
  <c r="C335" i="10" s="1"/>
  <c r="D335" i="10" s="1"/>
  <c r="K336" i="10" l="1"/>
  <c r="L336" i="10" s="1"/>
  <c r="M336" i="10" s="1"/>
  <c r="H336" i="10"/>
  <c r="I336" i="10" s="1"/>
  <c r="J336" i="10" s="1"/>
  <c r="E336" i="10"/>
  <c r="F336" i="10" s="1"/>
  <c r="G336" i="10" s="1"/>
  <c r="B336" i="10"/>
  <c r="C336" i="10" s="1"/>
  <c r="D336" i="10" s="1"/>
  <c r="A337" i="10"/>
  <c r="K337" i="10" l="1"/>
  <c r="L337" i="10" s="1"/>
  <c r="M337" i="10" s="1"/>
  <c r="H337" i="10"/>
  <c r="I337" i="10" s="1"/>
  <c r="J337" i="10" s="1"/>
  <c r="E337" i="10"/>
  <c r="F337" i="10" s="1"/>
  <c r="G337" i="10" s="1"/>
  <c r="B337" i="10"/>
  <c r="C337" i="10" s="1"/>
  <c r="D337" i="10" s="1"/>
  <c r="A338" i="10"/>
  <c r="K338" i="10" l="1"/>
  <c r="L338" i="10" s="1"/>
  <c r="M338" i="10" s="1"/>
  <c r="H338" i="10"/>
  <c r="I338" i="10" s="1"/>
  <c r="J338" i="10" s="1"/>
  <c r="E338" i="10"/>
  <c r="F338" i="10" s="1"/>
  <c r="G338" i="10" s="1"/>
  <c r="A339" i="10"/>
  <c r="B338" i="10"/>
  <c r="C338" i="10" s="1"/>
  <c r="D338" i="10" s="1"/>
  <c r="K339" i="10" l="1"/>
  <c r="L339" i="10" s="1"/>
  <c r="M339" i="10" s="1"/>
  <c r="H339" i="10"/>
  <c r="I339" i="10" s="1"/>
  <c r="J339" i="10" s="1"/>
  <c r="E339" i="10"/>
  <c r="F339" i="10" s="1"/>
  <c r="G339" i="10" s="1"/>
  <c r="A340" i="10"/>
  <c r="B339" i="10"/>
  <c r="C339" i="10" s="1"/>
  <c r="D339" i="10" s="1"/>
  <c r="K340" i="10" l="1"/>
  <c r="L340" i="10" s="1"/>
  <c r="M340" i="10" s="1"/>
  <c r="H340" i="10"/>
  <c r="I340" i="10" s="1"/>
  <c r="J340" i="10" s="1"/>
  <c r="E340" i="10"/>
  <c r="F340" i="10" s="1"/>
  <c r="G340" i="10" s="1"/>
  <c r="B340" i="10"/>
  <c r="C340" i="10" s="1"/>
  <c r="D340" i="10" s="1"/>
  <c r="A341" i="10"/>
  <c r="K341" i="10" l="1"/>
  <c r="L341" i="10" s="1"/>
  <c r="M341" i="10" s="1"/>
  <c r="H341" i="10"/>
  <c r="I341" i="10" s="1"/>
  <c r="J341" i="10" s="1"/>
  <c r="E341" i="10"/>
  <c r="F341" i="10" s="1"/>
  <c r="G341" i="10" s="1"/>
  <c r="A342" i="10"/>
  <c r="B341" i="10"/>
  <c r="C341" i="10" s="1"/>
  <c r="D341" i="10" s="1"/>
  <c r="K342" i="10" l="1"/>
  <c r="L342" i="10" s="1"/>
  <c r="M342" i="10" s="1"/>
  <c r="H342" i="10"/>
  <c r="I342" i="10" s="1"/>
  <c r="J342" i="10" s="1"/>
  <c r="E342" i="10"/>
  <c r="F342" i="10" s="1"/>
  <c r="G342" i="10" s="1"/>
  <c r="A343" i="10"/>
  <c r="B342" i="10"/>
  <c r="C342" i="10" s="1"/>
  <c r="D342" i="10" s="1"/>
  <c r="K343" i="10" l="1"/>
  <c r="L343" i="10" s="1"/>
  <c r="M343" i="10" s="1"/>
  <c r="H343" i="10"/>
  <c r="I343" i="10" s="1"/>
  <c r="J343" i="10" s="1"/>
  <c r="E343" i="10"/>
  <c r="F343" i="10" s="1"/>
  <c r="G343" i="10" s="1"/>
  <c r="A344" i="10"/>
  <c r="B343" i="10"/>
  <c r="C343" i="10" s="1"/>
  <c r="D343" i="10" s="1"/>
  <c r="K344" i="10" l="1"/>
  <c r="L344" i="10" s="1"/>
  <c r="M344" i="10" s="1"/>
  <c r="H344" i="10"/>
  <c r="I344" i="10" s="1"/>
  <c r="J344" i="10" s="1"/>
  <c r="E344" i="10"/>
  <c r="F344" i="10" s="1"/>
  <c r="G344" i="10" s="1"/>
  <c r="B344" i="10"/>
  <c r="C344" i="10" s="1"/>
  <c r="D344" i="10" s="1"/>
  <c r="A345" i="10"/>
  <c r="K345" i="10" l="1"/>
  <c r="L345" i="10" s="1"/>
  <c r="M345" i="10" s="1"/>
  <c r="H345" i="10"/>
  <c r="I345" i="10" s="1"/>
  <c r="J345" i="10" s="1"/>
  <c r="E345" i="10"/>
  <c r="F345" i="10" s="1"/>
  <c r="G345" i="10" s="1"/>
  <c r="B345" i="10"/>
  <c r="C345" i="10" s="1"/>
  <c r="D345" i="10" s="1"/>
  <c r="A346" i="10"/>
  <c r="K346" i="10" l="1"/>
  <c r="L346" i="10" s="1"/>
  <c r="M346" i="10" s="1"/>
  <c r="H346" i="10"/>
  <c r="I346" i="10" s="1"/>
  <c r="J346" i="10" s="1"/>
  <c r="E346" i="10"/>
  <c r="F346" i="10" s="1"/>
  <c r="G346" i="10" s="1"/>
  <c r="A347" i="10"/>
  <c r="B346" i="10"/>
  <c r="C346" i="10" s="1"/>
  <c r="D346" i="10" s="1"/>
  <c r="K347" i="10" l="1"/>
  <c r="L347" i="10" s="1"/>
  <c r="M347" i="10" s="1"/>
  <c r="H347" i="10"/>
  <c r="I347" i="10" s="1"/>
  <c r="J347" i="10" s="1"/>
  <c r="E347" i="10"/>
  <c r="F347" i="10" s="1"/>
  <c r="G347" i="10" s="1"/>
  <c r="A348" i="10"/>
  <c r="B347" i="10"/>
  <c r="C347" i="10" s="1"/>
  <c r="D347" i="10" s="1"/>
  <c r="K348" i="10" l="1"/>
  <c r="L348" i="10" s="1"/>
  <c r="M348" i="10" s="1"/>
  <c r="H348" i="10"/>
  <c r="I348" i="10" s="1"/>
  <c r="J348" i="10" s="1"/>
  <c r="E348" i="10"/>
  <c r="F348" i="10" s="1"/>
  <c r="G348" i="10" s="1"/>
  <c r="B348" i="10"/>
  <c r="C348" i="10" s="1"/>
  <c r="D348" i="10" s="1"/>
  <c r="A349" i="10"/>
  <c r="K349" i="10" l="1"/>
  <c r="L349" i="10" s="1"/>
  <c r="M349" i="10" s="1"/>
  <c r="H349" i="10"/>
  <c r="I349" i="10" s="1"/>
  <c r="J349" i="10" s="1"/>
  <c r="E349" i="10"/>
  <c r="F349" i="10" s="1"/>
  <c r="G349" i="10" s="1"/>
  <c r="B349" i="10"/>
  <c r="C349" i="10" s="1"/>
  <c r="D349" i="10" s="1"/>
  <c r="A350" i="10"/>
  <c r="K350" i="10" l="1"/>
  <c r="L350" i="10" s="1"/>
  <c r="M350" i="10" s="1"/>
  <c r="H350" i="10"/>
  <c r="I350" i="10" s="1"/>
  <c r="J350" i="10" s="1"/>
  <c r="E350" i="10"/>
  <c r="F350" i="10" s="1"/>
  <c r="G350" i="10" s="1"/>
  <c r="A351" i="10"/>
  <c r="B350" i="10"/>
  <c r="C350" i="10" s="1"/>
  <c r="D350" i="10" s="1"/>
  <c r="K351" i="10" l="1"/>
  <c r="L351" i="10" s="1"/>
  <c r="M351" i="10" s="1"/>
  <c r="H351" i="10"/>
  <c r="I351" i="10" s="1"/>
  <c r="J351" i="10" s="1"/>
  <c r="E351" i="10"/>
  <c r="F351" i="10" s="1"/>
  <c r="G351" i="10" s="1"/>
  <c r="A352" i="10"/>
  <c r="B351" i="10"/>
  <c r="C351" i="10" s="1"/>
  <c r="D351" i="10" s="1"/>
  <c r="K352" i="10" l="1"/>
  <c r="L352" i="10" s="1"/>
  <c r="M352" i="10" s="1"/>
  <c r="H352" i="10"/>
  <c r="I352" i="10" s="1"/>
  <c r="J352" i="10" s="1"/>
  <c r="E352" i="10"/>
  <c r="F352" i="10" s="1"/>
  <c r="G352" i="10" s="1"/>
  <c r="A353" i="10"/>
  <c r="B352" i="10"/>
  <c r="C352" i="10" s="1"/>
  <c r="D352" i="10" s="1"/>
  <c r="K353" i="10" l="1"/>
  <c r="L353" i="10" s="1"/>
  <c r="M353" i="10" s="1"/>
  <c r="H353" i="10"/>
  <c r="I353" i="10" s="1"/>
  <c r="J353" i="10" s="1"/>
  <c r="E353" i="10"/>
  <c r="F353" i="10" s="1"/>
  <c r="G353" i="10" s="1"/>
  <c r="B353" i="10"/>
  <c r="C353" i="10" s="1"/>
  <c r="D353" i="10" s="1"/>
  <c r="A354" i="10"/>
  <c r="K354" i="10" l="1"/>
  <c r="L354" i="10" s="1"/>
  <c r="M354" i="10" s="1"/>
  <c r="H354" i="10"/>
  <c r="I354" i="10" s="1"/>
  <c r="J354" i="10" s="1"/>
  <c r="E354" i="10"/>
  <c r="F354" i="10" s="1"/>
  <c r="G354" i="10" s="1"/>
  <c r="A355" i="10"/>
  <c r="B354" i="10"/>
  <c r="C354" i="10" s="1"/>
  <c r="D354" i="10" s="1"/>
  <c r="K355" i="10" l="1"/>
  <c r="L355" i="10" s="1"/>
  <c r="M355" i="10" s="1"/>
  <c r="H355" i="10"/>
  <c r="I355" i="10" s="1"/>
  <c r="J355" i="10" s="1"/>
  <c r="E355" i="10"/>
  <c r="F355" i="10" s="1"/>
  <c r="G355" i="10" s="1"/>
  <c r="A356" i="10"/>
  <c r="B355" i="10"/>
  <c r="C355" i="10" s="1"/>
  <c r="D355" i="10" s="1"/>
  <c r="K356" i="10" l="1"/>
  <c r="L356" i="10" s="1"/>
  <c r="M356" i="10" s="1"/>
  <c r="H356" i="10"/>
  <c r="I356" i="10" s="1"/>
  <c r="J356" i="10" s="1"/>
  <c r="E356" i="10"/>
  <c r="F356" i="10" s="1"/>
  <c r="G356" i="10" s="1"/>
  <c r="A357" i="10"/>
  <c r="B356" i="10"/>
  <c r="C356" i="10" s="1"/>
  <c r="D356" i="10" s="1"/>
  <c r="K357" i="10" l="1"/>
  <c r="L357" i="10" s="1"/>
  <c r="M357" i="10" s="1"/>
  <c r="H357" i="10"/>
  <c r="I357" i="10" s="1"/>
  <c r="J357" i="10" s="1"/>
  <c r="E357" i="10"/>
  <c r="F357" i="10" s="1"/>
  <c r="G357" i="10" s="1"/>
  <c r="B357" i="10"/>
  <c r="C357" i="10" s="1"/>
  <c r="D357" i="10" s="1"/>
  <c r="A358" i="10"/>
  <c r="K358" i="10" l="1"/>
  <c r="L358" i="10" s="1"/>
  <c r="M358" i="10" s="1"/>
  <c r="H358" i="10"/>
  <c r="I358" i="10" s="1"/>
  <c r="J358" i="10" s="1"/>
  <c r="E358" i="10"/>
  <c r="F358" i="10" s="1"/>
  <c r="G358" i="10" s="1"/>
  <c r="A359" i="10"/>
  <c r="B358" i="10"/>
  <c r="C358" i="10" s="1"/>
  <c r="D358" i="10" s="1"/>
  <c r="K359" i="10" l="1"/>
  <c r="L359" i="10" s="1"/>
  <c r="M359" i="10" s="1"/>
  <c r="H359" i="10"/>
  <c r="I359" i="10" s="1"/>
  <c r="J359" i="10" s="1"/>
  <c r="E359" i="10"/>
  <c r="F359" i="10" s="1"/>
  <c r="G359" i="10" s="1"/>
  <c r="A360" i="10"/>
  <c r="B359" i="10"/>
  <c r="C359" i="10" s="1"/>
  <c r="D359" i="10" s="1"/>
  <c r="K360" i="10" l="1"/>
  <c r="L360" i="10" s="1"/>
  <c r="M360" i="10" s="1"/>
  <c r="H360" i="10"/>
  <c r="I360" i="10" s="1"/>
  <c r="J360" i="10" s="1"/>
  <c r="E360" i="10"/>
  <c r="F360" i="10" s="1"/>
  <c r="G360" i="10" s="1"/>
  <c r="B360" i="10"/>
  <c r="C360" i="10" s="1"/>
  <c r="D360" i="10" s="1"/>
  <c r="A361" i="10"/>
  <c r="K361" i="10" l="1"/>
  <c r="L361" i="10" s="1"/>
  <c r="M361" i="10" s="1"/>
  <c r="H361" i="10"/>
  <c r="I361" i="10" s="1"/>
  <c r="J361" i="10" s="1"/>
  <c r="E361" i="10"/>
  <c r="F361" i="10" s="1"/>
  <c r="G361" i="10" s="1"/>
  <c r="B361" i="10"/>
  <c r="C361" i="10" s="1"/>
  <c r="D361" i="10" s="1"/>
  <c r="A362" i="10"/>
  <c r="K362" i="10" l="1"/>
  <c r="L362" i="10" s="1"/>
  <c r="M362" i="10" s="1"/>
  <c r="H362" i="10"/>
  <c r="I362" i="10" s="1"/>
  <c r="J362" i="10" s="1"/>
  <c r="E362" i="10"/>
  <c r="F362" i="10" s="1"/>
  <c r="G362" i="10" s="1"/>
  <c r="A363" i="10"/>
  <c r="B362" i="10"/>
  <c r="C362" i="10" s="1"/>
  <c r="D362" i="10" s="1"/>
  <c r="K363" i="10" l="1"/>
  <c r="L363" i="10" s="1"/>
  <c r="M363" i="10" s="1"/>
  <c r="H363" i="10"/>
  <c r="I363" i="10" s="1"/>
  <c r="J363" i="10" s="1"/>
  <c r="E363" i="10"/>
  <c r="F363" i="10" s="1"/>
  <c r="G363" i="10" s="1"/>
  <c r="A364" i="10"/>
  <c r="B363" i="10"/>
  <c r="C363" i="10" s="1"/>
  <c r="D363" i="10" s="1"/>
  <c r="K364" i="10" l="1"/>
  <c r="L364" i="10" s="1"/>
  <c r="M364" i="10" s="1"/>
  <c r="H364" i="10"/>
  <c r="I364" i="10" s="1"/>
  <c r="J364" i="10" s="1"/>
  <c r="E364" i="10"/>
  <c r="F364" i="10" s="1"/>
  <c r="G364" i="10" s="1"/>
  <c r="A365" i="10"/>
  <c r="B364" i="10"/>
  <c r="C364" i="10" s="1"/>
  <c r="D364" i="10" s="1"/>
  <c r="K365" i="10" l="1"/>
  <c r="L365" i="10" s="1"/>
  <c r="M365" i="10" s="1"/>
  <c r="H365" i="10"/>
  <c r="I365" i="10" s="1"/>
  <c r="J365" i="10" s="1"/>
  <c r="E365" i="10"/>
  <c r="F365" i="10" s="1"/>
  <c r="G365" i="10" s="1"/>
  <c r="B365" i="10"/>
  <c r="C365" i="10" s="1"/>
  <c r="D365" i="10" s="1"/>
  <c r="A366" i="10"/>
  <c r="K366" i="10" l="1"/>
  <c r="L366" i="10" s="1"/>
  <c r="M366" i="10" s="1"/>
  <c r="H366" i="10"/>
  <c r="I366" i="10" s="1"/>
  <c r="J366" i="10" s="1"/>
  <c r="E366" i="10"/>
  <c r="F366" i="10" s="1"/>
  <c r="G366" i="10" s="1"/>
  <c r="A367" i="10"/>
  <c r="B366" i="10"/>
  <c r="C366" i="10" s="1"/>
  <c r="D366" i="10" s="1"/>
  <c r="K367" i="10" l="1"/>
  <c r="L367" i="10" s="1"/>
  <c r="M367" i="10" s="1"/>
  <c r="H367" i="10"/>
  <c r="I367" i="10" s="1"/>
  <c r="J367" i="10" s="1"/>
  <c r="E367" i="10"/>
  <c r="F367" i="10" s="1"/>
  <c r="G367" i="10" s="1"/>
  <c r="A368" i="10"/>
  <c r="B367" i="10"/>
  <c r="C367" i="10" s="1"/>
  <c r="D367" i="10" s="1"/>
  <c r="K368" i="10" l="1"/>
  <c r="L368" i="10" s="1"/>
  <c r="M368" i="10" s="1"/>
  <c r="H368" i="10"/>
  <c r="I368" i="10" s="1"/>
  <c r="J368" i="10" s="1"/>
  <c r="E368" i="10"/>
  <c r="F368" i="10" s="1"/>
  <c r="G368" i="10" s="1"/>
  <c r="A369" i="10"/>
  <c r="B368" i="10"/>
  <c r="C368" i="10" s="1"/>
  <c r="D368" i="10" s="1"/>
  <c r="K369" i="10" l="1"/>
  <c r="L369" i="10" s="1"/>
  <c r="M369" i="10" s="1"/>
  <c r="H369" i="10"/>
  <c r="I369" i="10" s="1"/>
  <c r="J369" i="10" s="1"/>
  <c r="E369" i="10"/>
  <c r="F369" i="10" s="1"/>
  <c r="G369" i="10" s="1"/>
  <c r="B369" i="10"/>
  <c r="C369" i="10" s="1"/>
  <c r="D369" i="10" s="1"/>
  <c r="A370" i="10"/>
  <c r="K370" i="10" l="1"/>
  <c r="L370" i="10" s="1"/>
  <c r="M370" i="10" s="1"/>
  <c r="H370" i="10"/>
  <c r="I370" i="10" s="1"/>
  <c r="J370" i="10" s="1"/>
  <c r="E370" i="10"/>
  <c r="F370" i="10" s="1"/>
  <c r="G370" i="10" s="1"/>
  <c r="A371" i="10"/>
  <c r="B370" i="10"/>
  <c r="C370" i="10" s="1"/>
  <c r="D370" i="10" s="1"/>
  <c r="K371" i="10" l="1"/>
  <c r="L371" i="10" s="1"/>
  <c r="M371" i="10" s="1"/>
  <c r="H371" i="10"/>
  <c r="I371" i="10" s="1"/>
  <c r="J371" i="10" s="1"/>
  <c r="E371" i="10"/>
  <c r="F371" i="10" s="1"/>
  <c r="G371" i="10" s="1"/>
  <c r="A372" i="10"/>
  <c r="B371" i="10"/>
  <c r="C371" i="10" s="1"/>
  <c r="D371" i="10" s="1"/>
  <c r="K372" i="10" l="1"/>
  <c r="L372" i="10" s="1"/>
  <c r="M372" i="10" s="1"/>
  <c r="H372" i="10"/>
  <c r="I372" i="10" s="1"/>
  <c r="J372" i="10" s="1"/>
  <c r="E372" i="10"/>
  <c r="F372" i="10" s="1"/>
  <c r="G372" i="10" s="1"/>
  <c r="B372" i="10"/>
  <c r="C372" i="10" s="1"/>
  <c r="D372" i="10" s="1"/>
  <c r="A373" i="10"/>
  <c r="K373" i="10" l="1"/>
  <c r="L373" i="10" s="1"/>
  <c r="M373" i="10" s="1"/>
  <c r="H373" i="10"/>
  <c r="I373" i="10" s="1"/>
  <c r="J373" i="10" s="1"/>
  <c r="E373" i="10"/>
  <c r="F373" i="10" s="1"/>
  <c r="G373" i="10" s="1"/>
  <c r="B373" i="10"/>
  <c r="C373" i="10" s="1"/>
  <c r="D373" i="10" s="1"/>
  <c r="A374" i="10"/>
  <c r="K374" i="10" l="1"/>
  <c r="L374" i="10" s="1"/>
  <c r="M374" i="10" s="1"/>
  <c r="H374" i="10"/>
  <c r="I374" i="10" s="1"/>
  <c r="J374" i="10" s="1"/>
  <c r="E374" i="10"/>
  <c r="F374" i="10" s="1"/>
  <c r="G374" i="10" s="1"/>
  <c r="A375" i="10"/>
  <c r="B374" i="10"/>
  <c r="C374" i="10" s="1"/>
  <c r="D374" i="10" s="1"/>
  <c r="K375" i="10" l="1"/>
  <c r="L375" i="10" s="1"/>
  <c r="M375" i="10" s="1"/>
  <c r="H375" i="10"/>
  <c r="I375" i="10" s="1"/>
  <c r="J375" i="10" s="1"/>
  <c r="E375" i="10"/>
  <c r="F375" i="10" s="1"/>
  <c r="G375" i="10" s="1"/>
  <c r="A376" i="10"/>
  <c r="B375" i="10"/>
  <c r="C375" i="10" s="1"/>
  <c r="D375" i="10" s="1"/>
  <c r="K376" i="10" l="1"/>
  <c r="L376" i="10" s="1"/>
  <c r="M376" i="10" s="1"/>
  <c r="H376" i="10"/>
  <c r="I376" i="10" s="1"/>
  <c r="J376" i="10" s="1"/>
  <c r="E376" i="10"/>
  <c r="F376" i="10" s="1"/>
  <c r="G376" i="10" s="1"/>
  <c r="A377" i="10"/>
  <c r="B376" i="10"/>
  <c r="C376" i="10" s="1"/>
  <c r="D376" i="10" s="1"/>
  <c r="K377" i="10" l="1"/>
  <c r="L377" i="10" s="1"/>
  <c r="M377" i="10" s="1"/>
  <c r="H377" i="10"/>
  <c r="I377" i="10" s="1"/>
  <c r="J377" i="10" s="1"/>
  <c r="E377" i="10"/>
  <c r="F377" i="10" s="1"/>
  <c r="G377" i="10" s="1"/>
  <c r="A378" i="10"/>
  <c r="B377" i="10"/>
  <c r="C377" i="10" s="1"/>
  <c r="D377" i="10" s="1"/>
  <c r="K378" i="10" l="1"/>
  <c r="L378" i="10" s="1"/>
  <c r="M378" i="10" s="1"/>
  <c r="H378" i="10"/>
  <c r="I378" i="10" s="1"/>
  <c r="J378" i="10" s="1"/>
  <c r="E378" i="10"/>
  <c r="F378" i="10" s="1"/>
  <c r="G378" i="10" s="1"/>
  <c r="A379" i="10"/>
  <c r="B378" i="10"/>
  <c r="C378" i="10" s="1"/>
  <c r="D378" i="10" s="1"/>
  <c r="K379" i="10" l="1"/>
  <c r="L379" i="10" s="1"/>
  <c r="M379" i="10" s="1"/>
  <c r="H379" i="10"/>
  <c r="I379" i="10" s="1"/>
  <c r="J379" i="10" s="1"/>
  <c r="E379" i="10"/>
  <c r="F379" i="10" s="1"/>
  <c r="G379" i="10" s="1"/>
  <c r="A380" i="10"/>
  <c r="B379" i="10"/>
  <c r="C379" i="10" s="1"/>
  <c r="D379" i="10" s="1"/>
  <c r="K380" i="10" l="1"/>
  <c r="L380" i="10" s="1"/>
  <c r="M380" i="10" s="1"/>
  <c r="H380" i="10"/>
  <c r="I380" i="10" s="1"/>
  <c r="J380" i="10" s="1"/>
  <c r="E380" i="10"/>
  <c r="F380" i="10" s="1"/>
  <c r="G380" i="10" s="1"/>
  <c r="B380" i="10"/>
  <c r="C380" i="10" s="1"/>
  <c r="D380" i="10" s="1"/>
  <c r="A381" i="10"/>
  <c r="K381" i="10" l="1"/>
  <c r="L381" i="10" s="1"/>
  <c r="M381" i="10" s="1"/>
  <c r="H381" i="10"/>
  <c r="I381" i="10" s="1"/>
  <c r="J381" i="10" s="1"/>
  <c r="E381" i="10"/>
  <c r="F381" i="10" s="1"/>
  <c r="G381" i="10" s="1"/>
  <c r="B381" i="10"/>
  <c r="C381" i="10" s="1"/>
  <c r="D381" i="10" s="1"/>
  <c r="A382" i="10"/>
  <c r="K382" i="10" l="1"/>
  <c r="L382" i="10" s="1"/>
  <c r="M382" i="10" s="1"/>
  <c r="H382" i="10"/>
  <c r="I382" i="10" s="1"/>
  <c r="J382" i="10" s="1"/>
  <c r="E382" i="10"/>
  <c r="F382" i="10" s="1"/>
  <c r="G382" i="10" s="1"/>
  <c r="A383" i="10"/>
  <c r="B382" i="10"/>
  <c r="C382" i="10" s="1"/>
  <c r="D382" i="10" s="1"/>
  <c r="K383" i="10" l="1"/>
  <c r="L383" i="10" s="1"/>
  <c r="M383" i="10" s="1"/>
  <c r="H383" i="10"/>
  <c r="I383" i="10" s="1"/>
  <c r="J383" i="10" s="1"/>
  <c r="E383" i="10"/>
  <c r="F383" i="10" s="1"/>
  <c r="G383" i="10" s="1"/>
  <c r="A384" i="10"/>
  <c r="B383" i="10"/>
  <c r="C383" i="10" s="1"/>
  <c r="D383" i="10" s="1"/>
  <c r="K384" i="10" l="1"/>
  <c r="L384" i="10" s="1"/>
  <c r="M384" i="10" s="1"/>
  <c r="H384" i="10"/>
  <c r="I384" i="10" s="1"/>
  <c r="J384" i="10" s="1"/>
  <c r="E384" i="10"/>
  <c r="F384" i="10" s="1"/>
  <c r="G384" i="10" s="1"/>
  <c r="B384" i="10"/>
  <c r="C384" i="10" s="1"/>
  <c r="D384" i="10" s="1"/>
  <c r="A385" i="10"/>
  <c r="K385" i="10" l="1"/>
  <c r="L385" i="10" s="1"/>
  <c r="M385" i="10" s="1"/>
  <c r="H385" i="10"/>
  <c r="I385" i="10" s="1"/>
  <c r="J385" i="10" s="1"/>
  <c r="E385" i="10"/>
  <c r="F385" i="10" s="1"/>
  <c r="G385" i="10" s="1"/>
  <c r="A386" i="10"/>
  <c r="B385" i="10"/>
  <c r="C385" i="10" s="1"/>
  <c r="D385" i="10" s="1"/>
  <c r="K386" i="10" l="1"/>
  <c r="L386" i="10" s="1"/>
  <c r="M386" i="10" s="1"/>
  <c r="H386" i="10"/>
  <c r="I386" i="10" s="1"/>
  <c r="J386" i="10" s="1"/>
  <c r="E386" i="10"/>
  <c r="F386" i="10" s="1"/>
  <c r="G386" i="10" s="1"/>
  <c r="A387" i="10"/>
  <c r="B386" i="10"/>
  <c r="C386" i="10" s="1"/>
  <c r="D386" i="10" s="1"/>
  <c r="K387" i="10" l="1"/>
  <c r="L387" i="10" s="1"/>
  <c r="M387" i="10" s="1"/>
  <c r="H387" i="10"/>
  <c r="I387" i="10" s="1"/>
  <c r="J387" i="10" s="1"/>
  <c r="E387" i="10"/>
  <c r="F387" i="10" s="1"/>
  <c r="G387" i="10" s="1"/>
  <c r="A388" i="10"/>
  <c r="B387" i="10"/>
  <c r="C387" i="10" s="1"/>
  <c r="D387" i="10" s="1"/>
  <c r="K388" i="10" l="1"/>
  <c r="L388" i="10" s="1"/>
  <c r="M388" i="10" s="1"/>
  <c r="H388" i="10"/>
  <c r="I388" i="10" s="1"/>
  <c r="J388" i="10" s="1"/>
  <c r="E388" i="10"/>
  <c r="F388" i="10" s="1"/>
  <c r="G388" i="10" s="1"/>
  <c r="B388" i="10"/>
  <c r="C388" i="10" s="1"/>
  <c r="D388" i="10" s="1"/>
  <c r="A389" i="10"/>
  <c r="K389" i="10" l="1"/>
  <c r="L389" i="10" s="1"/>
  <c r="M389" i="10" s="1"/>
  <c r="H389" i="10"/>
  <c r="I389" i="10" s="1"/>
  <c r="J389" i="10" s="1"/>
  <c r="E389" i="10"/>
  <c r="F389" i="10" s="1"/>
  <c r="G389" i="10" s="1"/>
  <c r="B389" i="10"/>
  <c r="C389" i="10" s="1"/>
  <c r="D389" i="10" s="1"/>
  <c r="A390" i="10"/>
  <c r="K390" i="10" l="1"/>
  <c r="L390" i="10" s="1"/>
  <c r="M390" i="10" s="1"/>
  <c r="H390" i="10"/>
  <c r="I390" i="10" s="1"/>
  <c r="J390" i="10" s="1"/>
  <c r="E390" i="10"/>
  <c r="F390" i="10" s="1"/>
  <c r="G390" i="10" s="1"/>
  <c r="A391" i="10"/>
  <c r="B390" i="10"/>
  <c r="C390" i="10" s="1"/>
  <c r="D390" i="10" s="1"/>
  <c r="K391" i="10" l="1"/>
  <c r="L391" i="10" s="1"/>
  <c r="M391" i="10" s="1"/>
  <c r="H391" i="10"/>
  <c r="I391" i="10" s="1"/>
  <c r="J391" i="10" s="1"/>
  <c r="E391" i="10"/>
  <c r="F391" i="10" s="1"/>
  <c r="G391" i="10" s="1"/>
  <c r="A392" i="10"/>
  <c r="B391" i="10"/>
  <c r="C391" i="10" s="1"/>
  <c r="D391" i="10" s="1"/>
  <c r="K392" i="10" l="1"/>
  <c r="L392" i="10" s="1"/>
  <c r="M392" i="10" s="1"/>
  <c r="H392" i="10"/>
  <c r="I392" i="10" s="1"/>
  <c r="J392" i="10" s="1"/>
  <c r="E392" i="10"/>
  <c r="F392" i="10" s="1"/>
  <c r="G392" i="10" s="1"/>
  <c r="A393" i="10"/>
  <c r="B392" i="10"/>
  <c r="C392" i="10" s="1"/>
  <c r="D392" i="10" s="1"/>
  <c r="K393" i="10" l="1"/>
  <c r="L393" i="10" s="1"/>
  <c r="M393" i="10" s="1"/>
  <c r="H393" i="10"/>
  <c r="I393" i="10" s="1"/>
  <c r="J393" i="10" s="1"/>
  <c r="E393" i="10"/>
  <c r="F393" i="10" s="1"/>
  <c r="G393" i="10" s="1"/>
  <c r="B393" i="10"/>
  <c r="C393" i="10" s="1"/>
  <c r="D393" i="10" s="1"/>
  <c r="A394" i="10"/>
  <c r="K394" i="10" l="1"/>
  <c r="L394" i="10" s="1"/>
  <c r="M394" i="10" s="1"/>
  <c r="H394" i="10"/>
  <c r="I394" i="10" s="1"/>
  <c r="J394" i="10" s="1"/>
  <c r="E394" i="10"/>
  <c r="F394" i="10" s="1"/>
  <c r="G394" i="10" s="1"/>
  <c r="A395" i="10"/>
  <c r="B394" i="10"/>
  <c r="C394" i="10" s="1"/>
  <c r="D394" i="10" s="1"/>
  <c r="K395" i="10" l="1"/>
  <c r="L395" i="10" s="1"/>
  <c r="M395" i="10" s="1"/>
  <c r="H395" i="10"/>
  <c r="I395" i="10" s="1"/>
  <c r="J395" i="10" s="1"/>
  <c r="E395" i="10"/>
  <c r="F395" i="10" s="1"/>
  <c r="G395" i="10" s="1"/>
  <c r="A396" i="10"/>
  <c r="B395" i="10"/>
  <c r="C395" i="10" s="1"/>
  <c r="D395" i="10" s="1"/>
  <c r="K396" i="10" l="1"/>
  <c r="L396" i="10" s="1"/>
  <c r="M396" i="10" s="1"/>
  <c r="H396" i="10"/>
  <c r="I396" i="10" s="1"/>
  <c r="J396" i="10" s="1"/>
  <c r="E396" i="10"/>
  <c r="F396" i="10" s="1"/>
  <c r="G396" i="10" s="1"/>
  <c r="A397" i="10"/>
  <c r="B396" i="10"/>
  <c r="C396" i="10" s="1"/>
  <c r="D396" i="10" s="1"/>
  <c r="K397" i="10" l="1"/>
  <c r="L397" i="10" s="1"/>
  <c r="M397" i="10" s="1"/>
  <c r="H397" i="10"/>
  <c r="I397" i="10" s="1"/>
  <c r="J397" i="10" s="1"/>
  <c r="E397" i="10"/>
  <c r="F397" i="10" s="1"/>
  <c r="G397" i="10" s="1"/>
  <c r="B397" i="10"/>
  <c r="C397" i="10" s="1"/>
  <c r="D397" i="10" s="1"/>
  <c r="A398" i="10"/>
  <c r="K398" i="10" l="1"/>
  <c r="L398" i="10" s="1"/>
  <c r="M398" i="10" s="1"/>
  <c r="H398" i="10"/>
  <c r="I398" i="10" s="1"/>
  <c r="J398" i="10" s="1"/>
  <c r="E398" i="10"/>
  <c r="F398" i="10" s="1"/>
  <c r="G398" i="10" s="1"/>
  <c r="A399" i="10"/>
  <c r="B398" i="10"/>
  <c r="C398" i="10" s="1"/>
  <c r="D398" i="10" s="1"/>
  <c r="K399" i="10" l="1"/>
  <c r="L399" i="10" s="1"/>
  <c r="M399" i="10" s="1"/>
  <c r="H399" i="10"/>
  <c r="I399" i="10" s="1"/>
  <c r="J399" i="10" s="1"/>
  <c r="E399" i="10"/>
  <c r="F399" i="10" s="1"/>
  <c r="G399" i="10" s="1"/>
  <c r="A400" i="10"/>
  <c r="B399" i="10"/>
  <c r="C399" i="10" s="1"/>
  <c r="D399" i="10" s="1"/>
  <c r="K400" i="10" l="1"/>
  <c r="L400" i="10" s="1"/>
  <c r="M400" i="10" s="1"/>
  <c r="H400" i="10"/>
  <c r="I400" i="10" s="1"/>
  <c r="J400" i="10" s="1"/>
  <c r="E400" i="10"/>
  <c r="F400" i="10" s="1"/>
  <c r="G400" i="10" s="1"/>
  <c r="B400" i="10"/>
  <c r="C400" i="10" s="1"/>
  <c r="D400" i="10" s="1"/>
  <c r="A401" i="10"/>
  <c r="K401" i="10" l="1"/>
  <c r="L401" i="10" s="1"/>
  <c r="M401" i="10" s="1"/>
  <c r="H401" i="10"/>
  <c r="I401" i="10" s="1"/>
  <c r="J401" i="10" s="1"/>
  <c r="E401" i="10"/>
  <c r="F401" i="10" s="1"/>
  <c r="G401" i="10" s="1"/>
  <c r="B401" i="10"/>
  <c r="C401" i="10" s="1"/>
  <c r="D401" i="10" s="1"/>
  <c r="A402" i="10"/>
  <c r="K402" i="10" l="1"/>
  <c r="L402" i="10" s="1"/>
  <c r="M402" i="10" s="1"/>
  <c r="H402" i="10"/>
  <c r="I402" i="10" s="1"/>
  <c r="J402" i="10" s="1"/>
  <c r="E402" i="10"/>
  <c r="F402" i="10" s="1"/>
  <c r="G402" i="10" s="1"/>
  <c r="A403" i="10"/>
  <c r="B402" i="10"/>
  <c r="C402" i="10" s="1"/>
  <c r="D402" i="10" s="1"/>
  <c r="K403" i="10" l="1"/>
  <c r="L403" i="10" s="1"/>
  <c r="M403" i="10" s="1"/>
  <c r="H403" i="10"/>
  <c r="I403" i="10" s="1"/>
  <c r="J403" i="10" s="1"/>
  <c r="E403" i="10"/>
  <c r="F403" i="10" s="1"/>
  <c r="G403" i="10" s="1"/>
  <c r="B403" i="10"/>
  <c r="C403" i="10" s="1"/>
  <c r="D403" i="10" s="1"/>
  <c r="A404" i="10"/>
  <c r="K404" i="10" l="1"/>
  <c r="L404" i="10" s="1"/>
  <c r="M404" i="10" s="1"/>
  <c r="H404" i="10"/>
  <c r="I404" i="10" s="1"/>
  <c r="J404" i="10" s="1"/>
  <c r="E404" i="10"/>
  <c r="F404" i="10" s="1"/>
  <c r="G404" i="10" s="1"/>
  <c r="B404" i="10"/>
  <c r="C404" i="10" s="1"/>
  <c r="D404" i="10" s="1"/>
  <c r="A405" i="10"/>
  <c r="K405" i="10" l="1"/>
  <c r="L405" i="10" s="1"/>
  <c r="M405" i="10" s="1"/>
  <c r="H405" i="10"/>
  <c r="I405" i="10" s="1"/>
  <c r="J405" i="10" s="1"/>
  <c r="E405" i="10"/>
  <c r="F405" i="10" s="1"/>
  <c r="G405" i="10" s="1"/>
  <c r="B405" i="10"/>
  <c r="C405" i="10" s="1"/>
  <c r="D405" i="10" s="1"/>
  <c r="A406" i="10"/>
  <c r="K406" i="10" l="1"/>
  <c r="L406" i="10" s="1"/>
  <c r="M406" i="10" s="1"/>
  <c r="H406" i="10"/>
  <c r="I406" i="10" s="1"/>
  <c r="J406" i="10" s="1"/>
  <c r="E406" i="10"/>
  <c r="F406" i="10" s="1"/>
  <c r="G406" i="10" s="1"/>
  <c r="A407" i="10"/>
  <c r="B406" i="10"/>
  <c r="C406" i="10" s="1"/>
  <c r="D406" i="10" s="1"/>
  <c r="K407" i="10" l="1"/>
  <c r="L407" i="10" s="1"/>
  <c r="M407" i="10" s="1"/>
  <c r="H407" i="10"/>
  <c r="I407" i="10" s="1"/>
  <c r="J407" i="10" s="1"/>
  <c r="E407" i="10"/>
  <c r="F407" i="10" s="1"/>
  <c r="G407" i="10" s="1"/>
  <c r="A408" i="10"/>
  <c r="B407" i="10"/>
  <c r="C407" i="10" s="1"/>
  <c r="D407" i="10" s="1"/>
  <c r="K408" i="10" l="1"/>
  <c r="L408" i="10" s="1"/>
  <c r="M408" i="10" s="1"/>
  <c r="H408" i="10"/>
  <c r="I408" i="10" s="1"/>
  <c r="J408" i="10" s="1"/>
  <c r="E408" i="10"/>
  <c r="F408" i="10" s="1"/>
  <c r="G408" i="10" s="1"/>
  <c r="A409" i="10"/>
  <c r="B408" i="10"/>
  <c r="C408" i="10" s="1"/>
  <c r="D408" i="10" s="1"/>
  <c r="K409" i="10" l="1"/>
  <c r="L409" i="10" s="1"/>
  <c r="M409" i="10" s="1"/>
  <c r="H409" i="10"/>
  <c r="I409" i="10" s="1"/>
  <c r="J409" i="10" s="1"/>
  <c r="E409" i="10"/>
  <c r="F409" i="10" s="1"/>
  <c r="G409" i="10" s="1"/>
  <c r="B409" i="10"/>
  <c r="C409" i="10" s="1"/>
  <c r="D409" i="10" s="1"/>
  <c r="A410" i="10"/>
  <c r="K410" i="10" l="1"/>
  <c r="L410" i="10" s="1"/>
  <c r="M410" i="10" s="1"/>
  <c r="H410" i="10"/>
  <c r="I410" i="10" s="1"/>
  <c r="J410" i="10" s="1"/>
  <c r="E410" i="10"/>
  <c r="F410" i="10" s="1"/>
  <c r="G410" i="10" s="1"/>
  <c r="A411" i="10"/>
  <c r="B410" i="10"/>
  <c r="C410" i="10" s="1"/>
  <c r="D410" i="10" s="1"/>
  <c r="K411" i="10" l="1"/>
  <c r="L411" i="10" s="1"/>
  <c r="M411" i="10" s="1"/>
  <c r="H411" i="10"/>
  <c r="I411" i="10" s="1"/>
  <c r="J411" i="10" s="1"/>
  <c r="E411" i="10"/>
  <c r="F411" i="10" s="1"/>
  <c r="G411" i="10" s="1"/>
  <c r="A412" i="10"/>
  <c r="B411" i="10"/>
  <c r="C411" i="10" s="1"/>
  <c r="D411" i="10" s="1"/>
  <c r="K412" i="10" l="1"/>
  <c r="L412" i="10" s="1"/>
  <c r="M412" i="10" s="1"/>
  <c r="H412" i="10"/>
  <c r="I412" i="10" s="1"/>
  <c r="J412" i="10" s="1"/>
  <c r="E412" i="10"/>
  <c r="F412" i="10" s="1"/>
  <c r="G412" i="10" s="1"/>
  <c r="A413" i="10"/>
  <c r="B412" i="10"/>
  <c r="C412" i="10" s="1"/>
  <c r="D412" i="10" s="1"/>
  <c r="K413" i="10" l="1"/>
  <c r="L413" i="10" s="1"/>
  <c r="M413" i="10" s="1"/>
  <c r="H413" i="10"/>
  <c r="I413" i="10" s="1"/>
  <c r="J413" i="10" s="1"/>
  <c r="E413" i="10"/>
  <c r="F413" i="10" s="1"/>
  <c r="G413" i="10" s="1"/>
  <c r="B413" i="10"/>
  <c r="C413" i="10" s="1"/>
  <c r="D413" i="10" s="1"/>
  <c r="A414" i="10"/>
  <c r="K414" i="10" l="1"/>
  <c r="L414" i="10" s="1"/>
  <c r="M414" i="10" s="1"/>
  <c r="H414" i="10"/>
  <c r="I414" i="10" s="1"/>
  <c r="J414" i="10" s="1"/>
  <c r="E414" i="10"/>
  <c r="F414" i="10" s="1"/>
  <c r="G414" i="10" s="1"/>
  <c r="A415" i="10"/>
  <c r="B414" i="10"/>
  <c r="C414" i="10" s="1"/>
  <c r="D414" i="10" s="1"/>
  <c r="K415" i="10" l="1"/>
  <c r="L415" i="10" s="1"/>
  <c r="M415" i="10" s="1"/>
  <c r="H415" i="10"/>
  <c r="I415" i="10" s="1"/>
  <c r="J415" i="10" s="1"/>
  <c r="E415" i="10"/>
  <c r="F415" i="10" s="1"/>
  <c r="G415" i="10" s="1"/>
  <c r="A416" i="10"/>
  <c r="B415" i="10"/>
  <c r="C415" i="10" s="1"/>
  <c r="D415" i="10" s="1"/>
  <c r="K416" i="10" l="1"/>
  <c r="L416" i="10" s="1"/>
  <c r="M416" i="10" s="1"/>
  <c r="H416" i="10"/>
  <c r="I416" i="10" s="1"/>
  <c r="J416" i="10" s="1"/>
  <c r="E416" i="10"/>
  <c r="F416" i="10" s="1"/>
  <c r="G416" i="10" s="1"/>
  <c r="A417" i="10"/>
  <c r="B416" i="10"/>
  <c r="C416" i="10" s="1"/>
  <c r="D416" i="10" s="1"/>
  <c r="K417" i="10" l="1"/>
  <c r="L417" i="10" s="1"/>
  <c r="M417" i="10" s="1"/>
  <c r="H417" i="10"/>
  <c r="I417" i="10" s="1"/>
  <c r="J417" i="10" s="1"/>
  <c r="E417" i="10"/>
  <c r="F417" i="10" s="1"/>
  <c r="G417" i="10" s="1"/>
  <c r="B417" i="10"/>
  <c r="C417" i="10" s="1"/>
  <c r="D417" i="10" s="1"/>
  <c r="A418" i="10"/>
  <c r="K418" i="10" l="1"/>
  <c r="L418" i="10" s="1"/>
  <c r="M418" i="10" s="1"/>
  <c r="H418" i="10"/>
  <c r="I418" i="10" s="1"/>
  <c r="J418" i="10" s="1"/>
  <c r="E418" i="10"/>
  <c r="F418" i="10" s="1"/>
  <c r="G418" i="10" s="1"/>
  <c r="A419" i="10"/>
  <c r="B418" i="10"/>
  <c r="C418" i="10" s="1"/>
  <c r="D418" i="10" s="1"/>
  <c r="K419" i="10" l="1"/>
  <c r="L419" i="10" s="1"/>
  <c r="M419" i="10" s="1"/>
  <c r="H419" i="10"/>
  <c r="I419" i="10" s="1"/>
  <c r="J419" i="10" s="1"/>
  <c r="E419" i="10"/>
  <c r="F419" i="10" s="1"/>
  <c r="G419" i="10" s="1"/>
  <c r="A420" i="10"/>
  <c r="B419" i="10"/>
  <c r="C419" i="10" s="1"/>
  <c r="D419" i="10" s="1"/>
  <c r="K420" i="10" l="1"/>
  <c r="L420" i="10" s="1"/>
  <c r="M420" i="10" s="1"/>
  <c r="H420" i="10"/>
  <c r="I420" i="10" s="1"/>
  <c r="J420" i="10" s="1"/>
  <c r="E420" i="10"/>
  <c r="F420" i="10" s="1"/>
  <c r="G420" i="10" s="1"/>
  <c r="B420" i="10"/>
  <c r="C420" i="10" s="1"/>
  <c r="D420" i="10" s="1"/>
  <c r="A421" i="10"/>
  <c r="K421" i="10" l="1"/>
  <c r="L421" i="10" s="1"/>
  <c r="M421" i="10" s="1"/>
  <c r="H421" i="10"/>
  <c r="I421" i="10" s="1"/>
  <c r="J421" i="10" s="1"/>
  <c r="E421" i="10"/>
  <c r="F421" i="10" s="1"/>
  <c r="G421" i="10" s="1"/>
  <c r="B421" i="10"/>
  <c r="C421" i="10" s="1"/>
  <c r="D421" i="10" s="1"/>
  <c r="A422" i="10"/>
  <c r="K422" i="10" l="1"/>
  <c r="L422" i="10" s="1"/>
  <c r="M422" i="10" s="1"/>
  <c r="H422" i="10"/>
  <c r="I422" i="10" s="1"/>
  <c r="J422" i="10" s="1"/>
  <c r="E422" i="10"/>
  <c r="F422" i="10" s="1"/>
  <c r="G422" i="10" s="1"/>
  <c r="A423" i="10"/>
  <c r="B422" i="10"/>
  <c r="C422" i="10" s="1"/>
  <c r="D422" i="10" s="1"/>
  <c r="K423" i="10" l="1"/>
  <c r="L423" i="10" s="1"/>
  <c r="M423" i="10" s="1"/>
  <c r="H423" i="10"/>
  <c r="I423" i="10" s="1"/>
  <c r="J423" i="10" s="1"/>
  <c r="E423" i="10"/>
  <c r="F423" i="10" s="1"/>
  <c r="G423" i="10" s="1"/>
  <c r="A424" i="10"/>
  <c r="B423" i="10"/>
  <c r="C423" i="10" s="1"/>
  <c r="D423" i="10" s="1"/>
  <c r="K424" i="10" l="1"/>
  <c r="L424" i="10" s="1"/>
  <c r="M424" i="10" s="1"/>
  <c r="H424" i="10"/>
  <c r="I424" i="10" s="1"/>
  <c r="J424" i="10" s="1"/>
  <c r="E424" i="10"/>
  <c r="F424" i="10" s="1"/>
  <c r="G424" i="10" s="1"/>
  <c r="A425" i="10"/>
  <c r="B424" i="10"/>
  <c r="C424" i="10" s="1"/>
  <c r="D424" i="10" s="1"/>
  <c r="K425" i="10" l="1"/>
  <c r="L425" i="10" s="1"/>
  <c r="M425" i="10" s="1"/>
  <c r="H425" i="10"/>
  <c r="I425" i="10" s="1"/>
  <c r="J425" i="10" s="1"/>
  <c r="E425" i="10"/>
  <c r="F425" i="10" s="1"/>
  <c r="G425" i="10" s="1"/>
  <c r="B425" i="10"/>
  <c r="C425" i="10" s="1"/>
  <c r="D425" i="10" s="1"/>
  <c r="A426" i="10"/>
  <c r="K426" i="10" l="1"/>
  <c r="L426" i="10" s="1"/>
  <c r="M426" i="10" s="1"/>
  <c r="H426" i="10"/>
  <c r="I426" i="10" s="1"/>
  <c r="J426" i="10" s="1"/>
  <c r="E426" i="10"/>
  <c r="F426" i="10" s="1"/>
  <c r="G426" i="10" s="1"/>
  <c r="A427" i="10"/>
  <c r="B426" i="10"/>
  <c r="C426" i="10" s="1"/>
  <c r="D426" i="10" s="1"/>
  <c r="K427" i="10" l="1"/>
  <c r="L427" i="10" s="1"/>
  <c r="M427" i="10" s="1"/>
  <c r="H427" i="10"/>
  <c r="I427" i="10" s="1"/>
  <c r="J427" i="10" s="1"/>
  <c r="E427" i="10"/>
  <c r="F427" i="10" s="1"/>
  <c r="G427" i="10" s="1"/>
  <c r="A428" i="10"/>
  <c r="B427" i="10"/>
  <c r="C427" i="10" s="1"/>
  <c r="D427" i="10" s="1"/>
  <c r="K428" i="10" l="1"/>
  <c r="L428" i="10" s="1"/>
  <c r="M428" i="10" s="1"/>
  <c r="H428" i="10"/>
  <c r="I428" i="10" s="1"/>
  <c r="J428" i="10" s="1"/>
  <c r="E428" i="10"/>
  <c r="F428" i="10" s="1"/>
  <c r="G428" i="10" s="1"/>
  <c r="B428" i="10"/>
  <c r="C428" i="10" s="1"/>
  <c r="D428" i="10" s="1"/>
  <c r="A429" i="10"/>
  <c r="K429" i="10" l="1"/>
  <c r="L429" i="10" s="1"/>
  <c r="M429" i="10" s="1"/>
  <c r="H429" i="10"/>
  <c r="I429" i="10" s="1"/>
  <c r="J429" i="10" s="1"/>
  <c r="E429" i="10"/>
  <c r="F429" i="10" s="1"/>
  <c r="G429" i="10" s="1"/>
  <c r="A430" i="10"/>
  <c r="B429" i="10"/>
  <c r="C429" i="10" s="1"/>
  <c r="D429" i="10" s="1"/>
  <c r="K430" i="10" l="1"/>
  <c r="L430" i="10" s="1"/>
  <c r="M430" i="10" s="1"/>
  <c r="H430" i="10"/>
  <c r="I430" i="10" s="1"/>
  <c r="J430" i="10" s="1"/>
  <c r="E430" i="10"/>
  <c r="F430" i="10" s="1"/>
  <c r="G430" i="10" s="1"/>
  <c r="A431" i="10"/>
  <c r="B430" i="10"/>
  <c r="C430" i="10" s="1"/>
  <c r="D430" i="10" s="1"/>
  <c r="K431" i="10" l="1"/>
  <c r="L431" i="10" s="1"/>
  <c r="M431" i="10" s="1"/>
  <c r="H431" i="10"/>
  <c r="I431" i="10" s="1"/>
  <c r="J431" i="10" s="1"/>
  <c r="E431" i="10"/>
  <c r="F431" i="10" s="1"/>
  <c r="G431" i="10" s="1"/>
  <c r="A432" i="10"/>
  <c r="B431" i="10"/>
  <c r="C431" i="10" s="1"/>
  <c r="D431" i="10" s="1"/>
  <c r="K432" i="10" l="1"/>
  <c r="L432" i="10" s="1"/>
  <c r="M432" i="10" s="1"/>
  <c r="H432" i="10"/>
  <c r="I432" i="10" s="1"/>
  <c r="J432" i="10" s="1"/>
  <c r="E432" i="10"/>
  <c r="F432" i="10" s="1"/>
  <c r="G432" i="10" s="1"/>
  <c r="B432" i="10"/>
  <c r="C432" i="10" s="1"/>
  <c r="D432" i="10" s="1"/>
  <c r="A433" i="10"/>
  <c r="K433" i="10" l="1"/>
  <c r="L433" i="10" s="1"/>
  <c r="M433" i="10" s="1"/>
  <c r="H433" i="10"/>
  <c r="I433" i="10" s="1"/>
  <c r="J433" i="10" s="1"/>
  <c r="E433" i="10"/>
  <c r="F433" i="10" s="1"/>
  <c r="G433" i="10" s="1"/>
  <c r="B433" i="10"/>
  <c r="C433" i="10" s="1"/>
  <c r="D433" i="10" s="1"/>
  <c r="A434" i="10"/>
  <c r="K434" i="10" l="1"/>
  <c r="L434" i="10" s="1"/>
  <c r="M434" i="10" s="1"/>
  <c r="H434" i="10"/>
  <c r="I434" i="10" s="1"/>
  <c r="J434" i="10" s="1"/>
  <c r="E434" i="10"/>
  <c r="F434" i="10" s="1"/>
  <c r="G434" i="10" s="1"/>
  <c r="A435" i="10"/>
  <c r="B434" i="10"/>
  <c r="C434" i="10" s="1"/>
  <c r="D434" i="10" s="1"/>
  <c r="K435" i="10" l="1"/>
  <c r="L435" i="10" s="1"/>
  <c r="M435" i="10" s="1"/>
  <c r="H435" i="10"/>
  <c r="I435" i="10" s="1"/>
  <c r="J435" i="10" s="1"/>
  <c r="E435" i="10"/>
  <c r="F435" i="10" s="1"/>
  <c r="G435" i="10" s="1"/>
  <c r="A436" i="10"/>
  <c r="B435" i="10"/>
  <c r="C435" i="10" s="1"/>
  <c r="D435" i="10" s="1"/>
  <c r="K436" i="10" l="1"/>
  <c r="L436" i="10" s="1"/>
  <c r="M436" i="10" s="1"/>
  <c r="H436" i="10"/>
  <c r="I436" i="10" s="1"/>
  <c r="J436" i="10" s="1"/>
  <c r="E436" i="10"/>
  <c r="F436" i="10" s="1"/>
  <c r="G436" i="10" s="1"/>
  <c r="A437" i="10"/>
  <c r="B436" i="10"/>
  <c r="C436" i="10" s="1"/>
  <c r="D436" i="10" s="1"/>
  <c r="K437" i="10" l="1"/>
  <c r="L437" i="10" s="1"/>
  <c r="M437" i="10" s="1"/>
  <c r="H437" i="10"/>
  <c r="I437" i="10" s="1"/>
  <c r="J437" i="10" s="1"/>
  <c r="E437" i="10"/>
  <c r="F437" i="10" s="1"/>
  <c r="G437" i="10" s="1"/>
  <c r="B437" i="10"/>
  <c r="C437" i="10" s="1"/>
  <c r="D437" i="10" s="1"/>
  <c r="A438" i="10"/>
  <c r="K438" i="10" l="1"/>
  <c r="L438" i="10" s="1"/>
  <c r="M438" i="10" s="1"/>
  <c r="H438" i="10"/>
  <c r="I438" i="10" s="1"/>
  <c r="J438" i="10" s="1"/>
  <c r="E438" i="10"/>
  <c r="F438" i="10" s="1"/>
  <c r="G438" i="10" s="1"/>
  <c r="A439" i="10"/>
  <c r="B438" i="10"/>
  <c r="C438" i="10" s="1"/>
  <c r="D438" i="10" s="1"/>
  <c r="K439" i="10" l="1"/>
  <c r="L439" i="10" s="1"/>
  <c r="M439" i="10" s="1"/>
  <c r="H439" i="10"/>
  <c r="I439" i="10" s="1"/>
  <c r="J439" i="10" s="1"/>
  <c r="E439" i="10"/>
  <c r="F439" i="10" s="1"/>
  <c r="G439" i="10" s="1"/>
  <c r="A440" i="10"/>
  <c r="B439" i="10"/>
  <c r="C439" i="10" s="1"/>
  <c r="D439" i="10" s="1"/>
  <c r="K440" i="10" l="1"/>
  <c r="L440" i="10" s="1"/>
  <c r="M440" i="10" s="1"/>
  <c r="H440" i="10"/>
  <c r="I440" i="10" s="1"/>
  <c r="J440" i="10" s="1"/>
  <c r="E440" i="10"/>
  <c r="F440" i="10" s="1"/>
  <c r="G440" i="10" s="1"/>
  <c r="A441" i="10"/>
  <c r="B440" i="10"/>
  <c r="C440" i="10" s="1"/>
  <c r="D440" i="10" s="1"/>
  <c r="K441" i="10" l="1"/>
  <c r="L441" i="10" s="1"/>
  <c r="M441" i="10" s="1"/>
  <c r="H441" i="10"/>
  <c r="I441" i="10" s="1"/>
  <c r="J441" i="10" s="1"/>
  <c r="E441" i="10"/>
  <c r="F441" i="10" s="1"/>
  <c r="G441" i="10" s="1"/>
  <c r="B441" i="10"/>
  <c r="C441" i="10" s="1"/>
  <c r="D441" i="10" s="1"/>
  <c r="A442" i="10"/>
  <c r="K442" i="10" l="1"/>
  <c r="L442" i="10" s="1"/>
  <c r="M442" i="10" s="1"/>
  <c r="H442" i="10"/>
  <c r="I442" i="10" s="1"/>
  <c r="J442" i="10" s="1"/>
  <c r="E442" i="10"/>
  <c r="F442" i="10" s="1"/>
  <c r="G442" i="10" s="1"/>
  <c r="A443" i="10"/>
  <c r="B442" i="10"/>
  <c r="C442" i="10" s="1"/>
  <c r="D442" i="10" s="1"/>
  <c r="K443" i="10" l="1"/>
  <c r="L443" i="10" s="1"/>
  <c r="M443" i="10" s="1"/>
  <c r="H443" i="10"/>
  <c r="I443" i="10" s="1"/>
  <c r="J443" i="10" s="1"/>
  <c r="E443" i="10"/>
  <c r="F443" i="10" s="1"/>
  <c r="G443" i="10" s="1"/>
  <c r="A444" i="10"/>
  <c r="B443" i="10"/>
  <c r="C443" i="10" s="1"/>
  <c r="D443" i="10" s="1"/>
  <c r="K444" i="10" l="1"/>
  <c r="L444" i="10" s="1"/>
  <c r="M444" i="10" s="1"/>
  <c r="H444" i="10"/>
  <c r="I444" i="10" s="1"/>
  <c r="J444" i="10" s="1"/>
  <c r="E444" i="10"/>
  <c r="F444" i="10" s="1"/>
  <c r="G444" i="10" s="1"/>
  <c r="A445" i="10"/>
  <c r="B444" i="10"/>
  <c r="C444" i="10" s="1"/>
  <c r="D444" i="10" s="1"/>
  <c r="K445" i="10" l="1"/>
  <c r="L445" i="10" s="1"/>
  <c r="M445" i="10" s="1"/>
  <c r="H445" i="10"/>
  <c r="I445" i="10" s="1"/>
  <c r="J445" i="10" s="1"/>
  <c r="E445" i="10"/>
  <c r="F445" i="10" s="1"/>
  <c r="G445" i="10" s="1"/>
  <c r="B445" i="10"/>
  <c r="C445" i="10" s="1"/>
  <c r="D445" i="10" s="1"/>
  <c r="A446" i="10"/>
  <c r="K446" i="10" l="1"/>
  <c r="L446" i="10" s="1"/>
  <c r="M446" i="10" s="1"/>
  <c r="H446" i="10"/>
  <c r="I446" i="10" s="1"/>
  <c r="J446" i="10" s="1"/>
  <c r="E446" i="10"/>
  <c r="F446" i="10" s="1"/>
  <c r="G446" i="10" s="1"/>
  <c r="A447" i="10"/>
  <c r="B446" i="10"/>
  <c r="C446" i="10" s="1"/>
  <c r="D446" i="10" s="1"/>
  <c r="K447" i="10" l="1"/>
  <c r="L447" i="10" s="1"/>
  <c r="M447" i="10" s="1"/>
  <c r="H447" i="10"/>
  <c r="I447" i="10" s="1"/>
  <c r="J447" i="10" s="1"/>
  <c r="E447" i="10"/>
  <c r="F447" i="10" s="1"/>
  <c r="G447" i="10" s="1"/>
  <c r="A448" i="10"/>
  <c r="B447" i="10"/>
  <c r="C447" i="10" s="1"/>
  <c r="D447" i="10" s="1"/>
  <c r="K448" i="10" l="1"/>
  <c r="L448" i="10" s="1"/>
  <c r="M448" i="10" s="1"/>
  <c r="H448" i="10"/>
  <c r="I448" i="10" s="1"/>
  <c r="J448" i="10" s="1"/>
  <c r="E448" i="10"/>
  <c r="F448" i="10" s="1"/>
  <c r="G448" i="10" s="1"/>
  <c r="A449" i="10"/>
  <c r="B448" i="10"/>
  <c r="C448" i="10" s="1"/>
  <c r="D448" i="10" s="1"/>
  <c r="K449" i="10" l="1"/>
  <c r="L449" i="10" s="1"/>
  <c r="M449" i="10" s="1"/>
  <c r="H449" i="10"/>
  <c r="I449" i="10" s="1"/>
  <c r="J449" i="10" s="1"/>
  <c r="E449" i="10"/>
  <c r="F449" i="10" s="1"/>
  <c r="G449" i="10" s="1"/>
  <c r="B449" i="10"/>
  <c r="C449" i="10" s="1"/>
  <c r="D449" i="10" s="1"/>
  <c r="A450" i="10"/>
  <c r="K450" i="10" l="1"/>
  <c r="L450" i="10" s="1"/>
  <c r="M450" i="10" s="1"/>
  <c r="H450" i="10"/>
  <c r="I450" i="10" s="1"/>
  <c r="J450" i="10" s="1"/>
  <c r="E450" i="10"/>
  <c r="F450" i="10" s="1"/>
  <c r="G450" i="10" s="1"/>
  <c r="A451" i="10"/>
  <c r="B450" i="10"/>
  <c r="C450" i="10" s="1"/>
  <c r="D450" i="10" s="1"/>
  <c r="K451" i="10" l="1"/>
  <c r="L451" i="10" s="1"/>
  <c r="M451" i="10" s="1"/>
  <c r="H451" i="10"/>
  <c r="I451" i="10" s="1"/>
  <c r="J451" i="10" s="1"/>
  <c r="E451" i="10"/>
  <c r="F451" i="10" s="1"/>
  <c r="G451" i="10" s="1"/>
  <c r="A452" i="10"/>
  <c r="B451" i="10"/>
  <c r="C451" i="10" s="1"/>
  <c r="D451" i="10" s="1"/>
  <c r="K452" i="10" l="1"/>
  <c r="L452" i="10" s="1"/>
  <c r="M452" i="10" s="1"/>
  <c r="H452" i="10"/>
  <c r="I452" i="10" s="1"/>
  <c r="J452" i="10" s="1"/>
  <c r="E452" i="10"/>
  <c r="F452" i="10" s="1"/>
  <c r="G452" i="10" s="1"/>
  <c r="A453" i="10"/>
  <c r="B452" i="10"/>
  <c r="C452" i="10" s="1"/>
  <c r="D452" i="10" s="1"/>
  <c r="K453" i="10" l="1"/>
  <c r="L453" i="10" s="1"/>
  <c r="M453" i="10" s="1"/>
  <c r="H453" i="10"/>
  <c r="I453" i="10" s="1"/>
  <c r="J453" i="10" s="1"/>
  <c r="E453" i="10"/>
  <c r="F453" i="10" s="1"/>
  <c r="G453" i="10" s="1"/>
  <c r="B453" i="10"/>
  <c r="C453" i="10" s="1"/>
  <c r="D453" i="10" s="1"/>
  <c r="A454" i="10"/>
  <c r="K454" i="10" l="1"/>
  <c r="L454" i="10" s="1"/>
  <c r="M454" i="10" s="1"/>
  <c r="H454" i="10"/>
  <c r="I454" i="10" s="1"/>
  <c r="J454" i="10" s="1"/>
  <c r="E454" i="10"/>
  <c r="F454" i="10" s="1"/>
  <c r="G454" i="10" s="1"/>
  <c r="A455" i="10"/>
  <c r="B454" i="10"/>
  <c r="C454" i="10" s="1"/>
  <c r="D454" i="10" s="1"/>
  <c r="K455" i="10" l="1"/>
  <c r="L455" i="10" s="1"/>
  <c r="M455" i="10" s="1"/>
  <c r="H455" i="10"/>
  <c r="I455" i="10" s="1"/>
  <c r="J455" i="10" s="1"/>
  <c r="E455" i="10"/>
  <c r="F455" i="10" s="1"/>
  <c r="G455" i="10" s="1"/>
  <c r="A456" i="10"/>
  <c r="B455" i="10"/>
  <c r="C455" i="10" s="1"/>
  <c r="D455" i="10" s="1"/>
  <c r="K456" i="10" l="1"/>
  <c r="L456" i="10" s="1"/>
  <c r="M456" i="10" s="1"/>
  <c r="H456" i="10"/>
  <c r="I456" i="10" s="1"/>
  <c r="J456" i="10" s="1"/>
  <c r="E456" i="10"/>
  <c r="F456" i="10" s="1"/>
  <c r="G456" i="10" s="1"/>
  <c r="A457" i="10"/>
  <c r="B456" i="10"/>
  <c r="C456" i="10" s="1"/>
  <c r="D456" i="10" s="1"/>
  <c r="K457" i="10" l="1"/>
  <c r="L457" i="10" s="1"/>
  <c r="M457" i="10" s="1"/>
  <c r="H457" i="10"/>
  <c r="I457" i="10" s="1"/>
  <c r="J457" i="10" s="1"/>
  <c r="E457" i="10"/>
  <c r="F457" i="10" s="1"/>
  <c r="G457" i="10" s="1"/>
  <c r="B457" i="10"/>
  <c r="C457" i="10" s="1"/>
  <c r="D457" i="10" s="1"/>
  <c r="A458" i="10"/>
  <c r="K458" i="10" l="1"/>
  <c r="L458" i="10" s="1"/>
  <c r="M458" i="10" s="1"/>
  <c r="H458" i="10"/>
  <c r="I458" i="10" s="1"/>
  <c r="J458" i="10" s="1"/>
  <c r="E458" i="10"/>
  <c r="F458" i="10" s="1"/>
  <c r="G458" i="10" s="1"/>
  <c r="A459" i="10"/>
  <c r="B458" i="10"/>
  <c r="C458" i="10" s="1"/>
  <c r="D458" i="10" s="1"/>
  <c r="K459" i="10" l="1"/>
  <c r="L459" i="10" s="1"/>
  <c r="M459" i="10" s="1"/>
  <c r="H459" i="10"/>
  <c r="I459" i="10" s="1"/>
  <c r="J459" i="10" s="1"/>
  <c r="E459" i="10"/>
  <c r="F459" i="10" s="1"/>
  <c r="G459" i="10" s="1"/>
  <c r="A460" i="10"/>
  <c r="B459" i="10"/>
  <c r="C459" i="10" s="1"/>
  <c r="D459" i="10" s="1"/>
  <c r="K460" i="10" l="1"/>
  <c r="L460" i="10" s="1"/>
  <c r="M460" i="10" s="1"/>
  <c r="H460" i="10"/>
  <c r="I460" i="10" s="1"/>
  <c r="J460" i="10" s="1"/>
  <c r="E460" i="10"/>
  <c r="F460" i="10" s="1"/>
  <c r="G460" i="10" s="1"/>
  <c r="A461" i="10"/>
  <c r="B460" i="10"/>
  <c r="C460" i="10" s="1"/>
  <c r="D460" i="10" s="1"/>
  <c r="K461" i="10" l="1"/>
  <c r="L461" i="10" s="1"/>
  <c r="M461" i="10" s="1"/>
  <c r="H461" i="10"/>
  <c r="I461" i="10" s="1"/>
  <c r="J461" i="10" s="1"/>
  <c r="E461" i="10"/>
  <c r="F461" i="10" s="1"/>
  <c r="G461" i="10" s="1"/>
  <c r="B461" i="10"/>
  <c r="C461" i="10" s="1"/>
  <c r="D461" i="10" s="1"/>
  <c r="A462" i="10"/>
  <c r="K462" i="10" l="1"/>
  <c r="L462" i="10" s="1"/>
  <c r="M462" i="10" s="1"/>
  <c r="H462" i="10"/>
  <c r="I462" i="10" s="1"/>
  <c r="J462" i="10" s="1"/>
  <c r="E462" i="10"/>
  <c r="F462" i="10" s="1"/>
  <c r="G462" i="10" s="1"/>
  <c r="A463" i="10"/>
  <c r="B462" i="10"/>
  <c r="C462" i="10" s="1"/>
  <c r="D462" i="10" s="1"/>
  <c r="K463" i="10" l="1"/>
  <c r="L463" i="10" s="1"/>
  <c r="M463" i="10" s="1"/>
  <c r="H463" i="10"/>
  <c r="I463" i="10" s="1"/>
  <c r="J463" i="10" s="1"/>
  <c r="E463" i="10"/>
  <c r="F463" i="10" s="1"/>
  <c r="G463" i="10" s="1"/>
  <c r="A464" i="10"/>
  <c r="B463" i="10"/>
  <c r="C463" i="10" s="1"/>
  <c r="D463" i="10" s="1"/>
  <c r="K464" i="10" l="1"/>
  <c r="L464" i="10" s="1"/>
  <c r="M464" i="10" s="1"/>
  <c r="H464" i="10"/>
  <c r="I464" i="10" s="1"/>
  <c r="J464" i="10" s="1"/>
  <c r="E464" i="10"/>
  <c r="F464" i="10" s="1"/>
  <c r="G464" i="10" s="1"/>
  <c r="A465" i="10"/>
  <c r="B464" i="10"/>
  <c r="C464" i="10" s="1"/>
  <c r="D464" i="10" s="1"/>
  <c r="K465" i="10" l="1"/>
  <c r="L465" i="10" s="1"/>
  <c r="M465" i="10" s="1"/>
  <c r="H465" i="10"/>
  <c r="I465" i="10" s="1"/>
  <c r="J465" i="10" s="1"/>
  <c r="E465" i="10"/>
  <c r="F465" i="10" s="1"/>
  <c r="G465" i="10" s="1"/>
  <c r="B465" i="10"/>
  <c r="C465" i="10" s="1"/>
  <c r="D465" i="10" s="1"/>
  <c r="A466" i="10"/>
  <c r="K466" i="10" l="1"/>
  <c r="L466" i="10" s="1"/>
  <c r="M466" i="10" s="1"/>
  <c r="H466" i="10"/>
  <c r="I466" i="10" s="1"/>
  <c r="J466" i="10" s="1"/>
  <c r="E466" i="10"/>
  <c r="F466" i="10" s="1"/>
  <c r="G466" i="10" s="1"/>
  <c r="A467" i="10"/>
  <c r="B466" i="10"/>
  <c r="C466" i="10" s="1"/>
  <c r="D466" i="10" s="1"/>
  <c r="K467" i="10" l="1"/>
  <c r="L467" i="10" s="1"/>
  <c r="M467" i="10" s="1"/>
  <c r="H467" i="10"/>
  <c r="I467" i="10" s="1"/>
  <c r="J467" i="10" s="1"/>
  <c r="E467" i="10"/>
  <c r="F467" i="10" s="1"/>
  <c r="G467" i="10" s="1"/>
  <c r="A468" i="10"/>
  <c r="B467" i="10"/>
  <c r="C467" i="10" s="1"/>
  <c r="D467" i="10" s="1"/>
  <c r="K468" i="10" l="1"/>
  <c r="L468" i="10" s="1"/>
  <c r="M468" i="10" s="1"/>
  <c r="H468" i="10"/>
  <c r="I468" i="10" s="1"/>
  <c r="J468" i="10" s="1"/>
  <c r="E468" i="10"/>
  <c r="F468" i="10" s="1"/>
  <c r="G468" i="10" s="1"/>
  <c r="A469" i="10"/>
  <c r="B468" i="10"/>
  <c r="C468" i="10" s="1"/>
  <c r="D468" i="10" s="1"/>
  <c r="K469" i="10" l="1"/>
  <c r="L469" i="10" s="1"/>
  <c r="M469" i="10" s="1"/>
  <c r="H469" i="10"/>
  <c r="I469" i="10" s="1"/>
  <c r="J469" i="10" s="1"/>
  <c r="E469" i="10"/>
  <c r="F469" i="10" s="1"/>
  <c r="G469" i="10" s="1"/>
  <c r="B469" i="10"/>
  <c r="C469" i="10" s="1"/>
  <c r="D469" i="10" s="1"/>
  <c r="A470" i="10"/>
  <c r="K470" i="10" l="1"/>
  <c r="L470" i="10" s="1"/>
  <c r="M470" i="10" s="1"/>
  <c r="H470" i="10"/>
  <c r="I470" i="10" s="1"/>
  <c r="J470" i="10" s="1"/>
  <c r="E470" i="10"/>
  <c r="F470" i="10" s="1"/>
  <c r="G470" i="10" s="1"/>
  <c r="A471" i="10"/>
  <c r="B470" i="10"/>
  <c r="C470" i="10" s="1"/>
  <c r="D470" i="10" s="1"/>
  <c r="K471" i="10" l="1"/>
  <c r="L471" i="10" s="1"/>
  <c r="M471" i="10" s="1"/>
  <c r="H471" i="10"/>
  <c r="I471" i="10" s="1"/>
  <c r="J471" i="10" s="1"/>
  <c r="E471" i="10"/>
  <c r="F471" i="10" s="1"/>
  <c r="G471" i="10" s="1"/>
  <c r="A472" i="10"/>
  <c r="B471" i="10"/>
  <c r="C471" i="10" s="1"/>
  <c r="D471" i="10" s="1"/>
  <c r="K472" i="10" l="1"/>
  <c r="L472" i="10" s="1"/>
  <c r="M472" i="10" s="1"/>
  <c r="H472" i="10"/>
  <c r="I472" i="10" s="1"/>
  <c r="J472" i="10" s="1"/>
  <c r="E472" i="10"/>
  <c r="F472" i="10" s="1"/>
  <c r="G472" i="10" s="1"/>
  <c r="B472" i="10"/>
  <c r="C472" i="10" s="1"/>
  <c r="D472" i="10" s="1"/>
  <c r="A473" i="10"/>
  <c r="K473" i="10" l="1"/>
  <c r="L473" i="10" s="1"/>
  <c r="M473" i="10" s="1"/>
  <c r="H473" i="10"/>
  <c r="I473" i="10" s="1"/>
  <c r="J473" i="10" s="1"/>
  <c r="E473" i="10"/>
  <c r="F473" i="10" s="1"/>
  <c r="G473" i="10" s="1"/>
  <c r="B473" i="10"/>
  <c r="C473" i="10" s="1"/>
  <c r="D473" i="10" s="1"/>
  <c r="A474" i="10"/>
  <c r="K474" i="10" l="1"/>
  <c r="L474" i="10" s="1"/>
  <c r="M474" i="10" s="1"/>
  <c r="H474" i="10"/>
  <c r="I474" i="10" s="1"/>
  <c r="J474" i="10" s="1"/>
  <c r="E474" i="10"/>
  <c r="F474" i="10" s="1"/>
  <c r="G474" i="10" s="1"/>
  <c r="A475" i="10"/>
  <c r="B474" i="10"/>
  <c r="C474" i="10" s="1"/>
  <c r="D474" i="10" s="1"/>
  <c r="K475" i="10" l="1"/>
  <c r="L475" i="10" s="1"/>
  <c r="M475" i="10" s="1"/>
  <c r="H475" i="10"/>
  <c r="I475" i="10" s="1"/>
  <c r="J475" i="10" s="1"/>
  <c r="E475" i="10"/>
  <c r="F475" i="10" s="1"/>
  <c r="G475" i="10" s="1"/>
  <c r="A476" i="10"/>
  <c r="B475" i="10"/>
  <c r="C475" i="10" s="1"/>
  <c r="D475" i="10" s="1"/>
  <c r="K476" i="10" l="1"/>
  <c r="L476" i="10" s="1"/>
  <c r="M476" i="10" s="1"/>
  <c r="H476" i="10"/>
  <c r="I476" i="10" s="1"/>
  <c r="J476" i="10" s="1"/>
  <c r="E476" i="10"/>
  <c r="F476" i="10" s="1"/>
  <c r="G476" i="10" s="1"/>
  <c r="B476" i="10"/>
  <c r="C476" i="10" s="1"/>
  <c r="D476" i="10" s="1"/>
  <c r="A477" i="10"/>
  <c r="K477" i="10" l="1"/>
  <c r="L477" i="10" s="1"/>
  <c r="M477" i="10" s="1"/>
  <c r="H477" i="10"/>
  <c r="I477" i="10" s="1"/>
  <c r="J477" i="10" s="1"/>
  <c r="E477" i="10"/>
  <c r="F477" i="10" s="1"/>
  <c r="G477" i="10" s="1"/>
  <c r="B477" i="10"/>
  <c r="C477" i="10" s="1"/>
  <c r="D477" i="10" s="1"/>
  <c r="A478" i="10"/>
  <c r="K478" i="10" l="1"/>
  <c r="L478" i="10" s="1"/>
  <c r="M478" i="10" s="1"/>
  <c r="H478" i="10"/>
  <c r="I478" i="10" s="1"/>
  <c r="J478" i="10" s="1"/>
  <c r="E478" i="10"/>
  <c r="F478" i="10" s="1"/>
  <c r="G478" i="10" s="1"/>
  <c r="A479" i="10"/>
  <c r="B478" i="10"/>
  <c r="C478" i="10" s="1"/>
  <c r="D478" i="10" s="1"/>
  <c r="K479" i="10" l="1"/>
  <c r="L479" i="10" s="1"/>
  <c r="M479" i="10" s="1"/>
  <c r="H479" i="10"/>
  <c r="I479" i="10" s="1"/>
  <c r="J479" i="10" s="1"/>
  <c r="E479" i="10"/>
  <c r="F479" i="10" s="1"/>
  <c r="G479" i="10" s="1"/>
  <c r="A480" i="10"/>
  <c r="B479" i="10"/>
  <c r="C479" i="10" s="1"/>
  <c r="D479" i="10" s="1"/>
  <c r="K480" i="10" l="1"/>
  <c r="L480" i="10" s="1"/>
  <c r="M480" i="10" s="1"/>
  <c r="H480" i="10"/>
  <c r="I480" i="10" s="1"/>
  <c r="J480" i="10" s="1"/>
  <c r="E480" i="10"/>
  <c r="F480" i="10" s="1"/>
  <c r="G480" i="10" s="1"/>
  <c r="A481" i="10"/>
  <c r="B480" i="10"/>
  <c r="C480" i="10" s="1"/>
  <c r="D480" i="10" s="1"/>
  <c r="K481" i="10" l="1"/>
  <c r="L481" i="10" s="1"/>
  <c r="M481" i="10" s="1"/>
  <c r="H481" i="10"/>
  <c r="I481" i="10" s="1"/>
  <c r="J481" i="10" s="1"/>
  <c r="E481" i="10"/>
  <c r="F481" i="10" s="1"/>
  <c r="G481" i="10" s="1"/>
  <c r="B481" i="10"/>
  <c r="C481" i="10" s="1"/>
  <c r="D481" i="10" s="1"/>
  <c r="A482" i="10"/>
  <c r="K482" i="10" l="1"/>
  <c r="L482" i="10" s="1"/>
  <c r="M482" i="10" s="1"/>
  <c r="H482" i="10"/>
  <c r="I482" i="10" s="1"/>
  <c r="J482" i="10" s="1"/>
  <c r="E482" i="10"/>
  <c r="F482" i="10" s="1"/>
  <c r="G482" i="10" s="1"/>
  <c r="A483" i="10"/>
  <c r="B482" i="10"/>
  <c r="C482" i="10" s="1"/>
  <c r="D482" i="10" s="1"/>
  <c r="K483" i="10" l="1"/>
  <c r="L483" i="10" s="1"/>
  <c r="M483" i="10" s="1"/>
  <c r="H483" i="10"/>
  <c r="I483" i="10" s="1"/>
  <c r="J483" i="10" s="1"/>
  <c r="E483" i="10"/>
  <c r="F483" i="10" s="1"/>
  <c r="G483" i="10" s="1"/>
  <c r="A484" i="10"/>
  <c r="B483" i="10"/>
  <c r="C483" i="10" s="1"/>
  <c r="D483" i="10" s="1"/>
  <c r="K484" i="10" l="1"/>
  <c r="L484" i="10" s="1"/>
  <c r="M484" i="10" s="1"/>
  <c r="H484" i="10"/>
  <c r="I484" i="10" s="1"/>
  <c r="J484" i="10" s="1"/>
  <c r="E484" i="10"/>
  <c r="F484" i="10" s="1"/>
  <c r="G484" i="10" s="1"/>
  <c r="A485" i="10"/>
  <c r="B484" i="10"/>
  <c r="C484" i="10" s="1"/>
  <c r="D484" i="10" s="1"/>
  <c r="K485" i="10" l="1"/>
  <c r="L485" i="10" s="1"/>
  <c r="M485" i="10" s="1"/>
  <c r="H485" i="10"/>
  <c r="I485" i="10" s="1"/>
  <c r="J485" i="10" s="1"/>
  <c r="E485" i="10"/>
  <c r="F485" i="10" s="1"/>
  <c r="G485" i="10" s="1"/>
  <c r="B485" i="10"/>
  <c r="C485" i="10" s="1"/>
  <c r="D485" i="10" s="1"/>
  <c r="A486" i="10"/>
  <c r="K486" i="10" l="1"/>
  <c r="L486" i="10" s="1"/>
  <c r="M486" i="10" s="1"/>
  <c r="H486" i="10"/>
  <c r="I486" i="10" s="1"/>
  <c r="J486" i="10" s="1"/>
  <c r="E486" i="10"/>
  <c r="F486" i="10" s="1"/>
  <c r="G486" i="10" s="1"/>
  <c r="A487" i="10"/>
  <c r="B486" i="10"/>
  <c r="C486" i="10" s="1"/>
  <c r="D486" i="10" s="1"/>
  <c r="K487" i="10" l="1"/>
  <c r="L487" i="10" s="1"/>
  <c r="M487" i="10" s="1"/>
  <c r="H487" i="10"/>
  <c r="I487" i="10" s="1"/>
  <c r="J487" i="10" s="1"/>
  <c r="E487" i="10"/>
  <c r="F487" i="10" s="1"/>
  <c r="G487" i="10" s="1"/>
  <c r="A488" i="10"/>
  <c r="B487" i="10"/>
  <c r="C487" i="10" s="1"/>
  <c r="D487" i="10" s="1"/>
  <c r="K488" i="10" l="1"/>
  <c r="L488" i="10" s="1"/>
  <c r="M488" i="10" s="1"/>
  <c r="H488" i="10"/>
  <c r="I488" i="10" s="1"/>
  <c r="J488" i="10" s="1"/>
  <c r="E488" i="10"/>
  <c r="F488" i="10" s="1"/>
  <c r="G488" i="10" s="1"/>
  <c r="B488" i="10"/>
  <c r="C488" i="10" s="1"/>
  <c r="D488" i="10" s="1"/>
  <c r="A489" i="10"/>
  <c r="K489" i="10" l="1"/>
  <c r="L489" i="10" s="1"/>
  <c r="M489" i="10" s="1"/>
  <c r="H489" i="10"/>
  <c r="I489" i="10" s="1"/>
  <c r="J489" i="10" s="1"/>
  <c r="E489" i="10"/>
  <c r="F489" i="10" s="1"/>
  <c r="G489" i="10" s="1"/>
  <c r="A490" i="10"/>
  <c r="B489" i="10"/>
  <c r="C489" i="10" s="1"/>
  <c r="D489" i="10" s="1"/>
  <c r="K490" i="10" l="1"/>
  <c r="L490" i="10" s="1"/>
  <c r="M490" i="10" s="1"/>
  <c r="H490" i="10"/>
  <c r="I490" i="10" s="1"/>
  <c r="J490" i="10" s="1"/>
  <c r="E490" i="10"/>
  <c r="F490" i="10" s="1"/>
  <c r="G490" i="10" s="1"/>
  <c r="A491" i="10"/>
  <c r="B490" i="10"/>
  <c r="C490" i="10" s="1"/>
  <c r="D490" i="10" s="1"/>
  <c r="K491" i="10" l="1"/>
  <c r="L491" i="10" s="1"/>
  <c r="M491" i="10" s="1"/>
  <c r="H491" i="10"/>
  <c r="I491" i="10" s="1"/>
  <c r="J491" i="10" s="1"/>
  <c r="E491" i="10"/>
  <c r="F491" i="10" s="1"/>
  <c r="G491" i="10" s="1"/>
  <c r="A492" i="10"/>
  <c r="B491" i="10"/>
  <c r="C491" i="10" s="1"/>
  <c r="D491" i="10" s="1"/>
  <c r="K492" i="10" l="1"/>
  <c r="L492" i="10" s="1"/>
  <c r="M492" i="10" s="1"/>
  <c r="H492" i="10"/>
  <c r="I492" i="10" s="1"/>
  <c r="J492" i="10" s="1"/>
  <c r="E492" i="10"/>
  <c r="F492" i="10" s="1"/>
  <c r="G492" i="10" s="1"/>
  <c r="A493" i="10"/>
  <c r="B492" i="10"/>
  <c r="C492" i="10" s="1"/>
  <c r="D492" i="10" s="1"/>
  <c r="K493" i="10" l="1"/>
  <c r="L493" i="10" s="1"/>
  <c r="M493" i="10" s="1"/>
  <c r="H493" i="10"/>
  <c r="I493" i="10" s="1"/>
  <c r="J493" i="10" s="1"/>
  <c r="E493" i="10"/>
  <c r="F493" i="10" s="1"/>
  <c r="G493" i="10" s="1"/>
  <c r="B493" i="10"/>
  <c r="C493" i="10" s="1"/>
  <c r="D493" i="10" s="1"/>
  <c r="A494" i="10"/>
  <c r="K494" i="10" l="1"/>
  <c r="L494" i="10" s="1"/>
  <c r="M494" i="10" s="1"/>
  <c r="H494" i="10"/>
  <c r="I494" i="10" s="1"/>
  <c r="J494" i="10" s="1"/>
  <c r="E494" i="10"/>
  <c r="F494" i="10" s="1"/>
  <c r="G494" i="10" s="1"/>
  <c r="A495" i="10"/>
  <c r="B494" i="10"/>
  <c r="C494" i="10" s="1"/>
  <c r="D494" i="10" s="1"/>
  <c r="K495" i="10" l="1"/>
  <c r="L495" i="10" s="1"/>
  <c r="M495" i="10" s="1"/>
  <c r="H495" i="10"/>
  <c r="I495" i="10" s="1"/>
  <c r="J495" i="10" s="1"/>
  <c r="E495" i="10"/>
  <c r="F495" i="10" s="1"/>
  <c r="G495" i="10" s="1"/>
  <c r="A496" i="10"/>
  <c r="B495" i="10"/>
  <c r="C495" i="10" s="1"/>
  <c r="D495" i="10" s="1"/>
  <c r="K496" i="10" l="1"/>
  <c r="L496" i="10" s="1"/>
  <c r="M496" i="10" s="1"/>
  <c r="H496" i="10"/>
  <c r="I496" i="10" s="1"/>
  <c r="J496" i="10" s="1"/>
  <c r="E496" i="10"/>
  <c r="F496" i="10" s="1"/>
  <c r="G496" i="10" s="1"/>
  <c r="A497" i="10"/>
  <c r="B496" i="10"/>
  <c r="C496" i="10" s="1"/>
  <c r="D496" i="10" s="1"/>
  <c r="K497" i="10" l="1"/>
  <c r="L497" i="10" s="1"/>
  <c r="M497" i="10" s="1"/>
  <c r="H497" i="10"/>
  <c r="I497" i="10" s="1"/>
  <c r="J497" i="10" s="1"/>
  <c r="E497" i="10"/>
  <c r="F497" i="10" s="1"/>
  <c r="G497" i="10" s="1"/>
  <c r="B497" i="10"/>
  <c r="C497" i="10" s="1"/>
  <c r="D497" i="10" s="1"/>
  <c r="A498" i="10"/>
  <c r="K498" i="10" l="1"/>
  <c r="L498" i="10" s="1"/>
  <c r="M498" i="10" s="1"/>
  <c r="H498" i="10"/>
  <c r="I498" i="10" s="1"/>
  <c r="J498" i="10" s="1"/>
  <c r="E498" i="10"/>
  <c r="F498" i="10" s="1"/>
  <c r="G498" i="10" s="1"/>
  <c r="A499" i="10"/>
  <c r="B498" i="10"/>
  <c r="C498" i="10" s="1"/>
  <c r="D498" i="10" s="1"/>
  <c r="K499" i="10" l="1"/>
  <c r="L499" i="10" s="1"/>
  <c r="M499" i="10" s="1"/>
  <c r="H499" i="10"/>
  <c r="I499" i="10" s="1"/>
  <c r="J499" i="10" s="1"/>
  <c r="E499" i="10"/>
  <c r="F499" i="10" s="1"/>
  <c r="G499" i="10" s="1"/>
  <c r="A500" i="10"/>
  <c r="B499" i="10"/>
  <c r="C499" i="10" s="1"/>
  <c r="D499" i="10" s="1"/>
  <c r="K500" i="10" l="1"/>
  <c r="L500" i="10" s="1"/>
  <c r="M500" i="10" s="1"/>
  <c r="H500" i="10"/>
  <c r="I500" i="10" s="1"/>
  <c r="J500" i="10" s="1"/>
  <c r="E500" i="10"/>
  <c r="F500" i="10" s="1"/>
  <c r="G500" i="10" s="1"/>
  <c r="A501" i="10"/>
  <c r="B500" i="10"/>
  <c r="C500" i="10" s="1"/>
  <c r="D500" i="10" s="1"/>
  <c r="K501" i="10" l="1"/>
  <c r="L501" i="10" s="1"/>
  <c r="M501" i="10" s="1"/>
  <c r="H501" i="10"/>
  <c r="I501" i="10" s="1"/>
  <c r="J501" i="10" s="1"/>
  <c r="E501" i="10"/>
  <c r="F501" i="10" s="1"/>
  <c r="G501" i="10" s="1"/>
  <c r="B501" i="10"/>
  <c r="C501" i="10" s="1"/>
  <c r="D501" i="10" s="1"/>
  <c r="A502" i="10"/>
  <c r="K502" i="10" l="1"/>
  <c r="L502" i="10" s="1"/>
  <c r="M502" i="10" s="1"/>
  <c r="H502" i="10"/>
  <c r="I502" i="10" s="1"/>
  <c r="J502" i="10" s="1"/>
  <c r="E502" i="10"/>
  <c r="F502" i="10" s="1"/>
  <c r="G502" i="10" s="1"/>
  <c r="A503" i="10"/>
  <c r="B502" i="10"/>
  <c r="C502" i="10" s="1"/>
  <c r="D502" i="10" s="1"/>
  <c r="K503" i="10" l="1"/>
  <c r="L503" i="10" s="1"/>
  <c r="M503" i="10" s="1"/>
  <c r="H503" i="10"/>
  <c r="I503" i="10" s="1"/>
  <c r="J503" i="10" s="1"/>
  <c r="E503" i="10"/>
  <c r="F503" i="10" s="1"/>
  <c r="G503" i="10" s="1"/>
  <c r="A504" i="10"/>
  <c r="B503" i="10"/>
  <c r="C503" i="10" s="1"/>
  <c r="D503" i="10" s="1"/>
  <c r="K504" i="10" l="1"/>
  <c r="L504" i="10" s="1"/>
  <c r="M504" i="10" s="1"/>
  <c r="H504" i="10"/>
  <c r="I504" i="10" s="1"/>
  <c r="J504" i="10" s="1"/>
  <c r="E504" i="10"/>
  <c r="F504" i="10" s="1"/>
  <c r="G504" i="10" s="1"/>
  <c r="A505" i="10"/>
  <c r="B504" i="10"/>
  <c r="C504" i="10" s="1"/>
  <c r="D504" i="10" s="1"/>
  <c r="K505" i="10" l="1"/>
  <c r="L505" i="10" s="1"/>
  <c r="M505" i="10" s="1"/>
  <c r="H505" i="10"/>
  <c r="I505" i="10" s="1"/>
  <c r="J505" i="10" s="1"/>
  <c r="E505" i="10"/>
  <c r="F505" i="10" s="1"/>
  <c r="G505" i="10" s="1"/>
  <c r="B505" i="10"/>
  <c r="C505" i="10" s="1"/>
  <c r="D505" i="10" s="1"/>
  <c r="A506" i="10"/>
  <c r="K506" i="10" l="1"/>
  <c r="L506" i="10" s="1"/>
  <c r="M506" i="10" s="1"/>
  <c r="H506" i="10"/>
  <c r="I506" i="10" s="1"/>
  <c r="J506" i="10" s="1"/>
  <c r="E506" i="10"/>
  <c r="F506" i="10" s="1"/>
  <c r="G506" i="10" s="1"/>
  <c r="A507" i="10"/>
  <c r="B506" i="10"/>
  <c r="C506" i="10" s="1"/>
  <c r="D506" i="10" s="1"/>
  <c r="K507" i="10" l="1"/>
  <c r="L507" i="10" s="1"/>
  <c r="M507" i="10" s="1"/>
  <c r="H507" i="10"/>
  <c r="I507" i="10" s="1"/>
  <c r="J507" i="10" s="1"/>
  <c r="E507" i="10"/>
  <c r="F507" i="10" s="1"/>
  <c r="G507" i="10" s="1"/>
  <c r="A508" i="10"/>
  <c r="B507" i="10"/>
  <c r="C507" i="10" s="1"/>
  <c r="D507" i="10" s="1"/>
  <c r="K508" i="10" l="1"/>
  <c r="L508" i="10" s="1"/>
  <c r="M508" i="10" s="1"/>
  <c r="H508" i="10"/>
  <c r="I508" i="10" s="1"/>
  <c r="J508" i="10" s="1"/>
  <c r="E508" i="10"/>
  <c r="F508" i="10" s="1"/>
  <c r="G508" i="10" s="1"/>
  <c r="A509" i="10"/>
  <c r="B508" i="10"/>
  <c r="C508" i="10" s="1"/>
  <c r="D508" i="10" s="1"/>
  <c r="K509" i="10" l="1"/>
  <c r="L509" i="10" s="1"/>
  <c r="M509" i="10" s="1"/>
  <c r="H509" i="10"/>
  <c r="I509" i="10" s="1"/>
  <c r="J509" i="10" s="1"/>
  <c r="E509" i="10"/>
  <c r="F509" i="10" s="1"/>
  <c r="G509" i="10" s="1"/>
  <c r="B509" i="10"/>
  <c r="C509" i="10" s="1"/>
  <c r="D509" i="10" s="1"/>
  <c r="A510" i="10"/>
  <c r="K510" i="10" l="1"/>
  <c r="L510" i="10" s="1"/>
  <c r="M510" i="10" s="1"/>
  <c r="H510" i="10"/>
  <c r="I510" i="10" s="1"/>
  <c r="J510" i="10" s="1"/>
  <c r="E510" i="10"/>
  <c r="F510" i="10" s="1"/>
  <c r="G510" i="10" s="1"/>
  <c r="A511" i="10"/>
  <c r="B510" i="10"/>
  <c r="C510" i="10" s="1"/>
  <c r="D510" i="10" s="1"/>
  <c r="K511" i="10" l="1"/>
  <c r="L511" i="10" s="1"/>
  <c r="M511" i="10" s="1"/>
  <c r="H511" i="10"/>
  <c r="I511" i="10" s="1"/>
  <c r="J511" i="10" s="1"/>
  <c r="E511" i="10"/>
  <c r="F511" i="10" s="1"/>
  <c r="G511" i="10" s="1"/>
  <c r="A512" i="10"/>
  <c r="B511" i="10"/>
  <c r="C511" i="10" s="1"/>
  <c r="D511" i="10" s="1"/>
  <c r="K512" i="10" l="1"/>
  <c r="L512" i="10" s="1"/>
  <c r="M512" i="10" s="1"/>
  <c r="H512" i="10"/>
  <c r="I512" i="10" s="1"/>
  <c r="J512" i="10" s="1"/>
  <c r="E512" i="10"/>
  <c r="F512" i="10" s="1"/>
  <c r="G512" i="10" s="1"/>
  <c r="A513" i="10"/>
  <c r="B512" i="10"/>
  <c r="C512" i="10" s="1"/>
  <c r="D512" i="10" s="1"/>
  <c r="K513" i="10" l="1"/>
  <c r="L513" i="10" s="1"/>
  <c r="M513" i="10" s="1"/>
  <c r="H513" i="10"/>
  <c r="I513" i="10" s="1"/>
  <c r="J513" i="10" s="1"/>
  <c r="E513" i="10"/>
  <c r="F513" i="10" s="1"/>
  <c r="G513" i="10" s="1"/>
  <c r="B513" i="10"/>
  <c r="C513" i="10" s="1"/>
  <c r="D513" i="10" s="1"/>
  <c r="A514" i="10"/>
  <c r="K514" i="10" l="1"/>
  <c r="L514" i="10" s="1"/>
  <c r="M514" i="10" s="1"/>
  <c r="H514" i="10"/>
  <c r="I514" i="10" s="1"/>
  <c r="J514" i="10" s="1"/>
  <c r="E514" i="10"/>
  <c r="F514" i="10" s="1"/>
  <c r="G514" i="10" s="1"/>
  <c r="A515" i="10"/>
  <c r="B514" i="10"/>
  <c r="C514" i="10" s="1"/>
  <c r="D514" i="10" s="1"/>
  <c r="K515" i="10" l="1"/>
  <c r="L515" i="10" s="1"/>
  <c r="M515" i="10" s="1"/>
  <c r="H515" i="10"/>
  <c r="I515" i="10" s="1"/>
  <c r="J515" i="10" s="1"/>
  <c r="E515" i="10"/>
  <c r="F515" i="10" s="1"/>
  <c r="G515" i="10" s="1"/>
  <c r="A516" i="10"/>
  <c r="B515" i="10"/>
  <c r="C515" i="10" s="1"/>
  <c r="D515" i="10" s="1"/>
  <c r="K516" i="10" l="1"/>
  <c r="L516" i="10" s="1"/>
  <c r="M516" i="10" s="1"/>
  <c r="H516" i="10"/>
  <c r="I516" i="10" s="1"/>
  <c r="J516" i="10" s="1"/>
  <c r="E516" i="10"/>
  <c r="F516" i="10" s="1"/>
  <c r="G516" i="10" s="1"/>
  <c r="B516" i="10"/>
  <c r="C516" i="10" s="1"/>
  <c r="D516" i="10" s="1"/>
  <c r="A517" i="10"/>
  <c r="K517" i="10" l="1"/>
  <c r="L517" i="10" s="1"/>
  <c r="M517" i="10" s="1"/>
  <c r="H517" i="10"/>
  <c r="I517" i="10" s="1"/>
  <c r="J517" i="10" s="1"/>
  <c r="E517" i="10"/>
  <c r="F517" i="10" s="1"/>
  <c r="G517" i="10" s="1"/>
  <c r="A518" i="10"/>
  <c r="B517" i="10"/>
  <c r="C517" i="10" s="1"/>
  <c r="D517" i="10" s="1"/>
  <c r="K518" i="10" l="1"/>
  <c r="L518" i="10" s="1"/>
  <c r="M518" i="10" s="1"/>
  <c r="H518" i="10"/>
  <c r="I518" i="10" s="1"/>
  <c r="J518" i="10" s="1"/>
  <c r="E518" i="10"/>
  <c r="F518" i="10" s="1"/>
  <c r="G518" i="10" s="1"/>
  <c r="B518" i="10"/>
  <c r="C518" i="10" s="1"/>
  <c r="D518" i="10" s="1"/>
  <c r="A519" i="10"/>
  <c r="K519" i="10" l="1"/>
  <c r="L519" i="10" s="1"/>
  <c r="M519" i="10" s="1"/>
  <c r="H519" i="10"/>
  <c r="I519" i="10" s="1"/>
  <c r="J519" i="10" s="1"/>
  <c r="E519" i="10"/>
  <c r="F519" i="10" s="1"/>
  <c r="G519" i="10" s="1"/>
  <c r="B519" i="10"/>
  <c r="C519" i="10" s="1"/>
  <c r="D519" i="10" s="1"/>
  <c r="A520" i="10"/>
  <c r="K520" i="10" l="1"/>
  <c r="L520" i="10" s="1"/>
  <c r="M520" i="10" s="1"/>
  <c r="H520" i="10"/>
  <c r="I520" i="10" s="1"/>
  <c r="J520" i="10" s="1"/>
  <c r="E520" i="10"/>
  <c r="F520" i="10" s="1"/>
  <c r="G520" i="10" s="1"/>
  <c r="B520" i="10"/>
  <c r="C520" i="10" s="1"/>
  <c r="D520" i="10" s="1"/>
  <c r="A521" i="10"/>
  <c r="K521" i="10" l="1"/>
  <c r="L521" i="10" s="1"/>
  <c r="M521" i="10" s="1"/>
  <c r="H521" i="10"/>
  <c r="I521" i="10" s="1"/>
  <c r="J521" i="10" s="1"/>
  <c r="E521" i="10"/>
  <c r="F521" i="10" s="1"/>
  <c r="G521" i="10" s="1"/>
  <c r="B521" i="10"/>
  <c r="C521" i="10" s="1"/>
  <c r="D521" i="10" s="1"/>
  <c r="A522" i="10"/>
  <c r="K522" i="10" l="1"/>
  <c r="L522" i="10" s="1"/>
  <c r="M522" i="10" s="1"/>
  <c r="H522" i="10"/>
  <c r="I522" i="10" s="1"/>
  <c r="J522" i="10" s="1"/>
  <c r="E522" i="10"/>
  <c r="F522" i="10" s="1"/>
  <c r="G522" i="10" s="1"/>
  <c r="A523" i="10"/>
  <c r="B522" i="10"/>
  <c r="C522" i="10" s="1"/>
  <c r="D522" i="10" s="1"/>
  <c r="K523" i="10" l="1"/>
  <c r="L523" i="10" s="1"/>
  <c r="M523" i="10" s="1"/>
  <c r="H523" i="10"/>
  <c r="I523" i="10" s="1"/>
  <c r="J523" i="10" s="1"/>
  <c r="E523" i="10"/>
  <c r="F523" i="10" s="1"/>
  <c r="G523" i="10" s="1"/>
  <c r="A524" i="10"/>
  <c r="B523" i="10"/>
  <c r="C523" i="10" s="1"/>
  <c r="D523" i="10" s="1"/>
  <c r="K524" i="10" l="1"/>
  <c r="L524" i="10" s="1"/>
  <c r="M524" i="10" s="1"/>
  <c r="H524" i="10"/>
  <c r="I524" i="10" s="1"/>
  <c r="J524" i="10" s="1"/>
  <c r="E524" i="10"/>
  <c r="F524" i="10" s="1"/>
  <c r="G524" i="10" s="1"/>
  <c r="A525" i="10"/>
  <c r="B524" i="10"/>
  <c r="C524" i="10" s="1"/>
  <c r="D524" i="10" s="1"/>
  <c r="K525" i="10" l="1"/>
  <c r="L525" i="10" s="1"/>
  <c r="M525" i="10" s="1"/>
  <c r="H525" i="10"/>
  <c r="I525" i="10" s="1"/>
  <c r="J525" i="10" s="1"/>
  <c r="E525" i="10"/>
  <c r="F525" i="10" s="1"/>
  <c r="G525" i="10" s="1"/>
  <c r="B525" i="10"/>
  <c r="C525" i="10" s="1"/>
  <c r="D525" i="10" s="1"/>
  <c r="A526" i="10"/>
  <c r="K526" i="10" l="1"/>
  <c r="L526" i="10" s="1"/>
  <c r="M526" i="10" s="1"/>
  <c r="H526" i="10"/>
  <c r="I526" i="10" s="1"/>
  <c r="J526" i="10" s="1"/>
  <c r="E526" i="10"/>
  <c r="F526" i="10" s="1"/>
  <c r="G526" i="10" s="1"/>
  <c r="A527" i="10"/>
  <c r="B526" i="10"/>
  <c r="C526" i="10" s="1"/>
  <c r="D526" i="10" s="1"/>
  <c r="K527" i="10" l="1"/>
  <c r="L527" i="10" s="1"/>
  <c r="M527" i="10" s="1"/>
  <c r="H527" i="10"/>
  <c r="I527" i="10" s="1"/>
  <c r="J527" i="10" s="1"/>
  <c r="E527" i="10"/>
  <c r="F527" i="10" s="1"/>
  <c r="G527" i="10" s="1"/>
  <c r="A528" i="10"/>
  <c r="B527" i="10"/>
  <c r="C527" i="10" s="1"/>
  <c r="D527" i="10" s="1"/>
  <c r="K528" i="10" l="1"/>
  <c r="L528" i="10" s="1"/>
  <c r="M528" i="10" s="1"/>
  <c r="H528" i="10"/>
  <c r="I528" i="10" s="1"/>
  <c r="J528" i="10" s="1"/>
  <c r="E528" i="10"/>
  <c r="F528" i="10" s="1"/>
  <c r="G528" i="10" s="1"/>
  <c r="A529" i="10"/>
  <c r="B528" i="10"/>
  <c r="C528" i="10" s="1"/>
  <c r="D528" i="10" s="1"/>
  <c r="K529" i="10" l="1"/>
  <c r="L529" i="10" s="1"/>
  <c r="M529" i="10" s="1"/>
  <c r="H529" i="10"/>
  <c r="I529" i="10" s="1"/>
  <c r="J529" i="10" s="1"/>
  <c r="E529" i="10"/>
  <c r="F529" i="10" s="1"/>
  <c r="G529" i="10" s="1"/>
  <c r="B529" i="10"/>
  <c r="C529" i="10" s="1"/>
  <c r="D529" i="10" s="1"/>
  <c r="A530" i="10"/>
  <c r="K530" i="10" l="1"/>
  <c r="L530" i="10" s="1"/>
  <c r="M530" i="10" s="1"/>
  <c r="H530" i="10"/>
  <c r="I530" i="10" s="1"/>
  <c r="J530" i="10" s="1"/>
  <c r="E530" i="10"/>
  <c r="F530" i="10" s="1"/>
  <c r="G530" i="10" s="1"/>
  <c r="A531" i="10"/>
  <c r="B530" i="10"/>
  <c r="C530" i="10" s="1"/>
  <c r="D530" i="10" s="1"/>
  <c r="K531" i="10" l="1"/>
  <c r="L531" i="10" s="1"/>
  <c r="M531" i="10" s="1"/>
  <c r="H531" i="10"/>
  <c r="I531" i="10" s="1"/>
  <c r="J531" i="10" s="1"/>
  <c r="E531" i="10"/>
  <c r="F531" i="10" s="1"/>
  <c r="G531" i="10" s="1"/>
  <c r="A532" i="10"/>
  <c r="B531" i="10"/>
  <c r="C531" i="10" s="1"/>
  <c r="D531" i="10" s="1"/>
  <c r="K532" i="10" l="1"/>
  <c r="L532" i="10" s="1"/>
  <c r="M532" i="10" s="1"/>
  <c r="H532" i="10"/>
  <c r="I532" i="10" s="1"/>
  <c r="J532" i="10" s="1"/>
  <c r="E532" i="10"/>
  <c r="F532" i="10" s="1"/>
  <c r="G532" i="10" s="1"/>
  <c r="B532" i="10"/>
  <c r="C532" i="10" s="1"/>
  <c r="D532" i="10" s="1"/>
  <c r="A533" i="10"/>
  <c r="K533" i="10" l="1"/>
  <c r="L533" i="10" s="1"/>
  <c r="M533" i="10" s="1"/>
  <c r="H533" i="10"/>
  <c r="I533" i="10" s="1"/>
  <c r="J533" i="10" s="1"/>
  <c r="E533" i="10"/>
  <c r="F533" i="10" s="1"/>
  <c r="G533" i="10" s="1"/>
  <c r="B533" i="10"/>
  <c r="C533" i="10" s="1"/>
  <c r="D533" i="10" s="1"/>
  <c r="A534" i="10"/>
  <c r="K534" i="10" l="1"/>
  <c r="L534" i="10" s="1"/>
  <c r="M534" i="10" s="1"/>
  <c r="H534" i="10"/>
  <c r="I534" i="10" s="1"/>
  <c r="J534" i="10" s="1"/>
  <c r="E534" i="10"/>
  <c r="F534" i="10" s="1"/>
  <c r="G534" i="10" s="1"/>
  <c r="A535" i="10"/>
  <c r="B534" i="10"/>
  <c r="C534" i="10" s="1"/>
  <c r="D534" i="10" s="1"/>
  <c r="K535" i="10" l="1"/>
  <c r="L535" i="10" s="1"/>
  <c r="M535" i="10" s="1"/>
  <c r="H535" i="10"/>
  <c r="I535" i="10" s="1"/>
  <c r="J535" i="10" s="1"/>
  <c r="E535" i="10"/>
  <c r="F535" i="10" s="1"/>
  <c r="G535" i="10" s="1"/>
  <c r="A536" i="10"/>
  <c r="B535" i="10"/>
  <c r="C535" i="10" s="1"/>
  <c r="D535" i="10" s="1"/>
  <c r="K536" i="10" l="1"/>
  <c r="L536" i="10" s="1"/>
  <c r="M536" i="10" s="1"/>
  <c r="H536" i="10"/>
  <c r="I536" i="10" s="1"/>
  <c r="J536" i="10" s="1"/>
  <c r="E536" i="10"/>
  <c r="F536" i="10" s="1"/>
  <c r="G536" i="10" s="1"/>
  <c r="A537" i="10"/>
  <c r="B536" i="10"/>
  <c r="C536" i="10" s="1"/>
  <c r="D536" i="10" s="1"/>
  <c r="K537" i="10" l="1"/>
  <c r="L537" i="10" s="1"/>
  <c r="M537" i="10" s="1"/>
  <c r="H537" i="10"/>
  <c r="I537" i="10" s="1"/>
  <c r="J537" i="10" s="1"/>
  <c r="E537" i="10"/>
  <c r="F537" i="10" s="1"/>
  <c r="G537" i="10" s="1"/>
  <c r="B537" i="10"/>
  <c r="C537" i="10" s="1"/>
  <c r="D537" i="10" s="1"/>
  <c r="A538" i="10"/>
  <c r="K538" i="10" l="1"/>
  <c r="L538" i="10" s="1"/>
  <c r="M538" i="10" s="1"/>
  <c r="H538" i="10"/>
  <c r="I538" i="10" s="1"/>
  <c r="J538" i="10" s="1"/>
  <c r="E538" i="10"/>
  <c r="F538" i="10" s="1"/>
  <c r="G538" i="10" s="1"/>
  <c r="A539" i="10"/>
  <c r="B538" i="10"/>
  <c r="C538" i="10" s="1"/>
  <c r="D538" i="10" s="1"/>
  <c r="K539" i="10" l="1"/>
  <c r="L539" i="10" s="1"/>
  <c r="M539" i="10" s="1"/>
  <c r="H539" i="10"/>
  <c r="I539" i="10" s="1"/>
  <c r="J539" i="10" s="1"/>
  <c r="E539" i="10"/>
  <c r="F539" i="10" s="1"/>
  <c r="G539" i="10" s="1"/>
  <c r="B539" i="10"/>
  <c r="C539" i="10" s="1"/>
  <c r="D539" i="10" s="1"/>
  <c r="A540" i="10"/>
  <c r="K540" i="10" l="1"/>
  <c r="L540" i="10" s="1"/>
  <c r="M540" i="10" s="1"/>
  <c r="H540" i="10"/>
  <c r="I540" i="10" s="1"/>
  <c r="J540" i="10" s="1"/>
  <c r="E540" i="10"/>
  <c r="F540" i="10" s="1"/>
  <c r="G540" i="10" s="1"/>
  <c r="A541" i="10"/>
  <c r="B540" i="10"/>
  <c r="C540" i="10" s="1"/>
  <c r="D540" i="10" s="1"/>
  <c r="K541" i="10" l="1"/>
  <c r="L541" i="10" s="1"/>
  <c r="M541" i="10" s="1"/>
  <c r="H541" i="10"/>
  <c r="I541" i="10" s="1"/>
  <c r="J541" i="10" s="1"/>
  <c r="E541" i="10"/>
  <c r="F541" i="10" s="1"/>
  <c r="G541" i="10" s="1"/>
  <c r="B541" i="10"/>
  <c r="C541" i="10" s="1"/>
  <c r="D541" i="10" s="1"/>
  <c r="A542" i="10"/>
  <c r="K542" i="10" l="1"/>
  <c r="L542" i="10" s="1"/>
  <c r="M542" i="10" s="1"/>
  <c r="H542" i="10"/>
  <c r="I542" i="10" s="1"/>
  <c r="J542" i="10" s="1"/>
  <c r="E542" i="10"/>
  <c r="F542" i="10" s="1"/>
  <c r="G542" i="10" s="1"/>
  <c r="A543" i="10"/>
  <c r="B542" i="10"/>
  <c r="C542" i="10" s="1"/>
  <c r="D542" i="10" s="1"/>
  <c r="K543" i="10" l="1"/>
  <c r="L543" i="10" s="1"/>
  <c r="M543" i="10" s="1"/>
  <c r="H543" i="10"/>
  <c r="I543" i="10" s="1"/>
  <c r="J543" i="10" s="1"/>
  <c r="E543" i="10"/>
  <c r="F543" i="10" s="1"/>
  <c r="G543" i="10" s="1"/>
  <c r="A544" i="10"/>
  <c r="B543" i="10"/>
  <c r="C543" i="10" s="1"/>
  <c r="D543" i="10" s="1"/>
  <c r="K544" i="10" l="1"/>
  <c r="L544" i="10" s="1"/>
  <c r="M544" i="10" s="1"/>
  <c r="H544" i="10"/>
  <c r="I544" i="10" s="1"/>
  <c r="J544" i="10" s="1"/>
  <c r="E544" i="10"/>
  <c r="F544" i="10" s="1"/>
  <c r="G544" i="10" s="1"/>
  <c r="A545" i="10"/>
  <c r="B544" i="10"/>
  <c r="C544" i="10" s="1"/>
  <c r="D544" i="10" s="1"/>
  <c r="K545" i="10" l="1"/>
  <c r="L545" i="10" s="1"/>
  <c r="M545" i="10" s="1"/>
  <c r="H545" i="10"/>
  <c r="I545" i="10" s="1"/>
  <c r="J545" i="10" s="1"/>
  <c r="E545" i="10"/>
  <c r="F545" i="10" s="1"/>
  <c r="G545" i="10" s="1"/>
  <c r="B545" i="10"/>
  <c r="C545" i="10" s="1"/>
  <c r="D545" i="10" s="1"/>
  <c r="A546" i="10"/>
  <c r="K546" i="10" l="1"/>
  <c r="L546" i="10" s="1"/>
  <c r="M546" i="10" s="1"/>
  <c r="H546" i="10"/>
  <c r="I546" i="10" s="1"/>
  <c r="J546" i="10" s="1"/>
  <c r="E546" i="10"/>
  <c r="F546" i="10" s="1"/>
  <c r="G546" i="10" s="1"/>
  <c r="A547" i="10"/>
  <c r="B546" i="10"/>
  <c r="C546" i="10" s="1"/>
  <c r="D546" i="10" s="1"/>
  <c r="K547" i="10" l="1"/>
  <c r="L547" i="10" s="1"/>
  <c r="M547" i="10" s="1"/>
  <c r="H547" i="10"/>
  <c r="I547" i="10" s="1"/>
  <c r="J547" i="10" s="1"/>
  <c r="E547" i="10"/>
  <c r="F547" i="10" s="1"/>
  <c r="G547" i="10" s="1"/>
  <c r="A548" i="10"/>
  <c r="B547" i="10"/>
  <c r="C547" i="10" s="1"/>
  <c r="D547" i="10" s="1"/>
  <c r="K548" i="10" l="1"/>
  <c r="L548" i="10" s="1"/>
  <c r="M548" i="10" s="1"/>
  <c r="H548" i="10"/>
  <c r="I548" i="10" s="1"/>
  <c r="J548" i="10" s="1"/>
  <c r="E548" i="10"/>
  <c r="F548" i="10" s="1"/>
  <c r="G548" i="10" s="1"/>
  <c r="B548" i="10"/>
  <c r="C548" i="10" s="1"/>
  <c r="D548" i="10" s="1"/>
  <c r="A549" i="10"/>
  <c r="K549" i="10" l="1"/>
  <c r="L549" i="10" s="1"/>
  <c r="M549" i="10" s="1"/>
  <c r="H549" i="10"/>
  <c r="I549" i="10" s="1"/>
  <c r="J549" i="10" s="1"/>
  <c r="E549" i="10"/>
  <c r="F549" i="10" s="1"/>
  <c r="G549" i="10" s="1"/>
  <c r="B549" i="10"/>
  <c r="C549" i="10" s="1"/>
  <c r="D549" i="10" s="1"/>
  <c r="A550" i="10"/>
  <c r="K550" i="10" l="1"/>
  <c r="L550" i="10" s="1"/>
  <c r="M550" i="10" s="1"/>
  <c r="H550" i="10"/>
  <c r="I550" i="10" s="1"/>
  <c r="J550" i="10" s="1"/>
  <c r="E550" i="10"/>
  <c r="F550" i="10" s="1"/>
  <c r="G550" i="10" s="1"/>
  <c r="A551" i="10"/>
  <c r="B550" i="10"/>
  <c r="C550" i="10" s="1"/>
  <c r="D550" i="10" s="1"/>
  <c r="K551" i="10" l="1"/>
  <c r="L551" i="10" s="1"/>
  <c r="M551" i="10" s="1"/>
  <c r="H551" i="10"/>
  <c r="I551" i="10" s="1"/>
  <c r="J551" i="10" s="1"/>
  <c r="E551" i="10"/>
  <c r="F551" i="10" s="1"/>
  <c r="G551" i="10" s="1"/>
  <c r="B551" i="10"/>
  <c r="C551" i="10" s="1"/>
  <c r="D551" i="10" s="1"/>
  <c r="A552" i="10"/>
  <c r="K552" i="10" l="1"/>
  <c r="L552" i="10" s="1"/>
  <c r="M552" i="10" s="1"/>
  <c r="H552" i="10"/>
  <c r="I552" i="10" s="1"/>
  <c r="J552" i="10" s="1"/>
  <c r="E552" i="10"/>
  <c r="F552" i="10" s="1"/>
  <c r="G552" i="10" s="1"/>
  <c r="B552" i="10"/>
  <c r="C552" i="10" s="1"/>
  <c r="D552" i="10" s="1"/>
  <c r="A553" i="10"/>
  <c r="K553" i="10" l="1"/>
  <c r="L553" i="10" s="1"/>
  <c r="M553" i="10" s="1"/>
  <c r="H553" i="10"/>
  <c r="I553" i="10" s="1"/>
  <c r="J553" i="10" s="1"/>
  <c r="E553" i="10"/>
  <c r="F553" i="10" s="1"/>
  <c r="G553" i="10" s="1"/>
  <c r="B553" i="10"/>
  <c r="C553" i="10" s="1"/>
  <c r="D553" i="10" s="1"/>
  <c r="A554" i="10"/>
  <c r="K554" i="10" l="1"/>
  <c r="L554" i="10" s="1"/>
  <c r="M554" i="10" s="1"/>
  <c r="H554" i="10"/>
  <c r="I554" i="10" s="1"/>
  <c r="J554" i="10" s="1"/>
  <c r="E554" i="10"/>
  <c r="F554" i="10" s="1"/>
  <c r="G554" i="10" s="1"/>
  <c r="A555" i="10"/>
  <c r="B554" i="10"/>
  <c r="C554" i="10" s="1"/>
  <c r="D554" i="10" s="1"/>
  <c r="K555" i="10" l="1"/>
  <c r="L555" i="10" s="1"/>
  <c r="M555" i="10" s="1"/>
  <c r="H555" i="10"/>
  <c r="I555" i="10" s="1"/>
  <c r="J555" i="10" s="1"/>
  <c r="E555" i="10"/>
  <c r="F555" i="10" s="1"/>
  <c r="G555" i="10" s="1"/>
  <c r="B555" i="10"/>
  <c r="C555" i="10" s="1"/>
  <c r="D555" i="10" s="1"/>
  <c r="A556" i="10"/>
  <c r="K556" i="10" l="1"/>
  <c r="L556" i="10" s="1"/>
  <c r="M556" i="10" s="1"/>
  <c r="H556" i="10"/>
  <c r="I556" i="10" s="1"/>
  <c r="J556" i="10" s="1"/>
  <c r="E556" i="10"/>
  <c r="F556" i="10" s="1"/>
  <c r="G556" i="10" s="1"/>
  <c r="B556" i="10"/>
  <c r="C556" i="10" s="1"/>
  <c r="D556" i="10" s="1"/>
  <c r="A557" i="10"/>
  <c r="K557" i="10" l="1"/>
  <c r="L557" i="10" s="1"/>
  <c r="M557" i="10" s="1"/>
  <c r="H557" i="10"/>
  <c r="I557" i="10" s="1"/>
  <c r="J557" i="10" s="1"/>
  <c r="E557" i="10"/>
  <c r="F557" i="10" s="1"/>
  <c r="G557" i="10" s="1"/>
  <c r="B557" i="10"/>
  <c r="C557" i="10" s="1"/>
  <c r="D557" i="10" s="1"/>
  <c r="A558" i="10"/>
  <c r="K558" i="10" l="1"/>
  <c r="L558" i="10" s="1"/>
  <c r="M558" i="10" s="1"/>
  <c r="H558" i="10"/>
  <c r="I558" i="10" s="1"/>
  <c r="J558" i="10" s="1"/>
  <c r="E558" i="10"/>
  <c r="F558" i="10" s="1"/>
  <c r="G558" i="10" s="1"/>
  <c r="A559" i="10"/>
  <c r="B558" i="10"/>
  <c r="C558" i="10" s="1"/>
  <c r="D558" i="10" s="1"/>
  <c r="K559" i="10" l="1"/>
  <c r="L559" i="10" s="1"/>
  <c r="M559" i="10" s="1"/>
  <c r="H559" i="10"/>
  <c r="I559" i="10" s="1"/>
  <c r="J559" i="10" s="1"/>
  <c r="E559" i="10"/>
  <c r="F559" i="10" s="1"/>
  <c r="G559" i="10" s="1"/>
  <c r="A560" i="10"/>
  <c r="B559" i="10"/>
  <c r="C559" i="10" s="1"/>
  <c r="D559" i="10" s="1"/>
  <c r="K560" i="10" l="1"/>
  <c r="L560" i="10" s="1"/>
  <c r="M560" i="10" s="1"/>
  <c r="H560" i="10"/>
  <c r="I560" i="10" s="1"/>
  <c r="J560" i="10" s="1"/>
  <c r="E560" i="10"/>
  <c r="F560" i="10" s="1"/>
  <c r="G560" i="10" s="1"/>
  <c r="A561" i="10"/>
  <c r="B560" i="10"/>
  <c r="C560" i="10" s="1"/>
  <c r="D560" i="10" s="1"/>
  <c r="K561" i="10" l="1"/>
  <c r="L561" i="10" s="1"/>
  <c r="M561" i="10" s="1"/>
  <c r="H561" i="10"/>
  <c r="I561" i="10" s="1"/>
  <c r="J561" i="10" s="1"/>
  <c r="E561" i="10"/>
  <c r="F561" i="10" s="1"/>
  <c r="G561" i="10" s="1"/>
  <c r="B561" i="10"/>
  <c r="C561" i="10" s="1"/>
  <c r="D561" i="10" s="1"/>
  <c r="A562" i="10"/>
  <c r="K562" i="10" l="1"/>
  <c r="L562" i="10" s="1"/>
  <c r="M562" i="10" s="1"/>
  <c r="H562" i="10"/>
  <c r="I562" i="10" s="1"/>
  <c r="J562" i="10" s="1"/>
  <c r="E562" i="10"/>
  <c r="F562" i="10" s="1"/>
  <c r="G562" i="10" s="1"/>
  <c r="A563" i="10"/>
  <c r="B562" i="10"/>
  <c r="C562" i="10" s="1"/>
  <c r="D562" i="10" s="1"/>
  <c r="K563" i="10" l="1"/>
  <c r="L563" i="10" s="1"/>
  <c r="M563" i="10" s="1"/>
  <c r="H563" i="10"/>
  <c r="I563" i="10" s="1"/>
  <c r="J563" i="10" s="1"/>
  <c r="E563" i="10"/>
  <c r="F563" i="10" s="1"/>
  <c r="G563" i="10" s="1"/>
  <c r="A564" i="10"/>
  <c r="B563" i="10"/>
  <c r="C563" i="10" s="1"/>
  <c r="D563" i="10" s="1"/>
  <c r="K564" i="10" l="1"/>
  <c r="L564" i="10" s="1"/>
  <c r="M564" i="10" s="1"/>
  <c r="H564" i="10"/>
  <c r="I564" i="10" s="1"/>
  <c r="J564" i="10" s="1"/>
  <c r="E564" i="10"/>
  <c r="F564" i="10" s="1"/>
  <c r="G564" i="10" s="1"/>
  <c r="A565" i="10"/>
  <c r="B564" i="10"/>
  <c r="C564" i="10" s="1"/>
  <c r="D564" i="10" s="1"/>
  <c r="K565" i="10" l="1"/>
  <c r="L565" i="10" s="1"/>
  <c r="M565" i="10" s="1"/>
  <c r="H565" i="10"/>
  <c r="I565" i="10" s="1"/>
  <c r="J565" i="10" s="1"/>
  <c r="E565" i="10"/>
  <c r="F565" i="10" s="1"/>
  <c r="G565" i="10" s="1"/>
  <c r="B565" i="10"/>
  <c r="C565" i="10" s="1"/>
  <c r="D565" i="10" s="1"/>
  <c r="A566" i="10"/>
  <c r="K566" i="10" l="1"/>
  <c r="L566" i="10" s="1"/>
  <c r="M566" i="10" s="1"/>
  <c r="H566" i="10"/>
  <c r="I566" i="10" s="1"/>
  <c r="J566" i="10" s="1"/>
  <c r="E566" i="10"/>
  <c r="F566" i="10" s="1"/>
  <c r="G566" i="10" s="1"/>
  <c r="A567" i="10"/>
  <c r="B566" i="10"/>
  <c r="C566" i="10" s="1"/>
  <c r="D566" i="10" s="1"/>
  <c r="K567" i="10" l="1"/>
  <c r="L567" i="10" s="1"/>
  <c r="M567" i="10" s="1"/>
  <c r="H567" i="10"/>
  <c r="I567" i="10" s="1"/>
  <c r="J567" i="10" s="1"/>
  <c r="E567" i="10"/>
  <c r="F567" i="10" s="1"/>
  <c r="G567" i="10" s="1"/>
  <c r="A568" i="10"/>
  <c r="B567" i="10"/>
  <c r="C567" i="10" s="1"/>
  <c r="D567" i="10" s="1"/>
  <c r="K568" i="10" l="1"/>
  <c r="L568" i="10" s="1"/>
  <c r="M568" i="10" s="1"/>
  <c r="H568" i="10"/>
  <c r="I568" i="10" s="1"/>
  <c r="J568" i="10" s="1"/>
  <c r="E568" i="10"/>
  <c r="F568" i="10" s="1"/>
  <c r="G568" i="10" s="1"/>
  <c r="B568" i="10"/>
  <c r="C568" i="10" s="1"/>
  <c r="D568" i="10" s="1"/>
  <c r="A569" i="10"/>
  <c r="K569" i="10" l="1"/>
  <c r="L569" i="10" s="1"/>
  <c r="M569" i="10" s="1"/>
  <c r="H569" i="10"/>
  <c r="I569" i="10" s="1"/>
  <c r="J569" i="10" s="1"/>
  <c r="E569" i="10"/>
  <c r="F569" i="10" s="1"/>
  <c r="G569" i="10" s="1"/>
  <c r="B569" i="10"/>
  <c r="C569" i="10" s="1"/>
  <c r="D569" i="10" s="1"/>
  <c r="A570" i="10"/>
  <c r="K570" i="10" l="1"/>
  <c r="L570" i="10" s="1"/>
  <c r="M570" i="10" s="1"/>
  <c r="H570" i="10"/>
  <c r="I570" i="10" s="1"/>
  <c r="J570" i="10" s="1"/>
  <c r="E570" i="10"/>
  <c r="F570" i="10" s="1"/>
  <c r="G570" i="10" s="1"/>
  <c r="A571" i="10"/>
  <c r="B570" i="10"/>
  <c r="C570" i="10" s="1"/>
  <c r="D570" i="10" s="1"/>
  <c r="K571" i="10" l="1"/>
  <c r="L571" i="10" s="1"/>
  <c r="M571" i="10" s="1"/>
  <c r="H571" i="10"/>
  <c r="I571" i="10" s="1"/>
  <c r="J571" i="10" s="1"/>
  <c r="E571" i="10"/>
  <c r="F571" i="10" s="1"/>
  <c r="G571" i="10" s="1"/>
  <c r="A572" i="10"/>
  <c r="B571" i="10"/>
  <c r="C571" i="10" s="1"/>
  <c r="D571" i="10" s="1"/>
  <c r="K572" i="10" l="1"/>
  <c r="L572" i="10" s="1"/>
  <c r="M572" i="10" s="1"/>
  <c r="H572" i="10"/>
  <c r="I572" i="10" s="1"/>
  <c r="J572" i="10" s="1"/>
  <c r="E572" i="10"/>
  <c r="F572" i="10" s="1"/>
  <c r="G572" i="10" s="1"/>
  <c r="B572" i="10"/>
  <c r="C572" i="10" s="1"/>
  <c r="D572" i="10" s="1"/>
  <c r="A573" i="10"/>
  <c r="K573" i="10" l="1"/>
  <c r="L573" i="10" s="1"/>
  <c r="M573" i="10" s="1"/>
  <c r="H573" i="10"/>
  <c r="I573" i="10" s="1"/>
  <c r="J573" i="10" s="1"/>
  <c r="E573" i="10"/>
  <c r="F573" i="10" s="1"/>
  <c r="G573" i="10" s="1"/>
  <c r="A574" i="10"/>
  <c r="B573" i="10"/>
  <c r="C573" i="10" s="1"/>
  <c r="D573" i="10" s="1"/>
  <c r="K574" i="10" l="1"/>
  <c r="L574" i="10" s="1"/>
  <c r="M574" i="10" s="1"/>
  <c r="H574" i="10"/>
  <c r="I574" i="10" s="1"/>
  <c r="J574" i="10" s="1"/>
  <c r="E574" i="10"/>
  <c r="F574" i="10" s="1"/>
  <c r="G574" i="10" s="1"/>
  <c r="A575" i="10"/>
  <c r="B574" i="10"/>
  <c r="C574" i="10" s="1"/>
  <c r="D574" i="10" s="1"/>
  <c r="K575" i="10" l="1"/>
  <c r="L575" i="10" s="1"/>
  <c r="M575" i="10" s="1"/>
  <c r="H575" i="10"/>
  <c r="I575" i="10" s="1"/>
  <c r="J575" i="10" s="1"/>
  <c r="E575" i="10"/>
  <c r="F575" i="10" s="1"/>
  <c r="G575" i="10" s="1"/>
  <c r="A576" i="10"/>
  <c r="B575" i="10"/>
  <c r="C575" i="10" s="1"/>
  <c r="D575" i="10" s="1"/>
  <c r="K576" i="10" l="1"/>
  <c r="L576" i="10" s="1"/>
  <c r="M576" i="10" s="1"/>
  <c r="H576" i="10"/>
  <c r="I576" i="10" s="1"/>
  <c r="J576" i="10" s="1"/>
  <c r="E576" i="10"/>
  <c r="F576" i="10" s="1"/>
  <c r="G576" i="10" s="1"/>
  <c r="B576" i="10"/>
  <c r="C576" i="10" s="1"/>
  <c r="D576" i="10" s="1"/>
  <c r="A577" i="10"/>
  <c r="K577" i="10" l="1"/>
  <c r="L577" i="10" s="1"/>
  <c r="M577" i="10" s="1"/>
  <c r="H577" i="10"/>
  <c r="I577" i="10" s="1"/>
  <c r="J577" i="10" s="1"/>
  <c r="E577" i="10"/>
  <c r="F577" i="10" s="1"/>
  <c r="G577" i="10" s="1"/>
  <c r="B577" i="10"/>
  <c r="C577" i="10" s="1"/>
  <c r="D577" i="10" s="1"/>
  <c r="A578" i="10"/>
  <c r="K578" i="10" l="1"/>
  <c r="L578" i="10" s="1"/>
  <c r="M578" i="10" s="1"/>
  <c r="H578" i="10"/>
  <c r="I578" i="10" s="1"/>
  <c r="J578" i="10" s="1"/>
  <c r="E578" i="10"/>
  <c r="F578" i="10" s="1"/>
  <c r="G578" i="10" s="1"/>
  <c r="A579" i="10"/>
  <c r="B578" i="10"/>
  <c r="C578" i="10" s="1"/>
  <c r="D578" i="10" s="1"/>
  <c r="K579" i="10" l="1"/>
  <c r="L579" i="10" s="1"/>
  <c r="M579" i="10" s="1"/>
  <c r="H579" i="10"/>
  <c r="I579" i="10" s="1"/>
  <c r="J579" i="10" s="1"/>
  <c r="E579" i="10"/>
  <c r="F579" i="10" s="1"/>
  <c r="G579" i="10" s="1"/>
  <c r="A580" i="10"/>
  <c r="B579" i="10"/>
  <c r="C579" i="10" s="1"/>
  <c r="D579" i="10" s="1"/>
  <c r="K580" i="10" l="1"/>
  <c r="L580" i="10" s="1"/>
  <c r="M580" i="10" s="1"/>
  <c r="H580" i="10"/>
  <c r="I580" i="10" s="1"/>
  <c r="J580" i="10" s="1"/>
  <c r="E580" i="10"/>
  <c r="F580" i="10" s="1"/>
  <c r="G580" i="10" s="1"/>
  <c r="A581" i="10"/>
  <c r="B580" i="10"/>
  <c r="C580" i="10" s="1"/>
  <c r="D580" i="10" s="1"/>
  <c r="K581" i="10" l="1"/>
  <c r="L581" i="10" s="1"/>
  <c r="M581" i="10" s="1"/>
  <c r="H581" i="10"/>
  <c r="I581" i="10" s="1"/>
  <c r="J581" i="10" s="1"/>
  <c r="E581" i="10"/>
  <c r="F581" i="10" s="1"/>
  <c r="G581" i="10" s="1"/>
  <c r="B581" i="10"/>
  <c r="C581" i="10" s="1"/>
  <c r="D581" i="10" s="1"/>
  <c r="A582" i="10"/>
  <c r="K582" i="10" l="1"/>
  <c r="L582" i="10" s="1"/>
  <c r="M582" i="10" s="1"/>
  <c r="H582" i="10"/>
  <c r="I582" i="10" s="1"/>
  <c r="J582" i="10" s="1"/>
  <c r="E582" i="10"/>
  <c r="F582" i="10" s="1"/>
  <c r="G582" i="10" s="1"/>
  <c r="A583" i="10"/>
  <c r="B582" i="10"/>
  <c r="C582" i="10" s="1"/>
  <c r="D582" i="10" s="1"/>
  <c r="K583" i="10" l="1"/>
  <c r="L583" i="10" s="1"/>
  <c r="M583" i="10" s="1"/>
  <c r="H583" i="10"/>
  <c r="I583" i="10" s="1"/>
  <c r="J583" i="10" s="1"/>
  <c r="E583" i="10"/>
  <c r="F583" i="10" s="1"/>
  <c r="G583" i="10" s="1"/>
  <c r="A584" i="10"/>
  <c r="B583" i="10"/>
  <c r="C583" i="10" s="1"/>
  <c r="D583" i="10" s="1"/>
  <c r="K584" i="10" l="1"/>
  <c r="L584" i="10" s="1"/>
  <c r="M584" i="10" s="1"/>
  <c r="H584" i="10"/>
  <c r="I584" i="10" s="1"/>
  <c r="J584" i="10" s="1"/>
  <c r="E584" i="10"/>
  <c r="F584" i="10" s="1"/>
  <c r="G584" i="10" s="1"/>
  <c r="A585" i="10"/>
  <c r="B584" i="10"/>
  <c r="C584" i="10" s="1"/>
  <c r="D584" i="10" s="1"/>
  <c r="K585" i="10" l="1"/>
  <c r="L585" i="10" s="1"/>
  <c r="M585" i="10" s="1"/>
  <c r="H585" i="10"/>
  <c r="I585" i="10" s="1"/>
  <c r="J585" i="10" s="1"/>
  <c r="E585" i="10"/>
  <c r="F585" i="10" s="1"/>
  <c r="G585" i="10" s="1"/>
  <c r="B585" i="10"/>
  <c r="C585" i="10" s="1"/>
  <c r="D585" i="10" s="1"/>
  <c r="A586" i="10"/>
  <c r="K586" i="10" l="1"/>
  <c r="L586" i="10" s="1"/>
  <c r="M586" i="10" s="1"/>
  <c r="H586" i="10"/>
  <c r="I586" i="10" s="1"/>
  <c r="J586" i="10" s="1"/>
  <c r="E586" i="10"/>
  <c r="F586" i="10" s="1"/>
  <c r="G586" i="10" s="1"/>
  <c r="A587" i="10"/>
  <c r="B586" i="10"/>
  <c r="C586" i="10" s="1"/>
  <c r="D586" i="10" s="1"/>
  <c r="K587" i="10" l="1"/>
  <c r="L587" i="10" s="1"/>
  <c r="M587" i="10" s="1"/>
  <c r="H587" i="10"/>
  <c r="I587" i="10" s="1"/>
  <c r="J587" i="10" s="1"/>
  <c r="E587" i="10"/>
  <c r="F587" i="10" s="1"/>
  <c r="G587" i="10" s="1"/>
  <c r="A588" i="10"/>
  <c r="B587" i="10"/>
  <c r="C587" i="10" s="1"/>
  <c r="D587" i="10" s="1"/>
  <c r="K588" i="10" l="1"/>
  <c r="L588" i="10" s="1"/>
  <c r="M588" i="10" s="1"/>
  <c r="H588" i="10"/>
  <c r="I588" i="10" s="1"/>
  <c r="J588" i="10" s="1"/>
  <c r="E588" i="10"/>
  <c r="F588" i="10" s="1"/>
  <c r="G588" i="10" s="1"/>
  <c r="A589" i="10"/>
  <c r="B588" i="10"/>
  <c r="C588" i="10" s="1"/>
  <c r="D588" i="10" s="1"/>
  <c r="K589" i="10" l="1"/>
  <c r="L589" i="10" s="1"/>
  <c r="M589" i="10" s="1"/>
  <c r="H589" i="10"/>
  <c r="I589" i="10" s="1"/>
  <c r="J589" i="10" s="1"/>
  <c r="E589" i="10"/>
  <c r="F589" i="10" s="1"/>
  <c r="G589" i="10" s="1"/>
  <c r="B589" i="10"/>
  <c r="C589" i="10" s="1"/>
  <c r="D589" i="10" s="1"/>
  <c r="A590" i="10"/>
  <c r="K590" i="10" l="1"/>
  <c r="L590" i="10" s="1"/>
  <c r="M590" i="10" s="1"/>
  <c r="H590" i="10"/>
  <c r="I590" i="10" s="1"/>
  <c r="J590" i="10" s="1"/>
  <c r="E590" i="10"/>
  <c r="F590" i="10" s="1"/>
  <c r="G590" i="10" s="1"/>
  <c r="A591" i="10"/>
  <c r="B590" i="10"/>
  <c r="C590" i="10" s="1"/>
  <c r="D590" i="10" s="1"/>
  <c r="K591" i="10" l="1"/>
  <c r="L591" i="10" s="1"/>
  <c r="M591" i="10" s="1"/>
  <c r="H591" i="10"/>
  <c r="I591" i="10" s="1"/>
  <c r="J591" i="10" s="1"/>
  <c r="E591" i="10"/>
  <c r="F591" i="10" s="1"/>
  <c r="G591" i="10" s="1"/>
  <c r="A592" i="10"/>
  <c r="B591" i="10"/>
  <c r="C591" i="10" s="1"/>
  <c r="D591" i="10" s="1"/>
  <c r="K592" i="10" l="1"/>
  <c r="L592" i="10" s="1"/>
  <c r="M592" i="10" s="1"/>
  <c r="H592" i="10"/>
  <c r="I592" i="10" s="1"/>
  <c r="J592" i="10" s="1"/>
  <c r="E592" i="10"/>
  <c r="F592" i="10" s="1"/>
  <c r="G592" i="10" s="1"/>
  <c r="A593" i="10"/>
  <c r="B592" i="10"/>
  <c r="C592" i="10" s="1"/>
  <c r="D592" i="10" s="1"/>
  <c r="K593" i="10" l="1"/>
  <c r="L593" i="10" s="1"/>
  <c r="M593" i="10" s="1"/>
  <c r="H593" i="10"/>
  <c r="I593" i="10" s="1"/>
  <c r="J593" i="10" s="1"/>
  <c r="E593" i="10"/>
  <c r="F593" i="10" s="1"/>
  <c r="G593" i="10" s="1"/>
  <c r="B593" i="10"/>
  <c r="C593" i="10" s="1"/>
  <c r="D593" i="10" s="1"/>
  <c r="A594" i="10"/>
  <c r="K594" i="10" l="1"/>
  <c r="L594" i="10" s="1"/>
  <c r="M594" i="10" s="1"/>
  <c r="H594" i="10"/>
  <c r="I594" i="10" s="1"/>
  <c r="J594" i="10" s="1"/>
  <c r="E594" i="10"/>
  <c r="F594" i="10" s="1"/>
  <c r="G594" i="10" s="1"/>
  <c r="A595" i="10"/>
  <c r="B594" i="10"/>
  <c r="C594" i="10" s="1"/>
  <c r="D594" i="10" s="1"/>
  <c r="K595" i="10" l="1"/>
  <c r="L595" i="10" s="1"/>
  <c r="M595" i="10" s="1"/>
  <c r="H595" i="10"/>
  <c r="I595" i="10" s="1"/>
  <c r="J595" i="10" s="1"/>
  <c r="E595" i="10"/>
  <c r="F595" i="10" s="1"/>
  <c r="G595" i="10" s="1"/>
  <c r="A596" i="10"/>
  <c r="B595" i="10"/>
  <c r="C595" i="10" s="1"/>
  <c r="D595" i="10" s="1"/>
  <c r="K596" i="10" l="1"/>
  <c r="L596" i="10" s="1"/>
  <c r="M596" i="10" s="1"/>
  <c r="H596" i="10"/>
  <c r="I596" i="10" s="1"/>
  <c r="J596" i="10" s="1"/>
  <c r="E596" i="10"/>
  <c r="F596" i="10" s="1"/>
  <c r="G596" i="10" s="1"/>
  <c r="A597" i="10"/>
  <c r="B596" i="10"/>
  <c r="C596" i="10" s="1"/>
  <c r="D596" i="10" s="1"/>
  <c r="K597" i="10" l="1"/>
  <c r="L597" i="10" s="1"/>
  <c r="M597" i="10" s="1"/>
  <c r="H597" i="10"/>
  <c r="I597" i="10" s="1"/>
  <c r="J597" i="10" s="1"/>
  <c r="E597" i="10"/>
  <c r="F597" i="10" s="1"/>
  <c r="G597" i="10" s="1"/>
  <c r="B597" i="10"/>
  <c r="C597" i="10" s="1"/>
  <c r="D597" i="10" s="1"/>
  <c r="A598" i="10"/>
  <c r="K598" i="10" l="1"/>
  <c r="L598" i="10" s="1"/>
  <c r="M598" i="10" s="1"/>
  <c r="H598" i="10"/>
  <c r="I598" i="10" s="1"/>
  <c r="J598" i="10" s="1"/>
  <c r="E598" i="10"/>
  <c r="F598" i="10" s="1"/>
  <c r="G598" i="10" s="1"/>
  <c r="A599" i="10"/>
  <c r="B598" i="10"/>
  <c r="C598" i="10" s="1"/>
  <c r="D598" i="10" s="1"/>
  <c r="K599" i="10" l="1"/>
  <c r="L599" i="10" s="1"/>
  <c r="M599" i="10" s="1"/>
  <c r="H599" i="10"/>
  <c r="I599" i="10" s="1"/>
  <c r="J599" i="10" s="1"/>
  <c r="E599" i="10"/>
  <c r="F599" i="10" s="1"/>
  <c r="G599" i="10" s="1"/>
  <c r="A600" i="10"/>
  <c r="B599" i="10"/>
  <c r="C599" i="10" s="1"/>
  <c r="D599" i="10" s="1"/>
  <c r="K600" i="10" l="1"/>
  <c r="L600" i="10" s="1"/>
  <c r="M600" i="10" s="1"/>
  <c r="H600" i="10"/>
  <c r="I600" i="10" s="1"/>
  <c r="J600" i="10" s="1"/>
  <c r="E600" i="10"/>
  <c r="F600" i="10" s="1"/>
  <c r="G600" i="10" s="1"/>
  <c r="A601" i="10"/>
  <c r="B600" i="10"/>
  <c r="C600" i="10" s="1"/>
  <c r="D600" i="10" s="1"/>
  <c r="K601" i="10" l="1"/>
  <c r="L601" i="10" s="1"/>
  <c r="M601" i="10" s="1"/>
  <c r="H601" i="10"/>
  <c r="I601" i="10" s="1"/>
  <c r="J601" i="10" s="1"/>
  <c r="E601" i="10"/>
  <c r="F601" i="10" s="1"/>
  <c r="G601" i="10" s="1"/>
  <c r="B601" i="10"/>
  <c r="C601" i="10" s="1"/>
  <c r="D601" i="10" s="1"/>
  <c r="A602" i="10"/>
  <c r="K602" i="10" l="1"/>
  <c r="L602" i="10" s="1"/>
  <c r="M602" i="10" s="1"/>
  <c r="H602" i="10"/>
  <c r="I602" i="10" s="1"/>
  <c r="J602" i="10" s="1"/>
  <c r="E602" i="10"/>
  <c r="F602" i="10" s="1"/>
  <c r="G602" i="10" s="1"/>
  <c r="A603" i="10"/>
  <c r="B602" i="10"/>
  <c r="C602" i="10" s="1"/>
  <c r="D602" i="10" s="1"/>
  <c r="K603" i="10" l="1"/>
  <c r="L603" i="10" s="1"/>
  <c r="M603" i="10" s="1"/>
  <c r="H603" i="10"/>
  <c r="I603" i="10" s="1"/>
  <c r="J603" i="10" s="1"/>
  <c r="E603" i="10"/>
  <c r="F603" i="10" s="1"/>
  <c r="G603" i="10" s="1"/>
  <c r="A604" i="10"/>
  <c r="B603" i="10"/>
  <c r="C603" i="10" s="1"/>
  <c r="D603" i="10" s="1"/>
  <c r="K604" i="10" l="1"/>
  <c r="L604" i="10" s="1"/>
  <c r="M604" i="10" s="1"/>
  <c r="H604" i="10"/>
  <c r="I604" i="10" s="1"/>
  <c r="J604" i="10" s="1"/>
  <c r="E604" i="10"/>
  <c r="F604" i="10" s="1"/>
  <c r="G604" i="10" s="1"/>
  <c r="B604" i="10"/>
  <c r="C604" i="10" s="1"/>
  <c r="D604" i="10" s="1"/>
  <c r="A605" i="10"/>
  <c r="K605" i="10" l="1"/>
  <c r="L605" i="10" s="1"/>
  <c r="M605" i="10" s="1"/>
  <c r="H605" i="10"/>
  <c r="I605" i="10" s="1"/>
  <c r="J605" i="10" s="1"/>
  <c r="E605" i="10"/>
  <c r="F605" i="10" s="1"/>
  <c r="G605" i="10" s="1"/>
  <c r="B605" i="10"/>
  <c r="C605" i="10" s="1"/>
  <c r="D605" i="10" s="1"/>
  <c r="A606" i="10"/>
  <c r="K606" i="10" l="1"/>
  <c r="L606" i="10" s="1"/>
  <c r="M606" i="10" s="1"/>
  <c r="H606" i="10"/>
  <c r="I606" i="10" s="1"/>
  <c r="J606" i="10" s="1"/>
  <c r="E606" i="10"/>
  <c r="F606" i="10" s="1"/>
  <c r="G606" i="10" s="1"/>
  <c r="A607" i="10"/>
  <c r="B606" i="10"/>
  <c r="C606" i="10" s="1"/>
  <c r="D606" i="10" s="1"/>
  <c r="K607" i="10" l="1"/>
  <c r="L607" i="10" s="1"/>
  <c r="M607" i="10" s="1"/>
  <c r="H607" i="10"/>
  <c r="I607" i="10" s="1"/>
  <c r="J607" i="10" s="1"/>
  <c r="E607" i="10"/>
  <c r="F607" i="10" s="1"/>
  <c r="G607" i="10" s="1"/>
  <c r="A608" i="10"/>
  <c r="B607" i="10"/>
  <c r="C607" i="10" s="1"/>
  <c r="D607" i="10" s="1"/>
  <c r="K608" i="10" l="1"/>
  <c r="L608" i="10" s="1"/>
  <c r="M608" i="10" s="1"/>
  <c r="H608" i="10"/>
  <c r="I608" i="10" s="1"/>
  <c r="J608" i="10" s="1"/>
  <c r="E608" i="10"/>
  <c r="F608" i="10" s="1"/>
  <c r="G608" i="10" s="1"/>
  <c r="A609" i="10"/>
  <c r="B608" i="10"/>
  <c r="C608" i="10" s="1"/>
  <c r="D608" i="10" s="1"/>
  <c r="K609" i="10" l="1"/>
  <c r="L609" i="10" s="1"/>
  <c r="M609" i="10" s="1"/>
  <c r="H609" i="10"/>
  <c r="I609" i="10" s="1"/>
  <c r="J609" i="10" s="1"/>
  <c r="E609" i="10"/>
  <c r="F609" i="10" s="1"/>
  <c r="G609" i="10" s="1"/>
  <c r="B609" i="10"/>
  <c r="C609" i="10" s="1"/>
  <c r="D609" i="10" s="1"/>
  <c r="A610" i="10"/>
  <c r="K610" i="10" l="1"/>
  <c r="L610" i="10" s="1"/>
  <c r="M610" i="10" s="1"/>
  <c r="H610" i="10"/>
  <c r="I610" i="10" s="1"/>
  <c r="J610" i="10" s="1"/>
  <c r="E610" i="10"/>
  <c r="F610" i="10" s="1"/>
  <c r="G610" i="10" s="1"/>
  <c r="A611" i="10"/>
  <c r="B610" i="10"/>
  <c r="C610" i="10" s="1"/>
  <c r="D610" i="10" s="1"/>
  <c r="K611" i="10" l="1"/>
  <c r="L611" i="10" s="1"/>
  <c r="M611" i="10" s="1"/>
  <c r="H611" i="10"/>
  <c r="I611" i="10" s="1"/>
  <c r="J611" i="10" s="1"/>
  <c r="E611" i="10"/>
  <c r="F611" i="10" s="1"/>
  <c r="G611" i="10" s="1"/>
  <c r="A612" i="10"/>
  <c r="B611" i="10"/>
  <c r="C611" i="10" s="1"/>
  <c r="D611" i="10" s="1"/>
  <c r="K612" i="10" l="1"/>
  <c r="L612" i="10" s="1"/>
  <c r="M612" i="10" s="1"/>
  <c r="H612" i="10"/>
  <c r="I612" i="10" s="1"/>
  <c r="J612" i="10" s="1"/>
  <c r="E612" i="10"/>
  <c r="F612" i="10" s="1"/>
  <c r="G612" i="10" s="1"/>
  <c r="B612" i="10"/>
  <c r="C612" i="10" s="1"/>
  <c r="D612" i="10" s="1"/>
  <c r="A613" i="10"/>
  <c r="K613" i="10" l="1"/>
  <c r="L613" i="10" s="1"/>
  <c r="M613" i="10" s="1"/>
  <c r="H613" i="10"/>
  <c r="I613" i="10" s="1"/>
  <c r="J613" i="10" s="1"/>
  <c r="E613" i="10"/>
  <c r="F613" i="10" s="1"/>
  <c r="G613" i="10" s="1"/>
  <c r="B613" i="10"/>
  <c r="C613" i="10" s="1"/>
  <c r="D613" i="10" s="1"/>
  <c r="A614" i="10"/>
  <c r="K614" i="10" l="1"/>
  <c r="L614" i="10" s="1"/>
  <c r="M614" i="10" s="1"/>
  <c r="H614" i="10"/>
  <c r="I614" i="10" s="1"/>
  <c r="J614" i="10" s="1"/>
  <c r="E614" i="10"/>
  <c r="F614" i="10" s="1"/>
  <c r="G614" i="10" s="1"/>
  <c r="A615" i="10"/>
  <c r="B614" i="10"/>
  <c r="C614" i="10" s="1"/>
  <c r="D614" i="10" s="1"/>
  <c r="K615" i="10" l="1"/>
  <c r="L615" i="10" s="1"/>
  <c r="M615" i="10" s="1"/>
  <c r="H615" i="10"/>
  <c r="I615" i="10" s="1"/>
  <c r="J615" i="10" s="1"/>
  <c r="E615" i="10"/>
  <c r="F615" i="10" s="1"/>
  <c r="G615" i="10" s="1"/>
  <c r="A616" i="10"/>
  <c r="B615" i="10"/>
  <c r="C615" i="10" s="1"/>
  <c r="D615" i="10" s="1"/>
  <c r="K616" i="10" l="1"/>
  <c r="L616" i="10" s="1"/>
  <c r="M616" i="10" s="1"/>
  <c r="H616" i="10"/>
  <c r="I616" i="10" s="1"/>
  <c r="J616" i="10" s="1"/>
  <c r="E616" i="10"/>
  <c r="F616" i="10" s="1"/>
  <c r="G616" i="10" s="1"/>
  <c r="A617" i="10"/>
  <c r="B616" i="10"/>
  <c r="C616" i="10" s="1"/>
  <c r="D616" i="10" s="1"/>
  <c r="K617" i="10" l="1"/>
  <c r="L617" i="10" s="1"/>
  <c r="M617" i="10" s="1"/>
  <c r="H617" i="10"/>
  <c r="I617" i="10" s="1"/>
  <c r="J617" i="10" s="1"/>
  <c r="E617" i="10"/>
  <c r="F617" i="10" s="1"/>
  <c r="G617" i="10" s="1"/>
  <c r="B617" i="10"/>
  <c r="C617" i="10" s="1"/>
  <c r="D617" i="10" s="1"/>
  <c r="A618" i="10"/>
  <c r="K618" i="10" l="1"/>
  <c r="L618" i="10" s="1"/>
  <c r="M618" i="10" s="1"/>
  <c r="H618" i="10"/>
  <c r="I618" i="10" s="1"/>
  <c r="J618" i="10" s="1"/>
  <c r="E618" i="10"/>
  <c r="F618" i="10" s="1"/>
  <c r="G618" i="10" s="1"/>
  <c r="A619" i="10"/>
  <c r="B618" i="10"/>
  <c r="C618" i="10" s="1"/>
  <c r="D618" i="10" s="1"/>
  <c r="K619" i="10" l="1"/>
  <c r="L619" i="10" s="1"/>
  <c r="M619" i="10" s="1"/>
  <c r="H619" i="10"/>
  <c r="I619" i="10" s="1"/>
  <c r="J619" i="10" s="1"/>
  <c r="E619" i="10"/>
  <c r="F619" i="10" s="1"/>
  <c r="G619" i="10" s="1"/>
  <c r="A620" i="10"/>
  <c r="B619" i="10"/>
  <c r="C619" i="10" s="1"/>
  <c r="D619" i="10" s="1"/>
  <c r="K620" i="10" l="1"/>
  <c r="L620" i="10" s="1"/>
  <c r="M620" i="10" s="1"/>
  <c r="H620" i="10"/>
  <c r="I620" i="10" s="1"/>
  <c r="J620" i="10" s="1"/>
  <c r="E620" i="10"/>
  <c r="F620" i="10" s="1"/>
  <c r="G620" i="10" s="1"/>
  <c r="A621" i="10"/>
  <c r="B620" i="10"/>
  <c r="C620" i="10" s="1"/>
  <c r="D620" i="10" s="1"/>
  <c r="K621" i="10" l="1"/>
  <c r="L621" i="10" s="1"/>
  <c r="M621" i="10" s="1"/>
  <c r="H621" i="10"/>
  <c r="I621" i="10" s="1"/>
  <c r="J621" i="10" s="1"/>
  <c r="E621" i="10"/>
  <c r="F621" i="10" s="1"/>
  <c r="G621" i="10" s="1"/>
  <c r="B621" i="10"/>
  <c r="C621" i="10" s="1"/>
  <c r="D621" i="10" s="1"/>
  <c r="A622" i="10"/>
  <c r="K622" i="10" l="1"/>
  <c r="L622" i="10" s="1"/>
  <c r="M622" i="10" s="1"/>
  <c r="H622" i="10"/>
  <c r="I622" i="10" s="1"/>
  <c r="J622" i="10" s="1"/>
  <c r="E622" i="10"/>
  <c r="F622" i="10" s="1"/>
  <c r="G622" i="10" s="1"/>
  <c r="A623" i="10"/>
  <c r="B622" i="10"/>
  <c r="C622" i="10" s="1"/>
  <c r="D622" i="10" s="1"/>
  <c r="K623" i="10" l="1"/>
  <c r="L623" i="10" s="1"/>
  <c r="M623" i="10" s="1"/>
  <c r="H623" i="10"/>
  <c r="I623" i="10" s="1"/>
  <c r="J623" i="10" s="1"/>
  <c r="E623" i="10"/>
  <c r="F623" i="10" s="1"/>
  <c r="G623" i="10" s="1"/>
  <c r="A624" i="10"/>
  <c r="B623" i="10"/>
  <c r="C623" i="10" s="1"/>
  <c r="D623" i="10" s="1"/>
  <c r="K624" i="10" l="1"/>
  <c r="L624" i="10" s="1"/>
  <c r="M624" i="10" s="1"/>
  <c r="H624" i="10"/>
  <c r="I624" i="10" s="1"/>
  <c r="J624" i="10" s="1"/>
  <c r="E624" i="10"/>
  <c r="F624" i="10" s="1"/>
  <c r="G624" i="10" s="1"/>
  <c r="A625" i="10"/>
  <c r="B624" i="10"/>
  <c r="C624" i="10" s="1"/>
  <c r="D624" i="10" s="1"/>
  <c r="K625" i="10" l="1"/>
  <c r="L625" i="10" s="1"/>
  <c r="M625" i="10" s="1"/>
  <c r="H625" i="10"/>
  <c r="I625" i="10" s="1"/>
  <c r="J625" i="10" s="1"/>
  <c r="E625" i="10"/>
  <c r="F625" i="10" s="1"/>
  <c r="G625" i="10" s="1"/>
  <c r="B625" i="10"/>
  <c r="C625" i="10" s="1"/>
  <c r="D625" i="10" s="1"/>
  <c r="A626" i="10"/>
  <c r="K626" i="10" l="1"/>
  <c r="L626" i="10" s="1"/>
  <c r="M626" i="10" s="1"/>
  <c r="H626" i="10"/>
  <c r="I626" i="10" s="1"/>
  <c r="J626" i="10" s="1"/>
  <c r="E626" i="10"/>
  <c r="F626" i="10" s="1"/>
  <c r="G626" i="10" s="1"/>
  <c r="A627" i="10"/>
  <c r="B626" i="10"/>
  <c r="C626" i="10" s="1"/>
  <c r="D626" i="10" s="1"/>
  <c r="K627" i="10" l="1"/>
  <c r="L627" i="10" s="1"/>
  <c r="M627" i="10" s="1"/>
  <c r="H627" i="10"/>
  <c r="I627" i="10" s="1"/>
  <c r="J627" i="10" s="1"/>
  <c r="E627" i="10"/>
  <c r="F627" i="10" s="1"/>
  <c r="G627" i="10" s="1"/>
  <c r="A628" i="10"/>
  <c r="B627" i="10"/>
  <c r="C627" i="10" s="1"/>
  <c r="D627" i="10" s="1"/>
  <c r="K628" i="10" l="1"/>
  <c r="L628" i="10" s="1"/>
  <c r="M628" i="10" s="1"/>
  <c r="H628" i="10"/>
  <c r="I628" i="10" s="1"/>
  <c r="J628" i="10" s="1"/>
  <c r="E628" i="10"/>
  <c r="F628" i="10" s="1"/>
  <c r="G628" i="10" s="1"/>
  <c r="A629" i="10"/>
  <c r="B628" i="10"/>
  <c r="C628" i="10" s="1"/>
  <c r="D628" i="10" s="1"/>
  <c r="K629" i="10" l="1"/>
  <c r="L629" i="10" s="1"/>
  <c r="M629" i="10" s="1"/>
  <c r="H629" i="10"/>
  <c r="I629" i="10" s="1"/>
  <c r="J629" i="10" s="1"/>
  <c r="E629" i="10"/>
  <c r="F629" i="10" s="1"/>
  <c r="G629" i="10" s="1"/>
  <c r="B629" i="10"/>
  <c r="C629" i="10" s="1"/>
  <c r="D629" i="10" s="1"/>
  <c r="A630" i="10"/>
  <c r="K630" i="10" l="1"/>
  <c r="L630" i="10" s="1"/>
  <c r="M630" i="10" s="1"/>
  <c r="H630" i="10"/>
  <c r="I630" i="10" s="1"/>
  <c r="J630" i="10" s="1"/>
  <c r="E630" i="10"/>
  <c r="F630" i="10" s="1"/>
  <c r="G630" i="10" s="1"/>
  <c r="A631" i="10"/>
  <c r="B630" i="10"/>
  <c r="C630" i="10" s="1"/>
  <c r="D630" i="10" s="1"/>
  <c r="K631" i="10" l="1"/>
  <c r="L631" i="10" s="1"/>
  <c r="M631" i="10" s="1"/>
  <c r="H631" i="10"/>
  <c r="I631" i="10" s="1"/>
  <c r="J631" i="10" s="1"/>
  <c r="E631" i="10"/>
  <c r="F631" i="10" s="1"/>
  <c r="G631" i="10" s="1"/>
  <c r="A632" i="10"/>
  <c r="B631" i="10"/>
  <c r="C631" i="10" s="1"/>
  <c r="D631" i="10" s="1"/>
  <c r="K632" i="10" l="1"/>
  <c r="L632" i="10" s="1"/>
  <c r="M632" i="10" s="1"/>
  <c r="H632" i="10"/>
  <c r="I632" i="10" s="1"/>
  <c r="J632" i="10" s="1"/>
  <c r="E632" i="10"/>
  <c r="F632" i="10" s="1"/>
  <c r="G632" i="10" s="1"/>
  <c r="B632" i="10"/>
  <c r="C632" i="10" s="1"/>
  <c r="D632" i="10" s="1"/>
  <c r="A633" i="10"/>
  <c r="K633" i="10" l="1"/>
  <c r="L633" i="10" s="1"/>
  <c r="M633" i="10" s="1"/>
  <c r="H633" i="10"/>
  <c r="I633" i="10" s="1"/>
  <c r="J633" i="10" s="1"/>
  <c r="E633" i="10"/>
  <c r="F633" i="10" s="1"/>
  <c r="G633" i="10" s="1"/>
  <c r="B633" i="10"/>
  <c r="C633" i="10" s="1"/>
  <c r="D633" i="10" s="1"/>
  <c r="A634" i="10"/>
  <c r="K634" i="10" l="1"/>
  <c r="L634" i="10" s="1"/>
  <c r="M634" i="10" s="1"/>
  <c r="H634" i="10"/>
  <c r="I634" i="10" s="1"/>
  <c r="J634" i="10" s="1"/>
  <c r="E634" i="10"/>
  <c r="F634" i="10" s="1"/>
  <c r="G634" i="10" s="1"/>
  <c r="A635" i="10"/>
  <c r="B634" i="10"/>
  <c r="C634" i="10" s="1"/>
  <c r="D634" i="10" s="1"/>
  <c r="K635" i="10" l="1"/>
  <c r="L635" i="10" s="1"/>
  <c r="M635" i="10" s="1"/>
  <c r="H635" i="10"/>
  <c r="I635" i="10" s="1"/>
  <c r="J635" i="10" s="1"/>
  <c r="E635" i="10"/>
  <c r="F635" i="10" s="1"/>
  <c r="G635" i="10" s="1"/>
  <c r="A636" i="10"/>
  <c r="B635" i="10"/>
  <c r="C635" i="10" s="1"/>
  <c r="D635" i="10" s="1"/>
  <c r="K636" i="10" l="1"/>
  <c r="L636" i="10" s="1"/>
  <c r="M636" i="10" s="1"/>
  <c r="H636" i="10"/>
  <c r="I636" i="10" s="1"/>
  <c r="J636" i="10" s="1"/>
  <c r="E636" i="10"/>
  <c r="F636" i="10" s="1"/>
  <c r="G636" i="10" s="1"/>
  <c r="A637" i="10"/>
  <c r="B636" i="10"/>
  <c r="C636" i="10" s="1"/>
  <c r="D636" i="10" s="1"/>
  <c r="K637" i="10" l="1"/>
  <c r="L637" i="10" s="1"/>
  <c r="M637" i="10" s="1"/>
  <c r="H637" i="10"/>
  <c r="I637" i="10" s="1"/>
  <c r="J637" i="10" s="1"/>
  <c r="E637" i="10"/>
  <c r="F637" i="10" s="1"/>
  <c r="G637" i="10" s="1"/>
  <c r="B637" i="10"/>
  <c r="C637" i="10" s="1"/>
  <c r="D637" i="10" s="1"/>
  <c r="A638" i="10"/>
  <c r="K638" i="10" l="1"/>
  <c r="L638" i="10" s="1"/>
  <c r="M638" i="10" s="1"/>
  <c r="H638" i="10"/>
  <c r="I638" i="10" s="1"/>
  <c r="J638" i="10" s="1"/>
  <c r="E638" i="10"/>
  <c r="F638" i="10" s="1"/>
  <c r="G638" i="10" s="1"/>
  <c r="A639" i="10"/>
  <c r="B638" i="10"/>
  <c r="C638" i="10" s="1"/>
  <c r="D638" i="10" s="1"/>
  <c r="K639" i="10" l="1"/>
  <c r="L639" i="10" s="1"/>
  <c r="M639" i="10" s="1"/>
  <c r="H639" i="10"/>
  <c r="I639" i="10" s="1"/>
  <c r="J639" i="10" s="1"/>
  <c r="E639" i="10"/>
  <c r="F639" i="10" s="1"/>
  <c r="G639" i="10" s="1"/>
  <c r="A640" i="10"/>
  <c r="B639" i="10"/>
  <c r="C639" i="10" s="1"/>
  <c r="D639" i="10" s="1"/>
  <c r="K640" i="10" l="1"/>
  <c r="L640" i="10" s="1"/>
  <c r="M640" i="10" s="1"/>
  <c r="H640" i="10"/>
  <c r="I640" i="10" s="1"/>
  <c r="J640" i="10" s="1"/>
  <c r="E640" i="10"/>
  <c r="F640" i="10" s="1"/>
  <c r="G640" i="10" s="1"/>
  <c r="A641" i="10"/>
  <c r="B640" i="10"/>
  <c r="C640" i="10" s="1"/>
  <c r="D640" i="10" s="1"/>
  <c r="K641" i="10" l="1"/>
  <c r="L641" i="10" s="1"/>
  <c r="M641" i="10" s="1"/>
  <c r="H641" i="10"/>
  <c r="I641" i="10" s="1"/>
  <c r="J641" i="10" s="1"/>
  <c r="E641" i="10"/>
  <c r="F641" i="10" s="1"/>
  <c r="G641" i="10" s="1"/>
  <c r="B641" i="10"/>
  <c r="C641" i="10" s="1"/>
  <c r="D641" i="10" s="1"/>
  <c r="A642" i="10"/>
  <c r="K642" i="10" l="1"/>
  <c r="L642" i="10" s="1"/>
  <c r="M642" i="10" s="1"/>
  <c r="H642" i="10"/>
  <c r="I642" i="10" s="1"/>
  <c r="J642" i="10" s="1"/>
  <c r="E642" i="10"/>
  <c r="F642" i="10" s="1"/>
  <c r="G642" i="10" s="1"/>
  <c r="A643" i="10"/>
  <c r="B642" i="10"/>
  <c r="C642" i="10" s="1"/>
  <c r="D642" i="10" s="1"/>
  <c r="K643" i="10" l="1"/>
  <c r="L643" i="10" s="1"/>
  <c r="M643" i="10" s="1"/>
  <c r="H643" i="10"/>
  <c r="I643" i="10" s="1"/>
  <c r="J643" i="10" s="1"/>
  <c r="E643" i="10"/>
  <c r="F643" i="10" s="1"/>
  <c r="G643" i="10" s="1"/>
  <c r="A644" i="10"/>
  <c r="B643" i="10"/>
  <c r="C643" i="10" s="1"/>
  <c r="D643" i="10" s="1"/>
  <c r="K644" i="10" l="1"/>
  <c r="L644" i="10" s="1"/>
  <c r="M644" i="10" s="1"/>
  <c r="H644" i="10"/>
  <c r="I644" i="10" s="1"/>
  <c r="J644" i="10" s="1"/>
  <c r="E644" i="10"/>
  <c r="F644" i="10" s="1"/>
  <c r="G644" i="10" s="1"/>
  <c r="B644" i="10"/>
  <c r="C644" i="10" s="1"/>
  <c r="D644" i="10" s="1"/>
  <c r="A645" i="10"/>
  <c r="K645" i="10" l="1"/>
  <c r="L645" i="10" s="1"/>
  <c r="M645" i="10" s="1"/>
  <c r="H645" i="10"/>
  <c r="I645" i="10" s="1"/>
  <c r="J645" i="10" s="1"/>
  <c r="E645" i="10"/>
  <c r="F645" i="10" s="1"/>
  <c r="G645" i="10" s="1"/>
  <c r="A646" i="10"/>
  <c r="B645" i="10"/>
  <c r="C645" i="10" s="1"/>
  <c r="D645" i="10" s="1"/>
  <c r="K646" i="10" l="1"/>
  <c r="L646" i="10" s="1"/>
  <c r="M646" i="10" s="1"/>
  <c r="H646" i="10"/>
  <c r="I646" i="10" s="1"/>
  <c r="J646" i="10" s="1"/>
  <c r="E646" i="10"/>
  <c r="F646" i="10" s="1"/>
  <c r="G646" i="10" s="1"/>
  <c r="B646" i="10"/>
  <c r="C646" i="10" s="1"/>
  <c r="D646" i="10" s="1"/>
  <c r="A647" i="10"/>
  <c r="K647" i="10" l="1"/>
  <c r="L647" i="10" s="1"/>
  <c r="M647" i="10" s="1"/>
  <c r="H647" i="10"/>
  <c r="I647" i="10" s="1"/>
  <c r="J647" i="10" s="1"/>
  <c r="E647" i="10"/>
  <c r="F647" i="10" s="1"/>
  <c r="G647" i="10" s="1"/>
  <c r="B647" i="10"/>
  <c r="C647" i="10" s="1"/>
  <c r="D647" i="10" s="1"/>
  <c r="A648" i="10"/>
  <c r="K648" i="10" l="1"/>
  <c r="L648" i="10" s="1"/>
  <c r="M648" i="10" s="1"/>
  <c r="H648" i="10"/>
  <c r="I648" i="10" s="1"/>
  <c r="J648" i="10" s="1"/>
  <c r="E648" i="10"/>
  <c r="F648" i="10" s="1"/>
  <c r="G648" i="10" s="1"/>
  <c r="A649" i="10"/>
  <c r="B648" i="10"/>
  <c r="C648" i="10" s="1"/>
  <c r="D648" i="10" s="1"/>
  <c r="K649" i="10" l="1"/>
  <c r="L649" i="10" s="1"/>
  <c r="M649" i="10" s="1"/>
  <c r="H649" i="10"/>
  <c r="I649" i="10" s="1"/>
  <c r="J649" i="10" s="1"/>
  <c r="E649" i="10"/>
  <c r="F649" i="10" s="1"/>
  <c r="G649" i="10" s="1"/>
  <c r="A650" i="10"/>
  <c r="B649" i="10"/>
  <c r="C649" i="10" s="1"/>
  <c r="D649" i="10" s="1"/>
  <c r="K650" i="10" l="1"/>
  <c r="L650" i="10" s="1"/>
  <c r="M650" i="10" s="1"/>
  <c r="H650" i="10"/>
  <c r="I650" i="10" s="1"/>
  <c r="J650" i="10" s="1"/>
  <c r="E650" i="10"/>
  <c r="F650" i="10" s="1"/>
  <c r="G650" i="10" s="1"/>
  <c r="A651" i="10"/>
  <c r="B650" i="10"/>
  <c r="C650" i="10" s="1"/>
  <c r="D650" i="10" s="1"/>
  <c r="K651" i="10" l="1"/>
  <c r="L651" i="10" s="1"/>
  <c r="M651" i="10" s="1"/>
  <c r="H651" i="10"/>
  <c r="I651" i="10" s="1"/>
  <c r="J651" i="10" s="1"/>
  <c r="E651" i="10"/>
  <c r="F651" i="10" s="1"/>
  <c r="G651" i="10" s="1"/>
  <c r="A652" i="10"/>
  <c r="B651" i="10"/>
  <c r="C651" i="10" s="1"/>
  <c r="D651" i="10" s="1"/>
  <c r="K652" i="10" l="1"/>
  <c r="L652" i="10" s="1"/>
  <c r="M652" i="10" s="1"/>
  <c r="H652" i="10"/>
  <c r="I652" i="10" s="1"/>
  <c r="J652" i="10" s="1"/>
  <c r="E652" i="10"/>
  <c r="F652" i="10" s="1"/>
  <c r="G652" i="10" s="1"/>
  <c r="B652" i="10"/>
  <c r="C652" i="10" s="1"/>
  <c r="D652" i="10" s="1"/>
  <c r="A653" i="10"/>
  <c r="K653" i="10" l="1"/>
  <c r="L653" i="10" s="1"/>
  <c r="M653" i="10" s="1"/>
  <c r="H653" i="10"/>
  <c r="I653" i="10" s="1"/>
  <c r="J653" i="10" s="1"/>
  <c r="E653" i="10"/>
  <c r="F653" i="10" s="1"/>
  <c r="G653" i="10" s="1"/>
  <c r="A654" i="10"/>
  <c r="B653" i="10"/>
  <c r="C653" i="10" s="1"/>
  <c r="D653" i="10" s="1"/>
  <c r="K654" i="10" l="1"/>
  <c r="L654" i="10" s="1"/>
  <c r="M654" i="10" s="1"/>
  <c r="H654" i="10"/>
  <c r="I654" i="10" s="1"/>
  <c r="J654" i="10" s="1"/>
  <c r="E654" i="10"/>
  <c r="F654" i="10" s="1"/>
  <c r="G654" i="10" s="1"/>
  <c r="A655" i="10"/>
  <c r="B654" i="10"/>
  <c r="C654" i="10" s="1"/>
  <c r="D654" i="10" s="1"/>
  <c r="K655" i="10" l="1"/>
  <c r="L655" i="10" s="1"/>
  <c r="M655" i="10" s="1"/>
  <c r="H655" i="10"/>
  <c r="I655" i="10" s="1"/>
  <c r="J655" i="10" s="1"/>
  <c r="E655" i="10"/>
  <c r="F655" i="10" s="1"/>
  <c r="G655" i="10" s="1"/>
  <c r="B655" i="10"/>
  <c r="C655" i="10" s="1"/>
  <c r="D655" i="10" s="1"/>
  <c r="A656" i="10"/>
  <c r="K656" i="10" l="1"/>
  <c r="L656" i="10" s="1"/>
  <c r="M656" i="10" s="1"/>
  <c r="H656" i="10"/>
  <c r="I656" i="10" s="1"/>
  <c r="J656" i="10" s="1"/>
  <c r="E656" i="10"/>
  <c r="F656" i="10" s="1"/>
  <c r="G656" i="10" s="1"/>
  <c r="A657" i="10"/>
  <c r="B656" i="10"/>
  <c r="C656" i="10" s="1"/>
  <c r="D656" i="10" s="1"/>
  <c r="K657" i="10" l="1"/>
  <c r="L657" i="10" s="1"/>
  <c r="M657" i="10" s="1"/>
  <c r="H657" i="10"/>
  <c r="I657" i="10" s="1"/>
  <c r="J657" i="10" s="1"/>
  <c r="E657" i="10"/>
  <c r="F657" i="10" s="1"/>
  <c r="G657" i="10" s="1"/>
  <c r="A658" i="10"/>
  <c r="B657" i="10"/>
  <c r="C657" i="10" s="1"/>
  <c r="D657" i="10" s="1"/>
  <c r="K658" i="10" l="1"/>
  <c r="L658" i="10" s="1"/>
  <c r="M658" i="10" s="1"/>
  <c r="H658" i="10"/>
  <c r="I658" i="10" s="1"/>
  <c r="J658" i="10" s="1"/>
  <c r="E658" i="10"/>
  <c r="F658" i="10" s="1"/>
  <c r="G658" i="10" s="1"/>
  <c r="A659" i="10"/>
  <c r="B658" i="10"/>
  <c r="C658" i="10" s="1"/>
  <c r="D658" i="10" s="1"/>
  <c r="K659" i="10" l="1"/>
  <c r="L659" i="10" s="1"/>
  <c r="M659" i="10" s="1"/>
  <c r="H659" i="10"/>
  <c r="I659" i="10" s="1"/>
  <c r="J659" i="10" s="1"/>
  <c r="E659" i="10"/>
  <c r="F659" i="10" s="1"/>
  <c r="G659" i="10" s="1"/>
  <c r="A660" i="10"/>
  <c r="B659" i="10"/>
  <c r="C659" i="10" s="1"/>
  <c r="D659" i="10" s="1"/>
  <c r="K660" i="10" l="1"/>
  <c r="L660" i="10" s="1"/>
  <c r="M660" i="10" s="1"/>
  <c r="H660" i="10"/>
  <c r="I660" i="10" s="1"/>
  <c r="J660" i="10" s="1"/>
  <c r="E660" i="10"/>
  <c r="F660" i="10" s="1"/>
  <c r="G660" i="10" s="1"/>
  <c r="B660" i="10"/>
  <c r="C660" i="10" s="1"/>
  <c r="D660" i="10" s="1"/>
  <c r="A661" i="10"/>
  <c r="K661" i="10" l="1"/>
  <c r="L661" i="10" s="1"/>
  <c r="M661" i="10" s="1"/>
  <c r="H661" i="10"/>
  <c r="I661" i="10" s="1"/>
  <c r="J661" i="10" s="1"/>
  <c r="E661" i="10"/>
  <c r="F661" i="10" s="1"/>
  <c r="G661" i="10" s="1"/>
  <c r="A662" i="10"/>
  <c r="B661" i="10"/>
  <c r="C661" i="10" s="1"/>
  <c r="D661" i="10" s="1"/>
  <c r="K662" i="10" l="1"/>
  <c r="L662" i="10" s="1"/>
  <c r="M662" i="10" s="1"/>
  <c r="H662" i="10"/>
  <c r="I662" i="10" s="1"/>
  <c r="J662" i="10" s="1"/>
  <c r="E662" i="10"/>
  <c r="F662" i="10" s="1"/>
  <c r="G662" i="10" s="1"/>
  <c r="A663" i="10"/>
  <c r="B662" i="10"/>
  <c r="C662" i="10" s="1"/>
  <c r="D662" i="10" s="1"/>
  <c r="K663" i="10" l="1"/>
  <c r="L663" i="10" s="1"/>
  <c r="M663" i="10" s="1"/>
  <c r="H663" i="10"/>
  <c r="I663" i="10" s="1"/>
  <c r="J663" i="10" s="1"/>
  <c r="E663" i="10"/>
  <c r="F663" i="10" s="1"/>
  <c r="G663" i="10" s="1"/>
  <c r="A664" i="10"/>
  <c r="B663" i="10"/>
  <c r="C663" i="10" s="1"/>
  <c r="D663" i="10" s="1"/>
  <c r="K664" i="10" l="1"/>
  <c r="L664" i="10" s="1"/>
  <c r="M664" i="10" s="1"/>
  <c r="H664" i="10"/>
  <c r="I664" i="10" s="1"/>
  <c r="J664" i="10" s="1"/>
  <c r="E664" i="10"/>
  <c r="F664" i="10" s="1"/>
  <c r="G664" i="10" s="1"/>
  <c r="B664" i="10"/>
  <c r="C664" i="10" s="1"/>
  <c r="D664" i="10" s="1"/>
  <c r="A665" i="10"/>
  <c r="K665" i="10" l="1"/>
  <c r="L665" i="10" s="1"/>
  <c r="M665" i="10" s="1"/>
  <c r="H665" i="10"/>
  <c r="I665" i="10" s="1"/>
  <c r="J665" i="10" s="1"/>
  <c r="E665" i="10"/>
  <c r="F665" i="10" s="1"/>
  <c r="G665" i="10" s="1"/>
  <c r="A666" i="10"/>
  <c r="B665" i="10"/>
  <c r="C665" i="10" s="1"/>
  <c r="D665" i="10" s="1"/>
  <c r="K666" i="10" l="1"/>
  <c r="L666" i="10" s="1"/>
  <c r="M666" i="10" s="1"/>
  <c r="H666" i="10"/>
  <c r="I666" i="10" s="1"/>
  <c r="J666" i="10" s="1"/>
  <c r="E666" i="10"/>
  <c r="F666" i="10" s="1"/>
  <c r="G666" i="10" s="1"/>
  <c r="A667" i="10"/>
  <c r="B666" i="10"/>
  <c r="C666" i="10" s="1"/>
  <c r="D666" i="10" s="1"/>
  <c r="K667" i="10" l="1"/>
  <c r="L667" i="10" s="1"/>
  <c r="M667" i="10" s="1"/>
  <c r="H667" i="10"/>
  <c r="I667" i="10" s="1"/>
  <c r="J667" i="10" s="1"/>
  <c r="E667" i="10"/>
  <c r="F667" i="10" s="1"/>
  <c r="G667" i="10" s="1"/>
  <c r="B667" i="10"/>
  <c r="C667" i="10" s="1"/>
  <c r="D667" i="10" s="1"/>
  <c r="A668" i="10"/>
  <c r="K668" i="10" l="1"/>
  <c r="L668" i="10" s="1"/>
  <c r="M668" i="10" s="1"/>
  <c r="H668" i="10"/>
  <c r="I668" i="10" s="1"/>
  <c r="J668" i="10" s="1"/>
  <c r="E668" i="10"/>
  <c r="F668" i="10" s="1"/>
  <c r="G668" i="10" s="1"/>
  <c r="B668" i="10"/>
  <c r="C668" i="10" s="1"/>
  <c r="D668" i="10" s="1"/>
  <c r="A669" i="10"/>
  <c r="K669" i="10" l="1"/>
  <c r="L669" i="10" s="1"/>
  <c r="M669" i="10" s="1"/>
  <c r="H669" i="10"/>
  <c r="I669" i="10" s="1"/>
  <c r="J669" i="10" s="1"/>
  <c r="E669" i="10"/>
  <c r="F669" i="10" s="1"/>
  <c r="G669" i="10" s="1"/>
  <c r="A670" i="10"/>
  <c r="B669" i="10"/>
  <c r="C669" i="10" s="1"/>
  <c r="D669" i="10" s="1"/>
  <c r="K670" i="10" l="1"/>
  <c r="L670" i="10" s="1"/>
  <c r="M670" i="10" s="1"/>
  <c r="H670" i="10"/>
  <c r="I670" i="10" s="1"/>
  <c r="J670" i="10" s="1"/>
  <c r="E670" i="10"/>
  <c r="F670" i="10" s="1"/>
  <c r="G670" i="10" s="1"/>
  <c r="B670" i="10"/>
  <c r="C670" i="10" s="1"/>
  <c r="D670" i="10" s="1"/>
  <c r="A671" i="10"/>
  <c r="K671" i="10" l="1"/>
  <c r="L671" i="10" s="1"/>
  <c r="M671" i="10" s="1"/>
  <c r="H671" i="10"/>
  <c r="I671" i="10" s="1"/>
  <c r="J671" i="10" s="1"/>
  <c r="E671" i="10"/>
  <c r="F671" i="10" s="1"/>
  <c r="G671" i="10" s="1"/>
  <c r="A672" i="10"/>
  <c r="B671" i="10"/>
  <c r="C671" i="10" s="1"/>
  <c r="D671" i="10" s="1"/>
  <c r="K672" i="10" l="1"/>
  <c r="L672" i="10" s="1"/>
  <c r="M672" i="10" s="1"/>
  <c r="H672" i="10"/>
  <c r="I672" i="10" s="1"/>
  <c r="J672" i="10" s="1"/>
  <c r="E672" i="10"/>
  <c r="F672" i="10" s="1"/>
  <c r="G672" i="10" s="1"/>
  <c r="B672" i="10"/>
  <c r="C672" i="10" s="1"/>
  <c r="D672" i="10" s="1"/>
  <c r="A673" i="10"/>
  <c r="K673" i="10" l="1"/>
  <c r="L673" i="10" s="1"/>
  <c r="M673" i="10" s="1"/>
  <c r="H673" i="10"/>
  <c r="I673" i="10" s="1"/>
  <c r="J673" i="10" s="1"/>
  <c r="E673" i="10"/>
  <c r="F673" i="10" s="1"/>
  <c r="G673" i="10" s="1"/>
  <c r="A674" i="10"/>
  <c r="B673" i="10"/>
  <c r="C673" i="10" s="1"/>
  <c r="D673" i="10" s="1"/>
  <c r="K674" i="10" l="1"/>
  <c r="L674" i="10" s="1"/>
  <c r="M674" i="10" s="1"/>
  <c r="H674" i="10"/>
  <c r="I674" i="10" s="1"/>
  <c r="J674" i="10" s="1"/>
  <c r="E674" i="10"/>
  <c r="F674" i="10" s="1"/>
  <c r="G674" i="10" s="1"/>
  <c r="A675" i="10"/>
  <c r="B674" i="10"/>
  <c r="C674" i="10" s="1"/>
  <c r="D674" i="10" s="1"/>
  <c r="K675" i="10" l="1"/>
  <c r="L675" i="10" s="1"/>
  <c r="M675" i="10" s="1"/>
  <c r="H675" i="10"/>
  <c r="I675" i="10" s="1"/>
  <c r="J675" i="10" s="1"/>
  <c r="E675" i="10"/>
  <c r="F675" i="10" s="1"/>
  <c r="G675" i="10" s="1"/>
  <c r="A676" i="10"/>
  <c r="B675" i="10"/>
  <c r="C675" i="10" s="1"/>
  <c r="D675" i="10" s="1"/>
  <c r="K676" i="10" l="1"/>
  <c r="L676" i="10" s="1"/>
  <c r="M676" i="10" s="1"/>
  <c r="H676" i="10"/>
  <c r="I676" i="10" s="1"/>
  <c r="J676" i="10" s="1"/>
  <c r="E676" i="10"/>
  <c r="F676" i="10" s="1"/>
  <c r="G676" i="10" s="1"/>
  <c r="B676" i="10"/>
  <c r="C676" i="10" s="1"/>
  <c r="D676" i="10" s="1"/>
  <c r="A677" i="10"/>
  <c r="K677" i="10" l="1"/>
  <c r="L677" i="10" s="1"/>
  <c r="M677" i="10" s="1"/>
  <c r="H677" i="10"/>
  <c r="I677" i="10" s="1"/>
  <c r="J677" i="10" s="1"/>
  <c r="E677" i="10"/>
  <c r="F677" i="10" s="1"/>
  <c r="G677" i="10" s="1"/>
  <c r="A678" i="10"/>
  <c r="B677" i="10"/>
  <c r="C677" i="10" s="1"/>
  <c r="D677" i="10" s="1"/>
  <c r="K678" i="10" l="1"/>
  <c r="L678" i="10" s="1"/>
  <c r="M678" i="10" s="1"/>
  <c r="H678" i="10"/>
  <c r="I678" i="10" s="1"/>
  <c r="J678" i="10" s="1"/>
  <c r="E678" i="10"/>
  <c r="F678" i="10" s="1"/>
  <c r="G678" i="10" s="1"/>
  <c r="A679" i="10"/>
  <c r="B678" i="10"/>
  <c r="C678" i="10" s="1"/>
  <c r="D678" i="10" s="1"/>
  <c r="K679" i="10" l="1"/>
  <c r="L679" i="10" s="1"/>
  <c r="M679" i="10" s="1"/>
  <c r="H679" i="10"/>
  <c r="I679" i="10" s="1"/>
  <c r="J679" i="10" s="1"/>
  <c r="E679" i="10"/>
  <c r="F679" i="10" s="1"/>
  <c r="G679" i="10" s="1"/>
  <c r="A680" i="10"/>
  <c r="B679" i="10"/>
  <c r="C679" i="10" s="1"/>
  <c r="D679" i="10" s="1"/>
  <c r="K680" i="10" l="1"/>
  <c r="L680" i="10" s="1"/>
  <c r="M680" i="10" s="1"/>
  <c r="H680" i="10"/>
  <c r="I680" i="10" s="1"/>
  <c r="J680" i="10" s="1"/>
  <c r="E680" i="10"/>
  <c r="F680" i="10" s="1"/>
  <c r="G680" i="10" s="1"/>
  <c r="B680" i="10"/>
  <c r="C680" i="10" s="1"/>
  <c r="D680" i="10" s="1"/>
  <c r="A681" i="10"/>
  <c r="K681" i="10" l="1"/>
  <c r="L681" i="10" s="1"/>
  <c r="M681" i="10" s="1"/>
  <c r="H681" i="10"/>
  <c r="I681" i="10" s="1"/>
  <c r="J681" i="10" s="1"/>
  <c r="E681" i="10"/>
  <c r="F681" i="10" s="1"/>
  <c r="G681" i="10" s="1"/>
  <c r="A682" i="10"/>
  <c r="B681" i="10"/>
  <c r="C681" i="10" s="1"/>
  <c r="D681" i="10" s="1"/>
  <c r="K682" i="10" l="1"/>
  <c r="L682" i="10" s="1"/>
  <c r="M682" i="10" s="1"/>
  <c r="H682" i="10"/>
  <c r="I682" i="10" s="1"/>
  <c r="J682" i="10" s="1"/>
  <c r="E682" i="10"/>
  <c r="F682" i="10" s="1"/>
  <c r="G682" i="10" s="1"/>
  <c r="A683" i="10"/>
  <c r="B682" i="10"/>
  <c r="C682" i="10" s="1"/>
  <c r="D682" i="10" s="1"/>
  <c r="K683" i="10" l="1"/>
  <c r="L683" i="10" s="1"/>
  <c r="M683" i="10" s="1"/>
  <c r="H683" i="10"/>
  <c r="I683" i="10" s="1"/>
  <c r="J683" i="10" s="1"/>
  <c r="E683" i="10"/>
  <c r="F683" i="10" s="1"/>
  <c r="G683" i="10" s="1"/>
  <c r="A684" i="10"/>
  <c r="B683" i="10"/>
  <c r="C683" i="10" s="1"/>
  <c r="D683" i="10" s="1"/>
  <c r="K684" i="10" l="1"/>
  <c r="L684" i="10" s="1"/>
  <c r="M684" i="10" s="1"/>
  <c r="H684" i="10"/>
  <c r="I684" i="10" s="1"/>
  <c r="J684" i="10" s="1"/>
  <c r="E684" i="10"/>
  <c r="F684" i="10" s="1"/>
  <c r="G684" i="10" s="1"/>
  <c r="B684" i="10"/>
  <c r="C684" i="10" s="1"/>
  <c r="D684" i="10" s="1"/>
  <c r="A685" i="10"/>
  <c r="K685" i="10" l="1"/>
  <c r="L685" i="10" s="1"/>
  <c r="M685" i="10" s="1"/>
  <c r="H685" i="10"/>
  <c r="I685" i="10" s="1"/>
  <c r="J685" i="10" s="1"/>
  <c r="E685" i="10"/>
  <c r="F685" i="10" s="1"/>
  <c r="G685" i="10" s="1"/>
  <c r="A686" i="10"/>
  <c r="B685" i="10"/>
  <c r="C685" i="10" s="1"/>
  <c r="D685" i="10" s="1"/>
  <c r="K686" i="10" l="1"/>
  <c r="L686" i="10" s="1"/>
  <c r="M686" i="10" s="1"/>
  <c r="H686" i="10"/>
  <c r="I686" i="10" s="1"/>
  <c r="J686" i="10" s="1"/>
  <c r="E686" i="10"/>
  <c r="F686" i="10" s="1"/>
  <c r="G686" i="10" s="1"/>
  <c r="A687" i="10"/>
  <c r="B686" i="10"/>
  <c r="C686" i="10" s="1"/>
  <c r="D686" i="10" s="1"/>
  <c r="K687" i="10" l="1"/>
  <c r="L687" i="10" s="1"/>
  <c r="M687" i="10" s="1"/>
  <c r="H687" i="10"/>
  <c r="I687" i="10" s="1"/>
  <c r="J687" i="10" s="1"/>
  <c r="E687" i="10"/>
  <c r="F687" i="10" s="1"/>
  <c r="G687" i="10" s="1"/>
  <c r="A688" i="10"/>
  <c r="B687" i="10"/>
  <c r="C687" i="10" s="1"/>
  <c r="D687" i="10" s="1"/>
  <c r="K688" i="10" l="1"/>
  <c r="L688" i="10" s="1"/>
  <c r="M688" i="10" s="1"/>
  <c r="H688" i="10"/>
  <c r="I688" i="10" s="1"/>
  <c r="J688" i="10" s="1"/>
  <c r="E688" i="10"/>
  <c r="F688" i="10" s="1"/>
  <c r="G688" i="10" s="1"/>
  <c r="A689" i="10"/>
  <c r="B688" i="10"/>
  <c r="C688" i="10" s="1"/>
  <c r="D688" i="10" s="1"/>
  <c r="K689" i="10" l="1"/>
  <c r="L689" i="10" s="1"/>
  <c r="M689" i="10" s="1"/>
  <c r="H689" i="10"/>
  <c r="I689" i="10" s="1"/>
  <c r="J689" i="10" s="1"/>
  <c r="E689" i="10"/>
  <c r="F689" i="10" s="1"/>
  <c r="G689" i="10" s="1"/>
  <c r="B689" i="10"/>
  <c r="C689" i="10" s="1"/>
  <c r="D689" i="10" s="1"/>
  <c r="A690" i="10"/>
  <c r="K690" i="10" l="1"/>
  <c r="L690" i="10" s="1"/>
  <c r="M690" i="10" s="1"/>
  <c r="H690" i="10"/>
  <c r="I690" i="10" s="1"/>
  <c r="J690" i="10" s="1"/>
  <c r="E690" i="10"/>
  <c r="F690" i="10" s="1"/>
  <c r="G690" i="10" s="1"/>
  <c r="B690" i="10"/>
  <c r="C690" i="10" s="1"/>
  <c r="D690" i="10" s="1"/>
  <c r="A691" i="10"/>
  <c r="K691" i="10" l="1"/>
  <c r="L691" i="10" s="1"/>
  <c r="M691" i="10" s="1"/>
  <c r="H691" i="10"/>
  <c r="I691" i="10" s="1"/>
  <c r="J691" i="10" s="1"/>
  <c r="E691" i="10"/>
  <c r="F691" i="10" s="1"/>
  <c r="G691" i="10" s="1"/>
  <c r="A692" i="10"/>
  <c r="B691" i="10"/>
  <c r="C691" i="10" s="1"/>
  <c r="D691" i="10" s="1"/>
  <c r="K692" i="10" l="1"/>
  <c r="L692" i="10" s="1"/>
  <c r="M692" i="10" s="1"/>
  <c r="H692" i="10"/>
  <c r="I692" i="10" s="1"/>
  <c r="J692" i="10" s="1"/>
  <c r="E692" i="10"/>
  <c r="F692" i="10" s="1"/>
  <c r="G692" i="10" s="1"/>
  <c r="B692" i="10"/>
  <c r="C692" i="10" s="1"/>
  <c r="D692" i="10" s="1"/>
  <c r="A693" i="10"/>
  <c r="K693" i="10" l="1"/>
  <c r="L693" i="10" s="1"/>
  <c r="M693" i="10" s="1"/>
  <c r="H693" i="10"/>
  <c r="I693" i="10" s="1"/>
  <c r="J693" i="10" s="1"/>
  <c r="E693" i="10"/>
  <c r="F693" i="10" s="1"/>
  <c r="G693" i="10" s="1"/>
  <c r="A694" i="10"/>
  <c r="B693" i="10"/>
  <c r="C693" i="10" s="1"/>
  <c r="D693" i="10" s="1"/>
  <c r="K694" i="10" l="1"/>
  <c r="L694" i="10" s="1"/>
  <c r="M694" i="10" s="1"/>
  <c r="H694" i="10"/>
  <c r="I694" i="10" s="1"/>
  <c r="J694" i="10" s="1"/>
  <c r="E694" i="10"/>
  <c r="F694" i="10" s="1"/>
  <c r="G694" i="10" s="1"/>
  <c r="B694" i="10"/>
  <c r="C694" i="10" s="1"/>
  <c r="D694" i="10" s="1"/>
  <c r="A695" i="10"/>
  <c r="K695" i="10" l="1"/>
  <c r="L695" i="10" s="1"/>
  <c r="M695" i="10" s="1"/>
  <c r="H695" i="10"/>
  <c r="I695" i="10" s="1"/>
  <c r="J695" i="10" s="1"/>
  <c r="E695" i="10"/>
  <c r="F695" i="10" s="1"/>
  <c r="G695" i="10" s="1"/>
  <c r="A696" i="10"/>
  <c r="B695" i="10"/>
  <c r="C695" i="10" s="1"/>
  <c r="D695" i="10" s="1"/>
  <c r="K696" i="10" l="1"/>
  <c r="L696" i="10" s="1"/>
  <c r="M696" i="10" s="1"/>
  <c r="H696" i="10"/>
  <c r="I696" i="10" s="1"/>
  <c r="J696" i="10" s="1"/>
  <c r="E696" i="10"/>
  <c r="F696" i="10" s="1"/>
  <c r="G696" i="10" s="1"/>
  <c r="A697" i="10"/>
  <c r="B696" i="10"/>
  <c r="C696" i="10" s="1"/>
  <c r="D696" i="10" s="1"/>
  <c r="K697" i="10" l="1"/>
  <c r="L697" i="10" s="1"/>
  <c r="M697" i="10" s="1"/>
  <c r="H697" i="10"/>
  <c r="I697" i="10" s="1"/>
  <c r="J697" i="10" s="1"/>
  <c r="E697" i="10"/>
  <c r="F697" i="10" s="1"/>
  <c r="G697" i="10" s="1"/>
  <c r="B697" i="10"/>
  <c r="C697" i="10" s="1"/>
  <c r="D697" i="10" s="1"/>
  <c r="A698" i="10"/>
  <c r="K698" i="10" l="1"/>
  <c r="L698" i="10" s="1"/>
  <c r="M698" i="10" s="1"/>
  <c r="H698" i="10"/>
  <c r="I698" i="10" s="1"/>
  <c r="J698" i="10" s="1"/>
  <c r="E698" i="10"/>
  <c r="F698" i="10" s="1"/>
  <c r="G698" i="10" s="1"/>
  <c r="B698" i="10"/>
  <c r="C698" i="10" s="1"/>
  <c r="D698" i="10" s="1"/>
  <c r="A699" i="10"/>
  <c r="K699" i="10" l="1"/>
  <c r="L699" i="10" s="1"/>
  <c r="M699" i="10" s="1"/>
  <c r="H699" i="10"/>
  <c r="I699" i="10" s="1"/>
  <c r="J699" i="10" s="1"/>
  <c r="E699" i="10"/>
  <c r="F699" i="10" s="1"/>
  <c r="G699" i="10" s="1"/>
  <c r="A700" i="10"/>
  <c r="B699" i="10"/>
  <c r="C699" i="10" s="1"/>
  <c r="D699" i="10" s="1"/>
  <c r="K700" i="10" l="1"/>
  <c r="L700" i="10" s="1"/>
  <c r="M700" i="10" s="1"/>
  <c r="H700" i="10"/>
  <c r="I700" i="10" s="1"/>
  <c r="J700" i="10" s="1"/>
  <c r="E700" i="10"/>
  <c r="F700" i="10" s="1"/>
  <c r="G700" i="10" s="1"/>
  <c r="B700" i="10"/>
  <c r="C700" i="10" s="1"/>
  <c r="D700" i="10" s="1"/>
  <c r="A701" i="10"/>
  <c r="K701" i="10" l="1"/>
  <c r="L701" i="10" s="1"/>
  <c r="M701" i="10" s="1"/>
  <c r="H701" i="10"/>
  <c r="I701" i="10" s="1"/>
  <c r="J701" i="10" s="1"/>
  <c r="E701" i="10"/>
  <c r="F701" i="10" s="1"/>
  <c r="G701" i="10" s="1"/>
  <c r="A702" i="10"/>
  <c r="B701" i="10"/>
  <c r="C701" i="10" s="1"/>
  <c r="D701" i="10" s="1"/>
  <c r="K702" i="10" l="1"/>
  <c r="L702" i="10" s="1"/>
  <c r="M702" i="10" s="1"/>
  <c r="H702" i="10"/>
  <c r="I702" i="10" s="1"/>
  <c r="J702" i="10" s="1"/>
  <c r="E702" i="10"/>
  <c r="F702" i="10" s="1"/>
  <c r="G702" i="10" s="1"/>
  <c r="A703" i="10"/>
  <c r="B702" i="10"/>
  <c r="C702" i="10" s="1"/>
  <c r="D702" i="10" s="1"/>
  <c r="K703" i="10" l="1"/>
  <c r="L703" i="10" s="1"/>
  <c r="M703" i="10" s="1"/>
  <c r="H703" i="10"/>
  <c r="I703" i="10" s="1"/>
  <c r="J703" i="10" s="1"/>
  <c r="E703" i="10"/>
  <c r="F703" i="10" s="1"/>
  <c r="G703" i="10" s="1"/>
  <c r="A704" i="10"/>
  <c r="B703" i="10"/>
  <c r="C703" i="10" s="1"/>
  <c r="D703" i="10" s="1"/>
  <c r="K704" i="10" l="1"/>
  <c r="L704" i="10" s="1"/>
  <c r="M704" i="10" s="1"/>
  <c r="H704" i="10"/>
  <c r="I704" i="10" s="1"/>
  <c r="J704" i="10" s="1"/>
  <c r="E704" i="10"/>
  <c r="F704" i="10" s="1"/>
  <c r="G704" i="10" s="1"/>
  <c r="B704" i="10"/>
  <c r="C704" i="10" s="1"/>
  <c r="D704" i="10" s="1"/>
  <c r="A705" i="10"/>
  <c r="K705" i="10" l="1"/>
  <c r="L705" i="10" s="1"/>
  <c r="M705" i="10" s="1"/>
  <c r="H705" i="10"/>
  <c r="I705" i="10" s="1"/>
  <c r="J705" i="10" s="1"/>
  <c r="E705" i="10"/>
  <c r="F705" i="10" s="1"/>
  <c r="G705" i="10" s="1"/>
  <c r="A706" i="10"/>
  <c r="B705" i="10"/>
  <c r="C705" i="10" s="1"/>
  <c r="D705" i="10" s="1"/>
  <c r="K706" i="10" l="1"/>
  <c r="L706" i="10" s="1"/>
  <c r="M706" i="10" s="1"/>
  <c r="H706" i="10"/>
  <c r="I706" i="10" s="1"/>
  <c r="J706" i="10" s="1"/>
  <c r="E706" i="10"/>
  <c r="F706" i="10" s="1"/>
  <c r="G706" i="10" s="1"/>
  <c r="A707" i="10"/>
  <c r="B706" i="10"/>
  <c r="C706" i="10" s="1"/>
  <c r="D706" i="10" s="1"/>
  <c r="K707" i="10" l="1"/>
  <c r="L707" i="10" s="1"/>
  <c r="M707" i="10" s="1"/>
  <c r="H707" i="10"/>
  <c r="I707" i="10" s="1"/>
  <c r="J707" i="10" s="1"/>
  <c r="E707" i="10"/>
  <c r="F707" i="10" s="1"/>
  <c r="G707" i="10" s="1"/>
  <c r="A708" i="10"/>
  <c r="B707" i="10"/>
  <c r="C707" i="10" s="1"/>
  <c r="D707" i="10" s="1"/>
  <c r="K708" i="10" l="1"/>
  <c r="L708" i="10" s="1"/>
  <c r="M708" i="10" s="1"/>
  <c r="H708" i="10"/>
  <c r="I708" i="10" s="1"/>
  <c r="J708" i="10" s="1"/>
  <c r="E708" i="10"/>
  <c r="F708" i="10" s="1"/>
  <c r="G708" i="10" s="1"/>
  <c r="B708" i="10"/>
  <c r="C708" i="10" s="1"/>
  <c r="D708" i="10" s="1"/>
  <c r="A709" i="10"/>
  <c r="K709" i="10" l="1"/>
  <c r="L709" i="10" s="1"/>
  <c r="M709" i="10" s="1"/>
  <c r="H709" i="10"/>
  <c r="I709" i="10" s="1"/>
  <c r="J709" i="10" s="1"/>
  <c r="E709" i="10"/>
  <c r="F709" i="10" s="1"/>
  <c r="G709" i="10" s="1"/>
  <c r="B709" i="10"/>
  <c r="C709" i="10" s="1"/>
  <c r="D709" i="10" s="1"/>
  <c r="A710" i="10"/>
  <c r="K710" i="10" l="1"/>
  <c r="L710" i="10" s="1"/>
  <c r="M710" i="10" s="1"/>
  <c r="H710" i="10"/>
  <c r="I710" i="10" s="1"/>
  <c r="J710" i="10" s="1"/>
  <c r="E710" i="10"/>
  <c r="F710" i="10" s="1"/>
  <c r="G710" i="10" s="1"/>
  <c r="A711" i="10"/>
  <c r="B710" i="10"/>
  <c r="C710" i="10" s="1"/>
  <c r="D710" i="10" s="1"/>
  <c r="K711" i="10" l="1"/>
  <c r="L711" i="10" s="1"/>
  <c r="M711" i="10" s="1"/>
  <c r="H711" i="10"/>
  <c r="I711" i="10" s="1"/>
  <c r="J711" i="10" s="1"/>
  <c r="E711" i="10"/>
  <c r="F711" i="10" s="1"/>
  <c r="G711" i="10" s="1"/>
  <c r="A712" i="10"/>
  <c r="B711" i="10"/>
  <c r="C711" i="10" s="1"/>
  <c r="D711" i="10" s="1"/>
  <c r="K712" i="10" l="1"/>
  <c r="L712" i="10" s="1"/>
  <c r="M712" i="10" s="1"/>
  <c r="H712" i="10"/>
  <c r="I712" i="10" s="1"/>
  <c r="J712" i="10" s="1"/>
  <c r="E712" i="10"/>
  <c r="F712" i="10" s="1"/>
  <c r="G712" i="10" s="1"/>
  <c r="B712" i="10"/>
  <c r="C712" i="10" s="1"/>
  <c r="D712" i="10" s="1"/>
  <c r="A713" i="10"/>
  <c r="K713" i="10" l="1"/>
  <c r="L713" i="10" s="1"/>
  <c r="M713" i="10" s="1"/>
  <c r="H713" i="10"/>
  <c r="I713" i="10" s="1"/>
  <c r="J713" i="10" s="1"/>
  <c r="E713" i="10"/>
  <c r="F713" i="10" s="1"/>
  <c r="G713" i="10" s="1"/>
  <c r="A714" i="10"/>
  <c r="B713" i="10"/>
  <c r="C713" i="10" s="1"/>
  <c r="D713" i="10" s="1"/>
  <c r="K714" i="10" l="1"/>
  <c r="L714" i="10" s="1"/>
  <c r="M714" i="10" s="1"/>
  <c r="H714" i="10"/>
  <c r="I714" i="10" s="1"/>
  <c r="J714" i="10" s="1"/>
  <c r="E714" i="10"/>
  <c r="F714" i="10" s="1"/>
  <c r="G714" i="10" s="1"/>
  <c r="A715" i="10"/>
  <c r="B714" i="10"/>
  <c r="C714" i="10" s="1"/>
  <c r="D714" i="10" s="1"/>
  <c r="K715" i="10" l="1"/>
  <c r="L715" i="10" s="1"/>
  <c r="M715" i="10" s="1"/>
  <c r="H715" i="10"/>
  <c r="I715" i="10" s="1"/>
  <c r="J715" i="10" s="1"/>
  <c r="E715" i="10"/>
  <c r="F715" i="10" s="1"/>
  <c r="G715" i="10" s="1"/>
  <c r="A716" i="10"/>
  <c r="B715" i="10"/>
  <c r="C715" i="10" s="1"/>
  <c r="D715" i="10" s="1"/>
  <c r="K716" i="10" l="1"/>
  <c r="L716" i="10" s="1"/>
  <c r="M716" i="10" s="1"/>
  <c r="H716" i="10"/>
  <c r="I716" i="10" s="1"/>
  <c r="J716" i="10" s="1"/>
  <c r="E716" i="10"/>
  <c r="F716" i="10" s="1"/>
  <c r="G716" i="10" s="1"/>
  <c r="B716" i="10"/>
  <c r="C716" i="10" s="1"/>
  <c r="D716" i="10" s="1"/>
  <c r="A717" i="10"/>
  <c r="K717" i="10" l="1"/>
  <c r="L717" i="10" s="1"/>
  <c r="M717" i="10" s="1"/>
  <c r="H717" i="10"/>
  <c r="I717" i="10" s="1"/>
  <c r="J717" i="10" s="1"/>
  <c r="E717" i="10"/>
  <c r="F717" i="10" s="1"/>
  <c r="G717" i="10" s="1"/>
  <c r="A718" i="10"/>
  <c r="B717" i="10"/>
  <c r="C717" i="10" s="1"/>
  <c r="D717" i="10" s="1"/>
  <c r="K718" i="10" l="1"/>
  <c r="L718" i="10" s="1"/>
  <c r="M718" i="10" s="1"/>
  <c r="H718" i="10"/>
  <c r="I718" i="10" s="1"/>
  <c r="J718" i="10" s="1"/>
  <c r="E718" i="10"/>
  <c r="F718" i="10" s="1"/>
  <c r="G718" i="10" s="1"/>
  <c r="A719" i="10"/>
  <c r="B718" i="10"/>
  <c r="C718" i="10" s="1"/>
  <c r="D718" i="10" s="1"/>
  <c r="K719" i="10" l="1"/>
  <c r="L719" i="10" s="1"/>
  <c r="M719" i="10" s="1"/>
  <c r="H719" i="10"/>
  <c r="I719" i="10" s="1"/>
  <c r="J719" i="10" s="1"/>
  <c r="E719" i="10"/>
  <c r="F719" i="10" s="1"/>
  <c r="G719" i="10" s="1"/>
  <c r="B719" i="10"/>
  <c r="C719" i="10" s="1"/>
  <c r="D719" i="10" s="1"/>
  <c r="A720" i="10"/>
  <c r="K720" i="10" l="1"/>
  <c r="L720" i="10" s="1"/>
  <c r="M720" i="10" s="1"/>
  <c r="H720" i="10"/>
  <c r="I720" i="10" s="1"/>
  <c r="J720" i="10" s="1"/>
  <c r="E720" i="10"/>
  <c r="F720" i="10" s="1"/>
  <c r="G720" i="10" s="1"/>
  <c r="A721" i="10"/>
  <c r="B720" i="10"/>
  <c r="C720" i="10" s="1"/>
  <c r="D720" i="10" s="1"/>
  <c r="K721" i="10" l="1"/>
  <c r="L721" i="10" s="1"/>
  <c r="M721" i="10" s="1"/>
  <c r="H721" i="10"/>
  <c r="I721" i="10" s="1"/>
  <c r="J721" i="10" s="1"/>
  <c r="E721" i="10"/>
  <c r="F721" i="10" s="1"/>
  <c r="G721" i="10" s="1"/>
  <c r="B721" i="10"/>
  <c r="C721" i="10" s="1"/>
  <c r="D721" i="10" s="1"/>
  <c r="A722" i="10"/>
  <c r="K722" i="10" l="1"/>
  <c r="L722" i="10" s="1"/>
  <c r="M722" i="10" s="1"/>
  <c r="H722" i="10"/>
  <c r="I722" i="10" s="1"/>
  <c r="J722" i="10" s="1"/>
  <c r="E722" i="10"/>
  <c r="F722" i="10" s="1"/>
  <c r="G722" i="10" s="1"/>
  <c r="B722" i="10"/>
  <c r="C722" i="10" s="1"/>
  <c r="D722" i="10" s="1"/>
  <c r="A723" i="10"/>
  <c r="K723" i="10" l="1"/>
  <c r="L723" i="10" s="1"/>
  <c r="M723" i="10" s="1"/>
  <c r="H723" i="10"/>
  <c r="I723" i="10" s="1"/>
  <c r="J723" i="10" s="1"/>
  <c r="E723" i="10"/>
  <c r="F723" i="10" s="1"/>
  <c r="G723" i="10" s="1"/>
  <c r="B723" i="10"/>
  <c r="C723" i="10" s="1"/>
  <c r="D723" i="10" s="1"/>
  <c r="A724" i="10"/>
  <c r="K724" i="10" l="1"/>
  <c r="L724" i="10" s="1"/>
  <c r="M724" i="10" s="1"/>
  <c r="H724" i="10"/>
  <c r="I724" i="10" s="1"/>
  <c r="J724" i="10" s="1"/>
  <c r="E724" i="10"/>
  <c r="F724" i="10" s="1"/>
  <c r="G724" i="10" s="1"/>
  <c r="A725" i="10"/>
  <c r="B724" i="10"/>
  <c r="C724" i="10" s="1"/>
  <c r="D724" i="10" s="1"/>
  <c r="K725" i="10" l="1"/>
  <c r="L725" i="10" s="1"/>
  <c r="M725" i="10" s="1"/>
  <c r="H725" i="10"/>
  <c r="I725" i="10" s="1"/>
  <c r="J725" i="10" s="1"/>
  <c r="E725" i="10"/>
  <c r="F725" i="10" s="1"/>
  <c r="G725" i="10" s="1"/>
  <c r="A726" i="10"/>
  <c r="B725" i="10"/>
  <c r="C725" i="10" s="1"/>
  <c r="D725" i="10" s="1"/>
  <c r="K726" i="10" l="1"/>
  <c r="L726" i="10" s="1"/>
  <c r="M726" i="10" s="1"/>
  <c r="H726" i="10"/>
  <c r="I726" i="10" s="1"/>
  <c r="J726" i="10" s="1"/>
  <c r="E726" i="10"/>
  <c r="F726" i="10" s="1"/>
  <c r="G726" i="10" s="1"/>
  <c r="A727" i="10"/>
  <c r="B726" i="10"/>
  <c r="C726" i="10" s="1"/>
  <c r="D726" i="10" s="1"/>
  <c r="K727" i="10" l="1"/>
  <c r="L727" i="10" s="1"/>
  <c r="M727" i="10" s="1"/>
  <c r="H727" i="10"/>
  <c r="I727" i="10" s="1"/>
  <c r="J727" i="10" s="1"/>
  <c r="E727" i="10"/>
  <c r="F727" i="10" s="1"/>
  <c r="G727" i="10" s="1"/>
  <c r="B727" i="10"/>
  <c r="C727" i="10" s="1"/>
  <c r="D727" i="10" s="1"/>
  <c r="A728" i="10"/>
  <c r="K728" i="10" l="1"/>
  <c r="L728" i="10" s="1"/>
  <c r="M728" i="10" s="1"/>
  <c r="H728" i="10"/>
  <c r="I728" i="10" s="1"/>
  <c r="J728" i="10" s="1"/>
  <c r="E728" i="10"/>
  <c r="F728" i="10" s="1"/>
  <c r="G728" i="10" s="1"/>
  <c r="A729" i="10"/>
  <c r="B728" i="10"/>
  <c r="C728" i="10" s="1"/>
  <c r="D728" i="10" s="1"/>
  <c r="K729" i="10" l="1"/>
  <c r="L729" i="10" s="1"/>
  <c r="M729" i="10" s="1"/>
  <c r="H729" i="10"/>
  <c r="I729" i="10" s="1"/>
  <c r="J729" i="10" s="1"/>
  <c r="E729" i="10"/>
  <c r="F729" i="10" s="1"/>
  <c r="G729" i="10" s="1"/>
  <c r="B729" i="10"/>
  <c r="C729" i="10" s="1"/>
  <c r="D729" i="10" s="1"/>
  <c r="A730" i="10"/>
  <c r="K730" i="10" l="1"/>
  <c r="L730" i="10" s="1"/>
  <c r="M730" i="10" s="1"/>
  <c r="H730" i="10"/>
  <c r="I730" i="10" s="1"/>
  <c r="J730" i="10" s="1"/>
  <c r="E730" i="10"/>
  <c r="F730" i="10" s="1"/>
  <c r="G730" i="10" s="1"/>
  <c r="B730" i="10"/>
  <c r="C730" i="10" s="1"/>
  <c r="D730" i="10" s="1"/>
  <c r="A731" i="10"/>
  <c r="K731" i="10" l="1"/>
  <c r="L731" i="10" s="1"/>
  <c r="M731" i="10" s="1"/>
  <c r="H731" i="10"/>
  <c r="I731" i="10" s="1"/>
  <c r="J731" i="10" s="1"/>
  <c r="E731" i="10"/>
  <c r="F731" i="10" s="1"/>
  <c r="G731" i="10" s="1"/>
  <c r="A732" i="10"/>
  <c r="B731" i="10"/>
  <c r="C731" i="10" s="1"/>
  <c r="D731" i="10" s="1"/>
  <c r="K732" i="10" l="1"/>
  <c r="L732" i="10" s="1"/>
  <c r="M732" i="10" s="1"/>
  <c r="H732" i="10"/>
  <c r="I732" i="10" s="1"/>
  <c r="J732" i="10" s="1"/>
  <c r="E732" i="10"/>
  <c r="F732" i="10" s="1"/>
  <c r="G732" i="10" s="1"/>
  <c r="B732" i="10"/>
  <c r="C732" i="10" s="1"/>
  <c r="D732" i="10" s="1"/>
  <c r="A733" i="10"/>
  <c r="K733" i="10" l="1"/>
  <c r="L733" i="10" s="1"/>
  <c r="M733" i="10" s="1"/>
  <c r="H733" i="10"/>
  <c r="I733" i="10" s="1"/>
  <c r="J733" i="10" s="1"/>
  <c r="E733" i="10"/>
  <c r="F733" i="10" s="1"/>
  <c r="G733" i="10" s="1"/>
  <c r="A734" i="10"/>
  <c r="B733" i="10"/>
  <c r="C733" i="10" s="1"/>
  <c r="D733" i="10" s="1"/>
  <c r="K734" i="10" l="1"/>
  <c r="L734" i="10" s="1"/>
  <c r="M734" i="10" s="1"/>
  <c r="H734" i="10"/>
  <c r="I734" i="10" s="1"/>
  <c r="J734" i="10" s="1"/>
  <c r="E734" i="10"/>
  <c r="F734" i="10" s="1"/>
  <c r="G734" i="10" s="1"/>
  <c r="A735" i="10"/>
  <c r="B734" i="10"/>
  <c r="C734" i="10" s="1"/>
  <c r="D734" i="10" s="1"/>
  <c r="K735" i="10" l="1"/>
  <c r="L735" i="10" s="1"/>
  <c r="M735" i="10" s="1"/>
  <c r="H735" i="10"/>
  <c r="I735" i="10" s="1"/>
  <c r="J735" i="10" s="1"/>
  <c r="E735" i="10"/>
  <c r="F735" i="10" s="1"/>
  <c r="G735" i="10" s="1"/>
  <c r="A736" i="10"/>
  <c r="B735" i="10"/>
  <c r="C735" i="10" s="1"/>
  <c r="D735" i="10" s="1"/>
  <c r="K736" i="10" l="1"/>
  <c r="L736" i="10" s="1"/>
  <c r="M736" i="10" s="1"/>
  <c r="H736" i="10"/>
  <c r="I736" i="10" s="1"/>
  <c r="J736" i="10" s="1"/>
  <c r="E736" i="10"/>
  <c r="F736" i="10" s="1"/>
  <c r="G736" i="10" s="1"/>
  <c r="B736" i="10"/>
  <c r="C736" i="10" s="1"/>
  <c r="D736" i="10" s="1"/>
  <c r="A737" i="10"/>
  <c r="K737" i="10" l="1"/>
  <c r="L737" i="10" s="1"/>
  <c r="M737" i="10" s="1"/>
  <c r="H737" i="10"/>
  <c r="I737" i="10" s="1"/>
  <c r="J737" i="10" s="1"/>
  <c r="E737" i="10"/>
  <c r="F737" i="10" s="1"/>
  <c r="G737" i="10" s="1"/>
  <c r="A738" i="10"/>
  <c r="B737" i="10"/>
  <c r="C737" i="10" s="1"/>
  <c r="D737" i="10" s="1"/>
  <c r="K738" i="10" l="1"/>
  <c r="L738" i="10" s="1"/>
  <c r="M738" i="10" s="1"/>
  <c r="H738" i="10"/>
  <c r="I738" i="10" s="1"/>
  <c r="J738" i="10" s="1"/>
  <c r="E738" i="10"/>
  <c r="F738" i="10" s="1"/>
  <c r="G738" i="10" s="1"/>
  <c r="A739" i="10"/>
  <c r="B738" i="10"/>
  <c r="C738" i="10" s="1"/>
  <c r="D738" i="10" s="1"/>
  <c r="K739" i="10" l="1"/>
  <c r="L739" i="10" s="1"/>
  <c r="M739" i="10" s="1"/>
  <c r="H739" i="10"/>
  <c r="I739" i="10" s="1"/>
  <c r="J739" i="10" s="1"/>
  <c r="E739" i="10"/>
  <c r="F739" i="10" s="1"/>
  <c r="G739" i="10" s="1"/>
  <c r="A740" i="10"/>
  <c r="B739" i="10"/>
  <c r="C739" i="10" s="1"/>
  <c r="D739" i="10" s="1"/>
  <c r="K740" i="10" l="1"/>
  <c r="L740" i="10" s="1"/>
  <c r="M740" i="10" s="1"/>
  <c r="H740" i="10"/>
  <c r="I740" i="10" s="1"/>
  <c r="J740" i="10" s="1"/>
  <c r="E740" i="10"/>
  <c r="F740" i="10" s="1"/>
  <c r="G740" i="10" s="1"/>
  <c r="B740" i="10"/>
  <c r="C740" i="10" s="1"/>
  <c r="D740" i="10" s="1"/>
  <c r="A741" i="10"/>
  <c r="K741" i="10" l="1"/>
  <c r="L741" i="10" s="1"/>
  <c r="M741" i="10" s="1"/>
  <c r="H741" i="10"/>
  <c r="I741" i="10" s="1"/>
  <c r="J741" i="10" s="1"/>
  <c r="E741" i="10"/>
  <c r="F741" i="10" s="1"/>
  <c r="G741" i="10" s="1"/>
  <c r="B741" i="10"/>
  <c r="C741" i="10" s="1"/>
  <c r="D741" i="10" s="1"/>
  <c r="A742" i="10"/>
  <c r="K742" i="10" l="1"/>
  <c r="L742" i="10" s="1"/>
  <c r="M742" i="10" s="1"/>
  <c r="H742" i="10"/>
  <c r="I742" i="10" s="1"/>
  <c r="J742" i="10" s="1"/>
  <c r="E742" i="10"/>
  <c r="F742" i="10" s="1"/>
  <c r="G742" i="10" s="1"/>
  <c r="B742" i="10"/>
  <c r="C742" i="10" s="1"/>
  <c r="D742" i="10" s="1"/>
  <c r="A743" i="10"/>
  <c r="K743" i="10" l="1"/>
  <c r="L743" i="10" s="1"/>
  <c r="M743" i="10" s="1"/>
  <c r="H743" i="10"/>
  <c r="I743" i="10" s="1"/>
  <c r="J743" i="10" s="1"/>
  <c r="E743" i="10"/>
  <c r="F743" i="10" s="1"/>
  <c r="G743" i="10" s="1"/>
  <c r="B743" i="10"/>
  <c r="C743" i="10" s="1"/>
  <c r="D743" i="10" s="1"/>
  <c r="A744" i="10"/>
  <c r="K744" i="10" l="1"/>
  <c r="L744" i="10" s="1"/>
  <c r="M744" i="10" s="1"/>
  <c r="H744" i="10"/>
  <c r="I744" i="10" s="1"/>
  <c r="J744" i="10" s="1"/>
  <c r="E744" i="10"/>
  <c r="F744" i="10" s="1"/>
  <c r="G744" i="10" s="1"/>
  <c r="A745" i="10"/>
  <c r="B744" i="10"/>
  <c r="C744" i="10" s="1"/>
  <c r="D744" i="10" s="1"/>
  <c r="K745" i="10" l="1"/>
  <c r="L745" i="10" s="1"/>
  <c r="M745" i="10" s="1"/>
  <c r="H745" i="10"/>
  <c r="I745" i="10" s="1"/>
  <c r="J745" i="10" s="1"/>
  <c r="E745" i="10"/>
  <c r="F745" i="10" s="1"/>
  <c r="G745" i="10" s="1"/>
  <c r="B745" i="10"/>
  <c r="C745" i="10" s="1"/>
  <c r="D745" i="10" s="1"/>
  <c r="A746" i="10"/>
  <c r="K746" i="10" l="1"/>
  <c r="L746" i="10" s="1"/>
  <c r="M746" i="10" s="1"/>
  <c r="H746" i="10"/>
  <c r="I746" i="10" s="1"/>
  <c r="J746" i="10" s="1"/>
  <c r="E746" i="10"/>
  <c r="F746" i="10" s="1"/>
  <c r="G746" i="10" s="1"/>
  <c r="B746" i="10"/>
  <c r="C746" i="10" s="1"/>
  <c r="D746" i="10" s="1"/>
  <c r="A747" i="10"/>
  <c r="K747" i="10" l="1"/>
  <c r="L747" i="10" s="1"/>
  <c r="M747" i="10" s="1"/>
  <c r="H747" i="10"/>
  <c r="I747" i="10" s="1"/>
  <c r="J747" i="10" s="1"/>
  <c r="E747" i="10"/>
  <c r="F747" i="10" s="1"/>
  <c r="G747" i="10" s="1"/>
  <c r="A748" i="10"/>
  <c r="B747" i="10"/>
  <c r="C747" i="10" s="1"/>
  <c r="D747" i="10" s="1"/>
  <c r="K748" i="10" l="1"/>
  <c r="L748" i="10" s="1"/>
  <c r="M748" i="10" s="1"/>
  <c r="H748" i="10"/>
  <c r="I748" i="10" s="1"/>
  <c r="J748" i="10" s="1"/>
  <c r="E748" i="10"/>
  <c r="F748" i="10" s="1"/>
  <c r="G748" i="10" s="1"/>
  <c r="B748" i="10"/>
  <c r="C748" i="10" s="1"/>
  <c r="D748" i="10" s="1"/>
  <c r="A749" i="10"/>
  <c r="K749" i="10" l="1"/>
  <c r="L749" i="10" s="1"/>
  <c r="M749" i="10" s="1"/>
  <c r="H749" i="10"/>
  <c r="I749" i="10" s="1"/>
  <c r="J749" i="10" s="1"/>
  <c r="E749" i="10"/>
  <c r="F749" i="10" s="1"/>
  <c r="G749" i="10" s="1"/>
  <c r="A750" i="10"/>
  <c r="B749" i="10"/>
  <c r="C749" i="10" s="1"/>
  <c r="D749" i="10" s="1"/>
  <c r="K750" i="10" l="1"/>
  <c r="L750" i="10" s="1"/>
  <c r="M750" i="10" s="1"/>
  <c r="H750" i="10"/>
  <c r="I750" i="10" s="1"/>
  <c r="J750" i="10" s="1"/>
  <c r="E750" i="10"/>
  <c r="F750" i="10" s="1"/>
  <c r="G750" i="10" s="1"/>
  <c r="A751" i="10"/>
  <c r="B750" i="10"/>
  <c r="C750" i="10" s="1"/>
  <c r="D750" i="10" s="1"/>
  <c r="K751" i="10" l="1"/>
  <c r="L751" i="10" s="1"/>
  <c r="M751" i="10" s="1"/>
  <c r="H751" i="10"/>
  <c r="I751" i="10" s="1"/>
  <c r="J751" i="10" s="1"/>
  <c r="E751" i="10"/>
  <c r="F751" i="10" s="1"/>
  <c r="G751" i="10" s="1"/>
  <c r="A752" i="10"/>
  <c r="B751" i="10"/>
  <c r="C751" i="10" s="1"/>
  <c r="D751" i="10" s="1"/>
  <c r="K752" i="10" l="1"/>
  <c r="L752" i="10" s="1"/>
  <c r="M752" i="10" s="1"/>
  <c r="H752" i="10"/>
  <c r="I752" i="10" s="1"/>
  <c r="J752" i="10" s="1"/>
  <c r="E752" i="10"/>
  <c r="F752" i="10" s="1"/>
  <c r="G752" i="10" s="1"/>
  <c r="B752" i="10"/>
  <c r="C752" i="10" s="1"/>
  <c r="D752" i="10" s="1"/>
  <c r="A753" i="10"/>
  <c r="K753" i="10" l="1"/>
  <c r="L753" i="10" s="1"/>
  <c r="M753" i="10" s="1"/>
  <c r="H753" i="10"/>
  <c r="I753" i="10" s="1"/>
  <c r="J753" i="10" s="1"/>
  <c r="E753" i="10"/>
  <c r="F753" i="10" s="1"/>
  <c r="G753" i="10" s="1"/>
  <c r="A754" i="10"/>
  <c r="B753" i="10"/>
  <c r="C753" i="10" s="1"/>
  <c r="D753" i="10" s="1"/>
  <c r="K754" i="10" l="1"/>
  <c r="L754" i="10" s="1"/>
  <c r="M754" i="10" s="1"/>
  <c r="H754" i="10"/>
  <c r="I754" i="10" s="1"/>
  <c r="J754" i="10" s="1"/>
  <c r="E754" i="10"/>
  <c r="F754" i="10" s="1"/>
  <c r="G754" i="10" s="1"/>
  <c r="A755" i="10"/>
  <c r="B754" i="10"/>
  <c r="C754" i="10" s="1"/>
  <c r="D754" i="10" s="1"/>
  <c r="K755" i="10" l="1"/>
  <c r="L755" i="10" s="1"/>
  <c r="M755" i="10" s="1"/>
  <c r="H755" i="10"/>
  <c r="I755" i="10" s="1"/>
  <c r="J755" i="10" s="1"/>
  <c r="E755" i="10"/>
  <c r="F755" i="10" s="1"/>
  <c r="G755" i="10" s="1"/>
  <c r="A756" i="10"/>
  <c r="B755" i="10"/>
  <c r="C755" i="10" s="1"/>
  <c r="D755" i="10" s="1"/>
  <c r="K756" i="10" l="1"/>
  <c r="L756" i="10" s="1"/>
  <c r="M756" i="10" s="1"/>
  <c r="H756" i="10"/>
  <c r="I756" i="10" s="1"/>
  <c r="J756" i="10" s="1"/>
  <c r="E756" i="10"/>
  <c r="F756" i="10" s="1"/>
  <c r="G756" i="10" s="1"/>
  <c r="A757" i="10"/>
  <c r="B756" i="10"/>
  <c r="C756" i="10" s="1"/>
  <c r="D756" i="10" s="1"/>
  <c r="K757" i="10" l="1"/>
  <c r="L757" i="10" s="1"/>
  <c r="M757" i="10" s="1"/>
  <c r="H757" i="10"/>
  <c r="I757" i="10" s="1"/>
  <c r="J757" i="10" s="1"/>
  <c r="E757" i="10"/>
  <c r="F757" i="10" s="1"/>
  <c r="G757" i="10" s="1"/>
  <c r="A758" i="10"/>
  <c r="B757" i="10"/>
  <c r="C757" i="10" s="1"/>
  <c r="D757" i="10" s="1"/>
  <c r="K758" i="10" l="1"/>
  <c r="L758" i="10" s="1"/>
  <c r="M758" i="10" s="1"/>
  <c r="H758" i="10"/>
  <c r="I758" i="10" s="1"/>
  <c r="J758" i="10" s="1"/>
  <c r="E758" i="10"/>
  <c r="F758" i="10" s="1"/>
  <c r="G758" i="10" s="1"/>
  <c r="A759" i="10"/>
  <c r="B758" i="10"/>
  <c r="C758" i="10" s="1"/>
  <c r="D758" i="10" s="1"/>
  <c r="K759" i="10" l="1"/>
  <c r="L759" i="10" s="1"/>
  <c r="M759" i="10" s="1"/>
  <c r="H759" i="10"/>
  <c r="I759" i="10" s="1"/>
  <c r="J759" i="10" s="1"/>
  <c r="E759" i="10"/>
  <c r="F759" i="10" s="1"/>
  <c r="G759" i="10" s="1"/>
  <c r="A760" i="10"/>
  <c r="B759" i="10"/>
  <c r="C759" i="10" s="1"/>
  <c r="D759" i="10" s="1"/>
  <c r="K760" i="10" l="1"/>
  <c r="L760" i="10" s="1"/>
  <c r="M760" i="10" s="1"/>
  <c r="H760" i="10"/>
  <c r="I760" i="10" s="1"/>
  <c r="J760" i="10" s="1"/>
  <c r="E760" i="10"/>
  <c r="F760" i="10" s="1"/>
  <c r="G760" i="10" s="1"/>
  <c r="B760" i="10"/>
  <c r="C760" i="10" s="1"/>
  <c r="D760" i="10" s="1"/>
  <c r="A761" i="10"/>
  <c r="K761" i="10" l="1"/>
  <c r="L761" i="10" s="1"/>
  <c r="M761" i="10" s="1"/>
  <c r="H761" i="10"/>
  <c r="I761" i="10" s="1"/>
  <c r="J761" i="10" s="1"/>
  <c r="E761" i="10"/>
  <c r="F761" i="10" s="1"/>
  <c r="G761" i="10" s="1"/>
  <c r="A762" i="10"/>
  <c r="B761" i="10"/>
  <c r="C761" i="10" s="1"/>
  <c r="D761" i="10" s="1"/>
  <c r="K762" i="10" l="1"/>
  <c r="L762" i="10" s="1"/>
  <c r="M762" i="10" s="1"/>
  <c r="H762" i="10"/>
  <c r="I762" i="10" s="1"/>
  <c r="J762" i="10" s="1"/>
  <c r="E762" i="10"/>
  <c r="F762" i="10" s="1"/>
  <c r="G762" i="10" s="1"/>
  <c r="A763" i="10"/>
  <c r="B762" i="10"/>
  <c r="C762" i="10" s="1"/>
  <c r="D762" i="10" s="1"/>
  <c r="K763" i="10" l="1"/>
  <c r="L763" i="10" s="1"/>
  <c r="M763" i="10" s="1"/>
  <c r="H763" i="10"/>
  <c r="I763" i="10" s="1"/>
  <c r="J763" i="10" s="1"/>
  <c r="E763" i="10"/>
  <c r="F763" i="10" s="1"/>
  <c r="G763" i="10" s="1"/>
  <c r="A764" i="10"/>
  <c r="B763" i="10"/>
  <c r="C763" i="10" s="1"/>
  <c r="D763" i="10" s="1"/>
  <c r="K764" i="10" l="1"/>
  <c r="L764" i="10" s="1"/>
  <c r="M764" i="10" s="1"/>
  <c r="H764" i="10"/>
  <c r="I764" i="10" s="1"/>
  <c r="J764" i="10" s="1"/>
  <c r="E764" i="10"/>
  <c r="F764" i="10" s="1"/>
  <c r="G764" i="10" s="1"/>
  <c r="B764" i="10"/>
  <c r="C764" i="10" s="1"/>
  <c r="D764" i="10" s="1"/>
  <c r="A765" i="10"/>
  <c r="K765" i="10" l="1"/>
  <c r="L765" i="10" s="1"/>
  <c r="M765" i="10" s="1"/>
  <c r="H765" i="10"/>
  <c r="I765" i="10" s="1"/>
  <c r="J765" i="10" s="1"/>
  <c r="E765" i="10"/>
  <c r="F765" i="10" s="1"/>
  <c r="G765" i="10" s="1"/>
  <c r="A766" i="10"/>
  <c r="B765" i="10"/>
  <c r="C765" i="10" s="1"/>
  <c r="D765" i="10" s="1"/>
  <c r="K766" i="10" l="1"/>
  <c r="L766" i="10" s="1"/>
  <c r="M766" i="10" s="1"/>
  <c r="H766" i="10"/>
  <c r="I766" i="10" s="1"/>
  <c r="J766" i="10" s="1"/>
  <c r="E766" i="10"/>
  <c r="F766" i="10" s="1"/>
  <c r="G766" i="10" s="1"/>
  <c r="A767" i="10"/>
  <c r="B766" i="10"/>
  <c r="C766" i="10" s="1"/>
  <c r="D766" i="10" s="1"/>
  <c r="K767" i="10" l="1"/>
  <c r="L767" i="10" s="1"/>
  <c r="M767" i="10" s="1"/>
  <c r="H767" i="10"/>
  <c r="I767" i="10" s="1"/>
  <c r="J767" i="10" s="1"/>
  <c r="E767" i="10"/>
  <c r="F767" i="10" s="1"/>
  <c r="G767" i="10" s="1"/>
  <c r="A768" i="10"/>
  <c r="B767" i="10"/>
  <c r="C767" i="10" s="1"/>
  <c r="D767" i="10" s="1"/>
  <c r="K768" i="10" l="1"/>
  <c r="L768" i="10" s="1"/>
  <c r="M768" i="10" s="1"/>
  <c r="H768" i="10"/>
  <c r="I768" i="10" s="1"/>
  <c r="J768" i="10" s="1"/>
  <c r="E768" i="10"/>
  <c r="F768" i="10" s="1"/>
  <c r="G768" i="10" s="1"/>
  <c r="B768" i="10"/>
  <c r="C768" i="10" s="1"/>
  <c r="D768" i="10" s="1"/>
  <c r="A769" i="10"/>
  <c r="K769" i="10" l="1"/>
  <c r="L769" i="10" s="1"/>
  <c r="M769" i="10" s="1"/>
  <c r="H769" i="10"/>
  <c r="I769" i="10" s="1"/>
  <c r="J769" i="10" s="1"/>
  <c r="E769" i="10"/>
  <c r="F769" i="10" s="1"/>
  <c r="G769" i="10" s="1"/>
  <c r="A770" i="10"/>
  <c r="B769" i="10"/>
  <c r="C769" i="10" s="1"/>
  <c r="D769" i="10" s="1"/>
  <c r="K770" i="10" l="1"/>
  <c r="L770" i="10" s="1"/>
  <c r="M770" i="10" s="1"/>
  <c r="H770" i="10"/>
  <c r="I770" i="10" s="1"/>
  <c r="J770" i="10" s="1"/>
  <c r="E770" i="10"/>
  <c r="F770" i="10" s="1"/>
  <c r="G770" i="10" s="1"/>
  <c r="A771" i="10"/>
  <c r="B770" i="10"/>
  <c r="C770" i="10" s="1"/>
  <c r="D770" i="10" s="1"/>
  <c r="K771" i="10" l="1"/>
  <c r="L771" i="10" s="1"/>
  <c r="M771" i="10" s="1"/>
  <c r="H771" i="10"/>
  <c r="I771" i="10" s="1"/>
  <c r="J771" i="10" s="1"/>
  <c r="E771" i="10"/>
  <c r="F771" i="10" s="1"/>
  <c r="G771" i="10" s="1"/>
  <c r="A772" i="10"/>
  <c r="B771" i="10"/>
  <c r="C771" i="10" s="1"/>
  <c r="D771" i="10" s="1"/>
  <c r="K772" i="10" l="1"/>
  <c r="L772" i="10" s="1"/>
  <c r="M772" i="10" s="1"/>
  <c r="H772" i="10"/>
  <c r="I772" i="10" s="1"/>
  <c r="J772" i="10" s="1"/>
  <c r="E772" i="10"/>
  <c r="F772" i="10" s="1"/>
  <c r="G772" i="10" s="1"/>
  <c r="B772" i="10"/>
  <c r="C772" i="10" s="1"/>
  <c r="D772" i="10" s="1"/>
  <c r="A773" i="10"/>
  <c r="K773" i="10" l="1"/>
  <c r="L773" i="10" s="1"/>
  <c r="M773" i="10" s="1"/>
  <c r="H773" i="10"/>
  <c r="I773" i="10" s="1"/>
  <c r="J773" i="10" s="1"/>
  <c r="E773" i="10"/>
  <c r="F773" i="10" s="1"/>
  <c r="G773" i="10" s="1"/>
  <c r="A774" i="10"/>
  <c r="B773" i="10"/>
  <c r="C773" i="10" s="1"/>
  <c r="D773" i="10" s="1"/>
  <c r="K774" i="10" l="1"/>
  <c r="L774" i="10" s="1"/>
  <c r="M774" i="10" s="1"/>
  <c r="H774" i="10"/>
  <c r="I774" i="10" s="1"/>
  <c r="J774" i="10" s="1"/>
  <c r="E774" i="10"/>
  <c r="F774" i="10" s="1"/>
  <c r="G774" i="10" s="1"/>
  <c r="B774" i="10"/>
  <c r="C774" i="10" s="1"/>
  <c r="D774" i="10" s="1"/>
  <c r="A775" i="10"/>
  <c r="K775" i="10" l="1"/>
  <c r="L775" i="10" s="1"/>
  <c r="M775" i="10" s="1"/>
  <c r="H775" i="10"/>
  <c r="I775" i="10" s="1"/>
  <c r="J775" i="10" s="1"/>
  <c r="E775" i="10"/>
  <c r="F775" i="10" s="1"/>
  <c r="G775" i="10" s="1"/>
  <c r="B775" i="10"/>
  <c r="C775" i="10" s="1"/>
  <c r="D775" i="10" s="1"/>
  <c r="A776" i="10"/>
  <c r="K776" i="10" l="1"/>
  <c r="L776" i="10" s="1"/>
  <c r="M776" i="10" s="1"/>
  <c r="H776" i="10"/>
  <c r="I776" i="10" s="1"/>
  <c r="J776" i="10" s="1"/>
  <c r="E776" i="10"/>
  <c r="F776" i="10" s="1"/>
  <c r="G776" i="10" s="1"/>
  <c r="A777" i="10"/>
  <c r="B776" i="10"/>
  <c r="C776" i="10" s="1"/>
  <c r="D776" i="10" s="1"/>
  <c r="K777" i="10" l="1"/>
  <c r="L777" i="10" s="1"/>
  <c r="M777" i="10" s="1"/>
  <c r="H777" i="10"/>
  <c r="I777" i="10" s="1"/>
  <c r="J777" i="10" s="1"/>
  <c r="E777" i="10"/>
  <c r="F777" i="10" s="1"/>
  <c r="G777" i="10" s="1"/>
  <c r="B777" i="10"/>
  <c r="C777" i="10" s="1"/>
  <c r="D777" i="10" s="1"/>
  <c r="A778" i="10"/>
  <c r="K778" i="10" l="1"/>
  <c r="L778" i="10" s="1"/>
  <c r="M778" i="10" s="1"/>
  <c r="H778" i="10"/>
  <c r="I778" i="10" s="1"/>
  <c r="J778" i="10" s="1"/>
  <c r="E778" i="10"/>
  <c r="F778" i="10" s="1"/>
  <c r="G778" i="10" s="1"/>
  <c r="B778" i="10"/>
  <c r="C778" i="10" s="1"/>
  <c r="D778" i="10" s="1"/>
  <c r="A779" i="10"/>
  <c r="K779" i="10" l="1"/>
  <c r="L779" i="10" s="1"/>
  <c r="M779" i="10" s="1"/>
  <c r="H779" i="10"/>
  <c r="I779" i="10" s="1"/>
  <c r="J779" i="10" s="1"/>
  <c r="E779" i="10"/>
  <c r="F779" i="10" s="1"/>
  <c r="G779" i="10" s="1"/>
  <c r="A780" i="10"/>
  <c r="B779" i="10"/>
  <c r="C779" i="10" s="1"/>
  <c r="D779" i="10" s="1"/>
  <c r="K780" i="10" l="1"/>
  <c r="L780" i="10" s="1"/>
  <c r="M780" i="10" s="1"/>
  <c r="H780" i="10"/>
  <c r="I780" i="10" s="1"/>
  <c r="J780" i="10" s="1"/>
  <c r="E780" i="10"/>
  <c r="F780" i="10" s="1"/>
  <c r="G780" i="10" s="1"/>
  <c r="B780" i="10"/>
  <c r="C780" i="10" s="1"/>
  <c r="D780" i="10" s="1"/>
  <c r="A781" i="10"/>
  <c r="K781" i="10" l="1"/>
  <c r="L781" i="10" s="1"/>
  <c r="M781" i="10" s="1"/>
  <c r="H781" i="10"/>
  <c r="I781" i="10" s="1"/>
  <c r="J781" i="10" s="1"/>
  <c r="E781" i="10"/>
  <c r="F781" i="10" s="1"/>
  <c r="G781" i="10" s="1"/>
  <c r="B781" i="10"/>
  <c r="C781" i="10" s="1"/>
  <c r="D781" i="10" s="1"/>
  <c r="A782" i="10"/>
  <c r="K782" i="10" l="1"/>
  <c r="L782" i="10" s="1"/>
  <c r="M782" i="10" s="1"/>
  <c r="H782" i="10"/>
  <c r="I782" i="10" s="1"/>
  <c r="J782" i="10" s="1"/>
  <c r="E782" i="10"/>
  <c r="F782" i="10" s="1"/>
  <c r="G782" i="10" s="1"/>
  <c r="B782" i="10"/>
  <c r="C782" i="10" s="1"/>
  <c r="D782" i="10" s="1"/>
  <c r="A783" i="10"/>
  <c r="K783" i="10" l="1"/>
  <c r="L783" i="10" s="1"/>
  <c r="M783" i="10" s="1"/>
  <c r="H783" i="10"/>
  <c r="I783" i="10" s="1"/>
  <c r="J783" i="10" s="1"/>
  <c r="E783" i="10"/>
  <c r="F783" i="10" s="1"/>
  <c r="G783" i="10" s="1"/>
  <c r="B783" i="10"/>
  <c r="C783" i="10" s="1"/>
  <c r="D783" i="10" s="1"/>
  <c r="A784" i="10"/>
  <c r="K784" i="10" l="1"/>
  <c r="L784" i="10" s="1"/>
  <c r="M784" i="10" s="1"/>
  <c r="H784" i="10"/>
  <c r="I784" i="10" s="1"/>
  <c r="J784" i="10" s="1"/>
  <c r="E784" i="10"/>
  <c r="F784" i="10" s="1"/>
  <c r="G784" i="10" s="1"/>
  <c r="A785" i="10"/>
  <c r="B784" i="10"/>
  <c r="C784" i="10" s="1"/>
  <c r="D784" i="10" s="1"/>
  <c r="K785" i="10" l="1"/>
  <c r="L785" i="10" s="1"/>
  <c r="M785" i="10" s="1"/>
  <c r="H785" i="10"/>
  <c r="I785" i="10" s="1"/>
  <c r="J785" i="10" s="1"/>
  <c r="E785" i="10"/>
  <c r="F785" i="10" s="1"/>
  <c r="G785" i="10" s="1"/>
  <c r="B785" i="10"/>
  <c r="C785" i="10" s="1"/>
  <c r="D785" i="10" s="1"/>
  <c r="A786" i="10"/>
  <c r="K786" i="10" l="1"/>
  <c r="L786" i="10" s="1"/>
  <c r="M786" i="10" s="1"/>
  <c r="H786" i="10"/>
  <c r="I786" i="10" s="1"/>
  <c r="J786" i="10" s="1"/>
  <c r="E786" i="10"/>
  <c r="F786" i="10" s="1"/>
  <c r="G786" i="10" s="1"/>
  <c r="A787" i="10"/>
  <c r="B786" i="10"/>
  <c r="C786" i="10" s="1"/>
  <c r="D786" i="10" s="1"/>
  <c r="K787" i="10" l="1"/>
  <c r="L787" i="10" s="1"/>
  <c r="M787" i="10" s="1"/>
  <c r="H787" i="10"/>
  <c r="I787" i="10" s="1"/>
  <c r="J787" i="10" s="1"/>
  <c r="E787" i="10"/>
  <c r="F787" i="10" s="1"/>
  <c r="G787" i="10" s="1"/>
  <c r="A788" i="10"/>
  <c r="B787" i="10"/>
  <c r="C787" i="10" s="1"/>
  <c r="D787" i="10" s="1"/>
  <c r="K788" i="10" l="1"/>
  <c r="L788" i="10" s="1"/>
  <c r="M788" i="10" s="1"/>
  <c r="H788" i="10"/>
  <c r="I788" i="10" s="1"/>
  <c r="J788" i="10" s="1"/>
  <c r="E788" i="10"/>
  <c r="F788" i="10" s="1"/>
  <c r="G788" i="10" s="1"/>
  <c r="B788" i="10"/>
  <c r="C788" i="10" s="1"/>
  <c r="D788" i="10" s="1"/>
  <c r="A789" i="10"/>
  <c r="K789" i="10" l="1"/>
  <c r="L789" i="10" s="1"/>
  <c r="M789" i="10" s="1"/>
  <c r="H789" i="10"/>
  <c r="I789" i="10" s="1"/>
  <c r="J789" i="10" s="1"/>
  <c r="E789" i="10"/>
  <c r="F789" i="10" s="1"/>
  <c r="G789" i="10" s="1"/>
  <c r="B789" i="10"/>
  <c r="C789" i="10" s="1"/>
  <c r="D789" i="10" s="1"/>
  <c r="A790" i="10"/>
  <c r="K790" i="10" l="1"/>
  <c r="L790" i="10" s="1"/>
  <c r="M790" i="10" s="1"/>
  <c r="H790" i="10"/>
  <c r="I790" i="10" s="1"/>
  <c r="J790" i="10" s="1"/>
  <c r="E790" i="10"/>
  <c r="F790" i="10" s="1"/>
  <c r="G790" i="10" s="1"/>
  <c r="B790" i="10"/>
  <c r="C790" i="10" s="1"/>
  <c r="D790" i="10" s="1"/>
  <c r="A791" i="10"/>
  <c r="K791" i="10" l="1"/>
  <c r="L791" i="10" s="1"/>
  <c r="M791" i="10" s="1"/>
  <c r="H791" i="10"/>
  <c r="I791" i="10" s="1"/>
  <c r="J791" i="10" s="1"/>
  <c r="E791" i="10"/>
  <c r="F791" i="10" s="1"/>
  <c r="G791" i="10" s="1"/>
  <c r="B791" i="10"/>
  <c r="C791" i="10" s="1"/>
  <c r="D791" i="10" s="1"/>
  <c r="A792" i="10"/>
  <c r="K792" i="10" l="1"/>
  <c r="L792" i="10" s="1"/>
  <c r="M792" i="10" s="1"/>
  <c r="H792" i="10"/>
  <c r="I792" i="10" s="1"/>
  <c r="J792" i="10" s="1"/>
  <c r="E792" i="10"/>
  <c r="F792" i="10" s="1"/>
  <c r="G792" i="10" s="1"/>
  <c r="A793" i="10"/>
  <c r="B792" i="10"/>
  <c r="C792" i="10" s="1"/>
  <c r="D792" i="10" s="1"/>
  <c r="K793" i="10" l="1"/>
  <c r="L793" i="10" s="1"/>
  <c r="M793" i="10" s="1"/>
  <c r="H793" i="10"/>
  <c r="I793" i="10" s="1"/>
  <c r="J793" i="10" s="1"/>
  <c r="E793" i="10"/>
  <c r="F793" i="10" s="1"/>
  <c r="G793" i="10" s="1"/>
  <c r="B793" i="10"/>
  <c r="C793" i="10" s="1"/>
  <c r="D793" i="10" s="1"/>
  <c r="A794" i="10"/>
  <c r="K794" i="10" l="1"/>
  <c r="L794" i="10" s="1"/>
  <c r="M794" i="10" s="1"/>
  <c r="H794" i="10"/>
  <c r="I794" i="10" s="1"/>
  <c r="J794" i="10" s="1"/>
  <c r="E794" i="10"/>
  <c r="F794" i="10" s="1"/>
  <c r="G794" i="10" s="1"/>
  <c r="A795" i="10"/>
  <c r="B794" i="10"/>
  <c r="C794" i="10" s="1"/>
  <c r="D794" i="10" s="1"/>
  <c r="K795" i="10" l="1"/>
  <c r="L795" i="10" s="1"/>
  <c r="M795" i="10" s="1"/>
  <c r="H795" i="10"/>
  <c r="I795" i="10" s="1"/>
  <c r="J795" i="10" s="1"/>
  <c r="E795" i="10"/>
  <c r="F795" i="10" s="1"/>
  <c r="G795" i="10" s="1"/>
  <c r="A796" i="10"/>
  <c r="B795" i="10"/>
  <c r="C795" i="10" s="1"/>
  <c r="D795" i="10" s="1"/>
  <c r="K796" i="10" l="1"/>
  <c r="L796" i="10" s="1"/>
  <c r="M796" i="10" s="1"/>
  <c r="H796" i="10"/>
  <c r="I796" i="10" s="1"/>
  <c r="J796" i="10" s="1"/>
  <c r="E796" i="10"/>
  <c r="F796" i="10" s="1"/>
  <c r="G796" i="10" s="1"/>
  <c r="B796" i="10"/>
  <c r="C796" i="10" s="1"/>
  <c r="D796" i="10" s="1"/>
  <c r="A797" i="10"/>
  <c r="K797" i="10" l="1"/>
  <c r="L797" i="10" s="1"/>
  <c r="M797" i="10" s="1"/>
  <c r="H797" i="10"/>
  <c r="I797" i="10" s="1"/>
  <c r="J797" i="10" s="1"/>
  <c r="E797" i="10"/>
  <c r="F797" i="10" s="1"/>
  <c r="G797" i="10" s="1"/>
  <c r="A798" i="10"/>
  <c r="B797" i="10"/>
  <c r="C797" i="10" s="1"/>
  <c r="D797" i="10" s="1"/>
  <c r="K798" i="10" l="1"/>
  <c r="L798" i="10" s="1"/>
  <c r="M798" i="10" s="1"/>
  <c r="H798" i="10"/>
  <c r="I798" i="10" s="1"/>
  <c r="J798" i="10" s="1"/>
  <c r="E798" i="10"/>
  <c r="F798" i="10" s="1"/>
  <c r="G798" i="10" s="1"/>
  <c r="A799" i="10"/>
  <c r="B798" i="10"/>
  <c r="C798" i="10" s="1"/>
  <c r="D798" i="10" s="1"/>
  <c r="K799" i="10" l="1"/>
  <c r="L799" i="10" s="1"/>
  <c r="M799" i="10" s="1"/>
  <c r="H799" i="10"/>
  <c r="I799" i="10" s="1"/>
  <c r="J799" i="10" s="1"/>
  <c r="E799" i="10"/>
  <c r="F799" i="10" s="1"/>
  <c r="G799" i="10" s="1"/>
  <c r="A800" i="10"/>
  <c r="B799" i="10"/>
  <c r="C799" i="10" s="1"/>
  <c r="D799" i="10" s="1"/>
  <c r="K800" i="10" l="1"/>
  <c r="L800" i="10" s="1"/>
  <c r="M800" i="10" s="1"/>
  <c r="H800" i="10"/>
  <c r="I800" i="10" s="1"/>
  <c r="J800" i="10" s="1"/>
  <c r="E800" i="10"/>
  <c r="F800" i="10" s="1"/>
  <c r="G800" i="10" s="1"/>
  <c r="B800" i="10"/>
  <c r="C800" i="10" s="1"/>
  <c r="D800" i="10" s="1"/>
  <c r="A801" i="10"/>
  <c r="K801" i="10" l="1"/>
  <c r="L801" i="10" s="1"/>
  <c r="M801" i="10" s="1"/>
  <c r="H801" i="10"/>
  <c r="I801" i="10" s="1"/>
  <c r="J801" i="10" s="1"/>
  <c r="E801" i="10"/>
  <c r="F801" i="10" s="1"/>
  <c r="G801" i="10" s="1"/>
  <c r="B801" i="10"/>
  <c r="C801" i="10" s="1"/>
  <c r="D801" i="10" s="1"/>
  <c r="A802" i="10"/>
  <c r="K802" i="10" l="1"/>
  <c r="L802" i="10" s="1"/>
  <c r="M802" i="10" s="1"/>
  <c r="H802" i="10"/>
  <c r="I802" i="10" s="1"/>
  <c r="J802" i="10" s="1"/>
  <c r="E802" i="10"/>
  <c r="F802" i="10" s="1"/>
  <c r="G802" i="10" s="1"/>
  <c r="B802" i="10"/>
  <c r="C802" i="10" s="1"/>
  <c r="D802" i="10" s="1"/>
  <c r="A803" i="10"/>
  <c r="K803" i="10" l="1"/>
  <c r="L803" i="10" s="1"/>
  <c r="M803" i="10" s="1"/>
  <c r="H803" i="10"/>
  <c r="I803" i="10" s="1"/>
  <c r="J803" i="10" s="1"/>
  <c r="E803" i="10"/>
  <c r="F803" i="10" s="1"/>
  <c r="G803" i="10" s="1"/>
  <c r="A804" i="10"/>
  <c r="B803" i="10"/>
  <c r="C803" i="10" s="1"/>
  <c r="D803" i="10" s="1"/>
  <c r="K804" i="10" l="1"/>
  <c r="L804" i="10" s="1"/>
  <c r="M804" i="10" s="1"/>
  <c r="H804" i="10"/>
  <c r="I804" i="10" s="1"/>
  <c r="J804" i="10" s="1"/>
  <c r="E804" i="10"/>
  <c r="F804" i="10" s="1"/>
  <c r="G804" i="10" s="1"/>
  <c r="A805" i="10"/>
  <c r="B804" i="10"/>
  <c r="C804" i="10" s="1"/>
  <c r="D804" i="10" s="1"/>
  <c r="K805" i="10" l="1"/>
  <c r="L805" i="10" s="1"/>
  <c r="M805" i="10" s="1"/>
  <c r="H805" i="10"/>
  <c r="I805" i="10" s="1"/>
  <c r="J805" i="10" s="1"/>
  <c r="E805" i="10"/>
  <c r="F805" i="10" s="1"/>
  <c r="G805" i="10" s="1"/>
  <c r="A806" i="10"/>
  <c r="B805" i="10"/>
  <c r="C805" i="10" s="1"/>
  <c r="D805" i="10" s="1"/>
  <c r="K806" i="10" l="1"/>
  <c r="L806" i="10" s="1"/>
  <c r="M806" i="10" s="1"/>
  <c r="H806" i="10"/>
  <c r="I806" i="10" s="1"/>
  <c r="J806" i="10" s="1"/>
  <c r="E806" i="10"/>
  <c r="F806" i="10" s="1"/>
  <c r="G806" i="10" s="1"/>
  <c r="B806" i="10"/>
  <c r="C806" i="10" s="1"/>
  <c r="D806" i="10" s="1"/>
  <c r="A807" i="10"/>
  <c r="K807" i="10" l="1"/>
  <c r="L807" i="10" s="1"/>
  <c r="M807" i="10" s="1"/>
  <c r="H807" i="10"/>
  <c r="I807" i="10" s="1"/>
  <c r="J807" i="10" s="1"/>
  <c r="E807" i="10"/>
  <c r="F807" i="10" s="1"/>
  <c r="G807" i="10" s="1"/>
  <c r="A808" i="10"/>
  <c r="B807" i="10"/>
  <c r="C807" i="10" s="1"/>
  <c r="D807" i="10" s="1"/>
  <c r="K808" i="10" l="1"/>
  <c r="L808" i="10" s="1"/>
  <c r="M808" i="10" s="1"/>
  <c r="H808" i="10"/>
  <c r="I808" i="10" s="1"/>
  <c r="J808" i="10" s="1"/>
  <c r="E808" i="10"/>
  <c r="F808" i="10" s="1"/>
  <c r="G808" i="10" s="1"/>
  <c r="A809" i="10"/>
  <c r="B808" i="10"/>
  <c r="C808" i="10" s="1"/>
  <c r="D808" i="10" s="1"/>
  <c r="K809" i="10" l="1"/>
  <c r="L809" i="10" s="1"/>
  <c r="M809" i="10" s="1"/>
  <c r="H809" i="10"/>
  <c r="I809" i="10" s="1"/>
  <c r="J809" i="10" s="1"/>
  <c r="E809" i="10"/>
  <c r="F809" i="10" s="1"/>
  <c r="G809" i="10" s="1"/>
  <c r="B809" i="10"/>
  <c r="C809" i="10" s="1"/>
  <c r="D809" i="10" s="1"/>
  <c r="A810" i="10"/>
  <c r="K810" i="10" l="1"/>
  <c r="L810" i="10" s="1"/>
  <c r="M810" i="10" s="1"/>
  <c r="H810" i="10"/>
  <c r="I810" i="10" s="1"/>
  <c r="J810" i="10" s="1"/>
  <c r="E810" i="10"/>
  <c r="F810" i="10" s="1"/>
  <c r="G810" i="10" s="1"/>
  <c r="B810" i="10"/>
  <c r="C810" i="10" s="1"/>
  <c r="D810" i="10" s="1"/>
  <c r="A811" i="10"/>
  <c r="K811" i="10" l="1"/>
  <c r="L811" i="10" s="1"/>
  <c r="M811" i="10" s="1"/>
  <c r="H811" i="10"/>
  <c r="I811" i="10" s="1"/>
  <c r="J811" i="10" s="1"/>
  <c r="E811" i="10"/>
  <c r="F811" i="10" s="1"/>
  <c r="G811" i="10" s="1"/>
  <c r="A812" i="10"/>
  <c r="B811" i="10"/>
  <c r="C811" i="10" s="1"/>
  <c r="D811" i="10" s="1"/>
  <c r="K812" i="10" l="1"/>
  <c r="L812" i="10" s="1"/>
  <c r="M812" i="10" s="1"/>
  <c r="H812" i="10"/>
  <c r="I812" i="10" s="1"/>
  <c r="J812" i="10" s="1"/>
  <c r="E812" i="10"/>
  <c r="F812" i="10" s="1"/>
  <c r="G812" i="10" s="1"/>
  <c r="B812" i="10"/>
  <c r="C812" i="10" s="1"/>
  <c r="D812" i="10" s="1"/>
  <c r="A813" i="10"/>
  <c r="K813" i="10" l="1"/>
  <c r="L813" i="10" s="1"/>
  <c r="M813" i="10" s="1"/>
  <c r="H813" i="10"/>
  <c r="I813" i="10" s="1"/>
  <c r="J813" i="10" s="1"/>
  <c r="E813" i="10"/>
  <c r="F813" i="10" s="1"/>
  <c r="G813" i="10" s="1"/>
  <c r="A814" i="10"/>
  <c r="B813" i="10"/>
  <c r="C813" i="10" s="1"/>
  <c r="D813" i="10" s="1"/>
  <c r="K814" i="10" l="1"/>
  <c r="L814" i="10" s="1"/>
  <c r="M814" i="10" s="1"/>
  <c r="H814" i="10"/>
  <c r="I814" i="10" s="1"/>
  <c r="J814" i="10" s="1"/>
  <c r="E814" i="10"/>
  <c r="F814" i="10" s="1"/>
  <c r="G814" i="10" s="1"/>
  <c r="B814" i="10"/>
  <c r="C814" i="10" s="1"/>
  <c r="D814" i="10" s="1"/>
  <c r="A815" i="10"/>
  <c r="K815" i="10" l="1"/>
  <c r="L815" i="10" s="1"/>
  <c r="M815" i="10" s="1"/>
  <c r="H815" i="10"/>
  <c r="I815" i="10" s="1"/>
  <c r="J815" i="10" s="1"/>
  <c r="E815" i="10"/>
  <c r="F815" i="10" s="1"/>
  <c r="G815" i="10" s="1"/>
  <c r="B815" i="10"/>
  <c r="C815" i="10" s="1"/>
  <c r="D815" i="10" s="1"/>
  <c r="A816" i="10"/>
  <c r="K816" i="10" l="1"/>
  <c r="L816" i="10" s="1"/>
  <c r="M816" i="10" s="1"/>
  <c r="H816" i="10"/>
  <c r="I816" i="10" s="1"/>
  <c r="J816" i="10" s="1"/>
  <c r="E816" i="10"/>
  <c r="F816" i="10" s="1"/>
  <c r="G816" i="10" s="1"/>
  <c r="B816" i="10"/>
  <c r="C816" i="10" s="1"/>
  <c r="D816" i="10" s="1"/>
  <c r="A817" i="10"/>
  <c r="K817" i="10" l="1"/>
  <c r="L817" i="10" s="1"/>
  <c r="M817" i="10" s="1"/>
  <c r="H817" i="10"/>
  <c r="I817" i="10" s="1"/>
  <c r="J817" i="10" s="1"/>
  <c r="E817" i="10"/>
  <c r="F817" i="10" s="1"/>
  <c r="G817" i="10" s="1"/>
  <c r="B817" i="10"/>
  <c r="C817" i="10" s="1"/>
  <c r="D817" i="10" s="1"/>
  <c r="A818" i="10"/>
  <c r="K818" i="10" l="1"/>
  <c r="L818" i="10" s="1"/>
  <c r="M818" i="10" s="1"/>
  <c r="H818" i="10"/>
  <c r="I818" i="10" s="1"/>
  <c r="J818" i="10" s="1"/>
  <c r="E818" i="10"/>
  <c r="F818" i="10" s="1"/>
  <c r="G818" i="10" s="1"/>
  <c r="A819" i="10"/>
  <c r="B818" i="10"/>
  <c r="C818" i="10" s="1"/>
  <c r="D818" i="10" s="1"/>
  <c r="K819" i="10" l="1"/>
  <c r="L819" i="10" s="1"/>
  <c r="M819" i="10" s="1"/>
  <c r="H819" i="10"/>
  <c r="I819" i="10" s="1"/>
  <c r="J819" i="10" s="1"/>
  <c r="E819" i="10"/>
  <c r="F819" i="10" s="1"/>
  <c r="G819" i="10" s="1"/>
  <c r="A820" i="10"/>
  <c r="B819" i="10"/>
  <c r="C819" i="10" s="1"/>
  <c r="D819" i="10" s="1"/>
  <c r="K820" i="10" l="1"/>
  <c r="L820" i="10" s="1"/>
  <c r="M820" i="10" s="1"/>
  <c r="H820" i="10"/>
  <c r="I820" i="10" s="1"/>
  <c r="J820" i="10" s="1"/>
  <c r="E820" i="10"/>
  <c r="F820" i="10" s="1"/>
  <c r="G820" i="10" s="1"/>
  <c r="B820" i="10"/>
  <c r="C820" i="10" s="1"/>
  <c r="D820" i="10" s="1"/>
  <c r="A821" i="10"/>
  <c r="K821" i="10" l="1"/>
  <c r="L821" i="10" s="1"/>
  <c r="M821" i="10" s="1"/>
  <c r="H821" i="10"/>
  <c r="I821" i="10" s="1"/>
  <c r="J821" i="10" s="1"/>
  <c r="E821" i="10"/>
  <c r="F821" i="10" s="1"/>
  <c r="G821" i="10" s="1"/>
  <c r="B821" i="10"/>
  <c r="C821" i="10" s="1"/>
  <c r="D821" i="10" s="1"/>
  <c r="A822" i="10"/>
  <c r="K822" i="10" l="1"/>
  <c r="L822" i="10" s="1"/>
  <c r="M822" i="10" s="1"/>
  <c r="H822" i="10"/>
  <c r="I822" i="10" s="1"/>
  <c r="J822" i="10" s="1"/>
  <c r="E822" i="10"/>
  <c r="F822" i="10" s="1"/>
  <c r="G822" i="10" s="1"/>
  <c r="B822" i="10"/>
  <c r="C822" i="10" s="1"/>
  <c r="D822" i="10" s="1"/>
  <c r="A823" i="10"/>
  <c r="K823" i="10" l="1"/>
  <c r="L823" i="10" s="1"/>
  <c r="M823" i="10" s="1"/>
  <c r="H823" i="10"/>
  <c r="I823" i="10" s="1"/>
  <c r="J823" i="10" s="1"/>
  <c r="E823" i="10"/>
  <c r="F823" i="10" s="1"/>
  <c r="G823" i="10" s="1"/>
  <c r="A824" i="10"/>
  <c r="B823" i="10"/>
  <c r="C823" i="10" s="1"/>
  <c r="D823" i="10" s="1"/>
  <c r="K824" i="10" l="1"/>
  <c r="L824" i="10" s="1"/>
  <c r="M824" i="10" s="1"/>
  <c r="H824" i="10"/>
  <c r="I824" i="10" s="1"/>
  <c r="J824" i="10" s="1"/>
  <c r="E824" i="10"/>
  <c r="F824" i="10" s="1"/>
  <c r="G824" i="10" s="1"/>
  <c r="B824" i="10"/>
  <c r="C824" i="10" s="1"/>
  <c r="D824" i="10" s="1"/>
  <c r="A825" i="10"/>
  <c r="K825" i="10" l="1"/>
  <c r="L825" i="10" s="1"/>
  <c r="M825" i="10" s="1"/>
  <c r="H825" i="10"/>
  <c r="I825" i="10" s="1"/>
  <c r="J825" i="10" s="1"/>
  <c r="E825" i="10"/>
  <c r="F825" i="10" s="1"/>
  <c r="G825" i="10" s="1"/>
  <c r="A826" i="10"/>
  <c r="B825" i="10"/>
  <c r="C825" i="10" s="1"/>
  <c r="D825" i="10" s="1"/>
  <c r="K826" i="10" l="1"/>
  <c r="L826" i="10" s="1"/>
  <c r="M826" i="10" s="1"/>
  <c r="H826" i="10"/>
  <c r="I826" i="10" s="1"/>
  <c r="J826" i="10" s="1"/>
  <c r="E826" i="10"/>
  <c r="F826" i="10" s="1"/>
  <c r="G826" i="10" s="1"/>
  <c r="B826" i="10"/>
  <c r="C826" i="10" s="1"/>
  <c r="D826" i="10" s="1"/>
  <c r="A827" i="10"/>
  <c r="K827" i="10" l="1"/>
  <c r="L827" i="10" s="1"/>
  <c r="M827" i="10" s="1"/>
  <c r="H827" i="10"/>
  <c r="I827" i="10" s="1"/>
  <c r="J827" i="10" s="1"/>
  <c r="E827" i="10"/>
  <c r="F827" i="10" s="1"/>
  <c r="G827" i="10" s="1"/>
  <c r="A828" i="10"/>
  <c r="B827" i="10"/>
  <c r="C827" i="10" s="1"/>
  <c r="D827" i="10" s="1"/>
  <c r="K828" i="10" l="1"/>
  <c r="L828" i="10" s="1"/>
  <c r="M828" i="10" s="1"/>
  <c r="H828" i="10"/>
  <c r="I828" i="10" s="1"/>
  <c r="J828" i="10" s="1"/>
  <c r="E828" i="10"/>
  <c r="F828" i="10" s="1"/>
  <c r="G828" i="10" s="1"/>
  <c r="B828" i="10"/>
  <c r="C828" i="10" s="1"/>
  <c r="D828" i="10" s="1"/>
  <c r="A829" i="10"/>
  <c r="K829" i="10" l="1"/>
  <c r="L829" i="10" s="1"/>
  <c r="M829" i="10" s="1"/>
  <c r="H829" i="10"/>
  <c r="I829" i="10" s="1"/>
  <c r="J829" i="10" s="1"/>
  <c r="E829" i="10"/>
  <c r="F829" i="10" s="1"/>
  <c r="G829" i="10" s="1"/>
  <c r="A830" i="10"/>
  <c r="B829" i="10"/>
  <c r="C829" i="10" s="1"/>
  <c r="D829" i="10" s="1"/>
  <c r="K830" i="10" l="1"/>
  <c r="L830" i="10" s="1"/>
  <c r="M830" i="10" s="1"/>
  <c r="H830" i="10"/>
  <c r="I830" i="10" s="1"/>
  <c r="J830" i="10" s="1"/>
  <c r="E830" i="10"/>
  <c r="F830" i="10" s="1"/>
  <c r="G830" i="10" s="1"/>
  <c r="A831" i="10"/>
  <c r="B830" i="10"/>
  <c r="C830" i="10" s="1"/>
  <c r="D830" i="10" s="1"/>
  <c r="K831" i="10" l="1"/>
  <c r="L831" i="10" s="1"/>
  <c r="M831" i="10" s="1"/>
  <c r="H831" i="10"/>
  <c r="I831" i="10" s="1"/>
  <c r="J831" i="10" s="1"/>
  <c r="E831" i="10"/>
  <c r="F831" i="10" s="1"/>
  <c r="G831" i="10" s="1"/>
  <c r="A832" i="10"/>
  <c r="B831" i="10"/>
  <c r="C831" i="10" s="1"/>
  <c r="D831" i="10" s="1"/>
  <c r="K832" i="10" l="1"/>
  <c r="L832" i="10" s="1"/>
  <c r="M832" i="10" s="1"/>
  <c r="H832" i="10"/>
  <c r="I832" i="10" s="1"/>
  <c r="J832" i="10" s="1"/>
  <c r="E832" i="10"/>
  <c r="F832" i="10" s="1"/>
  <c r="G832" i="10" s="1"/>
  <c r="A833" i="10"/>
  <c r="B832" i="10"/>
  <c r="C832" i="10" s="1"/>
  <c r="D832" i="10" s="1"/>
  <c r="K833" i="10" l="1"/>
  <c r="L833" i="10" s="1"/>
  <c r="M833" i="10" s="1"/>
  <c r="H833" i="10"/>
  <c r="I833" i="10" s="1"/>
  <c r="J833" i="10" s="1"/>
  <c r="E833" i="10"/>
  <c r="F833" i="10" s="1"/>
  <c r="G833" i="10" s="1"/>
  <c r="A834" i="10"/>
  <c r="B833" i="10"/>
  <c r="C833" i="10" s="1"/>
  <c r="D833" i="10" s="1"/>
  <c r="K834" i="10" l="1"/>
  <c r="L834" i="10" s="1"/>
  <c r="M834" i="10" s="1"/>
  <c r="H834" i="10"/>
  <c r="I834" i="10" s="1"/>
  <c r="J834" i="10" s="1"/>
  <c r="E834" i="10"/>
  <c r="F834" i="10" s="1"/>
  <c r="G834" i="10" s="1"/>
  <c r="A835" i="10"/>
  <c r="B834" i="10"/>
  <c r="C834" i="10" s="1"/>
  <c r="D834" i="10" s="1"/>
  <c r="K835" i="10" l="1"/>
  <c r="L835" i="10" s="1"/>
  <c r="M835" i="10" s="1"/>
  <c r="H835" i="10"/>
  <c r="I835" i="10" s="1"/>
  <c r="J835" i="10" s="1"/>
  <c r="E835" i="10"/>
  <c r="F835" i="10" s="1"/>
  <c r="G835" i="10" s="1"/>
  <c r="A836" i="10"/>
  <c r="B835" i="10"/>
  <c r="C835" i="10" s="1"/>
  <c r="D835" i="10" s="1"/>
  <c r="K836" i="10" l="1"/>
  <c r="L836" i="10" s="1"/>
  <c r="M836" i="10" s="1"/>
  <c r="H836" i="10"/>
  <c r="I836" i="10" s="1"/>
  <c r="J836" i="10" s="1"/>
  <c r="E836" i="10"/>
  <c r="F836" i="10" s="1"/>
  <c r="G836" i="10" s="1"/>
  <c r="B836" i="10"/>
  <c r="C836" i="10" s="1"/>
  <c r="D836" i="10" s="1"/>
  <c r="A837" i="10"/>
  <c r="K837" i="10" l="1"/>
  <c r="L837" i="10" s="1"/>
  <c r="M837" i="10" s="1"/>
  <c r="H837" i="10"/>
  <c r="I837" i="10" s="1"/>
  <c r="J837" i="10" s="1"/>
  <c r="E837" i="10"/>
  <c r="F837" i="10" s="1"/>
  <c r="G837" i="10" s="1"/>
  <c r="A838" i="10"/>
  <c r="B837" i="10"/>
  <c r="C837" i="10" s="1"/>
  <c r="D837" i="10" s="1"/>
  <c r="K838" i="10" l="1"/>
  <c r="L838" i="10" s="1"/>
  <c r="M838" i="10" s="1"/>
  <c r="H838" i="10"/>
  <c r="I838" i="10" s="1"/>
  <c r="J838" i="10" s="1"/>
  <c r="E838" i="10"/>
  <c r="F838" i="10" s="1"/>
  <c r="G838" i="10" s="1"/>
  <c r="A839" i="10"/>
  <c r="B838" i="10"/>
  <c r="C838" i="10" s="1"/>
  <c r="D838" i="10" s="1"/>
  <c r="K839" i="10" l="1"/>
  <c r="L839" i="10" s="1"/>
  <c r="M839" i="10" s="1"/>
  <c r="H839" i="10"/>
  <c r="I839" i="10" s="1"/>
  <c r="J839" i="10" s="1"/>
  <c r="E839" i="10"/>
  <c r="F839" i="10" s="1"/>
  <c r="G839" i="10" s="1"/>
  <c r="A840" i="10"/>
  <c r="B839" i="10"/>
  <c r="C839" i="10" s="1"/>
  <c r="D839" i="10" s="1"/>
  <c r="K840" i="10" l="1"/>
  <c r="L840" i="10" s="1"/>
  <c r="M840" i="10" s="1"/>
  <c r="H840" i="10"/>
  <c r="I840" i="10" s="1"/>
  <c r="J840" i="10" s="1"/>
  <c r="E840" i="10"/>
  <c r="F840" i="10" s="1"/>
  <c r="G840" i="10" s="1"/>
  <c r="B840" i="10"/>
  <c r="C840" i="10" s="1"/>
  <c r="D840" i="10" s="1"/>
  <c r="A841" i="10"/>
  <c r="K841" i="10" l="1"/>
  <c r="L841" i="10" s="1"/>
  <c r="M841" i="10" s="1"/>
  <c r="H841" i="10"/>
  <c r="I841" i="10" s="1"/>
  <c r="J841" i="10" s="1"/>
  <c r="E841" i="10"/>
  <c r="F841" i="10" s="1"/>
  <c r="G841" i="10" s="1"/>
  <c r="A842" i="10"/>
  <c r="B841" i="10"/>
  <c r="C841" i="10" s="1"/>
  <c r="D841" i="10" s="1"/>
  <c r="K842" i="10" l="1"/>
  <c r="L842" i="10" s="1"/>
  <c r="M842" i="10" s="1"/>
  <c r="H842" i="10"/>
  <c r="I842" i="10" s="1"/>
  <c r="J842" i="10" s="1"/>
  <c r="E842" i="10"/>
  <c r="F842" i="10" s="1"/>
  <c r="G842" i="10" s="1"/>
  <c r="A843" i="10"/>
  <c r="B842" i="10"/>
  <c r="C842" i="10" s="1"/>
  <c r="D842" i="10" s="1"/>
  <c r="K843" i="10" l="1"/>
  <c r="L843" i="10" s="1"/>
  <c r="M843" i="10" s="1"/>
  <c r="H843" i="10"/>
  <c r="I843" i="10" s="1"/>
  <c r="J843" i="10" s="1"/>
  <c r="E843" i="10"/>
  <c r="F843" i="10" s="1"/>
  <c r="G843" i="10" s="1"/>
  <c r="A844" i="10"/>
  <c r="B843" i="10"/>
  <c r="C843" i="10" s="1"/>
  <c r="D843" i="10" s="1"/>
  <c r="K844" i="10" l="1"/>
  <c r="L844" i="10" s="1"/>
  <c r="M844" i="10" s="1"/>
  <c r="H844" i="10"/>
  <c r="I844" i="10" s="1"/>
  <c r="J844" i="10" s="1"/>
  <c r="E844" i="10"/>
  <c r="F844" i="10" s="1"/>
  <c r="G844" i="10" s="1"/>
  <c r="B844" i="10"/>
  <c r="C844" i="10" s="1"/>
  <c r="D844" i="10" s="1"/>
  <c r="A845" i="10"/>
  <c r="K845" i="10" l="1"/>
  <c r="L845" i="10" s="1"/>
  <c r="M845" i="10" s="1"/>
  <c r="H845" i="10"/>
  <c r="I845" i="10" s="1"/>
  <c r="J845" i="10" s="1"/>
  <c r="E845" i="10"/>
  <c r="F845" i="10" s="1"/>
  <c r="G845" i="10" s="1"/>
  <c r="A846" i="10"/>
  <c r="B845" i="10"/>
  <c r="C845" i="10" s="1"/>
  <c r="D845" i="10" s="1"/>
  <c r="K846" i="10" l="1"/>
  <c r="L846" i="10" s="1"/>
  <c r="M846" i="10" s="1"/>
  <c r="H846" i="10"/>
  <c r="I846" i="10" s="1"/>
  <c r="J846" i="10" s="1"/>
  <c r="E846" i="10"/>
  <c r="F846" i="10" s="1"/>
  <c r="G846" i="10" s="1"/>
  <c r="A847" i="10"/>
  <c r="B846" i="10"/>
  <c r="C846" i="10" s="1"/>
  <c r="D846" i="10" s="1"/>
  <c r="K847" i="10" l="1"/>
  <c r="L847" i="10" s="1"/>
  <c r="M847" i="10" s="1"/>
  <c r="H847" i="10"/>
  <c r="I847" i="10" s="1"/>
  <c r="J847" i="10" s="1"/>
  <c r="E847" i="10"/>
  <c r="F847" i="10" s="1"/>
  <c r="G847" i="10" s="1"/>
  <c r="A848" i="10"/>
  <c r="B847" i="10"/>
  <c r="C847" i="10" s="1"/>
  <c r="D847" i="10" s="1"/>
  <c r="K848" i="10" l="1"/>
  <c r="L848" i="10" s="1"/>
  <c r="M848" i="10" s="1"/>
  <c r="H848" i="10"/>
  <c r="I848" i="10" s="1"/>
  <c r="J848" i="10" s="1"/>
  <c r="E848" i="10"/>
  <c r="F848" i="10" s="1"/>
  <c r="G848" i="10" s="1"/>
  <c r="A849" i="10"/>
  <c r="B848" i="10"/>
  <c r="C848" i="10" s="1"/>
  <c r="D848" i="10" s="1"/>
  <c r="K849" i="10" l="1"/>
  <c r="L849" i="10" s="1"/>
  <c r="M849" i="10" s="1"/>
  <c r="H849" i="10"/>
  <c r="I849" i="10" s="1"/>
  <c r="J849" i="10" s="1"/>
  <c r="E849" i="10"/>
  <c r="F849" i="10" s="1"/>
  <c r="G849" i="10" s="1"/>
  <c r="A850" i="10"/>
  <c r="B849" i="10"/>
  <c r="C849" i="10" s="1"/>
  <c r="D849" i="10" s="1"/>
  <c r="K850" i="10" l="1"/>
  <c r="L850" i="10" s="1"/>
  <c r="M850" i="10" s="1"/>
  <c r="H850" i="10"/>
  <c r="I850" i="10" s="1"/>
  <c r="J850" i="10" s="1"/>
  <c r="E850" i="10"/>
  <c r="F850" i="10" s="1"/>
  <c r="G850" i="10" s="1"/>
  <c r="A851" i="10"/>
  <c r="B850" i="10"/>
  <c r="C850" i="10" s="1"/>
  <c r="D850" i="10" s="1"/>
  <c r="K851" i="10" l="1"/>
  <c r="L851" i="10" s="1"/>
  <c r="M851" i="10" s="1"/>
  <c r="H851" i="10"/>
  <c r="I851" i="10" s="1"/>
  <c r="J851" i="10" s="1"/>
  <c r="E851" i="10"/>
  <c r="F851" i="10" s="1"/>
  <c r="G851" i="10" s="1"/>
  <c r="A852" i="10"/>
  <c r="B851" i="10"/>
  <c r="C851" i="10" s="1"/>
  <c r="D851" i="10" s="1"/>
  <c r="K852" i="10" l="1"/>
  <c r="L852" i="10" s="1"/>
  <c r="M852" i="10" s="1"/>
  <c r="H852" i="10"/>
  <c r="I852" i="10" s="1"/>
  <c r="J852" i="10" s="1"/>
  <c r="E852" i="10"/>
  <c r="F852" i="10" s="1"/>
  <c r="G852" i="10" s="1"/>
  <c r="B852" i="10"/>
  <c r="C852" i="10" s="1"/>
  <c r="D852" i="10" s="1"/>
  <c r="A853" i="10"/>
  <c r="K853" i="10" l="1"/>
  <c r="L853" i="10" s="1"/>
  <c r="M853" i="10" s="1"/>
  <c r="H853" i="10"/>
  <c r="I853" i="10" s="1"/>
  <c r="J853" i="10" s="1"/>
  <c r="E853" i="10"/>
  <c r="F853" i="10" s="1"/>
  <c r="G853" i="10" s="1"/>
  <c r="A854" i="10"/>
  <c r="B853" i="10"/>
  <c r="C853" i="10" s="1"/>
  <c r="D853" i="10" s="1"/>
  <c r="K854" i="10" l="1"/>
  <c r="L854" i="10" s="1"/>
  <c r="M854" i="10" s="1"/>
  <c r="H854" i="10"/>
  <c r="I854" i="10" s="1"/>
  <c r="J854" i="10" s="1"/>
  <c r="E854" i="10"/>
  <c r="F854" i="10" s="1"/>
  <c r="G854" i="10" s="1"/>
  <c r="A855" i="10"/>
  <c r="B854" i="10"/>
  <c r="C854" i="10" s="1"/>
  <c r="D854" i="10" s="1"/>
  <c r="K855" i="10" l="1"/>
  <c r="L855" i="10" s="1"/>
  <c r="M855" i="10" s="1"/>
  <c r="H855" i="10"/>
  <c r="I855" i="10" s="1"/>
  <c r="J855" i="10" s="1"/>
  <c r="E855" i="10"/>
  <c r="F855" i="10" s="1"/>
  <c r="G855" i="10" s="1"/>
  <c r="A856" i="10"/>
  <c r="B855" i="10"/>
  <c r="C855" i="10" s="1"/>
  <c r="D855" i="10" s="1"/>
  <c r="K856" i="10" l="1"/>
  <c r="L856" i="10" s="1"/>
  <c r="M856" i="10" s="1"/>
  <c r="H856" i="10"/>
  <c r="I856" i="10" s="1"/>
  <c r="J856" i="10" s="1"/>
  <c r="E856" i="10"/>
  <c r="F856" i="10" s="1"/>
  <c r="G856" i="10" s="1"/>
  <c r="A857" i="10"/>
  <c r="B856" i="10"/>
  <c r="C856" i="10" s="1"/>
  <c r="D856" i="10" s="1"/>
  <c r="K857" i="10" l="1"/>
  <c r="L857" i="10" s="1"/>
  <c r="M857" i="10" s="1"/>
  <c r="H857" i="10"/>
  <c r="I857" i="10" s="1"/>
  <c r="J857" i="10" s="1"/>
  <c r="E857" i="10"/>
  <c r="F857" i="10" s="1"/>
  <c r="G857" i="10" s="1"/>
  <c r="A858" i="10"/>
  <c r="B857" i="10"/>
  <c r="C857" i="10" s="1"/>
  <c r="D857" i="10" s="1"/>
  <c r="K858" i="10" l="1"/>
  <c r="L858" i="10" s="1"/>
  <c r="M858" i="10" s="1"/>
  <c r="H858" i="10"/>
  <c r="I858" i="10" s="1"/>
  <c r="J858" i="10" s="1"/>
  <c r="E858" i="10"/>
  <c r="F858" i="10" s="1"/>
  <c r="G858" i="10" s="1"/>
  <c r="A859" i="10"/>
  <c r="B858" i="10"/>
  <c r="C858" i="10" s="1"/>
  <c r="D858" i="10" s="1"/>
  <c r="K859" i="10" l="1"/>
  <c r="L859" i="10" s="1"/>
  <c r="M859" i="10" s="1"/>
  <c r="H859" i="10"/>
  <c r="I859" i="10" s="1"/>
  <c r="J859" i="10" s="1"/>
  <c r="E859" i="10"/>
  <c r="F859" i="10" s="1"/>
  <c r="G859" i="10" s="1"/>
  <c r="A860" i="10"/>
  <c r="B859" i="10"/>
  <c r="C859" i="10" s="1"/>
  <c r="D859" i="10" s="1"/>
  <c r="K860" i="10" l="1"/>
  <c r="L860" i="10" s="1"/>
  <c r="M860" i="10" s="1"/>
  <c r="H860" i="10"/>
  <c r="I860" i="10" s="1"/>
  <c r="J860" i="10" s="1"/>
  <c r="E860" i="10"/>
  <c r="F860" i="10" s="1"/>
  <c r="G860" i="10" s="1"/>
  <c r="B860" i="10"/>
  <c r="C860" i="10" s="1"/>
  <c r="D860" i="10" s="1"/>
  <c r="A861" i="10"/>
  <c r="K861" i="10" l="1"/>
  <c r="L861" i="10" s="1"/>
  <c r="M861" i="10" s="1"/>
  <c r="H861" i="10"/>
  <c r="I861" i="10" s="1"/>
  <c r="J861" i="10" s="1"/>
  <c r="E861" i="10"/>
  <c r="F861" i="10" s="1"/>
  <c r="G861" i="10" s="1"/>
  <c r="A862" i="10"/>
  <c r="B861" i="10"/>
  <c r="C861" i="10" s="1"/>
  <c r="D861" i="10" s="1"/>
  <c r="K862" i="10" l="1"/>
  <c r="L862" i="10" s="1"/>
  <c r="M862" i="10" s="1"/>
  <c r="H862" i="10"/>
  <c r="I862" i="10" s="1"/>
  <c r="J862" i="10" s="1"/>
  <c r="E862" i="10"/>
  <c r="F862" i="10" s="1"/>
  <c r="G862" i="10" s="1"/>
  <c r="A863" i="10"/>
  <c r="B862" i="10"/>
  <c r="C862" i="10" s="1"/>
  <c r="D862" i="10" s="1"/>
  <c r="K863" i="10" l="1"/>
  <c r="L863" i="10" s="1"/>
  <c r="M863" i="10" s="1"/>
  <c r="H863" i="10"/>
  <c r="I863" i="10" s="1"/>
  <c r="J863" i="10" s="1"/>
  <c r="E863" i="10"/>
  <c r="F863" i="10" s="1"/>
  <c r="G863" i="10" s="1"/>
  <c r="A864" i="10"/>
  <c r="B863" i="10"/>
  <c r="C863" i="10" s="1"/>
  <c r="D863" i="10" s="1"/>
  <c r="K864" i="10" l="1"/>
  <c r="L864" i="10" s="1"/>
  <c r="M864" i="10" s="1"/>
  <c r="H864" i="10"/>
  <c r="I864" i="10" s="1"/>
  <c r="J864" i="10" s="1"/>
  <c r="E864" i="10"/>
  <c r="F864" i="10" s="1"/>
  <c r="G864" i="10" s="1"/>
  <c r="B864" i="10"/>
  <c r="C864" i="10" s="1"/>
  <c r="D864" i="10" s="1"/>
  <c r="A865" i="10"/>
  <c r="K865" i="10" l="1"/>
  <c r="L865" i="10" s="1"/>
  <c r="M865" i="10" s="1"/>
  <c r="H865" i="10"/>
  <c r="I865" i="10" s="1"/>
  <c r="J865" i="10" s="1"/>
  <c r="E865" i="10"/>
  <c r="F865" i="10" s="1"/>
  <c r="G865" i="10" s="1"/>
  <c r="A866" i="10"/>
  <c r="B865" i="10"/>
  <c r="C865" i="10" s="1"/>
  <c r="D865" i="10" s="1"/>
  <c r="K866" i="10" l="1"/>
  <c r="L866" i="10" s="1"/>
  <c r="M866" i="10" s="1"/>
  <c r="H866" i="10"/>
  <c r="I866" i="10" s="1"/>
  <c r="J866" i="10" s="1"/>
  <c r="E866" i="10"/>
  <c r="F866" i="10" s="1"/>
  <c r="G866" i="10" s="1"/>
  <c r="A867" i="10"/>
  <c r="B866" i="10"/>
  <c r="C866" i="10" s="1"/>
  <c r="D866" i="10" s="1"/>
  <c r="K867" i="10" l="1"/>
  <c r="L867" i="10" s="1"/>
  <c r="M867" i="10" s="1"/>
  <c r="H867" i="10"/>
  <c r="I867" i="10" s="1"/>
  <c r="J867" i="10" s="1"/>
  <c r="E867" i="10"/>
  <c r="F867" i="10" s="1"/>
  <c r="G867" i="10" s="1"/>
  <c r="A868" i="10"/>
  <c r="B867" i="10"/>
  <c r="C867" i="10" s="1"/>
  <c r="D867" i="10" s="1"/>
  <c r="K868" i="10" l="1"/>
  <c r="L868" i="10" s="1"/>
  <c r="M868" i="10" s="1"/>
  <c r="H868" i="10"/>
  <c r="I868" i="10" s="1"/>
  <c r="J868" i="10" s="1"/>
  <c r="E868" i="10"/>
  <c r="F868" i="10" s="1"/>
  <c r="G868" i="10" s="1"/>
  <c r="B868" i="10"/>
  <c r="C868" i="10" s="1"/>
  <c r="D868" i="10" s="1"/>
  <c r="A869" i="10"/>
  <c r="K869" i="10" l="1"/>
  <c r="L869" i="10" s="1"/>
  <c r="M869" i="10" s="1"/>
  <c r="H869" i="10"/>
  <c r="I869" i="10" s="1"/>
  <c r="J869" i="10" s="1"/>
  <c r="E869" i="10"/>
  <c r="F869" i="10" s="1"/>
  <c r="G869" i="10" s="1"/>
  <c r="A870" i="10"/>
  <c r="B869" i="10"/>
  <c r="C869" i="10" s="1"/>
  <c r="D869" i="10" s="1"/>
  <c r="K870" i="10" l="1"/>
  <c r="L870" i="10" s="1"/>
  <c r="M870" i="10" s="1"/>
  <c r="H870" i="10"/>
  <c r="I870" i="10" s="1"/>
  <c r="J870" i="10" s="1"/>
  <c r="E870" i="10"/>
  <c r="F870" i="10" s="1"/>
  <c r="G870" i="10" s="1"/>
  <c r="A871" i="10"/>
  <c r="B870" i="10"/>
  <c r="C870" i="10" s="1"/>
  <c r="D870" i="10" s="1"/>
  <c r="K871" i="10" l="1"/>
  <c r="L871" i="10" s="1"/>
  <c r="M871" i="10" s="1"/>
  <c r="H871" i="10"/>
  <c r="I871" i="10" s="1"/>
  <c r="J871" i="10" s="1"/>
  <c r="E871" i="10"/>
  <c r="F871" i="10" s="1"/>
  <c r="G871" i="10" s="1"/>
  <c r="A872" i="10"/>
  <c r="B871" i="10"/>
  <c r="C871" i="10" s="1"/>
  <c r="D871" i="10" s="1"/>
  <c r="K872" i="10" l="1"/>
  <c r="L872" i="10" s="1"/>
  <c r="M872" i="10" s="1"/>
  <c r="H872" i="10"/>
  <c r="I872" i="10" s="1"/>
  <c r="J872" i="10" s="1"/>
  <c r="E872" i="10"/>
  <c r="F872" i="10" s="1"/>
  <c r="G872" i="10" s="1"/>
  <c r="A873" i="10"/>
  <c r="B872" i="10"/>
  <c r="C872" i="10" s="1"/>
  <c r="D872" i="10" s="1"/>
  <c r="K873" i="10" l="1"/>
  <c r="L873" i="10" s="1"/>
  <c r="M873" i="10" s="1"/>
  <c r="H873" i="10"/>
  <c r="I873" i="10" s="1"/>
  <c r="J873" i="10" s="1"/>
  <c r="E873" i="10"/>
  <c r="F873" i="10" s="1"/>
  <c r="G873" i="10" s="1"/>
  <c r="B873" i="10"/>
  <c r="C873" i="10" s="1"/>
  <c r="D873" i="10" s="1"/>
  <c r="A874" i="10"/>
  <c r="K874" i="10" l="1"/>
  <c r="L874" i="10" s="1"/>
  <c r="M874" i="10" s="1"/>
  <c r="H874" i="10"/>
  <c r="I874" i="10" s="1"/>
  <c r="J874" i="10" s="1"/>
  <c r="E874" i="10"/>
  <c r="F874" i="10" s="1"/>
  <c r="G874" i="10" s="1"/>
  <c r="B874" i="10"/>
  <c r="C874" i="10" s="1"/>
  <c r="D874" i="10" s="1"/>
  <c r="A875" i="10"/>
  <c r="K875" i="10" l="1"/>
  <c r="L875" i="10" s="1"/>
  <c r="M875" i="10" s="1"/>
  <c r="H875" i="10"/>
  <c r="I875" i="10" s="1"/>
  <c r="J875" i="10" s="1"/>
  <c r="E875" i="10"/>
  <c r="F875" i="10" s="1"/>
  <c r="G875" i="10" s="1"/>
  <c r="A876" i="10"/>
  <c r="B875" i="10"/>
  <c r="C875" i="10" s="1"/>
  <c r="D875" i="10" s="1"/>
  <c r="K876" i="10" l="1"/>
  <c r="L876" i="10" s="1"/>
  <c r="M876" i="10" s="1"/>
  <c r="H876" i="10"/>
  <c r="I876" i="10" s="1"/>
  <c r="J876" i="10" s="1"/>
  <c r="E876" i="10"/>
  <c r="F876" i="10" s="1"/>
  <c r="G876" i="10" s="1"/>
  <c r="B876" i="10"/>
  <c r="C876" i="10" s="1"/>
  <c r="D876" i="10" s="1"/>
  <c r="A877" i="10"/>
  <c r="K877" i="10" l="1"/>
  <c r="L877" i="10" s="1"/>
  <c r="M877" i="10" s="1"/>
  <c r="H877" i="10"/>
  <c r="I877" i="10" s="1"/>
  <c r="J877" i="10" s="1"/>
  <c r="E877" i="10"/>
  <c r="F877" i="10" s="1"/>
  <c r="G877" i="10" s="1"/>
  <c r="A878" i="10"/>
  <c r="B877" i="10"/>
  <c r="C877" i="10" s="1"/>
  <c r="D877" i="10" s="1"/>
  <c r="K878" i="10" l="1"/>
  <c r="L878" i="10" s="1"/>
  <c r="M878" i="10" s="1"/>
  <c r="H878" i="10"/>
  <c r="I878" i="10" s="1"/>
  <c r="J878" i="10" s="1"/>
  <c r="E878" i="10"/>
  <c r="F878" i="10" s="1"/>
  <c r="G878" i="10" s="1"/>
  <c r="A879" i="10"/>
  <c r="B878" i="10"/>
  <c r="C878" i="10" s="1"/>
  <c r="D878" i="10" s="1"/>
  <c r="K879" i="10" l="1"/>
  <c r="L879" i="10" s="1"/>
  <c r="M879" i="10" s="1"/>
  <c r="H879" i="10"/>
  <c r="I879" i="10" s="1"/>
  <c r="J879" i="10" s="1"/>
  <c r="E879" i="10"/>
  <c r="F879" i="10" s="1"/>
  <c r="G879" i="10" s="1"/>
  <c r="A880" i="10"/>
  <c r="B879" i="10"/>
  <c r="C879" i="10" s="1"/>
  <c r="D879" i="10" s="1"/>
  <c r="K880" i="10" l="1"/>
  <c r="L880" i="10" s="1"/>
  <c r="M880" i="10" s="1"/>
  <c r="H880" i="10"/>
  <c r="I880" i="10" s="1"/>
  <c r="J880" i="10" s="1"/>
  <c r="E880" i="10"/>
  <c r="F880" i="10" s="1"/>
  <c r="G880" i="10" s="1"/>
  <c r="A881" i="10"/>
  <c r="B880" i="10"/>
  <c r="C880" i="10" s="1"/>
  <c r="D880" i="10" s="1"/>
  <c r="K881" i="10" l="1"/>
  <c r="L881" i="10" s="1"/>
  <c r="M881" i="10" s="1"/>
  <c r="H881" i="10"/>
  <c r="I881" i="10" s="1"/>
  <c r="J881" i="10" s="1"/>
  <c r="E881" i="10"/>
  <c r="F881" i="10" s="1"/>
  <c r="G881" i="10" s="1"/>
  <c r="A882" i="10"/>
  <c r="B881" i="10"/>
  <c r="C881" i="10" s="1"/>
  <c r="D881" i="10" s="1"/>
  <c r="K882" i="10" l="1"/>
  <c r="L882" i="10" s="1"/>
  <c r="M882" i="10" s="1"/>
  <c r="H882" i="10"/>
  <c r="I882" i="10" s="1"/>
  <c r="J882" i="10" s="1"/>
  <c r="E882" i="10"/>
  <c r="F882" i="10" s="1"/>
  <c r="G882" i="10" s="1"/>
  <c r="A883" i="10"/>
  <c r="B882" i="10"/>
  <c r="C882" i="10" s="1"/>
  <c r="D882" i="10" s="1"/>
  <c r="K883" i="10" l="1"/>
  <c r="L883" i="10" s="1"/>
  <c r="M883" i="10" s="1"/>
  <c r="H883" i="10"/>
  <c r="I883" i="10" s="1"/>
  <c r="J883" i="10" s="1"/>
  <c r="E883" i="10"/>
  <c r="F883" i="10" s="1"/>
  <c r="G883" i="10" s="1"/>
  <c r="A884" i="10"/>
  <c r="B883" i="10"/>
  <c r="C883" i="10" s="1"/>
  <c r="D883" i="10" s="1"/>
  <c r="K884" i="10" l="1"/>
  <c r="L884" i="10" s="1"/>
  <c r="M884" i="10" s="1"/>
  <c r="H884" i="10"/>
  <c r="I884" i="10" s="1"/>
  <c r="J884" i="10" s="1"/>
  <c r="E884" i="10"/>
  <c r="F884" i="10" s="1"/>
  <c r="G884" i="10" s="1"/>
  <c r="A885" i="10"/>
  <c r="B884" i="10"/>
  <c r="C884" i="10" s="1"/>
  <c r="D884" i="10" s="1"/>
  <c r="K885" i="10" l="1"/>
  <c r="L885" i="10" s="1"/>
  <c r="M885" i="10" s="1"/>
  <c r="H885" i="10"/>
  <c r="I885" i="10" s="1"/>
  <c r="J885" i="10" s="1"/>
  <c r="E885" i="10"/>
  <c r="F885" i="10" s="1"/>
  <c r="G885" i="10" s="1"/>
  <c r="A886" i="10"/>
  <c r="B885" i="10"/>
  <c r="C885" i="10" s="1"/>
  <c r="D885" i="10" s="1"/>
  <c r="K886" i="10" l="1"/>
  <c r="L886" i="10" s="1"/>
  <c r="M886" i="10" s="1"/>
  <c r="H886" i="10"/>
  <c r="I886" i="10" s="1"/>
  <c r="J886" i="10" s="1"/>
  <c r="E886" i="10"/>
  <c r="F886" i="10" s="1"/>
  <c r="G886" i="10" s="1"/>
  <c r="B886" i="10"/>
  <c r="C886" i="10" s="1"/>
  <c r="D886" i="10" s="1"/>
  <c r="A887" i="10"/>
  <c r="K887" i="10" l="1"/>
  <c r="L887" i="10" s="1"/>
  <c r="M887" i="10" s="1"/>
  <c r="H887" i="10"/>
  <c r="I887" i="10" s="1"/>
  <c r="J887" i="10" s="1"/>
  <c r="E887" i="10"/>
  <c r="F887" i="10" s="1"/>
  <c r="G887" i="10" s="1"/>
  <c r="B887" i="10"/>
  <c r="C887" i="10" s="1"/>
  <c r="D887" i="10" s="1"/>
  <c r="A888" i="10"/>
  <c r="K888" i="10" l="1"/>
  <c r="L888" i="10" s="1"/>
  <c r="M888" i="10" s="1"/>
  <c r="H888" i="10"/>
  <c r="I888" i="10" s="1"/>
  <c r="J888" i="10" s="1"/>
  <c r="E888" i="10"/>
  <c r="F888" i="10" s="1"/>
  <c r="G888" i="10" s="1"/>
  <c r="A889" i="10"/>
  <c r="B888" i="10"/>
  <c r="C888" i="10" s="1"/>
  <c r="D888" i="10" s="1"/>
  <c r="K889" i="10" l="1"/>
  <c r="L889" i="10" s="1"/>
  <c r="M889" i="10" s="1"/>
  <c r="H889" i="10"/>
  <c r="I889" i="10" s="1"/>
  <c r="J889" i="10" s="1"/>
  <c r="E889" i="10"/>
  <c r="F889" i="10" s="1"/>
  <c r="G889" i="10" s="1"/>
  <c r="A890" i="10"/>
  <c r="B889" i="10"/>
  <c r="C889" i="10" s="1"/>
  <c r="D889" i="10" s="1"/>
  <c r="K890" i="10" l="1"/>
  <c r="L890" i="10" s="1"/>
  <c r="M890" i="10" s="1"/>
  <c r="H890" i="10"/>
  <c r="I890" i="10" s="1"/>
  <c r="J890" i="10" s="1"/>
  <c r="E890" i="10"/>
  <c r="F890" i="10" s="1"/>
  <c r="G890" i="10" s="1"/>
  <c r="A891" i="10"/>
  <c r="B890" i="10"/>
  <c r="C890" i="10" s="1"/>
  <c r="D890" i="10" s="1"/>
  <c r="K891" i="10" l="1"/>
  <c r="L891" i="10" s="1"/>
  <c r="M891" i="10" s="1"/>
  <c r="H891" i="10"/>
  <c r="I891" i="10" s="1"/>
  <c r="J891" i="10" s="1"/>
  <c r="E891" i="10"/>
  <c r="F891" i="10" s="1"/>
  <c r="G891" i="10" s="1"/>
  <c r="A892" i="10"/>
  <c r="B891" i="10"/>
  <c r="C891" i="10" s="1"/>
  <c r="D891" i="10" s="1"/>
  <c r="K892" i="10" l="1"/>
  <c r="L892" i="10" s="1"/>
  <c r="M892" i="10" s="1"/>
  <c r="H892" i="10"/>
  <c r="I892" i="10" s="1"/>
  <c r="J892" i="10" s="1"/>
  <c r="E892" i="10"/>
  <c r="F892" i="10" s="1"/>
  <c r="G892" i="10" s="1"/>
  <c r="B892" i="10"/>
  <c r="C892" i="10" s="1"/>
  <c r="D892" i="10" s="1"/>
  <c r="A893" i="10"/>
  <c r="K893" i="10" l="1"/>
  <c r="L893" i="10" s="1"/>
  <c r="M893" i="10" s="1"/>
  <c r="H893" i="10"/>
  <c r="I893" i="10" s="1"/>
  <c r="J893" i="10" s="1"/>
  <c r="E893" i="10"/>
  <c r="F893" i="10" s="1"/>
  <c r="G893" i="10" s="1"/>
  <c r="A894" i="10"/>
  <c r="B893" i="10"/>
  <c r="C893" i="10" s="1"/>
  <c r="D893" i="10" s="1"/>
  <c r="K894" i="10" l="1"/>
  <c r="L894" i="10" s="1"/>
  <c r="M894" i="10" s="1"/>
  <c r="H894" i="10"/>
  <c r="I894" i="10" s="1"/>
  <c r="J894" i="10" s="1"/>
  <c r="E894" i="10"/>
  <c r="F894" i="10" s="1"/>
  <c r="G894" i="10" s="1"/>
  <c r="A895" i="10"/>
  <c r="B894" i="10"/>
  <c r="C894" i="10" s="1"/>
  <c r="D894" i="10" s="1"/>
  <c r="K895" i="10" l="1"/>
  <c r="L895" i="10" s="1"/>
  <c r="M895" i="10" s="1"/>
  <c r="H895" i="10"/>
  <c r="I895" i="10" s="1"/>
  <c r="J895" i="10" s="1"/>
  <c r="E895" i="10"/>
  <c r="F895" i="10" s="1"/>
  <c r="G895" i="10" s="1"/>
  <c r="A896" i="10"/>
  <c r="B895" i="10"/>
  <c r="C895" i="10" s="1"/>
  <c r="D895" i="10" s="1"/>
  <c r="K896" i="10" l="1"/>
  <c r="L896" i="10" s="1"/>
  <c r="M896" i="10" s="1"/>
  <c r="H896" i="10"/>
  <c r="I896" i="10" s="1"/>
  <c r="J896" i="10" s="1"/>
  <c r="E896" i="10"/>
  <c r="F896" i="10" s="1"/>
  <c r="G896" i="10" s="1"/>
  <c r="B896" i="10"/>
  <c r="C896" i="10" s="1"/>
  <c r="D896" i="10" s="1"/>
  <c r="A897" i="10"/>
  <c r="K897" i="10" l="1"/>
  <c r="L897" i="10" s="1"/>
  <c r="M897" i="10" s="1"/>
  <c r="H897" i="10"/>
  <c r="I897" i="10" s="1"/>
  <c r="J897" i="10" s="1"/>
  <c r="E897" i="10"/>
  <c r="F897" i="10" s="1"/>
  <c r="G897" i="10" s="1"/>
  <c r="A898" i="10"/>
  <c r="B897" i="10"/>
  <c r="C897" i="10" s="1"/>
  <c r="D897" i="10" s="1"/>
  <c r="K898" i="10" l="1"/>
  <c r="L898" i="10" s="1"/>
  <c r="M898" i="10" s="1"/>
  <c r="H898" i="10"/>
  <c r="I898" i="10" s="1"/>
  <c r="J898" i="10" s="1"/>
  <c r="E898" i="10"/>
  <c r="F898" i="10" s="1"/>
  <c r="G898" i="10" s="1"/>
  <c r="A899" i="10"/>
  <c r="B898" i="10"/>
  <c r="C898" i="10" s="1"/>
  <c r="D898" i="10" s="1"/>
  <c r="K899" i="10" l="1"/>
  <c r="L899" i="10" s="1"/>
  <c r="M899" i="10" s="1"/>
  <c r="H899" i="10"/>
  <c r="I899" i="10" s="1"/>
  <c r="J899" i="10" s="1"/>
  <c r="E899" i="10"/>
  <c r="F899" i="10" s="1"/>
  <c r="G899" i="10" s="1"/>
  <c r="A900" i="10"/>
  <c r="B899" i="10"/>
  <c r="C899" i="10" s="1"/>
  <c r="D899" i="10" s="1"/>
  <c r="K900" i="10" l="1"/>
  <c r="L900" i="10" s="1"/>
  <c r="M900" i="10" s="1"/>
  <c r="H900" i="10"/>
  <c r="I900" i="10" s="1"/>
  <c r="J900" i="10" s="1"/>
  <c r="E900" i="10"/>
  <c r="F900" i="10" s="1"/>
  <c r="G900" i="10" s="1"/>
  <c r="B900" i="10"/>
  <c r="C900" i="10" s="1"/>
  <c r="D900" i="10" s="1"/>
  <c r="A901" i="10"/>
  <c r="K901" i="10" l="1"/>
  <c r="L901" i="10" s="1"/>
  <c r="M901" i="10" s="1"/>
  <c r="H901" i="10"/>
  <c r="I901" i="10" s="1"/>
  <c r="J901" i="10" s="1"/>
  <c r="E901" i="10"/>
  <c r="F901" i="10" s="1"/>
  <c r="G901" i="10" s="1"/>
  <c r="A902" i="10"/>
  <c r="B901" i="10"/>
  <c r="C901" i="10" s="1"/>
  <c r="D901" i="10" s="1"/>
  <c r="K902" i="10" l="1"/>
  <c r="L902" i="10" s="1"/>
  <c r="M902" i="10" s="1"/>
  <c r="H902" i="10"/>
  <c r="I902" i="10" s="1"/>
  <c r="J902" i="10" s="1"/>
  <c r="E902" i="10"/>
  <c r="F902" i="10" s="1"/>
  <c r="G902" i="10" s="1"/>
  <c r="A903" i="10"/>
  <c r="B902" i="10"/>
  <c r="C902" i="10" s="1"/>
  <c r="D902" i="10" s="1"/>
  <c r="K903" i="10" l="1"/>
  <c r="L903" i="10" s="1"/>
  <c r="M903" i="10" s="1"/>
  <c r="H903" i="10"/>
  <c r="I903" i="10" s="1"/>
  <c r="J903" i="10" s="1"/>
  <c r="E903" i="10"/>
  <c r="F903" i="10" s="1"/>
  <c r="G903" i="10" s="1"/>
  <c r="B903" i="10"/>
  <c r="C903" i="10" s="1"/>
  <c r="D903" i="10" s="1"/>
  <c r="A904" i="10"/>
  <c r="K904" i="10" l="1"/>
  <c r="L904" i="10" s="1"/>
  <c r="M904" i="10" s="1"/>
  <c r="H904" i="10"/>
  <c r="I904" i="10" s="1"/>
  <c r="J904" i="10" s="1"/>
  <c r="E904" i="10"/>
  <c r="F904" i="10" s="1"/>
  <c r="G904" i="10" s="1"/>
  <c r="A905" i="10"/>
  <c r="B904" i="10"/>
  <c r="C904" i="10" s="1"/>
  <c r="D904" i="10" s="1"/>
  <c r="K905" i="10" l="1"/>
  <c r="L905" i="10" s="1"/>
  <c r="M905" i="10" s="1"/>
  <c r="H905" i="10"/>
  <c r="I905" i="10" s="1"/>
  <c r="J905" i="10" s="1"/>
  <c r="E905" i="10"/>
  <c r="F905" i="10" s="1"/>
  <c r="G905" i="10" s="1"/>
  <c r="A906" i="10"/>
  <c r="B905" i="10"/>
  <c r="C905" i="10" s="1"/>
  <c r="D905" i="10" s="1"/>
  <c r="K906" i="10" l="1"/>
  <c r="L906" i="10" s="1"/>
  <c r="M906" i="10" s="1"/>
  <c r="H906" i="10"/>
  <c r="I906" i="10" s="1"/>
  <c r="J906" i="10" s="1"/>
  <c r="E906" i="10"/>
  <c r="F906" i="10" s="1"/>
  <c r="G906" i="10" s="1"/>
  <c r="A907" i="10"/>
  <c r="B906" i="10"/>
  <c r="C906" i="10" s="1"/>
  <c r="D906" i="10" s="1"/>
  <c r="K907" i="10" l="1"/>
  <c r="L907" i="10" s="1"/>
  <c r="M907" i="10" s="1"/>
  <c r="H907" i="10"/>
  <c r="I907" i="10" s="1"/>
  <c r="J907" i="10" s="1"/>
  <c r="E907" i="10"/>
  <c r="F907" i="10" s="1"/>
  <c r="G907" i="10" s="1"/>
  <c r="A908" i="10"/>
  <c r="B907" i="10"/>
  <c r="C907" i="10" s="1"/>
  <c r="D907" i="10" s="1"/>
  <c r="K908" i="10" l="1"/>
  <c r="L908" i="10" s="1"/>
  <c r="M908" i="10" s="1"/>
  <c r="H908" i="10"/>
  <c r="I908" i="10" s="1"/>
  <c r="J908" i="10" s="1"/>
  <c r="E908" i="10"/>
  <c r="F908" i="10" s="1"/>
  <c r="G908" i="10" s="1"/>
  <c r="B908" i="10"/>
  <c r="C908" i="10" s="1"/>
  <c r="D908" i="10" s="1"/>
  <c r="A909" i="10"/>
  <c r="K909" i="10" l="1"/>
  <c r="L909" i="10" s="1"/>
  <c r="M909" i="10" s="1"/>
  <c r="H909" i="10"/>
  <c r="I909" i="10" s="1"/>
  <c r="J909" i="10" s="1"/>
  <c r="E909" i="10"/>
  <c r="F909" i="10" s="1"/>
  <c r="G909" i="10" s="1"/>
  <c r="A910" i="10"/>
  <c r="B909" i="10"/>
  <c r="C909" i="10" s="1"/>
  <c r="D909" i="10" s="1"/>
  <c r="K910" i="10" l="1"/>
  <c r="L910" i="10" s="1"/>
  <c r="M910" i="10" s="1"/>
  <c r="H910" i="10"/>
  <c r="I910" i="10" s="1"/>
  <c r="J910" i="10" s="1"/>
  <c r="E910" i="10"/>
  <c r="F910" i="10" s="1"/>
  <c r="G910" i="10" s="1"/>
  <c r="A911" i="10"/>
  <c r="B910" i="10"/>
  <c r="C910" i="10" s="1"/>
  <c r="D910" i="10" s="1"/>
  <c r="K911" i="10" l="1"/>
  <c r="L911" i="10" s="1"/>
  <c r="M911" i="10" s="1"/>
  <c r="H911" i="10"/>
  <c r="I911" i="10" s="1"/>
  <c r="J911" i="10" s="1"/>
  <c r="E911" i="10"/>
  <c r="F911" i="10" s="1"/>
  <c r="G911" i="10" s="1"/>
  <c r="B911" i="10"/>
  <c r="C911" i="10" s="1"/>
  <c r="D911" i="10" s="1"/>
  <c r="A912" i="10"/>
  <c r="K912" i="10" l="1"/>
  <c r="L912" i="10" s="1"/>
  <c r="M912" i="10" s="1"/>
  <c r="H912" i="10"/>
  <c r="I912" i="10" s="1"/>
  <c r="J912" i="10" s="1"/>
  <c r="E912" i="10"/>
  <c r="F912" i="10" s="1"/>
  <c r="G912" i="10" s="1"/>
  <c r="A913" i="10"/>
  <c r="B912" i="10"/>
  <c r="C912" i="10" s="1"/>
  <c r="D912" i="10" s="1"/>
  <c r="K913" i="10" l="1"/>
  <c r="L913" i="10" s="1"/>
  <c r="M913" i="10" s="1"/>
  <c r="H913" i="10"/>
  <c r="I913" i="10" s="1"/>
  <c r="J913" i="10" s="1"/>
  <c r="E913" i="10"/>
  <c r="F913" i="10" s="1"/>
  <c r="G913" i="10" s="1"/>
  <c r="A914" i="10"/>
  <c r="B913" i="10"/>
  <c r="C913" i="10" s="1"/>
  <c r="D913" i="10" s="1"/>
  <c r="K914" i="10" l="1"/>
  <c r="L914" i="10" s="1"/>
  <c r="M914" i="10" s="1"/>
  <c r="H914" i="10"/>
  <c r="I914" i="10" s="1"/>
  <c r="J914" i="10" s="1"/>
  <c r="E914" i="10"/>
  <c r="F914" i="10" s="1"/>
  <c r="G914" i="10" s="1"/>
  <c r="A915" i="10"/>
  <c r="B914" i="10"/>
  <c r="C914" i="10" s="1"/>
  <c r="D914" i="10" s="1"/>
  <c r="K915" i="10" l="1"/>
  <c r="L915" i="10" s="1"/>
  <c r="M915" i="10" s="1"/>
  <c r="H915" i="10"/>
  <c r="I915" i="10" s="1"/>
  <c r="J915" i="10" s="1"/>
  <c r="E915" i="10"/>
  <c r="F915" i="10" s="1"/>
  <c r="G915" i="10" s="1"/>
  <c r="A916" i="10"/>
  <c r="B915" i="10"/>
  <c r="C915" i="10" s="1"/>
  <c r="D915" i="10" s="1"/>
  <c r="K916" i="10" l="1"/>
  <c r="L916" i="10" s="1"/>
  <c r="M916" i="10" s="1"/>
  <c r="H916" i="10"/>
  <c r="I916" i="10" s="1"/>
  <c r="J916" i="10" s="1"/>
  <c r="E916" i="10"/>
  <c r="F916" i="10" s="1"/>
  <c r="G916" i="10" s="1"/>
  <c r="B916" i="10"/>
  <c r="C916" i="10" s="1"/>
  <c r="D916" i="10" s="1"/>
  <c r="A917" i="10"/>
  <c r="K917" i="10" l="1"/>
  <c r="L917" i="10" s="1"/>
  <c r="M917" i="10" s="1"/>
  <c r="H917" i="10"/>
  <c r="I917" i="10" s="1"/>
  <c r="J917" i="10" s="1"/>
  <c r="E917" i="10"/>
  <c r="F917" i="10" s="1"/>
  <c r="G917" i="10" s="1"/>
  <c r="A918" i="10"/>
  <c r="B917" i="10"/>
  <c r="C917" i="10" s="1"/>
  <c r="D917" i="10" s="1"/>
  <c r="K918" i="10" l="1"/>
  <c r="L918" i="10" s="1"/>
  <c r="M918" i="10" s="1"/>
  <c r="H918" i="10"/>
  <c r="I918" i="10" s="1"/>
  <c r="J918" i="10" s="1"/>
  <c r="E918" i="10"/>
  <c r="F918" i="10" s="1"/>
  <c r="G918" i="10" s="1"/>
  <c r="A919" i="10"/>
  <c r="B918" i="10"/>
  <c r="C918" i="10" s="1"/>
  <c r="D918" i="10" s="1"/>
  <c r="K919" i="10" l="1"/>
  <c r="L919" i="10" s="1"/>
  <c r="M919" i="10" s="1"/>
  <c r="H919" i="10"/>
  <c r="I919" i="10" s="1"/>
  <c r="J919" i="10" s="1"/>
  <c r="E919" i="10"/>
  <c r="F919" i="10" s="1"/>
  <c r="G919" i="10" s="1"/>
  <c r="B919" i="10"/>
  <c r="C919" i="10" s="1"/>
  <c r="D919" i="10" s="1"/>
  <c r="A920" i="10"/>
  <c r="K920" i="10" l="1"/>
  <c r="L920" i="10" s="1"/>
  <c r="M920" i="10" s="1"/>
  <c r="H920" i="10"/>
  <c r="I920" i="10" s="1"/>
  <c r="J920" i="10" s="1"/>
  <c r="E920" i="10"/>
  <c r="F920" i="10" s="1"/>
  <c r="G920" i="10" s="1"/>
  <c r="A921" i="10"/>
  <c r="B920" i="10"/>
  <c r="C920" i="10" s="1"/>
  <c r="D920" i="10" s="1"/>
  <c r="K921" i="10" l="1"/>
  <c r="L921" i="10" s="1"/>
  <c r="M921" i="10" s="1"/>
  <c r="H921" i="10"/>
  <c r="I921" i="10" s="1"/>
  <c r="J921" i="10" s="1"/>
  <c r="E921" i="10"/>
  <c r="F921" i="10" s="1"/>
  <c r="G921" i="10" s="1"/>
  <c r="A922" i="10"/>
  <c r="B921" i="10"/>
  <c r="C921" i="10" s="1"/>
  <c r="D921" i="10" s="1"/>
  <c r="K922" i="10" l="1"/>
  <c r="L922" i="10" s="1"/>
  <c r="M922" i="10" s="1"/>
  <c r="H922" i="10"/>
  <c r="I922" i="10" s="1"/>
  <c r="J922" i="10" s="1"/>
  <c r="E922" i="10"/>
  <c r="F922" i="10" s="1"/>
  <c r="G922" i="10" s="1"/>
  <c r="A923" i="10"/>
  <c r="B922" i="10"/>
  <c r="C922" i="10" s="1"/>
  <c r="D922" i="10" s="1"/>
  <c r="K923" i="10" l="1"/>
  <c r="L923" i="10" s="1"/>
  <c r="M923" i="10" s="1"/>
  <c r="H923" i="10"/>
  <c r="I923" i="10" s="1"/>
  <c r="J923" i="10" s="1"/>
  <c r="E923" i="10"/>
  <c r="F923" i="10" s="1"/>
  <c r="G923" i="10" s="1"/>
  <c r="A924" i="10"/>
  <c r="B923" i="10"/>
  <c r="C923" i="10" s="1"/>
  <c r="D923" i="10" s="1"/>
  <c r="K924" i="10" l="1"/>
  <c r="L924" i="10" s="1"/>
  <c r="M924" i="10" s="1"/>
  <c r="H924" i="10"/>
  <c r="I924" i="10" s="1"/>
  <c r="J924" i="10" s="1"/>
  <c r="E924" i="10"/>
  <c r="F924" i="10" s="1"/>
  <c r="G924" i="10" s="1"/>
  <c r="A925" i="10"/>
  <c r="B924" i="10"/>
  <c r="C924" i="10" s="1"/>
  <c r="D924" i="10" s="1"/>
  <c r="K925" i="10" l="1"/>
  <c r="L925" i="10" s="1"/>
  <c r="M925" i="10" s="1"/>
  <c r="H925" i="10"/>
  <c r="I925" i="10" s="1"/>
  <c r="J925" i="10" s="1"/>
  <c r="E925" i="10"/>
  <c r="F925" i="10" s="1"/>
  <c r="G925" i="10" s="1"/>
  <c r="A926" i="10"/>
  <c r="B925" i="10"/>
  <c r="C925" i="10" s="1"/>
  <c r="D925" i="10" s="1"/>
  <c r="K926" i="10" l="1"/>
  <c r="L926" i="10" s="1"/>
  <c r="M926" i="10" s="1"/>
  <c r="H926" i="10"/>
  <c r="I926" i="10" s="1"/>
  <c r="J926" i="10" s="1"/>
  <c r="E926" i="10"/>
  <c r="F926" i="10" s="1"/>
  <c r="G926" i="10" s="1"/>
  <c r="A927" i="10"/>
  <c r="B926" i="10"/>
  <c r="C926" i="10" s="1"/>
  <c r="D926" i="10" s="1"/>
  <c r="K927" i="10" l="1"/>
  <c r="L927" i="10" s="1"/>
  <c r="M927" i="10" s="1"/>
  <c r="H927" i="10"/>
  <c r="I927" i="10" s="1"/>
  <c r="J927" i="10" s="1"/>
  <c r="E927" i="10"/>
  <c r="F927" i="10" s="1"/>
  <c r="G927" i="10" s="1"/>
  <c r="A928" i="10"/>
  <c r="B927" i="10"/>
  <c r="C927" i="10" s="1"/>
  <c r="D927" i="10" s="1"/>
  <c r="K928" i="10" l="1"/>
  <c r="L928" i="10" s="1"/>
  <c r="M928" i="10" s="1"/>
  <c r="H928" i="10"/>
  <c r="I928" i="10" s="1"/>
  <c r="J928" i="10" s="1"/>
  <c r="E928" i="10"/>
  <c r="F928" i="10" s="1"/>
  <c r="G928" i="10" s="1"/>
  <c r="B928" i="10"/>
  <c r="C928" i="10" s="1"/>
  <c r="D928" i="10" s="1"/>
  <c r="A929" i="10"/>
  <c r="K929" i="10" l="1"/>
  <c r="L929" i="10" s="1"/>
  <c r="M929" i="10" s="1"/>
  <c r="H929" i="10"/>
  <c r="I929" i="10" s="1"/>
  <c r="J929" i="10" s="1"/>
  <c r="E929" i="10"/>
  <c r="F929" i="10" s="1"/>
  <c r="G929" i="10" s="1"/>
  <c r="A930" i="10"/>
  <c r="B929" i="10"/>
  <c r="C929" i="10" s="1"/>
  <c r="D929" i="10" s="1"/>
  <c r="K930" i="10" l="1"/>
  <c r="L930" i="10" s="1"/>
  <c r="M930" i="10" s="1"/>
  <c r="H930" i="10"/>
  <c r="I930" i="10" s="1"/>
  <c r="J930" i="10" s="1"/>
  <c r="E930" i="10"/>
  <c r="F930" i="10" s="1"/>
  <c r="G930" i="10" s="1"/>
  <c r="A931" i="10"/>
  <c r="B930" i="10"/>
  <c r="C930" i="10" s="1"/>
  <c r="D930" i="10" s="1"/>
  <c r="K931" i="10" l="1"/>
  <c r="L931" i="10" s="1"/>
  <c r="M931" i="10" s="1"/>
  <c r="H931" i="10"/>
  <c r="I931" i="10" s="1"/>
  <c r="J931" i="10" s="1"/>
  <c r="E931" i="10"/>
  <c r="F931" i="10" s="1"/>
  <c r="G931" i="10" s="1"/>
  <c r="A932" i="10"/>
  <c r="B931" i="10"/>
  <c r="C931" i="10" s="1"/>
  <c r="D931" i="10" s="1"/>
  <c r="K932" i="10" l="1"/>
  <c r="L932" i="10" s="1"/>
  <c r="M932" i="10" s="1"/>
  <c r="H932" i="10"/>
  <c r="I932" i="10" s="1"/>
  <c r="J932" i="10" s="1"/>
  <c r="E932" i="10"/>
  <c r="F932" i="10" s="1"/>
  <c r="G932" i="10" s="1"/>
  <c r="B932" i="10"/>
  <c r="C932" i="10" s="1"/>
  <c r="D932" i="10" s="1"/>
  <c r="A933" i="10"/>
  <c r="K933" i="10" l="1"/>
  <c r="L933" i="10" s="1"/>
  <c r="M933" i="10" s="1"/>
  <c r="H933" i="10"/>
  <c r="I933" i="10" s="1"/>
  <c r="J933" i="10" s="1"/>
  <c r="E933" i="10"/>
  <c r="F933" i="10" s="1"/>
  <c r="G933" i="10" s="1"/>
  <c r="B933" i="10"/>
  <c r="C933" i="10" s="1"/>
  <c r="D933" i="10" s="1"/>
  <c r="A934" i="10"/>
  <c r="K934" i="10" l="1"/>
  <c r="L934" i="10" s="1"/>
  <c r="M934" i="10" s="1"/>
  <c r="H934" i="10"/>
  <c r="I934" i="10" s="1"/>
  <c r="J934" i="10" s="1"/>
  <c r="E934" i="10"/>
  <c r="F934" i="10" s="1"/>
  <c r="G934" i="10" s="1"/>
  <c r="B934" i="10"/>
  <c r="C934" i="10" s="1"/>
  <c r="D934" i="10" s="1"/>
  <c r="A935" i="10"/>
  <c r="K935" i="10" l="1"/>
  <c r="L935" i="10" s="1"/>
  <c r="M935" i="10" s="1"/>
  <c r="H935" i="10"/>
  <c r="I935" i="10" s="1"/>
  <c r="J935" i="10" s="1"/>
  <c r="E935" i="10"/>
  <c r="F935" i="10" s="1"/>
  <c r="G935" i="10" s="1"/>
  <c r="B935" i="10"/>
  <c r="C935" i="10" s="1"/>
  <c r="D935" i="10" s="1"/>
  <c r="A936" i="10"/>
  <c r="K936" i="10" l="1"/>
  <c r="L936" i="10" s="1"/>
  <c r="M936" i="10" s="1"/>
  <c r="H936" i="10"/>
  <c r="I936" i="10" s="1"/>
  <c r="J936" i="10" s="1"/>
  <c r="E936" i="10"/>
  <c r="F936" i="10" s="1"/>
  <c r="G936" i="10" s="1"/>
  <c r="A937" i="10"/>
  <c r="B936" i="10"/>
  <c r="C936" i="10" s="1"/>
  <c r="D936" i="10" s="1"/>
  <c r="K937" i="10" l="1"/>
  <c r="L937" i="10" s="1"/>
  <c r="M937" i="10" s="1"/>
  <c r="H937" i="10"/>
  <c r="I937" i="10" s="1"/>
  <c r="J937" i="10" s="1"/>
  <c r="E937" i="10"/>
  <c r="F937" i="10" s="1"/>
  <c r="G937" i="10" s="1"/>
  <c r="A938" i="10"/>
  <c r="B937" i="10"/>
  <c r="C937" i="10" s="1"/>
  <c r="D937" i="10" s="1"/>
  <c r="K938" i="10" l="1"/>
  <c r="L938" i="10" s="1"/>
  <c r="M938" i="10" s="1"/>
  <c r="H938" i="10"/>
  <c r="I938" i="10" s="1"/>
  <c r="J938" i="10" s="1"/>
  <c r="E938" i="10"/>
  <c r="F938" i="10" s="1"/>
  <c r="G938" i="10" s="1"/>
  <c r="A939" i="10"/>
  <c r="B938" i="10"/>
  <c r="C938" i="10" s="1"/>
  <c r="D938" i="10" s="1"/>
  <c r="K939" i="10" l="1"/>
  <c r="L939" i="10" s="1"/>
  <c r="M939" i="10" s="1"/>
  <c r="H939" i="10"/>
  <c r="I939" i="10" s="1"/>
  <c r="J939" i="10" s="1"/>
  <c r="E939" i="10"/>
  <c r="F939" i="10" s="1"/>
  <c r="G939" i="10" s="1"/>
  <c r="A940" i="10"/>
  <c r="B939" i="10"/>
  <c r="C939" i="10" s="1"/>
  <c r="D939" i="10" s="1"/>
  <c r="K940" i="10" l="1"/>
  <c r="L940" i="10" s="1"/>
  <c r="M940" i="10" s="1"/>
  <c r="H940" i="10"/>
  <c r="I940" i="10" s="1"/>
  <c r="J940" i="10" s="1"/>
  <c r="E940" i="10"/>
  <c r="F940" i="10" s="1"/>
  <c r="G940" i="10" s="1"/>
  <c r="B940" i="10"/>
  <c r="C940" i="10" s="1"/>
  <c r="D940" i="10" s="1"/>
  <c r="A941" i="10"/>
  <c r="K941" i="10" l="1"/>
  <c r="L941" i="10" s="1"/>
  <c r="M941" i="10" s="1"/>
  <c r="H941" i="10"/>
  <c r="I941" i="10" s="1"/>
  <c r="J941" i="10" s="1"/>
  <c r="E941" i="10"/>
  <c r="F941" i="10" s="1"/>
  <c r="G941" i="10" s="1"/>
  <c r="A942" i="10"/>
  <c r="B941" i="10"/>
  <c r="C941" i="10" s="1"/>
  <c r="D941" i="10" s="1"/>
  <c r="K942" i="10" l="1"/>
  <c r="L942" i="10" s="1"/>
  <c r="M942" i="10" s="1"/>
  <c r="H942" i="10"/>
  <c r="I942" i="10" s="1"/>
  <c r="J942" i="10" s="1"/>
  <c r="E942" i="10"/>
  <c r="F942" i="10" s="1"/>
  <c r="G942" i="10" s="1"/>
  <c r="A943" i="10"/>
  <c r="B942" i="10"/>
  <c r="C942" i="10" s="1"/>
  <c r="D942" i="10" s="1"/>
  <c r="K943" i="10" l="1"/>
  <c r="L943" i="10" s="1"/>
  <c r="M943" i="10" s="1"/>
  <c r="H943" i="10"/>
  <c r="I943" i="10" s="1"/>
  <c r="J943" i="10" s="1"/>
  <c r="E943" i="10"/>
  <c r="F943" i="10" s="1"/>
  <c r="G943" i="10" s="1"/>
  <c r="B943" i="10"/>
  <c r="C943" i="10" s="1"/>
  <c r="D943" i="10" s="1"/>
  <c r="A944" i="10"/>
  <c r="K944" i="10" l="1"/>
  <c r="L944" i="10" s="1"/>
  <c r="M944" i="10" s="1"/>
  <c r="H944" i="10"/>
  <c r="I944" i="10" s="1"/>
  <c r="J944" i="10" s="1"/>
  <c r="E944" i="10"/>
  <c r="F944" i="10" s="1"/>
  <c r="G944" i="10" s="1"/>
  <c r="A945" i="10"/>
  <c r="B944" i="10"/>
  <c r="C944" i="10" s="1"/>
  <c r="D944" i="10" s="1"/>
  <c r="K945" i="10" l="1"/>
  <c r="L945" i="10" s="1"/>
  <c r="M945" i="10" s="1"/>
  <c r="H945" i="10"/>
  <c r="I945" i="10" s="1"/>
  <c r="J945" i="10" s="1"/>
  <c r="E945" i="10"/>
  <c r="F945" i="10" s="1"/>
  <c r="G945" i="10" s="1"/>
  <c r="A946" i="10"/>
  <c r="B945" i="10"/>
  <c r="C945" i="10" s="1"/>
  <c r="D945" i="10" s="1"/>
  <c r="K946" i="10" l="1"/>
  <c r="L946" i="10" s="1"/>
  <c r="M946" i="10" s="1"/>
  <c r="H946" i="10"/>
  <c r="I946" i="10" s="1"/>
  <c r="J946" i="10" s="1"/>
  <c r="E946" i="10"/>
  <c r="F946" i="10" s="1"/>
  <c r="G946" i="10" s="1"/>
  <c r="A947" i="10"/>
  <c r="B946" i="10"/>
  <c r="C946" i="10" s="1"/>
  <c r="D946" i="10" s="1"/>
  <c r="K947" i="10" l="1"/>
  <c r="L947" i="10" s="1"/>
  <c r="M947" i="10" s="1"/>
  <c r="H947" i="10"/>
  <c r="I947" i="10" s="1"/>
  <c r="J947" i="10" s="1"/>
  <c r="E947" i="10"/>
  <c r="F947" i="10" s="1"/>
  <c r="G947" i="10" s="1"/>
  <c r="A948" i="10"/>
  <c r="B947" i="10"/>
  <c r="C947" i="10" s="1"/>
  <c r="D947" i="10" s="1"/>
  <c r="K948" i="10" l="1"/>
  <c r="L948" i="10" s="1"/>
  <c r="M948" i="10" s="1"/>
  <c r="H948" i="10"/>
  <c r="I948" i="10" s="1"/>
  <c r="J948" i="10" s="1"/>
  <c r="E948" i="10"/>
  <c r="F948" i="10" s="1"/>
  <c r="G948" i="10" s="1"/>
  <c r="B948" i="10"/>
  <c r="C948" i="10" s="1"/>
  <c r="D948" i="10" s="1"/>
  <c r="A949" i="10"/>
  <c r="K949" i="10" l="1"/>
  <c r="L949" i="10" s="1"/>
  <c r="M949" i="10" s="1"/>
  <c r="H949" i="10"/>
  <c r="I949" i="10" s="1"/>
  <c r="J949" i="10" s="1"/>
  <c r="E949" i="10"/>
  <c r="F949" i="10" s="1"/>
  <c r="G949" i="10" s="1"/>
  <c r="A950" i="10"/>
  <c r="B949" i="10"/>
  <c r="C949" i="10" s="1"/>
  <c r="D949" i="10" s="1"/>
  <c r="K950" i="10" l="1"/>
  <c r="L950" i="10" s="1"/>
  <c r="M950" i="10" s="1"/>
  <c r="H950" i="10"/>
  <c r="I950" i="10" s="1"/>
  <c r="J950" i="10" s="1"/>
  <c r="E950" i="10"/>
  <c r="F950" i="10" s="1"/>
  <c r="G950" i="10" s="1"/>
  <c r="A951" i="10"/>
  <c r="B950" i="10"/>
  <c r="C950" i="10" s="1"/>
  <c r="D950" i="10" s="1"/>
  <c r="K951" i="10" l="1"/>
  <c r="L951" i="10" s="1"/>
  <c r="M951" i="10" s="1"/>
  <c r="H951" i="10"/>
  <c r="I951" i="10" s="1"/>
  <c r="J951" i="10" s="1"/>
  <c r="E951" i="10"/>
  <c r="F951" i="10" s="1"/>
  <c r="G951" i="10" s="1"/>
  <c r="B951" i="10"/>
  <c r="C951" i="10" s="1"/>
  <c r="D951" i="10" s="1"/>
  <c r="A952" i="10"/>
  <c r="K952" i="10" l="1"/>
  <c r="L952" i="10" s="1"/>
  <c r="M952" i="10" s="1"/>
  <c r="H952" i="10"/>
  <c r="I952" i="10" s="1"/>
  <c r="J952" i="10" s="1"/>
  <c r="E952" i="10"/>
  <c r="F952" i="10" s="1"/>
  <c r="G952" i="10" s="1"/>
  <c r="A953" i="10"/>
  <c r="B952" i="10"/>
  <c r="C952" i="10" s="1"/>
  <c r="D952" i="10" s="1"/>
  <c r="K953" i="10" l="1"/>
  <c r="L953" i="10" s="1"/>
  <c r="M953" i="10" s="1"/>
  <c r="H953" i="10"/>
  <c r="I953" i="10" s="1"/>
  <c r="J953" i="10" s="1"/>
  <c r="E953" i="10"/>
  <c r="F953" i="10" s="1"/>
  <c r="G953" i="10" s="1"/>
  <c r="A954" i="10"/>
  <c r="B953" i="10"/>
  <c r="C953" i="10" s="1"/>
  <c r="D953" i="10" s="1"/>
  <c r="K954" i="10" l="1"/>
  <c r="L954" i="10" s="1"/>
  <c r="M954" i="10" s="1"/>
  <c r="H954" i="10"/>
  <c r="I954" i="10" s="1"/>
  <c r="J954" i="10" s="1"/>
  <c r="E954" i="10"/>
  <c r="F954" i="10" s="1"/>
  <c r="G954" i="10" s="1"/>
  <c r="A955" i="10"/>
  <c r="B954" i="10"/>
  <c r="C954" i="10" s="1"/>
  <c r="D954" i="10" s="1"/>
  <c r="K955" i="10" l="1"/>
  <c r="L955" i="10" s="1"/>
  <c r="M955" i="10" s="1"/>
  <c r="H955" i="10"/>
  <c r="I955" i="10" s="1"/>
  <c r="J955" i="10" s="1"/>
  <c r="E955" i="10"/>
  <c r="F955" i="10" s="1"/>
  <c r="G955" i="10" s="1"/>
  <c r="A956" i="10"/>
  <c r="B955" i="10"/>
  <c r="C955" i="10" s="1"/>
  <c r="D955" i="10" s="1"/>
  <c r="K956" i="10" l="1"/>
  <c r="L956" i="10" s="1"/>
  <c r="M956" i="10" s="1"/>
  <c r="H956" i="10"/>
  <c r="I956" i="10" s="1"/>
  <c r="J956" i="10" s="1"/>
  <c r="E956" i="10"/>
  <c r="F956" i="10" s="1"/>
  <c r="G956" i="10" s="1"/>
  <c r="B956" i="10"/>
  <c r="C956" i="10" s="1"/>
  <c r="D956" i="10" s="1"/>
  <c r="A957" i="10"/>
  <c r="K957" i="10" l="1"/>
  <c r="L957" i="10" s="1"/>
  <c r="M957" i="10" s="1"/>
  <c r="H957" i="10"/>
  <c r="I957" i="10" s="1"/>
  <c r="J957" i="10" s="1"/>
  <c r="E957" i="10"/>
  <c r="F957" i="10" s="1"/>
  <c r="G957" i="10" s="1"/>
  <c r="A958" i="10"/>
  <c r="B957" i="10"/>
  <c r="C957" i="10" s="1"/>
  <c r="D957" i="10" s="1"/>
  <c r="K958" i="10" l="1"/>
  <c r="L958" i="10" s="1"/>
  <c r="M958" i="10" s="1"/>
  <c r="H958" i="10"/>
  <c r="I958" i="10" s="1"/>
  <c r="J958" i="10" s="1"/>
  <c r="E958" i="10"/>
  <c r="F958" i="10" s="1"/>
  <c r="G958" i="10" s="1"/>
  <c r="A959" i="10"/>
  <c r="B958" i="10"/>
  <c r="C958" i="10" s="1"/>
  <c r="D958" i="10" s="1"/>
  <c r="K959" i="10" l="1"/>
  <c r="L959" i="10" s="1"/>
  <c r="M959" i="10" s="1"/>
  <c r="H959" i="10"/>
  <c r="I959" i="10" s="1"/>
  <c r="J959" i="10" s="1"/>
  <c r="E959" i="10"/>
  <c r="F959" i="10" s="1"/>
  <c r="G959" i="10" s="1"/>
  <c r="A960" i="10"/>
  <c r="B959" i="10"/>
  <c r="C959" i="10" s="1"/>
  <c r="D959" i="10" s="1"/>
  <c r="K960" i="10" l="1"/>
  <c r="L960" i="10" s="1"/>
  <c r="M960" i="10" s="1"/>
  <c r="H960" i="10"/>
  <c r="I960" i="10" s="1"/>
  <c r="J960" i="10" s="1"/>
  <c r="E960" i="10"/>
  <c r="F960" i="10" s="1"/>
  <c r="G960" i="10" s="1"/>
  <c r="A961" i="10"/>
  <c r="B960" i="10"/>
  <c r="C960" i="10" s="1"/>
  <c r="D960" i="10" s="1"/>
  <c r="K961" i="10" l="1"/>
  <c r="L961" i="10" s="1"/>
  <c r="M961" i="10" s="1"/>
  <c r="H961" i="10"/>
  <c r="I961" i="10" s="1"/>
  <c r="J961" i="10" s="1"/>
  <c r="E961" i="10"/>
  <c r="F961" i="10" s="1"/>
  <c r="G961" i="10" s="1"/>
  <c r="B961" i="10"/>
  <c r="C961" i="10" s="1"/>
  <c r="D961" i="10" s="1"/>
  <c r="A962" i="10"/>
  <c r="K962" i="10" l="1"/>
  <c r="L962" i="10" s="1"/>
  <c r="M962" i="10" s="1"/>
  <c r="H962" i="10"/>
  <c r="I962" i="10" s="1"/>
  <c r="J962" i="10" s="1"/>
  <c r="E962" i="10"/>
  <c r="F962" i="10" s="1"/>
  <c r="G962" i="10" s="1"/>
  <c r="B962" i="10"/>
  <c r="C962" i="10" s="1"/>
  <c r="D962" i="10" s="1"/>
  <c r="A963" i="10"/>
  <c r="K963" i="10" l="1"/>
  <c r="L963" i="10" s="1"/>
  <c r="M963" i="10" s="1"/>
  <c r="H963" i="10"/>
  <c r="I963" i="10" s="1"/>
  <c r="J963" i="10" s="1"/>
  <c r="E963" i="10"/>
  <c r="F963" i="10" s="1"/>
  <c r="G963" i="10" s="1"/>
  <c r="A964" i="10"/>
  <c r="B963" i="10"/>
  <c r="C963" i="10" s="1"/>
  <c r="D963" i="10" s="1"/>
  <c r="K964" i="10" l="1"/>
  <c r="L964" i="10" s="1"/>
  <c r="M964" i="10" s="1"/>
  <c r="H964" i="10"/>
  <c r="I964" i="10" s="1"/>
  <c r="J964" i="10" s="1"/>
  <c r="E964" i="10"/>
  <c r="F964" i="10" s="1"/>
  <c r="G964" i="10" s="1"/>
  <c r="B964" i="10"/>
  <c r="C964" i="10" s="1"/>
  <c r="D964" i="10" s="1"/>
  <c r="A965" i="10"/>
  <c r="K965" i="10" l="1"/>
  <c r="L965" i="10" s="1"/>
  <c r="M965" i="10" s="1"/>
  <c r="H965" i="10"/>
  <c r="I965" i="10" s="1"/>
  <c r="J965" i="10" s="1"/>
  <c r="E965" i="10"/>
  <c r="F965" i="10" s="1"/>
  <c r="G965" i="10" s="1"/>
  <c r="A966" i="10"/>
  <c r="B965" i="10"/>
  <c r="C965" i="10" s="1"/>
  <c r="D965" i="10" s="1"/>
  <c r="K966" i="10" l="1"/>
  <c r="L966" i="10" s="1"/>
  <c r="M966" i="10" s="1"/>
  <c r="H966" i="10"/>
  <c r="I966" i="10" s="1"/>
  <c r="J966" i="10" s="1"/>
  <c r="E966" i="10"/>
  <c r="F966" i="10" s="1"/>
  <c r="G966" i="10" s="1"/>
  <c r="B966" i="10"/>
  <c r="C966" i="10" s="1"/>
  <c r="D966" i="10" s="1"/>
  <c r="A967" i="10"/>
  <c r="K967" i="10" l="1"/>
  <c r="L967" i="10" s="1"/>
  <c r="M967" i="10" s="1"/>
  <c r="H967" i="10"/>
  <c r="I967" i="10" s="1"/>
  <c r="J967" i="10" s="1"/>
  <c r="E967" i="10"/>
  <c r="F967" i="10" s="1"/>
  <c r="G967" i="10" s="1"/>
  <c r="B967" i="10"/>
  <c r="C967" i="10" s="1"/>
  <c r="D967" i="10" s="1"/>
  <c r="A968" i="10"/>
  <c r="K968" i="10" l="1"/>
  <c r="L968" i="10" s="1"/>
  <c r="M968" i="10" s="1"/>
  <c r="H968" i="10"/>
  <c r="I968" i="10" s="1"/>
  <c r="J968" i="10" s="1"/>
  <c r="E968" i="10"/>
  <c r="F968" i="10" s="1"/>
  <c r="G968" i="10" s="1"/>
  <c r="A969" i="10"/>
  <c r="B968" i="10"/>
  <c r="C968" i="10" s="1"/>
  <c r="D968" i="10" s="1"/>
  <c r="K969" i="10" l="1"/>
  <c r="L969" i="10" s="1"/>
  <c r="M969" i="10" s="1"/>
  <c r="H969" i="10"/>
  <c r="I969" i="10" s="1"/>
  <c r="J969" i="10" s="1"/>
  <c r="E969" i="10"/>
  <c r="F969" i="10" s="1"/>
  <c r="G969" i="10" s="1"/>
  <c r="B969" i="10"/>
  <c r="C969" i="10" s="1"/>
  <c r="D969" i="10" s="1"/>
  <c r="A970" i="10"/>
  <c r="K970" i="10" l="1"/>
  <c r="L970" i="10" s="1"/>
  <c r="M970" i="10" s="1"/>
  <c r="H970" i="10"/>
  <c r="I970" i="10" s="1"/>
  <c r="J970" i="10" s="1"/>
  <c r="E970" i="10"/>
  <c r="F970" i="10" s="1"/>
  <c r="G970" i="10" s="1"/>
  <c r="B970" i="10"/>
  <c r="C970" i="10" s="1"/>
  <c r="D970" i="10" s="1"/>
  <c r="A971" i="10"/>
  <c r="K971" i="10" l="1"/>
  <c r="L971" i="10" s="1"/>
  <c r="M971" i="10" s="1"/>
  <c r="H971" i="10"/>
  <c r="I971" i="10" s="1"/>
  <c r="J971" i="10" s="1"/>
  <c r="E971" i="10"/>
  <c r="F971" i="10" s="1"/>
  <c r="G971" i="10" s="1"/>
  <c r="A972" i="10"/>
  <c r="B971" i="10"/>
  <c r="C971" i="10" s="1"/>
  <c r="D971" i="10" s="1"/>
  <c r="K972" i="10" l="1"/>
  <c r="L972" i="10" s="1"/>
  <c r="M972" i="10" s="1"/>
  <c r="H972" i="10"/>
  <c r="I972" i="10" s="1"/>
  <c r="J972" i="10" s="1"/>
  <c r="E972" i="10"/>
  <c r="F972" i="10" s="1"/>
  <c r="G972" i="10" s="1"/>
  <c r="B972" i="10"/>
  <c r="C972" i="10" s="1"/>
  <c r="D972" i="10" s="1"/>
  <c r="A973" i="10"/>
  <c r="K973" i="10" l="1"/>
  <c r="L973" i="10" s="1"/>
  <c r="M973" i="10" s="1"/>
  <c r="H973" i="10"/>
  <c r="I973" i="10" s="1"/>
  <c r="J973" i="10" s="1"/>
  <c r="E973" i="10"/>
  <c r="F973" i="10" s="1"/>
  <c r="G973" i="10" s="1"/>
  <c r="A974" i="10"/>
  <c r="B973" i="10"/>
  <c r="C973" i="10" s="1"/>
  <c r="D973" i="10" s="1"/>
  <c r="K974" i="10" l="1"/>
  <c r="L974" i="10" s="1"/>
  <c r="M974" i="10" s="1"/>
  <c r="H974" i="10"/>
  <c r="I974" i="10" s="1"/>
  <c r="J974" i="10" s="1"/>
  <c r="E974" i="10"/>
  <c r="F974" i="10" s="1"/>
  <c r="G974" i="10" s="1"/>
  <c r="A975" i="10"/>
  <c r="B974" i="10"/>
  <c r="C974" i="10" s="1"/>
  <c r="D974" i="10" s="1"/>
  <c r="K975" i="10" l="1"/>
  <c r="L975" i="10" s="1"/>
  <c r="M975" i="10" s="1"/>
  <c r="H975" i="10"/>
  <c r="I975" i="10" s="1"/>
  <c r="J975" i="10" s="1"/>
  <c r="E975" i="10"/>
  <c r="F975" i="10" s="1"/>
  <c r="G975" i="10" s="1"/>
  <c r="A976" i="10"/>
  <c r="B975" i="10"/>
  <c r="C975" i="10" s="1"/>
  <c r="D975" i="10" s="1"/>
  <c r="K976" i="10" l="1"/>
  <c r="L976" i="10" s="1"/>
  <c r="M976" i="10" s="1"/>
  <c r="H976" i="10"/>
  <c r="I976" i="10" s="1"/>
  <c r="J976" i="10" s="1"/>
  <c r="E976" i="10"/>
  <c r="F976" i="10" s="1"/>
  <c r="G976" i="10" s="1"/>
  <c r="B976" i="10"/>
  <c r="C976" i="10" s="1"/>
  <c r="D976" i="10" s="1"/>
  <c r="A977" i="10"/>
  <c r="K977" i="10" l="1"/>
  <c r="L977" i="10" s="1"/>
  <c r="M977" i="10" s="1"/>
  <c r="H977" i="10"/>
  <c r="I977" i="10" s="1"/>
  <c r="J977" i="10" s="1"/>
  <c r="E977" i="10"/>
  <c r="F977" i="10" s="1"/>
  <c r="G977" i="10" s="1"/>
  <c r="A978" i="10"/>
  <c r="B977" i="10"/>
  <c r="C977" i="10" s="1"/>
  <c r="D977" i="10" s="1"/>
  <c r="K978" i="10" l="1"/>
  <c r="L978" i="10" s="1"/>
  <c r="M978" i="10" s="1"/>
  <c r="H978" i="10"/>
  <c r="I978" i="10" s="1"/>
  <c r="J978" i="10" s="1"/>
  <c r="E978" i="10"/>
  <c r="F978" i="10" s="1"/>
  <c r="G978" i="10" s="1"/>
  <c r="A979" i="10"/>
  <c r="B978" i="10"/>
  <c r="C978" i="10" s="1"/>
  <c r="D978" i="10" s="1"/>
  <c r="K979" i="10" l="1"/>
  <c r="L979" i="10" s="1"/>
  <c r="M979" i="10" s="1"/>
  <c r="H979" i="10"/>
  <c r="I979" i="10" s="1"/>
  <c r="J979" i="10" s="1"/>
  <c r="E979" i="10"/>
  <c r="F979" i="10" s="1"/>
  <c r="G979" i="10" s="1"/>
  <c r="A980" i="10"/>
  <c r="B979" i="10"/>
  <c r="C979" i="10" s="1"/>
  <c r="D979" i="10" s="1"/>
  <c r="K980" i="10" l="1"/>
  <c r="L980" i="10" s="1"/>
  <c r="M980" i="10" s="1"/>
  <c r="H980" i="10"/>
  <c r="I980" i="10" s="1"/>
  <c r="J980" i="10" s="1"/>
  <c r="E980" i="10"/>
  <c r="F980" i="10" s="1"/>
  <c r="G980" i="10" s="1"/>
  <c r="B980" i="10"/>
  <c r="C980" i="10" s="1"/>
  <c r="D980" i="10" s="1"/>
  <c r="A981" i="10"/>
  <c r="K981" i="10" l="1"/>
  <c r="L981" i="10" s="1"/>
  <c r="M981" i="10" s="1"/>
  <c r="H981" i="10"/>
  <c r="I981" i="10" s="1"/>
  <c r="J981" i="10" s="1"/>
  <c r="E981" i="10"/>
  <c r="F981" i="10" s="1"/>
  <c r="G981" i="10" s="1"/>
  <c r="A982" i="10"/>
  <c r="B981" i="10"/>
  <c r="C981" i="10" s="1"/>
  <c r="D981" i="10" s="1"/>
  <c r="K982" i="10" l="1"/>
  <c r="L982" i="10" s="1"/>
  <c r="M982" i="10" s="1"/>
  <c r="H982" i="10"/>
  <c r="I982" i="10" s="1"/>
  <c r="J982" i="10" s="1"/>
  <c r="E982" i="10"/>
  <c r="F982" i="10" s="1"/>
  <c r="G982" i="10" s="1"/>
  <c r="A983" i="10"/>
  <c r="B982" i="10"/>
  <c r="C982" i="10" s="1"/>
  <c r="D982" i="10" s="1"/>
  <c r="K983" i="10" l="1"/>
  <c r="L983" i="10" s="1"/>
  <c r="M983" i="10" s="1"/>
  <c r="H983" i="10"/>
  <c r="I983" i="10" s="1"/>
  <c r="J983" i="10" s="1"/>
  <c r="E983" i="10"/>
  <c r="F983" i="10" s="1"/>
  <c r="G983" i="10" s="1"/>
  <c r="A984" i="10"/>
  <c r="B983" i="10"/>
  <c r="C983" i="10" s="1"/>
  <c r="D983" i="10" s="1"/>
  <c r="K984" i="10" l="1"/>
  <c r="L984" i="10" s="1"/>
  <c r="M984" i="10" s="1"/>
  <c r="H984" i="10"/>
  <c r="I984" i="10" s="1"/>
  <c r="J984" i="10" s="1"/>
  <c r="E984" i="10"/>
  <c r="F984" i="10" s="1"/>
  <c r="G984" i="10" s="1"/>
  <c r="B984" i="10"/>
  <c r="C984" i="10" s="1"/>
  <c r="D984" i="10" s="1"/>
  <c r="A985" i="10"/>
  <c r="K985" i="10" l="1"/>
  <c r="L985" i="10" s="1"/>
  <c r="M985" i="10" s="1"/>
  <c r="H985" i="10"/>
  <c r="I985" i="10" s="1"/>
  <c r="J985" i="10" s="1"/>
  <c r="E985" i="10"/>
  <c r="F985" i="10" s="1"/>
  <c r="G985" i="10" s="1"/>
  <c r="A986" i="10"/>
  <c r="B985" i="10"/>
  <c r="C985" i="10" s="1"/>
  <c r="D985" i="10" s="1"/>
  <c r="K986" i="10" l="1"/>
  <c r="L986" i="10" s="1"/>
  <c r="M986" i="10" s="1"/>
  <c r="H986" i="10"/>
  <c r="I986" i="10" s="1"/>
  <c r="J986" i="10" s="1"/>
  <c r="E986" i="10"/>
  <c r="F986" i="10" s="1"/>
  <c r="G986" i="10" s="1"/>
  <c r="A987" i="10"/>
  <c r="B986" i="10"/>
  <c r="C986" i="10" s="1"/>
  <c r="D986" i="10" s="1"/>
  <c r="K987" i="10" l="1"/>
  <c r="L987" i="10" s="1"/>
  <c r="M987" i="10" s="1"/>
  <c r="H987" i="10"/>
  <c r="I987" i="10" s="1"/>
  <c r="J987" i="10" s="1"/>
  <c r="E987" i="10"/>
  <c r="F987" i="10" s="1"/>
  <c r="G987" i="10" s="1"/>
  <c r="A988" i="10"/>
  <c r="B987" i="10"/>
  <c r="C987" i="10" s="1"/>
  <c r="D987" i="10" s="1"/>
  <c r="K988" i="10" l="1"/>
  <c r="L988" i="10" s="1"/>
  <c r="M988" i="10" s="1"/>
  <c r="H988" i="10"/>
  <c r="I988" i="10" s="1"/>
  <c r="J988" i="10" s="1"/>
  <c r="E988" i="10"/>
  <c r="F988" i="10" s="1"/>
  <c r="G988" i="10" s="1"/>
  <c r="B988" i="10"/>
  <c r="C988" i="10" s="1"/>
  <c r="D988" i="10" s="1"/>
  <c r="A989" i="10"/>
  <c r="K989" i="10" l="1"/>
  <c r="L989" i="10" s="1"/>
  <c r="M989" i="10" s="1"/>
  <c r="H989" i="10"/>
  <c r="I989" i="10" s="1"/>
  <c r="J989" i="10" s="1"/>
  <c r="E989" i="10"/>
  <c r="F989" i="10" s="1"/>
  <c r="G989" i="10" s="1"/>
  <c r="A990" i="10"/>
  <c r="B989" i="10"/>
  <c r="C989" i="10" s="1"/>
  <c r="D989" i="10" s="1"/>
  <c r="K990" i="10" l="1"/>
  <c r="L990" i="10" s="1"/>
  <c r="M990" i="10" s="1"/>
  <c r="H990" i="10"/>
  <c r="I990" i="10" s="1"/>
  <c r="J990" i="10" s="1"/>
  <c r="E990" i="10"/>
  <c r="F990" i="10" s="1"/>
  <c r="G990" i="10" s="1"/>
  <c r="A991" i="10"/>
  <c r="B990" i="10"/>
  <c r="C990" i="10" s="1"/>
  <c r="D990" i="10" s="1"/>
  <c r="K991" i="10" l="1"/>
  <c r="L991" i="10" s="1"/>
  <c r="M991" i="10" s="1"/>
  <c r="H991" i="10"/>
  <c r="I991" i="10" s="1"/>
  <c r="J991" i="10" s="1"/>
  <c r="E991" i="10"/>
  <c r="F991" i="10" s="1"/>
  <c r="G991" i="10" s="1"/>
  <c r="A992" i="10"/>
  <c r="B991" i="10"/>
  <c r="C991" i="10" s="1"/>
  <c r="D991" i="10" s="1"/>
  <c r="K992" i="10" l="1"/>
  <c r="L992" i="10" s="1"/>
  <c r="M992" i="10" s="1"/>
  <c r="H992" i="10"/>
  <c r="I992" i="10" s="1"/>
  <c r="J992" i="10" s="1"/>
  <c r="E992" i="10"/>
  <c r="F992" i="10" s="1"/>
  <c r="G992" i="10" s="1"/>
  <c r="B992" i="10"/>
  <c r="C992" i="10" s="1"/>
  <c r="D992" i="10" s="1"/>
  <c r="A993" i="10"/>
  <c r="K993" i="10" l="1"/>
  <c r="L993" i="10" s="1"/>
  <c r="M993" i="10" s="1"/>
  <c r="H993" i="10"/>
  <c r="I993" i="10" s="1"/>
  <c r="J993" i="10" s="1"/>
  <c r="E993" i="10"/>
  <c r="F993" i="10" s="1"/>
  <c r="G993" i="10" s="1"/>
  <c r="A994" i="10"/>
  <c r="B993" i="10"/>
  <c r="C993" i="10" s="1"/>
  <c r="D993" i="10" s="1"/>
  <c r="K994" i="10" l="1"/>
  <c r="L994" i="10" s="1"/>
  <c r="M994" i="10" s="1"/>
  <c r="H994" i="10"/>
  <c r="I994" i="10" s="1"/>
  <c r="J994" i="10" s="1"/>
  <c r="E994" i="10"/>
  <c r="F994" i="10" s="1"/>
  <c r="G994" i="10" s="1"/>
  <c r="A995" i="10"/>
  <c r="B994" i="10"/>
  <c r="C994" i="10" s="1"/>
  <c r="D994" i="10" s="1"/>
  <c r="K995" i="10" l="1"/>
  <c r="L995" i="10" s="1"/>
  <c r="M995" i="10" s="1"/>
  <c r="H995" i="10"/>
  <c r="I995" i="10" s="1"/>
  <c r="J995" i="10" s="1"/>
  <c r="E995" i="10"/>
  <c r="F995" i="10" s="1"/>
  <c r="G995" i="10" s="1"/>
  <c r="A996" i="10"/>
  <c r="B995" i="10"/>
  <c r="C995" i="10" s="1"/>
  <c r="D995" i="10" s="1"/>
  <c r="K996" i="10" l="1"/>
  <c r="L996" i="10" s="1"/>
  <c r="M996" i="10" s="1"/>
  <c r="H996" i="10"/>
  <c r="I996" i="10" s="1"/>
  <c r="J996" i="10" s="1"/>
  <c r="E996" i="10"/>
  <c r="F996" i="10" s="1"/>
  <c r="G996" i="10" s="1"/>
  <c r="B996" i="10"/>
  <c r="C996" i="10" s="1"/>
  <c r="D996" i="10" s="1"/>
  <c r="A997" i="10"/>
  <c r="K997" i="10" l="1"/>
  <c r="L997" i="10" s="1"/>
  <c r="M997" i="10" s="1"/>
  <c r="H997" i="10"/>
  <c r="I997" i="10" s="1"/>
  <c r="J997" i="10" s="1"/>
  <c r="E997" i="10"/>
  <c r="F997" i="10" s="1"/>
  <c r="G997" i="10" s="1"/>
  <c r="A998" i="10"/>
  <c r="B997" i="10"/>
  <c r="C997" i="10" s="1"/>
  <c r="D997" i="10" s="1"/>
  <c r="K998" i="10" l="1"/>
  <c r="L998" i="10" s="1"/>
  <c r="M998" i="10" s="1"/>
  <c r="H998" i="10"/>
  <c r="I998" i="10" s="1"/>
  <c r="J998" i="10" s="1"/>
  <c r="E998" i="10"/>
  <c r="F998" i="10" s="1"/>
  <c r="G998" i="10" s="1"/>
  <c r="A999" i="10"/>
  <c r="B998" i="10"/>
  <c r="C998" i="10" s="1"/>
  <c r="D998" i="10" s="1"/>
  <c r="K999" i="10" l="1"/>
  <c r="L999" i="10" s="1"/>
  <c r="M999" i="10" s="1"/>
  <c r="H999" i="10"/>
  <c r="I999" i="10" s="1"/>
  <c r="J999" i="10" s="1"/>
  <c r="E999" i="10"/>
  <c r="F999" i="10" s="1"/>
  <c r="G999" i="10" s="1"/>
  <c r="B999" i="10"/>
  <c r="C999" i="10" s="1"/>
  <c r="D999" i="10" s="1"/>
  <c r="A1000" i="10"/>
  <c r="K1000" i="10" l="1"/>
  <c r="L1000" i="10" s="1"/>
  <c r="M1000" i="10" s="1"/>
  <c r="H1000" i="10"/>
  <c r="I1000" i="10" s="1"/>
  <c r="J1000" i="10" s="1"/>
  <c r="E1000" i="10"/>
  <c r="F1000" i="10" s="1"/>
  <c r="G1000" i="10" s="1"/>
  <c r="B1000" i="10"/>
  <c r="C1000" i="10" s="1"/>
  <c r="D1000" i="10" s="1"/>
  <c r="A1001" i="10"/>
  <c r="K1001" i="10" l="1"/>
  <c r="L1001" i="10" s="1"/>
  <c r="M1001" i="10" s="1"/>
  <c r="H1001" i="10"/>
  <c r="I1001" i="10" s="1"/>
  <c r="J1001" i="10" s="1"/>
  <c r="E1001" i="10"/>
  <c r="F1001" i="10" s="1"/>
  <c r="G1001" i="10" s="1"/>
  <c r="A1002" i="10"/>
  <c r="B1001" i="10"/>
  <c r="C1001" i="10" s="1"/>
  <c r="D1001" i="10" s="1"/>
  <c r="K1002" i="10" l="1"/>
  <c r="L1002" i="10" s="1"/>
  <c r="M1002" i="10" s="1"/>
  <c r="H1002" i="10"/>
  <c r="I1002" i="10" s="1"/>
  <c r="J1002" i="10" s="1"/>
  <c r="E1002" i="10"/>
  <c r="F1002" i="10" s="1"/>
  <c r="G1002" i="10" s="1"/>
  <c r="A1003" i="10"/>
  <c r="B1002" i="10"/>
  <c r="C1002" i="10" s="1"/>
  <c r="D1002" i="10" s="1"/>
  <c r="K1003" i="10" l="1"/>
  <c r="L1003" i="10" s="1"/>
  <c r="M1003" i="10" s="1"/>
  <c r="H1003" i="10"/>
  <c r="I1003" i="10" s="1"/>
  <c r="J1003" i="10" s="1"/>
  <c r="E1003" i="10"/>
  <c r="F1003" i="10" s="1"/>
  <c r="G1003" i="10" s="1"/>
  <c r="A1004" i="10"/>
  <c r="B1003" i="10"/>
  <c r="C1003" i="10" s="1"/>
  <c r="D1003" i="10" s="1"/>
  <c r="K1004" i="10" l="1"/>
  <c r="L1004" i="10" s="1"/>
  <c r="M1004" i="10" s="1"/>
  <c r="H1004" i="10"/>
  <c r="I1004" i="10" s="1"/>
  <c r="J1004" i="10" s="1"/>
  <c r="E1004" i="10"/>
  <c r="F1004" i="10" s="1"/>
  <c r="G1004" i="10" s="1"/>
  <c r="B1004" i="10"/>
  <c r="C1004" i="10" s="1"/>
  <c r="D1004" i="10" s="1"/>
  <c r="A1005" i="10"/>
  <c r="K1005" i="10" l="1"/>
  <c r="L1005" i="10" s="1"/>
  <c r="M1005" i="10" s="1"/>
  <c r="H1005" i="10"/>
  <c r="I1005" i="10" s="1"/>
  <c r="J1005" i="10" s="1"/>
  <c r="E1005" i="10"/>
  <c r="F1005" i="10" s="1"/>
  <c r="G1005" i="10" s="1"/>
  <c r="B1005" i="10"/>
  <c r="C1005" i="10" s="1"/>
  <c r="D1005" i="10" s="1"/>
  <c r="A1006" i="10"/>
  <c r="K1006" i="10" l="1"/>
  <c r="L1006" i="10" s="1"/>
  <c r="M1006" i="10" s="1"/>
  <c r="H1006" i="10"/>
  <c r="I1006" i="10" s="1"/>
  <c r="J1006" i="10" s="1"/>
  <c r="E1006" i="10"/>
  <c r="F1006" i="10" s="1"/>
  <c r="G1006" i="10" s="1"/>
  <c r="A1007" i="10"/>
  <c r="B1006" i="10"/>
  <c r="C1006" i="10" s="1"/>
  <c r="D1006" i="10" s="1"/>
  <c r="K1007" i="10" l="1"/>
  <c r="L1007" i="10" s="1"/>
  <c r="M1007" i="10" s="1"/>
  <c r="H1007" i="10"/>
  <c r="I1007" i="10" s="1"/>
  <c r="J1007" i="10" s="1"/>
  <c r="E1007" i="10"/>
  <c r="F1007" i="10" s="1"/>
  <c r="G1007" i="10" s="1"/>
  <c r="A1008" i="10"/>
  <c r="B1007" i="10"/>
  <c r="C1007" i="10" s="1"/>
  <c r="D1007" i="10" s="1"/>
  <c r="K1008" i="10" l="1"/>
  <c r="L1008" i="10" s="1"/>
  <c r="M1008" i="10" s="1"/>
  <c r="H1008" i="10"/>
  <c r="I1008" i="10" s="1"/>
  <c r="J1008" i="10" s="1"/>
  <c r="E1008" i="10"/>
  <c r="F1008" i="10" s="1"/>
  <c r="G1008" i="10" s="1"/>
  <c r="B1008" i="10"/>
  <c r="C1008" i="10" s="1"/>
  <c r="D1008" i="10" s="1"/>
  <c r="A1009" i="10"/>
  <c r="K1009" i="10" l="1"/>
  <c r="L1009" i="10" s="1"/>
  <c r="M1009" i="10" s="1"/>
  <c r="H1009" i="10"/>
  <c r="I1009" i="10" s="1"/>
  <c r="J1009" i="10" s="1"/>
  <c r="E1009" i="10"/>
  <c r="F1009" i="10" s="1"/>
  <c r="G1009" i="10" s="1"/>
  <c r="A1010" i="10"/>
  <c r="B1009" i="10"/>
  <c r="C1009" i="10" s="1"/>
  <c r="D1009" i="10" s="1"/>
  <c r="K1010" i="10" l="1"/>
  <c r="L1010" i="10" s="1"/>
  <c r="M1010" i="10" s="1"/>
  <c r="H1010" i="10"/>
  <c r="I1010" i="10" s="1"/>
  <c r="J1010" i="10" s="1"/>
  <c r="E1010" i="10"/>
  <c r="F1010" i="10" s="1"/>
  <c r="G1010" i="10" s="1"/>
  <c r="A1011" i="10"/>
  <c r="B1010" i="10"/>
  <c r="C1010" i="10" s="1"/>
  <c r="D1010" i="10" s="1"/>
  <c r="K1011" i="10" l="1"/>
  <c r="L1011" i="10" s="1"/>
  <c r="M1011" i="10" s="1"/>
  <c r="H1011" i="10"/>
  <c r="I1011" i="10" s="1"/>
  <c r="J1011" i="10" s="1"/>
  <c r="E1011" i="10"/>
  <c r="F1011" i="10" s="1"/>
  <c r="G1011" i="10" s="1"/>
  <c r="A1012" i="10"/>
  <c r="B1011" i="10"/>
  <c r="C1011" i="10" s="1"/>
  <c r="D1011" i="10" s="1"/>
  <c r="K1012" i="10" l="1"/>
  <c r="L1012" i="10" s="1"/>
  <c r="M1012" i="10" s="1"/>
  <c r="H1012" i="10"/>
  <c r="I1012" i="10" s="1"/>
  <c r="J1012" i="10" s="1"/>
  <c r="E1012" i="10"/>
  <c r="F1012" i="10" s="1"/>
  <c r="G1012" i="10" s="1"/>
  <c r="A1013" i="10"/>
  <c r="B1012" i="10"/>
  <c r="C1012" i="10" s="1"/>
  <c r="D1012" i="10" s="1"/>
  <c r="K1013" i="10" l="1"/>
  <c r="L1013" i="10" s="1"/>
  <c r="M1013" i="10" s="1"/>
  <c r="H1013" i="10"/>
  <c r="I1013" i="10" s="1"/>
  <c r="J1013" i="10" s="1"/>
  <c r="E1013" i="10"/>
  <c r="F1013" i="10" s="1"/>
  <c r="G1013" i="10" s="1"/>
  <c r="A1014" i="10"/>
  <c r="B1013" i="10"/>
  <c r="C1013" i="10" s="1"/>
  <c r="D1013" i="10" s="1"/>
  <c r="K1014" i="10" l="1"/>
  <c r="L1014" i="10" s="1"/>
  <c r="M1014" i="10" s="1"/>
  <c r="H1014" i="10"/>
  <c r="I1014" i="10" s="1"/>
  <c r="J1014" i="10" s="1"/>
  <c r="E1014" i="10"/>
  <c r="F1014" i="10" s="1"/>
  <c r="G1014" i="10" s="1"/>
  <c r="A1015" i="10"/>
  <c r="B1014" i="10"/>
  <c r="C1014" i="10" s="1"/>
  <c r="D1014" i="10" s="1"/>
  <c r="K1015" i="10" l="1"/>
  <c r="L1015" i="10" s="1"/>
  <c r="M1015" i="10" s="1"/>
  <c r="H1015" i="10"/>
  <c r="I1015" i="10" s="1"/>
  <c r="J1015" i="10" s="1"/>
  <c r="E1015" i="10"/>
  <c r="F1015" i="10" s="1"/>
  <c r="G1015" i="10" s="1"/>
  <c r="A1016" i="10"/>
  <c r="B1015" i="10"/>
  <c r="C1015" i="10" s="1"/>
  <c r="D1015" i="10" s="1"/>
  <c r="K1016" i="10" l="1"/>
  <c r="L1016" i="10" s="1"/>
  <c r="M1016" i="10" s="1"/>
  <c r="H1016" i="10"/>
  <c r="I1016" i="10" s="1"/>
  <c r="J1016" i="10" s="1"/>
  <c r="E1016" i="10"/>
  <c r="F1016" i="10" s="1"/>
  <c r="G1016" i="10" s="1"/>
  <c r="B1016" i="10"/>
  <c r="C1016" i="10" s="1"/>
  <c r="D1016" i="10" s="1"/>
  <c r="A1017" i="10"/>
  <c r="K1017" i="10" l="1"/>
  <c r="L1017" i="10" s="1"/>
  <c r="M1017" i="10" s="1"/>
  <c r="H1017" i="10"/>
  <c r="I1017" i="10" s="1"/>
  <c r="J1017" i="10" s="1"/>
  <c r="E1017" i="10"/>
  <c r="F1017" i="10" s="1"/>
  <c r="G1017" i="10" s="1"/>
  <c r="A1018" i="10"/>
  <c r="B1017" i="10"/>
  <c r="C1017" i="10" s="1"/>
  <c r="D1017" i="10" s="1"/>
  <c r="K1018" i="10" l="1"/>
  <c r="L1018" i="10" s="1"/>
  <c r="M1018" i="10" s="1"/>
  <c r="H1018" i="10"/>
  <c r="I1018" i="10" s="1"/>
  <c r="J1018" i="10" s="1"/>
  <c r="E1018" i="10"/>
  <c r="F1018" i="10" s="1"/>
  <c r="G1018" i="10" s="1"/>
  <c r="A1019" i="10"/>
  <c r="B1018" i="10"/>
  <c r="C1018" i="10" s="1"/>
  <c r="D1018" i="10" s="1"/>
  <c r="K1019" i="10" l="1"/>
  <c r="L1019" i="10" s="1"/>
  <c r="M1019" i="10" s="1"/>
  <c r="H1019" i="10"/>
  <c r="I1019" i="10" s="1"/>
  <c r="J1019" i="10" s="1"/>
  <c r="E1019" i="10"/>
  <c r="F1019" i="10" s="1"/>
  <c r="G1019" i="10" s="1"/>
  <c r="A1020" i="10"/>
  <c r="B1019" i="10"/>
  <c r="C1019" i="10" s="1"/>
  <c r="D1019" i="10" s="1"/>
  <c r="K1020" i="10" l="1"/>
  <c r="L1020" i="10" s="1"/>
  <c r="M1020" i="10" s="1"/>
  <c r="H1020" i="10"/>
  <c r="I1020" i="10" s="1"/>
  <c r="J1020" i="10" s="1"/>
  <c r="E1020" i="10"/>
  <c r="F1020" i="10" s="1"/>
  <c r="G1020" i="10" s="1"/>
  <c r="A1021" i="10"/>
  <c r="B1020" i="10"/>
  <c r="C1020" i="10" s="1"/>
  <c r="D1020" i="10" s="1"/>
  <c r="K1021" i="10" l="1"/>
  <c r="L1021" i="10" s="1"/>
  <c r="M1021" i="10" s="1"/>
  <c r="H1021" i="10"/>
  <c r="I1021" i="10" s="1"/>
  <c r="J1021" i="10" s="1"/>
  <c r="E1021" i="10"/>
  <c r="F1021" i="10" s="1"/>
  <c r="G1021" i="10" s="1"/>
  <c r="B1021" i="10"/>
  <c r="C1021" i="10" s="1"/>
  <c r="D1021" i="10" s="1"/>
  <c r="A1022" i="10"/>
  <c r="K1022" i="10" l="1"/>
  <c r="L1022" i="10" s="1"/>
  <c r="M1022" i="10" s="1"/>
  <c r="H1022" i="10"/>
  <c r="I1022" i="10" s="1"/>
  <c r="J1022" i="10" s="1"/>
  <c r="E1022" i="10"/>
  <c r="F1022" i="10" s="1"/>
  <c r="G1022" i="10" s="1"/>
  <c r="A1023" i="10"/>
  <c r="B1022" i="10"/>
  <c r="C1022" i="10" s="1"/>
  <c r="D1022" i="10" s="1"/>
  <c r="K1023" i="10" l="1"/>
  <c r="L1023" i="10" s="1"/>
  <c r="M1023" i="10" s="1"/>
  <c r="H1023" i="10"/>
  <c r="I1023" i="10" s="1"/>
  <c r="J1023" i="10" s="1"/>
  <c r="E1023" i="10"/>
  <c r="F1023" i="10" s="1"/>
  <c r="G1023" i="10" s="1"/>
  <c r="A1024" i="10"/>
  <c r="B1023" i="10"/>
  <c r="C1023" i="10" s="1"/>
  <c r="D1023" i="10" s="1"/>
  <c r="K1024" i="10" l="1"/>
  <c r="L1024" i="10" s="1"/>
  <c r="M1024" i="10" s="1"/>
  <c r="H1024" i="10"/>
  <c r="I1024" i="10" s="1"/>
  <c r="J1024" i="10" s="1"/>
  <c r="E1024" i="10"/>
  <c r="F1024" i="10" s="1"/>
  <c r="G1024" i="10" s="1"/>
  <c r="B1024" i="10"/>
  <c r="C1024" i="10" s="1"/>
  <c r="D1024" i="10" s="1"/>
  <c r="A1025" i="10"/>
  <c r="K1025" i="10" l="1"/>
  <c r="L1025" i="10" s="1"/>
  <c r="M1025" i="10" s="1"/>
  <c r="H1025" i="10"/>
  <c r="I1025" i="10" s="1"/>
  <c r="J1025" i="10" s="1"/>
  <c r="E1025" i="10"/>
  <c r="F1025" i="10" s="1"/>
  <c r="G1025" i="10" s="1"/>
  <c r="B1025" i="10"/>
  <c r="C1025" i="10" s="1"/>
  <c r="D1025" i="10" s="1"/>
  <c r="A1026" i="10"/>
  <c r="K1026" i="10" l="1"/>
  <c r="L1026" i="10" s="1"/>
  <c r="M1026" i="10" s="1"/>
  <c r="H1026" i="10"/>
  <c r="I1026" i="10" s="1"/>
  <c r="J1026" i="10" s="1"/>
  <c r="E1026" i="10"/>
  <c r="F1026" i="10" s="1"/>
  <c r="G1026" i="10" s="1"/>
  <c r="A1027" i="10"/>
  <c r="B1026" i="10"/>
  <c r="C1026" i="10" s="1"/>
  <c r="D1026" i="10" s="1"/>
  <c r="K1027" i="10" l="1"/>
  <c r="L1027" i="10" s="1"/>
  <c r="M1027" i="10" s="1"/>
  <c r="H1027" i="10"/>
  <c r="I1027" i="10" s="1"/>
  <c r="J1027" i="10" s="1"/>
  <c r="E1027" i="10"/>
  <c r="F1027" i="10" s="1"/>
  <c r="G1027" i="10" s="1"/>
  <c r="A1028" i="10"/>
  <c r="B1027" i="10"/>
  <c r="C1027" i="10" s="1"/>
  <c r="D1027" i="10" s="1"/>
  <c r="K1028" i="10" l="1"/>
  <c r="L1028" i="10" s="1"/>
  <c r="M1028" i="10" s="1"/>
  <c r="H1028" i="10"/>
  <c r="I1028" i="10" s="1"/>
  <c r="J1028" i="10" s="1"/>
  <c r="E1028" i="10"/>
  <c r="F1028" i="10" s="1"/>
  <c r="G1028" i="10" s="1"/>
  <c r="B1028" i="10"/>
  <c r="C1028" i="10" s="1"/>
  <c r="D1028" i="10" s="1"/>
  <c r="A1029" i="10"/>
  <c r="K1029" i="10" l="1"/>
  <c r="L1029" i="10" s="1"/>
  <c r="M1029" i="10" s="1"/>
  <c r="H1029" i="10"/>
  <c r="I1029" i="10" s="1"/>
  <c r="J1029" i="10" s="1"/>
  <c r="E1029" i="10"/>
  <c r="F1029" i="10" s="1"/>
  <c r="G1029" i="10" s="1"/>
  <c r="B1029" i="10"/>
  <c r="C1029" i="10" s="1"/>
  <c r="D1029" i="10" s="1"/>
  <c r="A1030" i="10"/>
  <c r="K1030" i="10" l="1"/>
  <c r="L1030" i="10" s="1"/>
  <c r="M1030" i="10" s="1"/>
  <c r="H1030" i="10"/>
  <c r="I1030" i="10" s="1"/>
  <c r="J1030" i="10" s="1"/>
  <c r="E1030" i="10"/>
  <c r="F1030" i="10" s="1"/>
  <c r="G1030" i="10" s="1"/>
  <c r="B1030" i="10"/>
  <c r="C1030" i="10" s="1"/>
  <c r="D1030" i="10" s="1"/>
  <c r="A1031" i="10"/>
  <c r="K1031" i="10" l="1"/>
  <c r="L1031" i="10" s="1"/>
  <c r="M1031" i="10" s="1"/>
  <c r="H1031" i="10"/>
  <c r="I1031" i="10" s="1"/>
  <c r="J1031" i="10" s="1"/>
  <c r="E1031" i="10"/>
  <c r="F1031" i="10" s="1"/>
  <c r="G1031" i="10" s="1"/>
  <c r="B1031" i="10"/>
  <c r="C1031" i="10" s="1"/>
  <c r="D1031" i="10" s="1"/>
  <c r="A1032" i="10"/>
  <c r="K1032" i="10" l="1"/>
  <c r="L1032" i="10" s="1"/>
  <c r="M1032" i="10" s="1"/>
  <c r="H1032" i="10"/>
  <c r="I1032" i="10" s="1"/>
  <c r="J1032" i="10" s="1"/>
  <c r="E1032" i="10"/>
  <c r="F1032" i="10" s="1"/>
  <c r="G1032" i="10" s="1"/>
  <c r="A1033" i="10"/>
  <c r="B1032" i="10"/>
  <c r="C1032" i="10" s="1"/>
  <c r="D1032" i="10" s="1"/>
  <c r="K1033" i="10" l="1"/>
  <c r="L1033" i="10" s="1"/>
  <c r="M1033" i="10" s="1"/>
  <c r="H1033" i="10"/>
  <c r="I1033" i="10" s="1"/>
  <c r="J1033" i="10" s="1"/>
  <c r="E1033" i="10"/>
  <c r="F1033" i="10" s="1"/>
  <c r="G1033" i="10" s="1"/>
  <c r="A1034" i="10"/>
  <c r="B1033" i="10"/>
  <c r="C1033" i="10" s="1"/>
  <c r="D1033" i="10" s="1"/>
  <c r="K1034" i="10" l="1"/>
  <c r="L1034" i="10" s="1"/>
  <c r="M1034" i="10" s="1"/>
  <c r="H1034" i="10"/>
  <c r="I1034" i="10" s="1"/>
  <c r="J1034" i="10" s="1"/>
  <c r="E1034" i="10"/>
  <c r="F1034" i="10" s="1"/>
  <c r="G1034" i="10" s="1"/>
  <c r="A1035" i="10"/>
  <c r="B1034" i="10"/>
  <c r="C1034" i="10" s="1"/>
  <c r="D1034" i="10" s="1"/>
  <c r="K1035" i="10" l="1"/>
  <c r="L1035" i="10" s="1"/>
  <c r="M1035" i="10" s="1"/>
  <c r="H1035" i="10"/>
  <c r="I1035" i="10" s="1"/>
  <c r="J1035" i="10" s="1"/>
  <c r="E1035" i="10"/>
  <c r="F1035" i="10" s="1"/>
  <c r="G1035" i="10" s="1"/>
  <c r="B1035" i="10"/>
  <c r="C1035" i="10" s="1"/>
  <c r="D1035" i="10" s="1"/>
  <c r="A1036" i="10"/>
  <c r="K1036" i="10" l="1"/>
  <c r="L1036" i="10" s="1"/>
  <c r="M1036" i="10" s="1"/>
  <c r="H1036" i="10"/>
  <c r="I1036" i="10" s="1"/>
  <c r="J1036" i="10" s="1"/>
  <c r="E1036" i="10"/>
  <c r="F1036" i="10" s="1"/>
  <c r="G1036" i="10" s="1"/>
  <c r="B1036" i="10"/>
  <c r="C1036" i="10" s="1"/>
  <c r="D1036" i="10" s="1"/>
  <c r="A1037" i="10"/>
  <c r="K1037" i="10" l="1"/>
  <c r="L1037" i="10" s="1"/>
  <c r="M1037" i="10" s="1"/>
  <c r="H1037" i="10"/>
  <c r="I1037" i="10" s="1"/>
  <c r="J1037" i="10" s="1"/>
  <c r="E1037" i="10"/>
  <c r="F1037" i="10" s="1"/>
  <c r="G1037" i="10" s="1"/>
  <c r="A1038" i="10"/>
  <c r="B1037" i="10"/>
  <c r="C1037" i="10" s="1"/>
  <c r="D1037" i="10" s="1"/>
  <c r="K1038" i="10" l="1"/>
  <c r="L1038" i="10" s="1"/>
  <c r="M1038" i="10" s="1"/>
  <c r="H1038" i="10"/>
  <c r="I1038" i="10" s="1"/>
  <c r="J1038" i="10" s="1"/>
  <c r="E1038" i="10"/>
  <c r="F1038" i="10" s="1"/>
  <c r="G1038" i="10" s="1"/>
  <c r="A1039" i="10"/>
  <c r="B1038" i="10"/>
  <c r="C1038" i="10" s="1"/>
  <c r="D1038" i="10" s="1"/>
  <c r="K1039" i="10" l="1"/>
  <c r="L1039" i="10" s="1"/>
  <c r="M1039" i="10" s="1"/>
  <c r="H1039" i="10"/>
  <c r="I1039" i="10" s="1"/>
  <c r="J1039" i="10" s="1"/>
  <c r="E1039" i="10"/>
  <c r="F1039" i="10" s="1"/>
  <c r="G1039" i="10" s="1"/>
  <c r="B1039" i="10"/>
  <c r="C1039" i="10" s="1"/>
  <c r="D1039" i="10" s="1"/>
  <c r="A1040" i="10"/>
  <c r="K1040" i="10" l="1"/>
  <c r="L1040" i="10" s="1"/>
  <c r="M1040" i="10" s="1"/>
  <c r="H1040" i="10"/>
  <c r="I1040" i="10" s="1"/>
  <c r="J1040" i="10" s="1"/>
  <c r="E1040" i="10"/>
  <c r="F1040" i="10" s="1"/>
  <c r="G1040" i="10" s="1"/>
  <c r="A1041" i="10"/>
  <c r="B1040" i="10"/>
  <c r="C1040" i="10" s="1"/>
  <c r="D1040" i="10" s="1"/>
  <c r="K1041" i="10" l="1"/>
  <c r="L1041" i="10" s="1"/>
  <c r="M1041" i="10" s="1"/>
  <c r="H1041" i="10"/>
  <c r="I1041" i="10" s="1"/>
  <c r="J1041" i="10" s="1"/>
  <c r="E1041" i="10"/>
  <c r="F1041" i="10" s="1"/>
  <c r="G1041" i="10" s="1"/>
  <c r="B1041" i="10"/>
  <c r="C1041" i="10" s="1"/>
  <c r="D1041" i="10" s="1"/>
  <c r="A1042" i="10"/>
  <c r="K1042" i="10" l="1"/>
  <c r="L1042" i="10" s="1"/>
  <c r="M1042" i="10" s="1"/>
  <c r="H1042" i="10"/>
  <c r="I1042" i="10" s="1"/>
  <c r="J1042" i="10" s="1"/>
  <c r="E1042" i="10"/>
  <c r="F1042" i="10" s="1"/>
  <c r="G1042" i="10" s="1"/>
  <c r="A1043" i="10"/>
  <c r="B1042" i="10"/>
  <c r="C1042" i="10" s="1"/>
  <c r="D1042" i="10" s="1"/>
  <c r="K1043" i="10" l="1"/>
  <c r="L1043" i="10" s="1"/>
  <c r="M1043" i="10" s="1"/>
  <c r="H1043" i="10"/>
  <c r="I1043" i="10" s="1"/>
  <c r="J1043" i="10" s="1"/>
  <c r="E1043" i="10"/>
  <c r="F1043" i="10" s="1"/>
  <c r="G1043" i="10" s="1"/>
  <c r="A1044" i="10"/>
  <c r="B1043" i="10"/>
  <c r="C1043" i="10" s="1"/>
  <c r="D1043" i="10" s="1"/>
  <c r="K1044" i="10" l="1"/>
  <c r="L1044" i="10" s="1"/>
  <c r="M1044" i="10" s="1"/>
  <c r="H1044" i="10"/>
  <c r="I1044" i="10" s="1"/>
  <c r="J1044" i="10" s="1"/>
  <c r="E1044" i="10"/>
  <c r="F1044" i="10" s="1"/>
  <c r="G1044" i="10" s="1"/>
  <c r="B1044" i="10"/>
  <c r="C1044" i="10" s="1"/>
  <c r="D1044" i="10" s="1"/>
  <c r="A1045" i="10"/>
  <c r="K1045" i="10" l="1"/>
  <c r="L1045" i="10" s="1"/>
  <c r="M1045" i="10" s="1"/>
  <c r="H1045" i="10"/>
  <c r="I1045" i="10" s="1"/>
  <c r="J1045" i="10" s="1"/>
  <c r="E1045" i="10"/>
  <c r="F1045" i="10" s="1"/>
  <c r="G1045" i="10" s="1"/>
  <c r="A1046" i="10"/>
  <c r="B1045" i="10"/>
  <c r="C1045" i="10" s="1"/>
  <c r="D1045" i="10" s="1"/>
  <c r="K1046" i="10" l="1"/>
  <c r="L1046" i="10" s="1"/>
  <c r="M1046" i="10" s="1"/>
  <c r="H1046" i="10"/>
  <c r="I1046" i="10" s="1"/>
  <c r="J1046" i="10" s="1"/>
  <c r="E1046" i="10"/>
  <c r="F1046" i="10" s="1"/>
  <c r="G1046" i="10" s="1"/>
  <c r="A1047" i="10"/>
  <c r="B1046" i="10"/>
  <c r="C1046" i="10" s="1"/>
  <c r="D1046" i="10" s="1"/>
  <c r="K1047" i="10" l="1"/>
  <c r="L1047" i="10" s="1"/>
  <c r="M1047" i="10" s="1"/>
  <c r="H1047" i="10"/>
  <c r="I1047" i="10" s="1"/>
  <c r="J1047" i="10" s="1"/>
  <c r="E1047" i="10"/>
  <c r="F1047" i="10" s="1"/>
  <c r="G1047" i="10" s="1"/>
  <c r="A1048" i="10"/>
  <c r="B1047" i="10"/>
  <c r="C1047" i="10" s="1"/>
  <c r="D1047" i="10" s="1"/>
  <c r="K1048" i="10" l="1"/>
  <c r="L1048" i="10" s="1"/>
  <c r="M1048" i="10" s="1"/>
  <c r="H1048" i="10"/>
  <c r="I1048" i="10" s="1"/>
  <c r="J1048" i="10" s="1"/>
  <c r="E1048" i="10"/>
  <c r="F1048" i="10" s="1"/>
  <c r="G1048" i="10" s="1"/>
  <c r="B1048" i="10"/>
  <c r="C1048" i="10" s="1"/>
  <c r="D1048" i="10" s="1"/>
  <c r="A1049" i="10"/>
  <c r="K1049" i="10" l="1"/>
  <c r="L1049" i="10" s="1"/>
  <c r="M1049" i="10" s="1"/>
  <c r="H1049" i="10"/>
  <c r="I1049" i="10" s="1"/>
  <c r="J1049" i="10" s="1"/>
  <c r="E1049" i="10"/>
  <c r="F1049" i="10" s="1"/>
  <c r="G1049" i="10" s="1"/>
  <c r="A1050" i="10"/>
  <c r="B1049" i="10"/>
  <c r="C1049" i="10" s="1"/>
  <c r="D1049" i="10" s="1"/>
  <c r="K1050" i="10" l="1"/>
  <c r="L1050" i="10" s="1"/>
  <c r="M1050" i="10" s="1"/>
  <c r="H1050" i="10"/>
  <c r="I1050" i="10" s="1"/>
  <c r="J1050" i="10" s="1"/>
  <c r="E1050" i="10"/>
  <c r="F1050" i="10" s="1"/>
  <c r="G1050" i="10" s="1"/>
  <c r="A1051" i="10"/>
  <c r="B1050" i="10"/>
  <c r="C1050" i="10" s="1"/>
  <c r="D1050" i="10" s="1"/>
  <c r="K1051" i="10" l="1"/>
  <c r="L1051" i="10" s="1"/>
  <c r="M1051" i="10" s="1"/>
  <c r="H1051" i="10"/>
  <c r="I1051" i="10" s="1"/>
  <c r="J1051" i="10" s="1"/>
  <c r="E1051" i="10"/>
  <c r="F1051" i="10" s="1"/>
  <c r="G1051" i="10" s="1"/>
  <c r="A1052" i="10"/>
  <c r="B1051" i="10"/>
  <c r="C1051" i="10" s="1"/>
  <c r="D1051" i="10" s="1"/>
  <c r="K1052" i="10" l="1"/>
  <c r="L1052" i="10" s="1"/>
  <c r="M1052" i="10" s="1"/>
  <c r="H1052" i="10"/>
  <c r="I1052" i="10" s="1"/>
  <c r="J1052" i="10" s="1"/>
  <c r="E1052" i="10"/>
  <c r="F1052" i="10" s="1"/>
  <c r="G1052" i="10" s="1"/>
  <c r="B1052" i="10"/>
  <c r="C1052" i="10" s="1"/>
  <c r="D1052" i="10" s="1"/>
  <c r="A1053" i="10"/>
  <c r="K1053" i="10" l="1"/>
  <c r="L1053" i="10" s="1"/>
  <c r="M1053" i="10" s="1"/>
  <c r="H1053" i="10"/>
  <c r="I1053" i="10" s="1"/>
  <c r="J1053" i="10" s="1"/>
  <c r="E1053" i="10"/>
  <c r="F1053" i="10" s="1"/>
  <c r="G1053" i="10" s="1"/>
  <c r="B1053" i="10"/>
  <c r="C1053" i="10" s="1"/>
  <c r="D1053" i="10" s="1"/>
  <c r="A1054" i="10"/>
  <c r="K1054" i="10" l="1"/>
  <c r="L1054" i="10" s="1"/>
  <c r="M1054" i="10" s="1"/>
  <c r="H1054" i="10"/>
  <c r="I1054" i="10" s="1"/>
  <c r="J1054" i="10" s="1"/>
  <c r="E1054" i="10"/>
  <c r="F1054" i="10" s="1"/>
  <c r="G1054" i="10" s="1"/>
  <c r="A1055" i="10"/>
  <c r="B1054" i="10"/>
  <c r="C1054" i="10" s="1"/>
  <c r="D1054" i="10" s="1"/>
  <c r="K1055" i="10" l="1"/>
  <c r="L1055" i="10" s="1"/>
  <c r="M1055" i="10" s="1"/>
  <c r="H1055" i="10"/>
  <c r="I1055" i="10" s="1"/>
  <c r="J1055" i="10" s="1"/>
  <c r="E1055" i="10"/>
  <c r="F1055" i="10" s="1"/>
  <c r="G1055" i="10" s="1"/>
  <c r="B1055" i="10"/>
  <c r="C1055" i="10" s="1"/>
  <c r="D1055" i="10" s="1"/>
  <c r="A1056" i="10"/>
  <c r="K1056" i="10" l="1"/>
  <c r="L1056" i="10" s="1"/>
  <c r="M1056" i="10" s="1"/>
  <c r="H1056" i="10"/>
  <c r="I1056" i="10" s="1"/>
  <c r="J1056" i="10" s="1"/>
  <c r="E1056" i="10"/>
  <c r="F1056" i="10" s="1"/>
  <c r="G1056" i="10" s="1"/>
  <c r="B1056" i="10"/>
  <c r="C1056" i="10" s="1"/>
  <c r="D1056" i="10" s="1"/>
  <c r="A1057" i="10"/>
  <c r="K1057" i="10" l="1"/>
  <c r="L1057" i="10" s="1"/>
  <c r="M1057" i="10" s="1"/>
  <c r="H1057" i="10"/>
  <c r="I1057" i="10" s="1"/>
  <c r="J1057" i="10" s="1"/>
  <c r="E1057" i="10"/>
  <c r="F1057" i="10" s="1"/>
  <c r="G1057" i="10" s="1"/>
  <c r="A1058" i="10"/>
  <c r="B1057" i="10"/>
  <c r="C1057" i="10" s="1"/>
  <c r="D1057" i="10" s="1"/>
  <c r="K1058" i="10" l="1"/>
  <c r="L1058" i="10" s="1"/>
  <c r="M1058" i="10" s="1"/>
  <c r="H1058" i="10"/>
  <c r="I1058" i="10" s="1"/>
  <c r="J1058" i="10" s="1"/>
  <c r="E1058" i="10"/>
  <c r="F1058" i="10" s="1"/>
  <c r="G1058" i="10" s="1"/>
  <c r="A1059" i="10"/>
  <c r="B1058" i="10"/>
  <c r="C1058" i="10" s="1"/>
  <c r="D1058" i="10" s="1"/>
  <c r="K1059" i="10" l="1"/>
  <c r="L1059" i="10" s="1"/>
  <c r="M1059" i="10" s="1"/>
  <c r="H1059" i="10"/>
  <c r="I1059" i="10" s="1"/>
  <c r="J1059" i="10" s="1"/>
  <c r="E1059" i="10"/>
  <c r="F1059" i="10" s="1"/>
  <c r="G1059" i="10" s="1"/>
  <c r="A1060" i="10"/>
  <c r="B1059" i="10"/>
  <c r="C1059" i="10" s="1"/>
  <c r="D1059" i="10" s="1"/>
  <c r="K1060" i="10" l="1"/>
  <c r="L1060" i="10" s="1"/>
  <c r="M1060" i="10" s="1"/>
  <c r="H1060" i="10"/>
  <c r="I1060" i="10" s="1"/>
  <c r="J1060" i="10" s="1"/>
  <c r="E1060" i="10"/>
  <c r="F1060" i="10" s="1"/>
  <c r="G1060" i="10" s="1"/>
  <c r="B1060" i="10"/>
  <c r="C1060" i="10" s="1"/>
  <c r="D1060" i="10" s="1"/>
  <c r="A1061" i="10"/>
  <c r="K1061" i="10" l="1"/>
  <c r="L1061" i="10" s="1"/>
  <c r="M1061" i="10" s="1"/>
  <c r="H1061" i="10"/>
  <c r="I1061" i="10" s="1"/>
  <c r="J1061" i="10" s="1"/>
  <c r="E1061" i="10"/>
  <c r="F1061" i="10" s="1"/>
  <c r="G1061" i="10" s="1"/>
  <c r="A1062" i="10"/>
  <c r="B1061" i="10"/>
  <c r="C1061" i="10" s="1"/>
  <c r="D1061" i="10" s="1"/>
  <c r="K1062" i="10" l="1"/>
  <c r="L1062" i="10" s="1"/>
  <c r="M1062" i="10" s="1"/>
  <c r="H1062" i="10"/>
  <c r="I1062" i="10" s="1"/>
  <c r="J1062" i="10" s="1"/>
  <c r="E1062" i="10"/>
  <c r="F1062" i="10" s="1"/>
  <c r="G1062" i="10" s="1"/>
  <c r="A1063" i="10"/>
  <c r="B1062" i="10"/>
  <c r="C1062" i="10" s="1"/>
  <c r="D1062" i="10" s="1"/>
  <c r="K1063" i="10" l="1"/>
  <c r="L1063" i="10" s="1"/>
  <c r="M1063" i="10" s="1"/>
  <c r="H1063" i="10"/>
  <c r="I1063" i="10" s="1"/>
  <c r="J1063" i="10" s="1"/>
  <c r="E1063" i="10"/>
  <c r="F1063" i="10" s="1"/>
  <c r="G1063" i="10" s="1"/>
  <c r="A1064" i="10"/>
  <c r="B1063" i="10"/>
  <c r="C1063" i="10" s="1"/>
  <c r="D1063" i="10" s="1"/>
  <c r="K1064" i="10" l="1"/>
  <c r="L1064" i="10" s="1"/>
  <c r="M1064" i="10" s="1"/>
  <c r="H1064" i="10"/>
  <c r="I1064" i="10" s="1"/>
  <c r="J1064" i="10" s="1"/>
  <c r="E1064" i="10"/>
  <c r="F1064" i="10" s="1"/>
  <c r="G1064" i="10" s="1"/>
  <c r="B1064" i="10"/>
  <c r="C1064" i="10" s="1"/>
  <c r="D1064" i="10" s="1"/>
  <c r="A1065" i="10"/>
  <c r="K1065" i="10" l="1"/>
  <c r="L1065" i="10" s="1"/>
  <c r="M1065" i="10" s="1"/>
  <c r="H1065" i="10"/>
  <c r="I1065" i="10" s="1"/>
  <c r="J1065" i="10" s="1"/>
  <c r="E1065" i="10"/>
  <c r="F1065" i="10" s="1"/>
  <c r="G1065" i="10" s="1"/>
  <c r="A1066" i="10"/>
  <c r="B1065" i="10"/>
  <c r="C1065" i="10" s="1"/>
  <c r="D1065" i="10" s="1"/>
  <c r="K1066" i="10" l="1"/>
  <c r="L1066" i="10" s="1"/>
  <c r="M1066" i="10" s="1"/>
  <c r="H1066" i="10"/>
  <c r="I1066" i="10" s="1"/>
  <c r="J1066" i="10" s="1"/>
  <c r="E1066" i="10"/>
  <c r="F1066" i="10" s="1"/>
  <c r="G1066" i="10" s="1"/>
  <c r="A1067" i="10"/>
  <c r="B1066" i="10"/>
  <c r="C1066" i="10" s="1"/>
  <c r="D1066" i="10" s="1"/>
  <c r="K1067" i="10" l="1"/>
  <c r="L1067" i="10" s="1"/>
  <c r="M1067" i="10" s="1"/>
  <c r="H1067" i="10"/>
  <c r="I1067" i="10" s="1"/>
  <c r="J1067" i="10" s="1"/>
  <c r="E1067" i="10"/>
  <c r="F1067" i="10" s="1"/>
  <c r="G1067" i="10" s="1"/>
  <c r="B1067" i="10"/>
  <c r="C1067" i="10" s="1"/>
  <c r="D1067" i="10" s="1"/>
  <c r="A1068" i="10"/>
  <c r="K1068" i="10" l="1"/>
  <c r="L1068" i="10" s="1"/>
  <c r="M1068" i="10" s="1"/>
  <c r="H1068" i="10"/>
  <c r="I1068" i="10" s="1"/>
  <c r="J1068" i="10" s="1"/>
  <c r="E1068" i="10"/>
  <c r="F1068" i="10" s="1"/>
  <c r="G1068" i="10" s="1"/>
  <c r="B1068" i="10"/>
  <c r="C1068" i="10" s="1"/>
  <c r="D1068" i="10" s="1"/>
  <c r="A1069" i="10"/>
  <c r="K1069" i="10" l="1"/>
  <c r="L1069" i="10" s="1"/>
  <c r="M1069" i="10" s="1"/>
  <c r="H1069" i="10"/>
  <c r="I1069" i="10" s="1"/>
  <c r="J1069" i="10" s="1"/>
  <c r="E1069" i="10"/>
  <c r="F1069" i="10" s="1"/>
  <c r="G1069" i="10" s="1"/>
  <c r="A1070" i="10"/>
  <c r="B1069" i="10"/>
  <c r="C1069" i="10" s="1"/>
  <c r="D1069" i="10" s="1"/>
  <c r="K1070" i="10" l="1"/>
  <c r="L1070" i="10" s="1"/>
  <c r="M1070" i="10" s="1"/>
  <c r="H1070" i="10"/>
  <c r="I1070" i="10" s="1"/>
  <c r="J1070" i="10" s="1"/>
  <c r="E1070" i="10"/>
  <c r="F1070" i="10" s="1"/>
  <c r="G1070" i="10" s="1"/>
  <c r="A1071" i="10"/>
  <c r="B1070" i="10"/>
  <c r="C1070" i="10" s="1"/>
  <c r="D1070" i="10" s="1"/>
  <c r="K1071" i="10" l="1"/>
  <c r="L1071" i="10" s="1"/>
  <c r="M1071" i="10" s="1"/>
  <c r="H1071" i="10"/>
  <c r="I1071" i="10" s="1"/>
  <c r="J1071" i="10" s="1"/>
  <c r="E1071" i="10"/>
  <c r="F1071" i="10" s="1"/>
  <c r="G1071" i="10" s="1"/>
  <c r="B1071" i="10"/>
  <c r="C1071" i="10" s="1"/>
  <c r="D1071" i="10" s="1"/>
  <c r="A1072" i="10"/>
  <c r="K1072" i="10" l="1"/>
  <c r="L1072" i="10" s="1"/>
  <c r="M1072" i="10" s="1"/>
  <c r="H1072" i="10"/>
  <c r="I1072" i="10" s="1"/>
  <c r="J1072" i="10" s="1"/>
  <c r="E1072" i="10"/>
  <c r="F1072" i="10" s="1"/>
  <c r="G1072" i="10" s="1"/>
  <c r="B1072" i="10"/>
  <c r="C1072" i="10" s="1"/>
  <c r="D1072" i="10" s="1"/>
  <c r="A1073" i="10"/>
  <c r="K1073" i="10" l="1"/>
  <c r="L1073" i="10" s="1"/>
  <c r="M1073" i="10" s="1"/>
  <c r="H1073" i="10"/>
  <c r="I1073" i="10" s="1"/>
  <c r="J1073" i="10" s="1"/>
  <c r="E1073" i="10"/>
  <c r="F1073" i="10" s="1"/>
  <c r="G1073" i="10" s="1"/>
  <c r="A1074" i="10"/>
  <c r="B1073" i="10"/>
  <c r="C1073" i="10" s="1"/>
  <c r="D1073" i="10" s="1"/>
  <c r="K1074" i="10" l="1"/>
  <c r="L1074" i="10" s="1"/>
  <c r="M1074" i="10" s="1"/>
  <c r="H1074" i="10"/>
  <c r="I1074" i="10" s="1"/>
  <c r="J1074" i="10" s="1"/>
  <c r="E1074" i="10"/>
  <c r="F1074" i="10" s="1"/>
  <c r="G1074" i="10" s="1"/>
  <c r="A1075" i="10"/>
  <c r="B1074" i="10"/>
  <c r="C1074" i="10" s="1"/>
  <c r="D1074" i="10" s="1"/>
  <c r="K1075" i="10" l="1"/>
  <c r="L1075" i="10" s="1"/>
  <c r="M1075" i="10" s="1"/>
  <c r="H1075" i="10"/>
  <c r="I1075" i="10" s="1"/>
  <c r="J1075" i="10" s="1"/>
  <c r="E1075" i="10"/>
  <c r="F1075" i="10" s="1"/>
  <c r="G1075" i="10" s="1"/>
  <c r="B1075" i="10"/>
  <c r="C1075" i="10" s="1"/>
  <c r="D1075" i="10" s="1"/>
  <c r="A1076" i="10"/>
  <c r="K1076" i="10" l="1"/>
  <c r="L1076" i="10" s="1"/>
  <c r="M1076" i="10" s="1"/>
  <c r="H1076" i="10"/>
  <c r="I1076" i="10" s="1"/>
  <c r="J1076" i="10" s="1"/>
  <c r="E1076" i="10"/>
  <c r="F1076" i="10" s="1"/>
  <c r="G1076" i="10" s="1"/>
  <c r="B1076" i="10"/>
  <c r="C1076" i="10" s="1"/>
  <c r="D1076" i="10" s="1"/>
  <c r="A1077" i="10"/>
  <c r="K1077" i="10" l="1"/>
  <c r="L1077" i="10" s="1"/>
  <c r="M1077" i="10" s="1"/>
  <c r="H1077" i="10"/>
  <c r="I1077" i="10" s="1"/>
  <c r="J1077" i="10" s="1"/>
  <c r="E1077" i="10"/>
  <c r="F1077" i="10" s="1"/>
  <c r="G1077" i="10" s="1"/>
  <c r="A1078" i="10"/>
  <c r="B1077" i="10"/>
  <c r="C1077" i="10" s="1"/>
  <c r="D1077" i="10" s="1"/>
  <c r="K1078" i="10" l="1"/>
  <c r="L1078" i="10" s="1"/>
  <c r="M1078" i="10" s="1"/>
  <c r="H1078" i="10"/>
  <c r="I1078" i="10" s="1"/>
  <c r="J1078" i="10" s="1"/>
  <c r="E1078" i="10"/>
  <c r="F1078" i="10" s="1"/>
  <c r="G1078" i="10" s="1"/>
  <c r="A1079" i="10"/>
  <c r="B1078" i="10"/>
  <c r="C1078" i="10" s="1"/>
  <c r="D1078" i="10" s="1"/>
  <c r="K1079" i="10" l="1"/>
  <c r="L1079" i="10" s="1"/>
  <c r="M1079" i="10" s="1"/>
  <c r="H1079" i="10"/>
  <c r="I1079" i="10" s="1"/>
  <c r="J1079" i="10" s="1"/>
  <c r="E1079" i="10"/>
  <c r="F1079" i="10" s="1"/>
  <c r="G1079" i="10" s="1"/>
  <c r="A1080" i="10"/>
  <c r="B1079" i="10"/>
  <c r="C1079" i="10" s="1"/>
  <c r="D1079" i="10" s="1"/>
  <c r="K1080" i="10" l="1"/>
  <c r="L1080" i="10" s="1"/>
  <c r="M1080" i="10" s="1"/>
  <c r="H1080" i="10"/>
  <c r="I1080" i="10" s="1"/>
  <c r="J1080" i="10" s="1"/>
  <c r="E1080" i="10"/>
  <c r="F1080" i="10" s="1"/>
  <c r="G1080" i="10" s="1"/>
  <c r="B1080" i="10"/>
  <c r="C1080" i="10" s="1"/>
  <c r="D1080" i="10" s="1"/>
  <c r="A1081" i="10"/>
  <c r="K1081" i="10" l="1"/>
  <c r="L1081" i="10" s="1"/>
  <c r="M1081" i="10" s="1"/>
  <c r="H1081" i="10"/>
  <c r="I1081" i="10" s="1"/>
  <c r="J1081" i="10" s="1"/>
  <c r="E1081" i="10"/>
  <c r="F1081" i="10" s="1"/>
  <c r="G1081" i="10" s="1"/>
  <c r="A1082" i="10"/>
  <c r="B1081" i="10"/>
  <c r="C1081" i="10" s="1"/>
  <c r="D1081" i="10" s="1"/>
  <c r="K1082" i="10" l="1"/>
  <c r="L1082" i="10" s="1"/>
  <c r="M1082" i="10" s="1"/>
  <c r="H1082" i="10"/>
  <c r="I1082" i="10" s="1"/>
  <c r="J1082" i="10" s="1"/>
  <c r="E1082" i="10"/>
  <c r="F1082" i="10" s="1"/>
  <c r="G1082" i="10" s="1"/>
  <c r="A1083" i="10"/>
  <c r="B1082" i="10"/>
  <c r="C1082" i="10" s="1"/>
  <c r="D1082" i="10" s="1"/>
  <c r="K1083" i="10" l="1"/>
  <c r="L1083" i="10" s="1"/>
  <c r="M1083" i="10" s="1"/>
  <c r="H1083" i="10"/>
  <c r="I1083" i="10" s="1"/>
  <c r="J1083" i="10" s="1"/>
  <c r="E1083" i="10"/>
  <c r="F1083" i="10" s="1"/>
  <c r="G1083" i="10" s="1"/>
  <c r="B1083" i="10"/>
  <c r="C1083" i="10" s="1"/>
  <c r="D1083" i="10" s="1"/>
  <c r="A1084" i="10"/>
  <c r="K1084" i="10" l="1"/>
  <c r="L1084" i="10" s="1"/>
  <c r="M1084" i="10" s="1"/>
  <c r="H1084" i="10"/>
  <c r="I1084" i="10" s="1"/>
  <c r="J1084" i="10" s="1"/>
  <c r="E1084" i="10"/>
  <c r="F1084" i="10" s="1"/>
  <c r="G1084" i="10" s="1"/>
  <c r="A1085" i="10"/>
  <c r="B1084" i="10"/>
  <c r="C1084" i="10" s="1"/>
  <c r="D1084" i="10" s="1"/>
  <c r="K1085" i="10" l="1"/>
  <c r="L1085" i="10" s="1"/>
  <c r="M1085" i="10" s="1"/>
  <c r="H1085" i="10"/>
  <c r="I1085" i="10" s="1"/>
  <c r="J1085" i="10" s="1"/>
  <c r="E1085" i="10"/>
  <c r="F1085" i="10" s="1"/>
  <c r="G1085" i="10" s="1"/>
  <c r="B1085" i="10"/>
  <c r="C1085" i="10" s="1"/>
  <c r="D1085" i="10" s="1"/>
  <c r="A1086" i="10"/>
  <c r="K1086" i="10" l="1"/>
  <c r="L1086" i="10" s="1"/>
  <c r="M1086" i="10" s="1"/>
  <c r="H1086" i="10"/>
  <c r="I1086" i="10" s="1"/>
  <c r="J1086" i="10" s="1"/>
  <c r="E1086" i="10"/>
  <c r="F1086" i="10" s="1"/>
  <c r="G1086" i="10" s="1"/>
  <c r="A1087" i="10"/>
  <c r="B1086" i="10"/>
  <c r="C1086" i="10" s="1"/>
  <c r="D1086" i="10" s="1"/>
  <c r="K1087" i="10" l="1"/>
  <c r="L1087" i="10" s="1"/>
  <c r="M1087" i="10" s="1"/>
  <c r="H1087" i="10"/>
  <c r="I1087" i="10" s="1"/>
  <c r="J1087" i="10" s="1"/>
  <c r="E1087" i="10"/>
  <c r="F1087" i="10" s="1"/>
  <c r="G1087" i="10" s="1"/>
  <c r="B1087" i="10"/>
  <c r="C1087" i="10" s="1"/>
  <c r="D1087" i="10" s="1"/>
  <c r="A1088" i="10"/>
  <c r="K1088" i="10" l="1"/>
  <c r="L1088" i="10" s="1"/>
  <c r="M1088" i="10" s="1"/>
  <c r="H1088" i="10"/>
  <c r="I1088" i="10" s="1"/>
  <c r="J1088" i="10" s="1"/>
  <c r="E1088" i="10"/>
  <c r="F1088" i="10" s="1"/>
  <c r="G1088" i="10" s="1"/>
  <c r="B1088" i="10"/>
  <c r="C1088" i="10" s="1"/>
  <c r="D1088" i="10" s="1"/>
  <c r="A1089" i="10"/>
  <c r="K1089" i="10" l="1"/>
  <c r="L1089" i="10" s="1"/>
  <c r="M1089" i="10" s="1"/>
  <c r="H1089" i="10"/>
  <c r="I1089" i="10" s="1"/>
  <c r="J1089" i="10" s="1"/>
  <c r="E1089" i="10"/>
  <c r="F1089" i="10" s="1"/>
  <c r="G1089" i="10" s="1"/>
  <c r="A1090" i="10"/>
  <c r="B1089" i="10"/>
  <c r="C1089" i="10" s="1"/>
  <c r="D1089" i="10" s="1"/>
  <c r="K1090" i="10" l="1"/>
  <c r="L1090" i="10" s="1"/>
  <c r="M1090" i="10" s="1"/>
  <c r="H1090" i="10"/>
  <c r="I1090" i="10" s="1"/>
  <c r="J1090" i="10" s="1"/>
  <c r="E1090" i="10"/>
  <c r="F1090" i="10" s="1"/>
  <c r="G1090" i="10" s="1"/>
  <c r="A1091" i="10"/>
  <c r="B1090" i="10"/>
  <c r="C1090" i="10" s="1"/>
  <c r="D1090" i="10" s="1"/>
  <c r="K1091" i="10" l="1"/>
  <c r="L1091" i="10" s="1"/>
  <c r="M1091" i="10" s="1"/>
  <c r="H1091" i="10"/>
  <c r="I1091" i="10" s="1"/>
  <c r="J1091" i="10" s="1"/>
  <c r="E1091" i="10"/>
  <c r="F1091" i="10" s="1"/>
  <c r="G1091" i="10" s="1"/>
  <c r="A1092" i="10"/>
  <c r="B1091" i="10"/>
  <c r="C1091" i="10" s="1"/>
  <c r="D1091" i="10" s="1"/>
  <c r="K1092" i="10" l="1"/>
  <c r="L1092" i="10" s="1"/>
  <c r="M1092" i="10" s="1"/>
  <c r="H1092" i="10"/>
  <c r="I1092" i="10" s="1"/>
  <c r="J1092" i="10" s="1"/>
  <c r="E1092" i="10"/>
  <c r="F1092" i="10" s="1"/>
  <c r="G1092" i="10" s="1"/>
  <c r="B1092" i="10"/>
  <c r="C1092" i="10" s="1"/>
  <c r="D1092" i="10" s="1"/>
  <c r="A1093" i="10"/>
  <c r="K1093" i="10" l="1"/>
  <c r="L1093" i="10" s="1"/>
  <c r="M1093" i="10" s="1"/>
  <c r="H1093" i="10"/>
  <c r="I1093" i="10" s="1"/>
  <c r="J1093" i="10" s="1"/>
  <c r="E1093" i="10"/>
  <c r="F1093" i="10" s="1"/>
  <c r="G1093" i="10" s="1"/>
  <c r="A1094" i="10"/>
  <c r="B1093" i="10"/>
  <c r="C1093" i="10" s="1"/>
  <c r="D1093" i="10" s="1"/>
  <c r="K1094" i="10" l="1"/>
  <c r="L1094" i="10" s="1"/>
  <c r="M1094" i="10" s="1"/>
  <c r="H1094" i="10"/>
  <c r="I1094" i="10" s="1"/>
  <c r="J1094" i="10" s="1"/>
  <c r="E1094" i="10"/>
  <c r="F1094" i="10" s="1"/>
  <c r="G1094" i="10" s="1"/>
  <c r="A1095" i="10"/>
  <c r="B1094" i="10"/>
  <c r="C1094" i="10" s="1"/>
  <c r="D1094" i="10" s="1"/>
  <c r="K1095" i="10" l="1"/>
  <c r="L1095" i="10" s="1"/>
  <c r="M1095" i="10" s="1"/>
  <c r="H1095" i="10"/>
  <c r="I1095" i="10" s="1"/>
  <c r="J1095" i="10" s="1"/>
  <c r="E1095" i="10"/>
  <c r="F1095" i="10" s="1"/>
  <c r="G1095" i="10" s="1"/>
  <c r="B1095" i="10"/>
  <c r="C1095" i="10" s="1"/>
  <c r="D1095" i="10" s="1"/>
  <c r="A1096" i="10"/>
  <c r="K1096" i="10" l="1"/>
  <c r="L1096" i="10" s="1"/>
  <c r="M1096" i="10" s="1"/>
  <c r="H1096" i="10"/>
  <c r="I1096" i="10" s="1"/>
  <c r="J1096" i="10" s="1"/>
  <c r="E1096" i="10"/>
  <c r="F1096" i="10" s="1"/>
  <c r="G1096" i="10" s="1"/>
  <c r="A1097" i="10"/>
  <c r="B1096" i="10"/>
  <c r="C1096" i="10" s="1"/>
  <c r="D1096" i="10" s="1"/>
  <c r="K1097" i="10" l="1"/>
  <c r="L1097" i="10" s="1"/>
  <c r="M1097" i="10" s="1"/>
  <c r="H1097" i="10"/>
  <c r="I1097" i="10" s="1"/>
  <c r="J1097" i="10" s="1"/>
  <c r="E1097" i="10"/>
  <c r="F1097" i="10" s="1"/>
  <c r="G1097" i="10" s="1"/>
  <c r="A1098" i="10"/>
  <c r="B1097" i="10"/>
  <c r="C1097" i="10" s="1"/>
  <c r="D1097" i="10" s="1"/>
  <c r="K1098" i="10" l="1"/>
  <c r="L1098" i="10" s="1"/>
  <c r="M1098" i="10" s="1"/>
  <c r="H1098" i="10"/>
  <c r="I1098" i="10" s="1"/>
  <c r="J1098" i="10" s="1"/>
  <c r="E1098" i="10"/>
  <c r="F1098" i="10" s="1"/>
  <c r="G1098" i="10" s="1"/>
  <c r="A1099" i="10"/>
  <c r="B1098" i="10"/>
  <c r="C1098" i="10" s="1"/>
  <c r="D1098" i="10" s="1"/>
  <c r="K1099" i="10" l="1"/>
  <c r="L1099" i="10" s="1"/>
  <c r="M1099" i="10" s="1"/>
  <c r="H1099" i="10"/>
  <c r="I1099" i="10" s="1"/>
  <c r="J1099" i="10" s="1"/>
  <c r="E1099" i="10"/>
  <c r="F1099" i="10" s="1"/>
  <c r="G1099" i="10" s="1"/>
  <c r="B1099" i="10"/>
  <c r="C1099" i="10" s="1"/>
  <c r="D1099" i="10" s="1"/>
  <c r="A1100" i="10"/>
  <c r="K1100" i="10" l="1"/>
  <c r="L1100" i="10" s="1"/>
  <c r="M1100" i="10" s="1"/>
  <c r="H1100" i="10"/>
  <c r="I1100" i="10" s="1"/>
  <c r="J1100" i="10" s="1"/>
  <c r="E1100" i="10"/>
  <c r="F1100" i="10" s="1"/>
  <c r="G1100" i="10" s="1"/>
  <c r="B1100" i="10"/>
  <c r="C1100" i="10" s="1"/>
  <c r="D1100" i="10" s="1"/>
  <c r="A1101" i="10"/>
  <c r="K1101" i="10" l="1"/>
  <c r="L1101" i="10" s="1"/>
  <c r="M1101" i="10" s="1"/>
  <c r="H1101" i="10"/>
  <c r="I1101" i="10" s="1"/>
  <c r="J1101" i="10" s="1"/>
  <c r="E1101" i="10"/>
  <c r="F1101" i="10" s="1"/>
  <c r="G1101" i="10" s="1"/>
  <c r="B1101" i="10"/>
  <c r="C1101" i="10" s="1"/>
  <c r="D1101" i="10" s="1"/>
  <c r="A1102" i="10"/>
  <c r="K1102" i="10" l="1"/>
  <c r="L1102" i="10" s="1"/>
  <c r="M1102" i="10" s="1"/>
  <c r="H1102" i="10"/>
  <c r="I1102" i="10" s="1"/>
  <c r="J1102" i="10" s="1"/>
  <c r="E1102" i="10"/>
  <c r="F1102" i="10" s="1"/>
  <c r="G1102" i="10" s="1"/>
  <c r="A1103" i="10"/>
  <c r="B1102" i="10"/>
  <c r="C1102" i="10" s="1"/>
  <c r="D1102" i="10" s="1"/>
  <c r="K1103" i="10" l="1"/>
  <c r="L1103" i="10" s="1"/>
  <c r="M1103" i="10" s="1"/>
  <c r="H1103" i="10"/>
  <c r="I1103" i="10" s="1"/>
  <c r="J1103" i="10" s="1"/>
  <c r="E1103" i="10"/>
  <c r="F1103" i="10" s="1"/>
  <c r="G1103" i="10" s="1"/>
  <c r="B1103" i="10"/>
  <c r="C1103" i="10" s="1"/>
  <c r="D1103" i="10" s="1"/>
  <c r="A1104" i="10"/>
  <c r="K1104" i="10" l="1"/>
  <c r="L1104" i="10" s="1"/>
  <c r="M1104" i="10" s="1"/>
  <c r="H1104" i="10"/>
  <c r="I1104" i="10" s="1"/>
  <c r="J1104" i="10" s="1"/>
  <c r="E1104" i="10"/>
  <c r="F1104" i="10" s="1"/>
  <c r="G1104" i="10" s="1"/>
  <c r="B1104" i="10"/>
  <c r="C1104" i="10" s="1"/>
  <c r="D1104" i="10" s="1"/>
  <c r="A1105" i="10"/>
  <c r="K1105" i="10" l="1"/>
  <c r="L1105" i="10" s="1"/>
  <c r="M1105" i="10" s="1"/>
  <c r="H1105" i="10"/>
  <c r="I1105" i="10" s="1"/>
  <c r="J1105" i="10" s="1"/>
  <c r="E1105" i="10"/>
  <c r="F1105" i="10" s="1"/>
  <c r="G1105" i="10" s="1"/>
  <c r="A1106" i="10"/>
  <c r="B1105" i="10"/>
  <c r="C1105" i="10" s="1"/>
  <c r="D1105" i="10" s="1"/>
  <c r="K1106" i="10" l="1"/>
  <c r="L1106" i="10" s="1"/>
  <c r="M1106" i="10" s="1"/>
  <c r="H1106" i="10"/>
  <c r="I1106" i="10" s="1"/>
  <c r="J1106" i="10" s="1"/>
  <c r="E1106" i="10"/>
  <c r="F1106" i="10" s="1"/>
  <c r="G1106" i="10" s="1"/>
  <c r="A1107" i="10"/>
  <c r="B1106" i="10"/>
  <c r="C1106" i="10" s="1"/>
  <c r="D1106" i="10" s="1"/>
  <c r="K1107" i="10" l="1"/>
  <c r="L1107" i="10" s="1"/>
  <c r="M1107" i="10" s="1"/>
  <c r="H1107" i="10"/>
  <c r="I1107" i="10" s="1"/>
  <c r="J1107" i="10" s="1"/>
  <c r="E1107" i="10"/>
  <c r="F1107" i="10" s="1"/>
  <c r="G1107" i="10" s="1"/>
  <c r="B1107" i="10"/>
  <c r="C1107" i="10" s="1"/>
  <c r="D1107" i="10" s="1"/>
  <c r="A1108" i="10"/>
  <c r="K1108" i="10" l="1"/>
  <c r="L1108" i="10" s="1"/>
  <c r="M1108" i="10" s="1"/>
  <c r="H1108" i="10"/>
  <c r="I1108" i="10" s="1"/>
  <c r="J1108" i="10" s="1"/>
  <c r="E1108" i="10"/>
  <c r="F1108" i="10" s="1"/>
  <c r="G1108" i="10" s="1"/>
  <c r="B1108" i="10"/>
  <c r="C1108" i="10" s="1"/>
  <c r="D1108" i="10" s="1"/>
  <c r="A1109" i="10"/>
  <c r="K1109" i="10" l="1"/>
  <c r="L1109" i="10" s="1"/>
  <c r="M1109" i="10" s="1"/>
  <c r="H1109" i="10"/>
  <c r="I1109" i="10" s="1"/>
  <c r="J1109" i="10" s="1"/>
  <c r="E1109" i="10"/>
  <c r="F1109" i="10" s="1"/>
  <c r="G1109" i="10" s="1"/>
  <c r="A1110" i="10"/>
  <c r="B1109" i="10"/>
  <c r="C1109" i="10" s="1"/>
  <c r="D1109" i="10" s="1"/>
  <c r="K1110" i="10" l="1"/>
  <c r="L1110" i="10" s="1"/>
  <c r="M1110" i="10" s="1"/>
  <c r="H1110" i="10"/>
  <c r="I1110" i="10" s="1"/>
  <c r="J1110" i="10" s="1"/>
  <c r="E1110" i="10"/>
  <c r="F1110" i="10" s="1"/>
  <c r="G1110" i="10" s="1"/>
  <c r="B1110" i="10"/>
  <c r="C1110" i="10" s="1"/>
  <c r="D1110" i="10" s="1"/>
  <c r="A1111" i="10"/>
  <c r="K1111" i="10" l="1"/>
  <c r="L1111" i="10" s="1"/>
  <c r="M1111" i="10" s="1"/>
  <c r="H1111" i="10"/>
  <c r="I1111" i="10" s="1"/>
  <c r="J1111" i="10" s="1"/>
  <c r="E1111" i="10"/>
  <c r="F1111" i="10" s="1"/>
  <c r="G1111" i="10" s="1"/>
  <c r="A1112" i="10"/>
  <c r="B1111" i="10"/>
  <c r="C1111" i="10" s="1"/>
  <c r="D1111" i="10" s="1"/>
  <c r="K1112" i="10" l="1"/>
  <c r="L1112" i="10" s="1"/>
  <c r="M1112" i="10" s="1"/>
  <c r="H1112" i="10"/>
  <c r="I1112" i="10" s="1"/>
  <c r="J1112" i="10" s="1"/>
  <c r="E1112" i="10"/>
  <c r="F1112" i="10" s="1"/>
  <c r="G1112" i="10" s="1"/>
  <c r="B1112" i="10"/>
  <c r="C1112" i="10" s="1"/>
  <c r="D1112" i="10" s="1"/>
  <c r="A1113" i="10"/>
  <c r="K1113" i="10" l="1"/>
  <c r="L1113" i="10" s="1"/>
  <c r="M1113" i="10" s="1"/>
  <c r="H1113" i="10"/>
  <c r="I1113" i="10" s="1"/>
  <c r="J1113" i="10" s="1"/>
  <c r="E1113" i="10"/>
  <c r="F1113" i="10" s="1"/>
  <c r="G1113" i="10" s="1"/>
  <c r="A1114" i="10"/>
  <c r="B1113" i="10"/>
  <c r="C1113" i="10" s="1"/>
  <c r="D1113" i="10" s="1"/>
  <c r="K1114" i="10" l="1"/>
  <c r="L1114" i="10" s="1"/>
  <c r="M1114" i="10" s="1"/>
  <c r="H1114" i="10"/>
  <c r="I1114" i="10" s="1"/>
  <c r="J1114" i="10" s="1"/>
  <c r="E1114" i="10"/>
  <c r="F1114" i="10" s="1"/>
  <c r="G1114" i="10" s="1"/>
  <c r="A1115" i="10"/>
  <c r="B1114" i="10"/>
  <c r="C1114" i="10" s="1"/>
  <c r="D1114" i="10" s="1"/>
  <c r="K1115" i="10" l="1"/>
  <c r="L1115" i="10" s="1"/>
  <c r="M1115" i="10" s="1"/>
  <c r="H1115" i="10"/>
  <c r="I1115" i="10" s="1"/>
  <c r="J1115" i="10" s="1"/>
  <c r="E1115" i="10"/>
  <c r="F1115" i="10" s="1"/>
  <c r="G1115" i="10" s="1"/>
  <c r="A1116" i="10"/>
  <c r="B1115" i="10"/>
  <c r="C1115" i="10" s="1"/>
  <c r="D1115" i="10" s="1"/>
  <c r="K1116" i="10" l="1"/>
  <c r="L1116" i="10" s="1"/>
  <c r="M1116" i="10" s="1"/>
  <c r="H1116" i="10"/>
  <c r="I1116" i="10" s="1"/>
  <c r="J1116" i="10" s="1"/>
  <c r="E1116" i="10"/>
  <c r="F1116" i="10" s="1"/>
  <c r="G1116" i="10" s="1"/>
  <c r="A1117" i="10"/>
  <c r="B1116" i="10"/>
  <c r="C1116" i="10" s="1"/>
  <c r="D1116" i="10" s="1"/>
  <c r="K1117" i="10" l="1"/>
  <c r="L1117" i="10" s="1"/>
  <c r="M1117" i="10" s="1"/>
  <c r="H1117" i="10"/>
  <c r="I1117" i="10" s="1"/>
  <c r="J1117" i="10" s="1"/>
  <c r="E1117" i="10"/>
  <c r="F1117" i="10" s="1"/>
  <c r="G1117" i="10" s="1"/>
  <c r="A1118" i="10"/>
  <c r="B1117" i="10"/>
  <c r="C1117" i="10" s="1"/>
  <c r="D1117" i="10" s="1"/>
  <c r="K1118" i="10" l="1"/>
  <c r="L1118" i="10" s="1"/>
  <c r="M1118" i="10" s="1"/>
  <c r="H1118" i="10"/>
  <c r="I1118" i="10" s="1"/>
  <c r="J1118" i="10" s="1"/>
  <c r="E1118" i="10"/>
  <c r="F1118" i="10" s="1"/>
  <c r="G1118" i="10" s="1"/>
  <c r="A1119" i="10"/>
  <c r="B1118" i="10"/>
  <c r="C1118" i="10" s="1"/>
  <c r="D1118" i="10" s="1"/>
  <c r="K1119" i="10" l="1"/>
  <c r="L1119" i="10" s="1"/>
  <c r="M1119" i="10" s="1"/>
  <c r="H1119" i="10"/>
  <c r="I1119" i="10" s="1"/>
  <c r="J1119" i="10" s="1"/>
  <c r="E1119" i="10"/>
  <c r="F1119" i="10" s="1"/>
  <c r="G1119" i="10" s="1"/>
  <c r="B1119" i="10"/>
  <c r="C1119" i="10" s="1"/>
  <c r="D1119" i="10" s="1"/>
  <c r="A1120" i="10"/>
  <c r="K1120" i="10" l="1"/>
  <c r="L1120" i="10" s="1"/>
  <c r="M1120" i="10" s="1"/>
  <c r="H1120" i="10"/>
  <c r="I1120" i="10" s="1"/>
  <c r="J1120" i="10" s="1"/>
  <c r="E1120" i="10"/>
  <c r="F1120" i="10" s="1"/>
  <c r="G1120" i="10" s="1"/>
  <c r="B1120" i="10"/>
  <c r="C1120" i="10" s="1"/>
  <c r="D1120" i="10" s="1"/>
  <c r="A1121" i="10"/>
  <c r="K1121" i="10" l="1"/>
  <c r="L1121" i="10" s="1"/>
  <c r="M1121" i="10" s="1"/>
  <c r="H1121" i="10"/>
  <c r="I1121" i="10" s="1"/>
  <c r="J1121" i="10" s="1"/>
  <c r="E1121" i="10"/>
  <c r="F1121" i="10" s="1"/>
  <c r="G1121" i="10" s="1"/>
  <c r="A1122" i="10"/>
  <c r="B1121" i="10"/>
  <c r="C1121" i="10" s="1"/>
  <c r="D1121" i="10" s="1"/>
  <c r="K1122" i="10" l="1"/>
  <c r="L1122" i="10" s="1"/>
  <c r="M1122" i="10" s="1"/>
  <c r="H1122" i="10"/>
  <c r="I1122" i="10" s="1"/>
  <c r="J1122" i="10" s="1"/>
  <c r="E1122" i="10"/>
  <c r="F1122" i="10" s="1"/>
  <c r="G1122" i="10" s="1"/>
  <c r="A1123" i="10"/>
  <c r="B1122" i="10"/>
  <c r="C1122" i="10" s="1"/>
  <c r="D1122" i="10" s="1"/>
  <c r="K1123" i="10" l="1"/>
  <c r="L1123" i="10" s="1"/>
  <c r="M1123" i="10" s="1"/>
  <c r="H1123" i="10"/>
  <c r="I1123" i="10" s="1"/>
  <c r="J1123" i="10" s="1"/>
  <c r="E1123" i="10"/>
  <c r="F1123" i="10" s="1"/>
  <c r="G1123" i="10" s="1"/>
  <c r="B1123" i="10"/>
  <c r="C1123" i="10" s="1"/>
  <c r="D1123" i="10" s="1"/>
  <c r="A1124" i="10"/>
  <c r="K1124" i="10" l="1"/>
  <c r="L1124" i="10" s="1"/>
  <c r="M1124" i="10" s="1"/>
  <c r="H1124" i="10"/>
  <c r="I1124" i="10" s="1"/>
  <c r="J1124" i="10" s="1"/>
  <c r="E1124" i="10"/>
  <c r="F1124" i="10" s="1"/>
  <c r="G1124" i="10" s="1"/>
  <c r="A1125" i="10"/>
  <c r="B1124" i="10"/>
  <c r="C1124" i="10" s="1"/>
  <c r="D1124" i="10" s="1"/>
  <c r="K1125" i="10" l="1"/>
  <c r="L1125" i="10" s="1"/>
  <c r="M1125" i="10" s="1"/>
  <c r="H1125" i="10"/>
  <c r="I1125" i="10" s="1"/>
  <c r="J1125" i="10" s="1"/>
  <c r="E1125" i="10"/>
  <c r="F1125" i="10" s="1"/>
  <c r="G1125" i="10" s="1"/>
  <c r="A1126" i="10"/>
  <c r="B1125" i="10"/>
  <c r="C1125" i="10" s="1"/>
  <c r="D1125" i="10" s="1"/>
  <c r="K1126" i="10" l="1"/>
  <c r="L1126" i="10" s="1"/>
  <c r="M1126" i="10" s="1"/>
  <c r="H1126" i="10"/>
  <c r="I1126" i="10" s="1"/>
  <c r="J1126" i="10" s="1"/>
  <c r="E1126" i="10"/>
  <c r="F1126" i="10" s="1"/>
  <c r="G1126" i="10" s="1"/>
  <c r="A1127" i="10"/>
  <c r="B1126" i="10"/>
  <c r="C1126" i="10" s="1"/>
  <c r="D1126" i="10" s="1"/>
  <c r="K1127" i="10" l="1"/>
  <c r="L1127" i="10" s="1"/>
  <c r="M1127" i="10" s="1"/>
  <c r="H1127" i="10"/>
  <c r="I1127" i="10" s="1"/>
  <c r="J1127" i="10" s="1"/>
  <c r="E1127" i="10"/>
  <c r="F1127" i="10" s="1"/>
  <c r="G1127" i="10" s="1"/>
  <c r="A1128" i="10"/>
  <c r="B1127" i="10"/>
  <c r="C1127" i="10" s="1"/>
  <c r="D1127" i="10" s="1"/>
  <c r="K1128" i="10" l="1"/>
  <c r="L1128" i="10" s="1"/>
  <c r="M1128" i="10" s="1"/>
  <c r="H1128" i="10"/>
  <c r="I1128" i="10" s="1"/>
  <c r="J1128" i="10" s="1"/>
  <c r="E1128" i="10"/>
  <c r="F1128" i="10" s="1"/>
  <c r="G1128" i="10" s="1"/>
  <c r="B1128" i="10"/>
  <c r="C1128" i="10" s="1"/>
  <c r="D1128" i="10" s="1"/>
  <c r="A1129" i="10"/>
  <c r="K1129" i="10" l="1"/>
  <c r="L1129" i="10" s="1"/>
  <c r="M1129" i="10" s="1"/>
  <c r="H1129" i="10"/>
  <c r="I1129" i="10" s="1"/>
  <c r="J1129" i="10" s="1"/>
  <c r="E1129" i="10"/>
  <c r="F1129" i="10" s="1"/>
  <c r="G1129" i="10" s="1"/>
  <c r="A1130" i="10"/>
  <c r="B1129" i="10"/>
  <c r="C1129" i="10" s="1"/>
  <c r="D1129" i="10" s="1"/>
  <c r="K1130" i="10" l="1"/>
  <c r="L1130" i="10" s="1"/>
  <c r="M1130" i="10" s="1"/>
  <c r="H1130" i="10"/>
  <c r="I1130" i="10" s="1"/>
  <c r="J1130" i="10" s="1"/>
  <c r="E1130" i="10"/>
  <c r="F1130" i="10" s="1"/>
  <c r="G1130" i="10" s="1"/>
  <c r="A1131" i="10"/>
  <c r="B1130" i="10"/>
  <c r="C1130" i="10" s="1"/>
  <c r="D1130" i="10" s="1"/>
  <c r="K1131" i="10" l="1"/>
  <c r="L1131" i="10" s="1"/>
  <c r="M1131" i="10" s="1"/>
  <c r="H1131" i="10"/>
  <c r="I1131" i="10" s="1"/>
  <c r="J1131" i="10" s="1"/>
  <c r="E1131" i="10"/>
  <c r="F1131" i="10" s="1"/>
  <c r="G1131" i="10" s="1"/>
  <c r="A1132" i="10"/>
  <c r="B1131" i="10"/>
  <c r="C1131" i="10" s="1"/>
  <c r="D1131" i="10" s="1"/>
  <c r="K1132" i="10" l="1"/>
  <c r="L1132" i="10" s="1"/>
  <c r="M1132" i="10" s="1"/>
  <c r="H1132" i="10"/>
  <c r="I1132" i="10" s="1"/>
  <c r="J1132" i="10" s="1"/>
  <c r="E1132" i="10"/>
  <c r="F1132" i="10" s="1"/>
  <c r="G1132" i="10" s="1"/>
  <c r="B1132" i="10"/>
  <c r="C1132" i="10" s="1"/>
  <c r="D1132" i="10" s="1"/>
  <c r="A1133" i="10"/>
  <c r="K1133" i="10" l="1"/>
  <c r="L1133" i="10" s="1"/>
  <c r="M1133" i="10" s="1"/>
  <c r="H1133" i="10"/>
  <c r="I1133" i="10" s="1"/>
  <c r="J1133" i="10" s="1"/>
  <c r="E1133" i="10"/>
  <c r="F1133" i="10" s="1"/>
  <c r="G1133" i="10" s="1"/>
  <c r="B1133" i="10"/>
  <c r="C1133" i="10" s="1"/>
  <c r="D1133" i="10" s="1"/>
  <c r="A1134" i="10"/>
  <c r="K1134" i="10" l="1"/>
  <c r="L1134" i="10" s="1"/>
  <c r="M1134" i="10" s="1"/>
  <c r="H1134" i="10"/>
  <c r="I1134" i="10" s="1"/>
  <c r="J1134" i="10" s="1"/>
  <c r="E1134" i="10"/>
  <c r="F1134" i="10" s="1"/>
  <c r="G1134" i="10" s="1"/>
  <c r="B1134" i="10"/>
  <c r="C1134" i="10" s="1"/>
  <c r="D1134" i="10" s="1"/>
  <c r="A1135" i="10"/>
  <c r="K1135" i="10" l="1"/>
  <c r="L1135" i="10" s="1"/>
  <c r="M1135" i="10" s="1"/>
  <c r="H1135" i="10"/>
  <c r="I1135" i="10" s="1"/>
  <c r="J1135" i="10" s="1"/>
  <c r="E1135" i="10"/>
  <c r="F1135" i="10" s="1"/>
  <c r="G1135" i="10" s="1"/>
  <c r="A1136" i="10"/>
  <c r="B1135" i="10"/>
  <c r="C1135" i="10" s="1"/>
  <c r="D1135" i="10" s="1"/>
  <c r="K1136" i="10" l="1"/>
  <c r="L1136" i="10" s="1"/>
  <c r="M1136" i="10" s="1"/>
  <c r="H1136" i="10"/>
  <c r="I1136" i="10" s="1"/>
  <c r="J1136" i="10" s="1"/>
  <c r="E1136" i="10"/>
  <c r="F1136" i="10" s="1"/>
  <c r="G1136" i="10" s="1"/>
  <c r="B1136" i="10"/>
  <c r="C1136" i="10" s="1"/>
  <c r="D1136" i="10" s="1"/>
  <c r="A1137" i="10"/>
  <c r="K1137" i="10" l="1"/>
  <c r="L1137" i="10" s="1"/>
  <c r="M1137" i="10" s="1"/>
  <c r="H1137" i="10"/>
  <c r="I1137" i="10" s="1"/>
  <c r="J1137" i="10" s="1"/>
  <c r="E1137" i="10"/>
  <c r="F1137" i="10" s="1"/>
  <c r="G1137" i="10" s="1"/>
  <c r="A1138" i="10"/>
  <c r="B1137" i="10"/>
  <c r="C1137" i="10" s="1"/>
  <c r="D1137" i="10" s="1"/>
  <c r="K1138" i="10" l="1"/>
  <c r="L1138" i="10" s="1"/>
  <c r="M1138" i="10" s="1"/>
  <c r="H1138" i="10"/>
  <c r="I1138" i="10" s="1"/>
  <c r="J1138" i="10" s="1"/>
  <c r="E1138" i="10"/>
  <c r="F1138" i="10" s="1"/>
  <c r="G1138" i="10" s="1"/>
  <c r="A1139" i="10"/>
  <c r="B1138" i="10"/>
  <c r="C1138" i="10" s="1"/>
  <c r="D1138" i="10" s="1"/>
  <c r="K1139" i="10" l="1"/>
  <c r="L1139" i="10" s="1"/>
  <c r="M1139" i="10" s="1"/>
  <c r="H1139" i="10"/>
  <c r="I1139" i="10" s="1"/>
  <c r="J1139" i="10" s="1"/>
  <c r="E1139" i="10"/>
  <c r="F1139" i="10" s="1"/>
  <c r="G1139" i="10" s="1"/>
  <c r="A1140" i="10"/>
  <c r="B1139" i="10"/>
  <c r="C1139" i="10" s="1"/>
  <c r="D1139" i="10" s="1"/>
  <c r="K1140" i="10" l="1"/>
  <c r="L1140" i="10" s="1"/>
  <c r="M1140" i="10" s="1"/>
  <c r="H1140" i="10"/>
  <c r="I1140" i="10" s="1"/>
  <c r="J1140" i="10" s="1"/>
  <c r="E1140" i="10"/>
  <c r="F1140" i="10" s="1"/>
  <c r="G1140" i="10" s="1"/>
  <c r="B1140" i="10"/>
  <c r="C1140" i="10" s="1"/>
  <c r="D1140" i="10" s="1"/>
  <c r="A1141" i="10"/>
  <c r="K1141" i="10" l="1"/>
  <c r="L1141" i="10" s="1"/>
  <c r="M1141" i="10" s="1"/>
  <c r="H1141" i="10"/>
  <c r="I1141" i="10" s="1"/>
  <c r="J1141" i="10" s="1"/>
  <c r="E1141" i="10"/>
  <c r="F1141" i="10" s="1"/>
  <c r="G1141" i="10" s="1"/>
  <c r="A1142" i="10"/>
  <c r="B1141" i="10"/>
  <c r="C1141" i="10" s="1"/>
  <c r="D1141" i="10" s="1"/>
  <c r="K1142" i="10" l="1"/>
  <c r="L1142" i="10" s="1"/>
  <c r="M1142" i="10" s="1"/>
  <c r="H1142" i="10"/>
  <c r="I1142" i="10" s="1"/>
  <c r="J1142" i="10" s="1"/>
  <c r="E1142" i="10"/>
  <c r="F1142" i="10" s="1"/>
  <c r="G1142" i="10" s="1"/>
  <c r="A1143" i="10"/>
  <c r="B1142" i="10"/>
  <c r="C1142" i="10" s="1"/>
  <c r="D1142" i="10" s="1"/>
  <c r="K1143" i="10" l="1"/>
  <c r="L1143" i="10" s="1"/>
  <c r="M1143" i="10" s="1"/>
  <c r="H1143" i="10"/>
  <c r="I1143" i="10" s="1"/>
  <c r="J1143" i="10" s="1"/>
  <c r="E1143" i="10"/>
  <c r="F1143" i="10" s="1"/>
  <c r="G1143" i="10" s="1"/>
  <c r="A1144" i="10"/>
  <c r="B1143" i="10"/>
  <c r="C1143" i="10" s="1"/>
  <c r="D1143" i="10" s="1"/>
  <c r="K1144" i="10" l="1"/>
  <c r="L1144" i="10" s="1"/>
  <c r="M1144" i="10" s="1"/>
  <c r="H1144" i="10"/>
  <c r="I1144" i="10" s="1"/>
  <c r="J1144" i="10" s="1"/>
  <c r="E1144" i="10"/>
  <c r="F1144" i="10" s="1"/>
  <c r="G1144" i="10" s="1"/>
  <c r="B1144" i="10"/>
  <c r="C1144" i="10" s="1"/>
  <c r="D1144" i="10" s="1"/>
  <c r="A1145" i="10"/>
  <c r="K1145" i="10" l="1"/>
  <c r="L1145" i="10" s="1"/>
  <c r="M1145" i="10" s="1"/>
  <c r="H1145" i="10"/>
  <c r="I1145" i="10" s="1"/>
  <c r="J1145" i="10" s="1"/>
  <c r="E1145" i="10"/>
  <c r="F1145" i="10" s="1"/>
  <c r="G1145" i="10" s="1"/>
  <c r="B1145" i="10"/>
  <c r="C1145" i="10" s="1"/>
  <c r="D1145" i="10" s="1"/>
  <c r="A1146" i="10"/>
  <c r="K1146" i="10" l="1"/>
  <c r="L1146" i="10" s="1"/>
  <c r="M1146" i="10" s="1"/>
  <c r="H1146" i="10"/>
  <c r="I1146" i="10" s="1"/>
  <c r="J1146" i="10" s="1"/>
  <c r="E1146" i="10"/>
  <c r="F1146" i="10" s="1"/>
  <c r="G1146" i="10" s="1"/>
  <c r="B1146" i="10"/>
  <c r="C1146" i="10" s="1"/>
  <c r="D1146" i="10" s="1"/>
  <c r="A1147" i="10"/>
  <c r="K1147" i="10" l="1"/>
  <c r="L1147" i="10" s="1"/>
  <c r="M1147" i="10" s="1"/>
  <c r="H1147" i="10"/>
  <c r="I1147" i="10" s="1"/>
  <c r="J1147" i="10" s="1"/>
  <c r="E1147" i="10"/>
  <c r="F1147" i="10" s="1"/>
  <c r="G1147" i="10" s="1"/>
  <c r="A1148" i="10"/>
  <c r="B1147" i="10"/>
  <c r="C1147" i="10" s="1"/>
  <c r="D1147" i="10" s="1"/>
  <c r="K1148" i="10" l="1"/>
  <c r="L1148" i="10" s="1"/>
  <c r="M1148" i="10" s="1"/>
  <c r="H1148" i="10"/>
  <c r="I1148" i="10" s="1"/>
  <c r="J1148" i="10" s="1"/>
  <c r="E1148" i="10"/>
  <c r="F1148" i="10" s="1"/>
  <c r="G1148" i="10" s="1"/>
  <c r="B1148" i="10"/>
  <c r="C1148" i="10" s="1"/>
  <c r="D1148" i="10" s="1"/>
  <c r="A1149" i="10"/>
  <c r="K1149" i="10" l="1"/>
  <c r="L1149" i="10" s="1"/>
  <c r="M1149" i="10" s="1"/>
  <c r="H1149" i="10"/>
  <c r="I1149" i="10" s="1"/>
  <c r="J1149" i="10" s="1"/>
  <c r="E1149" i="10"/>
  <c r="F1149" i="10" s="1"/>
  <c r="G1149" i="10" s="1"/>
  <c r="B1149" i="10"/>
  <c r="C1149" i="10" s="1"/>
  <c r="D1149" i="10" s="1"/>
  <c r="A1150" i="10"/>
  <c r="K1150" i="10" l="1"/>
  <c r="L1150" i="10" s="1"/>
  <c r="M1150" i="10" s="1"/>
  <c r="H1150" i="10"/>
  <c r="I1150" i="10" s="1"/>
  <c r="J1150" i="10" s="1"/>
  <c r="E1150" i="10"/>
  <c r="F1150" i="10" s="1"/>
  <c r="G1150" i="10" s="1"/>
  <c r="B1150" i="10"/>
  <c r="C1150" i="10" s="1"/>
  <c r="D1150" i="10" s="1"/>
  <c r="A1151" i="10"/>
  <c r="K1151" i="10" l="1"/>
  <c r="L1151" i="10" s="1"/>
  <c r="M1151" i="10" s="1"/>
  <c r="H1151" i="10"/>
  <c r="I1151" i="10" s="1"/>
  <c r="J1151" i="10" s="1"/>
  <c r="E1151" i="10"/>
  <c r="F1151" i="10" s="1"/>
  <c r="G1151" i="10" s="1"/>
  <c r="B1151" i="10"/>
  <c r="C1151" i="10" s="1"/>
  <c r="D1151" i="10" s="1"/>
  <c r="A1152" i="10"/>
  <c r="K1152" i="10" l="1"/>
  <c r="L1152" i="10" s="1"/>
  <c r="M1152" i="10" s="1"/>
  <c r="H1152" i="10"/>
  <c r="I1152" i="10" s="1"/>
  <c r="J1152" i="10" s="1"/>
  <c r="E1152" i="10"/>
  <c r="F1152" i="10" s="1"/>
  <c r="G1152" i="10" s="1"/>
  <c r="A1153" i="10"/>
  <c r="B1152" i="10"/>
  <c r="C1152" i="10" s="1"/>
  <c r="D1152" i="10" s="1"/>
  <c r="K1153" i="10" l="1"/>
  <c r="L1153" i="10" s="1"/>
  <c r="M1153" i="10" s="1"/>
  <c r="H1153" i="10"/>
  <c r="I1153" i="10" s="1"/>
  <c r="J1153" i="10" s="1"/>
  <c r="E1153" i="10"/>
  <c r="F1153" i="10" s="1"/>
  <c r="G1153" i="10" s="1"/>
  <c r="A1154" i="10"/>
  <c r="B1153" i="10"/>
  <c r="C1153" i="10" s="1"/>
  <c r="D1153" i="10" s="1"/>
  <c r="K1154" i="10" l="1"/>
  <c r="L1154" i="10" s="1"/>
  <c r="M1154" i="10" s="1"/>
  <c r="H1154" i="10"/>
  <c r="I1154" i="10" s="1"/>
  <c r="J1154" i="10" s="1"/>
  <c r="E1154" i="10"/>
  <c r="F1154" i="10" s="1"/>
  <c r="G1154" i="10" s="1"/>
  <c r="A1155" i="10"/>
  <c r="B1154" i="10"/>
  <c r="C1154" i="10" s="1"/>
  <c r="D1154" i="10" s="1"/>
  <c r="K1155" i="10" l="1"/>
  <c r="L1155" i="10" s="1"/>
  <c r="M1155" i="10" s="1"/>
  <c r="H1155" i="10"/>
  <c r="I1155" i="10" s="1"/>
  <c r="J1155" i="10" s="1"/>
  <c r="E1155" i="10"/>
  <c r="F1155" i="10" s="1"/>
  <c r="G1155" i="10" s="1"/>
  <c r="B1155" i="10"/>
  <c r="C1155" i="10" s="1"/>
  <c r="D1155" i="10" s="1"/>
  <c r="A1156" i="10"/>
  <c r="K1156" i="10" l="1"/>
  <c r="L1156" i="10" s="1"/>
  <c r="M1156" i="10" s="1"/>
  <c r="H1156" i="10"/>
  <c r="I1156" i="10" s="1"/>
  <c r="J1156" i="10" s="1"/>
  <c r="E1156" i="10"/>
  <c r="F1156" i="10" s="1"/>
  <c r="G1156" i="10" s="1"/>
  <c r="A1157" i="10"/>
  <c r="B1156" i="10"/>
  <c r="C1156" i="10" s="1"/>
  <c r="D1156" i="10" s="1"/>
  <c r="K1157" i="10" l="1"/>
  <c r="L1157" i="10" s="1"/>
  <c r="M1157" i="10" s="1"/>
  <c r="H1157" i="10"/>
  <c r="I1157" i="10" s="1"/>
  <c r="J1157" i="10" s="1"/>
  <c r="E1157" i="10"/>
  <c r="F1157" i="10" s="1"/>
  <c r="G1157" i="10" s="1"/>
  <c r="A1158" i="10"/>
  <c r="B1157" i="10"/>
  <c r="C1157" i="10" s="1"/>
  <c r="D1157" i="10" s="1"/>
  <c r="K1158" i="10" l="1"/>
  <c r="L1158" i="10" s="1"/>
  <c r="M1158" i="10" s="1"/>
  <c r="H1158" i="10"/>
  <c r="I1158" i="10" s="1"/>
  <c r="J1158" i="10" s="1"/>
  <c r="E1158" i="10"/>
  <c r="F1158" i="10" s="1"/>
  <c r="G1158" i="10" s="1"/>
  <c r="A1159" i="10"/>
  <c r="B1158" i="10"/>
  <c r="C1158" i="10" s="1"/>
  <c r="D1158" i="10" s="1"/>
  <c r="K1159" i="10" l="1"/>
  <c r="L1159" i="10" s="1"/>
  <c r="M1159" i="10" s="1"/>
  <c r="H1159" i="10"/>
  <c r="I1159" i="10" s="1"/>
  <c r="J1159" i="10" s="1"/>
  <c r="E1159" i="10"/>
  <c r="F1159" i="10" s="1"/>
  <c r="G1159" i="10" s="1"/>
  <c r="A1160" i="10"/>
  <c r="B1159" i="10"/>
  <c r="C1159" i="10" s="1"/>
  <c r="D1159" i="10" s="1"/>
  <c r="K1160" i="10" l="1"/>
  <c r="L1160" i="10" s="1"/>
  <c r="M1160" i="10" s="1"/>
  <c r="H1160" i="10"/>
  <c r="I1160" i="10" s="1"/>
  <c r="J1160" i="10" s="1"/>
  <c r="E1160" i="10"/>
  <c r="F1160" i="10" s="1"/>
  <c r="G1160" i="10" s="1"/>
  <c r="B1160" i="10"/>
  <c r="C1160" i="10" s="1"/>
  <c r="D1160" i="10" s="1"/>
  <c r="A1161" i="10"/>
  <c r="K1161" i="10" l="1"/>
  <c r="L1161" i="10" s="1"/>
  <c r="M1161" i="10" s="1"/>
  <c r="H1161" i="10"/>
  <c r="I1161" i="10" s="1"/>
  <c r="J1161" i="10" s="1"/>
  <c r="E1161" i="10"/>
  <c r="F1161" i="10" s="1"/>
  <c r="G1161" i="10" s="1"/>
  <c r="A1162" i="10"/>
  <c r="B1161" i="10"/>
  <c r="C1161" i="10" s="1"/>
  <c r="D1161" i="10" s="1"/>
  <c r="K1162" i="10" l="1"/>
  <c r="L1162" i="10" s="1"/>
  <c r="M1162" i="10" s="1"/>
  <c r="H1162" i="10"/>
  <c r="I1162" i="10" s="1"/>
  <c r="J1162" i="10" s="1"/>
  <c r="E1162" i="10"/>
  <c r="F1162" i="10" s="1"/>
  <c r="G1162" i="10" s="1"/>
  <c r="A1163" i="10"/>
  <c r="B1162" i="10"/>
  <c r="C1162" i="10" s="1"/>
  <c r="D1162" i="10" s="1"/>
  <c r="K1163" i="10" l="1"/>
  <c r="L1163" i="10" s="1"/>
  <c r="M1163" i="10" s="1"/>
  <c r="H1163" i="10"/>
  <c r="I1163" i="10" s="1"/>
  <c r="J1163" i="10" s="1"/>
  <c r="E1163" i="10"/>
  <c r="F1163" i="10" s="1"/>
  <c r="G1163" i="10" s="1"/>
  <c r="B1163" i="10"/>
  <c r="C1163" i="10" s="1"/>
  <c r="D1163" i="10" s="1"/>
  <c r="A1164" i="10"/>
  <c r="K1164" i="10" l="1"/>
  <c r="L1164" i="10" s="1"/>
  <c r="M1164" i="10" s="1"/>
  <c r="H1164" i="10"/>
  <c r="I1164" i="10" s="1"/>
  <c r="J1164" i="10" s="1"/>
  <c r="E1164" i="10"/>
  <c r="F1164" i="10" s="1"/>
  <c r="G1164" i="10" s="1"/>
  <c r="A1165" i="10"/>
  <c r="B1164" i="10"/>
  <c r="C1164" i="10" s="1"/>
  <c r="D1164" i="10" s="1"/>
  <c r="K1165" i="10" l="1"/>
  <c r="L1165" i="10" s="1"/>
  <c r="M1165" i="10" s="1"/>
  <c r="H1165" i="10"/>
  <c r="I1165" i="10" s="1"/>
  <c r="J1165" i="10" s="1"/>
  <c r="E1165" i="10"/>
  <c r="F1165" i="10" s="1"/>
  <c r="G1165" i="10" s="1"/>
  <c r="A1166" i="10"/>
  <c r="B1165" i="10"/>
  <c r="C1165" i="10" s="1"/>
  <c r="D1165" i="10" s="1"/>
  <c r="K1166" i="10" l="1"/>
  <c r="L1166" i="10" s="1"/>
  <c r="M1166" i="10" s="1"/>
  <c r="H1166" i="10"/>
  <c r="I1166" i="10" s="1"/>
  <c r="J1166" i="10" s="1"/>
  <c r="E1166" i="10"/>
  <c r="F1166" i="10" s="1"/>
  <c r="G1166" i="10" s="1"/>
  <c r="A1167" i="10"/>
  <c r="B1166" i="10"/>
  <c r="C1166" i="10" s="1"/>
  <c r="D1166" i="10" s="1"/>
  <c r="K1167" i="10" l="1"/>
  <c r="L1167" i="10" s="1"/>
  <c r="M1167" i="10" s="1"/>
  <c r="H1167" i="10"/>
  <c r="I1167" i="10" s="1"/>
  <c r="J1167" i="10" s="1"/>
  <c r="E1167" i="10"/>
  <c r="F1167" i="10" s="1"/>
  <c r="G1167" i="10" s="1"/>
  <c r="A1168" i="10"/>
  <c r="B1167" i="10"/>
  <c r="C1167" i="10" s="1"/>
  <c r="D1167" i="10" s="1"/>
  <c r="K1168" i="10" l="1"/>
  <c r="L1168" i="10" s="1"/>
  <c r="M1168" i="10" s="1"/>
  <c r="H1168" i="10"/>
  <c r="I1168" i="10" s="1"/>
  <c r="J1168" i="10" s="1"/>
  <c r="E1168" i="10"/>
  <c r="F1168" i="10" s="1"/>
  <c r="G1168" i="10" s="1"/>
  <c r="B1168" i="10"/>
  <c r="C1168" i="10" s="1"/>
  <c r="D1168" i="10" s="1"/>
  <c r="A1169" i="10"/>
  <c r="K1169" i="10" l="1"/>
  <c r="L1169" i="10" s="1"/>
  <c r="M1169" i="10" s="1"/>
  <c r="H1169" i="10"/>
  <c r="I1169" i="10" s="1"/>
  <c r="J1169" i="10" s="1"/>
  <c r="E1169" i="10"/>
  <c r="F1169" i="10" s="1"/>
  <c r="G1169" i="10" s="1"/>
  <c r="A1170" i="10"/>
  <c r="B1169" i="10"/>
  <c r="C1169" i="10" s="1"/>
  <c r="D1169" i="10" s="1"/>
  <c r="K1170" i="10" l="1"/>
  <c r="L1170" i="10" s="1"/>
  <c r="M1170" i="10" s="1"/>
  <c r="H1170" i="10"/>
  <c r="I1170" i="10" s="1"/>
  <c r="J1170" i="10" s="1"/>
  <c r="E1170" i="10"/>
  <c r="F1170" i="10" s="1"/>
  <c r="G1170" i="10" s="1"/>
  <c r="A1171" i="10"/>
  <c r="B1170" i="10"/>
  <c r="C1170" i="10" s="1"/>
  <c r="D1170" i="10" s="1"/>
  <c r="K1171" i="10" l="1"/>
  <c r="L1171" i="10" s="1"/>
  <c r="M1171" i="10" s="1"/>
  <c r="H1171" i="10"/>
  <c r="I1171" i="10" s="1"/>
  <c r="J1171" i="10" s="1"/>
  <c r="E1171" i="10"/>
  <c r="F1171" i="10" s="1"/>
  <c r="G1171" i="10" s="1"/>
  <c r="B1171" i="10"/>
  <c r="C1171" i="10" s="1"/>
  <c r="D1171" i="10" s="1"/>
  <c r="A1172" i="10"/>
  <c r="K1172" i="10" l="1"/>
  <c r="L1172" i="10" s="1"/>
  <c r="M1172" i="10" s="1"/>
  <c r="H1172" i="10"/>
  <c r="I1172" i="10" s="1"/>
  <c r="J1172" i="10" s="1"/>
  <c r="E1172" i="10"/>
  <c r="F1172" i="10" s="1"/>
  <c r="G1172" i="10" s="1"/>
  <c r="B1172" i="10"/>
  <c r="C1172" i="10" s="1"/>
  <c r="D1172" i="10" s="1"/>
  <c r="A1173" i="10"/>
  <c r="K1173" i="10" l="1"/>
  <c r="L1173" i="10" s="1"/>
  <c r="M1173" i="10" s="1"/>
  <c r="H1173" i="10"/>
  <c r="I1173" i="10" s="1"/>
  <c r="J1173" i="10" s="1"/>
  <c r="E1173" i="10"/>
  <c r="F1173" i="10" s="1"/>
  <c r="G1173" i="10" s="1"/>
  <c r="A1174" i="10"/>
  <c r="B1173" i="10"/>
  <c r="C1173" i="10" s="1"/>
  <c r="D1173" i="10" s="1"/>
  <c r="K1174" i="10" l="1"/>
  <c r="L1174" i="10" s="1"/>
  <c r="M1174" i="10" s="1"/>
  <c r="H1174" i="10"/>
  <c r="I1174" i="10" s="1"/>
  <c r="J1174" i="10" s="1"/>
  <c r="E1174" i="10"/>
  <c r="F1174" i="10" s="1"/>
  <c r="G1174" i="10" s="1"/>
  <c r="A1175" i="10"/>
  <c r="B1174" i="10"/>
  <c r="C1174" i="10" s="1"/>
  <c r="D1174" i="10" s="1"/>
  <c r="K1175" i="10" l="1"/>
  <c r="L1175" i="10" s="1"/>
  <c r="M1175" i="10" s="1"/>
  <c r="E1175" i="10"/>
  <c r="F1175" i="10" s="1"/>
  <c r="G1175" i="10" s="1"/>
  <c r="H1175" i="10"/>
  <c r="I1175" i="10" s="1"/>
  <c r="J1175" i="10" s="1"/>
  <c r="A1176" i="10"/>
  <c r="B1175" i="10"/>
  <c r="C1175" i="10" s="1"/>
  <c r="D1175" i="10" s="1"/>
  <c r="K1176" i="10" l="1"/>
  <c r="L1176" i="10" s="1"/>
  <c r="M1176" i="10" s="1"/>
  <c r="H1176" i="10"/>
  <c r="I1176" i="10" s="1"/>
  <c r="J1176" i="10" s="1"/>
  <c r="E1176" i="10"/>
  <c r="F1176" i="10" s="1"/>
  <c r="G1176" i="10" s="1"/>
  <c r="B1176" i="10"/>
  <c r="C1176" i="10" s="1"/>
  <c r="D1176" i="10" s="1"/>
  <c r="A1177" i="10"/>
  <c r="K1177" i="10" l="1"/>
  <c r="L1177" i="10" s="1"/>
  <c r="M1177" i="10" s="1"/>
  <c r="H1177" i="10"/>
  <c r="I1177" i="10" s="1"/>
  <c r="J1177" i="10" s="1"/>
  <c r="E1177" i="10"/>
  <c r="F1177" i="10" s="1"/>
  <c r="G1177" i="10" s="1"/>
  <c r="A1178" i="10"/>
  <c r="B1177" i="10"/>
  <c r="C1177" i="10" s="1"/>
  <c r="D1177" i="10" s="1"/>
  <c r="K1178" i="10" l="1"/>
  <c r="L1178" i="10" s="1"/>
  <c r="M1178" i="10" s="1"/>
  <c r="H1178" i="10"/>
  <c r="I1178" i="10" s="1"/>
  <c r="J1178" i="10" s="1"/>
  <c r="E1178" i="10"/>
  <c r="F1178" i="10" s="1"/>
  <c r="G1178" i="10" s="1"/>
  <c r="A1179" i="10"/>
  <c r="B1178" i="10"/>
  <c r="C1178" i="10" s="1"/>
  <c r="D1178" i="10" s="1"/>
  <c r="K1179" i="10" l="1"/>
  <c r="L1179" i="10" s="1"/>
  <c r="M1179" i="10" s="1"/>
  <c r="E1179" i="10"/>
  <c r="F1179" i="10" s="1"/>
  <c r="G1179" i="10" s="1"/>
  <c r="H1179" i="10"/>
  <c r="I1179" i="10" s="1"/>
  <c r="J1179" i="10" s="1"/>
  <c r="B1179" i="10"/>
  <c r="C1179" i="10" s="1"/>
  <c r="D1179" i="10" s="1"/>
  <c r="A1180" i="10"/>
  <c r="K1180" i="10" l="1"/>
  <c r="L1180" i="10" s="1"/>
  <c r="M1180" i="10" s="1"/>
  <c r="H1180" i="10"/>
  <c r="I1180" i="10" s="1"/>
  <c r="J1180" i="10" s="1"/>
  <c r="E1180" i="10"/>
  <c r="F1180" i="10" s="1"/>
  <c r="G1180" i="10" s="1"/>
  <c r="B1180" i="10"/>
  <c r="C1180" i="10" s="1"/>
  <c r="D1180" i="10" s="1"/>
  <c r="A1181" i="10"/>
  <c r="K1181" i="10" l="1"/>
  <c r="L1181" i="10" s="1"/>
  <c r="M1181" i="10" s="1"/>
  <c r="H1181" i="10"/>
  <c r="I1181" i="10" s="1"/>
  <c r="J1181" i="10" s="1"/>
  <c r="E1181" i="10"/>
  <c r="F1181" i="10" s="1"/>
  <c r="G1181" i="10" s="1"/>
  <c r="A1182" i="10"/>
  <c r="B1181" i="10"/>
  <c r="C1181" i="10" s="1"/>
  <c r="D1181" i="10" s="1"/>
  <c r="K1182" i="10" l="1"/>
  <c r="L1182" i="10" s="1"/>
  <c r="M1182" i="10" s="1"/>
  <c r="H1182" i="10"/>
  <c r="I1182" i="10" s="1"/>
  <c r="J1182" i="10" s="1"/>
  <c r="E1182" i="10"/>
  <c r="F1182" i="10" s="1"/>
  <c r="G1182" i="10" s="1"/>
  <c r="A1183" i="10"/>
  <c r="B1182" i="10"/>
  <c r="C1182" i="10" s="1"/>
  <c r="D1182" i="10" s="1"/>
  <c r="K1183" i="10" l="1"/>
  <c r="L1183" i="10" s="1"/>
  <c r="M1183" i="10" s="1"/>
  <c r="H1183" i="10"/>
  <c r="I1183" i="10" s="1"/>
  <c r="J1183" i="10" s="1"/>
  <c r="E1183" i="10"/>
  <c r="F1183" i="10" s="1"/>
  <c r="G1183" i="10" s="1"/>
  <c r="A1184" i="10"/>
  <c r="B1183" i="10"/>
  <c r="C1183" i="10" s="1"/>
  <c r="D1183" i="10" s="1"/>
  <c r="K1184" i="10" l="1"/>
  <c r="L1184" i="10" s="1"/>
  <c r="M1184" i="10" s="1"/>
  <c r="H1184" i="10"/>
  <c r="I1184" i="10" s="1"/>
  <c r="J1184" i="10" s="1"/>
  <c r="E1184" i="10"/>
  <c r="F1184" i="10" s="1"/>
  <c r="G1184" i="10" s="1"/>
  <c r="B1184" i="10"/>
  <c r="C1184" i="10" s="1"/>
  <c r="D1184" i="10" s="1"/>
  <c r="A1185" i="10"/>
  <c r="K1185" i="10" l="1"/>
  <c r="L1185" i="10" s="1"/>
  <c r="M1185" i="10" s="1"/>
  <c r="H1185" i="10"/>
  <c r="I1185" i="10" s="1"/>
  <c r="J1185" i="10" s="1"/>
  <c r="E1185" i="10"/>
  <c r="F1185" i="10" s="1"/>
  <c r="G1185" i="10" s="1"/>
  <c r="A1186" i="10"/>
  <c r="B1185" i="10"/>
  <c r="C1185" i="10" s="1"/>
  <c r="D1185" i="10" s="1"/>
  <c r="K1186" i="10" l="1"/>
  <c r="L1186" i="10" s="1"/>
  <c r="M1186" i="10" s="1"/>
  <c r="H1186" i="10"/>
  <c r="I1186" i="10" s="1"/>
  <c r="J1186" i="10" s="1"/>
  <c r="E1186" i="10"/>
  <c r="F1186" i="10" s="1"/>
  <c r="G1186" i="10" s="1"/>
  <c r="A1187" i="10"/>
  <c r="B1186" i="10"/>
  <c r="C1186" i="10" s="1"/>
  <c r="D1186" i="10" s="1"/>
  <c r="K1187" i="10" l="1"/>
  <c r="L1187" i="10" s="1"/>
  <c r="M1187" i="10" s="1"/>
  <c r="E1187" i="10"/>
  <c r="F1187" i="10" s="1"/>
  <c r="G1187" i="10" s="1"/>
  <c r="H1187" i="10"/>
  <c r="I1187" i="10" s="1"/>
  <c r="J1187" i="10" s="1"/>
  <c r="A1188" i="10"/>
  <c r="B1187" i="10"/>
  <c r="C1187" i="10" s="1"/>
  <c r="D1187" i="10" s="1"/>
  <c r="K1188" i="10" l="1"/>
  <c r="L1188" i="10" s="1"/>
  <c r="M1188" i="10" s="1"/>
  <c r="H1188" i="10"/>
  <c r="I1188" i="10" s="1"/>
  <c r="J1188" i="10" s="1"/>
  <c r="E1188" i="10"/>
  <c r="F1188" i="10" s="1"/>
  <c r="G1188" i="10" s="1"/>
  <c r="A1189" i="10"/>
  <c r="B1188" i="10"/>
  <c r="C1188" i="10" s="1"/>
  <c r="D1188" i="10" s="1"/>
  <c r="K1189" i="10" l="1"/>
  <c r="L1189" i="10" s="1"/>
  <c r="M1189" i="10" s="1"/>
  <c r="H1189" i="10"/>
  <c r="I1189" i="10" s="1"/>
  <c r="J1189" i="10" s="1"/>
  <c r="E1189" i="10"/>
  <c r="F1189" i="10" s="1"/>
  <c r="G1189" i="10" s="1"/>
  <c r="A1190" i="10"/>
  <c r="B1189" i="10"/>
  <c r="C1189" i="10" s="1"/>
  <c r="D1189" i="10" s="1"/>
  <c r="K1190" i="10" l="1"/>
  <c r="L1190" i="10" s="1"/>
  <c r="M1190" i="10" s="1"/>
  <c r="H1190" i="10"/>
  <c r="I1190" i="10" s="1"/>
  <c r="J1190" i="10" s="1"/>
  <c r="E1190" i="10"/>
  <c r="F1190" i="10" s="1"/>
  <c r="G1190" i="10" s="1"/>
  <c r="A1191" i="10"/>
  <c r="B1190" i="10"/>
  <c r="C1190" i="10" s="1"/>
  <c r="D1190" i="10" s="1"/>
  <c r="K1191" i="10" l="1"/>
  <c r="L1191" i="10" s="1"/>
  <c r="M1191" i="10" s="1"/>
  <c r="E1191" i="10"/>
  <c r="F1191" i="10" s="1"/>
  <c r="G1191" i="10" s="1"/>
  <c r="H1191" i="10"/>
  <c r="I1191" i="10" s="1"/>
  <c r="J1191" i="10" s="1"/>
  <c r="B1191" i="10"/>
  <c r="C1191" i="10" s="1"/>
  <c r="D1191" i="10" s="1"/>
  <c r="A1192" i="10"/>
  <c r="K1192" i="10" l="1"/>
  <c r="L1192" i="10" s="1"/>
  <c r="M1192" i="10" s="1"/>
  <c r="H1192" i="10"/>
  <c r="I1192" i="10" s="1"/>
  <c r="J1192" i="10" s="1"/>
  <c r="E1192" i="10"/>
  <c r="F1192" i="10" s="1"/>
  <c r="G1192" i="10" s="1"/>
  <c r="B1192" i="10"/>
  <c r="C1192" i="10" s="1"/>
  <c r="D1192" i="10" s="1"/>
  <c r="A1193" i="10"/>
  <c r="K1193" i="10" l="1"/>
  <c r="L1193" i="10" s="1"/>
  <c r="M1193" i="10" s="1"/>
  <c r="H1193" i="10"/>
  <c r="I1193" i="10" s="1"/>
  <c r="J1193" i="10" s="1"/>
  <c r="E1193" i="10"/>
  <c r="F1193" i="10" s="1"/>
  <c r="G1193" i="10" s="1"/>
  <c r="A1194" i="10"/>
  <c r="B1193" i="10"/>
  <c r="C1193" i="10" s="1"/>
  <c r="D1193" i="10" s="1"/>
  <c r="K1194" i="10" l="1"/>
  <c r="L1194" i="10" s="1"/>
  <c r="M1194" i="10" s="1"/>
  <c r="H1194" i="10"/>
  <c r="I1194" i="10" s="1"/>
  <c r="J1194" i="10" s="1"/>
  <c r="E1194" i="10"/>
  <c r="F1194" i="10" s="1"/>
  <c r="G1194" i="10" s="1"/>
  <c r="A1195" i="10"/>
  <c r="B1194" i="10"/>
  <c r="C1194" i="10" s="1"/>
  <c r="D1194" i="10" s="1"/>
  <c r="K1195" i="10" l="1"/>
  <c r="L1195" i="10" s="1"/>
  <c r="M1195" i="10" s="1"/>
  <c r="E1195" i="10"/>
  <c r="F1195" i="10" s="1"/>
  <c r="G1195" i="10" s="1"/>
  <c r="H1195" i="10"/>
  <c r="I1195" i="10" s="1"/>
  <c r="J1195" i="10" s="1"/>
  <c r="B1195" i="10"/>
  <c r="C1195" i="10" s="1"/>
  <c r="D1195" i="10" s="1"/>
  <c r="A1196" i="10"/>
  <c r="K1196" i="10" l="1"/>
  <c r="L1196" i="10" s="1"/>
  <c r="M1196" i="10" s="1"/>
  <c r="H1196" i="10"/>
  <c r="I1196" i="10" s="1"/>
  <c r="J1196" i="10" s="1"/>
  <c r="E1196" i="10"/>
  <c r="F1196" i="10" s="1"/>
  <c r="G1196" i="10" s="1"/>
  <c r="B1196" i="10"/>
  <c r="C1196" i="10" s="1"/>
  <c r="D1196" i="10" s="1"/>
  <c r="A1197" i="10"/>
  <c r="K1197" i="10" l="1"/>
  <c r="L1197" i="10" s="1"/>
  <c r="M1197" i="10" s="1"/>
  <c r="H1197" i="10"/>
  <c r="I1197" i="10" s="1"/>
  <c r="J1197" i="10" s="1"/>
  <c r="E1197" i="10"/>
  <c r="F1197" i="10" s="1"/>
  <c r="G1197" i="10" s="1"/>
  <c r="A1198" i="10"/>
  <c r="B1197" i="10"/>
  <c r="C1197" i="10" s="1"/>
  <c r="D1197" i="10" s="1"/>
  <c r="K1198" i="10" l="1"/>
  <c r="L1198" i="10" s="1"/>
  <c r="M1198" i="10" s="1"/>
  <c r="H1198" i="10"/>
  <c r="I1198" i="10" s="1"/>
  <c r="J1198" i="10" s="1"/>
  <c r="E1198" i="10"/>
  <c r="F1198" i="10" s="1"/>
  <c r="G1198" i="10" s="1"/>
  <c r="A1199" i="10"/>
  <c r="B1198" i="10"/>
  <c r="C1198" i="10" s="1"/>
  <c r="D1198" i="10" s="1"/>
  <c r="K1199" i="10" l="1"/>
  <c r="L1199" i="10" s="1"/>
  <c r="M1199" i="10" s="1"/>
  <c r="H1199" i="10"/>
  <c r="I1199" i="10" s="1"/>
  <c r="J1199" i="10" s="1"/>
  <c r="E1199" i="10"/>
  <c r="F1199" i="10" s="1"/>
  <c r="G1199" i="10" s="1"/>
  <c r="B1199" i="10"/>
  <c r="C1199" i="10" s="1"/>
  <c r="D1199" i="10" s="1"/>
  <c r="A1200" i="10"/>
  <c r="K1200" i="10" l="1"/>
  <c r="L1200" i="10" s="1"/>
  <c r="M1200" i="10" s="1"/>
  <c r="H1200" i="10"/>
  <c r="I1200" i="10" s="1"/>
  <c r="J1200" i="10" s="1"/>
  <c r="E1200" i="10"/>
  <c r="F1200" i="10" s="1"/>
  <c r="G1200" i="10" s="1"/>
  <c r="B1200" i="10"/>
  <c r="C1200" i="10" s="1"/>
  <c r="D1200" i="10" s="1"/>
  <c r="A1201" i="10"/>
  <c r="K1201" i="10" l="1"/>
  <c r="L1201" i="10" s="1"/>
  <c r="M1201" i="10" s="1"/>
  <c r="H1201" i="10"/>
  <c r="I1201" i="10" s="1"/>
  <c r="J1201" i="10" s="1"/>
  <c r="E1201" i="10"/>
  <c r="F1201" i="10" s="1"/>
  <c r="G1201" i="10" s="1"/>
  <c r="B1201" i="10"/>
  <c r="C1201" i="10" s="1"/>
  <c r="D1201" i="10" s="1"/>
  <c r="A1202" i="10"/>
  <c r="K1202" i="10" l="1"/>
  <c r="L1202" i="10" s="1"/>
  <c r="M1202" i="10" s="1"/>
  <c r="H1202" i="10"/>
  <c r="I1202" i="10" s="1"/>
  <c r="J1202" i="10" s="1"/>
  <c r="E1202" i="10"/>
  <c r="F1202" i="10" s="1"/>
  <c r="G1202" i="10" s="1"/>
  <c r="A1203" i="10"/>
  <c r="B1202" i="10"/>
  <c r="C1202" i="10" s="1"/>
  <c r="D1202" i="10" s="1"/>
  <c r="K1203" i="10" l="1"/>
  <c r="L1203" i="10" s="1"/>
  <c r="M1203" i="10" s="1"/>
  <c r="E1203" i="10"/>
  <c r="F1203" i="10" s="1"/>
  <c r="G1203" i="10" s="1"/>
  <c r="H1203" i="10"/>
  <c r="I1203" i="10" s="1"/>
  <c r="J1203" i="10" s="1"/>
  <c r="A1204" i="10"/>
  <c r="B1203" i="10"/>
  <c r="C1203" i="10" s="1"/>
  <c r="D1203" i="10" s="1"/>
  <c r="K1204" i="10" l="1"/>
  <c r="L1204" i="10" s="1"/>
  <c r="M1204" i="10" s="1"/>
  <c r="H1204" i="10"/>
  <c r="I1204" i="10" s="1"/>
  <c r="J1204" i="10" s="1"/>
  <c r="E1204" i="10"/>
  <c r="F1204" i="10" s="1"/>
  <c r="G1204" i="10" s="1"/>
  <c r="B1204" i="10"/>
  <c r="C1204" i="10" s="1"/>
  <c r="D1204" i="10" s="1"/>
  <c r="A1205" i="10"/>
  <c r="K1205" i="10" l="1"/>
  <c r="L1205" i="10" s="1"/>
  <c r="M1205" i="10" s="1"/>
  <c r="H1205" i="10"/>
  <c r="I1205" i="10" s="1"/>
  <c r="J1205" i="10" s="1"/>
  <c r="E1205" i="10"/>
  <c r="F1205" i="10" s="1"/>
  <c r="G1205" i="10" s="1"/>
  <c r="B1205" i="10"/>
  <c r="C1205" i="10" s="1"/>
  <c r="D1205" i="10" s="1"/>
  <c r="A1206" i="10"/>
  <c r="K1206" i="10" l="1"/>
  <c r="L1206" i="10" s="1"/>
  <c r="M1206" i="10" s="1"/>
  <c r="H1206" i="10"/>
  <c r="I1206" i="10" s="1"/>
  <c r="J1206" i="10" s="1"/>
  <c r="E1206" i="10"/>
  <c r="F1206" i="10" s="1"/>
  <c r="G1206" i="10" s="1"/>
  <c r="A1207" i="10"/>
  <c r="B1206" i="10"/>
  <c r="C1206" i="10" s="1"/>
  <c r="D1206" i="10" s="1"/>
  <c r="K1207" i="10" l="1"/>
  <c r="L1207" i="10" s="1"/>
  <c r="M1207" i="10" s="1"/>
  <c r="E1207" i="10"/>
  <c r="F1207" i="10" s="1"/>
  <c r="G1207" i="10" s="1"/>
  <c r="H1207" i="10"/>
  <c r="I1207" i="10" s="1"/>
  <c r="J1207" i="10" s="1"/>
  <c r="B1207" i="10"/>
  <c r="C1207" i="10" s="1"/>
  <c r="D1207" i="10" s="1"/>
  <c r="A1208" i="10"/>
  <c r="K1208" i="10" l="1"/>
  <c r="L1208" i="10" s="1"/>
  <c r="M1208" i="10" s="1"/>
  <c r="H1208" i="10"/>
  <c r="I1208" i="10" s="1"/>
  <c r="J1208" i="10" s="1"/>
  <c r="E1208" i="10"/>
  <c r="F1208" i="10" s="1"/>
  <c r="G1208" i="10" s="1"/>
  <c r="B1208" i="10"/>
  <c r="C1208" i="10" s="1"/>
  <c r="D1208" i="10" s="1"/>
  <c r="A1209" i="10"/>
  <c r="K1209" i="10" l="1"/>
  <c r="L1209" i="10" s="1"/>
  <c r="M1209" i="10" s="1"/>
  <c r="H1209" i="10"/>
  <c r="I1209" i="10" s="1"/>
  <c r="J1209" i="10" s="1"/>
  <c r="E1209" i="10"/>
  <c r="F1209" i="10" s="1"/>
  <c r="G1209" i="10" s="1"/>
  <c r="B1209" i="10"/>
  <c r="C1209" i="10" s="1"/>
  <c r="D1209" i="10" s="1"/>
  <c r="A1210" i="10"/>
  <c r="K1210" i="10" l="1"/>
  <c r="L1210" i="10" s="1"/>
  <c r="M1210" i="10" s="1"/>
  <c r="H1210" i="10"/>
  <c r="I1210" i="10" s="1"/>
  <c r="J1210" i="10" s="1"/>
  <c r="E1210" i="10"/>
  <c r="F1210" i="10" s="1"/>
  <c r="G1210" i="10" s="1"/>
  <c r="A1211" i="10"/>
  <c r="B1210" i="10"/>
  <c r="C1210" i="10" s="1"/>
  <c r="D1210" i="10" s="1"/>
  <c r="K1211" i="10" l="1"/>
  <c r="L1211" i="10" s="1"/>
  <c r="M1211" i="10" s="1"/>
  <c r="E1211" i="10"/>
  <c r="F1211" i="10" s="1"/>
  <c r="G1211" i="10" s="1"/>
  <c r="H1211" i="10"/>
  <c r="I1211" i="10" s="1"/>
  <c r="J1211" i="10" s="1"/>
  <c r="A1212" i="10"/>
  <c r="B1211" i="10"/>
  <c r="C1211" i="10" s="1"/>
  <c r="D1211" i="10" s="1"/>
  <c r="K1212" i="10" l="1"/>
  <c r="L1212" i="10" s="1"/>
  <c r="M1212" i="10" s="1"/>
  <c r="H1212" i="10"/>
  <c r="I1212" i="10" s="1"/>
  <c r="J1212" i="10" s="1"/>
  <c r="E1212" i="10"/>
  <c r="F1212" i="10" s="1"/>
  <c r="G1212" i="10" s="1"/>
  <c r="B1212" i="10"/>
  <c r="C1212" i="10" s="1"/>
  <c r="D1212" i="10" s="1"/>
  <c r="A1213" i="10"/>
  <c r="K1213" i="10" l="1"/>
  <c r="L1213" i="10" s="1"/>
  <c r="M1213" i="10" s="1"/>
  <c r="H1213" i="10"/>
  <c r="I1213" i="10" s="1"/>
  <c r="J1213" i="10" s="1"/>
  <c r="E1213" i="10"/>
  <c r="F1213" i="10" s="1"/>
  <c r="G1213" i="10" s="1"/>
  <c r="A1214" i="10"/>
  <c r="B1213" i="10"/>
  <c r="C1213" i="10" s="1"/>
  <c r="D1213" i="10" s="1"/>
  <c r="K1214" i="10" l="1"/>
  <c r="L1214" i="10" s="1"/>
  <c r="M1214" i="10" s="1"/>
  <c r="H1214" i="10"/>
  <c r="I1214" i="10" s="1"/>
  <c r="J1214" i="10" s="1"/>
  <c r="E1214" i="10"/>
  <c r="F1214" i="10" s="1"/>
  <c r="G1214" i="10" s="1"/>
  <c r="A1215" i="10"/>
  <c r="B1214" i="10"/>
  <c r="C1214" i="10" s="1"/>
  <c r="D1214" i="10" s="1"/>
  <c r="K1215" i="10" l="1"/>
  <c r="L1215" i="10" s="1"/>
  <c r="M1215" i="10" s="1"/>
  <c r="H1215" i="10"/>
  <c r="I1215" i="10" s="1"/>
  <c r="J1215" i="10" s="1"/>
  <c r="E1215" i="10"/>
  <c r="F1215" i="10" s="1"/>
  <c r="G1215" i="10" s="1"/>
  <c r="A1216" i="10"/>
  <c r="B1215" i="10"/>
  <c r="C1215" i="10" s="1"/>
  <c r="D1215" i="10" s="1"/>
  <c r="K1216" i="10" l="1"/>
  <c r="L1216" i="10" s="1"/>
  <c r="M1216" i="10" s="1"/>
  <c r="H1216" i="10"/>
  <c r="I1216" i="10" s="1"/>
  <c r="J1216" i="10" s="1"/>
  <c r="E1216" i="10"/>
  <c r="F1216" i="10" s="1"/>
  <c r="G1216" i="10" s="1"/>
  <c r="B1216" i="10"/>
  <c r="C1216" i="10" s="1"/>
  <c r="D1216" i="10" s="1"/>
  <c r="A1217" i="10"/>
  <c r="K1217" i="10" l="1"/>
  <c r="L1217" i="10" s="1"/>
  <c r="M1217" i="10" s="1"/>
  <c r="H1217" i="10"/>
  <c r="I1217" i="10" s="1"/>
  <c r="J1217" i="10" s="1"/>
  <c r="E1217" i="10"/>
  <c r="F1217" i="10" s="1"/>
  <c r="G1217" i="10" s="1"/>
  <c r="B1217" i="10"/>
  <c r="C1217" i="10" s="1"/>
  <c r="D1217" i="10" s="1"/>
  <c r="A1218" i="10"/>
  <c r="K1218" i="10" l="1"/>
  <c r="L1218" i="10" s="1"/>
  <c r="M1218" i="10" s="1"/>
  <c r="H1218" i="10"/>
  <c r="I1218" i="10" s="1"/>
  <c r="J1218" i="10" s="1"/>
  <c r="E1218" i="10"/>
  <c r="F1218" i="10" s="1"/>
  <c r="G1218" i="10" s="1"/>
  <c r="B1218" i="10"/>
  <c r="C1218" i="10" s="1"/>
  <c r="D1218" i="10" s="1"/>
  <c r="A1219" i="10"/>
  <c r="K1219" i="10" l="1"/>
  <c r="L1219" i="10" s="1"/>
  <c r="M1219" i="10" s="1"/>
  <c r="E1219" i="10"/>
  <c r="F1219" i="10" s="1"/>
  <c r="G1219" i="10" s="1"/>
  <c r="H1219" i="10"/>
  <c r="I1219" i="10" s="1"/>
  <c r="J1219" i="10" s="1"/>
  <c r="A1220" i="10"/>
  <c r="B1219" i="10"/>
  <c r="C1219" i="10" s="1"/>
  <c r="D1219" i="10" s="1"/>
  <c r="K1220" i="10" l="1"/>
  <c r="L1220" i="10" s="1"/>
  <c r="M1220" i="10" s="1"/>
  <c r="H1220" i="10"/>
  <c r="I1220" i="10" s="1"/>
  <c r="J1220" i="10" s="1"/>
  <c r="E1220" i="10"/>
  <c r="F1220" i="10" s="1"/>
  <c r="G1220" i="10" s="1"/>
  <c r="B1220" i="10"/>
  <c r="C1220" i="10" s="1"/>
  <c r="D1220" i="10" s="1"/>
  <c r="A1221" i="10"/>
  <c r="K1221" i="10" l="1"/>
  <c r="L1221" i="10" s="1"/>
  <c r="M1221" i="10" s="1"/>
  <c r="H1221" i="10"/>
  <c r="I1221" i="10" s="1"/>
  <c r="J1221" i="10" s="1"/>
  <c r="E1221" i="10"/>
  <c r="F1221" i="10" s="1"/>
  <c r="G1221" i="10" s="1"/>
  <c r="A1222" i="10"/>
  <c r="B1221" i="10"/>
  <c r="C1221" i="10" s="1"/>
  <c r="D1221" i="10" s="1"/>
  <c r="K1222" i="10" l="1"/>
  <c r="L1222" i="10" s="1"/>
  <c r="M1222" i="10" s="1"/>
  <c r="H1222" i="10"/>
  <c r="I1222" i="10" s="1"/>
  <c r="J1222" i="10" s="1"/>
  <c r="E1222" i="10"/>
  <c r="F1222" i="10" s="1"/>
  <c r="G1222" i="10" s="1"/>
  <c r="A1223" i="10"/>
  <c r="B1222" i="10"/>
  <c r="C1222" i="10" s="1"/>
  <c r="D1222" i="10" s="1"/>
  <c r="K1223" i="10" l="1"/>
  <c r="L1223" i="10" s="1"/>
  <c r="M1223" i="10" s="1"/>
  <c r="E1223" i="10"/>
  <c r="F1223" i="10" s="1"/>
  <c r="G1223" i="10" s="1"/>
  <c r="H1223" i="10"/>
  <c r="I1223" i="10" s="1"/>
  <c r="J1223" i="10" s="1"/>
  <c r="A1224" i="10"/>
  <c r="B1223" i="10"/>
  <c r="C1223" i="10" s="1"/>
  <c r="D1223" i="10" s="1"/>
  <c r="K1224" i="10" l="1"/>
  <c r="L1224" i="10" s="1"/>
  <c r="M1224" i="10" s="1"/>
  <c r="H1224" i="10"/>
  <c r="I1224" i="10" s="1"/>
  <c r="J1224" i="10" s="1"/>
  <c r="E1224" i="10"/>
  <c r="F1224" i="10" s="1"/>
  <c r="G1224" i="10" s="1"/>
  <c r="B1224" i="10"/>
  <c r="C1224" i="10" s="1"/>
  <c r="D1224" i="10" s="1"/>
  <c r="A1225" i="10"/>
  <c r="K1225" i="10" l="1"/>
  <c r="L1225" i="10" s="1"/>
  <c r="M1225" i="10" s="1"/>
  <c r="H1225" i="10"/>
  <c r="I1225" i="10" s="1"/>
  <c r="J1225" i="10" s="1"/>
  <c r="E1225" i="10"/>
  <c r="F1225" i="10" s="1"/>
  <c r="G1225" i="10" s="1"/>
  <c r="A1226" i="10"/>
  <c r="B1225" i="10"/>
  <c r="C1225" i="10" s="1"/>
  <c r="D1225" i="10" s="1"/>
  <c r="K1226" i="10" l="1"/>
  <c r="L1226" i="10" s="1"/>
  <c r="M1226" i="10" s="1"/>
  <c r="H1226" i="10"/>
  <c r="I1226" i="10" s="1"/>
  <c r="J1226" i="10" s="1"/>
  <c r="E1226" i="10"/>
  <c r="F1226" i="10" s="1"/>
  <c r="G1226" i="10" s="1"/>
  <c r="A1227" i="10"/>
  <c r="B1226" i="10"/>
  <c r="C1226" i="10" s="1"/>
  <c r="D1226" i="10" s="1"/>
  <c r="K1227" i="10" l="1"/>
  <c r="L1227" i="10" s="1"/>
  <c r="M1227" i="10" s="1"/>
  <c r="E1227" i="10"/>
  <c r="F1227" i="10" s="1"/>
  <c r="G1227" i="10" s="1"/>
  <c r="H1227" i="10"/>
  <c r="I1227" i="10" s="1"/>
  <c r="J1227" i="10" s="1"/>
  <c r="B1227" i="10"/>
  <c r="C1227" i="10" s="1"/>
  <c r="D1227" i="10" s="1"/>
  <c r="A1228" i="10"/>
  <c r="K1228" i="10" l="1"/>
  <c r="L1228" i="10" s="1"/>
  <c r="M1228" i="10" s="1"/>
  <c r="H1228" i="10"/>
  <c r="I1228" i="10" s="1"/>
  <c r="J1228" i="10" s="1"/>
  <c r="E1228" i="10"/>
  <c r="F1228" i="10" s="1"/>
  <c r="G1228" i="10" s="1"/>
  <c r="A1229" i="10"/>
  <c r="B1228" i="10"/>
  <c r="C1228" i="10" s="1"/>
  <c r="D1228" i="10" s="1"/>
  <c r="K1229" i="10" l="1"/>
  <c r="L1229" i="10" s="1"/>
  <c r="M1229" i="10" s="1"/>
  <c r="H1229" i="10"/>
  <c r="I1229" i="10" s="1"/>
  <c r="J1229" i="10" s="1"/>
  <c r="E1229" i="10"/>
  <c r="F1229" i="10" s="1"/>
  <c r="G1229" i="10" s="1"/>
  <c r="A1230" i="10"/>
  <c r="B1229" i="10"/>
  <c r="C1229" i="10" s="1"/>
  <c r="D1229" i="10" s="1"/>
  <c r="K1230" i="10" l="1"/>
  <c r="L1230" i="10" s="1"/>
  <c r="M1230" i="10" s="1"/>
  <c r="H1230" i="10"/>
  <c r="I1230" i="10" s="1"/>
  <c r="J1230" i="10" s="1"/>
  <c r="E1230" i="10"/>
  <c r="F1230" i="10" s="1"/>
  <c r="G1230" i="10" s="1"/>
  <c r="A1231" i="10"/>
  <c r="B1230" i="10"/>
  <c r="C1230" i="10" s="1"/>
  <c r="D1230" i="10" s="1"/>
  <c r="K1231" i="10" l="1"/>
  <c r="L1231" i="10" s="1"/>
  <c r="M1231" i="10" s="1"/>
  <c r="H1231" i="10"/>
  <c r="I1231" i="10" s="1"/>
  <c r="J1231" i="10" s="1"/>
  <c r="E1231" i="10"/>
  <c r="F1231" i="10" s="1"/>
  <c r="G1231" i="10" s="1"/>
  <c r="A1232" i="10"/>
  <c r="B1231" i="10"/>
  <c r="C1231" i="10" s="1"/>
  <c r="D1231" i="10" s="1"/>
  <c r="K1232" i="10" l="1"/>
  <c r="L1232" i="10" s="1"/>
  <c r="M1232" i="10" s="1"/>
  <c r="H1232" i="10"/>
  <c r="I1232" i="10" s="1"/>
  <c r="J1232" i="10" s="1"/>
  <c r="E1232" i="10"/>
  <c r="F1232" i="10" s="1"/>
  <c r="G1232" i="10" s="1"/>
  <c r="B1232" i="10"/>
  <c r="C1232" i="10" s="1"/>
  <c r="D1232" i="10" s="1"/>
  <c r="A1233" i="10"/>
  <c r="K1233" i="10" l="1"/>
  <c r="L1233" i="10" s="1"/>
  <c r="M1233" i="10" s="1"/>
  <c r="H1233" i="10"/>
  <c r="I1233" i="10" s="1"/>
  <c r="J1233" i="10" s="1"/>
  <c r="E1233" i="10"/>
  <c r="F1233" i="10" s="1"/>
  <c r="G1233" i="10" s="1"/>
  <c r="A1234" i="10"/>
  <c r="B1233" i="10"/>
  <c r="C1233" i="10" s="1"/>
  <c r="D1233" i="10" s="1"/>
  <c r="K1234" i="10" l="1"/>
  <c r="L1234" i="10" s="1"/>
  <c r="M1234" i="10" s="1"/>
  <c r="H1234" i="10"/>
  <c r="I1234" i="10" s="1"/>
  <c r="J1234" i="10" s="1"/>
  <c r="E1234" i="10"/>
  <c r="F1234" i="10" s="1"/>
  <c r="G1234" i="10" s="1"/>
  <c r="A1235" i="10"/>
  <c r="B1234" i="10"/>
  <c r="C1234" i="10" s="1"/>
  <c r="D1234" i="10" s="1"/>
  <c r="K1235" i="10" l="1"/>
  <c r="L1235" i="10" s="1"/>
  <c r="M1235" i="10" s="1"/>
  <c r="E1235" i="10"/>
  <c r="F1235" i="10" s="1"/>
  <c r="G1235" i="10" s="1"/>
  <c r="H1235" i="10"/>
  <c r="I1235" i="10" s="1"/>
  <c r="J1235" i="10" s="1"/>
  <c r="B1235" i="10"/>
  <c r="C1235" i="10" s="1"/>
  <c r="D1235" i="10" s="1"/>
  <c r="A1236" i="10"/>
  <c r="K1236" i="10" l="1"/>
  <c r="L1236" i="10" s="1"/>
  <c r="M1236" i="10" s="1"/>
  <c r="H1236" i="10"/>
  <c r="I1236" i="10" s="1"/>
  <c r="J1236" i="10" s="1"/>
  <c r="E1236" i="10"/>
  <c r="F1236" i="10" s="1"/>
  <c r="G1236" i="10" s="1"/>
  <c r="B1236" i="10"/>
  <c r="C1236" i="10" s="1"/>
  <c r="D1236" i="10" s="1"/>
  <c r="A1237" i="10"/>
  <c r="K1237" i="10" l="1"/>
  <c r="L1237" i="10" s="1"/>
  <c r="M1237" i="10" s="1"/>
  <c r="H1237" i="10"/>
  <c r="I1237" i="10" s="1"/>
  <c r="J1237" i="10" s="1"/>
  <c r="E1237" i="10"/>
  <c r="F1237" i="10" s="1"/>
  <c r="G1237" i="10" s="1"/>
  <c r="B1237" i="10"/>
  <c r="C1237" i="10" s="1"/>
  <c r="D1237" i="10" s="1"/>
  <c r="A1238" i="10"/>
  <c r="K1238" i="10" l="1"/>
  <c r="L1238" i="10" s="1"/>
  <c r="M1238" i="10" s="1"/>
  <c r="H1238" i="10"/>
  <c r="I1238" i="10" s="1"/>
  <c r="J1238" i="10" s="1"/>
  <c r="E1238" i="10"/>
  <c r="F1238" i="10" s="1"/>
  <c r="G1238" i="10" s="1"/>
  <c r="A1239" i="10"/>
  <c r="B1238" i="10"/>
  <c r="C1238" i="10" s="1"/>
  <c r="D1238" i="10" s="1"/>
  <c r="K1239" i="10" l="1"/>
  <c r="L1239" i="10" s="1"/>
  <c r="M1239" i="10" s="1"/>
  <c r="E1239" i="10"/>
  <c r="F1239" i="10" s="1"/>
  <c r="G1239" i="10" s="1"/>
  <c r="H1239" i="10"/>
  <c r="I1239" i="10" s="1"/>
  <c r="J1239" i="10" s="1"/>
  <c r="B1239" i="10"/>
  <c r="C1239" i="10" s="1"/>
  <c r="D1239" i="10" s="1"/>
  <c r="A1240" i="10"/>
  <c r="K1240" i="10" l="1"/>
  <c r="L1240" i="10" s="1"/>
  <c r="M1240" i="10" s="1"/>
  <c r="H1240" i="10"/>
  <c r="I1240" i="10" s="1"/>
  <c r="J1240" i="10" s="1"/>
  <c r="E1240" i="10"/>
  <c r="F1240" i="10" s="1"/>
  <c r="G1240" i="10" s="1"/>
  <c r="B1240" i="10"/>
  <c r="C1240" i="10" s="1"/>
  <c r="D1240" i="10" s="1"/>
  <c r="A1241" i="10"/>
  <c r="K1241" i="10" l="1"/>
  <c r="L1241" i="10" s="1"/>
  <c r="M1241" i="10" s="1"/>
  <c r="H1241" i="10"/>
  <c r="I1241" i="10" s="1"/>
  <c r="J1241" i="10" s="1"/>
  <c r="E1241" i="10"/>
  <c r="F1241" i="10" s="1"/>
  <c r="G1241" i="10" s="1"/>
  <c r="B1241" i="10"/>
  <c r="C1241" i="10" s="1"/>
  <c r="D1241" i="10" s="1"/>
  <c r="A1242" i="10"/>
  <c r="K1242" i="10" l="1"/>
  <c r="L1242" i="10" s="1"/>
  <c r="M1242" i="10" s="1"/>
  <c r="H1242" i="10"/>
  <c r="I1242" i="10" s="1"/>
  <c r="J1242" i="10" s="1"/>
  <c r="E1242" i="10"/>
  <c r="F1242" i="10" s="1"/>
  <c r="G1242" i="10" s="1"/>
  <c r="A1243" i="10"/>
  <c r="B1242" i="10"/>
  <c r="C1242" i="10" s="1"/>
  <c r="D1242" i="10" s="1"/>
  <c r="K1243" i="10" l="1"/>
  <c r="L1243" i="10" s="1"/>
  <c r="M1243" i="10" s="1"/>
  <c r="E1243" i="10"/>
  <c r="F1243" i="10" s="1"/>
  <c r="G1243" i="10" s="1"/>
  <c r="H1243" i="10"/>
  <c r="I1243" i="10" s="1"/>
  <c r="J1243" i="10" s="1"/>
  <c r="A1244" i="10"/>
  <c r="B1243" i="10"/>
  <c r="C1243" i="10" s="1"/>
  <c r="D1243" i="10" s="1"/>
  <c r="K1244" i="10" l="1"/>
  <c r="L1244" i="10" s="1"/>
  <c r="M1244" i="10" s="1"/>
  <c r="H1244" i="10"/>
  <c r="I1244" i="10" s="1"/>
  <c r="J1244" i="10" s="1"/>
  <c r="E1244" i="10"/>
  <c r="F1244" i="10" s="1"/>
  <c r="G1244" i="10" s="1"/>
  <c r="B1244" i="10"/>
  <c r="C1244" i="10" s="1"/>
  <c r="D1244" i="10" s="1"/>
  <c r="A1245" i="10"/>
  <c r="K1245" i="10" l="1"/>
  <c r="L1245" i="10" s="1"/>
  <c r="M1245" i="10" s="1"/>
  <c r="H1245" i="10"/>
  <c r="I1245" i="10" s="1"/>
  <c r="J1245" i="10" s="1"/>
  <c r="E1245" i="10"/>
  <c r="F1245" i="10" s="1"/>
  <c r="G1245" i="10" s="1"/>
  <c r="B1245" i="10"/>
  <c r="C1245" i="10" s="1"/>
  <c r="D1245" i="10" s="1"/>
  <c r="A1246" i="10"/>
  <c r="K1246" i="10" l="1"/>
  <c r="L1246" i="10" s="1"/>
  <c r="M1246" i="10" s="1"/>
  <c r="H1246" i="10"/>
  <c r="I1246" i="10" s="1"/>
  <c r="J1246" i="10" s="1"/>
  <c r="E1246" i="10"/>
  <c r="F1246" i="10" s="1"/>
  <c r="G1246" i="10" s="1"/>
  <c r="A1247" i="10"/>
  <c r="B1246" i="10"/>
  <c r="C1246" i="10" s="1"/>
  <c r="D1246" i="10" s="1"/>
  <c r="K1247" i="10" l="1"/>
  <c r="L1247" i="10" s="1"/>
  <c r="M1247" i="10" s="1"/>
  <c r="H1247" i="10"/>
  <c r="I1247" i="10" s="1"/>
  <c r="J1247" i="10" s="1"/>
  <c r="E1247" i="10"/>
  <c r="F1247" i="10" s="1"/>
  <c r="G1247" i="10" s="1"/>
  <c r="B1247" i="10"/>
  <c r="C1247" i="10" s="1"/>
  <c r="D1247" i="10" s="1"/>
  <c r="A1248" i="10"/>
  <c r="K1248" i="10" l="1"/>
  <c r="L1248" i="10" s="1"/>
  <c r="M1248" i="10" s="1"/>
  <c r="H1248" i="10"/>
  <c r="I1248" i="10" s="1"/>
  <c r="J1248" i="10" s="1"/>
  <c r="E1248" i="10"/>
  <c r="F1248" i="10" s="1"/>
  <c r="G1248" i="10" s="1"/>
  <c r="B1248" i="10"/>
  <c r="C1248" i="10" s="1"/>
  <c r="D1248" i="10" s="1"/>
  <c r="A1249" i="10"/>
  <c r="K1249" i="10" l="1"/>
  <c r="L1249" i="10" s="1"/>
  <c r="M1249" i="10" s="1"/>
  <c r="H1249" i="10"/>
  <c r="I1249" i="10" s="1"/>
  <c r="J1249" i="10" s="1"/>
  <c r="E1249" i="10"/>
  <c r="F1249" i="10" s="1"/>
  <c r="G1249" i="10" s="1"/>
  <c r="A1250" i="10"/>
  <c r="B1249" i="10"/>
  <c r="C1249" i="10" s="1"/>
  <c r="D1249" i="10" s="1"/>
  <c r="K1250" i="10" l="1"/>
  <c r="L1250" i="10" s="1"/>
  <c r="M1250" i="10" s="1"/>
  <c r="H1250" i="10"/>
  <c r="I1250" i="10" s="1"/>
  <c r="J1250" i="10" s="1"/>
  <c r="E1250" i="10"/>
  <c r="F1250" i="10" s="1"/>
  <c r="G1250" i="10" s="1"/>
  <c r="A1251" i="10"/>
  <c r="B1250" i="10"/>
  <c r="C1250" i="10" s="1"/>
  <c r="D1250" i="10" s="1"/>
  <c r="K1251" i="10" l="1"/>
  <c r="L1251" i="10" s="1"/>
  <c r="M1251" i="10" s="1"/>
  <c r="E1251" i="10"/>
  <c r="F1251" i="10" s="1"/>
  <c r="G1251" i="10" s="1"/>
  <c r="H1251" i="10"/>
  <c r="I1251" i="10" s="1"/>
  <c r="J1251" i="10" s="1"/>
  <c r="A1252" i="10"/>
  <c r="B1251" i="10"/>
  <c r="C1251" i="10" s="1"/>
  <c r="D1251" i="10" s="1"/>
  <c r="K1252" i="10" l="1"/>
  <c r="L1252" i="10" s="1"/>
  <c r="M1252" i="10" s="1"/>
  <c r="H1252" i="10"/>
  <c r="I1252" i="10" s="1"/>
  <c r="J1252" i="10" s="1"/>
  <c r="E1252" i="10"/>
  <c r="F1252" i="10" s="1"/>
  <c r="G1252" i="10" s="1"/>
  <c r="B1252" i="10"/>
  <c r="C1252" i="10" s="1"/>
  <c r="D1252" i="10" s="1"/>
  <c r="A1253" i="10"/>
  <c r="K1253" i="10" l="1"/>
  <c r="L1253" i="10" s="1"/>
  <c r="M1253" i="10" s="1"/>
  <c r="H1253" i="10"/>
  <c r="I1253" i="10" s="1"/>
  <c r="J1253" i="10" s="1"/>
  <c r="E1253" i="10"/>
  <c r="F1253" i="10" s="1"/>
  <c r="G1253" i="10" s="1"/>
  <c r="A1254" i="10"/>
  <c r="B1253" i="10"/>
  <c r="C1253" i="10" s="1"/>
  <c r="D1253" i="10" s="1"/>
  <c r="K1254" i="10" l="1"/>
  <c r="L1254" i="10" s="1"/>
  <c r="M1254" i="10" s="1"/>
  <c r="H1254" i="10"/>
  <c r="I1254" i="10" s="1"/>
  <c r="J1254" i="10" s="1"/>
  <c r="E1254" i="10"/>
  <c r="F1254" i="10" s="1"/>
  <c r="G1254" i="10" s="1"/>
  <c r="A1255" i="10"/>
  <c r="B1254" i="10"/>
  <c r="C1254" i="10" s="1"/>
  <c r="D1254" i="10" s="1"/>
  <c r="K1255" i="10" l="1"/>
  <c r="L1255" i="10" s="1"/>
  <c r="M1255" i="10" s="1"/>
  <c r="E1255" i="10"/>
  <c r="F1255" i="10" s="1"/>
  <c r="G1255" i="10" s="1"/>
  <c r="H1255" i="10"/>
  <c r="I1255" i="10" s="1"/>
  <c r="J1255" i="10" s="1"/>
  <c r="A1256" i="10"/>
  <c r="B1255" i="10"/>
  <c r="C1255" i="10" s="1"/>
  <c r="D1255" i="10" s="1"/>
  <c r="K1256" i="10" l="1"/>
  <c r="L1256" i="10" s="1"/>
  <c r="M1256" i="10" s="1"/>
  <c r="H1256" i="10"/>
  <c r="I1256" i="10" s="1"/>
  <c r="J1256" i="10" s="1"/>
  <c r="E1256" i="10"/>
  <c r="F1256" i="10" s="1"/>
  <c r="G1256" i="10" s="1"/>
  <c r="B1256" i="10"/>
  <c r="C1256" i="10" s="1"/>
  <c r="D1256" i="10" s="1"/>
  <c r="A1257" i="10"/>
  <c r="K1257" i="10" l="1"/>
  <c r="L1257" i="10" s="1"/>
  <c r="M1257" i="10" s="1"/>
  <c r="H1257" i="10"/>
  <c r="I1257" i="10" s="1"/>
  <c r="J1257" i="10" s="1"/>
  <c r="E1257" i="10"/>
  <c r="F1257" i="10" s="1"/>
  <c r="G1257" i="10" s="1"/>
  <c r="A1258" i="10"/>
  <c r="B1257" i="10"/>
  <c r="C1257" i="10" s="1"/>
  <c r="D1257" i="10" s="1"/>
  <c r="K1258" i="10" l="1"/>
  <c r="L1258" i="10" s="1"/>
  <c r="M1258" i="10" s="1"/>
  <c r="H1258" i="10"/>
  <c r="I1258" i="10" s="1"/>
  <c r="J1258" i="10" s="1"/>
  <c r="E1258" i="10"/>
  <c r="F1258" i="10" s="1"/>
  <c r="G1258" i="10" s="1"/>
  <c r="A1259" i="10"/>
  <c r="B1258" i="10"/>
  <c r="C1258" i="10" s="1"/>
  <c r="D1258" i="10" s="1"/>
  <c r="K1259" i="10" l="1"/>
  <c r="L1259" i="10" s="1"/>
  <c r="M1259" i="10" s="1"/>
  <c r="E1259" i="10"/>
  <c r="F1259" i="10" s="1"/>
  <c r="G1259" i="10" s="1"/>
  <c r="H1259" i="10"/>
  <c r="I1259" i="10" s="1"/>
  <c r="J1259" i="10" s="1"/>
  <c r="B1259" i="10"/>
  <c r="C1259" i="10" s="1"/>
  <c r="D1259" i="10" s="1"/>
  <c r="A1260" i="10"/>
  <c r="K1260" i="10" l="1"/>
  <c r="L1260" i="10" s="1"/>
  <c r="M1260" i="10" s="1"/>
  <c r="H1260" i="10"/>
  <c r="I1260" i="10" s="1"/>
  <c r="J1260" i="10" s="1"/>
  <c r="E1260" i="10"/>
  <c r="F1260" i="10" s="1"/>
  <c r="G1260" i="10" s="1"/>
  <c r="A1261" i="10"/>
  <c r="B1260" i="10"/>
  <c r="C1260" i="10" s="1"/>
  <c r="D1260" i="10" s="1"/>
  <c r="K1261" i="10" l="1"/>
  <c r="L1261" i="10" s="1"/>
  <c r="M1261" i="10" s="1"/>
  <c r="H1261" i="10"/>
  <c r="I1261" i="10" s="1"/>
  <c r="J1261" i="10" s="1"/>
  <c r="E1261" i="10"/>
  <c r="F1261" i="10" s="1"/>
  <c r="G1261" i="10" s="1"/>
  <c r="B1261" i="10"/>
  <c r="C1261" i="10" s="1"/>
  <c r="D1261" i="10" s="1"/>
  <c r="A1262" i="10"/>
  <c r="K1262" i="10" l="1"/>
  <c r="L1262" i="10" s="1"/>
  <c r="M1262" i="10" s="1"/>
  <c r="H1262" i="10"/>
  <c r="I1262" i="10" s="1"/>
  <c r="J1262" i="10" s="1"/>
  <c r="E1262" i="10"/>
  <c r="F1262" i="10" s="1"/>
  <c r="G1262" i="10" s="1"/>
  <c r="A1263" i="10"/>
  <c r="B1262" i="10"/>
  <c r="C1262" i="10" s="1"/>
  <c r="D1262" i="10" s="1"/>
  <c r="K1263" i="10" l="1"/>
  <c r="L1263" i="10" s="1"/>
  <c r="M1263" i="10" s="1"/>
  <c r="H1263" i="10"/>
  <c r="I1263" i="10" s="1"/>
  <c r="J1263" i="10" s="1"/>
  <c r="E1263" i="10"/>
  <c r="F1263" i="10" s="1"/>
  <c r="G1263" i="10" s="1"/>
  <c r="B1263" i="10"/>
  <c r="C1263" i="10" s="1"/>
  <c r="D1263" i="10" s="1"/>
  <c r="A1264" i="10"/>
  <c r="K1264" i="10" l="1"/>
  <c r="L1264" i="10" s="1"/>
  <c r="M1264" i="10" s="1"/>
  <c r="H1264" i="10"/>
  <c r="I1264" i="10" s="1"/>
  <c r="J1264" i="10" s="1"/>
  <c r="E1264" i="10"/>
  <c r="F1264" i="10" s="1"/>
  <c r="G1264" i="10" s="1"/>
  <c r="B1264" i="10"/>
  <c r="C1264" i="10" s="1"/>
  <c r="D1264" i="10" s="1"/>
  <c r="A1265" i="10"/>
  <c r="K1265" i="10" l="1"/>
  <c r="L1265" i="10" s="1"/>
  <c r="M1265" i="10" s="1"/>
  <c r="H1265" i="10"/>
  <c r="I1265" i="10" s="1"/>
  <c r="J1265" i="10" s="1"/>
  <c r="E1265" i="10"/>
  <c r="F1265" i="10" s="1"/>
  <c r="G1265" i="10" s="1"/>
  <c r="A1266" i="10"/>
  <c r="B1265" i="10"/>
  <c r="C1265" i="10" s="1"/>
  <c r="D1265" i="10" s="1"/>
  <c r="K1266" i="10" l="1"/>
  <c r="L1266" i="10" s="1"/>
  <c r="M1266" i="10" s="1"/>
  <c r="H1266" i="10"/>
  <c r="I1266" i="10" s="1"/>
  <c r="J1266" i="10" s="1"/>
  <c r="E1266" i="10"/>
  <c r="F1266" i="10" s="1"/>
  <c r="G1266" i="10" s="1"/>
  <c r="A1267" i="10"/>
  <c r="B1266" i="10"/>
  <c r="C1266" i="10" s="1"/>
  <c r="D1266" i="10" s="1"/>
  <c r="K1267" i="10" l="1"/>
  <c r="L1267" i="10" s="1"/>
  <c r="M1267" i="10" s="1"/>
  <c r="E1267" i="10"/>
  <c r="F1267" i="10" s="1"/>
  <c r="G1267" i="10" s="1"/>
  <c r="H1267" i="10"/>
  <c r="I1267" i="10" s="1"/>
  <c r="J1267" i="10" s="1"/>
  <c r="A1268" i="10"/>
  <c r="B1267" i="10"/>
  <c r="C1267" i="10" s="1"/>
  <c r="D1267" i="10" s="1"/>
  <c r="K1268" i="10" l="1"/>
  <c r="L1268" i="10" s="1"/>
  <c r="M1268" i="10" s="1"/>
  <c r="H1268" i="10"/>
  <c r="I1268" i="10" s="1"/>
  <c r="J1268" i="10" s="1"/>
  <c r="E1268" i="10"/>
  <c r="F1268" i="10" s="1"/>
  <c r="G1268" i="10" s="1"/>
  <c r="B1268" i="10"/>
  <c r="C1268" i="10" s="1"/>
  <c r="D1268" i="10" s="1"/>
  <c r="A1269" i="10"/>
  <c r="K1269" i="10" l="1"/>
  <c r="L1269" i="10" s="1"/>
  <c r="M1269" i="10" s="1"/>
  <c r="H1269" i="10"/>
  <c r="I1269" i="10" s="1"/>
  <c r="J1269" i="10" s="1"/>
  <c r="E1269" i="10"/>
  <c r="F1269" i="10" s="1"/>
  <c r="G1269" i="10" s="1"/>
  <c r="A1270" i="10"/>
  <c r="B1269" i="10"/>
  <c r="C1269" i="10" s="1"/>
  <c r="D1269" i="10" s="1"/>
  <c r="K1270" i="10" l="1"/>
  <c r="L1270" i="10" s="1"/>
  <c r="M1270" i="10" s="1"/>
  <c r="H1270" i="10"/>
  <c r="I1270" i="10" s="1"/>
  <c r="J1270" i="10" s="1"/>
  <c r="E1270" i="10"/>
  <c r="F1270" i="10" s="1"/>
  <c r="G1270" i="10" s="1"/>
  <c r="A1271" i="10"/>
  <c r="B1270" i="10"/>
  <c r="C1270" i="10" s="1"/>
  <c r="D1270" i="10" s="1"/>
  <c r="K1271" i="10" l="1"/>
  <c r="L1271" i="10" s="1"/>
  <c r="M1271" i="10" s="1"/>
  <c r="E1271" i="10"/>
  <c r="F1271" i="10" s="1"/>
  <c r="G1271" i="10" s="1"/>
  <c r="H1271" i="10"/>
  <c r="I1271" i="10" s="1"/>
  <c r="J1271" i="10" s="1"/>
  <c r="B1271" i="10"/>
  <c r="C1271" i="10" s="1"/>
  <c r="D1271" i="10" s="1"/>
  <c r="A1272" i="10"/>
  <c r="K1272" i="10" l="1"/>
  <c r="L1272" i="10" s="1"/>
  <c r="M1272" i="10" s="1"/>
  <c r="H1272" i="10"/>
  <c r="I1272" i="10" s="1"/>
  <c r="J1272" i="10" s="1"/>
  <c r="E1272" i="10"/>
  <c r="F1272" i="10" s="1"/>
  <c r="G1272" i="10" s="1"/>
  <c r="B1272" i="10"/>
  <c r="C1272" i="10" s="1"/>
  <c r="D1272" i="10" s="1"/>
  <c r="A1273" i="10"/>
  <c r="K1273" i="10" l="1"/>
  <c r="L1273" i="10" s="1"/>
  <c r="M1273" i="10" s="1"/>
  <c r="H1273" i="10"/>
  <c r="I1273" i="10" s="1"/>
  <c r="J1273" i="10" s="1"/>
  <c r="E1273" i="10"/>
  <c r="F1273" i="10" s="1"/>
  <c r="G1273" i="10" s="1"/>
  <c r="A1274" i="10"/>
  <c r="B1273" i="10"/>
  <c r="C1273" i="10" s="1"/>
  <c r="D1273" i="10" s="1"/>
  <c r="K1274" i="10" l="1"/>
  <c r="L1274" i="10" s="1"/>
  <c r="M1274" i="10" s="1"/>
  <c r="H1274" i="10"/>
  <c r="I1274" i="10" s="1"/>
  <c r="J1274" i="10" s="1"/>
  <c r="E1274" i="10"/>
  <c r="F1274" i="10" s="1"/>
  <c r="G1274" i="10" s="1"/>
  <c r="A1275" i="10"/>
  <c r="B1274" i="10"/>
  <c r="C1274" i="10" s="1"/>
  <c r="D1274" i="10" s="1"/>
  <c r="K1275" i="10" l="1"/>
  <c r="L1275" i="10" s="1"/>
  <c r="M1275" i="10" s="1"/>
  <c r="E1275" i="10"/>
  <c r="F1275" i="10" s="1"/>
  <c r="G1275" i="10" s="1"/>
  <c r="H1275" i="10"/>
  <c r="I1275" i="10" s="1"/>
  <c r="J1275" i="10" s="1"/>
  <c r="A1276" i="10"/>
  <c r="B1275" i="10"/>
  <c r="C1275" i="10" s="1"/>
  <c r="D1275" i="10" s="1"/>
  <c r="K1276" i="10" l="1"/>
  <c r="L1276" i="10" s="1"/>
  <c r="M1276" i="10" s="1"/>
  <c r="H1276" i="10"/>
  <c r="I1276" i="10" s="1"/>
  <c r="J1276" i="10" s="1"/>
  <c r="E1276" i="10"/>
  <c r="F1276" i="10" s="1"/>
  <c r="G1276" i="10" s="1"/>
  <c r="B1276" i="10"/>
  <c r="C1276" i="10" s="1"/>
  <c r="D1276" i="10" s="1"/>
  <c r="A1277" i="10"/>
  <c r="K1277" i="10" l="1"/>
  <c r="L1277" i="10" s="1"/>
  <c r="M1277" i="10" s="1"/>
  <c r="H1277" i="10"/>
  <c r="I1277" i="10" s="1"/>
  <c r="J1277" i="10" s="1"/>
  <c r="E1277" i="10"/>
  <c r="F1277" i="10" s="1"/>
  <c r="G1277" i="10" s="1"/>
  <c r="A1278" i="10"/>
  <c r="B1277" i="10"/>
  <c r="C1277" i="10" s="1"/>
  <c r="D1277" i="10" s="1"/>
  <c r="K1278" i="10" l="1"/>
  <c r="L1278" i="10" s="1"/>
  <c r="M1278" i="10" s="1"/>
  <c r="H1278" i="10"/>
  <c r="I1278" i="10" s="1"/>
  <c r="J1278" i="10" s="1"/>
  <c r="E1278" i="10"/>
  <c r="F1278" i="10" s="1"/>
  <c r="G1278" i="10" s="1"/>
  <c r="A1279" i="10"/>
  <c r="B1278" i="10"/>
  <c r="C1278" i="10" s="1"/>
  <c r="D1278" i="10" s="1"/>
  <c r="K1279" i="10" l="1"/>
  <c r="L1279" i="10" s="1"/>
  <c r="M1279" i="10" s="1"/>
  <c r="H1279" i="10"/>
  <c r="I1279" i="10" s="1"/>
  <c r="J1279" i="10" s="1"/>
  <c r="E1279" i="10"/>
  <c r="F1279" i="10" s="1"/>
  <c r="G1279" i="10" s="1"/>
  <c r="A1280" i="10"/>
  <c r="B1279" i="10"/>
  <c r="C1279" i="10" s="1"/>
  <c r="D1279" i="10" s="1"/>
  <c r="K1280" i="10" l="1"/>
  <c r="L1280" i="10" s="1"/>
  <c r="M1280" i="10" s="1"/>
  <c r="H1280" i="10"/>
  <c r="I1280" i="10" s="1"/>
  <c r="J1280" i="10" s="1"/>
  <c r="E1280" i="10"/>
  <c r="F1280" i="10" s="1"/>
  <c r="G1280" i="10" s="1"/>
  <c r="B1280" i="10"/>
  <c r="C1280" i="10" s="1"/>
  <c r="D1280" i="10" s="1"/>
  <c r="A1281" i="10"/>
  <c r="K1281" i="10" l="1"/>
  <c r="L1281" i="10" s="1"/>
  <c r="M1281" i="10" s="1"/>
  <c r="H1281" i="10"/>
  <c r="I1281" i="10" s="1"/>
  <c r="J1281" i="10" s="1"/>
  <c r="E1281" i="10"/>
  <c r="F1281" i="10" s="1"/>
  <c r="G1281" i="10" s="1"/>
  <c r="A1282" i="10"/>
  <c r="B1281" i="10"/>
  <c r="C1281" i="10" s="1"/>
  <c r="D1281" i="10" s="1"/>
  <c r="K1282" i="10" l="1"/>
  <c r="L1282" i="10" s="1"/>
  <c r="M1282" i="10" s="1"/>
  <c r="H1282" i="10"/>
  <c r="I1282" i="10" s="1"/>
  <c r="J1282" i="10" s="1"/>
  <c r="E1282" i="10"/>
  <c r="F1282" i="10" s="1"/>
  <c r="G1282" i="10" s="1"/>
  <c r="A1283" i="10"/>
  <c r="B1282" i="10"/>
  <c r="C1282" i="10" s="1"/>
  <c r="D1282" i="10" s="1"/>
  <c r="K1283" i="10" l="1"/>
  <c r="L1283" i="10" s="1"/>
  <c r="M1283" i="10" s="1"/>
  <c r="E1283" i="10"/>
  <c r="F1283" i="10" s="1"/>
  <c r="G1283" i="10" s="1"/>
  <c r="H1283" i="10"/>
  <c r="I1283" i="10" s="1"/>
  <c r="J1283" i="10" s="1"/>
  <c r="B1283" i="10"/>
  <c r="C1283" i="10" s="1"/>
  <c r="D1283" i="10" s="1"/>
  <c r="A1284" i="10"/>
  <c r="K1284" i="10" l="1"/>
  <c r="L1284" i="10" s="1"/>
  <c r="M1284" i="10" s="1"/>
  <c r="H1284" i="10"/>
  <c r="I1284" i="10" s="1"/>
  <c r="J1284" i="10" s="1"/>
  <c r="E1284" i="10"/>
  <c r="F1284" i="10" s="1"/>
  <c r="G1284" i="10" s="1"/>
  <c r="A1285" i="10"/>
  <c r="B1284" i="10"/>
  <c r="C1284" i="10" s="1"/>
  <c r="D1284" i="10" s="1"/>
  <c r="K1285" i="10" l="1"/>
  <c r="L1285" i="10" s="1"/>
  <c r="M1285" i="10" s="1"/>
  <c r="H1285" i="10"/>
  <c r="I1285" i="10" s="1"/>
  <c r="J1285" i="10" s="1"/>
  <c r="E1285" i="10"/>
  <c r="F1285" i="10" s="1"/>
  <c r="G1285" i="10" s="1"/>
  <c r="B1285" i="10"/>
  <c r="C1285" i="10" s="1"/>
  <c r="D1285" i="10" s="1"/>
  <c r="A1286" i="10"/>
  <c r="K1286" i="10" l="1"/>
  <c r="L1286" i="10" s="1"/>
  <c r="M1286" i="10" s="1"/>
  <c r="H1286" i="10"/>
  <c r="I1286" i="10" s="1"/>
  <c r="J1286" i="10" s="1"/>
  <c r="E1286" i="10"/>
  <c r="F1286" i="10" s="1"/>
  <c r="G1286" i="10" s="1"/>
  <c r="A1287" i="10"/>
  <c r="B1286" i="10"/>
  <c r="C1286" i="10" s="1"/>
  <c r="D1286" i="10" s="1"/>
  <c r="K1287" i="10" l="1"/>
  <c r="L1287" i="10" s="1"/>
  <c r="M1287" i="10" s="1"/>
  <c r="E1287" i="10"/>
  <c r="F1287" i="10" s="1"/>
  <c r="G1287" i="10" s="1"/>
  <c r="H1287" i="10"/>
  <c r="I1287" i="10" s="1"/>
  <c r="J1287" i="10" s="1"/>
  <c r="A1288" i="10"/>
  <c r="B1287" i="10"/>
  <c r="C1287" i="10" s="1"/>
  <c r="D1287" i="10" s="1"/>
  <c r="K1288" i="10" l="1"/>
  <c r="L1288" i="10" s="1"/>
  <c r="M1288" i="10" s="1"/>
  <c r="H1288" i="10"/>
  <c r="I1288" i="10" s="1"/>
  <c r="J1288" i="10" s="1"/>
  <c r="E1288" i="10"/>
  <c r="F1288" i="10" s="1"/>
  <c r="G1288" i="10" s="1"/>
  <c r="A1289" i="10"/>
  <c r="B1288" i="10"/>
  <c r="C1288" i="10" s="1"/>
  <c r="D1288" i="10" s="1"/>
  <c r="K1289" i="10" l="1"/>
  <c r="L1289" i="10" s="1"/>
  <c r="M1289" i="10" s="1"/>
  <c r="H1289" i="10"/>
  <c r="I1289" i="10" s="1"/>
  <c r="J1289" i="10" s="1"/>
  <c r="E1289" i="10"/>
  <c r="F1289" i="10" s="1"/>
  <c r="G1289" i="10" s="1"/>
  <c r="A1290" i="10"/>
  <c r="B1289" i="10"/>
  <c r="C1289" i="10" s="1"/>
  <c r="D1289" i="10" s="1"/>
  <c r="K1290" i="10" l="1"/>
  <c r="L1290" i="10" s="1"/>
  <c r="M1290" i="10" s="1"/>
  <c r="H1290" i="10"/>
  <c r="I1290" i="10" s="1"/>
  <c r="J1290" i="10" s="1"/>
  <c r="E1290" i="10"/>
  <c r="F1290" i="10" s="1"/>
  <c r="G1290" i="10" s="1"/>
  <c r="B1290" i="10"/>
  <c r="C1290" i="10" s="1"/>
  <c r="D1290" i="10" s="1"/>
  <c r="A1291" i="10"/>
  <c r="K1291" i="10" l="1"/>
  <c r="L1291" i="10" s="1"/>
  <c r="M1291" i="10" s="1"/>
  <c r="E1291" i="10"/>
  <c r="F1291" i="10" s="1"/>
  <c r="G1291" i="10" s="1"/>
  <c r="H1291" i="10"/>
  <c r="I1291" i="10" s="1"/>
  <c r="J1291" i="10" s="1"/>
  <c r="B1291" i="10"/>
  <c r="C1291" i="10" s="1"/>
  <c r="D1291" i="10" s="1"/>
  <c r="A1292" i="10"/>
  <c r="K1292" i="10" l="1"/>
  <c r="L1292" i="10" s="1"/>
  <c r="M1292" i="10" s="1"/>
  <c r="H1292" i="10"/>
  <c r="I1292" i="10" s="1"/>
  <c r="J1292" i="10" s="1"/>
  <c r="E1292" i="10"/>
  <c r="F1292" i="10" s="1"/>
  <c r="G1292" i="10" s="1"/>
  <c r="B1292" i="10"/>
  <c r="C1292" i="10" s="1"/>
  <c r="D1292" i="10" s="1"/>
  <c r="A1293" i="10"/>
  <c r="K1293" i="10" l="1"/>
  <c r="L1293" i="10" s="1"/>
  <c r="M1293" i="10" s="1"/>
  <c r="H1293" i="10"/>
  <c r="I1293" i="10" s="1"/>
  <c r="J1293" i="10" s="1"/>
  <c r="E1293" i="10"/>
  <c r="F1293" i="10" s="1"/>
  <c r="G1293" i="10" s="1"/>
  <c r="B1293" i="10"/>
  <c r="C1293" i="10" s="1"/>
  <c r="D1293" i="10" s="1"/>
  <c r="A1294" i="10"/>
  <c r="K1294" i="10" l="1"/>
  <c r="L1294" i="10" s="1"/>
  <c r="M1294" i="10" s="1"/>
  <c r="H1294" i="10"/>
  <c r="I1294" i="10" s="1"/>
  <c r="J1294" i="10" s="1"/>
  <c r="E1294" i="10"/>
  <c r="F1294" i="10" s="1"/>
  <c r="G1294" i="10" s="1"/>
  <c r="B1294" i="10"/>
  <c r="C1294" i="10" s="1"/>
  <c r="D1294" i="10" s="1"/>
  <c r="A1295" i="10"/>
  <c r="K1295" i="10" l="1"/>
  <c r="L1295" i="10" s="1"/>
  <c r="M1295" i="10" s="1"/>
  <c r="H1295" i="10"/>
  <c r="I1295" i="10" s="1"/>
  <c r="J1295" i="10" s="1"/>
  <c r="E1295" i="10"/>
  <c r="F1295" i="10" s="1"/>
  <c r="G1295" i="10" s="1"/>
  <c r="A1296" i="10"/>
  <c r="B1295" i="10"/>
  <c r="C1295" i="10" s="1"/>
  <c r="D1295" i="10" s="1"/>
  <c r="K1296" i="10" l="1"/>
  <c r="L1296" i="10" s="1"/>
  <c r="M1296" i="10" s="1"/>
  <c r="H1296" i="10"/>
  <c r="I1296" i="10" s="1"/>
  <c r="J1296" i="10" s="1"/>
  <c r="E1296" i="10"/>
  <c r="F1296" i="10" s="1"/>
  <c r="G1296" i="10" s="1"/>
  <c r="B1296" i="10"/>
  <c r="C1296" i="10" s="1"/>
  <c r="D1296" i="10" s="1"/>
  <c r="A1297" i="10"/>
  <c r="K1297" i="10" l="1"/>
  <c r="L1297" i="10" s="1"/>
  <c r="M1297" i="10" s="1"/>
  <c r="H1297" i="10"/>
  <c r="I1297" i="10" s="1"/>
  <c r="J1297" i="10" s="1"/>
  <c r="E1297" i="10"/>
  <c r="F1297" i="10" s="1"/>
  <c r="G1297" i="10" s="1"/>
  <c r="A1298" i="10"/>
  <c r="B1297" i="10"/>
  <c r="C1297" i="10" s="1"/>
  <c r="D1297" i="10" s="1"/>
  <c r="K1298" i="10" l="1"/>
  <c r="L1298" i="10" s="1"/>
  <c r="M1298" i="10" s="1"/>
  <c r="H1298" i="10"/>
  <c r="I1298" i="10" s="1"/>
  <c r="J1298" i="10" s="1"/>
  <c r="E1298" i="10"/>
  <c r="F1298" i="10" s="1"/>
  <c r="G1298" i="10" s="1"/>
  <c r="A1299" i="10"/>
  <c r="B1298" i="10"/>
  <c r="C1298" i="10" s="1"/>
  <c r="D1298" i="10" s="1"/>
  <c r="K1299" i="10" l="1"/>
  <c r="L1299" i="10" s="1"/>
  <c r="M1299" i="10" s="1"/>
  <c r="E1299" i="10"/>
  <c r="F1299" i="10" s="1"/>
  <c r="G1299" i="10" s="1"/>
  <c r="H1299" i="10"/>
  <c r="I1299" i="10" s="1"/>
  <c r="J1299" i="10" s="1"/>
  <c r="B1299" i="10"/>
  <c r="C1299" i="10" s="1"/>
  <c r="D1299" i="10" s="1"/>
  <c r="A1300" i="10"/>
  <c r="K1300" i="10" l="1"/>
  <c r="L1300" i="10" s="1"/>
  <c r="M1300" i="10" s="1"/>
  <c r="H1300" i="10"/>
  <c r="I1300" i="10" s="1"/>
  <c r="J1300" i="10" s="1"/>
  <c r="E1300" i="10"/>
  <c r="F1300" i="10" s="1"/>
  <c r="G1300" i="10" s="1"/>
  <c r="A1301" i="10"/>
  <c r="B1300" i="10"/>
  <c r="C1300" i="10" s="1"/>
  <c r="D1300" i="10" s="1"/>
  <c r="K1301" i="10" l="1"/>
  <c r="L1301" i="10" s="1"/>
  <c r="M1301" i="10" s="1"/>
  <c r="H1301" i="10"/>
  <c r="I1301" i="10" s="1"/>
  <c r="J1301" i="10" s="1"/>
  <c r="E1301" i="10"/>
  <c r="F1301" i="10" s="1"/>
  <c r="G1301" i="10" s="1"/>
  <c r="A1302" i="10"/>
  <c r="B1301" i="10"/>
  <c r="C1301" i="10" s="1"/>
  <c r="D1301" i="10" s="1"/>
  <c r="K1302" i="10" l="1"/>
  <c r="L1302" i="10" s="1"/>
  <c r="M1302" i="10" s="1"/>
  <c r="H1302" i="10"/>
  <c r="I1302" i="10" s="1"/>
  <c r="J1302" i="10" s="1"/>
  <c r="E1302" i="10"/>
  <c r="F1302" i="10" s="1"/>
  <c r="G1302" i="10" s="1"/>
  <c r="B1302" i="10"/>
  <c r="C1302" i="10" s="1"/>
  <c r="D1302" i="10" s="1"/>
  <c r="A1303" i="10"/>
  <c r="K1303" i="10" l="1"/>
  <c r="L1303" i="10" s="1"/>
  <c r="M1303" i="10" s="1"/>
  <c r="E1303" i="10"/>
  <c r="F1303" i="10" s="1"/>
  <c r="G1303" i="10" s="1"/>
  <c r="H1303" i="10"/>
  <c r="I1303" i="10" s="1"/>
  <c r="J1303" i="10" s="1"/>
  <c r="B1303" i="10"/>
  <c r="C1303" i="10" s="1"/>
  <c r="D1303" i="10" s="1"/>
  <c r="A1304" i="10"/>
  <c r="K1304" i="10" l="1"/>
  <c r="L1304" i="10" s="1"/>
  <c r="M1304" i="10" s="1"/>
  <c r="H1304" i="10"/>
  <c r="I1304" i="10" s="1"/>
  <c r="J1304" i="10" s="1"/>
  <c r="E1304" i="10"/>
  <c r="F1304" i="10" s="1"/>
  <c r="G1304" i="10" s="1"/>
  <c r="B1304" i="10"/>
  <c r="C1304" i="10" s="1"/>
  <c r="D1304" i="10" s="1"/>
  <c r="A1305" i="10"/>
  <c r="K1305" i="10" l="1"/>
  <c r="L1305" i="10" s="1"/>
  <c r="M1305" i="10" s="1"/>
  <c r="H1305" i="10"/>
  <c r="I1305" i="10" s="1"/>
  <c r="J1305" i="10" s="1"/>
  <c r="E1305" i="10"/>
  <c r="F1305" i="10" s="1"/>
  <c r="G1305" i="10" s="1"/>
  <c r="B1305" i="10"/>
  <c r="C1305" i="10" s="1"/>
  <c r="D1305" i="10" s="1"/>
  <c r="A1306" i="10"/>
  <c r="K1306" i="10" l="1"/>
  <c r="L1306" i="10" s="1"/>
  <c r="M1306" i="10" s="1"/>
  <c r="H1306" i="10"/>
  <c r="I1306" i="10" s="1"/>
  <c r="J1306" i="10" s="1"/>
  <c r="E1306" i="10"/>
  <c r="F1306" i="10" s="1"/>
  <c r="G1306" i="10" s="1"/>
  <c r="A1307" i="10"/>
  <c r="B1306" i="10"/>
  <c r="C1306" i="10" s="1"/>
  <c r="D1306" i="10" s="1"/>
  <c r="K1307" i="10" l="1"/>
  <c r="L1307" i="10" s="1"/>
  <c r="M1307" i="10" s="1"/>
  <c r="E1307" i="10"/>
  <c r="F1307" i="10" s="1"/>
  <c r="G1307" i="10" s="1"/>
  <c r="H1307" i="10"/>
  <c r="I1307" i="10" s="1"/>
  <c r="J1307" i="10" s="1"/>
  <c r="A1308" i="10"/>
  <c r="B1307" i="10"/>
  <c r="C1307" i="10" s="1"/>
  <c r="D1307" i="10" s="1"/>
  <c r="K1308" i="10" l="1"/>
  <c r="L1308" i="10" s="1"/>
  <c r="M1308" i="10" s="1"/>
  <c r="H1308" i="10"/>
  <c r="I1308" i="10" s="1"/>
  <c r="J1308" i="10" s="1"/>
  <c r="E1308" i="10"/>
  <c r="F1308" i="10" s="1"/>
  <c r="G1308" i="10" s="1"/>
  <c r="B1308" i="10"/>
  <c r="C1308" i="10" s="1"/>
  <c r="D1308" i="10" s="1"/>
  <c r="A1309" i="10"/>
  <c r="K1309" i="10" l="1"/>
  <c r="L1309" i="10" s="1"/>
  <c r="M1309" i="10" s="1"/>
  <c r="H1309" i="10"/>
  <c r="I1309" i="10" s="1"/>
  <c r="J1309" i="10" s="1"/>
  <c r="E1309" i="10"/>
  <c r="F1309" i="10" s="1"/>
  <c r="G1309" i="10" s="1"/>
  <c r="A1310" i="10"/>
  <c r="B1309" i="10"/>
  <c r="C1309" i="10" s="1"/>
  <c r="D1309" i="10" s="1"/>
  <c r="K1310" i="10" l="1"/>
  <c r="L1310" i="10" s="1"/>
  <c r="M1310" i="10" s="1"/>
  <c r="H1310" i="10"/>
  <c r="I1310" i="10" s="1"/>
  <c r="J1310" i="10" s="1"/>
  <c r="E1310" i="10"/>
  <c r="F1310" i="10" s="1"/>
  <c r="G1310" i="10" s="1"/>
  <c r="A1311" i="10"/>
  <c r="B1310" i="10"/>
  <c r="C1310" i="10" s="1"/>
  <c r="D1310" i="10" s="1"/>
  <c r="K1311" i="10" l="1"/>
  <c r="L1311" i="10" s="1"/>
  <c r="M1311" i="10" s="1"/>
  <c r="H1311" i="10"/>
  <c r="I1311" i="10" s="1"/>
  <c r="J1311" i="10" s="1"/>
  <c r="E1311" i="10"/>
  <c r="F1311" i="10" s="1"/>
  <c r="G1311" i="10" s="1"/>
  <c r="B1311" i="10"/>
  <c r="C1311" i="10" s="1"/>
  <c r="D1311" i="10" s="1"/>
  <c r="A1312" i="10"/>
  <c r="K1312" i="10" l="1"/>
  <c r="L1312" i="10" s="1"/>
  <c r="M1312" i="10" s="1"/>
  <c r="H1312" i="10"/>
  <c r="I1312" i="10" s="1"/>
  <c r="J1312" i="10" s="1"/>
  <c r="E1312" i="10"/>
  <c r="F1312" i="10" s="1"/>
  <c r="G1312" i="10" s="1"/>
  <c r="B1312" i="10"/>
  <c r="C1312" i="10" s="1"/>
  <c r="D1312" i="10" s="1"/>
  <c r="A1313" i="10"/>
  <c r="K1313" i="10" l="1"/>
  <c r="L1313" i="10" s="1"/>
  <c r="M1313" i="10" s="1"/>
  <c r="H1313" i="10"/>
  <c r="I1313" i="10" s="1"/>
  <c r="J1313" i="10" s="1"/>
  <c r="E1313" i="10"/>
  <c r="F1313" i="10" s="1"/>
  <c r="G1313" i="10" s="1"/>
  <c r="A1314" i="10"/>
  <c r="B1313" i="10"/>
  <c r="C1313" i="10" s="1"/>
  <c r="D1313" i="10" s="1"/>
  <c r="K1314" i="10" l="1"/>
  <c r="L1314" i="10" s="1"/>
  <c r="M1314" i="10" s="1"/>
  <c r="H1314" i="10"/>
  <c r="I1314" i="10" s="1"/>
  <c r="J1314" i="10" s="1"/>
  <c r="E1314" i="10"/>
  <c r="F1314" i="10" s="1"/>
  <c r="G1314" i="10" s="1"/>
  <c r="A1315" i="10"/>
  <c r="B1314" i="10"/>
  <c r="C1314" i="10" s="1"/>
  <c r="D1314" i="10" s="1"/>
  <c r="K1315" i="10" l="1"/>
  <c r="L1315" i="10" s="1"/>
  <c r="M1315" i="10" s="1"/>
  <c r="E1315" i="10"/>
  <c r="F1315" i="10" s="1"/>
  <c r="G1315" i="10" s="1"/>
  <c r="H1315" i="10"/>
  <c r="I1315" i="10" s="1"/>
  <c r="J1315" i="10" s="1"/>
  <c r="A1316" i="10"/>
  <c r="B1315" i="10"/>
  <c r="C1315" i="10" s="1"/>
  <c r="D1315" i="10" s="1"/>
  <c r="K1316" i="10" l="1"/>
  <c r="L1316" i="10" s="1"/>
  <c r="M1316" i="10" s="1"/>
  <c r="H1316" i="10"/>
  <c r="I1316" i="10" s="1"/>
  <c r="J1316" i="10" s="1"/>
  <c r="E1316" i="10"/>
  <c r="F1316" i="10" s="1"/>
  <c r="G1316" i="10" s="1"/>
  <c r="B1316" i="10"/>
  <c r="C1316" i="10" s="1"/>
  <c r="D1316" i="10" s="1"/>
  <c r="A1317" i="10"/>
  <c r="K1317" i="10" l="1"/>
  <c r="L1317" i="10" s="1"/>
  <c r="M1317" i="10" s="1"/>
  <c r="H1317" i="10"/>
  <c r="I1317" i="10" s="1"/>
  <c r="J1317" i="10" s="1"/>
  <c r="E1317" i="10"/>
  <c r="F1317" i="10" s="1"/>
  <c r="G1317" i="10" s="1"/>
  <c r="A1318" i="10"/>
  <c r="B1317" i="10"/>
  <c r="C1317" i="10" s="1"/>
  <c r="D1317" i="10" s="1"/>
  <c r="K1318" i="10" l="1"/>
  <c r="L1318" i="10" s="1"/>
  <c r="M1318" i="10" s="1"/>
  <c r="H1318" i="10"/>
  <c r="I1318" i="10" s="1"/>
  <c r="J1318" i="10" s="1"/>
  <c r="E1318" i="10"/>
  <c r="F1318" i="10" s="1"/>
  <c r="G1318" i="10" s="1"/>
  <c r="A1319" i="10"/>
  <c r="B1318" i="10"/>
  <c r="C1318" i="10" s="1"/>
  <c r="D1318" i="10" s="1"/>
  <c r="K1319" i="10" l="1"/>
  <c r="L1319" i="10" s="1"/>
  <c r="M1319" i="10" s="1"/>
  <c r="E1319" i="10"/>
  <c r="F1319" i="10" s="1"/>
  <c r="G1319" i="10" s="1"/>
  <c r="H1319" i="10"/>
  <c r="I1319" i="10" s="1"/>
  <c r="J1319" i="10" s="1"/>
  <c r="A1320" i="10"/>
  <c r="B1319" i="10"/>
  <c r="C1319" i="10" s="1"/>
  <c r="D1319" i="10" s="1"/>
  <c r="K1320" i="10" l="1"/>
  <c r="L1320" i="10" s="1"/>
  <c r="M1320" i="10" s="1"/>
  <c r="H1320" i="10"/>
  <c r="I1320" i="10" s="1"/>
  <c r="J1320" i="10" s="1"/>
  <c r="E1320" i="10"/>
  <c r="F1320" i="10" s="1"/>
  <c r="G1320" i="10" s="1"/>
  <c r="B1320" i="10"/>
  <c r="C1320" i="10" s="1"/>
  <c r="D1320" i="10" s="1"/>
  <c r="A1321" i="10"/>
  <c r="K1321" i="10" l="1"/>
  <c r="L1321" i="10" s="1"/>
  <c r="M1321" i="10" s="1"/>
  <c r="H1321" i="10"/>
  <c r="I1321" i="10" s="1"/>
  <c r="J1321" i="10" s="1"/>
  <c r="E1321" i="10"/>
  <c r="F1321" i="10" s="1"/>
  <c r="G1321" i="10" s="1"/>
  <c r="A1322" i="10"/>
  <c r="B1321" i="10"/>
  <c r="C1321" i="10" s="1"/>
  <c r="D1321" i="10" s="1"/>
  <c r="K1322" i="10" l="1"/>
  <c r="L1322" i="10" s="1"/>
  <c r="M1322" i="10" s="1"/>
  <c r="H1322" i="10"/>
  <c r="I1322" i="10" s="1"/>
  <c r="J1322" i="10" s="1"/>
  <c r="E1322" i="10"/>
  <c r="F1322" i="10" s="1"/>
  <c r="G1322" i="10" s="1"/>
  <c r="A1323" i="10"/>
  <c r="B1322" i="10"/>
  <c r="C1322" i="10" s="1"/>
  <c r="D1322" i="10" s="1"/>
  <c r="K1323" i="10" l="1"/>
  <c r="L1323" i="10" s="1"/>
  <c r="M1323" i="10" s="1"/>
  <c r="E1323" i="10"/>
  <c r="F1323" i="10" s="1"/>
  <c r="G1323" i="10" s="1"/>
  <c r="H1323" i="10"/>
  <c r="I1323" i="10" s="1"/>
  <c r="J1323" i="10" s="1"/>
  <c r="B1323" i="10"/>
  <c r="C1323" i="10" s="1"/>
  <c r="D1323" i="10" s="1"/>
  <c r="A1324" i="10"/>
  <c r="K1324" i="10" l="1"/>
  <c r="L1324" i="10" s="1"/>
  <c r="M1324" i="10" s="1"/>
  <c r="H1324" i="10"/>
  <c r="I1324" i="10" s="1"/>
  <c r="J1324" i="10" s="1"/>
  <c r="E1324" i="10"/>
  <c r="F1324" i="10" s="1"/>
  <c r="G1324" i="10" s="1"/>
  <c r="A1325" i="10"/>
  <c r="B1324" i="10"/>
  <c r="C1324" i="10" s="1"/>
  <c r="D1324" i="10" s="1"/>
  <c r="K1325" i="10" l="1"/>
  <c r="L1325" i="10" s="1"/>
  <c r="M1325" i="10" s="1"/>
  <c r="H1325" i="10"/>
  <c r="I1325" i="10" s="1"/>
  <c r="J1325" i="10" s="1"/>
  <c r="E1325" i="10"/>
  <c r="F1325" i="10" s="1"/>
  <c r="G1325" i="10" s="1"/>
  <c r="B1325" i="10"/>
  <c r="C1325" i="10" s="1"/>
  <c r="D1325" i="10" s="1"/>
  <c r="A1326" i="10"/>
  <c r="K1326" i="10" l="1"/>
  <c r="L1326" i="10" s="1"/>
  <c r="M1326" i="10" s="1"/>
  <c r="H1326" i="10"/>
  <c r="I1326" i="10" s="1"/>
  <c r="J1326" i="10" s="1"/>
  <c r="E1326" i="10"/>
  <c r="F1326" i="10" s="1"/>
  <c r="G1326" i="10" s="1"/>
  <c r="A1327" i="10"/>
  <c r="B1326" i="10"/>
  <c r="C1326" i="10" s="1"/>
  <c r="D1326" i="10" s="1"/>
  <c r="K1327" i="10" l="1"/>
  <c r="L1327" i="10" s="1"/>
  <c r="M1327" i="10" s="1"/>
  <c r="H1327" i="10"/>
  <c r="I1327" i="10" s="1"/>
  <c r="J1327" i="10" s="1"/>
  <c r="E1327" i="10"/>
  <c r="F1327" i="10" s="1"/>
  <c r="G1327" i="10" s="1"/>
  <c r="A1328" i="10"/>
  <c r="B1327" i="10"/>
  <c r="C1327" i="10" s="1"/>
  <c r="D1327" i="10" s="1"/>
  <c r="K1328" i="10" l="1"/>
  <c r="L1328" i="10" s="1"/>
  <c r="M1328" i="10" s="1"/>
  <c r="H1328" i="10"/>
  <c r="I1328" i="10" s="1"/>
  <c r="J1328" i="10" s="1"/>
  <c r="E1328" i="10"/>
  <c r="F1328" i="10" s="1"/>
  <c r="G1328" i="10" s="1"/>
  <c r="B1328" i="10"/>
  <c r="C1328" i="10" s="1"/>
  <c r="D1328" i="10" s="1"/>
  <c r="A1329" i="10"/>
  <c r="K1329" i="10" l="1"/>
  <c r="L1329" i="10" s="1"/>
  <c r="M1329" i="10" s="1"/>
  <c r="H1329" i="10"/>
  <c r="I1329" i="10" s="1"/>
  <c r="J1329" i="10" s="1"/>
  <c r="E1329" i="10"/>
  <c r="F1329" i="10" s="1"/>
  <c r="G1329" i="10" s="1"/>
  <c r="A1330" i="10"/>
  <c r="B1329" i="10"/>
  <c r="C1329" i="10" s="1"/>
  <c r="D1329" i="10" s="1"/>
  <c r="K1330" i="10" l="1"/>
  <c r="L1330" i="10" s="1"/>
  <c r="M1330" i="10" s="1"/>
  <c r="H1330" i="10"/>
  <c r="I1330" i="10" s="1"/>
  <c r="J1330" i="10" s="1"/>
  <c r="E1330" i="10"/>
  <c r="F1330" i="10" s="1"/>
  <c r="G1330" i="10" s="1"/>
  <c r="A1331" i="10"/>
  <c r="B1330" i="10"/>
  <c r="C1330" i="10" s="1"/>
  <c r="D1330" i="10" s="1"/>
  <c r="K1331" i="10" l="1"/>
  <c r="L1331" i="10" s="1"/>
  <c r="M1331" i="10" s="1"/>
  <c r="E1331" i="10"/>
  <c r="F1331" i="10" s="1"/>
  <c r="G1331" i="10" s="1"/>
  <c r="H1331" i="10"/>
  <c r="I1331" i="10" s="1"/>
  <c r="J1331" i="10" s="1"/>
  <c r="B1331" i="10"/>
  <c r="C1331" i="10" s="1"/>
  <c r="D1331" i="10" s="1"/>
  <c r="A1332" i="10"/>
  <c r="K1332" i="10" l="1"/>
  <c r="L1332" i="10" s="1"/>
  <c r="M1332" i="10" s="1"/>
  <c r="H1332" i="10"/>
  <c r="I1332" i="10" s="1"/>
  <c r="J1332" i="10" s="1"/>
  <c r="E1332" i="10"/>
  <c r="F1332" i="10" s="1"/>
  <c r="G1332" i="10" s="1"/>
  <c r="A1333" i="10"/>
  <c r="B1332" i="10"/>
  <c r="C1332" i="10" s="1"/>
  <c r="D1332" i="10" s="1"/>
  <c r="K1333" i="10" l="1"/>
  <c r="L1333" i="10" s="1"/>
  <c r="M1333" i="10" s="1"/>
  <c r="H1333" i="10"/>
  <c r="I1333" i="10" s="1"/>
  <c r="J1333" i="10" s="1"/>
  <c r="E1333" i="10"/>
  <c r="F1333" i="10" s="1"/>
  <c r="G1333" i="10" s="1"/>
  <c r="B1333" i="10"/>
  <c r="C1333" i="10" s="1"/>
  <c r="D1333" i="10" s="1"/>
  <c r="A1334" i="10"/>
  <c r="K1334" i="10" l="1"/>
  <c r="L1334" i="10" s="1"/>
  <c r="M1334" i="10" s="1"/>
  <c r="H1334" i="10"/>
  <c r="I1334" i="10" s="1"/>
  <c r="J1334" i="10" s="1"/>
  <c r="E1334" i="10"/>
  <c r="F1334" i="10" s="1"/>
  <c r="G1334" i="10" s="1"/>
  <c r="A1335" i="10"/>
  <c r="B1334" i="10"/>
  <c r="C1334" i="10" s="1"/>
  <c r="D1334" i="10" s="1"/>
  <c r="K1335" i="10" l="1"/>
  <c r="L1335" i="10" s="1"/>
  <c r="M1335" i="10" s="1"/>
  <c r="E1335" i="10"/>
  <c r="F1335" i="10" s="1"/>
  <c r="G1335" i="10" s="1"/>
  <c r="H1335" i="10"/>
  <c r="I1335" i="10" s="1"/>
  <c r="J1335" i="10" s="1"/>
  <c r="A1336" i="10"/>
  <c r="B1335" i="10"/>
  <c r="C1335" i="10" s="1"/>
  <c r="D1335" i="10" s="1"/>
  <c r="K1336" i="10" l="1"/>
  <c r="L1336" i="10" s="1"/>
  <c r="M1336" i="10" s="1"/>
  <c r="H1336" i="10"/>
  <c r="I1336" i="10" s="1"/>
  <c r="J1336" i="10" s="1"/>
  <c r="E1336" i="10"/>
  <c r="F1336" i="10" s="1"/>
  <c r="G1336" i="10" s="1"/>
  <c r="B1336" i="10"/>
  <c r="C1336" i="10" s="1"/>
  <c r="D1336" i="10" s="1"/>
  <c r="A1337" i="10"/>
  <c r="K1337" i="10" l="1"/>
  <c r="L1337" i="10" s="1"/>
  <c r="M1337" i="10" s="1"/>
  <c r="H1337" i="10"/>
  <c r="I1337" i="10" s="1"/>
  <c r="J1337" i="10" s="1"/>
  <c r="E1337" i="10"/>
  <c r="F1337" i="10" s="1"/>
  <c r="G1337" i="10" s="1"/>
  <c r="A1338" i="10"/>
  <c r="B1337" i="10"/>
  <c r="C1337" i="10" s="1"/>
  <c r="D1337" i="10" s="1"/>
  <c r="K1338" i="10" l="1"/>
  <c r="L1338" i="10" s="1"/>
  <c r="M1338" i="10" s="1"/>
  <c r="H1338" i="10"/>
  <c r="I1338" i="10" s="1"/>
  <c r="J1338" i="10" s="1"/>
  <c r="E1338" i="10"/>
  <c r="F1338" i="10" s="1"/>
  <c r="G1338" i="10" s="1"/>
  <c r="A1339" i="10"/>
  <c r="B1338" i="10"/>
  <c r="C1338" i="10" s="1"/>
  <c r="D1338" i="10" s="1"/>
  <c r="K1339" i="10" l="1"/>
  <c r="L1339" i="10" s="1"/>
  <c r="M1339" i="10" s="1"/>
  <c r="E1339" i="10"/>
  <c r="F1339" i="10" s="1"/>
  <c r="G1339" i="10" s="1"/>
  <c r="H1339" i="10"/>
  <c r="I1339" i="10" s="1"/>
  <c r="J1339" i="10" s="1"/>
  <c r="B1339" i="10"/>
  <c r="C1339" i="10" s="1"/>
  <c r="D1339" i="10" s="1"/>
  <c r="A1340" i="10"/>
  <c r="K1340" i="10" l="1"/>
  <c r="L1340" i="10" s="1"/>
  <c r="M1340" i="10" s="1"/>
  <c r="H1340" i="10"/>
  <c r="I1340" i="10" s="1"/>
  <c r="J1340" i="10" s="1"/>
  <c r="E1340" i="10"/>
  <c r="F1340" i="10" s="1"/>
  <c r="G1340" i="10" s="1"/>
  <c r="A1341" i="10"/>
  <c r="B1340" i="10"/>
  <c r="C1340" i="10" s="1"/>
  <c r="D1340" i="10" s="1"/>
  <c r="K1341" i="10" l="1"/>
  <c r="L1341" i="10" s="1"/>
  <c r="M1341" i="10" s="1"/>
  <c r="H1341" i="10"/>
  <c r="I1341" i="10" s="1"/>
  <c r="J1341" i="10" s="1"/>
  <c r="E1341" i="10"/>
  <c r="F1341" i="10" s="1"/>
  <c r="G1341" i="10" s="1"/>
  <c r="A1342" i="10"/>
  <c r="B1341" i="10"/>
  <c r="C1341" i="10" s="1"/>
  <c r="D1341" i="10" s="1"/>
  <c r="K1342" i="10" l="1"/>
  <c r="L1342" i="10" s="1"/>
  <c r="M1342" i="10" s="1"/>
  <c r="H1342" i="10"/>
  <c r="I1342" i="10" s="1"/>
  <c r="J1342" i="10" s="1"/>
  <c r="E1342" i="10"/>
  <c r="F1342" i="10" s="1"/>
  <c r="G1342" i="10" s="1"/>
  <c r="A1343" i="10"/>
  <c r="B1342" i="10"/>
  <c r="C1342" i="10" s="1"/>
  <c r="D1342" i="10" s="1"/>
  <c r="K1343" i="10" l="1"/>
  <c r="L1343" i="10" s="1"/>
  <c r="M1343" i="10" s="1"/>
  <c r="H1343" i="10"/>
  <c r="I1343" i="10" s="1"/>
  <c r="J1343" i="10" s="1"/>
  <c r="E1343" i="10"/>
  <c r="F1343" i="10" s="1"/>
  <c r="G1343" i="10" s="1"/>
  <c r="A1344" i="10"/>
  <c r="B1343" i="10"/>
  <c r="C1343" i="10" s="1"/>
  <c r="D1343" i="10" s="1"/>
  <c r="K1344" i="10" l="1"/>
  <c r="L1344" i="10" s="1"/>
  <c r="M1344" i="10" s="1"/>
  <c r="H1344" i="10"/>
  <c r="I1344" i="10" s="1"/>
  <c r="J1344" i="10" s="1"/>
  <c r="E1344" i="10"/>
  <c r="F1344" i="10" s="1"/>
  <c r="G1344" i="10" s="1"/>
  <c r="B1344" i="10"/>
  <c r="C1344" i="10" s="1"/>
  <c r="D1344" i="10" s="1"/>
  <c r="A1345" i="10"/>
  <c r="K1345" i="10" l="1"/>
  <c r="L1345" i="10" s="1"/>
  <c r="M1345" i="10" s="1"/>
  <c r="H1345" i="10"/>
  <c r="I1345" i="10" s="1"/>
  <c r="J1345" i="10" s="1"/>
  <c r="E1345" i="10"/>
  <c r="F1345" i="10" s="1"/>
  <c r="G1345" i="10" s="1"/>
  <c r="A1346" i="10"/>
  <c r="B1345" i="10"/>
  <c r="C1345" i="10" s="1"/>
  <c r="D1345" i="10" s="1"/>
  <c r="K1346" i="10" l="1"/>
  <c r="L1346" i="10" s="1"/>
  <c r="M1346" i="10" s="1"/>
  <c r="H1346" i="10"/>
  <c r="I1346" i="10" s="1"/>
  <c r="J1346" i="10" s="1"/>
  <c r="E1346" i="10"/>
  <c r="F1346" i="10" s="1"/>
  <c r="G1346" i="10" s="1"/>
  <c r="A1347" i="10"/>
  <c r="B1346" i="10"/>
  <c r="C1346" i="10" s="1"/>
  <c r="D1346" i="10" s="1"/>
  <c r="K1347" i="10" l="1"/>
  <c r="L1347" i="10" s="1"/>
  <c r="M1347" i="10" s="1"/>
  <c r="E1347" i="10"/>
  <c r="F1347" i="10" s="1"/>
  <c r="G1347" i="10" s="1"/>
  <c r="H1347" i="10"/>
  <c r="I1347" i="10" s="1"/>
  <c r="J1347" i="10" s="1"/>
  <c r="B1347" i="10"/>
  <c r="C1347" i="10" s="1"/>
  <c r="D1347" i="10" s="1"/>
  <c r="A1348" i="10"/>
  <c r="K1348" i="10" l="1"/>
  <c r="L1348" i="10" s="1"/>
  <c r="M1348" i="10" s="1"/>
  <c r="H1348" i="10"/>
  <c r="I1348" i="10" s="1"/>
  <c r="J1348" i="10" s="1"/>
  <c r="E1348" i="10"/>
  <c r="F1348" i="10" s="1"/>
  <c r="G1348" i="10" s="1"/>
  <c r="A1349" i="10"/>
  <c r="B1348" i="10"/>
  <c r="C1348" i="10" s="1"/>
  <c r="D1348" i="10" s="1"/>
  <c r="K1349" i="10" l="1"/>
  <c r="L1349" i="10" s="1"/>
  <c r="M1349" i="10" s="1"/>
  <c r="H1349" i="10"/>
  <c r="I1349" i="10" s="1"/>
  <c r="J1349" i="10" s="1"/>
  <c r="E1349" i="10"/>
  <c r="F1349" i="10" s="1"/>
  <c r="G1349" i="10" s="1"/>
  <c r="A1350" i="10"/>
  <c r="B1349" i="10"/>
  <c r="C1349" i="10" s="1"/>
  <c r="D1349" i="10" s="1"/>
  <c r="K1350" i="10" l="1"/>
  <c r="L1350" i="10" s="1"/>
  <c r="M1350" i="10" s="1"/>
  <c r="H1350" i="10"/>
  <c r="I1350" i="10" s="1"/>
  <c r="J1350" i="10" s="1"/>
  <c r="E1350" i="10"/>
  <c r="F1350" i="10" s="1"/>
  <c r="G1350" i="10" s="1"/>
  <c r="A1351" i="10"/>
  <c r="B1350" i="10"/>
  <c r="C1350" i="10" s="1"/>
  <c r="D1350" i="10" s="1"/>
  <c r="K1351" i="10" l="1"/>
  <c r="L1351" i="10" s="1"/>
  <c r="M1351" i="10" s="1"/>
  <c r="E1351" i="10"/>
  <c r="F1351" i="10" s="1"/>
  <c r="G1351" i="10" s="1"/>
  <c r="H1351" i="10"/>
  <c r="I1351" i="10" s="1"/>
  <c r="J1351" i="10" s="1"/>
  <c r="A1352" i="10"/>
  <c r="B1351" i="10"/>
  <c r="C1351" i="10" s="1"/>
  <c r="D1351" i="10" s="1"/>
  <c r="K1352" i="10" l="1"/>
  <c r="L1352" i="10" s="1"/>
  <c r="M1352" i="10" s="1"/>
  <c r="H1352" i="10"/>
  <c r="I1352" i="10" s="1"/>
  <c r="J1352" i="10" s="1"/>
  <c r="E1352" i="10"/>
  <c r="F1352" i="10" s="1"/>
  <c r="G1352" i="10" s="1"/>
  <c r="B1352" i="10"/>
  <c r="C1352" i="10" s="1"/>
  <c r="D1352" i="10" s="1"/>
  <c r="A1353" i="10"/>
  <c r="K1353" i="10" l="1"/>
  <c r="L1353" i="10" s="1"/>
  <c r="M1353" i="10" s="1"/>
  <c r="H1353" i="10"/>
  <c r="I1353" i="10" s="1"/>
  <c r="J1353" i="10" s="1"/>
  <c r="E1353" i="10"/>
  <c r="F1353" i="10" s="1"/>
  <c r="G1353" i="10" s="1"/>
  <c r="A1354" i="10"/>
  <c r="B1353" i="10"/>
  <c r="C1353" i="10" s="1"/>
  <c r="D1353" i="10" s="1"/>
  <c r="K1354" i="10" l="1"/>
  <c r="L1354" i="10" s="1"/>
  <c r="M1354" i="10" s="1"/>
  <c r="H1354" i="10"/>
  <c r="I1354" i="10" s="1"/>
  <c r="J1354" i="10" s="1"/>
  <c r="E1354" i="10"/>
  <c r="F1354" i="10" s="1"/>
  <c r="G1354" i="10" s="1"/>
  <c r="A1355" i="10"/>
  <c r="B1354" i="10"/>
  <c r="C1354" i="10" s="1"/>
  <c r="D1354" i="10" s="1"/>
  <c r="K1355" i="10" l="1"/>
  <c r="L1355" i="10" s="1"/>
  <c r="M1355" i="10" s="1"/>
  <c r="E1355" i="10"/>
  <c r="F1355" i="10" s="1"/>
  <c r="G1355" i="10" s="1"/>
  <c r="H1355" i="10"/>
  <c r="I1355" i="10" s="1"/>
  <c r="J1355" i="10" s="1"/>
  <c r="B1355" i="10"/>
  <c r="C1355" i="10" s="1"/>
  <c r="D1355" i="10" s="1"/>
  <c r="A1356" i="10"/>
  <c r="K1356" i="10" l="1"/>
  <c r="L1356" i="10" s="1"/>
  <c r="M1356" i="10" s="1"/>
  <c r="H1356" i="10"/>
  <c r="I1356" i="10" s="1"/>
  <c r="J1356" i="10" s="1"/>
  <c r="E1356" i="10"/>
  <c r="F1356" i="10" s="1"/>
  <c r="G1356" i="10" s="1"/>
  <c r="A1357" i="10"/>
  <c r="B1356" i="10"/>
  <c r="C1356" i="10" s="1"/>
  <c r="D1356" i="10" s="1"/>
  <c r="K1357" i="10" l="1"/>
  <c r="L1357" i="10" s="1"/>
  <c r="M1357" i="10" s="1"/>
  <c r="H1357" i="10"/>
  <c r="I1357" i="10" s="1"/>
  <c r="J1357" i="10" s="1"/>
  <c r="E1357" i="10"/>
  <c r="F1357" i="10" s="1"/>
  <c r="G1357" i="10" s="1"/>
  <c r="B1357" i="10"/>
  <c r="C1357" i="10" s="1"/>
  <c r="D1357" i="10" s="1"/>
  <c r="A1358" i="10"/>
  <c r="K1358" i="10" l="1"/>
  <c r="L1358" i="10" s="1"/>
  <c r="M1358" i="10" s="1"/>
  <c r="H1358" i="10"/>
  <c r="I1358" i="10" s="1"/>
  <c r="J1358" i="10" s="1"/>
  <c r="E1358" i="10"/>
  <c r="F1358" i="10" s="1"/>
  <c r="G1358" i="10" s="1"/>
  <c r="A1359" i="10"/>
  <c r="B1358" i="10"/>
  <c r="C1358" i="10" s="1"/>
  <c r="D1358" i="10" s="1"/>
  <c r="K1359" i="10" l="1"/>
  <c r="L1359" i="10" s="1"/>
  <c r="M1359" i="10" s="1"/>
  <c r="H1359" i="10"/>
  <c r="I1359" i="10" s="1"/>
  <c r="J1359" i="10" s="1"/>
  <c r="E1359" i="10"/>
  <c r="F1359" i="10" s="1"/>
  <c r="G1359" i="10" s="1"/>
  <c r="B1359" i="10"/>
  <c r="C1359" i="10" s="1"/>
  <c r="D1359" i="10" s="1"/>
  <c r="A1360" i="10"/>
  <c r="K1360" i="10" l="1"/>
  <c r="L1360" i="10" s="1"/>
  <c r="M1360" i="10" s="1"/>
  <c r="H1360" i="10"/>
  <c r="I1360" i="10" s="1"/>
  <c r="J1360" i="10" s="1"/>
  <c r="E1360" i="10"/>
  <c r="F1360" i="10" s="1"/>
  <c r="G1360" i="10" s="1"/>
  <c r="B1360" i="10"/>
  <c r="C1360" i="10" s="1"/>
  <c r="D1360" i="10" s="1"/>
  <c r="A1361" i="10"/>
  <c r="K1361" i="10" l="1"/>
  <c r="L1361" i="10" s="1"/>
  <c r="M1361" i="10" s="1"/>
  <c r="H1361" i="10"/>
  <c r="I1361" i="10" s="1"/>
  <c r="J1361" i="10" s="1"/>
  <c r="E1361" i="10"/>
  <c r="F1361" i="10" s="1"/>
  <c r="G1361" i="10" s="1"/>
  <c r="A1362" i="10"/>
  <c r="B1361" i="10"/>
  <c r="C1361" i="10" s="1"/>
  <c r="D1361" i="10" s="1"/>
  <c r="K1362" i="10" l="1"/>
  <c r="L1362" i="10" s="1"/>
  <c r="M1362" i="10" s="1"/>
  <c r="H1362" i="10"/>
  <c r="I1362" i="10" s="1"/>
  <c r="J1362" i="10" s="1"/>
  <c r="E1362" i="10"/>
  <c r="F1362" i="10" s="1"/>
  <c r="G1362" i="10" s="1"/>
  <c r="A1363" i="10"/>
  <c r="B1362" i="10"/>
  <c r="C1362" i="10" s="1"/>
  <c r="D1362" i="10" s="1"/>
  <c r="K1363" i="10" l="1"/>
  <c r="L1363" i="10" s="1"/>
  <c r="M1363" i="10" s="1"/>
  <c r="E1363" i="10"/>
  <c r="F1363" i="10" s="1"/>
  <c r="G1363" i="10" s="1"/>
  <c r="H1363" i="10"/>
  <c r="I1363" i="10" s="1"/>
  <c r="J1363" i="10" s="1"/>
  <c r="A1364" i="10"/>
  <c r="B1363" i="10"/>
  <c r="C1363" i="10" s="1"/>
  <c r="D1363" i="10" s="1"/>
  <c r="K1364" i="10" l="1"/>
  <c r="L1364" i="10" s="1"/>
  <c r="M1364" i="10" s="1"/>
  <c r="H1364" i="10"/>
  <c r="I1364" i="10" s="1"/>
  <c r="J1364" i="10" s="1"/>
  <c r="E1364" i="10"/>
  <c r="F1364" i="10" s="1"/>
  <c r="G1364" i="10" s="1"/>
  <c r="B1364" i="10"/>
  <c r="C1364" i="10" s="1"/>
  <c r="D1364" i="10" s="1"/>
  <c r="A1365" i="10"/>
  <c r="K1365" i="10" l="1"/>
  <c r="L1365" i="10" s="1"/>
  <c r="M1365" i="10" s="1"/>
  <c r="H1365" i="10"/>
  <c r="I1365" i="10" s="1"/>
  <c r="J1365" i="10" s="1"/>
  <c r="E1365" i="10"/>
  <c r="F1365" i="10" s="1"/>
  <c r="G1365" i="10" s="1"/>
  <c r="A1366" i="10"/>
  <c r="B1365" i="10"/>
  <c r="C1365" i="10" s="1"/>
  <c r="D1365" i="10" s="1"/>
  <c r="K1366" i="10" l="1"/>
  <c r="L1366" i="10" s="1"/>
  <c r="M1366" i="10" s="1"/>
  <c r="H1366" i="10"/>
  <c r="I1366" i="10" s="1"/>
  <c r="J1366" i="10" s="1"/>
  <c r="E1366" i="10"/>
  <c r="F1366" i="10" s="1"/>
  <c r="G1366" i="10" s="1"/>
  <c r="A1367" i="10"/>
  <c r="B1366" i="10"/>
  <c r="C1366" i="10" s="1"/>
  <c r="D1366" i="10" s="1"/>
  <c r="K1367" i="10" l="1"/>
  <c r="L1367" i="10" s="1"/>
  <c r="M1367" i="10" s="1"/>
  <c r="E1367" i="10"/>
  <c r="F1367" i="10" s="1"/>
  <c r="G1367" i="10" s="1"/>
  <c r="H1367" i="10"/>
  <c r="I1367" i="10" s="1"/>
  <c r="J1367" i="10" s="1"/>
  <c r="A1368" i="10"/>
  <c r="B1367" i="10"/>
  <c r="C1367" i="10" s="1"/>
  <c r="D1367" i="10" s="1"/>
  <c r="K1368" i="10" l="1"/>
  <c r="L1368" i="10" s="1"/>
  <c r="M1368" i="10" s="1"/>
  <c r="H1368" i="10"/>
  <c r="I1368" i="10" s="1"/>
  <c r="J1368" i="10" s="1"/>
  <c r="E1368" i="10"/>
  <c r="F1368" i="10" s="1"/>
  <c r="G1368" i="10" s="1"/>
  <c r="B1368" i="10"/>
  <c r="C1368" i="10" s="1"/>
  <c r="D1368" i="10" s="1"/>
  <c r="A1369" i="10"/>
  <c r="K1369" i="10" l="1"/>
  <c r="L1369" i="10" s="1"/>
  <c r="M1369" i="10" s="1"/>
  <c r="H1369" i="10"/>
  <c r="I1369" i="10" s="1"/>
  <c r="J1369" i="10" s="1"/>
  <c r="E1369" i="10"/>
  <c r="F1369" i="10" s="1"/>
  <c r="G1369" i="10" s="1"/>
  <c r="A1370" i="10"/>
  <c r="B1369" i="10"/>
  <c r="C1369" i="10" s="1"/>
  <c r="D1369" i="10" s="1"/>
  <c r="K1370" i="10" l="1"/>
  <c r="L1370" i="10" s="1"/>
  <c r="M1370" i="10" s="1"/>
  <c r="H1370" i="10"/>
  <c r="I1370" i="10" s="1"/>
  <c r="J1370" i="10" s="1"/>
  <c r="E1370" i="10"/>
  <c r="F1370" i="10" s="1"/>
  <c r="G1370" i="10" s="1"/>
  <c r="A1371" i="10"/>
  <c r="B1370" i="10"/>
  <c r="C1370" i="10" s="1"/>
  <c r="D1370" i="10" s="1"/>
  <c r="K1371" i="10" l="1"/>
  <c r="L1371" i="10" s="1"/>
  <c r="M1371" i="10" s="1"/>
  <c r="E1371" i="10"/>
  <c r="F1371" i="10" s="1"/>
  <c r="G1371" i="10" s="1"/>
  <c r="H1371" i="10"/>
  <c r="I1371" i="10" s="1"/>
  <c r="J1371" i="10" s="1"/>
  <c r="A1372" i="10"/>
  <c r="B1371" i="10"/>
  <c r="C1371" i="10" s="1"/>
  <c r="D1371" i="10" s="1"/>
  <c r="K1372" i="10" l="1"/>
  <c r="L1372" i="10" s="1"/>
  <c r="M1372" i="10" s="1"/>
  <c r="H1372" i="10"/>
  <c r="I1372" i="10" s="1"/>
  <c r="J1372" i="10" s="1"/>
  <c r="E1372" i="10"/>
  <c r="F1372" i="10" s="1"/>
  <c r="G1372" i="10" s="1"/>
  <c r="B1372" i="10"/>
  <c r="C1372" i="10" s="1"/>
  <c r="D1372" i="10" s="1"/>
  <c r="A1373" i="10"/>
  <c r="K1373" i="10" l="1"/>
  <c r="L1373" i="10" s="1"/>
  <c r="M1373" i="10" s="1"/>
  <c r="H1373" i="10"/>
  <c r="I1373" i="10" s="1"/>
  <c r="J1373" i="10" s="1"/>
  <c r="E1373" i="10"/>
  <c r="F1373" i="10" s="1"/>
  <c r="G1373" i="10" s="1"/>
  <c r="B1373" i="10"/>
  <c r="C1373" i="10" s="1"/>
  <c r="D1373" i="10" s="1"/>
  <c r="A1374" i="10"/>
  <c r="K1374" i="10" l="1"/>
  <c r="L1374" i="10" s="1"/>
  <c r="M1374" i="10" s="1"/>
  <c r="H1374" i="10"/>
  <c r="I1374" i="10" s="1"/>
  <c r="J1374" i="10" s="1"/>
  <c r="E1374" i="10"/>
  <c r="F1374" i="10" s="1"/>
  <c r="G1374" i="10" s="1"/>
  <c r="A1375" i="10"/>
  <c r="B1374" i="10"/>
  <c r="C1374" i="10" s="1"/>
  <c r="D1374" i="10" s="1"/>
  <c r="K1375" i="10" l="1"/>
  <c r="L1375" i="10" s="1"/>
  <c r="M1375" i="10" s="1"/>
  <c r="H1375" i="10"/>
  <c r="I1375" i="10" s="1"/>
  <c r="J1375" i="10" s="1"/>
  <c r="E1375" i="10"/>
  <c r="F1375" i="10" s="1"/>
  <c r="G1375" i="10" s="1"/>
  <c r="A1376" i="10"/>
  <c r="B1375" i="10"/>
  <c r="C1375" i="10" s="1"/>
  <c r="D1375" i="10" s="1"/>
  <c r="K1376" i="10" l="1"/>
  <c r="L1376" i="10" s="1"/>
  <c r="M1376" i="10" s="1"/>
  <c r="H1376" i="10"/>
  <c r="I1376" i="10" s="1"/>
  <c r="J1376" i="10" s="1"/>
  <c r="E1376" i="10"/>
  <c r="F1376" i="10" s="1"/>
  <c r="G1376" i="10" s="1"/>
  <c r="B1376" i="10"/>
  <c r="C1376" i="10" s="1"/>
  <c r="D1376" i="10" s="1"/>
  <c r="A1377" i="10"/>
  <c r="K1377" i="10" l="1"/>
  <c r="L1377" i="10" s="1"/>
  <c r="M1377" i="10" s="1"/>
  <c r="H1377" i="10"/>
  <c r="I1377" i="10" s="1"/>
  <c r="J1377" i="10" s="1"/>
  <c r="E1377" i="10"/>
  <c r="F1377" i="10" s="1"/>
  <c r="G1377" i="10" s="1"/>
  <c r="A1378" i="10"/>
  <c r="B1377" i="10"/>
  <c r="C1377" i="10" s="1"/>
  <c r="D1377" i="10" s="1"/>
  <c r="K1378" i="10" l="1"/>
  <c r="L1378" i="10" s="1"/>
  <c r="M1378" i="10" s="1"/>
  <c r="H1378" i="10"/>
  <c r="I1378" i="10" s="1"/>
  <c r="J1378" i="10" s="1"/>
  <c r="E1378" i="10"/>
  <c r="F1378" i="10" s="1"/>
  <c r="G1378" i="10" s="1"/>
  <c r="A1379" i="10"/>
  <c r="B1378" i="10"/>
  <c r="C1378" i="10" s="1"/>
  <c r="D1378" i="10" s="1"/>
  <c r="K1379" i="10" l="1"/>
  <c r="L1379" i="10" s="1"/>
  <c r="M1379" i="10" s="1"/>
  <c r="E1379" i="10"/>
  <c r="F1379" i="10" s="1"/>
  <c r="G1379" i="10" s="1"/>
  <c r="H1379" i="10"/>
  <c r="I1379" i="10" s="1"/>
  <c r="J1379" i="10" s="1"/>
  <c r="B1379" i="10"/>
  <c r="C1379" i="10" s="1"/>
  <c r="D1379" i="10" s="1"/>
  <c r="A1380" i="10"/>
  <c r="K1380" i="10" l="1"/>
  <c r="L1380" i="10" s="1"/>
  <c r="M1380" i="10" s="1"/>
  <c r="H1380" i="10"/>
  <c r="I1380" i="10" s="1"/>
  <c r="J1380" i="10" s="1"/>
  <c r="E1380" i="10"/>
  <c r="F1380" i="10" s="1"/>
  <c r="G1380" i="10" s="1"/>
  <c r="A1381" i="10"/>
  <c r="B1380" i="10"/>
  <c r="C1380" i="10" s="1"/>
  <c r="D1380" i="10" s="1"/>
  <c r="K1381" i="10" l="1"/>
  <c r="L1381" i="10" s="1"/>
  <c r="M1381" i="10" s="1"/>
  <c r="H1381" i="10"/>
  <c r="I1381" i="10" s="1"/>
  <c r="J1381" i="10" s="1"/>
  <c r="E1381" i="10"/>
  <c r="F1381" i="10" s="1"/>
  <c r="G1381" i="10" s="1"/>
  <c r="B1381" i="10"/>
  <c r="C1381" i="10" s="1"/>
  <c r="D1381" i="10" s="1"/>
  <c r="A1382" i="10"/>
  <c r="K1382" i="10" l="1"/>
  <c r="L1382" i="10" s="1"/>
  <c r="M1382" i="10" s="1"/>
  <c r="H1382" i="10"/>
  <c r="I1382" i="10" s="1"/>
  <c r="J1382" i="10" s="1"/>
  <c r="E1382" i="10"/>
  <c r="F1382" i="10" s="1"/>
  <c r="G1382" i="10" s="1"/>
  <c r="A1383" i="10"/>
  <c r="B1382" i="10"/>
  <c r="C1382" i="10" s="1"/>
  <c r="D1382" i="10" s="1"/>
  <c r="K1383" i="10" l="1"/>
  <c r="L1383" i="10" s="1"/>
  <c r="M1383" i="10" s="1"/>
  <c r="E1383" i="10"/>
  <c r="F1383" i="10" s="1"/>
  <c r="G1383" i="10" s="1"/>
  <c r="H1383" i="10"/>
  <c r="I1383" i="10" s="1"/>
  <c r="J1383" i="10" s="1"/>
  <c r="B1383" i="10"/>
  <c r="C1383" i="10" s="1"/>
  <c r="D1383" i="10" s="1"/>
  <c r="A1384" i="10"/>
  <c r="K1384" i="10" l="1"/>
  <c r="L1384" i="10" s="1"/>
  <c r="M1384" i="10" s="1"/>
  <c r="H1384" i="10"/>
  <c r="I1384" i="10" s="1"/>
  <c r="J1384" i="10" s="1"/>
  <c r="E1384" i="10"/>
  <c r="F1384" i="10" s="1"/>
  <c r="G1384" i="10" s="1"/>
  <c r="B1384" i="10"/>
  <c r="C1384" i="10" s="1"/>
  <c r="D1384" i="10" s="1"/>
  <c r="A1385" i="10"/>
  <c r="K1385" i="10" l="1"/>
  <c r="L1385" i="10" s="1"/>
  <c r="M1385" i="10" s="1"/>
  <c r="H1385" i="10"/>
  <c r="I1385" i="10" s="1"/>
  <c r="J1385" i="10" s="1"/>
  <c r="E1385" i="10"/>
  <c r="F1385" i="10" s="1"/>
  <c r="G1385" i="10" s="1"/>
  <c r="A1386" i="10"/>
  <c r="B1385" i="10"/>
  <c r="C1385" i="10" s="1"/>
  <c r="D1385" i="10" s="1"/>
  <c r="K1386" i="10" l="1"/>
  <c r="L1386" i="10" s="1"/>
  <c r="M1386" i="10" s="1"/>
  <c r="H1386" i="10"/>
  <c r="I1386" i="10" s="1"/>
  <c r="J1386" i="10" s="1"/>
  <c r="E1386" i="10"/>
  <c r="F1386" i="10" s="1"/>
  <c r="G1386" i="10" s="1"/>
  <c r="A1387" i="10"/>
  <c r="B1386" i="10"/>
  <c r="C1386" i="10" s="1"/>
  <c r="D1386" i="10" s="1"/>
  <c r="K1387" i="10" l="1"/>
  <c r="L1387" i="10" s="1"/>
  <c r="M1387" i="10" s="1"/>
  <c r="E1387" i="10"/>
  <c r="F1387" i="10" s="1"/>
  <c r="G1387" i="10" s="1"/>
  <c r="H1387" i="10"/>
  <c r="I1387" i="10" s="1"/>
  <c r="J1387" i="10" s="1"/>
  <c r="A1388" i="10"/>
  <c r="B1387" i="10"/>
  <c r="C1387" i="10" s="1"/>
  <c r="D1387" i="10" s="1"/>
  <c r="K1388" i="10" l="1"/>
  <c r="L1388" i="10" s="1"/>
  <c r="M1388" i="10" s="1"/>
  <c r="H1388" i="10"/>
  <c r="I1388" i="10" s="1"/>
  <c r="J1388" i="10" s="1"/>
  <c r="E1388" i="10"/>
  <c r="F1388" i="10" s="1"/>
  <c r="G1388" i="10" s="1"/>
  <c r="B1388" i="10"/>
  <c r="C1388" i="10" s="1"/>
  <c r="D1388" i="10" s="1"/>
  <c r="A1389" i="10"/>
  <c r="K1389" i="10" l="1"/>
  <c r="L1389" i="10" s="1"/>
  <c r="M1389" i="10" s="1"/>
  <c r="H1389" i="10"/>
  <c r="I1389" i="10" s="1"/>
  <c r="J1389" i="10" s="1"/>
  <c r="E1389" i="10"/>
  <c r="F1389" i="10" s="1"/>
  <c r="G1389" i="10" s="1"/>
  <c r="A1390" i="10"/>
  <c r="B1389" i="10"/>
  <c r="C1389" i="10" s="1"/>
  <c r="D1389" i="10" s="1"/>
  <c r="K1390" i="10" l="1"/>
  <c r="L1390" i="10" s="1"/>
  <c r="M1390" i="10" s="1"/>
  <c r="H1390" i="10"/>
  <c r="I1390" i="10" s="1"/>
  <c r="J1390" i="10" s="1"/>
  <c r="E1390" i="10"/>
  <c r="F1390" i="10" s="1"/>
  <c r="G1390" i="10" s="1"/>
  <c r="A1391" i="10"/>
  <c r="B1390" i="10"/>
  <c r="C1390" i="10" s="1"/>
  <c r="D1390" i="10" s="1"/>
  <c r="K1391" i="10" l="1"/>
  <c r="L1391" i="10" s="1"/>
  <c r="M1391" i="10" s="1"/>
  <c r="H1391" i="10"/>
  <c r="I1391" i="10" s="1"/>
  <c r="J1391" i="10" s="1"/>
  <c r="E1391" i="10"/>
  <c r="F1391" i="10" s="1"/>
  <c r="G1391" i="10" s="1"/>
  <c r="A1392" i="10"/>
  <c r="B1391" i="10"/>
  <c r="C1391" i="10" s="1"/>
  <c r="D1391" i="10" s="1"/>
  <c r="K1392" i="10" l="1"/>
  <c r="L1392" i="10" s="1"/>
  <c r="M1392" i="10" s="1"/>
  <c r="H1392" i="10"/>
  <c r="I1392" i="10" s="1"/>
  <c r="J1392" i="10" s="1"/>
  <c r="E1392" i="10"/>
  <c r="F1392" i="10" s="1"/>
  <c r="G1392" i="10" s="1"/>
  <c r="B1392" i="10"/>
  <c r="C1392" i="10" s="1"/>
  <c r="D1392" i="10" s="1"/>
  <c r="A1393" i="10"/>
  <c r="K1393" i="10" l="1"/>
  <c r="L1393" i="10" s="1"/>
  <c r="M1393" i="10" s="1"/>
  <c r="H1393" i="10"/>
  <c r="I1393" i="10" s="1"/>
  <c r="J1393" i="10" s="1"/>
  <c r="E1393" i="10"/>
  <c r="F1393" i="10" s="1"/>
  <c r="G1393" i="10" s="1"/>
  <c r="A1394" i="10"/>
  <c r="B1393" i="10"/>
  <c r="C1393" i="10" s="1"/>
  <c r="D1393" i="10" s="1"/>
  <c r="K1394" i="10" l="1"/>
  <c r="L1394" i="10" s="1"/>
  <c r="M1394" i="10" s="1"/>
  <c r="H1394" i="10"/>
  <c r="I1394" i="10" s="1"/>
  <c r="J1394" i="10" s="1"/>
  <c r="E1394" i="10"/>
  <c r="F1394" i="10" s="1"/>
  <c r="G1394" i="10" s="1"/>
  <c r="A1395" i="10"/>
  <c r="B1394" i="10"/>
  <c r="C1394" i="10" s="1"/>
  <c r="D1394" i="10" s="1"/>
  <c r="K1395" i="10" l="1"/>
  <c r="L1395" i="10" s="1"/>
  <c r="M1395" i="10" s="1"/>
  <c r="E1395" i="10"/>
  <c r="F1395" i="10" s="1"/>
  <c r="G1395" i="10" s="1"/>
  <c r="H1395" i="10"/>
  <c r="I1395" i="10" s="1"/>
  <c r="J1395" i="10" s="1"/>
  <c r="B1395" i="10"/>
  <c r="C1395" i="10" s="1"/>
  <c r="D1395" i="10" s="1"/>
  <c r="A1396" i="10"/>
  <c r="K1396" i="10" l="1"/>
  <c r="L1396" i="10" s="1"/>
  <c r="M1396" i="10" s="1"/>
  <c r="H1396" i="10"/>
  <c r="I1396" i="10" s="1"/>
  <c r="J1396" i="10" s="1"/>
  <c r="E1396" i="10"/>
  <c r="F1396" i="10" s="1"/>
  <c r="G1396" i="10" s="1"/>
  <c r="A1397" i="10"/>
  <c r="B1396" i="10"/>
  <c r="C1396" i="10" s="1"/>
  <c r="D1396" i="10" s="1"/>
  <c r="K1397" i="10" l="1"/>
  <c r="L1397" i="10" s="1"/>
  <c r="M1397" i="10" s="1"/>
  <c r="H1397" i="10"/>
  <c r="I1397" i="10" s="1"/>
  <c r="J1397" i="10" s="1"/>
  <c r="E1397" i="10"/>
  <c r="F1397" i="10" s="1"/>
  <c r="G1397" i="10" s="1"/>
  <c r="B1397" i="10"/>
  <c r="C1397" i="10" s="1"/>
  <c r="D1397" i="10" s="1"/>
  <c r="A1398" i="10"/>
  <c r="K1398" i="10" l="1"/>
  <c r="L1398" i="10" s="1"/>
  <c r="M1398" i="10" s="1"/>
  <c r="H1398" i="10"/>
  <c r="I1398" i="10" s="1"/>
  <c r="J1398" i="10" s="1"/>
  <c r="E1398" i="10"/>
  <c r="F1398" i="10" s="1"/>
  <c r="G1398" i="10" s="1"/>
  <c r="A1399" i="10"/>
  <c r="B1398" i="10"/>
  <c r="C1398" i="10" s="1"/>
  <c r="D1398" i="10" s="1"/>
  <c r="K1399" i="10" l="1"/>
  <c r="L1399" i="10" s="1"/>
  <c r="M1399" i="10" s="1"/>
  <c r="E1399" i="10"/>
  <c r="F1399" i="10" s="1"/>
  <c r="G1399" i="10" s="1"/>
  <c r="H1399" i="10"/>
  <c r="I1399" i="10" s="1"/>
  <c r="J1399" i="10" s="1"/>
  <c r="B1399" i="10"/>
  <c r="C1399" i="10" s="1"/>
  <c r="D1399" i="10" s="1"/>
  <c r="A1400" i="10"/>
  <c r="K1400" i="10" l="1"/>
  <c r="L1400" i="10" s="1"/>
  <c r="M1400" i="10" s="1"/>
  <c r="H1400" i="10"/>
  <c r="I1400" i="10" s="1"/>
  <c r="J1400" i="10" s="1"/>
  <c r="E1400" i="10"/>
  <c r="F1400" i="10" s="1"/>
  <c r="G1400" i="10" s="1"/>
  <c r="B1400" i="10"/>
  <c r="C1400" i="10" s="1"/>
  <c r="D1400" i="10" s="1"/>
  <c r="A1401" i="10"/>
  <c r="K1401" i="10" l="1"/>
  <c r="L1401" i="10" s="1"/>
  <c r="M1401" i="10" s="1"/>
  <c r="H1401" i="10"/>
  <c r="I1401" i="10" s="1"/>
  <c r="J1401" i="10" s="1"/>
  <c r="E1401" i="10"/>
  <c r="F1401" i="10" s="1"/>
  <c r="G1401" i="10" s="1"/>
  <c r="A1402" i="10"/>
  <c r="B1401" i="10"/>
  <c r="C1401" i="10" s="1"/>
  <c r="D1401" i="10" s="1"/>
  <c r="K1402" i="10" l="1"/>
  <c r="L1402" i="10" s="1"/>
  <c r="M1402" i="10" s="1"/>
  <c r="H1402" i="10"/>
  <c r="I1402" i="10" s="1"/>
  <c r="J1402" i="10" s="1"/>
  <c r="E1402" i="10"/>
  <c r="F1402" i="10" s="1"/>
  <c r="G1402" i="10" s="1"/>
  <c r="A1403" i="10"/>
  <c r="B1402" i="10"/>
  <c r="C1402" i="10" s="1"/>
  <c r="D1402" i="10" s="1"/>
  <c r="K1403" i="10" l="1"/>
  <c r="L1403" i="10" s="1"/>
  <c r="M1403" i="10" s="1"/>
  <c r="E1403" i="10"/>
  <c r="F1403" i="10" s="1"/>
  <c r="G1403" i="10" s="1"/>
  <c r="H1403" i="10"/>
  <c r="I1403" i="10" s="1"/>
  <c r="J1403" i="10" s="1"/>
  <c r="A1404" i="10"/>
  <c r="B1403" i="10"/>
  <c r="C1403" i="10" s="1"/>
  <c r="D1403" i="10" s="1"/>
  <c r="K1404" i="10" l="1"/>
  <c r="L1404" i="10" s="1"/>
  <c r="M1404" i="10" s="1"/>
  <c r="H1404" i="10"/>
  <c r="I1404" i="10" s="1"/>
  <c r="J1404" i="10" s="1"/>
  <c r="E1404" i="10"/>
  <c r="F1404" i="10" s="1"/>
  <c r="G1404" i="10" s="1"/>
  <c r="B1404" i="10"/>
  <c r="C1404" i="10" s="1"/>
  <c r="D1404" i="10" s="1"/>
  <c r="A1405" i="10"/>
  <c r="K1405" i="10" l="1"/>
  <c r="L1405" i="10" s="1"/>
  <c r="M1405" i="10" s="1"/>
  <c r="H1405" i="10"/>
  <c r="I1405" i="10" s="1"/>
  <c r="J1405" i="10" s="1"/>
  <c r="E1405" i="10"/>
  <c r="F1405" i="10" s="1"/>
  <c r="G1405" i="10" s="1"/>
  <c r="B1405" i="10"/>
  <c r="C1405" i="10" s="1"/>
  <c r="D1405" i="10" s="1"/>
  <c r="A1406" i="10"/>
  <c r="K1406" i="10" l="1"/>
  <c r="L1406" i="10" s="1"/>
  <c r="M1406" i="10" s="1"/>
  <c r="H1406" i="10"/>
  <c r="I1406" i="10" s="1"/>
  <c r="J1406" i="10" s="1"/>
  <c r="E1406" i="10"/>
  <c r="F1406" i="10" s="1"/>
  <c r="G1406" i="10" s="1"/>
  <c r="A1407" i="10"/>
  <c r="B1406" i="10"/>
  <c r="C1406" i="10" s="1"/>
  <c r="D1406" i="10" s="1"/>
  <c r="K1407" i="10" l="1"/>
  <c r="L1407" i="10" s="1"/>
  <c r="M1407" i="10" s="1"/>
  <c r="H1407" i="10"/>
  <c r="I1407" i="10" s="1"/>
  <c r="J1407" i="10" s="1"/>
  <c r="E1407" i="10"/>
  <c r="F1407" i="10" s="1"/>
  <c r="G1407" i="10" s="1"/>
  <c r="A1408" i="10"/>
  <c r="B1407" i="10"/>
  <c r="C1407" i="10" s="1"/>
  <c r="D1407" i="10" s="1"/>
  <c r="K1408" i="10" l="1"/>
  <c r="L1408" i="10" s="1"/>
  <c r="M1408" i="10" s="1"/>
  <c r="H1408" i="10"/>
  <c r="I1408" i="10" s="1"/>
  <c r="J1408" i="10" s="1"/>
  <c r="E1408" i="10"/>
  <c r="F1408" i="10" s="1"/>
  <c r="G1408" i="10" s="1"/>
  <c r="B1408" i="10"/>
  <c r="C1408" i="10" s="1"/>
  <c r="D1408" i="10" s="1"/>
  <c r="A1409" i="10"/>
  <c r="K1409" i="10" l="1"/>
  <c r="L1409" i="10" s="1"/>
  <c r="M1409" i="10" s="1"/>
  <c r="H1409" i="10"/>
  <c r="I1409" i="10" s="1"/>
  <c r="J1409" i="10" s="1"/>
  <c r="E1409" i="10"/>
  <c r="F1409" i="10" s="1"/>
  <c r="G1409" i="10" s="1"/>
  <c r="A1410" i="10"/>
  <c r="B1409" i="10"/>
  <c r="C1409" i="10" s="1"/>
  <c r="D1409" i="10" s="1"/>
  <c r="K1410" i="10" l="1"/>
  <c r="L1410" i="10" s="1"/>
  <c r="M1410" i="10" s="1"/>
  <c r="H1410" i="10"/>
  <c r="I1410" i="10" s="1"/>
  <c r="J1410" i="10" s="1"/>
  <c r="E1410" i="10"/>
  <c r="F1410" i="10" s="1"/>
  <c r="G1410" i="10" s="1"/>
  <c r="A1411" i="10"/>
  <c r="B1410" i="10"/>
  <c r="C1410" i="10" s="1"/>
  <c r="D1410" i="10" s="1"/>
  <c r="K1411" i="10" l="1"/>
  <c r="L1411" i="10" s="1"/>
  <c r="M1411" i="10" s="1"/>
  <c r="E1411" i="10"/>
  <c r="F1411" i="10" s="1"/>
  <c r="G1411" i="10" s="1"/>
  <c r="H1411" i="10"/>
  <c r="I1411" i="10" s="1"/>
  <c r="J1411" i="10" s="1"/>
  <c r="B1411" i="10"/>
  <c r="C1411" i="10" s="1"/>
  <c r="D1411" i="10" s="1"/>
  <c r="A1412" i="10"/>
  <c r="K1412" i="10" l="1"/>
  <c r="L1412" i="10" s="1"/>
  <c r="M1412" i="10" s="1"/>
  <c r="H1412" i="10"/>
  <c r="I1412" i="10" s="1"/>
  <c r="J1412" i="10" s="1"/>
  <c r="E1412" i="10"/>
  <c r="F1412" i="10" s="1"/>
  <c r="G1412" i="10" s="1"/>
  <c r="A1413" i="10"/>
  <c r="B1412" i="10"/>
  <c r="C1412" i="10" s="1"/>
  <c r="D1412" i="10" s="1"/>
  <c r="K1413" i="10" l="1"/>
  <c r="L1413" i="10" s="1"/>
  <c r="M1413" i="10" s="1"/>
  <c r="H1413" i="10"/>
  <c r="I1413" i="10" s="1"/>
  <c r="J1413" i="10" s="1"/>
  <c r="E1413" i="10"/>
  <c r="F1413" i="10" s="1"/>
  <c r="G1413" i="10" s="1"/>
  <c r="A1414" i="10"/>
  <c r="B1413" i="10"/>
  <c r="C1413" i="10" s="1"/>
  <c r="D1413" i="10" s="1"/>
  <c r="K1414" i="10" l="1"/>
  <c r="L1414" i="10" s="1"/>
  <c r="M1414" i="10" s="1"/>
  <c r="H1414" i="10"/>
  <c r="I1414" i="10" s="1"/>
  <c r="J1414" i="10" s="1"/>
  <c r="E1414" i="10"/>
  <c r="F1414" i="10" s="1"/>
  <c r="G1414" i="10" s="1"/>
  <c r="B1414" i="10"/>
  <c r="C1414" i="10" s="1"/>
  <c r="D1414" i="10" s="1"/>
  <c r="A1415" i="10"/>
  <c r="K1415" i="10" l="1"/>
  <c r="L1415" i="10" s="1"/>
  <c r="M1415" i="10" s="1"/>
  <c r="E1415" i="10"/>
  <c r="F1415" i="10" s="1"/>
  <c r="G1415" i="10" s="1"/>
  <c r="H1415" i="10"/>
  <c r="I1415" i="10" s="1"/>
  <c r="J1415" i="10" s="1"/>
  <c r="B1415" i="10"/>
  <c r="C1415" i="10" s="1"/>
  <c r="D1415" i="10" s="1"/>
  <c r="A1416" i="10"/>
  <c r="K1416" i="10" l="1"/>
  <c r="L1416" i="10" s="1"/>
  <c r="M1416" i="10" s="1"/>
  <c r="H1416" i="10"/>
  <c r="I1416" i="10" s="1"/>
  <c r="J1416" i="10" s="1"/>
  <c r="E1416" i="10"/>
  <c r="F1416" i="10" s="1"/>
  <c r="G1416" i="10" s="1"/>
  <c r="B1416" i="10"/>
  <c r="C1416" i="10" s="1"/>
  <c r="D1416" i="10" s="1"/>
  <c r="A1417" i="10"/>
  <c r="K1417" i="10" l="1"/>
  <c r="L1417" i="10" s="1"/>
  <c r="M1417" i="10" s="1"/>
  <c r="H1417" i="10"/>
  <c r="I1417" i="10" s="1"/>
  <c r="J1417" i="10" s="1"/>
  <c r="E1417" i="10"/>
  <c r="F1417" i="10" s="1"/>
  <c r="G1417" i="10" s="1"/>
  <c r="B1417" i="10"/>
  <c r="C1417" i="10" s="1"/>
  <c r="D1417" i="10" s="1"/>
  <c r="A1418" i="10"/>
  <c r="K1418" i="10" l="1"/>
  <c r="L1418" i="10" s="1"/>
  <c r="M1418" i="10" s="1"/>
  <c r="H1418" i="10"/>
  <c r="I1418" i="10" s="1"/>
  <c r="J1418" i="10" s="1"/>
  <c r="E1418" i="10"/>
  <c r="F1418" i="10" s="1"/>
  <c r="G1418" i="10" s="1"/>
  <c r="B1418" i="10"/>
  <c r="C1418" i="10" s="1"/>
  <c r="D1418" i="10" s="1"/>
  <c r="A1419" i="10"/>
  <c r="K1419" i="10" l="1"/>
  <c r="L1419" i="10" s="1"/>
  <c r="M1419" i="10" s="1"/>
  <c r="E1419" i="10"/>
  <c r="F1419" i="10" s="1"/>
  <c r="G1419" i="10" s="1"/>
  <c r="H1419" i="10"/>
  <c r="I1419" i="10" s="1"/>
  <c r="J1419" i="10" s="1"/>
  <c r="B1419" i="10"/>
  <c r="C1419" i="10" s="1"/>
  <c r="D1419" i="10" s="1"/>
  <c r="A1420" i="10"/>
  <c r="K1420" i="10" l="1"/>
  <c r="L1420" i="10" s="1"/>
  <c r="M1420" i="10" s="1"/>
  <c r="H1420" i="10"/>
  <c r="I1420" i="10" s="1"/>
  <c r="J1420" i="10" s="1"/>
  <c r="E1420" i="10"/>
  <c r="F1420" i="10" s="1"/>
  <c r="G1420" i="10" s="1"/>
  <c r="B1420" i="10"/>
  <c r="C1420" i="10" s="1"/>
  <c r="D1420" i="10" s="1"/>
  <c r="A1421" i="10"/>
  <c r="K1421" i="10" l="1"/>
  <c r="L1421" i="10" s="1"/>
  <c r="M1421" i="10" s="1"/>
  <c r="H1421" i="10"/>
  <c r="I1421" i="10" s="1"/>
  <c r="J1421" i="10" s="1"/>
  <c r="E1421" i="10"/>
  <c r="F1421" i="10" s="1"/>
  <c r="G1421" i="10" s="1"/>
  <c r="B1421" i="10"/>
  <c r="C1421" i="10" s="1"/>
  <c r="D1421" i="10" s="1"/>
  <c r="A1422" i="10"/>
  <c r="K1422" i="10" l="1"/>
  <c r="L1422" i="10" s="1"/>
  <c r="M1422" i="10" s="1"/>
  <c r="H1422" i="10"/>
  <c r="I1422" i="10" s="1"/>
  <c r="J1422" i="10" s="1"/>
  <c r="E1422" i="10"/>
  <c r="F1422" i="10" s="1"/>
  <c r="G1422" i="10" s="1"/>
  <c r="B1422" i="10"/>
  <c r="C1422" i="10" s="1"/>
  <c r="D1422" i="10" s="1"/>
  <c r="A1423" i="10"/>
  <c r="K1423" i="10" l="1"/>
  <c r="L1423" i="10" s="1"/>
  <c r="M1423" i="10" s="1"/>
  <c r="H1423" i="10"/>
  <c r="I1423" i="10" s="1"/>
  <c r="J1423" i="10" s="1"/>
  <c r="E1423" i="10"/>
  <c r="F1423" i="10" s="1"/>
  <c r="G1423" i="10" s="1"/>
  <c r="B1423" i="10"/>
  <c r="C1423" i="10" s="1"/>
  <c r="D1423" i="10" s="1"/>
  <c r="A1424" i="10"/>
  <c r="K1424" i="10" l="1"/>
  <c r="L1424" i="10" s="1"/>
  <c r="M1424" i="10" s="1"/>
  <c r="H1424" i="10"/>
  <c r="I1424" i="10" s="1"/>
  <c r="J1424" i="10" s="1"/>
  <c r="E1424" i="10"/>
  <c r="F1424" i="10" s="1"/>
  <c r="G1424" i="10" s="1"/>
  <c r="B1424" i="10"/>
  <c r="C1424" i="10" s="1"/>
  <c r="D1424" i="10" s="1"/>
  <c r="A1425" i="10"/>
  <c r="K1425" i="10" l="1"/>
  <c r="L1425" i="10" s="1"/>
  <c r="M1425" i="10" s="1"/>
  <c r="H1425" i="10"/>
  <c r="I1425" i="10" s="1"/>
  <c r="J1425" i="10" s="1"/>
  <c r="E1425" i="10"/>
  <c r="F1425" i="10" s="1"/>
  <c r="G1425" i="10" s="1"/>
  <c r="B1425" i="10"/>
  <c r="C1425" i="10" s="1"/>
  <c r="D1425" i="10" s="1"/>
  <c r="A1426" i="10"/>
  <c r="K1426" i="10" l="1"/>
  <c r="L1426" i="10" s="1"/>
  <c r="M1426" i="10" s="1"/>
  <c r="H1426" i="10"/>
  <c r="I1426" i="10" s="1"/>
  <c r="J1426" i="10" s="1"/>
  <c r="E1426" i="10"/>
  <c r="F1426" i="10" s="1"/>
  <c r="G1426" i="10" s="1"/>
  <c r="A1427" i="10"/>
  <c r="B1426" i="10"/>
  <c r="C1426" i="10" s="1"/>
  <c r="D1426" i="10" s="1"/>
  <c r="K1427" i="10" l="1"/>
  <c r="L1427" i="10" s="1"/>
  <c r="M1427" i="10" s="1"/>
  <c r="E1427" i="10"/>
  <c r="F1427" i="10" s="1"/>
  <c r="G1427" i="10" s="1"/>
  <c r="H1427" i="10"/>
  <c r="I1427" i="10" s="1"/>
  <c r="J1427" i="10" s="1"/>
  <c r="A1428" i="10"/>
  <c r="B1427" i="10"/>
  <c r="C1427" i="10" s="1"/>
  <c r="D1427" i="10" s="1"/>
  <c r="K1428" i="10" l="1"/>
  <c r="L1428" i="10" s="1"/>
  <c r="M1428" i="10" s="1"/>
  <c r="H1428" i="10"/>
  <c r="I1428" i="10" s="1"/>
  <c r="J1428" i="10" s="1"/>
  <c r="E1428" i="10"/>
  <c r="F1428" i="10" s="1"/>
  <c r="G1428" i="10" s="1"/>
  <c r="B1428" i="10"/>
  <c r="C1428" i="10" s="1"/>
  <c r="D1428" i="10" s="1"/>
  <c r="A1429" i="10"/>
  <c r="K1429" i="10" l="1"/>
  <c r="L1429" i="10" s="1"/>
  <c r="M1429" i="10" s="1"/>
  <c r="H1429" i="10"/>
  <c r="I1429" i="10" s="1"/>
  <c r="J1429" i="10" s="1"/>
  <c r="E1429" i="10"/>
  <c r="F1429" i="10" s="1"/>
  <c r="G1429" i="10" s="1"/>
  <c r="A1430" i="10"/>
  <c r="B1429" i="10"/>
  <c r="C1429" i="10" s="1"/>
  <c r="D1429" i="10" s="1"/>
  <c r="K1430" i="10" l="1"/>
  <c r="L1430" i="10" s="1"/>
  <c r="M1430" i="10" s="1"/>
  <c r="H1430" i="10"/>
  <c r="I1430" i="10" s="1"/>
  <c r="J1430" i="10" s="1"/>
  <c r="E1430" i="10"/>
  <c r="F1430" i="10" s="1"/>
  <c r="G1430" i="10" s="1"/>
  <c r="A1431" i="10"/>
  <c r="B1430" i="10"/>
  <c r="C1430" i="10" s="1"/>
  <c r="D1430" i="10" s="1"/>
  <c r="K1431" i="10" l="1"/>
  <c r="L1431" i="10" s="1"/>
  <c r="M1431" i="10" s="1"/>
  <c r="E1431" i="10"/>
  <c r="F1431" i="10" s="1"/>
  <c r="G1431" i="10" s="1"/>
  <c r="H1431" i="10"/>
  <c r="I1431" i="10" s="1"/>
  <c r="J1431" i="10" s="1"/>
  <c r="A1432" i="10"/>
  <c r="B1431" i="10"/>
  <c r="C1431" i="10" s="1"/>
  <c r="D1431" i="10" s="1"/>
  <c r="K1432" i="10" l="1"/>
  <c r="L1432" i="10" s="1"/>
  <c r="M1432" i="10" s="1"/>
  <c r="H1432" i="10"/>
  <c r="I1432" i="10" s="1"/>
  <c r="J1432" i="10" s="1"/>
  <c r="E1432" i="10"/>
  <c r="F1432" i="10" s="1"/>
  <c r="G1432" i="10" s="1"/>
  <c r="B1432" i="10"/>
  <c r="C1432" i="10" s="1"/>
  <c r="D1432" i="10" s="1"/>
  <c r="A1433" i="10"/>
  <c r="K1433" i="10" l="1"/>
  <c r="L1433" i="10" s="1"/>
  <c r="M1433" i="10" s="1"/>
  <c r="H1433" i="10"/>
  <c r="I1433" i="10" s="1"/>
  <c r="J1433" i="10" s="1"/>
  <c r="E1433" i="10"/>
  <c r="F1433" i="10" s="1"/>
  <c r="G1433" i="10" s="1"/>
  <c r="A1434" i="10"/>
  <c r="B1433" i="10"/>
  <c r="C1433" i="10" s="1"/>
  <c r="D1433" i="10" s="1"/>
  <c r="K1434" i="10" l="1"/>
  <c r="L1434" i="10" s="1"/>
  <c r="M1434" i="10" s="1"/>
  <c r="H1434" i="10"/>
  <c r="I1434" i="10" s="1"/>
  <c r="J1434" i="10" s="1"/>
  <c r="E1434" i="10"/>
  <c r="F1434" i="10" s="1"/>
  <c r="G1434" i="10" s="1"/>
  <c r="A1435" i="10"/>
  <c r="B1434" i="10"/>
  <c r="C1434" i="10" s="1"/>
  <c r="D1434" i="10" s="1"/>
  <c r="K1435" i="10" l="1"/>
  <c r="L1435" i="10" s="1"/>
  <c r="M1435" i="10" s="1"/>
  <c r="E1435" i="10"/>
  <c r="F1435" i="10" s="1"/>
  <c r="G1435" i="10" s="1"/>
  <c r="H1435" i="10"/>
  <c r="I1435" i="10" s="1"/>
  <c r="J1435" i="10" s="1"/>
  <c r="A1436" i="10"/>
  <c r="B1435" i="10"/>
  <c r="C1435" i="10" s="1"/>
  <c r="D1435" i="10" s="1"/>
  <c r="K1436" i="10" l="1"/>
  <c r="L1436" i="10" s="1"/>
  <c r="M1436" i="10" s="1"/>
  <c r="H1436" i="10"/>
  <c r="I1436" i="10" s="1"/>
  <c r="J1436" i="10" s="1"/>
  <c r="E1436" i="10"/>
  <c r="F1436" i="10" s="1"/>
  <c r="G1436" i="10" s="1"/>
  <c r="B1436" i="10"/>
  <c r="C1436" i="10" s="1"/>
  <c r="D1436" i="10" s="1"/>
  <c r="A1437" i="10"/>
  <c r="K1437" i="10" l="1"/>
  <c r="L1437" i="10" s="1"/>
  <c r="M1437" i="10" s="1"/>
  <c r="H1437" i="10"/>
  <c r="I1437" i="10" s="1"/>
  <c r="J1437" i="10" s="1"/>
  <c r="E1437" i="10"/>
  <c r="F1437" i="10" s="1"/>
  <c r="G1437" i="10" s="1"/>
  <c r="A1438" i="10"/>
  <c r="B1437" i="10"/>
  <c r="C1437" i="10" s="1"/>
  <c r="D1437" i="10" s="1"/>
  <c r="K1438" i="10" l="1"/>
  <c r="L1438" i="10" s="1"/>
  <c r="M1438" i="10" s="1"/>
  <c r="H1438" i="10"/>
  <c r="I1438" i="10" s="1"/>
  <c r="J1438" i="10" s="1"/>
  <c r="E1438" i="10"/>
  <c r="F1438" i="10" s="1"/>
  <c r="G1438" i="10" s="1"/>
  <c r="A1439" i="10"/>
  <c r="B1438" i="10"/>
  <c r="C1438" i="10" s="1"/>
  <c r="D1438" i="10" s="1"/>
  <c r="K1439" i="10" l="1"/>
  <c r="L1439" i="10" s="1"/>
  <c r="M1439" i="10" s="1"/>
  <c r="H1439" i="10"/>
  <c r="I1439" i="10" s="1"/>
  <c r="J1439" i="10" s="1"/>
  <c r="E1439" i="10"/>
  <c r="F1439" i="10" s="1"/>
  <c r="G1439" i="10" s="1"/>
  <c r="A1440" i="10"/>
  <c r="B1439" i="10"/>
  <c r="C1439" i="10" s="1"/>
  <c r="D1439" i="10" s="1"/>
  <c r="K1440" i="10" l="1"/>
  <c r="L1440" i="10" s="1"/>
  <c r="M1440" i="10" s="1"/>
  <c r="H1440" i="10"/>
  <c r="I1440" i="10" s="1"/>
  <c r="J1440" i="10" s="1"/>
  <c r="E1440" i="10"/>
  <c r="F1440" i="10" s="1"/>
  <c r="G1440" i="10" s="1"/>
  <c r="B1440" i="10"/>
  <c r="C1440" i="10" s="1"/>
  <c r="D1440" i="10" s="1"/>
  <c r="A1441" i="10"/>
  <c r="K1441" i="10" l="1"/>
  <c r="L1441" i="10" s="1"/>
  <c r="M1441" i="10" s="1"/>
  <c r="H1441" i="10"/>
  <c r="I1441" i="10" s="1"/>
  <c r="J1441" i="10" s="1"/>
  <c r="E1441" i="10"/>
  <c r="F1441" i="10" s="1"/>
  <c r="G1441" i="10" s="1"/>
  <c r="A1442" i="10"/>
  <c r="B1441" i="10"/>
  <c r="C1441" i="10" s="1"/>
  <c r="D1441" i="10" s="1"/>
  <c r="K1442" i="10" l="1"/>
  <c r="L1442" i="10" s="1"/>
  <c r="M1442" i="10" s="1"/>
  <c r="H1442" i="10"/>
  <c r="I1442" i="10" s="1"/>
  <c r="J1442" i="10" s="1"/>
  <c r="E1442" i="10"/>
  <c r="F1442" i="10" s="1"/>
  <c r="G1442" i="10" s="1"/>
  <c r="B1442" i="10"/>
  <c r="C1442" i="10" s="1"/>
  <c r="D1442" i="10" s="1"/>
  <c r="A1443" i="10"/>
  <c r="K1443" i="10" l="1"/>
  <c r="L1443" i="10" s="1"/>
  <c r="M1443" i="10" s="1"/>
  <c r="E1443" i="10"/>
  <c r="F1443" i="10" s="1"/>
  <c r="G1443" i="10" s="1"/>
  <c r="H1443" i="10"/>
  <c r="I1443" i="10" s="1"/>
  <c r="J1443" i="10" s="1"/>
  <c r="B1443" i="10"/>
  <c r="C1443" i="10" s="1"/>
  <c r="D1443" i="10" s="1"/>
  <c r="A1444" i="10"/>
  <c r="K1444" i="10" l="1"/>
  <c r="L1444" i="10" s="1"/>
  <c r="M1444" i="10" s="1"/>
  <c r="H1444" i="10"/>
  <c r="I1444" i="10" s="1"/>
  <c r="J1444" i="10" s="1"/>
  <c r="E1444" i="10"/>
  <c r="F1444" i="10" s="1"/>
  <c r="G1444" i="10" s="1"/>
  <c r="B1444" i="10"/>
  <c r="C1444" i="10" s="1"/>
  <c r="D1444" i="10" s="1"/>
  <c r="A1445" i="10"/>
  <c r="K1445" i="10" l="1"/>
  <c r="L1445" i="10" s="1"/>
  <c r="M1445" i="10" s="1"/>
  <c r="H1445" i="10"/>
  <c r="I1445" i="10" s="1"/>
  <c r="J1445" i="10" s="1"/>
  <c r="E1445" i="10"/>
  <c r="F1445" i="10" s="1"/>
  <c r="G1445" i="10" s="1"/>
  <c r="B1445" i="10"/>
  <c r="C1445" i="10" s="1"/>
  <c r="D1445" i="10" s="1"/>
  <c r="A1446" i="10"/>
  <c r="K1446" i="10" l="1"/>
  <c r="L1446" i="10" s="1"/>
  <c r="M1446" i="10" s="1"/>
  <c r="H1446" i="10"/>
  <c r="I1446" i="10" s="1"/>
  <c r="J1446" i="10" s="1"/>
  <c r="E1446" i="10"/>
  <c r="F1446" i="10" s="1"/>
  <c r="G1446" i="10" s="1"/>
  <c r="B1446" i="10"/>
  <c r="C1446" i="10" s="1"/>
  <c r="D1446" i="10" s="1"/>
  <c r="A1447" i="10"/>
  <c r="K1447" i="10" l="1"/>
  <c r="L1447" i="10" s="1"/>
  <c r="M1447" i="10" s="1"/>
  <c r="E1447" i="10"/>
  <c r="F1447" i="10" s="1"/>
  <c r="G1447" i="10" s="1"/>
  <c r="H1447" i="10"/>
  <c r="I1447" i="10" s="1"/>
  <c r="J1447" i="10" s="1"/>
  <c r="B1447" i="10"/>
  <c r="C1447" i="10" s="1"/>
  <c r="D1447" i="10" s="1"/>
  <c r="A1448" i="10"/>
  <c r="K1448" i="10" l="1"/>
  <c r="L1448" i="10" s="1"/>
  <c r="M1448" i="10" s="1"/>
  <c r="H1448" i="10"/>
  <c r="I1448" i="10" s="1"/>
  <c r="J1448" i="10" s="1"/>
  <c r="E1448" i="10"/>
  <c r="F1448" i="10" s="1"/>
  <c r="G1448" i="10" s="1"/>
  <c r="B1448" i="10"/>
  <c r="C1448" i="10" s="1"/>
  <c r="D1448" i="10" s="1"/>
  <c r="A1449" i="10"/>
  <c r="K1449" i="10" l="1"/>
  <c r="L1449" i="10" s="1"/>
  <c r="M1449" i="10" s="1"/>
  <c r="H1449" i="10"/>
  <c r="I1449" i="10" s="1"/>
  <c r="J1449" i="10" s="1"/>
  <c r="E1449" i="10"/>
  <c r="F1449" i="10" s="1"/>
  <c r="G1449" i="10" s="1"/>
  <c r="A1450" i="10"/>
  <c r="B1449" i="10"/>
  <c r="C1449" i="10" s="1"/>
  <c r="D1449" i="10" s="1"/>
  <c r="K1450" i="10" l="1"/>
  <c r="L1450" i="10" s="1"/>
  <c r="M1450" i="10" s="1"/>
  <c r="H1450" i="10"/>
  <c r="I1450" i="10" s="1"/>
  <c r="J1450" i="10" s="1"/>
  <c r="E1450" i="10"/>
  <c r="F1450" i="10" s="1"/>
  <c r="G1450" i="10" s="1"/>
  <c r="B1450" i="10"/>
  <c r="C1450" i="10" s="1"/>
  <c r="D1450" i="10" s="1"/>
  <c r="A1451" i="10"/>
  <c r="K1451" i="10" l="1"/>
  <c r="L1451" i="10" s="1"/>
  <c r="M1451" i="10" s="1"/>
  <c r="E1451" i="10"/>
  <c r="F1451" i="10" s="1"/>
  <c r="G1451" i="10" s="1"/>
  <c r="H1451" i="10"/>
  <c r="I1451" i="10" s="1"/>
  <c r="J1451" i="10" s="1"/>
  <c r="B1451" i="10"/>
  <c r="C1451" i="10" s="1"/>
  <c r="D1451" i="10" s="1"/>
  <c r="A1452" i="10"/>
  <c r="K1452" i="10" l="1"/>
  <c r="L1452" i="10" s="1"/>
  <c r="M1452" i="10" s="1"/>
  <c r="H1452" i="10"/>
  <c r="I1452" i="10" s="1"/>
  <c r="J1452" i="10" s="1"/>
  <c r="E1452" i="10"/>
  <c r="F1452" i="10" s="1"/>
  <c r="G1452" i="10" s="1"/>
  <c r="B1452" i="10"/>
  <c r="C1452" i="10" s="1"/>
  <c r="D1452" i="10" s="1"/>
  <c r="A1453" i="10"/>
  <c r="K1453" i="10" l="1"/>
  <c r="L1453" i="10" s="1"/>
  <c r="M1453" i="10" s="1"/>
  <c r="H1453" i="10"/>
  <c r="I1453" i="10" s="1"/>
  <c r="J1453" i="10" s="1"/>
  <c r="E1453" i="10"/>
  <c r="F1453" i="10" s="1"/>
  <c r="G1453" i="10" s="1"/>
  <c r="A1454" i="10"/>
  <c r="B1453" i="10"/>
  <c r="C1453" i="10" s="1"/>
  <c r="D1453" i="10" s="1"/>
  <c r="K1454" i="10" l="1"/>
  <c r="L1454" i="10" s="1"/>
  <c r="M1454" i="10" s="1"/>
  <c r="H1454" i="10"/>
  <c r="I1454" i="10" s="1"/>
  <c r="J1454" i="10" s="1"/>
  <c r="E1454" i="10"/>
  <c r="F1454" i="10" s="1"/>
  <c r="G1454" i="10" s="1"/>
  <c r="A1455" i="10"/>
  <c r="B1454" i="10"/>
  <c r="C1454" i="10" s="1"/>
  <c r="D1454" i="10" s="1"/>
  <c r="K1455" i="10" l="1"/>
  <c r="L1455" i="10" s="1"/>
  <c r="M1455" i="10" s="1"/>
  <c r="H1455" i="10"/>
  <c r="I1455" i="10" s="1"/>
  <c r="J1455" i="10" s="1"/>
  <c r="E1455" i="10"/>
  <c r="F1455" i="10" s="1"/>
  <c r="G1455" i="10" s="1"/>
  <c r="A1456" i="10"/>
  <c r="B1455" i="10"/>
  <c r="C1455" i="10" s="1"/>
  <c r="D1455" i="10" s="1"/>
  <c r="K1456" i="10" l="1"/>
  <c r="L1456" i="10" s="1"/>
  <c r="M1456" i="10" s="1"/>
  <c r="H1456" i="10"/>
  <c r="I1456" i="10" s="1"/>
  <c r="J1456" i="10" s="1"/>
  <c r="E1456" i="10"/>
  <c r="F1456" i="10" s="1"/>
  <c r="G1456" i="10" s="1"/>
  <c r="B1456" i="10"/>
  <c r="C1456" i="10" s="1"/>
  <c r="D1456" i="10" s="1"/>
  <c r="A1457" i="10"/>
  <c r="K1457" i="10" l="1"/>
  <c r="L1457" i="10" s="1"/>
  <c r="M1457" i="10" s="1"/>
  <c r="H1457" i="10"/>
  <c r="I1457" i="10" s="1"/>
  <c r="J1457" i="10" s="1"/>
  <c r="E1457" i="10"/>
  <c r="F1457" i="10" s="1"/>
  <c r="G1457" i="10" s="1"/>
  <c r="A1458" i="10"/>
  <c r="B1457" i="10"/>
  <c r="C1457" i="10" s="1"/>
  <c r="D1457" i="10" s="1"/>
  <c r="K1458" i="10" l="1"/>
  <c r="L1458" i="10" s="1"/>
  <c r="M1458" i="10" s="1"/>
  <c r="H1458" i="10"/>
  <c r="I1458" i="10" s="1"/>
  <c r="J1458" i="10" s="1"/>
  <c r="E1458" i="10"/>
  <c r="F1458" i="10" s="1"/>
  <c r="G1458" i="10" s="1"/>
  <c r="B1458" i="10"/>
  <c r="C1458" i="10" s="1"/>
  <c r="D1458" i="10" s="1"/>
  <c r="A1459" i="10"/>
  <c r="K1459" i="10" l="1"/>
  <c r="L1459" i="10" s="1"/>
  <c r="M1459" i="10" s="1"/>
  <c r="E1459" i="10"/>
  <c r="F1459" i="10" s="1"/>
  <c r="G1459" i="10" s="1"/>
  <c r="H1459" i="10"/>
  <c r="I1459" i="10" s="1"/>
  <c r="J1459" i="10" s="1"/>
  <c r="B1459" i="10"/>
  <c r="C1459" i="10" s="1"/>
  <c r="D1459" i="10" s="1"/>
  <c r="A1460" i="10"/>
  <c r="K1460" i="10" l="1"/>
  <c r="L1460" i="10" s="1"/>
  <c r="M1460" i="10" s="1"/>
  <c r="H1460" i="10"/>
  <c r="I1460" i="10" s="1"/>
  <c r="J1460" i="10" s="1"/>
  <c r="E1460" i="10"/>
  <c r="F1460" i="10" s="1"/>
  <c r="G1460" i="10" s="1"/>
  <c r="B1460" i="10"/>
  <c r="C1460" i="10" s="1"/>
  <c r="D1460" i="10" s="1"/>
  <c r="A1461" i="10"/>
  <c r="K1461" i="10" l="1"/>
  <c r="L1461" i="10" s="1"/>
  <c r="M1461" i="10" s="1"/>
  <c r="H1461" i="10"/>
  <c r="I1461" i="10" s="1"/>
  <c r="J1461" i="10" s="1"/>
  <c r="E1461" i="10"/>
  <c r="F1461" i="10" s="1"/>
  <c r="G1461" i="10" s="1"/>
  <c r="A1462" i="10"/>
  <c r="B1461" i="10"/>
  <c r="C1461" i="10" s="1"/>
  <c r="D1461" i="10" s="1"/>
  <c r="K1462" i="10" l="1"/>
  <c r="L1462" i="10" s="1"/>
  <c r="M1462" i="10" s="1"/>
  <c r="H1462" i="10"/>
  <c r="I1462" i="10" s="1"/>
  <c r="J1462" i="10" s="1"/>
  <c r="E1462" i="10"/>
  <c r="F1462" i="10" s="1"/>
  <c r="G1462" i="10" s="1"/>
  <c r="A1463" i="10"/>
  <c r="B1462" i="10"/>
  <c r="C1462" i="10" s="1"/>
  <c r="D1462" i="10" s="1"/>
  <c r="K1463" i="10" l="1"/>
  <c r="L1463" i="10" s="1"/>
  <c r="M1463" i="10" s="1"/>
  <c r="E1463" i="10"/>
  <c r="F1463" i="10" s="1"/>
  <c r="G1463" i="10" s="1"/>
  <c r="H1463" i="10"/>
  <c r="I1463" i="10" s="1"/>
  <c r="J1463" i="10" s="1"/>
  <c r="A1464" i="10"/>
  <c r="B1463" i="10"/>
  <c r="C1463" i="10" s="1"/>
  <c r="D1463" i="10" s="1"/>
  <c r="K1464" i="10" l="1"/>
  <c r="L1464" i="10" s="1"/>
  <c r="M1464" i="10" s="1"/>
  <c r="H1464" i="10"/>
  <c r="I1464" i="10" s="1"/>
  <c r="J1464" i="10" s="1"/>
  <c r="E1464" i="10"/>
  <c r="F1464" i="10" s="1"/>
  <c r="G1464" i="10" s="1"/>
  <c r="B1464" i="10"/>
  <c r="C1464" i="10" s="1"/>
  <c r="D1464" i="10" s="1"/>
  <c r="A1465" i="10"/>
  <c r="K1465" i="10" l="1"/>
  <c r="L1465" i="10" s="1"/>
  <c r="M1465" i="10" s="1"/>
  <c r="H1465" i="10"/>
  <c r="I1465" i="10" s="1"/>
  <c r="J1465" i="10" s="1"/>
  <c r="E1465" i="10"/>
  <c r="F1465" i="10" s="1"/>
  <c r="G1465" i="10" s="1"/>
  <c r="B1465" i="10"/>
  <c r="C1465" i="10" s="1"/>
  <c r="D1465" i="10" s="1"/>
  <c r="A1466" i="10"/>
  <c r="K1466" i="10" l="1"/>
  <c r="L1466" i="10" s="1"/>
  <c r="M1466" i="10" s="1"/>
  <c r="H1466" i="10"/>
  <c r="I1466" i="10" s="1"/>
  <c r="J1466" i="10" s="1"/>
  <c r="E1466" i="10"/>
  <c r="F1466" i="10" s="1"/>
  <c r="G1466" i="10" s="1"/>
  <c r="B1466" i="10"/>
  <c r="C1466" i="10" s="1"/>
  <c r="D1466" i="10" s="1"/>
  <c r="A1467" i="10"/>
  <c r="K1467" i="10" l="1"/>
  <c r="L1467" i="10" s="1"/>
  <c r="E1467" i="10"/>
  <c r="F1467" i="10" s="1"/>
  <c r="H1467" i="10"/>
  <c r="I1467" i="10" s="1"/>
  <c r="B1467" i="10"/>
  <c r="C1467" i="10" s="1"/>
  <c r="D1467" i="10" s="1"/>
  <c r="A1468" i="10"/>
  <c r="K1468" i="10" l="1"/>
  <c r="L1468" i="10" s="1"/>
  <c r="M1468" i="10" s="1"/>
  <c r="H1468" i="10"/>
  <c r="I1468" i="10" s="1"/>
  <c r="J1468" i="10" s="1"/>
  <c r="E1468" i="10"/>
  <c r="M1467" i="10"/>
  <c r="J1467" i="10"/>
  <c r="G1467" i="10"/>
  <c r="F1468" i="10"/>
  <c r="G1468" i="10" s="1"/>
  <c r="B1468" i="10"/>
  <c r="C1468" i="10" s="1"/>
  <c r="D1468" i="10" s="1"/>
  <c r="A1469" i="10"/>
  <c r="K1469" i="10" l="1"/>
  <c r="L1469" i="10" s="1"/>
  <c r="M1469" i="10" s="1"/>
  <c r="H1469" i="10"/>
  <c r="I1469" i="10" s="1"/>
  <c r="J1469" i="10" s="1"/>
  <c r="E1469" i="10"/>
  <c r="F1469" i="10" s="1"/>
  <c r="G1469" i="10" s="1"/>
  <c r="B1469" i="10"/>
  <c r="C1469" i="10" s="1"/>
  <c r="D1469" i="10" s="1"/>
  <c r="A1470" i="10"/>
  <c r="K1470" i="10" l="1"/>
  <c r="L1470" i="10" s="1"/>
  <c r="M1470" i="10" s="1"/>
  <c r="H1470" i="10"/>
  <c r="I1470" i="10" s="1"/>
  <c r="J1470" i="10" s="1"/>
  <c r="E1470" i="10"/>
  <c r="F1470" i="10" s="1"/>
  <c r="G1470" i="10" s="1"/>
  <c r="B1470" i="10"/>
  <c r="C1470" i="10" s="1"/>
  <c r="D1470" i="10" s="1"/>
  <c r="A1471" i="10"/>
  <c r="K1471" i="10" l="1"/>
  <c r="L1471" i="10" s="1"/>
  <c r="M1471" i="10" s="1"/>
  <c r="H1471" i="10"/>
  <c r="I1471" i="10" s="1"/>
  <c r="J1471" i="10" s="1"/>
  <c r="E1471" i="10"/>
  <c r="F1471" i="10" s="1"/>
  <c r="G1471" i="10" s="1"/>
  <c r="B1471" i="10"/>
  <c r="C1471" i="10" s="1"/>
  <c r="D1471" i="10" s="1"/>
  <c r="A1472" i="10"/>
  <c r="K1472" i="10" l="1"/>
  <c r="L1472" i="10" s="1"/>
  <c r="M1472" i="10" s="1"/>
  <c r="H1472" i="10"/>
  <c r="I1472" i="10" s="1"/>
  <c r="J1472" i="10" s="1"/>
  <c r="E1472" i="10"/>
  <c r="F1472" i="10" s="1"/>
  <c r="G1472" i="10" s="1"/>
  <c r="B1472" i="10"/>
  <c r="C1472" i="10" s="1"/>
  <c r="D1472" i="10" s="1"/>
  <c r="A1473" i="10"/>
  <c r="K1473" i="10" l="1"/>
  <c r="L1473" i="10" s="1"/>
  <c r="M1473" i="10" s="1"/>
  <c r="H1473" i="10"/>
  <c r="I1473" i="10" s="1"/>
  <c r="J1473" i="10" s="1"/>
  <c r="E1473" i="10"/>
  <c r="F1473" i="10" s="1"/>
  <c r="G1473" i="10" s="1"/>
  <c r="B1473" i="10"/>
  <c r="C1473" i="10" s="1"/>
  <c r="D1473" i="10" s="1"/>
  <c r="A1474" i="10"/>
  <c r="K1474" i="10" l="1"/>
  <c r="L1474" i="10" s="1"/>
  <c r="M1474" i="10" s="1"/>
  <c r="H1474" i="10"/>
  <c r="I1474" i="10" s="1"/>
  <c r="J1474" i="10" s="1"/>
  <c r="E1474" i="10"/>
  <c r="F1474" i="10" s="1"/>
  <c r="G1474" i="10" s="1"/>
  <c r="B1474" i="10"/>
  <c r="C1474" i="10" s="1"/>
  <c r="D1474" i="10" s="1"/>
  <c r="A1475" i="10"/>
  <c r="K1475" i="10" l="1"/>
  <c r="L1475" i="10" s="1"/>
  <c r="M1475" i="10" s="1"/>
  <c r="E1475" i="10"/>
  <c r="F1475" i="10" s="1"/>
  <c r="G1475" i="10" s="1"/>
  <c r="H1475" i="10"/>
  <c r="I1475" i="10" s="1"/>
  <c r="J1475" i="10" s="1"/>
  <c r="B1475" i="10"/>
  <c r="C1475" i="10" s="1"/>
  <c r="D1475" i="10" s="1"/>
  <c r="A1476" i="10"/>
  <c r="K1476" i="10" l="1"/>
  <c r="L1476" i="10" s="1"/>
  <c r="M1476" i="10" s="1"/>
  <c r="H1476" i="10"/>
  <c r="I1476" i="10" s="1"/>
  <c r="J1476" i="10" s="1"/>
  <c r="E1476" i="10"/>
  <c r="F1476" i="10" s="1"/>
  <c r="G1476" i="10" s="1"/>
  <c r="B1476" i="10"/>
  <c r="C1476" i="10" s="1"/>
  <c r="D1476" i="10" s="1"/>
  <c r="A1477" i="10"/>
  <c r="K1477" i="10" l="1"/>
  <c r="L1477" i="10" s="1"/>
  <c r="M1477" i="10" s="1"/>
  <c r="H1477" i="10"/>
  <c r="I1477" i="10" s="1"/>
  <c r="J1477" i="10" s="1"/>
  <c r="E1477" i="10"/>
  <c r="F1477" i="10" s="1"/>
  <c r="G1477" i="10" s="1"/>
  <c r="B1477" i="10"/>
  <c r="C1477" i="10" s="1"/>
  <c r="D1477" i="10" s="1"/>
  <c r="A1478" i="10"/>
  <c r="K1478" i="10" l="1"/>
  <c r="L1478" i="10" s="1"/>
  <c r="M1478" i="10" s="1"/>
  <c r="H1478" i="10"/>
  <c r="I1478" i="10" s="1"/>
  <c r="J1478" i="10" s="1"/>
  <c r="E1478" i="10"/>
  <c r="F1478" i="10" s="1"/>
  <c r="G1478" i="10" s="1"/>
  <c r="B1478" i="10"/>
  <c r="C1478" i="10" s="1"/>
  <c r="D1478" i="10" s="1"/>
  <c r="A1479" i="10"/>
  <c r="K1479" i="10" l="1"/>
  <c r="L1479" i="10" s="1"/>
  <c r="M1479" i="10" s="1"/>
  <c r="E1479" i="10"/>
  <c r="F1479" i="10" s="1"/>
  <c r="G1479" i="10" s="1"/>
  <c r="H1479" i="10"/>
  <c r="I1479" i="10" s="1"/>
  <c r="J1479" i="10" s="1"/>
  <c r="B1479" i="10"/>
  <c r="C1479" i="10" s="1"/>
  <c r="D1479" i="10" s="1"/>
  <c r="A1480" i="10"/>
  <c r="K1480" i="10" l="1"/>
  <c r="L1480" i="10" s="1"/>
  <c r="M1480" i="10" s="1"/>
  <c r="H1480" i="10"/>
  <c r="I1480" i="10" s="1"/>
  <c r="J1480" i="10" s="1"/>
  <c r="E1480" i="10"/>
  <c r="F1480" i="10" s="1"/>
  <c r="G1480" i="10" s="1"/>
  <c r="B1480" i="10"/>
  <c r="C1480" i="10" s="1"/>
  <c r="D1480" i="10" s="1"/>
  <c r="A1481" i="10"/>
  <c r="K1481" i="10" l="1"/>
  <c r="L1481" i="10" s="1"/>
  <c r="M1481" i="10" s="1"/>
  <c r="H1481" i="10"/>
  <c r="I1481" i="10" s="1"/>
  <c r="J1481" i="10" s="1"/>
  <c r="E1481" i="10"/>
  <c r="F1481" i="10" s="1"/>
  <c r="G1481" i="10" s="1"/>
  <c r="B1481" i="10"/>
  <c r="C1481" i="10" s="1"/>
  <c r="D1481" i="10" s="1"/>
  <c r="A1482" i="10"/>
  <c r="K1482" i="10" l="1"/>
  <c r="L1482" i="10" s="1"/>
  <c r="M1482" i="10" s="1"/>
  <c r="H1482" i="10"/>
  <c r="I1482" i="10" s="1"/>
  <c r="J1482" i="10" s="1"/>
  <c r="E1482" i="10"/>
  <c r="F1482" i="10" s="1"/>
  <c r="G1482" i="10" s="1"/>
  <c r="B1482" i="10"/>
  <c r="C1482" i="10" s="1"/>
  <c r="D1482" i="10" s="1"/>
  <c r="A1483" i="10"/>
  <c r="K1483" i="10" l="1"/>
  <c r="L1483" i="10" s="1"/>
  <c r="M1483" i="10" s="1"/>
  <c r="E1483" i="10"/>
  <c r="F1483" i="10" s="1"/>
  <c r="G1483" i="10" s="1"/>
  <c r="H1483" i="10"/>
  <c r="I1483" i="10" s="1"/>
  <c r="J1483" i="10" s="1"/>
  <c r="B1483" i="10"/>
  <c r="C1483" i="10" s="1"/>
  <c r="D1483" i="10" s="1"/>
  <c r="A1484" i="10"/>
  <c r="K1484" i="10" l="1"/>
  <c r="L1484" i="10" s="1"/>
  <c r="M1484" i="10" s="1"/>
  <c r="H1484" i="10"/>
  <c r="I1484" i="10" s="1"/>
  <c r="J1484" i="10" s="1"/>
  <c r="E1484" i="10"/>
  <c r="F1484" i="10" s="1"/>
  <c r="G1484" i="10" s="1"/>
  <c r="B1484" i="10"/>
  <c r="C1484" i="10" s="1"/>
  <c r="D1484" i="10" s="1"/>
  <c r="A1485" i="10"/>
  <c r="K1485" i="10" l="1"/>
  <c r="L1485" i="10" s="1"/>
  <c r="M1485" i="10" s="1"/>
  <c r="H1485" i="10"/>
  <c r="I1485" i="10" s="1"/>
  <c r="J1485" i="10" s="1"/>
  <c r="E1485" i="10"/>
  <c r="F1485" i="10" s="1"/>
  <c r="G1485" i="10" s="1"/>
  <c r="B1485" i="10"/>
  <c r="C1485" i="10" s="1"/>
  <c r="D1485" i="10" s="1"/>
  <c r="A1486" i="10"/>
  <c r="K1486" i="10" l="1"/>
  <c r="L1486" i="10" s="1"/>
  <c r="M1486" i="10" s="1"/>
  <c r="H1486" i="10"/>
  <c r="I1486" i="10" s="1"/>
  <c r="J1486" i="10" s="1"/>
  <c r="E1486" i="10"/>
  <c r="F1486" i="10" s="1"/>
  <c r="G1486" i="10" s="1"/>
  <c r="A1487" i="10"/>
  <c r="B1486" i="10"/>
  <c r="C1486" i="10" s="1"/>
  <c r="D1486" i="10" s="1"/>
  <c r="K1487" i="10" l="1"/>
  <c r="L1487" i="10" s="1"/>
  <c r="M1487" i="10" s="1"/>
  <c r="H1487" i="10"/>
  <c r="I1487" i="10" s="1"/>
  <c r="J1487" i="10" s="1"/>
  <c r="E1487" i="10"/>
  <c r="F1487" i="10" s="1"/>
  <c r="G1487" i="10" s="1"/>
  <c r="A1488" i="10"/>
  <c r="B1487" i="10"/>
  <c r="C1487" i="10" s="1"/>
  <c r="D1487" i="10" s="1"/>
  <c r="K1488" i="10" l="1"/>
  <c r="L1488" i="10" s="1"/>
  <c r="M1488" i="10" s="1"/>
  <c r="H1488" i="10"/>
  <c r="I1488" i="10" s="1"/>
  <c r="J1488" i="10" s="1"/>
  <c r="E1488" i="10"/>
  <c r="F1488" i="10" s="1"/>
  <c r="G1488" i="10" s="1"/>
  <c r="B1488" i="10"/>
  <c r="C1488" i="10" s="1"/>
  <c r="D1488" i="10" s="1"/>
  <c r="A1489" i="10"/>
  <c r="K1489" i="10" l="1"/>
  <c r="L1489" i="10" s="1"/>
  <c r="M1489" i="10" s="1"/>
  <c r="H1489" i="10"/>
  <c r="I1489" i="10" s="1"/>
  <c r="J1489" i="10" s="1"/>
  <c r="E1489" i="10"/>
  <c r="F1489" i="10" s="1"/>
  <c r="G1489" i="10" s="1"/>
  <c r="A1490" i="10"/>
  <c r="B1489" i="10"/>
  <c r="C1489" i="10" s="1"/>
  <c r="D1489" i="10" s="1"/>
  <c r="K1490" i="10" l="1"/>
  <c r="L1490" i="10" s="1"/>
  <c r="M1490" i="10" s="1"/>
  <c r="H1490" i="10"/>
  <c r="I1490" i="10" s="1"/>
  <c r="J1490" i="10" s="1"/>
  <c r="E1490" i="10"/>
  <c r="F1490" i="10" s="1"/>
  <c r="G1490" i="10" s="1"/>
  <c r="B1490" i="10"/>
  <c r="C1490" i="10" s="1"/>
  <c r="D1490" i="10" s="1"/>
  <c r="A1491" i="10"/>
  <c r="K1491" i="10" l="1"/>
  <c r="L1491" i="10" s="1"/>
  <c r="M1491" i="10" s="1"/>
  <c r="E1491" i="10"/>
  <c r="F1491" i="10" s="1"/>
  <c r="G1491" i="10" s="1"/>
  <c r="H1491" i="10"/>
  <c r="I1491" i="10" s="1"/>
  <c r="J1491" i="10" s="1"/>
  <c r="B1491" i="10"/>
  <c r="C1491" i="10" s="1"/>
  <c r="D1491" i="10" s="1"/>
  <c r="A1492" i="10"/>
  <c r="K1492" i="10" l="1"/>
  <c r="L1492" i="10" s="1"/>
  <c r="M1492" i="10" s="1"/>
  <c r="H1492" i="10"/>
  <c r="I1492" i="10" s="1"/>
  <c r="J1492" i="10" s="1"/>
  <c r="E1492" i="10"/>
  <c r="F1492" i="10" s="1"/>
  <c r="G1492" i="10" s="1"/>
  <c r="B1492" i="10"/>
  <c r="C1492" i="10" s="1"/>
  <c r="D1492" i="10" s="1"/>
  <c r="A1493" i="10"/>
  <c r="K1493" i="10" l="1"/>
  <c r="L1493" i="10" s="1"/>
  <c r="M1493" i="10" s="1"/>
  <c r="H1493" i="10"/>
  <c r="I1493" i="10" s="1"/>
  <c r="J1493" i="10" s="1"/>
  <c r="E1493" i="10"/>
  <c r="F1493" i="10" s="1"/>
  <c r="G1493" i="10" s="1"/>
  <c r="B1493" i="10"/>
  <c r="C1493" i="10" s="1"/>
  <c r="D1493" i="10" s="1"/>
  <c r="A1494" i="10"/>
  <c r="K1494" i="10" l="1"/>
  <c r="L1494" i="10" s="1"/>
  <c r="M1494" i="10" s="1"/>
  <c r="H1494" i="10"/>
  <c r="I1494" i="10" s="1"/>
  <c r="J1494" i="10" s="1"/>
  <c r="E1494" i="10"/>
  <c r="F1494" i="10" s="1"/>
  <c r="G1494" i="10" s="1"/>
  <c r="B1494" i="10"/>
  <c r="C1494" i="10" s="1"/>
  <c r="D1494" i="10" s="1"/>
  <c r="A1495" i="10"/>
  <c r="K1495" i="10" l="1"/>
  <c r="L1495" i="10" s="1"/>
  <c r="M1495" i="10" s="1"/>
  <c r="E1495" i="10"/>
  <c r="F1495" i="10" s="1"/>
  <c r="G1495" i="10" s="1"/>
  <c r="H1495" i="10"/>
  <c r="I1495" i="10" s="1"/>
  <c r="J1495" i="10" s="1"/>
  <c r="B1495" i="10"/>
  <c r="C1495" i="10" s="1"/>
  <c r="D1495" i="10" s="1"/>
  <c r="A1496" i="10"/>
  <c r="K1496" i="10" l="1"/>
  <c r="L1496" i="10" s="1"/>
  <c r="M1496" i="10" s="1"/>
  <c r="H1496" i="10"/>
  <c r="I1496" i="10" s="1"/>
  <c r="J1496" i="10" s="1"/>
  <c r="E1496" i="10"/>
  <c r="F1496" i="10" s="1"/>
  <c r="G1496" i="10" s="1"/>
  <c r="B1496" i="10"/>
  <c r="C1496" i="10" s="1"/>
  <c r="D1496" i="10" s="1"/>
  <c r="A1497" i="10"/>
  <c r="K1497" i="10" l="1"/>
  <c r="L1497" i="10" s="1"/>
  <c r="M1497" i="10" s="1"/>
  <c r="H1497" i="10"/>
  <c r="I1497" i="10" s="1"/>
  <c r="J1497" i="10" s="1"/>
  <c r="E1497" i="10"/>
  <c r="F1497" i="10" s="1"/>
  <c r="G1497" i="10" s="1"/>
  <c r="B1497" i="10"/>
  <c r="C1497" i="10" s="1"/>
  <c r="D1497" i="10" s="1"/>
  <c r="A1498" i="10"/>
  <c r="K1498" i="10" l="1"/>
  <c r="L1498" i="10" s="1"/>
  <c r="M1498" i="10" s="1"/>
  <c r="H1498" i="10"/>
  <c r="I1498" i="10" s="1"/>
  <c r="J1498" i="10" s="1"/>
  <c r="E1498" i="10"/>
  <c r="F1498" i="10" s="1"/>
  <c r="G1498" i="10" s="1"/>
  <c r="B1498" i="10"/>
  <c r="C1498" i="10" s="1"/>
  <c r="D1498" i="10" s="1"/>
  <c r="A1499" i="10"/>
  <c r="K1499" i="10" l="1"/>
  <c r="L1499" i="10" s="1"/>
  <c r="M1499" i="10" s="1"/>
  <c r="E1499" i="10"/>
  <c r="F1499" i="10" s="1"/>
  <c r="G1499" i="10" s="1"/>
  <c r="H1499" i="10"/>
  <c r="I1499" i="10" s="1"/>
  <c r="J1499" i="10" s="1"/>
  <c r="B1499" i="10"/>
  <c r="C1499" i="10" s="1"/>
  <c r="D1499" i="10" s="1"/>
  <c r="A1500" i="10"/>
  <c r="K1500" i="10" l="1"/>
  <c r="L1500" i="10" s="1"/>
  <c r="M1500" i="10" s="1"/>
  <c r="H1500" i="10"/>
  <c r="I1500" i="10" s="1"/>
  <c r="J1500" i="10" s="1"/>
  <c r="E1500" i="10"/>
  <c r="F1500" i="10" s="1"/>
  <c r="G1500" i="10" s="1"/>
  <c r="B1500" i="10"/>
  <c r="C1500" i="10" s="1"/>
  <c r="D1500" i="10" s="1"/>
  <c r="A1501" i="10"/>
  <c r="K1501" i="10" l="1"/>
  <c r="L1501" i="10" s="1"/>
  <c r="M1501" i="10" s="1"/>
  <c r="H1501" i="10"/>
  <c r="I1501" i="10" s="1"/>
  <c r="J1501" i="10" s="1"/>
  <c r="E1501" i="10"/>
  <c r="F1501" i="10" s="1"/>
  <c r="G1501" i="10" s="1"/>
  <c r="B1501" i="10"/>
  <c r="C1501" i="10" s="1"/>
  <c r="D1501" i="10" s="1"/>
  <c r="A1502" i="10"/>
  <c r="K1502" i="10" l="1"/>
  <c r="L1502" i="10" s="1"/>
  <c r="M1502" i="10" s="1"/>
  <c r="H1502" i="10"/>
  <c r="I1502" i="10" s="1"/>
  <c r="J1502" i="10" s="1"/>
  <c r="E1502" i="10"/>
  <c r="F1502" i="10" s="1"/>
  <c r="G1502" i="10" s="1"/>
  <c r="B1502" i="10"/>
  <c r="C1502" i="10" s="1"/>
  <c r="D1502" i="10" s="1"/>
  <c r="A1503" i="10"/>
  <c r="K1503" i="10" l="1"/>
  <c r="L1503" i="10" s="1"/>
  <c r="M1503" i="10" s="1"/>
  <c r="H1503" i="10"/>
  <c r="I1503" i="10" s="1"/>
  <c r="J1503" i="10" s="1"/>
  <c r="E1503" i="10"/>
  <c r="F1503" i="10" s="1"/>
  <c r="G1503" i="10" s="1"/>
  <c r="B1503" i="10"/>
  <c r="C1503" i="10" s="1"/>
  <c r="D1503" i="10" s="1"/>
  <c r="A1504" i="10"/>
  <c r="K1504" i="10" l="1"/>
  <c r="L1504" i="10" s="1"/>
  <c r="M1504" i="10" s="1"/>
  <c r="H1504" i="10"/>
  <c r="I1504" i="10" s="1"/>
  <c r="J1504" i="10" s="1"/>
  <c r="E1504" i="10"/>
  <c r="F1504" i="10" s="1"/>
  <c r="G1504" i="10" s="1"/>
  <c r="B1504" i="10"/>
  <c r="C1504" i="10" s="1"/>
  <c r="D1504" i="10" s="1"/>
  <c r="A1505" i="10"/>
  <c r="K1505" i="10" l="1"/>
  <c r="L1505" i="10" s="1"/>
  <c r="M1505" i="10" s="1"/>
  <c r="H1505" i="10"/>
  <c r="I1505" i="10" s="1"/>
  <c r="J1505" i="10" s="1"/>
  <c r="E1505" i="10"/>
  <c r="F1505" i="10" s="1"/>
  <c r="G1505" i="10" s="1"/>
  <c r="B1505" i="10"/>
  <c r="C1505" i="10" s="1"/>
  <c r="D1505" i="10" s="1"/>
  <c r="A1506" i="10"/>
  <c r="K1506" i="10" l="1"/>
  <c r="L1506" i="10" s="1"/>
  <c r="M1506" i="10" s="1"/>
  <c r="H1506" i="10"/>
  <c r="I1506" i="10" s="1"/>
  <c r="J1506" i="10" s="1"/>
  <c r="E1506" i="10"/>
  <c r="F1506" i="10" s="1"/>
  <c r="G1506" i="10" s="1"/>
  <c r="B1506" i="10"/>
  <c r="C1506" i="10" s="1"/>
  <c r="D1506" i="10" s="1"/>
  <c r="A1507" i="10"/>
  <c r="K1507" i="10" l="1"/>
  <c r="L1507" i="10" s="1"/>
  <c r="M1507" i="10" s="1"/>
  <c r="E1507" i="10"/>
  <c r="F1507" i="10" s="1"/>
  <c r="G1507" i="10" s="1"/>
  <c r="H1507" i="10"/>
  <c r="I1507" i="10" s="1"/>
  <c r="J1507" i="10" s="1"/>
  <c r="B1507" i="10"/>
  <c r="C1507" i="10" s="1"/>
  <c r="D1507" i="10" s="1"/>
  <c r="A1508" i="10"/>
  <c r="K1508" i="10" l="1"/>
  <c r="L1508" i="10" s="1"/>
  <c r="M1508" i="10" s="1"/>
  <c r="H1508" i="10"/>
  <c r="I1508" i="10" s="1"/>
  <c r="J1508" i="10" s="1"/>
  <c r="E1508" i="10"/>
  <c r="F1508" i="10" s="1"/>
  <c r="G1508" i="10" s="1"/>
  <c r="B1508" i="10"/>
  <c r="C1508" i="10" s="1"/>
  <c r="D1508" i="10" s="1"/>
  <c r="A1509" i="10"/>
  <c r="K1509" i="10" l="1"/>
  <c r="L1509" i="10" s="1"/>
  <c r="M1509" i="10" s="1"/>
  <c r="H1509" i="10"/>
  <c r="I1509" i="10" s="1"/>
  <c r="J1509" i="10" s="1"/>
  <c r="E1509" i="10"/>
  <c r="F1509" i="10" s="1"/>
  <c r="G1509" i="10" s="1"/>
  <c r="B1509" i="10"/>
  <c r="C1509" i="10" s="1"/>
  <c r="D1509" i="10" s="1"/>
  <c r="A1510" i="10"/>
  <c r="K1510" i="10" l="1"/>
  <c r="L1510" i="10" s="1"/>
  <c r="M1510" i="10" s="1"/>
  <c r="H1510" i="10"/>
  <c r="I1510" i="10" s="1"/>
  <c r="J1510" i="10" s="1"/>
  <c r="E1510" i="10"/>
  <c r="F1510" i="10" s="1"/>
  <c r="G1510" i="10" s="1"/>
  <c r="B1510" i="10"/>
  <c r="C1510" i="10" s="1"/>
  <c r="D1510" i="10" s="1"/>
  <c r="A1511" i="10"/>
  <c r="K1511" i="10" l="1"/>
  <c r="L1511" i="10" s="1"/>
  <c r="M1511" i="10" s="1"/>
  <c r="E1511" i="10"/>
  <c r="F1511" i="10" s="1"/>
  <c r="G1511" i="10" s="1"/>
  <c r="H1511" i="10"/>
  <c r="I1511" i="10" s="1"/>
  <c r="J1511" i="10" s="1"/>
  <c r="B1511" i="10"/>
  <c r="C1511" i="10" s="1"/>
  <c r="D1511" i="10" s="1"/>
  <c r="A1512" i="10"/>
  <c r="K1512" i="10" l="1"/>
  <c r="L1512" i="10" s="1"/>
  <c r="M1512" i="10" s="1"/>
  <c r="H1512" i="10"/>
  <c r="I1512" i="10" s="1"/>
  <c r="J1512" i="10" s="1"/>
  <c r="E1512" i="10"/>
  <c r="F1512" i="10" s="1"/>
  <c r="G1512" i="10" s="1"/>
  <c r="B1512" i="10"/>
  <c r="C1512" i="10" s="1"/>
  <c r="D1512" i="10" s="1"/>
  <c r="A1513" i="10"/>
  <c r="K1513" i="10" l="1"/>
  <c r="L1513" i="10" s="1"/>
  <c r="M1513" i="10" s="1"/>
  <c r="H1513" i="10"/>
  <c r="I1513" i="10" s="1"/>
  <c r="J1513" i="10" s="1"/>
  <c r="E1513" i="10"/>
  <c r="F1513" i="10" s="1"/>
  <c r="G1513" i="10" s="1"/>
  <c r="B1513" i="10"/>
  <c r="C1513" i="10" s="1"/>
  <c r="D1513" i="10" s="1"/>
  <c r="A1514" i="10"/>
  <c r="K1514" i="10" l="1"/>
  <c r="L1514" i="10" s="1"/>
  <c r="M1514" i="10" s="1"/>
  <c r="H1514" i="10"/>
  <c r="I1514" i="10" s="1"/>
  <c r="J1514" i="10" s="1"/>
  <c r="E1514" i="10"/>
  <c r="F1514" i="10" s="1"/>
  <c r="G1514" i="10" s="1"/>
  <c r="B1514" i="10"/>
  <c r="C1514" i="10" s="1"/>
  <c r="D1514" i="10" s="1"/>
  <c r="A1515" i="10"/>
  <c r="K1515" i="10" l="1"/>
  <c r="L1515" i="10" s="1"/>
  <c r="M1515" i="10" s="1"/>
  <c r="E1515" i="10"/>
  <c r="F1515" i="10" s="1"/>
  <c r="G1515" i="10" s="1"/>
  <c r="H1515" i="10"/>
  <c r="I1515" i="10" s="1"/>
  <c r="J1515" i="10" s="1"/>
  <c r="B1515" i="10"/>
  <c r="C1515" i="10" s="1"/>
  <c r="D1515" i="10" s="1"/>
  <c r="A1516" i="10"/>
  <c r="K1516" i="10" l="1"/>
  <c r="L1516" i="10" s="1"/>
  <c r="M1516" i="10" s="1"/>
  <c r="H1516" i="10"/>
  <c r="I1516" i="10" s="1"/>
  <c r="J1516" i="10" s="1"/>
  <c r="E1516" i="10"/>
  <c r="F1516" i="10" s="1"/>
  <c r="G1516" i="10" s="1"/>
  <c r="B1516" i="10"/>
  <c r="C1516" i="10" s="1"/>
  <c r="D1516" i="10" s="1"/>
  <c r="A1517" i="10"/>
  <c r="K1517" i="10" l="1"/>
  <c r="L1517" i="10" s="1"/>
  <c r="M1517" i="10" s="1"/>
  <c r="H1517" i="10"/>
  <c r="I1517" i="10" s="1"/>
  <c r="J1517" i="10" s="1"/>
  <c r="E1517" i="10"/>
  <c r="F1517" i="10" s="1"/>
  <c r="G1517" i="10" s="1"/>
  <c r="B1517" i="10"/>
  <c r="C1517" i="10" s="1"/>
  <c r="D1517" i="10" s="1"/>
  <c r="A1518" i="10"/>
  <c r="K1518" i="10" l="1"/>
  <c r="L1518" i="10" s="1"/>
  <c r="M1518" i="10" s="1"/>
  <c r="H1518" i="10"/>
  <c r="I1518" i="10" s="1"/>
  <c r="J1518" i="10" s="1"/>
  <c r="E1518" i="10"/>
  <c r="F1518" i="10" s="1"/>
  <c r="G1518" i="10" s="1"/>
  <c r="B1518" i="10"/>
  <c r="C1518" i="10" s="1"/>
  <c r="D1518" i="10" s="1"/>
  <c r="A1519" i="10"/>
  <c r="K1519" i="10" l="1"/>
  <c r="L1519" i="10" s="1"/>
  <c r="M1519" i="10" s="1"/>
  <c r="H1519" i="10"/>
  <c r="I1519" i="10" s="1"/>
  <c r="J1519" i="10" s="1"/>
  <c r="E1519" i="10"/>
  <c r="F1519" i="10" s="1"/>
  <c r="G1519" i="10" s="1"/>
  <c r="B1519" i="10"/>
  <c r="C1519" i="10" s="1"/>
  <c r="D1519" i="10" s="1"/>
  <c r="A1520" i="10"/>
  <c r="K1520" i="10" l="1"/>
  <c r="L1520" i="10" s="1"/>
  <c r="M1520" i="10" s="1"/>
  <c r="H1520" i="10"/>
  <c r="I1520" i="10" s="1"/>
  <c r="J1520" i="10" s="1"/>
  <c r="E1520" i="10"/>
  <c r="F1520" i="10" s="1"/>
  <c r="G1520" i="10" s="1"/>
  <c r="B1520" i="10"/>
  <c r="C1520" i="10" s="1"/>
  <c r="D1520" i="10" s="1"/>
  <c r="A1521" i="10"/>
  <c r="K1521" i="10" l="1"/>
  <c r="L1521" i="10" s="1"/>
  <c r="M1521" i="10" s="1"/>
  <c r="H1521" i="10"/>
  <c r="I1521" i="10" s="1"/>
  <c r="J1521" i="10" s="1"/>
  <c r="E1521" i="10"/>
  <c r="F1521" i="10" s="1"/>
  <c r="G1521" i="10" s="1"/>
  <c r="B1521" i="10"/>
  <c r="C1521" i="10" s="1"/>
  <c r="D1521" i="10" s="1"/>
  <c r="A1522" i="10"/>
  <c r="K1522" i="10" l="1"/>
  <c r="L1522" i="10" s="1"/>
  <c r="M1522" i="10" s="1"/>
  <c r="H1522" i="10"/>
  <c r="I1522" i="10" s="1"/>
  <c r="J1522" i="10" s="1"/>
  <c r="E1522" i="10"/>
  <c r="F1522" i="10" s="1"/>
  <c r="G1522" i="10" s="1"/>
  <c r="B1522" i="10"/>
  <c r="C1522" i="10" s="1"/>
  <c r="D1522" i="10" s="1"/>
  <c r="A1523" i="10"/>
  <c r="K1523" i="10" l="1"/>
  <c r="L1523" i="10" s="1"/>
  <c r="M1523" i="10" s="1"/>
  <c r="E1523" i="10"/>
  <c r="F1523" i="10" s="1"/>
  <c r="G1523" i="10" s="1"/>
  <c r="H1523" i="10"/>
  <c r="I1523" i="10" s="1"/>
  <c r="J1523" i="10" s="1"/>
  <c r="B1523" i="10"/>
  <c r="C1523" i="10" s="1"/>
  <c r="D1523" i="10" s="1"/>
  <c r="A1524" i="10"/>
  <c r="K1524" i="10" l="1"/>
  <c r="L1524" i="10" s="1"/>
  <c r="M1524" i="10" s="1"/>
  <c r="H1524" i="10"/>
  <c r="I1524" i="10" s="1"/>
  <c r="J1524" i="10" s="1"/>
  <c r="E1524" i="10"/>
  <c r="F1524" i="10" s="1"/>
  <c r="G1524" i="10" s="1"/>
  <c r="B1524" i="10"/>
  <c r="C1524" i="10" s="1"/>
  <c r="D1524" i="10" s="1"/>
  <c r="A1525" i="10"/>
  <c r="K1525" i="10" l="1"/>
  <c r="L1525" i="10" s="1"/>
  <c r="M1525" i="10" s="1"/>
  <c r="H1525" i="10"/>
  <c r="I1525" i="10" s="1"/>
  <c r="J1525" i="10" s="1"/>
  <c r="E1525" i="10"/>
  <c r="F1525" i="10" s="1"/>
  <c r="G1525" i="10" s="1"/>
  <c r="B1525" i="10"/>
  <c r="C1525" i="10" s="1"/>
  <c r="D1525" i="10" s="1"/>
  <c r="A1526" i="10"/>
  <c r="K1526" i="10" l="1"/>
  <c r="L1526" i="10" s="1"/>
  <c r="M1526" i="10" s="1"/>
  <c r="H1526" i="10"/>
  <c r="I1526" i="10" s="1"/>
  <c r="J1526" i="10" s="1"/>
  <c r="E1526" i="10"/>
  <c r="F1526" i="10" s="1"/>
  <c r="G1526" i="10" s="1"/>
  <c r="B1526" i="10"/>
  <c r="C1526" i="10" s="1"/>
  <c r="D1526" i="10" s="1"/>
  <c r="A1527" i="10"/>
  <c r="K1527" i="10" l="1"/>
  <c r="L1527" i="10" s="1"/>
  <c r="M1527" i="10" s="1"/>
  <c r="E1527" i="10"/>
  <c r="F1527" i="10" s="1"/>
  <c r="G1527" i="10" s="1"/>
  <c r="H1527" i="10"/>
  <c r="I1527" i="10" s="1"/>
  <c r="J1527" i="10" s="1"/>
  <c r="B1527" i="10"/>
  <c r="C1527" i="10" s="1"/>
  <c r="D1527" i="10" s="1"/>
  <c r="A1528" i="10"/>
  <c r="K1528" i="10" l="1"/>
  <c r="L1528" i="10" s="1"/>
  <c r="M1528" i="10" s="1"/>
  <c r="H1528" i="10"/>
  <c r="I1528" i="10" s="1"/>
  <c r="J1528" i="10" s="1"/>
  <c r="E1528" i="10"/>
  <c r="F1528" i="10" s="1"/>
  <c r="G1528" i="10" s="1"/>
  <c r="B1528" i="10"/>
  <c r="C1528" i="10" s="1"/>
  <c r="D1528" i="10" s="1"/>
  <c r="A1529" i="10"/>
  <c r="K1529" i="10" l="1"/>
  <c r="L1529" i="10" s="1"/>
  <c r="M1529" i="10" s="1"/>
  <c r="H1529" i="10"/>
  <c r="I1529" i="10" s="1"/>
  <c r="J1529" i="10" s="1"/>
  <c r="E1529" i="10"/>
  <c r="F1529" i="10" s="1"/>
  <c r="G1529" i="10" s="1"/>
  <c r="B1529" i="10"/>
  <c r="C1529" i="10" s="1"/>
  <c r="D1529" i="10" s="1"/>
  <c r="A1530" i="10"/>
  <c r="K1530" i="10" l="1"/>
  <c r="L1530" i="10" s="1"/>
  <c r="M1530" i="10" s="1"/>
  <c r="H1530" i="10"/>
  <c r="I1530" i="10" s="1"/>
  <c r="J1530" i="10" s="1"/>
  <c r="E1530" i="10"/>
  <c r="F1530" i="10" s="1"/>
  <c r="G1530" i="10" s="1"/>
  <c r="B1530" i="10"/>
  <c r="C1530" i="10" s="1"/>
  <c r="D1530" i="10" s="1"/>
  <c r="A1531" i="10"/>
  <c r="K1531" i="10" l="1"/>
  <c r="L1531" i="10" s="1"/>
  <c r="M1531" i="10" s="1"/>
  <c r="E1531" i="10"/>
  <c r="F1531" i="10" s="1"/>
  <c r="G1531" i="10" s="1"/>
  <c r="H1531" i="10"/>
  <c r="I1531" i="10" s="1"/>
  <c r="J1531" i="10" s="1"/>
  <c r="B1531" i="10"/>
  <c r="C1531" i="10" s="1"/>
  <c r="D1531" i="10" s="1"/>
  <c r="A1532" i="10"/>
  <c r="K1532" i="10" l="1"/>
  <c r="L1532" i="10" s="1"/>
  <c r="M1532" i="10" s="1"/>
  <c r="H1532" i="10"/>
  <c r="I1532" i="10" s="1"/>
  <c r="J1532" i="10" s="1"/>
  <c r="E1532" i="10"/>
  <c r="F1532" i="10" s="1"/>
  <c r="G1532" i="10" s="1"/>
  <c r="A1533" i="10"/>
  <c r="B1532" i="10"/>
  <c r="C1532" i="10" s="1"/>
  <c r="D1532" i="10" s="1"/>
  <c r="K1533" i="10" l="1"/>
  <c r="L1533" i="10" s="1"/>
  <c r="M1533" i="10" s="1"/>
  <c r="H1533" i="10"/>
  <c r="I1533" i="10" s="1"/>
  <c r="J1533" i="10" s="1"/>
  <c r="E1533" i="10"/>
  <c r="F1533" i="10" s="1"/>
  <c r="G1533" i="10" s="1"/>
  <c r="A1534" i="10"/>
  <c r="B1533" i="10"/>
  <c r="C1533" i="10" s="1"/>
  <c r="D1533" i="10" s="1"/>
  <c r="K1534" i="10" l="1"/>
  <c r="L1534" i="10" s="1"/>
  <c r="M1534" i="10" s="1"/>
  <c r="H1534" i="10"/>
  <c r="I1534" i="10" s="1"/>
  <c r="J1534" i="10" s="1"/>
  <c r="E1534" i="10"/>
  <c r="F1534" i="10" s="1"/>
  <c r="G1534" i="10" s="1"/>
  <c r="B1534" i="10"/>
  <c r="C1534" i="10" s="1"/>
  <c r="D1534" i="10" s="1"/>
  <c r="A1535" i="10"/>
  <c r="K1535" i="10" l="1"/>
  <c r="L1535" i="10" s="1"/>
  <c r="M1535" i="10" s="1"/>
  <c r="H1535" i="10"/>
  <c r="I1535" i="10" s="1"/>
  <c r="J1535" i="10" s="1"/>
  <c r="E1535" i="10"/>
  <c r="F1535" i="10" s="1"/>
  <c r="G1535" i="10" s="1"/>
  <c r="A1536" i="10"/>
  <c r="B1535" i="10"/>
  <c r="C1535" i="10" s="1"/>
  <c r="D1535" i="10" s="1"/>
  <c r="K1536" i="10" l="1"/>
  <c r="L1536" i="10" s="1"/>
  <c r="M1536" i="10" s="1"/>
  <c r="H1536" i="10"/>
  <c r="I1536" i="10" s="1"/>
  <c r="J1536" i="10" s="1"/>
  <c r="E1536" i="10"/>
  <c r="F1536" i="10" s="1"/>
  <c r="G1536" i="10" s="1"/>
  <c r="A1537" i="10"/>
  <c r="B1536" i="10"/>
  <c r="C1536" i="10" s="1"/>
  <c r="D1536" i="10" s="1"/>
  <c r="K1537" i="10" l="1"/>
  <c r="L1537" i="10" s="1"/>
  <c r="M1537" i="10" s="1"/>
  <c r="H1537" i="10"/>
  <c r="I1537" i="10" s="1"/>
  <c r="J1537" i="10" s="1"/>
  <c r="E1537" i="10"/>
  <c r="F1537" i="10" s="1"/>
  <c r="G1537" i="10" s="1"/>
  <c r="B1537" i="10"/>
  <c r="C1537" i="10" s="1"/>
  <c r="D1537" i="10" s="1"/>
  <c r="A1538" i="10"/>
  <c r="K1538" i="10" l="1"/>
  <c r="L1538" i="10" s="1"/>
  <c r="M1538" i="10" s="1"/>
  <c r="H1538" i="10"/>
  <c r="I1538" i="10" s="1"/>
  <c r="J1538" i="10" s="1"/>
  <c r="E1538" i="10"/>
  <c r="F1538" i="10" s="1"/>
  <c r="G1538" i="10" s="1"/>
  <c r="A1539" i="10"/>
  <c r="B1538" i="10"/>
  <c r="C1538" i="10" s="1"/>
  <c r="D1538" i="10" s="1"/>
  <c r="K1539" i="10" l="1"/>
  <c r="L1539" i="10" s="1"/>
  <c r="M1539" i="10" s="1"/>
  <c r="E1539" i="10"/>
  <c r="F1539" i="10" s="1"/>
  <c r="G1539" i="10" s="1"/>
  <c r="H1539" i="10"/>
  <c r="I1539" i="10" s="1"/>
  <c r="J1539" i="10" s="1"/>
  <c r="A1540" i="10"/>
  <c r="B1539" i="10"/>
  <c r="C1539" i="10" s="1"/>
  <c r="D1539" i="10" s="1"/>
  <c r="K1540" i="10" l="1"/>
  <c r="L1540" i="10" s="1"/>
  <c r="M1540" i="10" s="1"/>
  <c r="H1540" i="10"/>
  <c r="I1540" i="10" s="1"/>
  <c r="J1540" i="10" s="1"/>
  <c r="E1540" i="10"/>
  <c r="F1540" i="10" s="1"/>
  <c r="G1540" i="10" s="1"/>
  <c r="A1541" i="10"/>
  <c r="B1540" i="10"/>
  <c r="C1540" i="10" s="1"/>
  <c r="D1540" i="10" s="1"/>
  <c r="K1541" i="10" l="1"/>
  <c r="L1541" i="10" s="1"/>
  <c r="M1541" i="10" s="1"/>
  <c r="H1541" i="10"/>
  <c r="I1541" i="10" s="1"/>
  <c r="J1541" i="10" s="1"/>
  <c r="E1541" i="10"/>
  <c r="F1541" i="10" s="1"/>
  <c r="G1541" i="10" s="1"/>
  <c r="B1541" i="10"/>
  <c r="C1541" i="10" s="1"/>
  <c r="D1541" i="10" s="1"/>
  <c r="A1542" i="10"/>
  <c r="K1542" i="10" l="1"/>
  <c r="L1542" i="10" s="1"/>
  <c r="M1542" i="10" s="1"/>
  <c r="H1542" i="10"/>
  <c r="I1542" i="10" s="1"/>
  <c r="J1542" i="10" s="1"/>
  <c r="E1542" i="10"/>
  <c r="F1542" i="10" s="1"/>
  <c r="G1542" i="10" s="1"/>
  <c r="A1543" i="10"/>
  <c r="B1542" i="10"/>
  <c r="C1542" i="10" s="1"/>
  <c r="D1542" i="10" s="1"/>
  <c r="K1543" i="10" l="1"/>
  <c r="L1543" i="10" s="1"/>
  <c r="M1543" i="10" s="1"/>
  <c r="E1543" i="10"/>
  <c r="F1543" i="10" s="1"/>
  <c r="G1543" i="10" s="1"/>
  <c r="H1543" i="10"/>
  <c r="I1543" i="10" s="1"/>
  <c r="J1543" i="10" s="1"/>
  <c r="A1544" i="10"/>
  <c r="B1543" i="10"/>
  <c r="C1543" i="10" s="1"/>
  <c r="D1543" i="10" s="1"/>
  <c r="K1544" i="10" l="1"/>
  <c r="L1544" i="10" s="1"/>
  <c r="M1544" i="10" s="1"/>
  <c r="H1544" i="10"/>
  <c r="I1544" i="10" s="1"/>
  <c r="J1544" i="10" s="1"/>
  <c r="E1544" i="10"/>
  <c r="F1544" i="10" s="1"/>
  <c r="G1544" i="10" s="1"/>
  <c r="A1545" i="10"/>
  <c r="B1544" i="10"/>
  <c r="C1544" i="10" s="1"/>
  <c r="D1544" i="10" s="1"/>
  <c r="K1545" i="10" l="1"/>
  <c r="L1545" i="10" s="1"/>
  <c r="M1545" i="10" s="1"/>
  <c r="H1545" i="10"/>
  <c r="I1545" i="10" s="1"/>
  <c r="J1545" i="10" s="1"/>
  <c r="E1545" i="10"/>
  <c r="F1545" i="10" s="1"/>
  <c r="G1545" i="10" s="1"/>
  <c r="B1545" i="10"/>
  <c r="C1545" i="10" s="1"/>
  <c r="D1545" i="10" s="1"/>
  <c r="A1546" i="10"/>
  <c r="K1546" i="10" l="1"/>
  <c r="L1546" i="10" s="1"/>
  <c r="M1546" i="10" s="1"/>
  <c r="H1546" i="10"/>
  <c r="I1546" i="10" s="1"/>
  <c r="J1546" i="10" s="1"/>
  <c r="E1546" i="10"/>
  <c r="F1546" i="10" s="1"/>
  <c r="G1546" i="10" s="1"/>
  <c r="A1547" i="10"/>
  <c r="B1546" i="10"/>
  <c r="C1546" i="10" s="1"/>
  <c r="D1546" i="10" s="1"/>
  <c r="K1547" i="10" l="1"/>
  <c r="L1547" i="10" s="1"/>
  <c r="M1547" i="10" s="1"/>
  <c r="E1547" i="10"/>
  <c r="F1547" i="10" s="1"/>
  <c r="G1547" i="10" s="1"/>
  <c r="H1547" i="10"/>
  <c r="I1547" i="10" s="1"/>
  <c r="J1547" i="10" s="1"/>
  <c r="B1547" i="10"/>
  <c r="C1547" i="10" s="1"/>
  <c r="D1547" i="10" s="1"/>
  <c r="A1548" i="10"/>
  <c r="K1548" i="10" l="1"/>
  <c r="L1548" i="10" s="1"/>
  <c r="M1548" i="10" s="1"/>
  <c r="H1548" i="10"/>
  <c r="I1548" i="10" s="1"/>
  <c r="J1548" i="10" s="1"/>
  <c r="E1548" i="10"/>
  <c r="F1548" i="10" s="1"/>
  <c r="G1548" i="10" s="1"/>
  <c r="A1549" i="10"/>
  <c r="B1548" i="10"/>
  <c r="C1548" i="10" s="1"/>
  <c r="D1548" i="10" s="1"/>
  <c r="K1549" i="10" l="1"/>
  <c r="L1549" i="10" s="1"/>
  <c r="M1549" i="10" s="1"/>
  <c r="H1549" i="10"/>
  <c r="I1549" i="10" s="1"/>
  <c r="J1549" i="10" s="1"/>
  <c r="E1549" i="10"/>
  <c r="F1549" i="10" s="1"/>
  <c r="G1549" i="10" s="1"/>
  <c r="B1549" i="10"/>
  <c r="C1549" i="10" s="1"/>
  <c r="D1549" i="10" s="1"/>
  <c r="A1550" i="10"/>
  <c r="K1550" i="10" l="1"/>
  <c r="L1550" i="10" s="1"/>
  <c r="M1550" i="10" s="1"/>
  <c r="H1550" i="10"/>
  <c r="I1550" i="10" s="1"/>
  <c r="J1550" i="10" s="1"/>
  <c r="E1550" i="10"/>
  <c r="F1550" i="10" s="1"/>
  <c r="G1550" i="10" s="1"/>
  <c r="A1551" i="10"/>
  <c r="B1550" i="10"/>
  <c r="C1550" i="10" s="1"/>
  <c r="D1550" i="10" s="1"/>
  <c r="K1551" i="10" l="1"/>
  <c r="L1551" i="10" s="1"/>
  <c r="M1551" i="10" s="1"/>
  <c r="H1551" i="10"/>
  <c r="I1551" i="10" s="1"/>
  <c r="J1551" i="10" s="1"/>
  <c r="E1551" i="10"/>
  <c r="F1551" i="10" s="1"/>
  <c r="G1551" i="10" s="1"/>
  <c r="B1551" i="10"/>
  <c r="C1551" i="10" s="1"/>
  <c r="D1551" i="10" s="1"/>
  <c r="A1552" i="10"/>
  <c r="K1552" i="10" l="1"/>
  <c r="L1552" i="10" s="1"/>
  <c r="M1552" i="10" s="1"/>
  <c r="H1552" i="10"/>
  <c r="I1552" i="10" s="1"/>
  <c r="J1552" i="10" s="1"/>
  <c r="E1552" i="10"/>
  <c r="F1552" i="10" s="1"/>
  <c r="G1552" i="10" s="1"/>
  <c r="A1553" i="10"/>
  <c r="B1552" i="10"/>
  <c r="C1552" i="10" s="1"/>
  <c r="D1552" i="10" s="1"/>
  <c r="K1553" i="10" l="1"/>
  <c r="L1553" i="10" s="1"/>
  <c r="M1553" i="10" s="1"/>
  <c r="H1553" i="10"/>
  <c r="I1553" i="10" s="1"/>
  <c r="J1553" i="10" s="1"/>
  <c r="E1553" i="10"/>
  <c r="F1553" i="10" s="1"/>
  <c r="G1553" i="10" s="1"/>
  <c r="B1553" i="10"/>
  <c r="C1553" i="10" s="1"/>
  <c r="D1553" i="10" s="1"/>
  <c r="A1554" i="10"/>
  <c r="K1554" i="10" l="1"/>
  <c r="L1554" i="10" s="1"/>
  <c r="M1554" i="10" s="1"/>
  <c r="H1554" i="10"/>
  <c r="I1554" i="10" s="1"/>
  <c r="J1554" i="10" s="1"/>
  <c r="E1554" i="10"/>
  <c r="F1554" i="10" s="1"/>
  <c r="G1554" i="10" s="1"/>
  <c r="A1555" i="10"/>
  <c r="B1554" i="10"/>
  <c r="C1554" i="10" s="1"/>
  <c r="D1554" i="10" s="1"/>
  <c r="K1555" i="10" l="1"/>
  <c r="L1555" i="10" s="1"/>
  <c r="M1555" i="10" s="1"/>
  <c r="E1555" i="10"/>
  <c r="F1555" i="10" s="1"/>
  <c r="G1555" i="10" s="1"/>
  <c r="H1555" i="10"/>
  <c r="I1555" i="10" s="1"/>
  <c r="J1555" i="10" s="1"/>
  <c r="A1556" i="10"/>
  <c r="B1555" i="10"/>
  <c r="C1555" i="10" s="1"/>
  <c r="D1555" i="10" s="1"/>
  <c r="K1556" i="10" l="1"/>
  <c r="L1556" i="10" s="1"/>
  <c r="M1556" i="10" s="1"/>
  <c r="H1556" i="10"/>
  <c r="I1556" i="10" s="1"/>
  <c r="J1556" i="10" s="1"/>
  <c r="E1556" i="10"/>
  <c r="F1556" i="10" s="1"/>
  <c r="G1556" i="10" s="1"/>
  <c r="A1557" i="10"/>
  <c r="B1556" i="10"/>
  <c r="C1556" i="10" s="1"/>
  <c r="D1556" i="10" s="1"/>
  <c r="K1557" i="10" l="1"/>
  <c r="L1557" i="10" s="1"/>
  <c r="M1557" i="10" s="1"/>
  <c r="H1557" i="10"/>
  <c r="I1557" i="10" s="1"/>
  <c r="J1557" i="10" s="1"/>
  <c r="E1557" i="10"/>
  <c r="F1557" i="10" s="1"/>
  <c r="G1557" i="10" s="1"/>
  <c r="B1557" i="10"/>
  <c r="C1557" i="10" s="1"/>
  <c r="D1557" i="10" s="1"/>
  <c r="A1558" i="10"/>
  <c r="K1558" i="10" l="1"/>
  <c r="L1558" i="10" s="1"/>
  <c r="M1558" i="10" s="1"/>
  <c r="H1558" i="10"/>
  <c r="I1558" i="10" s="1"/>
  <c r="J1558" i="10" s="1"/>
  <c r="E1558" i="10"/>
  <c r="F1558" i="10" s="1"/>
  <c r="G1558" i="10" s="1"/>
  <c r="A1559" i="10"/>
  <c r="B1558" i="10"/>
  <c r="C1558" i="10" s="1"/>
  <c r="D1558" i="10" s="1"/>
  <c r="K1559" i="10" l="1"/>
  <c r="L1559" i="10" s="1"/>
  <c r="M1559" i="10" s="1"/>
  <c r="E1559" i="10"/>
  <c r="F1559" i="10" s="1"/>
  <c r="G1559" i="10" s="1"/>
  <c r="H1559" i="10"/>
  <c r="I1559" i="10" s="1"/>
  <c r="J1559" i="10" s="1"/>
  <c r="B1559" i="10"/>
  <c r="C1559" i="10" s="1"/>
  <c r="D1559" i="10" s="1"/>
  <c r="A1560" i="10"/>
  <c r="K1560" i="10" l="1"/>
  <c r="L1560" i="10" s="1"/>
  <c r="M1560" i="10" s="1"/>
  <c r="H1560" i="10"/>
  <c r="I1560" i="10" s="1"/>
  <c r="J1560" i="10" s="1"/>
  <c r="E1560" i="10"/>
  <c r="F1560" i="10" s="1"/>
  <c r="G1560" i="10" s="1"/>
  <c r="A1561" i="10"/>
  <c r="B1560" i="10"/>
  <c r="C1560" i="10" s="1"/>
  <c r="D1560" i="10" s="1"/>
  <c r="K1561" i="10" l="1"/>
  <c r="L1561" i="10" s="1"/>
  <c r="M1561" i="10" s="1"/>
  <c r="H1561" i="10"/>
  <c r="I1561" i="10" s="1"/>
  <c r="J1561" i="10" s="1"/>
  <c r="E1561" i="10"/>
  <c r="F1561" i="10" s="1"/>
  <c r="G1561" i="10" s="1"/>
  <c r="A1562" i="10"/>
  <c r="B1561" i="10"/>
  <c r="C1561" i="10" s="1"/>
  <c r="D1561" i="10" s="1"/>
  <c r="K1562" i="10" l="1"/>
  <c r="L1562" i="10" s="1"/>
  <c r="M1562" i="10" s="1"/>
  <c r="H1562" i="10"/>
  <c r="I1562" i="10" s="1"/>
  <c r="J1562" i="10" s="1"/>
  <c r="E1562" i="10"/>
  <c r="F1562" i="10" s="1"/>
  <c r="G1562" i="10" s="1"/>
  <c r="B1562" i="10"/>
  <c r="C1562" i="10" s="1"/>
  <c r="D1562" i="10" s="1"/>
  <c r="A1563" i="10"/>
  <c r="K1563" i="10" l="1"/>
  <c r="L1563" i="10" s="1"/>
  <c r="M1563" i="10" s="1"/>
  <c r="E1563" i="10"/>
  <c r="F1563" i="10" s="1"/>
  <c r="G1563" i="10" s="1"/>
  <c r="H1563" i="10"/>
  <c r="I1563" i="10" s="1"/>
  <c r="J1563" i="10" s="1"/>
  <c r="A1564" i="10"/>
  <c r="B1563" i="10"/>
  <c r="C1563" i="10" s="1"/>
  <c r="D1563" i="10" s="1"/>
  <c r="K1564" i="10" l="1"/>
  <c r="L1564" i="10" s="1"/>
  <c r="M1564" i="10" s="1"/>
  <c r="H1564" i="10"/>
  <c r="I1564" i="10" s="1"/>
  <c r="J1564" i="10" s="1"/>
  <c r="E1564" i="10"/>
  <c r="F1564" i="10" s="1"/>
  <c r="G1564" i="10" s="1"/>
  <c r="A1565" i="10"/>
  <c r="B1564" i="10"/>
  <c r="C1564" i="10" s="1"/>
  <c r="D1564" i="10" s="1"/>
  <c r="K1565" i="10" l="1"/>
  <c r="L1565" i="10" s="1"/>
  <c r="M1565" i="10" s="1"/>
  <c r="H1565" i="10"/>
  <c r="I1565" i="10" s="1"/>
  <c r="J1565" i="10" s="1"/>
  <c r="E1565" i="10"/>
  <c r="F1565" i="10" s="1"/>
  <c r="G1565" i="10" s="1"/>
  <c r="A1566" i="10"/>
  <c r="B1565" i="10"/>
  <c r="C1565" i="10" s="1"/>
  <c r="D1565" i="10" s="1"/>
  <c r="K1566" i="10" l="1"/>
  <c r="L1566" i="10" s="1"/>
  <c r="M1566" i="10" s="1"/>
  <c r="H1566" i="10"/>
  <c r="I1566" i="10" s="1"/>
  <c r="J1566" i="10" s="1"/>
  <c r="E1566" i="10"/>
  <c r="F1566" i="10" s="1"/>
  <c r="G1566" i="10" s="1"/>
  <c r="B1566" i="10"/>
  <c r="C1566" i="10" s="1"/>
  <c r="D1566" i="10" s="1"/>
  <c r="A1567" i="10"/>
  <c r="K1567" i="10" l="1"/>
  <c r="L1567" i="10" s="1"/>
  <c r="M1567" i="10" s="1"/>
  <c r="H1567" i="10"/>
  <c r="I1567" i="10" s="1"/>
  <c r="J1567" i="10" s="1"/>
  <c r="E1567" i="10"/>
  <c r="F1567" i="10" s="1"/>
  <c r="G1567" i="10" s="1"/>
  <c r="A1568" i="10"/>
  <c r="B1567" i="10"/>
  <c r="C1567" i="10" s="1"/>
  <c r="D1567" i="10" s="1"/>
  <c r="K1568" i="10" l="1"/>
  <c r="L1568" i="10" s="1"/>
  <c r="M1568" i="10" s="1"/>
  <c r="H1568" i="10"/>
  <c r="I1568" i="10" s="1"/>
  <c r="J1568" i="10" s="1"/>
  <c r="E1568" i="10"/>
  <c r="F1568" i="10" s="1"/>
  <c r="G1568" i="10" s="1"/>
  <c r="B1568" i="10"/>
  <c r="C1568" i="10" s="1"/>
  <c r="D1568" i="10" s="1"/>
  <c r="A1569" i="10"/>
  <c r="K1569" i="10" l="1"/>
  <c r="L1569" i="10" s="1"/>
  <c r="M1569" i="10" s="1"/>
  <c r="H1569" i="10"/>
  <c r="I1569" i="10" s="1"/>
  <c r="J1569" i="10" s="1"/>
  <c r="E1569" i="10"/>
  <c r="F1569" i="10" s="1"/>
  <c r="G1569" i="10" s="1"/>
  <c r="A1570" i="10"/>
  <c r="B1569" i="10"/>
  <c r="C1569" i="10" s="1"/>
  <c r="D1569" i="10" s="1"/>
  <c r="K1570" i="10" l="1"/>
  <c r="L1570" i="10" s="1"/>
  <c r="M1570" i="10" s="1"/>
  <c r="H1570" i="10"/>
  <c r="I1570" i="10" s="1"/>
  <c r="J1570" i="10" s="1"/>
  <c r="E1570" i="10"/>
  <c r="F1570" i="10" s="1"/>
  <c r="G1570" i="10" s="1"/>
  <c r="B1570" i="10"/>
  <c r="C1570" i="10" s="1"/>
  <c r="D1570" i="10" s="1"/>
  <c r="A1571" i="10"/>
  <c r="K1571" i="10" l="1"/>
  <c r="L1571" i="10" s="1"/>
  <c r="M1571" i="10" s="1"/>
  <c r="E1571" i="10"/>
  <c r="F1571" i="10" s="1"/>
  <c r="G1571" i="10" s="1"/>
  <c r="H1571" i="10"/>
  <c r="I1571" i="10" s="1"/>
  <c r="J1571" i="10" s="1"/>
  <c r="A1572" i="10"/>
  <c r="B1571" i="10"/>
  <c r="C1571" i="10" s="1"/>
  <c r="D1571" i="10" s="1"/>
  <c r="K1572" i="10" l="1"/>
  <c r="L1572" i="10" s="1"/>
  <c r="M1572" i="10" s="1"/>
  <c r="H1572" i="10"/>
  <c r="I1572" i="10" s="1"/>
  <c r="J1572" i="10" s="1"/>
  <c r="E1572" i="10"/>
  <c r="F1572" i="10" s="1"/>
  <c r="G1572" i="10" s="1"/>
  <c r="B1572" i="10"/>
  <c r="C1572" i="10" s="1"/>
  <c r="D1572" i="10" s="1"/>
  <c r="A1573" i="10"/>
  <c r="K1573" i="10" l="1"/>
  <c r="L1573" i="10" s="1"/>
  <c r="M1573" i="10" s="1"/>
  <c r="H1573" i="10"/>
  <c r="I1573" i="10" s="1"/>
  <c r="J1573" i="10" s="1"/>
  <c r="E1573" i="10"/>
  <c r="F1573" i="10" s="1"/>
  <c r="G1573" i="10" s="1"/>
  <c r="A1574" i="10"/>
  <c r="B1573" i="10"/>
  <c r="C1573" i="10" s="1"/>
  <c r="D1573" i="10" s="1"/>
  <c r="K1574" i="10" l="1"/>
  <c r="L1574" i="10" s="1"/>
  <c r="M1574" i="10" s="1"/>
  <c r="H1574" i="10"/>
  <c r="I1574" i="10" s="1"/>
  <c r="J1574" i="10" s="1"/>
  <c r="E1574" i="10"/>
  <c r="F1574" i="10" s="1"/>
  <c r="G1574" i="10" s="1"/>
  <c r="B1574" i="10"/>
  <c r="C1574" i="10" s="1"/>
  <c r="D1574" i="10" s="1"/>
  <c r="A1575" i="10"/>
  <c r="K1575" i="10" l="1"/>
  <c r="L1575" i="10" s="1"/>
  <c r="M1575" i="10" s="1"/>
  <c r="E1575" i="10"/>
  <c r="F1575" i="10" s="1"/>
  <c r="G1575" i="10" s="1"/>
  <c r="H1575" i="10"/>
  <c r="I1575" i="10" s="1"/>
  <c r="J1575" i="10" s="1"/>
  <c r="A1576" i="10"/>
  <c r="B1575" i="10"/>
  <c r="C1575" i="10" s="1"/>
  <c r="D1575" i="10" s="1"/>
  <c r="K1576" i="10" l="1"/>
  <c r="L1576" i="10" s="1"/>
  <c r="M1576" i="10" s="1"/>
  <c r="H1576" i="10"/>
  <c r="I1576" i="10" s="1"/>
  <c r="J1576" i="10" s="1"/>
  <c r="E1576" i="10"/>
  <c r="F1576" i="10" s="1"/>
  <c r="G1576" i="10" s="1"/>
  <c r="A1577" i="10"/>
  <c r="B1576" i="10"/>
  <c r="C1576" i="10" s="1"/>
  <c r="D1576" i="10" s="1"/>
  <c r="K1577" i="10" l="1"/>
  <c r="L1577" i="10" s="1"/>
  <c r="M1577" i="10" s="1"/>
  <c r="H1577" i="10"/>
  <c r="I1577" i="10" s="1"/>
  <c r="J1577" i="10" s="1"/>
  <c r="E1577" i="10"/>
  <c r="F1577" i="10" s="1"/>
  <c r="G1577" i="10" s="1"/>
  <c r="A1578" i="10"/>
  <c r="B1577" i="10"/>
  <c r="C1577" i="10" s="1"/>
  <c r="D1577" i="10" s="1"/>
  <c r="K1578" i="10" l="1"/>
  <c r="L1578" i="10" s="1"/>
  <c r="M1578" i="10" s="1"/>
  <c r="H1578" i="10"/>
  <c r="I1578" i="10" s="1"/>
  <c r="J1578" i="10" s="1"/>
  <c r="E1578" i="10"/>
  <c r="F1578" i="10" s="1"/>
  <c r="G1578" i="10" s="1"/>
  <c r="B1578" i="10"/>
  <c r="C1578" i="10" s="1"/>
  <c r="D1578" i="10" s="1"/>
  <c r="A1579" i="10"/>
  <c r="K1579" i="10" l="1"/>
  <c r="L1579" i="10" s="1"/>
  <c r="M1579" i="10" s="1"/>
  <c r="E1579" i="10"/>
  <c r="F1579" i="10" s="1"/>
  <c r="G1579" i="10" s="1"/>
  <c r="H1579" i="10"/>
  <c r="I1579" i="10" s="1"/>
  <c r="J1579" i="10" s="1"/>
  <c r="A1580" i="10"/>
  <c r="B1579" i="10"/>
  <c r="C1579" i="10" s="1"/>
  <c r="D1579" i="10" s="1"/>
  <c r="K1580" i="10" l="1"/>
  <c r="L1580" i="10" s="1"/>
  <c r="M1580" i="10" s="1"/>
  <c r="H1580" i="10"/>
  <c r="I1580" i="10" s="1"/>
  <c r="J1580" i="10" s="1"/>
  <c r="E1580" i="10"/>
  <c r="F1580" i="10" s="1"/>
  <c r="G1580" i="10" s="1"/>
  <c r="A1581" i="10"/>
  <c r="B1580" i="10"/>
  <c r="C1580" i="10" s="1"/>
  <c r="D1580" i="10" s="1"/>
  <c r="K1581" i="10" l="1"/>
  <c r="L1581" i="10" s="1"/>
  <c r="M1581" i="10" s="1"/>
  <c r="H1581" i="10"/>
  <c r="I1581" i="10" s="1"/>
  <c r="J1581" i="10" s="1"/>
  <c r="E1581" i="10"/>
  <c r="F1581" i="10" s="1"/>
  <c r="G1581" i="10" s="1"/>
  <c r="A1582" i="10"/>
  <c r="B1581" i="10"/>
  <c r="C1581" i="10" s="1"/>
  <c r="D1581" i="10" s="1"/>
  <c r="K1582" i="10" l="1"/>
  <c r="L1582" i="10" s="1"/>
  <c r="M1582" i="10" s="1"/>
  <c r="H1582" i="10"/>
  <c r="I1582" i="10" s="1"/>
  <c r="J1582" i="10" s="1"/>
  <c r="E1582" i="10"/>
  <c r="F1582" i="10" s="1"/>
  <c r="G1582" i="10" s="1"/>
  <c r="A1583" i="10"/>
  <c r="B1582" i="10"/>
  <c r="C1582" i="10" s="1"/>
  <c r="D1582" i="10" s="1"/>
  <c r="K1583" i="10" l="1"/>
  <c r="L1583" i="10" s="1"/>
  <c r="M1583" i="10" s="1"/>
  <c r="H1583" i="10"/>
  <c r="I1583" i="10" s="1"/>
  <c r="J1583" i="10" s="1"/>
  <c r="E1583" i="10"/>
  <c r="F1583" i="10" s="1"/>
  <c r="G1583" i="10" s="1"/>
  <c r="B1583" i="10"/>
  <c r="C1583" i="10" s="1"/>
  <c r="D1583" i="10" s="1"/>
  <c r="A1584" i="10"/>
  <c r="K1584" i="10" l="1"/>
  <c r="L1584" i="10" s="1"/>
  <c r="M1584" i="10" s="1"/>
  <c r="H1584" i="10"/>
  <c r="I1584" i="10" s="1"/>
  <c r="J1584" i="10" s="1"/>
  <c r="E1584" i="10"/>
  <c r="F1584" i="10" s="1"/>
  <c r="G1584" i="10" s="1"/>
  <c r="B1584" i="10"/>
  <c r="C1584" i="10" s="1"/>
  <c r="D1584" i="10" s="1"/>
  <c r="A1585" i="10"/>
  <c r="K1585" i="10" l="1"/>
  <c r="L1585" i="10" s="1"/>
  <c r="M1585" i="10" s="1"/>
  <c r="H1585" i="10"/>
  <c r="I1585" i="10" s="1"/>
  <c r="J1585" i="10" s="1"/>
  <c r="E1585" i="10"/>
  <c r="F1585" i="10" s="1"/>
  <c r="G1585" i="10" s="1"/>
  <c r="B1585" i="10"/>
  <c r="C1585" i="10" s="1"/>
  <c r="D1585" i="10" s="1"/>
  <c r="A1586" i="10"/>
  <c r="K1586" i="10" l="1"/>
  <c r="L1586" i="10" s="1"/>
  <c r="M1586" i="10" s="1"/>
  <c r="H1586" i="10"/>
  <c r="I1586" i="10" s="1"/>
  <c r="J1586" i="10" s="1"/>
  <c r="E1586" i="10"/>
  <c r="F1586" i="10" s="1"/>
  <c r="G1586" i="10" s="1"/>
  <c r="A1587" i="10"/>
  <c r="B1586" i="10"/>
  <c r="C1586" i="10" s="1"/>
  <c r="D1586" i="10" s="1"/>
  <c r="K1587" i="10" l="1"/>
  <c r="L1587" i="10" s="1"/>
  <c r="M1587" i="10" s="1"/>
  <c r="E1587" i="10"/>
  <c r="F1587" i="10" s="1"/>
  <c r="G1587" i="10" s="1"/>
  <c r="H1587" i="10"/>
  <c r="I1587" i="10" s="1"/>
  <c r="J1587" i="10" s="1"/>
  <c r="A1588" i="10"/>
  <c r="B1587" i="10"/>
  <c r="C1587" i="10" s="1"/>
  <c r="D1587" i="10" s="1"/>
  <c r="K1588" i="10" l="1"/>
  <c r="L1588" i="10" s="1"/>
  <c r="M1588" i="10" s="1"/>
  <c r="H1588" i="10"/>
  <c r="I1588" i="10" s="1"/>
  <c r="J1588" i="10" s="1"/>
  <c r="E1588" i="10"/>
  <c r="F1588" i="10" s="1"/>
  <c r="G1588" i="10" s="1"/>
  <c r="A1589" i="10"/>
  <c r="B1588" i="10"/>
  <c r="C1588" i="10" s="1"/>
  <c r="D1588" i="10" s="1"/>
  <c r="K1589" i="10" l="1"/>
  <c r="L1589" i="10" s="1"/>
  <c r="M1589" i="10" s="1"/>
  <c r="H1589" i="10"/>
  <c r="I1589" i="10" s="1"/>
  <c r="J1589" i="10" s="1"/>
  <c r="E1589" i="10"/>
  <c r="F1589" i="10" s="1"/>
  <c r="G1589" i="10" s="1"/>
  <c r="A1590" i="10"/>
  <c r="B1589" i="10"/>
  <c r="C1589" i="10" s="1"/>
  <c r="D1589" i="10" s="1"/>
  <c r="K1590" i="10" l="1"/>
  <c r="L1590" i="10" s="1"/>
  <c r="M1590" i="10" s="1"/>
  <c r="H1590" i="10"/>
  <c r="I1590" i="10" s="1"/>
  <c r="J1590" i="10" s="1"/>
  <c r="E1590" i="10"/>
  <c r="F1590" i="10" s="1"/>
  <c r="G1590" i="10" s="1"/>
  <c r="A1591" i="10"/>
  <c r="B1590" i="10"/>
  <c r="C1590" i="10" s="1"/>
  <c r="D1590" i="10" s="1"/>
  <c r="K1591" i="10" l="1"/>
  <c r="L1591" i="10" s="1"/>
  <c r="M1591" i="10" s="1"/>
  <c r="E1591" i="10"/>
  <c r="F1591" i="10" s="1"/>
  <c r="G1591" i="10" s="1"/>
  <c r="H1591" i="10"/>
  <c r="I1591" i="10" s="1"/>
  <c r="J1591" i="10" s="1"/>
  <c r="A1592" i="10"/>
  <c r="B1591" i="10"/>
  <c r="C1591" i="10" s="1"/>
  <c r="D1591" i="10" s="1"/>
  <c r="K1592" i="10" l="1"/>
  <c r="L1592" i="10" s="1"/>
  <c r="M1592" i="10" s="1"/>
  <c r="H1592" i="10"/>
  <c r="I1592" i="10" s="1"/>
  <c r="J1592" i="10" s="1"/>
  <c r="E1592" i="10"/>
  <c r="F1592" i="10" s="1"/>
  <c r="G1592" i="10" s="1"/>
  <c r="A1593" i="10"/>
  <c r="B1592" i="10"/>
  <c r="C1592" i="10" s="1"/>
  <c r="D1592" i="10" s="1"/>
  <c r="K1593" i="10" l="1"/>
  <c r="L1593" i="10" s="1"/>
  <c r="M1593" i="10" s="1"/>
  <c r="H1593" i="10"/>
  <c r="I1593" i="10" s="1"/>
  <c r="J1593" i="10" s="1"/>
  <c r="E1593" i="10"/>
  <c r="F1593" i="10" s="1"/>
  <c r="G1593" i="10" s="1"/>
  <c r="A1594" i="10"/>
  <c r="B1593" i="10"/>
  <c r="C1593" i="10" s="1"/>
  <c r="D1593" i="10" s="1"/>
  <c r="K1594" i="10" l="1"/>
  <c r="L1594" i="10" s="1"/>
  <c r="M1594" i="10" s="1"/>
  <c r="H1594" i="10"/>
  <c r="I1594" i="10" s="1"/>
  <c r="J1594" i="10" s="1"/>
  <c r="E1594" i="10"/>
  <c r="F1594" i="10" s="1"/>
  <c r="G1594" i="10" s="1"/>
  <c r="B1594" i="10"/>
  <c r="C1594" i="10" s="1"/>
  <c r="D1594" i="10" s="1"/>
  <c r="A1595" i="10"/>
  <c r="K1595" i="10" l="1"/>
  <c r="L1595" i="10" s="1"/>
  <c r="M1595" i="10" s="1"/>
  <c r="E1595" i="10"/>
  <c r="F1595" i="10" s="1"/>
  <c r="G1595" i="10" s="1"/>
  <c r="H1595" i="10"/>
  <c r="I1595" i="10" s="1"/>
  <c r="J1595" i="10" s="1"/>
  <c r="A1596" i="10"/>
  <c r="B1595" i="10"/>
  <c r="C1595" i="10" s="1"/>
  <c r="D1595" i="10" s="1"/>
  <c r="K1596" i="10" l="1"/>
  <c r="L1596" i="10" s="1"/>
  <c r="M1596" i="10" s="1"/>
  <c r="H1596" i="10"/>
  <c r="I1596" i="10" s="1"/>
  <c r="J1596" i="10" s="1"/>
  <c r="E1596" i="10"/>
  <c r="F1596" i="10" s="1"/>
  <c r="G1596" i="10" s="1"/>
  <c r="A1597" i="10"/>
  <c r="B1596" i="10"/>
  <c r="C1596" i="10" s="1"/>
  <c r="D1596" i="10" s="1"/>
  <c r="K1597" i="10" l="1"/>
  <c r="L1597" i="10" s="1"/>
  <c r="M1597" i="10" s="1"/>
  <c r="H1597" i="10"/>
  <c r="I1597" i="10" s="1"/>
  <c r="J1597" i="10" s="1"/>
  <c r="E1597" i="10"/>
  <c r="F1597" i="10" s="1"/>
  <c r="G1597" i="10" s="1"/>
  <c r="A1598" i="10"/>
  <c r="B1597" i="10"/>
  <c r="C1597" i="10" s="1"/>
  <c r="D1597" i="10" s="1"/>
  <c r="K1598" i="10" l="1"/>
  <c r="L1598" i="10" s="1"/>
  <c r="M1598" i="10" s="1"/>
  <c r="H1598" i="10"/>
  <c r="I1598" i="10" s="1"/>
  <c r="J1598" i="10" s="1"/>
  <c r="E1598" i="10"/>
  <c r="F1598" i="10" s="1"/>
  <c r="G1598" i="10" s="1"/>
  <c r="B1598" i="10"/>
  <c r="C1598" i="10" s="1"/>
  <c r="D1598" i="10" s="1"/>
  <c r="A1599" i="10"/>
  <c r="K1599" i="10" l="1"/>
  <c r="L1599" i="10" s="1"/>
  <c r="M1599" i="10" s="1"/>
  <c r="H1599" i="10"/>
  <c r="I1599" i="10" s="1"/>
  <c r="J1599" i="10" s="1"/>
  <c r="E1599" i="10"/>
  <c r="F1599" i="10" s="1"/>
  <c r="G1599" i="10" s="1"/>
  <c r="B1599" i="10"/>
  <c r="C1599" i="10" s="1"/>
  <c r="D1599" i="10" s="1"/>
  <c r="A1600" i="10"/>
  <c r="K1600" i="10" l="1"/>
  <c r="L1600" i="10" s="1"/>
  <c r="M1600" i="10" s="1"/>
  <c r="H1600" i="10"/>
  <c r="I1600" i="10" s="1"/>
  <c r="J1600" i="10" s="1"/>
  <c r="E1600" i="10"/>
  <c r="F1600" i="10" s="1"/>
  <c r="G1600" i="10" s="1"/>
  <c r="B1600" i="10"/>
  <c r="C1600" i="10" s="1"/>
  <c r="D1600" i="10" s="1"/>
  <c r="A1601" i="10"/>
  <c r="K1601" i="10" l="1"/>
  <c r="L1601" i="10" s="1"/>
  <c r="M1601" i="10" s="1"/>
  <c r="H1601" i="10"/>
  <c r="I1601" i="10" s="1"/>
  <c r="J1601" i="10" s="1"/>
  <c r="E1601" i="10"/>
  <c r="F1601" i="10" s="1"/>
  <c r="G1601" i="10" s="1"/>
  <c r="A1602" i="10"/>
  <c r="B1601" i="10"/>
  <c r="C1601" i="10" s="1"/>
  <c r="D1601" i="10" s="1"/>
  <c r="K1602" i="10" l="1"/>
  <c r="L1602" i="10" s="1"/>
  <c r="M1602" i="10" s="1"/>
  <c r="H1602" i="10"/>
  <c r="I1602" i="10" s="1"/>
  <c r="J1602" i="10" s="1"/>
  <c r="E1602" i="10"/>
  <c r="F1602" i="10" s="1"/>
  <c r="G1602" i="10" s="1"/>
  <c r="B1602" i="10"/>
  <c r="C1602" i="10" s="1"/>
  <c r="D1602" i="10" s="1"/>
  <c r="A1603" i="10"/>
  <c r="K1603" i="10" l="1"/>
  <c r="L1603" i="10" s="1"/>
  <c r="M1603" i="10" s="1"/>
  <c r="E1603" i="10"/>
  <c r="F1603" i="10" s="1"/>
  <c r="G1603" i="10" s="1"/>
  <c r="H1603" i="10"/>
  <c r="I1603" i="10" s="1"/>
  <c r="J1603" i="10" s="1"/>
  <c r="A1604" i="10"/>
  <c r="B1603" i="10"/>
  <c r="C1603" i="10" s="1"/>
  <c r="D1603" i="10" s="1"/>
  <c r="K1604" i="10" l="1"/>
  <c r="L1604" i="10" s="1"/>
  <c r="M1604" i="10" s="1"/>
  <c r="H1604" i="10"/>
  <c r="I1604" i="10" s="1"/>
  <c r="J1604" i="10" s="1"/>
  <c r="E1604" i="10"/>
  <c r="F1604" i="10" s="1"/>
  <c r="G1604" i="10" s="1"/>
  <c r="A1605" i="10"/>
  <c r="B1604" i="10"/>
  <c r="C1604" i="10" s="1"/>
  <c r="D1604" i="10" s="1"/>
  <c r="K1605" i="10" l="1"/>
  <c r="L1605" i="10" s="1"/>
  <c r="M1605" i="10" s="1"/>
  <c r="H1605" i="10"/>
  <c r="I1605" i="10" s="1"/>
  <c r="J1605" i="10" s="1"/>
  <c r="E1605" i="10"/>
  <c r="F1605" i="10" s="1"/>
  <c r="G1605" i="10" s="1"/>
  <c r="B1605" i="10"/>
  <c r="C1605" i="10" s="1"/>
  <c r="D1605" i="10" s="1"/>
  <c r="A1606" i="10"/>
  <c r="K1606" i="10" l="1"/>
  <c r="L1606" i="10" s="1"/>
  <c r="M1606" i="10" s="1"/>
  <c r="H1606" i="10"/>
  <c r="I1606" i="10" s="1"/>
  <c r="J1606" i="10" s="1"/>
  <c r="E1606" i="10"/>
  <c r="F1606" i="10" s="1"/>
  <c r="G1606" i="10" s="1"/>
  <c r="B1606" i="10"/>
  <c r="C1606" i="10" s="1"/>
  <c r="D1606" i="10" s="1"/>
  <c r="A1607" i="10"/>
  <c r="K1607" i="10" l="1"/>
  <c r="L1607" i="10" s="1"/>
  <c r="M1607" i="10" s="1"/>
  <c r="E1607" i="10"/>
  <c r="F1607" i="10" s="1"/>
  <c r="G1607" i="10" s="1"/>
  <c r="H1607" i="10"/>
  <c r="I1607" i="10" s="1"/>
  <c r="J1607" i="10" s="1"/>
  <c r="A1608" i="10"/>
  <c r="B1607" i="10"/>
  <c r="C1607" i="10" s="1"/>
  <c r="D1607" i="10" s="1"/>
  <c r="K1608" i="10" l="1"/>
  <c r="L1608" i="10" s="1"/>
  <c r="M1608" i="10" s="1"/>
  <c r="H1608" i="10"/>
  <c r="I1608" i="10" s="1"/>
  <c r="J1608" i="10" s="1"/>
  <c r="E1608" i="10"/>
  <c r="F1608" i="10" s="1"/>
  <c r="G1608" i="10" s="1"/>
  <c r="B1608" i="10"/>
  <c r="C1608" i="10" s="1"/>
  <c r="D1608" i="10" s="1"/>
  <c r="A1609" i="10"/>
  <c r="K1609" i="10" l="1"/>
  <c r="L1609" i="10" s="1"/>
  <c r="M1609" i="10" s="1"/>
  <c r="H1609" i="10"/>
  <c r="I1609" i="10" s="1"/>
  <c r="J1609" i="10" s="1"/>
  <c r="E1609" i="10"/>
  <c r="F1609" i="10" s="1"/>
  <c r="G1609" i="10" s="1"/>
  <c r="B1609" i="10"/>
  <c r="C1609" i="10" s="1"/>
  <c r="D1609" i="10" s="1"/>
  <c r="A1610" i="10"/>
  <c r="K1610" i="10" l="1"/>
  <c r="L1610" i="10" s="1"/>
  <c r="M1610" i="10" s="1"/>
  <c r="H1610" i="10"/>
  <c r="I1610" i="10" s="1"/>
  <c r="J1610" i="10" s="1"/>
  <c r="E1610" i="10"/>
  <c r="F1610" i="10" s="1"/>
  <c r="G1610" i="10" s="1"/>
  <c r="B1610" i="10"/>
  <c r="C1610" i="10" s="1"/>
  <c r="D1610" i="10" s="1"/>
  <c r="A1611" i="10"/>
  <c r="K1611" i="10" l="1"/>
  <c r="L1611" i="10" s="1"/>
  <c r="M1611" i="10" s="1"/>
  <c r="E1611" i="10"/>
  <c r="F1611" i="10" s="1"/>
  <c r="G1611" i="10" s="1"/>
  <c r="H1611" i="10"/>
  <c r="I1611" i="10" s="1"/>
  <c r="J1611" i="10" s="1"/>
  <c r="A1612" i="10"/>
  <c r="B1611" i="10"/>
  <c r="C1611" i="10" s="1"/>
  <c r="D1611" i="10" s="1"/>
  <c r="K1612" i="10" l="1"/>
  <c r="L1612" i="10" s="1"/>
  <c r="M1612" i="10" s="1"/>
  <c r="H1612" i="10"/>
  <c r="I1612" i="10" s="1"/>
  <c r="J1612" i="10" s="1"/>
  <c r="E1612" i="10"/>
  <c r="F1612" i="10" s="1"/>
  <c r="G1612" i="10" s="1"/>
  <c r="A1613" i="10"/>
  <c r="B1612" i="10"/>
  <c r="C1612" i="10" s="1"/>
  <c r="D1612" i="10" s="1"/>
  <c r="K1613" i="10" l="1"/>
  <c r="L1613" i="10" s="1"/>
  <c r="M1613" i="10" s="1"/>
  <c r="H1613" i="10"/>
  <c r="I1613" i="10" s="1"/>
  <c r="J1613" i="10" s="1"/>
  <c r="E1613" i="10"/>
  <c r="F1613" i="10" s="1"/>
  <c r="G1613" i="10" s="1"/>
  <c r="A1614" i="10"/>
  <c r="B1613" i="10"/>
  <c r="C1613" i="10" s="1"/>
  <c r="D1613" i="10" s="1"/>
  <c r="K1614" i="10" l="1"/>
  <c r="L1614" i="10" s="1"/>
  <c r="M1614" i="10" s="1"/>
  <c r="H1614" i="10"/>
  <c r="I1614" i="10" s="1"/>
  <c r="J1614" i="10" s="1"/>
  <c r="E1614" i="10"/>
  <c r="F1614" i="10" s="1"/>
  <c r="G1614" i="10" s="1"/>
  <c r="B1614" i="10"/>
  <c r="C1614" i="10" s="1"/>
  <c r="D1614" i="10" s="1"/>
  <c r="A1615" i="10"/>
  <c r="K1615" i="10" l="1"/>
  <c r="L1615" i="10" s="1"/>
  <c r="M1615" i="10" s="1"/>
  <c r="H1615" i="10"/>
  <c r="I1615" i="10" s="1"/>
  <c r="J1615" i="10" s="1"/>
  <c r="E1615" i="10"/>
  <c r="F1615" i="10" s="1"/>
  <c r="G1615" i="10" s="1"/>
  <c r="A1616" i="10"/>
  <c r="B1615" i="10"/>
  <c r="C1615" i="10" s="1"/>
  <c r="D1615" i="10" s="1"/>
  <c r="K1616" i="10" l="1"/>
  <c r="L1616" i="10" s="1"/>
  <c r="M1616" i="10" s="1"/>
  <c r="H1616" i="10"/>
  <c r="I1616" i="10" s="1"/>
  <c r="J1616" i="10" s="1"/>
  <c r="E1616" i="10"/>
  <c r="F1616" i="10" s="1"/>
  <c r="G1616" i="10" s="1"/>
  <c r="A1617" i="10"/>
  <c r="B1616" i="10"/>
  <c r="C1616" i="10" s="1"/>
  <c r="D1616" i="10" s="1"/>
  <c r="K1617" i="10" l="1"/>
  <c r="L1617" i="10" s="1"/>
  <c r="M1617" i="10" s="1"/>
  <c r="H1617" i="10"/>
  <c r="I1617" i="10" s="1"/>
  <c r="J1617" i="10" s="1"/>
  <c r="E1617" i="10"/>
  <c r="F1617" i="10" s="1"/>
  <c r="G1617" i="10" s="1"/>
  <c r="A1618" i="10"/>
  <c r="B1617" i="10"/>
  <c r="C1617" i="10" s="1"/>
  <c r="D1617" i="10" s="1"/>
  <c r="K1618" i="10" l="1"/>
  <c r="L1618" i="10" s="1"/>
  <c r="M1618" i="10" s="1"/>
  <c r="H1618" i="10"/>
  <c r="I1618" i="10" s="1"/>
  <c r="J1618" i="10" s="1"/>
  <c r="E1618" i="10"/>
  <c r="F1618" i="10" s="1"/>
  <c r="G1618" i="10" s="1"/>
  <c r="B1618" i="10"/>
  <c r="C1618" i="10" s="1"/>
  <c r="D1618" i="10" s="1"/>
  <c r="A1619" i="10"/>
  <c r="K1619" i="10" l="1"/>
  <c r="L1619" i="10" s="1"/>
  <c r="M1619" i="10" s="1"/>
  <c r="E1619" i="10"/>
  <c r="F1619" i="10" s="1"/>
  <c r="G1619" i="10" s="1"/>
  <c r="H1619" i="10"/>
  <c r="I1619" i="10" s="1"/>
  <c r="J1619" i="10" s="1"/>
  <c r="A1620" i="10"/>
  <c r="B1619" i="10"/>
  <c r="C1619" i="10" s="1"/>
  <c r="D1619" i="10" s="1"/>
  <c r="K1620" i="10" l="1"/>
  <c r="L1620" i="10" s="1"/>
  <c r="M1620" i="10" s="1"/>
  <c r="H1620" i="10"/>
  <c r="I1620" i="10" s="1"/>
  <c r="J1620" i="10" s="1"/>
  <c r="E1620" i="10"/>
  <c r="F1620" i="10" s="1"/>
  <c r="G1620" i="10" s="1"/>
  <c r="A1621" i="10"/>
  <c r="B1620" i="10"/>
  <c r="C1620" i="10" s="1"/>
  <c r="D1620" i="10" s="1"/>
  <c r="K1621" i="10" l="1"/>
  <c r="L1621" i="10" s="1"/>
  <c r="M1621" i="10" s="1"/>
  <c r="H1621" i="10"/>
  <c r="I1621" i="10" s="1"/>
  <c r="J1621" i="10" s="1"/>
  <c r="E1621" i="10"/>
  <c r="F1621" i="10" s="1"/>
  <c r="G1621" i="10" s="1"/>
  <c r="A1622" i="10"/>
  <c r="B1621" i="10"/>
  <c r="C1621" i="10" s="1"/>
  <c r="D1621" i="10" s="1"/>
  <c r="K1622" i="10" l="1"/>
  <c r="L1622" i="10" s="1"/>
  <c r="M1622" i="10" s="1"/>
  <c r="H1622" i="10"/>
  <c r="I1622" i="10" s="1"/>
  <c r="J1622" i="10" s="1"/>
  <c r="E1622" i="10"/>
  <c r="F1622" i="10" s="1"/>
  <c r="G1622" i="10" s="1"/>
  <c r="B1622" i="10"/>
  <c r="C1622" i="10" s="1"/>
  <c r="D1622" i="10" s="1"/>
  <c r="A1623" i="10"/>
  <c r="K1623" i="10" l="1"/>
  <c r="L1623" i="10" s="1"/>
  <c r="M1623" i="10" s="1"/>
  <c r="E1623" i="10"/>
  <c r="F1623" i="10" s="1"/>
  <c r="G1623" i="10" s="1"/>
  <c r="H1623" i="10"/>
  <c r="I1623" i="10" s="1"/>
  <c r="J1623" i="10" s="1"/>
  <c r="A1624" i="10"/>
  <c r="B1623" i="10"/>
  <c r="C1623" i="10" s="1"/>
  <c r="D1623" i="10" s="1"/>
  <c r="K1624" i="10" l="1"/>
  <c r="L1624" i="10" s="1"/>
  <c r="M1624" i="10" s="1"/>
  <c r="H1624" i="10"/>
  <c r="I1624" i="10" s="1"/>
  <c r="J1624" i="10" s="1"/>
  <c r="E1624" i="10"/>
  <c r="F1624" i="10" s="1"/>
  <c r="G1624" i="10" s="1"/>
  <c r="A1625" i="10"/>
  <c r="B1624" i="10"/>
  <c r="C1624" i="10" s="1"/>
  <c r="D1624" i="10" s="1"/>
  <c r="K1625" i="10" l="1"/>
  <c r="L1625" i="10" s="1"/>
  <c r="M1625" i="10" s="1"/>
  <c r="H1625" i="10"/>
  <c r="I1625" i="10" s="1"/>
  <c r="J1625" i="10" s="1"/>
  <c r="E1625" i="10"/>
  <c r="F1625" i="10" s="1"/>
  <c r="G1625" i="10" s="1"/>
  <c r="A1626" i="10"/>
  <c r="B1625" i="10"/>
  <c r="C1625" i="10" s="1"/>
  <c r="D1625" i="10" s="1"/>
  <c r="K1626" i="10" l="1"/>
  <c r="L1626" i="10" s="1"/>
  <c r="M1626" i="10" s="1"/>
  <c r="H1626" i="10"/>
  <c r="I1626" i="10" s="1"/>
  <c r="J1626" i="10" s="1"/>
  <c r="E1626" i="10"/>
  <c r="F1626" i="10" s="1"/>
  <c r="G1626" i="10" s="1"/>
  <c r="B1626" i="10"/>
  <c r="C1626" i="10" s="1"/>
  <c r="D1626" i="10" s="1"/>
  <c r="A1627" i="10"/>
  <c r="K1627" i="10" l="1"/>
  <c r="L1627" i="10" s="1"/>
  <c r="M1627" i="10" s="1"/>
  <c r="E1627" i="10"/>
  <c r="F1627" i="10" s="1"/>
  <c r="G1627" i="10" s="1"/>
  <c r="H1627" i="10"/>
  <c r="I1627" i="10" s="1"/>
  <c r="J1627" i="10" s="1"/>
  <c r="A1628" i="10"/>
  <c r="B1627" i="10"/>
  <c r="C1627" i="10" s="1"/>
  <c r="D1627" i="10" s="1"/>
  <c r="K1628" i="10" l="1"/>
  <c r="L1628" i="10" s="1"/>
  <c r="M1628" i="10" s="1"/>
  <c r="H1628" i="10"/>
  <c r="I1628" i="10" s="1"/>
  <c r="J1628" i="10" s="1"/>
  <c r="E1628" i="10"/>
  <c r="F1628" i="10" s="1"/>
  <c r="G1628" i="10" s="1"/>
  <c r="A1629" i="10"/>
  <c r="B1628" i="10"/>
  <c r="C1628" i="10" s="1"/>
  <c r="D1628" i="10" s="1"/>
  <c r="K1629" i="10" l="1"/>
  <c r="L1629" i="10" s="1"/>
  <c r="M1629" i="10" s="1"/>
  <c r="H1629" i="10"/>
  <c r="I1629" i="10" s="1"/>
  <c r="J1629" i="10" s="1"/>
  <c r="E1629" i="10"/>
  <c r="F1629" i="10" s="1"/>
  <c r="G1629" i="10" s="1"/>
  <c r="B1629" i="10"/>
  <c r="C1629" i="10" s="1"/>
  <c r="D1629" i="10" s="1"/>
  <c r="A1630" i="10"/>
  <c r="K1630" i="10" l="1"/>
  <c r="L1630" i="10" s="1"/>
  <c r="M1630" i="10" s="1"/>
  <c r="H1630" i="10"/>
  <c r="I1630" i="10" s="1"/>
  <c r="J1630" i="10" s="1"/>
  <c r="E1630" i="10"/>
  <c r="F1630" i="10" s="1"/>
  <c r="G1630" i="10" s="1"/>
  <c r="A1631" i="10"/>
  <c r="B1630" i="10"/>
  <c r="C1630" i="10" s="1"/>
  <c r="D1630" i="10" s="1"/>
  <c r="K1631" i="10" l="1"/>
  <c r="L1631" i="10" s="1"/>
  <c r="M1631" i="10" s="1"/>
  <c r="H1631" i="10"/>
  <c r="I1631" i="10" s="1"/>
  <c r="J1631" i="10" s="1"/>
  <c r="E1631" i="10"/>
  <c r="F1631" i="10" s="1"/>
  <c r="G1631" i="10" s="1"/>
  <c r="B1631" i="10"/>
  <c r="C1631" i="10" s="1"/>
  <c r="D1631" i="10" s="1"/>
  <c r="A1632" i="10"/>
  <c r="K1632" i="10" l="1"/>
  <c r="L1632" i="10" s="1"/>
  <c r="M1632" i="10" s="1"/>
  <c r="H1632" i="10"/>
  <c r="I1632" i="10" s="1"/>
  <c r="J1632" i="10" s="1"/>
  <c r="E1632" i="10"/>
  <c r="F1632" i="10" s="1"/>
  <c r="G1632" i="10" s="1"/>
  <c r="B1632" i="10"/>
  <c r="C1632" i="10" s="1"/>
  <c r="D1632" i="10" s="1"/>
  <c r="A1633" i="10"/>
  <c r="K1633" i="10" l="1"/>
  <c r="L1633" i="10" s="1"/>
  <c r="M1633" i="10" s="1"/>
  <c r="H1633" i="10"/>
  <c r="I1633" i="10" s="1"/>
  <c r="J1633" i="10" s="1"/>
  <c r="E1633" i="10"/>
  <c r="F1633" i="10" s="1"/>
  <c r="G1633" i="10" s="1"/>
  <c r="B1633" i="10"/>
  <c r="C1633" i="10" s="1"/>
  <c r="D1633" i="10" s="1"/>
  <c r="A1634" i="10"/>
  <c r="K1634" i="10" l="1"/>
  <c r="L1634" i="10" s="1"/>
  <c r="M1634" i="10" s="1"/>
  <c r="H1634" i="10"/>
  <c r="I1634" i="10" s="1"/>
  <c r="J1634" i="10" s="1"/>
  <c r="E1634" i="10"/>
  <c r="F1634" i="10" s="1"/>
  <c r="G1634" i="10" s="1"/>
  <c r="B1634" i="10"/>
  <c r="C1634" i="10" s="1"/>
  <c r="D1634" i="10" s="1"/>
  <c r="A1635" i="10"/>
  <c r="K1635" i="10" l="1"/>
  <c r="L1635" i="10" s="1"/>
  <c r="M1635" i="10" s="1"/>
  <c r="E1635" i="10"/>
  <c r="F1635" i="10" s="1"/>
  <c r="G1635" i="10" s="1"/>
  <c r="H1635" i="10"/>
  <c r="I1635" i="10" s="1"/>
  <c r="J1635" i="10" s="1"/>
  <c r="A1636" i="10"/>
  <c r="B1635" i="10"/>
  <c r="C1635" i="10" s="1"/>
  <c r="D1635" i="10" s="1"/>
  <c r="K1636" i="10" l="1"/>
  <c r="L1636" i="10" s="1"/>
  <c r="M1636" i="10" s="1"/>
  <c r="H1636" i="10"/>
  <c r="I1636" i="10" s="1"/>
  <c r="J1636" i="10" s="1"/>
  <c r="E1636" i="10"/>
  <c r="F1636" i="10" s="1"/>
  <c r="G1636" i="10" s="1"/>
  <c r="A1637" i="10"/>
  <c r="B1636" i="10"/>
  <c r="C1636" i="10" s="1"/>
  <c r="D1636" i="10" s="1"/>
  <c r="K1637" i="10" l="1"/>
  <c r="L1637" i="10" s="1"/>
  <c r="M1637" i="10" s="1"/>
  <c r="H1637" i="10"/>
  <c r="I1637" i="10" s="1"/>
  <c r="J1637" i="10" s="1"/>
  <c r="E1637" i="10"/>
  <c r="F1637" i="10" s="1"/>
  <c r="G1637" i="10" s="1"/>
  <c r="A1638" i="10"/>
  <c r="B1637" i="10"/>
  <c r="C1637" i="10" s="1"/>
  <c r="D1637" i="10" s="1"/>
  <c r="K1638" i="10" l="1"/>
  <c r="L1638" i="10" s="1"/>
  <c r="M1638" i="10" s="1"/>
  <c r="H1638" i="10"/>
  <c r="I1638" i="10" s="1"/>
  <c r="J1638" i="10" s="1"/>
  <c r="E1638" i="10"/>
  <c r="F1638" i="10" s="1"/>
  <c r="G1638" i="10" s="1"/>
  <c r="B1638" i="10"/>
  <c r="C1638" i="10" s="1"/>
  <c r="D1638" i="10" s="1"/>
  <c r="A1639" i="10"/>
  <c r="K1639" i="10" l="1"/>
  <c r="L1639" i="10" s="1"/>
  <c r="M1639" i="10" s="1"/>
  <c r="E1639" i="10"/>
  <c r="F1639" i="10" s="1"/>
  <c r="G1639" i="10" s="1"/>
  <c r="H1639" i="10"/>
  <c r="I1639" i="10" s="1"/>
  <c r="J1639" i="10" s="1"/>
  <c r="A1640" i="10"/>
  <c r="B1639" i="10"/>
  <c r="C1639" i="10" s="1"/>
  <c r="D1639" i="10" s="1"/>
  <c r="K1640" i="10" l="1"/>
  <c r="L1640" i="10" s="1"/>
  <c r="M1640" i="10" s="1"/>
  <c r="H1640" i="10"/>
  <c r="I1640" i="10" s="1"/>
  <c r="J1640" i="10" s="1"/>
  <c r="E1640" i="10"/>
  <c r="F1640" i="10" s="1"/>
  <c r="G1640" i="10" s="1"/>
  <c r="A1641" i="10"/>
  <c r="B1640" i="10"/>
  <c r="C1640" i="10" s="1"/>
  <c r="D1640" i="10" s="1"/>
  <c r="K1641" i="10" l="1"/>
  <c r="L1641" i="10" s="1"/>
  <c r="M1641" i="10" s="1"/>
  <c r="H1641" i="10"/>
  <c r="I1641" i="10" s="1"/>
  <c r="J1641" i="10" s="1"/>
  <c r="E1641" i="10"/>
  <c r="F1641" i="10" s="1"/>
  <c r="G1641" i="10" s="1"/>
  <c r="A1642" i="10"/>
  <c r="B1641" i="10"/>
  <c r="C1641" i="10" s="1"/>
  <c r="D1641" i="10" s="1"/>
  <c r="K1642" i="10" l="1"/>
  <c r="L1642" i="10" s="1"/>
  <c r="M1642" i="10" s="1"/>
  <c r="H1642" i="10"/>
  <c r="I1642" i="10" s="1"/>
  <c r="J1642" i="10" s="1"/>
  <c r="E1642" i="10"/>
  <c r="F1642" i="10" s="1"/>
  <c r="G1642" i="10" s="1"/>
  <c r="B1642" i="10"/>
  <c r="C1642" i="10" s="1"/>
  <c r="D1642" i="10" s="1"/>
  <c r="A1643" i="10"/>
  <c r="K1643" i="10" l="1"/>
  <c r="L1643" i="10" s="1"/>
  <c r="M1643" i="10" s="1"/>
  <c r="E1643" i="10"/>
  <c r="F1643" i="10" s="1"/>
  <c r="G1643" i="10" s="1"/>
  <c r="H1643" i="10"/>
  <c r="I1643" i="10" s="1"/>
  <c r="J1643" i="10" s="1"/>
  <c r="A1644" i="10"/>
  <c r="B1643" i="10"/>
  <c r="C1643" i="10" s="1"/>
  <c r="D1643" i="10" s="1"/>
  <c r="K1644" i="10" l="1"/>
  <c r="L1644" i="10" s="1"/>
  <c r="M1644" i="10" s="1"/>
  <c r="H1644" i="10"/>
  <c r="I1644" i="10" s="1"/>
  <c r="J1644" i="10" s="1"/>
  <c r="E1644" i="10"/>
  <c r="F1644" i="10" s="1"/>
  <c r="G1644" i="10" s="1"/>
  <c r="B1644" i="10"/>
  <c r="C1644" i="10" s="1"/>
  <c r="D1644" i="10" s="1"/>
  <c r="A1645" i="10"/>
  <c r="K1645" i="10" l="1"/>
  <c r="L1645" i="10" s="1"/>
  <c r="M1645" i="10" s="1"/>
  <c r="H1645" i="10"/>
  <c r="I1645" i="10" s="1"/>
  <c r="J1645" i="10" s="1"/>
  <c r="E1645" i="10"/>
  <c r="F1645" i="10" s="1"/>
  <c r="G1645" i="10" s="1"/>
  <c r="B1645" i="10"/>
  <c r="C1645" i="10" s="1"/>
  <c r="D1645" i="10" s="1"/>
  <c r="A1646" i="10"/>
  <c r="K1646" i="10" l="1"/>
  <c r="L1646" i="10" s="1"/>
  <c r="M1646" i="10" s="1"/>
  <c r="H1646" i="10"/>
  <c r="I1646" i="10" s="1"/>
  <c r="J1646" i="10" s="1"/>
  <c r="E1646" i="10"/>
  <c r="F1646" i="10" s="1"/>
  <c r="G1646" i="10" s="1"/>
  <c r="B1646" i="10"/>
  <c r="C1646" i="10" s="1"/>
  <c r="D1646" i="10" s="1"/>
  <c r="A1647" i="10"/>
  <c r="K1647" i="10" l="1"/>
  <c r="L1647" i="10" s="1"/>
  <c r="M1647" i="10" s="1"/>
  <c r="H1647" i="10"/>
  <c r="I1647" i="10" s="1"/>
  <c r="J1647" i="10" s="1"/>
  <c r="E1647" i="10"/>
  <c r="F1647" i="10" s="1"/>
  <c r="G1647" i="10" s="1"/>
  <c r="A1648" i="10"/>
  <c r="B1647" i="10"/>
  <c r="C1647" i="10" s="1"/>
  <c r="D1647" i="10" s="1"/>
  <c r="K1648" i="10" l="1"/>
  <c r="L1648" i="10" s="1"/>
  <c r="M1648" i="10" s="1"/>
  <c r="H1648" i="10"/>
  <c r="I1648" i="10" s="1"/>
  <c r="J1648" i="10" s="1"/>
  <c r="E1648" i="10"/>
  <c r="F1648" i="10" s="1"/>
  <c r="G1648" i="10" s="1"/>
  <c r="A1649" i="10"/>
  <c r="B1648" i="10"/>
  <c r="C1648" i="10" s="1"/>
  <c r="D1648" i="10" s="1"/>
  <c r="K1649" i="10" l="1"/>
  <c r="L1649" i="10" s="1"/>
  <c r="M1649" i="10" s="1"/>
  <c r="H1649" i="10"/>
  <c r="I1649" i="10" s="1"/>
  <c r="J1649" i="10" s="1"/>
  <c r="E1649" i="10"/>
  <c r="F1649" i="10" s="1"/>
  <c r="G1649" i="10" s="1"/>
  <c r="A1650" i="10"/>
  <c r="B1649" i="10"/>
  <c r="C1649" i="10" s="1"/>
  <c r="D1649" i="10" s="1"/>
  <c r="K1650" i="10" l="1"/>
  <c r="L1650" i="10" s="1"/>
  <c r="M1650" i="10" s="1"/>
  <c r="H1650" i="10"/>
  <c r="I1650" i="10" s="1"/>
  <c r="J1650" i="10" s="1"/>
  <c r="E1650" i="10"/>
  <c r="F1650" i="10" s="1"/>
  <c r="G1650" i="10" s="1"/>
  <c r="B1650" i="10"/>
  <c r="C1650" i="10" s="1"/>
  <c r="D1650" i="10" s="1"/>
  <c r="A1651" i="10"/>
  <c r="K1651" i="10" l="1"/>
  <c r="L1651" i="10" s="1"/>
  <c r="M1651" i="10" s="1"/>
  <c r="E1651" i="10"/>
  <c r="F1651" i="10" s="1"/>
  <c r="G1651" i="10" s="1"/>
  <c r="H1651" i="10"/>
  <c r="I1651" i="10" s="1"/>
  <c r="J1651" i="10" s="1"/>
  <c r="A1652" i="10"/>
  <c r="B1651" i="10"/>
  <c r="C1651" i="10" s="1"/>
  <c r="D1651" i="10" s="1"/>
  <c r="K1652" i="10" l="1"/>
  <c r="L1652" i="10" s="1"/>
  <c r="M1652" i="10" s="1"/>
  <c r="H1652" i="10"/>
  <c r="I1652" i="10" s="1"/>
  <c r="J1652" i="10" s="1"/>
  <c r="E1652" i="10"/>
  <c r="F1652" i="10" s="1"/>
  <c r="G1652" i="10" s="1"/>
  <c r="A1653" i="10"/>
  <c r="B1652" i="10"/>
  <c r="C1652" i="10" s="1"/>
  <c r="D1652" i="10" s="1"/>
  <c r="K1653" i="10" l="1"/>
  <c r="L1653" i="10" s="1"/>
  <c r="M1653" i="10" s="1"/>
  <c r="H1653" i="10"/>
  <c r="I1653" i="10" s="1"/>
  <c r="J1653" i="10" s="1"/>
  <c r="E1653" i="10"/>
  <c r="F1653" i="10" s="1"/>
  <c r="G1653" i="10" s="1"/>
  <c r="B1653" i="10"/>
  <c r="C1653" i="10" s="1"/>
  <c r="D1653" i="10" s="1"/>
  <c r="A1654" i="10"/>
  <c r="K1654" i="10" l="1"/>
  <c r="L1654" i="10" s="1"/>
  <c r="M1654" i="10" s="1"/>
  <c r="H1654" i="10"/>
  <c r="I1654" i="10" s="1"/>
  <c r="J1654" i="10" s="1"/>
  <c r="E1654" i="10"/>
  <c r="F1654" i="10" s="1"/>
  <c r="G1654" i="10" s="1"/>
  <c r="B1654" i="10"/>
  <c r="C1654" i="10" s="1"/>
  <c r="D1654" i="10" s="1"/>
  <c r="A1655" i="10"/>
  <c r="K1655" i="10" l="1"/>
  <c r="L1655" i="10" s="1"/>
  <c r="M1655" i="10" s="1"/>
  <c r="E1655" i="10"/>
  <c r="F1655" i="10" s="1"/>
  <c r="G1655" i="10" s="1"/>
  <c r="H1655" i="10"/>
  <c r="I1655" i="10" s="1"/>
  <c r="J1655" i="10" s="1"/>
  <c r="A1656" i="10"/>
  <c r="B1655" i="10"/>
  <c r="C1655" i="10" s="1"/>
  <c r="D1655" i="10" s="1"/>
  <c r="K1656" i="10" l="1"/>
  <c r="L1656" i="10" s="1"/>
  <c r="M1656" i="10" s="1"/>
  <c r="H1656" i="10"/>
  <c r="I1656" i="10" s="1"/>
  <c r="J1656" i="10" s="1"/>
  <c r="E1656" i="10"/>
  <c r="F1656" i="10" s="1"/>
  <c r="G1656" i="10" s="1"/>
  <c r="A1657" i="10"/>
  <c r="B1656" i="10"/>
  <c r="C1656" i="10" s="1"/>
  <c r="D1656" i="10" s="1"/>
  <c r="K1657" i="10" l="1"/>
  <c r="L1657" i="10" s="1"/>
  <c r="M1657" i="10" s="1"/>
  <c r="H1657" i="10"/>
  <c r="I1657" i="10" s="1"/>
  <c r="J1657" i="10" s="1"/>
  <c r="E1657" i="10"/>
  <c r="F1657" i="10" s="1"/>
  <c r="G1657" i="10" s="1"/>
  <c r="A1658" i="10"/>
  <c r="B1657" i="10"/>
  <c r="C1657" i="10" s="1"/>
  <c r="D1657" i="10" s="1"/>
  <c r="K1658" i="10" l="1"/>
  <c r="L1658" i="10" s="1"/>
  <c r="M1658" i="10" s="1"/>
  <c r="H1658" i="10"/>
  <c r="I1658" i="10" s="1"/>
  <c r="J1658" i="10" s="1"/>
  <c r="E1658" i="10"/>
  <c r="F1658" i="10" s="1"/>
  <c r="G1658" i="10" s="1"/>
  <c r="A1659" i="10"/>
  <c r="B1658" i="10"/>
  <c r="C1658" i="10" s="1"/>
  <c r="D1658" i="10" s="1"/>
  <c r="K1659" i="10" l="1"/>
  <c r="L1659" i="10" s="1"/>
  <c r="M1659" i="10" s="1"/>
  <c r="E1659" i="10"/>
  <c r="F1659" i="10" s="1"/>
  <c r="G1659" i="10" s="1"/>
  <c r="H1659" i="10"/>
  <c r="I1659" i="10" s="1"/>
  <c r="J1659" i="10" s="1"/>
  <c r="B1659" i="10"/>
  <c r="C1659" i="10" s="1"/>
  <c r="D1659" i="10" s="1"/>
  <c r="A1660" i="10"/>
  <c r="K1660" i="10" l="1"/>
  <c r="L1660" i="10" s="1"/>
  <c r="M1660" i="10" s="1"/>
  <c r="H1660" i="10"/>
  <c r="I1660" i="10" s="1"/>
  <c r="J1660" i="10" s="1"/>
  <c r="E1660" i="10"/>
  <c r="F1660" i="10" s="1"/>
  <c r="G1660" i="10" s="1"/>
  <c r="B1660" i="10"/>
  <c r="C1660" i="10" s="1"/>
  <c r="D1660" i="10" s="1"/>
  <c r="A1661" i="10"/>
  <c r="K1661" i="10" l="1"/>
  <c r="L1661" i="10" s="1"/>
  <c r="M1661" i="10" s="1"/>
  <c r="H1661" i="10"/>
  <c r="I1661" i="10" s="1"/>
  <c r="J1661" i="10" s="1"/>
  <c r="E1661" i="10"/>
  <c r="F1661" i="10" s="1"/>
  <c r="G1661" i="10" s="1"/>
  <c r="B1661" i="10"/>
  <c r="C1661" i="10" s="1"/>
  <c r="D1661" i="10" s="1"/>
  <c r="A1662" i="10"/>
  <c r="K1662" i="10" l="1"/>
  <c r="L1662" i="10" s="1"/>
  <c r="M1662" i="10" s="1"/>
  <c r="H1662" i="10"/>
  <c r="I1662" i="10" s="1"/>
  <c r="J1662" i="10" s="1"/>
  <c r="E1662" i="10"/>
  <c r="F1662" i="10" s="1"/>
  <c r="G1662" i="10" s="1"/>
  <c r="B1662" i="10"/>
  <c r="C1662" i="10" s="1"/>
  <c r="D1662" i="10" s="1"/>
  <c r="A1663" i="10"/>
  <c r="K1663" i="10" l="1"/>
  <c r="L1663" i="10" s="1"/>
  <c r="M1663" i="10" s="1"/>
  <c r="H1663" i="10"/>
  <c r="I1663" i="10" s="1"/>
  <c r="J1663" i="10" s="1"/>
  <c r="E1663" i="10"/>
  <c r="F1663" i="10" s="1"/>
  <c r="G1663" i="10" s="1"/>
  <c r="A1664" i="10"/>
  <c r="B1663" i="10"/>
  <c r="C1663" i="10" s="1"/>
  <c r="D1663" i="10" s="1"/>
  <c r="K1664" i="10" l="1"/>
  <c r="L1664" i="10" s="1"/>
  <c r="M1664" i="10" s="1"/>
  <c r="H1664" i="10"/>
  <c r="I1664" i="10" s="1"/>
  <c r="J1664" i="10" s="1"/>
  <c r="E1664" i="10"/>
  <c r="F1664" i="10" s="1"/>
  <c r="G1664" i="10" s="1"/>
  <c r="A1665" i="10"/>
  <c r="B1664" i="10"/>
  <c r="C1664" i="10" s="1"/>
  <c r="D1664" i="10" s="1"/>
  <c r="K1665" i="10" l="1"/>
  <c r="L1665" i="10" s="1"/>
  <c r="M1665" i="10" s="1"/>
  <c r="H1665" i="10"/>
  <c r="I1665" i="10" s="1"/>
  <c r="J1665" i="10" s="1"/>
  <c r="E1665" i="10"/>
  <c r="F1665" i="10" s="1"/>
  <c r="G1665" i="10" s="1"/>
  <c r="B1665" i="10"/>
  <c r="C1665" i="10" s="1"/>
  <c r="D1665" i="10" s="1"/>
  <c r="A1666" i="10"/>
  <c r="K1666" i="10" l="1"/>
  <c r="L1666" i="10" s="1"/>
  <c r="M1666" i="10" s="1"/>
  <c r="H1666" i="10"/>
  <c r="I1666" i="10" s="1"/>
  <c r="J1666" i="10" s="1"/>
  <c r="E1666" i="10"/>
  <c r="F1666" i="10" s="1"/>
  <c r="G1666" i="10" s="1"/>
  <c r="B1666" i="10"/>
  <c r="C1666" i="10" s="1"/>
  <c r="D1666" i="10" s="1"/>
  <c r="A1667" i="10"/>
  <c r="K1667" i="10" l="1"/>
  <c r="L1667" i="10" s="1"/>
  <c r="M1667" i="10" s="1"/>
  <c r="E1667" i="10"/>
  <c r="F1667" i="10" s="1"/>
  <c r="G1667" i="10" s="1"/>
  <c r="H1667" i="10"/>
  <c r="I1667" i="10" s="1"/>
  <c r="J1667" i="10" s="1"/>
  <c r="A1668" i="10"/>
  <c r="B1667" i="10"/>
  <c r="C1667" i="10" s="1"/>
  <c r="D1667" i="10" s="1"/>
  <c r="K1668" i="10" l="1"/>
  <c r="L1668" i="10" s="1"/>
  <c r="M1668" i="10" s="1"/>
  <c r="H1668" i="10"/>
  <c r="I1668" i="10" s="1"/>
  <c r="J1668" i="10" s="1"/>
  <c r="E1668" i="10"/>
  <c r="F1668" i="10" s="1"/>
  <c r="G1668" i="10" s="1"/>
  <c r="A1669" i="10"/>
  <c r="B1668" i="10"/>
  <c r="C1668" i="10" s="1"/>
  <c r="D1668" i="10" s="1"/>
  <c r="K1669" i="10" l="1"/>
  <c r="L1669" i="10" s="1"/>
  <c r="M1669" i="10" s="1"/>
  <c r="H1669" i="10"/>
  <c r="I1669" i="10" s="1"/>
  <c r="J1669" i="10" s="1"/>
  <c r="E1669" i="10"/>
  <c r="F1669" i="10" s="1"/>
  <c r="G1669" i="10" s="1"/>
  <c r="A1670" i="10"/>
  <c r="B1669" i="10"/>
  <c r="C1669" i="10" s="1"/>
  <c r="D1669" i="10" s="1"/>
  <c r="K1670" i="10" l="1"/>
  <c r="L1670" i="10" s="1"/>
  <c r="M1670" i="10" s="1"/>
  <c r="H1670" i="10"/>
  <c r="I1670" i="10" s="1"/>
  <c r="J1670" i="10" s="1"/>
  <c r="E1670" i="10"/>
  <c r="F1670" i="10" s="1"/>
  <c r="G1670" i="10" s="1"/>
  <c r="B1670" i="10"/>
  <c r="C1670" i="10" s="1"/>
  <c r="D1670" i="10" s="1"/>
  <c r="A1671" i="10"/>
  <c r="K1671" i="10" l="1"/>
  <c r="L1671" i="10" s="1"/>
  <c r="M1671" i="10" s="1"/>
  <c r="E1671" i="10"/>
  <c r="F1671" i="10" s="1"/>
  <c r="G1671" i="10" s="1"/>
  <c r="H1671" i="10"/>
  <c r="I1671" i="10" s="1"/>
  <c r="J1671" i="10" s="1"/>
  <c r="A1672" i="10"/>
  <c r="B1671" i="10"/>
  <c r="C1671" i="10" s="1"/>
  <c r="D1671" i="10" s="1"/>
  <c r="K1672" i="10" l="1"/>
  <c r="L1672" i="10" s="1"/>
  <c r="M1672" i="10" s="1"/>
  <c r="H1672" i="10"/>
  <c r="I1672" i="10" s="1"/>
  <c r="J1672" i="10" s="1"/>
  <c r="E1672" i="10"/>
  <c r="F1672" i="10" s="1"/>
  <c r="G1672" i="10" s="1"/>
  <c r="A1673" i="10"/>
  <c r="B1672" i="10"/>
  <c r="C1672" i="10" s="1"/>
  <c r="D1672" i="10" s="1"/>
  <c r="K1673" i="10" l="1"/>
  <c r="L1673" i="10" s="1"/>
  <c r="M1673" i="10" s="1"/>
  <c r="H1673" i="10"/>
  <c r="I1673" i="10" s="1"/>
  <c r="J1673" i="10" s="1"/>
  <c r="E1673" i="10"/>
  <c r="F1673" i="10" s="1"/>
  <c r="G1673" i="10" s="1"/>
  <c r="A1674" i="10"/>
  <c r="B1673" i="10"/>
  <c r="C1673" i="10" s="1"/>
  <c r="D1673" i="10" s="1"/>
  <c r="K1674" i="10" l="1"/>
  <c r="L1674" i="10" s="1"/>
  <c r="M1674" i="10" s="1"/>
  <c r="H1674" i="10"/>
  <c r="I1674" i="10" s="1"/>
  <c r="J1674" i="10" s="1"/>
  <c r="E1674" i="10"/>
  <c r="F1674" i="10" s="1"/>
  <c r="G1674" i="10" s="1"/>
  <c r="B1674" i="10"/>
  <c r="C1674" i="10" s="1"/>
  <c r="D1674" i="10" s="1"/>
  <c r="A1675" i="10"/>
  <c r="K1675" i="10" l="1"/>
  <c r="L1675" i="10" s="1"/>
  <c r="M1675" i="10" s="1"/>
  <c r="E1675" i="10"/>
  <c r="F1675" i="10" s="1"/>
  <c r="G1675" i="10" s="1"/>
  <c r="H1675" i="10"/>
  <c r="I1675" i="10" s="1"/>
  <c r="J1675" i="10" s="1"/>
  <c r="A1676" i="10"/>
  <c r="B1675" i="10"/>
  <c r="C1675" i="10" s="1"/>
  <c r="D1675" i="10" s="1"/>
  <c r="K1676" i="10" l="1"/>
  <c r="L1676" i="10" s="1"/>
  <c r="M1676" i="10" s="1"/>
  <c r="H1676" i="10"/>
  <c r="I1676" i="10" s="1"/>
  <c r="J1676" i="10" s="1"/>
  <c r="E1676" i="10"/>
  <c r="F1676" i="10" s="1"/>
  <c r="G1676" i="10" s="1"/>
  <c r="A1677" i="10"/>
  <c r="B1676" i="10"/>
  <c r="C1676" i="10" s="1"/>
  <c r="D1676" i="10" s="1"/>
  <c r="K1677" i="10" l="1"/>
  <c r="L1677" i="10" s="1"/>
  <c r="M1677" i="10" s="1"/>
  <c r="H1677" i="10"/>
  <c r="I1677" i="10" s="1"/>
  <c r="J1677" i="10" s="1"/>
  <c r="E1677" i="10"/>
  <c r="F1677" i="10" s="1"/>
  <c r="G1677" i="10" s="1"/>
  <c r="B1677" i="10"/>
  <c r="C1677" i="10" s="1"/>
  <c r="D1677" i="10" s="1"/>
  <c r="A1678" i="10"/>
  <c r="K1678" i="10" l="1"/>
  <c r="L1678" i="10" s="1"/>
  <c r="M1678" i="10" s="1"/>
  <c r="H1678" i="10"/>
  <c r="I1678" i="10" s="1"/>
  <c r="J1678" i="10" s="1"/>
  <c r="E1678" i="10"/>
  <c r="F1678" i="10" s="1"/>
  <c r="G1678" i="10" s="1"/>
  <c r="B1678" i="10"/>
  <c r="C1678" i="10" s="1"/>
  <c r="D1678" i="10" s="1"/>
  <c r="A1679" i="10"/>
  <c r="K1679" i="10" l="1"/>
  <c r="L1679" i="10" s="1"/>
  <c r="M1679" i="10" s="1"/>
  <c r="H1679" i="10"/>
  <c r="I1679" i="10" s="1"/>
  <c r="J1679" i="10" s="1"/>
  <c r="E1679" i="10"/>
  <c r="F1679" i="10" s="1"/>
  <c r="G1679" i="10" s="1"/>
  <c r="A1680" i="10"/>
  <c r="B1679" i="10"/>
  <c r="C1679" i="10" s="1"/>
  <c r="D1679" i="10" s="1"/>
  <c r="K1680" i="10" l="1"/>
  <c r="L1680" i="10" s="1"/>
  <c r="M1680" i="10" s="1"/>
  <c r="H1680" i="10"/>
  <c r="I1680" i="10" s="1"/>
  <c r="J1680" i="10" s="1"/>
  <c r="E1680" i="10"/>
  <c r="F1680" i="10" s="1"/>
  <c r="G1680" i="10" s="1"/>
  <c r="A1681" i="10"/>
  <c r="B1680" i="10"/>
  <c r="C1680" i="10" s="1"/>
  <c r="D1680" i="10" s="1"/>
  <c r="K1681" i="10" l="1"/>
  <c r="L1681" i="10" s="1"/>
  <c r="M1681" i="10" s="1"/>
  <c r="H1681" i="10"/>
  <c r="I1681" i="10" s="1"/>
  <c r="J1681" i="10" s="1"/>
  <c r="E1681" i="10"/>
  <c r="F1681" i="10" s="1"/>
  <c r="G1681" i="10" s="1"/>
  <c r="B1681" i="10"/>
  <c r="C1681" i="10" s="1"/>
  <c r="D1681" i="10" s="1"/>
  <c r="A1682" i="10"/>
  <c r="K1682" i="10" l="1"/>
  <c r="L1682" i="10" s="1"/>
  <c r="M1682" i="10" s="1"/>
  <c r="H1682" i="10"/>
  <c r="I1682" i="10" s="1"/>
  <c r="J1682" i="10" s="1"/>
  <c r="E1682" i="10"/>
  <c r="F1682" i="10" s="1"/>
  <c r="G1682" i="10" s="1"/>
  <c r="A1683" i="10"/>
  <c r="B1682" i="10"/>
  <c r="C1682" i="10" s="1"/>
  <c r="D1682" i="10" s="1"/>
  <c r="K1683" i="10" l="1"/>
  <c r="L1683" i="10" s="1"/>
  <c r="M1683" i="10" s="1"/>
  <c r="E1683" i="10"/>
  <c r="F1683" i="10" s="1"/>
  <c r="G1683" i="10" s="1"/>
  <c r="H1683" i="10"/>
  <c r="I1683" i="10" s="1"/>
  <c r="J1683" i="10" s="1"/>
  <c r="A1684" i="10"/>
  <c r="B1683" i="10"/>
  <c r="C1683" i="10" s="1"/>
  <c r="D1683" i="10" s="1"/>
  <c r="K1684" i="10" l="1"/>
  <c r="L1684" i="10" s="1"/>
  <c r="M1684" i="10" s="1"/>
  <c r="H1684" i="10"/>
  <c r="I1684" i="10" s="1"/>
  <c r="J1684" i="10" s="1"/>
  <c r="E1684" i="10"/>
  <c r="F1684" i="10" s="1"/>
  <c r="G1684" i="10" s="1"/>
  <c r="A1685" i="10"/>
  <c r="B1684" i="10"/>
  <c r="C1684" i="10" s="1"/>
  <c r="D1684" i="10" s="1"/>
  <c r="K1685" i="10" l="1"/>
  <c r="L1685" i="10" s="1"/>
  <c r="M1685" i="10" s="1"/>
  <c r="H1685" i="10"/>
  <c r="I1685" i="10" s="1"/>
  <c r="J1685" i="10" s="1"/>
  <c r="E1685" i="10"/>
  <c r="F1685" i="10" s="1"/>
  <c r="G1685" i="10" s="1"/>
  <c r="B1685" i="10"/>
  <c r="C1685" i="10" s="1"/>
  <c r="D1685" i="10" s="1"/>
  <c r="A1686" i="10"/>
  <c r="K1686" i="10" l="1"/>
  <c r="L1686" i="10" s="1"/>
  <c r="M1686" i="10" s="1"/>
  <c r="H1686" i="10"/>
  <c r="I1686" i="10" s="1"/>
  <c r="J1686" i="10" s="1"/>
  <c r="E1686" i="10"/>
  <c r="F1686" i="10" s="1"/>
  <c r="G1686" i="10" s="1"/>
  <c r="B1686" i="10"/>
  <c r="C1686" i="10" s="1"/>
  <c r="D1686" i="10" s="1"/>
  <c r="A1687" i="10"/>
  <c r="K1687" i="10" l="1"/>
  <c r="L1687" i="10" s="1"/>
  <c r="M1687" i="10" s="1"/>
  <c r="E1687" i="10"/>
  <c r="F1687" i="10" s="1"/>
  <c r="G1687" i="10" s="1"/>
  <c r="H1687" i="10"/>
  <c r="I1687" i="10" s="1"/>
  <c r="J1687" i="10" s="1"/>
  <c r="A1688" i="10"/>
  <c r="B1687" i="10"/>
  <c r="C1687" i="10" s="1"/>
  <c r="D1687" i="10" s="1"/>
  <c r="K1688" i="10" l="1"/>
  <c r="L1688" i="10" s="1"/>
  <c r="M1688" i="10" s="1"/>
  <c r="H1688" i="10"/>
  <c r="I1688" i="10" s="1"/>
  <c r="J1688" i="10" s="1"/>
  <c r="E1688" i="10"/>
  <c r="F1688" i="10" s="1"/>
  <c r="G1688" i="10" s="1"/>
  <c r="B1688" i="10"/>
  <c r="C1688" i="10" s="1"/>
  <c r="D1688" i="10" s="1"/>
  <c r="A1689" i="10"/>
  <c r="K1689" i="10" l="1"/>
  <c r="L1689" i="10" s="1"/>
  <c r="M1689" i="10" s="1"/>
  <c r="H1689" i="10"/>
  <c r="I1689" i="10" s="1"/>
  <c r="J1689" i="10" s="1"/>
  <c r="E1689" i="10"/>
  <c r="F1689" i="10" s="1"/>
  <c r="G1689" i="10" s="1"/>
  <c r="B1689" i="10"/>
  <c r="C1689" i="10" s="1"/>
  <c r="D1689" i="10" s="1"/>
  <c r="A1690" i="10"/>
  <c r="K1690" i="10" l="1"/>
  <c r="L1690" i="10" s="1"/>
  <c r="M1690" i="10" s="1"/>
  <c r="H1690" i="10"/>
  <c r="I1690" i="10" s="1"/>
  <c r="J1690" i="10" s="1"/>
  <c r="E1690" i="10"/>
  <c r="F1690" i="10" s="1"/>
  <c r="G1690" i="10" s="1"/>
  <c r="B1690" i="10"/>
  <c r="C1690" i="10" s="1"/>
  <c r="D1690" i="10" s="1"/>
  <c r="A1691" i="10"/>
  <c r="K1691" i="10" l="1"/>
  <c r="L1691" i="10" s="1"/>
  <c r="M1691" i="10" s="1"/>
  <c r="E1691" i="10"/>
  <c r="F1691" i="10" s="1"/>
  <c r="G1691" i="10" s="1"/>
  <c r="H1691" i="10"/>
  <c r="I1691" i="10" s="1"/>
  <c r="J1691" i="10" s="1"/>
  <c r="A1692" i="10"/>
  <c r="B1691" i="10"/>
  <c r="C1691" i="10" s="1"/>
  <c r="D1691" i="10" s="1"/>
  <c r="K1692" i="10" l="1"/>
  <c r="L1692" i="10" s="1"/>
  <c r="M1692" i="10" s="1"/>
  <c r="H1692" i="10"/>
  <c r="I1692" i="10" s="1"/>
  <c r="J1692" i="10" s="1"/>
  <c r="E1692" i="10"/>
  <c r="F1692" i="10" s="1"/>
  <c r="G1692" i="10" s="1"/>
  <c r="A1693" i="10"/>
  <c r="B1692" i="10"/>
  <c r="C1692" i="10" s="1"/>
  <c r="D1692" i="10" s="1"/>
  <c r="K1693" i="10" l="1"/>
  <c r="L1693" i="10" s="1"/>
  <c r="M1693" i="10" s="1"/>
  <c r="H1693" i="10"/>
  <c r="I1693" i="10" s="1"/>
  <c r="J1693" i="10" s="1"/>
  <c r="E1693" i="10"/>
  <c r="F1693" i="10" s="1"/>
  <c r="G1693" i="10" s="1"/>
  <c r="A1694" i="10"/>
  <c r="B1693" i="10"/>
  <c r="C1693" i="10" s="1"/>
  <c r="D1693" i="10" s="1"/>
  <c r="K1694" i="10" l="1"/>
  <c r="L1694" i="10" s="1"/>
  <c r="M1694" i="10" s="1"/>
  <c r="H1694" i="10"/>
  <c r="I1694" i="10" s="1"/>
  <c r="J1694" i="10" s="1"/>
  <c r="E1694" i="10"/>
  <c r="F1694" i="10" s="1"/>
  <c r="G1694" i="10" s="1"/>
  <c r="B1694" i="10"/>
  <c r="C1694" i="10" s="1"/>
  <c r="D1694" i="10" s="1"/>
  <c r="A1695" i="10"/>
  <c r="K1695" i="10" l="1"/>
  <c r="L1695" i="10" s="1"/>
  <c r="M1695" i="10" s="1"/>
  <c r="H1695" i="10"/>
  <c r="I1695" i="10" s="1"/>
  <c r="J1695" i="10" s="1"/>
  <c r="E1695" i="10"/>
  <c r="F1695" i="10" s="1"/>
  <c r="G1695" i="10" s="1"/>
  <c r="A1696" i="10"/>
  <c r="B1695" i="10"/>
  <c r="C1695" i="10" s="1"/>
  <c r="D1695" i="10" s="1"/>
  <c r="K1696" i="10" l="1"/>
  <c r="L1696" i="10" s="1"/>
  <c r="M1696" i="10" s="1"/>
  <c r="H1696" i="10"/>
  <c r="I1696" i="10" s="1"/>
  <c r="J1696" i="10" s="1"/>
  <c r="E1696" i="10"/>
  <c r="F1696" i="10" s="1"/>
  <c r="G1696" i="10" s="1"/>
  <c r="A1697" i="10"/>
  <c r="B1696" i="10"/>
  <c r="C1696" i="10" s="1"/>
  <c r="D1696" i="10" s="1"/>
  <c r="K1697" i="10" l="1"/>
  <c r="L1697" i="10" s="1"/>
  <c r="M1697" i="10" s="1"/>
  <c r="H1697" i="10"/>
  <c r="I1697" i="10" s="1"/>
  <c r="J1697" i="10" s="1"/>
  <c r="E1697" i="10"/>
  <c r="F1697" i="10" s="1"/>
  <c r="G1697" i="10" s="1"/>
  <c r="A1698" i="10"/>
  <c r="B1697" i="10"/>
  <c r="C1697" i="10" s="1"/>
  <c r="D1697" i="10" s="1"/>
  <c r="K1698" i="10" l="1"/>
  <c r="L1698" i="10" s="1"/>
  <c r="M1698" i="10" s="1"/>
  <c r="H1698" i="10"/>
  <c r="I1698" i="10" s="1"/>
  <c r="J1698" i="10" s="1"/>
  <c r="E1698" i="10"/>
  <c r="F1698" i="10" s="1"/>
  <c r="G1698" i="10" s="1"/>
  <c r="B1698" i="10"/>
  <c r="C1698" i="10" s="1"/>
  <c r="D1698" i="10" s="1"/>
  <c r="A1699" i="10"/>
  <c r="K1699" i="10" l="1"/>
  <c r="L1699" i="10" s="1"/>
  <c r="M1699" i="10" s="1"/>
  <c r="E1699" i="10"/>
  <c r="F1699" i="10" s="1"/>
  <c r="G1699" i="10" s="1"/>
  <c r="H1699" i="10"/>
  <c r="I1699" i="10" s="1"/>
  <c r="J1699" i="10" s="1"/>
  <c r="A1700" i="10"/>
  <c r="B1699" i="10"/>
  <c r="C1699" i="10" s="1"/>
  <c r="D1699" i="10" s="1"/>
  <c r="K1700" i="10" l="1"/>
  <c r="L1700" i="10" s="1"/>
  <c r="M1700" i="10" s="1"/>
  <c r="H1700" i="10"/>
  <c r="I1700" i="10" s="1"/>
  <c r="J1700" i="10" s="1"/>
  <c r="E1700" i="10"/>
  <c r="F1700" i="10" s="1"/>
  <c r="G1700" i="10" s="1"/>
  <c r="A1701" i="10"/>
  <c r="B1700" i="10"/>
  <c r="C1700" i="10" s="1"/>
  <c r="D1700" i="10" s="1"/>
  <c r="K1701" i="10" l="1"/>
  <c r="L1701" i="10" s="1"/>
  <c r="M1701" i="10" s="1"/>
  <c r="H1701" i="10"/>
  <c r="I1701" i="10" s="1"/>
  <c r="J1701" i="10" s="1"/>
  <c r="E1701" i="10"/>
  <c r="F1701" i="10" s="1"/>
  <c r="G1701" i="10" s="1"/>
  <c r="B1701" i="10"/>
  <c r="C1701" i="10" s="1"/>
  <c r="D1701" i="10" s="1"/>
  <c r="A1702" i="10"/>
  <c r="K1702" i="10" l="1"/>
  <c r="L1702" i="10" s="1"/>
  <c r="M1702" i="10" s="1"/>
  <c r="H1702" i="10"/>
  <c r="I1702" i="10" s="1"/>
  <c r="J1702" i="10" s="1"/>
  <c r="E1702" i="10"/>
  <c r="F1702" i="10" s="1"/>
  <c r="G1702" i="10" s="1"/>
  <c r="B1702" i="10"/>
  <c r="C1702" i="10" s="1"/>
  <c r="D1702" i="10" s="1"/>
  <c r="A1703" i="10"/>
  <c r="K1703" i="10" l="1"/>
  <c r="L1703" i="10" s="1"/>
  <c r="M1703" i="10" s="1"/>
  <c r="E1703" i="10"/>
  <c r="F1703" i="10" s="1"/>
  <c r="G1703" i="10" s="1"/>
  <c r="H1703" i="10"/>
  <c r="I1703" i="10" s="1"/>
  <c r="J1703" i="10" s="1"/>
  <c r="A1704" i="10"/>
  <c r="B1703" i="10"/>
  <c r="C1703" i="10" s="1"/>
  <c r="D1703" i="10" s="1"/>
  <c r="K1704" i="10" l="1"/>
  <c r="L1704" i="10" s="1"/>
  <c r="M1704" i="10" s="1"/>
  <c r="H1704" i="10"/>
  <c r="I1704" i="10" s="1"/>
  <c r="J1704" i="10" s="1"/>
  <c r="E1704" i="10"/>
  <c r="F1704" i="10" s="1"/>
  <c r="G1704" i="10" s="1"/>
  <c r="A1705" i="10"/>
  <c r="B1704" i="10"/>
  <c r="C1704" i="10" s="1"/>
  <c r="D1704" i="10" s="1"/>
  <c r="K1705" i="10" l="1"/>
  <c r="L1705" i="10" s="1"/>
  <c r="M1705" i="10" s="1"/>
  <c r="H1705" i="10"/>
  <c r="I1705" i="10" s="1"/>
  <c r="J1705" i="10" s="1"/>
  <c r="E1705" i="10"/>
  <c r="F1705" i="10" s="1"/>
  <c r="G1705" i="10" s="1"/>
  <c r="A1706" i="10"/>
  <c r="B1705" i="10"/>
  <c r="C1705" i="10" s="1"/>
  <c r="D1705" i="10" s="1"/>
  <c r="K1706" i="10" l="1"/>
  <c r="L1706" i="10" s="1"/>
  <c r="M1706" i="10" s="1"/>
  <c r="H1706" i="10"/>
  <c r="I1706" i="10" s="1"/>
  <c r="J1706" i="10" s="1"/>
  <c r="E1706" i="10"/>
  <c r="F1706" i="10" s="1"/>
  <c r="G1706" i="10" s="1"/>
  <c r="B1706" i="10"/>
  <c r="C1706" i="10" s="1"/>
  <c r="D1706" i="10" s="1"/>
  <c r="A1707" i="10"/>
  <c r="K1707" i="10" l="1"/>
  <c r="L1707" i="10" s="1"/>
  <c r="M1707" i="10" s="1"/>
  <c r="E1707" i="10"/>
  <c r="F1707" i="10" s="1"/>
  <c r="G1707" i="10" s="1"/>
  <c r="H1707" i="10"/>
  <c r="I1707" i="10" s="1"/>
  <c r="J1707" i="10" s="1"/>
  <c r="A1708" i="10"/>
  <c r="B1707" i="10"/>
  <c r="C1707" i="10" s="1"/>
  <c r="D1707" i="10" s="1"/>
  <c r="K1708" i="10" l="1"/>
  <c r="L1708" i="10" s="1"/>
  <c r="M1708" i="10" s="1"/>
  <c r="H1708" i="10"/>
  <c r="I1708" i="10" s="1"/>
  <c r="J1708" i="10" s="1"/>
  <c r="E1708" i="10"/>
  <c r="F1708" i="10" s="1"/>
  <c r="G1708" i="10" s="1"/>
  <c r="A1709" i="10"/>
  <c r="B1708" i="10"/>
  <c r="C1708" i="10" s="1"/>
  <c r="D1708" i="10" s="1"/>
  <c r="K1709" i="10" l="1"/>
  <c r="L1709" i="10" s="1"/>
  <c r="M1709" i="10" s="1"/>
  <c r="H1709" i="10"/>
  <c r="I1709" i="10" s="1"/>
  <c r="J1709" i="10" s="1"/>
  <c r="E1709" i="10"/>
  <c r="F1709" i="10" s="1"/>
  <c r="G1709" i="10" s="1"/>
  <c r="B1709" i="10"/>
  <c r="C1709" i="10" s="1"/>
  <c r="D1709" i="10" s="1"/>
  <c r="A1710" i="10"/>
  <c r="K1710" i="10" l="1"/>
  <c r="L1710" i="10" s="1"/>
  <c r="M1710" i="10" s="1"/>
  <c r="H1710" i="10"/>
  <c r="I1710" i="10" s="1"/>
  <c r="J1710" i="10" s="1"/>
  <c r="E1710" i="10"/>
  <c r="F1710" i="10" s="1"/>
  <c r="G1710" i="10" s="1"/>
  <c r="A1711" i="10"/>
  <c r="B1710" i="10"/>
  <c r="C1710" i="10" s="1"/>
  <c r="D1710" i="10" s="1"/>
  <c r="K1711" i="10" l="1"/>
  <c r="L1711" i="10" s="1"/>
  <c r="M1711" i="10" s="1"/>
  <c r="H1711" i="10"/>
  <c r="I1711" i="10" s="1"/>
  <c r="J1711" i="10" s="1"/>
  <c r="E1711" i="10"/>
  <c r="F1711" i="10" s="1"/>
  <c r="G1711" i="10" s="1"/>
  <c r="A1712" i="10"/>
  <c r="B1711" i="10"/>
  <c r="C1711" i="10" s="1"/>
  <c r="D1711" i="10" s="1"/>
  <c r="K1712" i="10" l="1"/>
  <c r="L1712" i="10" s="1"/>
  <c r="M1712" i="10" s="1"/>
  <c r="H1712" i="10"/>
  <c r="I1712" i="10" s="1"/>
  <c r="J1712" i="10" s="1"/>
  <c r="E1712" i="10"/>
  <c r="F1712" i="10" s="1"/>
  <c r="G1712" i="10" s="1"/>
  <c r="A1713" i="10"/>
  <c r="B1712" i="10"/>
  <c r="C1712" i="10" s="1"/>
  <c r="D1712" i="10" s="1"/>
  <c r="K1713" i="10" l="1"/>
  <c r="L1713" i="10" s="1"/>
  <c r="M1713" i="10" s="1"/>
  <c r="H1713" i="10"/>
  <c r="I1713" i="10" s="1"/>
  <c r="J1713" i="10" s="1"/>
  <c r="E1713" i="10"/>
  <c r="F1713" i="10" s="1"/>
  <c r="G1713" i="10" s="1"/>
  <c r="A1714" i="10"/>
  <c r="B1713" i="10"/>
  <c r="C1713" i="10" s="1"/>
  <c r="D1713" i="10" s="1"/>
  <c r="K1714" i="10" l="1"/>
  <c r="L1714" i="10" s="1"/>
  <c r="M1714" i="10" s="1"/>
  <c r="H1714" i="10"/>
  <c r="I1714" i="10" s="1"/>
  <c r="J1714" i="10" s="1"/>
  <c r="E1714" i="10"/>
  <c r="F1714" i="10" s="1"/>
  <c r="G1714" i="10" s="1"/>
  <c r="B1714" i="10"/>
  <c r="C1714" i="10" s="1"/>
  <c r="D1714" i="10" s="1"/>
  <c r="A1715" i="10"/>
  <c r="K1715" i="10" l="1"/>
  <c r="L1715" i="10" s="1"/>
  <c r="M1715" i="10" s="1"/>
  <c r="E1715" i="10"/>
  <c r="F1715" i="10" s="1"/>
  <c r="G1715" i="10" s="1"/>
  <c r="H1715" i="10"/>
  <c r="I1715" i="10" s="1"/>
  <c r="J1715" i="10" s="1"/>
  <c r="A1716" i="10"/>
  <c r="B1715" i="10"/>
  <c r="C1715" i="10" s="1"/>
  <c r="D1715" i="10" s="1"/>
  <c r="K1716" i="10" l="1"/>
  <c r="L1716" i="10" s="1"/>
  <c r="M1716" i="10" s="1"/>
  <c r="H1716" i="10"/>
  <c r="I1716" i="10" s="1"/>
  <c r="J1716" i="10" s="1"/>
  <c r="E1716" i="10"/>
  <c r="F1716" i="10" s="1"/>
  <c r="G1716" i="10" s="1"/>
  <c r="A1717" i="10"/>
  <c r="B1716" i="10"/>
  <c r="C1716" i="10" s="1"/>
  <c r="D1716" i="10" s="1"/>
  <c r="K1717" i="10" l="1"/>
  <c r="L1717" i="10" s="1"/>
  <c r="M1717" i="10" s="1"/>
  <c r="H1717" i="10"/>
  <c r="I1717" i="10" s="1"/>
  <c r="J1717" i="10" s="1"/>
  <c r="E1717" i="10"/>
  <c r="F1717" i="10" s="1"/>
  <c r="G1717" i="10" s="1"/>
  <c r="B1717" i="10"/>
  <c r="C1717" i="10" s="1"/>
  <c r="D1717" i="10" s="1"/>
  <c r="A1718" i="10"/>
  <c r="K1718" i="10" l="1"/>
  <c r="L1718" i="10" s="1"/>
  <c r="M1718" i="10" s="1"/>
  <c r="H1718" i="10"/>
  <c r="I1718" i="10" s="1"/>
  <c r="J1718" i="10" s="1"/>
  <c r="E1718" i="10"/>
  <c r="F1718" i="10" s="1"/>
  <c r="G1718" i="10" s="1"/>
  <c r="B1718" i="10"/>
  <c r="C1718" i="10" s="1"/>
  <c r="D1718" i="10" s="1"/>
  <c r="A1719" i="10"/>
  <c r="K1719" i="10" l="1"/>
  <c r="L1719" i="10" s="1"/>
  <c r="M1719" i="10" s="1"/>
  <c r="E1719" i="10"/>
  <c r="F1719" i="10" s="1"/>
  <c r="G1719" i="10" s="1"/>
  <c r="H1719" i="10"/>
  <c r="I1719" i="10" s="1"/>
  <c r="J1719" i="10" s="1"/>
  <c r="A1720" i="10"/>
  <c r="B1719" i="10"/>
  <c r="C1719" i="10" s="1"/>
  <c r="D1719" i="10" s="1"/>
  <c r="K1720" i="10" l="1"/>
  <c r="L1720" i="10" s="1"/>
  <c r="M1720" i="10" s="1"/>
  <c r="H1720" i="10"/>
  <c r="I1720" i="10" s="1"/>
  <c r="J1720" i="10" s="1"/>
  <c r="E1720" i="10"/>
  <c r="F1720" i="10" s="1"/>
  <c r="G1720" i="10" s="1"/>
  <c r="A1721" i="10"/>
  <c r="B1720" i="10"/>
  <c r="C1720" i="10" s="1"/>
  <c r="D1720" i="10" s="1"/>
  <c r="K1721" i="10" l="1"/>
  <c r="L1721" i="10" s="1"/>
  <c r="M1721" i="10" s="1"/>
  <c r="H1721" i="10"/>
  <c r="I1721" i="10" s="1"/>
  <c r="J1721" i="10" s="1"/>
  <c r="E1721" i="10"/>
  <c r="F1721" i="10" s="1"/>
  <c r="G1721" i="10" s="1"/>
  <c r="A1722" i="10"/>
  <c r="B1721" i="10"/>
  <c r="C1721" i="10" s="1"/>
  <c r="D1721" i="10" s="1"/>
  <c r="K1722" i="10" l="1"/>
  <c r="L1722" i="10" s="1"/>
  <c r="M1722" i="10" s="1"/>
  <c r="H1722" i="10"/>
  <c r="I1722" i="10" s="1"/>
  <c r="J1722" i="10" s="1"/>
  <c r="E1722" i="10"/>
  <c r="F1722" i="10" s="1"/>
  <c r="G1722" i="10" s="1"/>
  <c r="B1722" i="10"/>
  <c r="C1722" i="10" s="1"/>
  <c r="D1722" i="10" s="1"/>
  <c r="A1723" i="10"/>
  <c r="K1723" i="10" l="1"/>
  <c r="L1723" i="10" s="1"/>
  <c r="M1723" i="10" s="1"/>
  <c r="E1723" i="10"/>
  <c r="F1723" i="10" s="1"/>
  <c r="G1723" i="10" s="1"/>
  <c r="H1723" i="10"/>
  <c r="I1723" i="10" s="1"/>
  <c r="J1723" i="10" s="1"/>
  <c r="A1724" i="10"/>
  <c r="B1723" i="10"/>
  <c r="C1723" i="10" s="1"/>
  <c r="D1723" i="10" s="1"/>
  <c r="K1724" i="10" l="1"/>
  <c r="L1724" i="10" s="1"/>
  <c r="M1724" i="10" s="1"/>
  <c r="H1724" i="10"/>
  <c r="I1724" i="10" s="1"/>
  <c r="J1724" i="10" s="1"/>
  <c r="E1724" i="10"/>
  <c r="F1724" i="10" s="1"/>
  <c r="G1724" i="10" s="1"/>
  <c r="A1725" i="10"/>
  <c r="B1724" i="10"/>
  <c r="C1724" i="10" s="1"/>
  <c r="D1724" i="10" s="1"/>
  <c r="K1725" i="10" l="1"/>
  <c r="L1725" i="10" s="1"/>
  <c r="M1725" i="10" s="1"/>
  <c r="H1725" i="10"/>
  <c r="I1725" i="10" s="1"/>
  <c r="J1725" i="10" s="1"/>
  <c r="E1725" i="10"/>
  <c r="F1725" i="10" s="1"/>
  <c r="G1725" i="10" s="1"/>
  <c r="B1725" i="10"/>
  <c r="C1725" i="10" s="1"/>
  <c r="D1725" i="10" s="1"/>
  <c r="A1726" i="10"/>
  <c r="K1726" i="10" l="1"/>
  <c r="L1726" i="10" s="1"/>
  <c r="M1726" i="10" s="1"/>
  <c r="H1726" i="10"/>
  <c r="I1726" i="10" s="1"/>
  <c r="J1726" i="10" s="1"/>
  <c r="E1726" i="10"/>
  <c r="F1726" i="10" s="1"/>
  <c r="G1726" i="10" s="1"/>
  <c r="A1727" i="10"/>
  <c r="B1726" i="10"/>
  <c r="C1726" i="10" s="1"/>
  <c r="D1726" i="10" s="1"/>
  <c r="K1727" i="10" l="1"/>
  <c r="L1727" i="10" s="1"/>
  <c r="M1727" i="10" s="1"/>
  <c r="H1727" i="10"/>
  <c r="I1727" i="10" s="1"/>
  <c r="J1727" i="10" s="1"/>
  <c r="E1727" i="10"/>
  <c r="F1727" i="10" s="1"/>
  <c r="G1727" i="10" s="1"/>
  <c r="A1728" i="10"/>
  <c r="B1727" i="10"/>
  <c r="C1727" i="10" s="1"/>
  <c r="D1727" i="10" s="1"/>
  <c r="K1728" i="10" l="1"/>
  <c r="L1728" i="10" s="1"/>
  <c r="M1728" i="10" s="1"/>
  <c r="H1728" i="10"/>
  <c r="I1728" i="10" s="1"/>
  <c r="J1728" i="10" s="1"/>
  <c r="E1728" i="10"/>
  <c r="F1728" i="10" s="1"/>
  <c r="G1728" i="10" s="1"/>
  <c r="A1729" i="10"/>
  <c r="B1728" i="10"/>
  <c r="C1728" i="10" s="1"/>
  <c r="D1728" i="10" s="1"/>
  <c r="K1729" i="10" l="1"/>
  <c r="L1729" i="10" s="1"/>
  <c r="M1729" i="10" s="1"/>
  <c r="H1729" i="10"/>
  <c r="I1729" i="10" s="1"/>
  <c r="J1729" i="10" s="1"/>
  <c r="E1729" i="10"/>
  <c r="F1729" i="10" s="1"/>
  <c r="G1729" i="10" s="1"/>
  <c r="A1730" i="10"/>
  <c r="B1729" i="10"/>
  <c r="C1729" i="10" s="1"/>
  <c r="D1729" i="10" s="1"/>
  <c r="K1730" i="10" l="1"/>
  <c r="L1730" i="10" s="1"/>
  <c r="M1730" i="10" s="1"/>
  <c r="H1730" i="10"/>
  <c r="I1730" i="10" s="1"/>
  <c r="J1730" i="10" s="1"/>
  <c r="E1730" i="10"/>
  <c r="F1730" i="10" s="1"/>
  <c r="G1730" i="10" s="1"/>
  <c r="B1730" i="10"/>
  <c r="C1730" i="10" s="1"/>
  <c r="D1730" i="10" s="1"/>
  <c r="A1731" i="10"/>
  <c r="K1731" i="10" l="1"/>
  <c r="L1731" i="10" s="1"/>
  <c r="M1731" i="10" s="1"/>
  <c r="E1731" i="10"/>
  <c r="F1731" i="10" s="1"/>
  <c r="G1731" i="10" s="1"/>
  <c r="H1731" i="10"/>
  <c r="I1731" i="10" s="1"/>
  <c r="J1731" i="10" s="1"/>
  <c r="A1732" i="10"/>
  <c r="B1731" i="10"/>
  <c r="C1731" i="10" s="1"/>
  <c r="D1731" i="10" s="1"/>
  <c r="K1732" i="10" l="1"/>
  <c r="L1732" i="10" s="1"/>
  <c r="M1732" i="10" s="1"/>
  <c r="H1732" i="10"/>
  <c r="I1732" i="10" s="1"/>
  <c r="J1732" i="10" s="1"/>
  <c r="E1732" i="10"/>
  <c r="F1732" i="10" s="1"/>
  <c r="G1732" i="10" s="1"/>
  <c r="A1733" i="10"/>
  <c r="B1732" i="10"/>
  <c r="C1732" i="10" s="1"/>
  <c r="D1732" i="10" s="1"/>
  <c r="K1733" i="10" l="1"/>
  <c r="L1733" i="10" s="1"/>
  <c r="M1733" i="10" s="1"/>
  <c r="H1733" i="10"/>
  <c r="I1733" i="10" s="1"/>
  <c r="J1733" i="10" s="1"/>
  <c r="E1733" i="10"/>
  <c r="F1733" i="10" s="1"/>
  <c r="G1733" i="10" s="1"/>
  <c r="A1734" i="10"/>
  <c r="B1733" i="10"/>
  <c r="C1733" i="10" s="1"/>
  <c r="D1733" i="10" s="1"/>
  <c r="K1734" i="10" l="1"/>
  <c r="L1734" i="10" s="1"/>
  <c r="M1734" i="10" s="1"/>
  <c r="H1734" i="10"/>
  <c r="I1734" i="10" s="1"/>
  <c r="J1734" i="10" s="1"/>
  <c r="E1734" i="10"/>
  <c r="F1734" i="10" s="1"/>
  <c r="G1734" i="10" s="1"/>
  <c r="B1734" i="10"/>
  <c r="C1734" i="10" s="1"/>
  <c r="D1734" i="10" s="1"/>
  <c r="A1735" i="10"/>
  <c r="K1735" i="10" l="1"/>
  <c r="L1735" i="10" s="1"/>
  <c r="M1735" i="10" s="1"/>
  <c r="E1735" i="10"/>
  <c r="F1735" i="10" s="1"/>
  <c r="G1735" i="10" s="1"/>
  <c r="H1735" i="10"/>
  <c r="I1735" i="10" s="1"/>
  <c r="J1735" i="10" s="1"/>
  <c r="A1736" i="10"/>
  <c r="B1735" i="10"/>
  <c r="C1735" i="10" s="1"/>
  <c r="D1735" i="10" s="1"/>
  <c r="K1736" i="10" l="1"/>
  <c r="L1736" i="10" s="1"/>
  <c r="M1736" i="10" s="1"/>
  <c r="H1736" i="10"/>
  <c r="I1736" i="10" s="1"/>
  <c r="J1736" i="10" s="1"/>
  <c r="E1736" i="10"/>
  <c r="F1736" i="10" s="1"/>
  <c r="G1736" i="10" s="1"/>
  <c r="A1737" i="10"/>
  <c r="B1736" i="10"/>
  <c r="C1736" i="10" s="1"/>
  <c r="D1736" i="10" s="1"/>
  <c r="K1737" i="10" l="1"/>
  <c r="L1737" i="10" s="1"/>
  <c r="M1737" i="10" s="1"/>
  <c r="H1737" i="10"/>
  <c r="I1737" i="10" s="1"/>
  <c r="J1737" i="10" s="1"/>
  <c r="E1737" i="10"/>
  <c r="F1737" i="10" s="1"/>
  <c r="G1737" i="10" s="1"/>
  <c r="A1738" i="10"/>
  <c r="B1737" i="10"/>
  <c r="C1737" i="10" s="1"/>
  <c r="D1737" i="10" s="1"/>
  <c r="K1738" i="10" l="1"/>
  <c r="L1738" i="10" s="1"/>
  <c r="M1738" i="10" s="1"/>
  <c r="H1738" i="10"/>
  <c r="I1738" i="10" s="1"/>
  <c r="J1738" i="10" s="1"/>
  <c r="E1738" i="10"/>
  <c r="F1738" i="10" s="1"/>
  <c r="G1738" i="10" s="1"/>
  <c r="B1738" i="10"/>
  <c r="C1738" i="10" s="1"/>
  <c r="D1738" i="10" s="1"/>
  <c r="A1739" i="10"/>
  <c r="K1739" i="10" l="1"/>
  <c r="L1739" i="10" s="1"/>
  <c r="M1739" i="10" s="1"/>
  <c r="E1739" i="10"/>
  <c r="F1739" i="10" s="1"/>
  <c r="G1739" i="10" s="1"/>
  <c r="H1739" i="10"/>
  <c r="I1739" i="10" s="1"/>
  <c r="J1739" i="10" s="1"/>
  <c r="A1740" i="10"/>
  <c r="B1739" i="10"/>
  <c r="C1739" i="10" s="1"/>
  <c r="D1739" i="10" s="1"/>
  <c r="K1740" i="10" l="1"/>
  <c r="L1740" i="10" s="1"/>
  <c r="M1740" i="10" s="1"/>
  <c r="H1740" i="10"/>
  <c r="I1740" i="10" s="1"/>
  <c r="J1740" i="10" s="1"/>
  <c r="E1740" i="10"/>
  <c r="F1740" i="10" s="1"/>
  <c r="G1740" i="10" s="1"/>
  <c r="A1741" i="10"/>
  <c r="B1740" i="10"/>
  <c r="C1740" i="10" s="1"/>
  <c r="D1740" i="10" s="1"/>
  <c r="K1741" i="10" l="1"/>
  <c r="L1741" i="10" s="1"/>
  <c r="M1741" i="10" s="1"/>
  <c r="H1741" i="10"/>
  <c r="I1741" i="10" s="1"/>
  <c r="J1741" i="10" s="1"/>
  <c r="E1741" i="10"/>
  <c r="F1741" i="10" s="1"/>
  <c r="G1741" i="10" s="1"/>
  <c r="B1741" i="10"/>
  <c r="C1741" i="10" s="1"/>
  <c r="D1741" i="10" s="1"/>
  <c r="A1742" i="10"/>
  <c r="K1742" i="10" l="1"/>
  <c r="L1742" i="10" s="1"/>
  <c r="M1742" i="10" s="1"/>
  <c r="H1742" i="10"/>
  <c r="I1742" i="10" s="1"/>
  <c r="J1742" i="10" s="1"/>
  <c r="E1742" i="10"/>
  <c r="F1742" i="10" s="1"/>
  <c r="G1742" i="10" s="1"/>
  <c r="A1743" i="10"/>
  <c r="B1742" i="10"/>
  <c r="C1742" i="10" s="1"/>
  <c r="D1742" i="10" s="1"/>
  <c r="K1743" i="10" l="1"/>
  <c r="L1743" i="10" s="1"/>
  <c r="M1743" i="10" s="1"/>
  <c r="H1743" i="10"/>
  <c r="I1743" i="10" s="1"/>
  <c r="J1743" i="10" s="1"/>
  <c r="E1743" i="10"/>
  <c r="F1743" i="10" s="1"/>
  <c r="G1743" i="10" s="1"/>
  <c r="A1744" i="10"/>
  <c r="B1743" i="10"/>
  <c r="C1743" i="10" s="1"/>
  <c r="D1743" i="10" s="1"/>
  <c r="K1744" i="10" l="1"/>
  <c r="L1744" i="10" s="1"/>
  <c r="M1744" i="10" s="1"/>
  <c r="H1744" i="10"/>
  <c r="I1744" i="10" s="1"/>
  <c r="J1744" i="10" s="1"/>
  <c r="E1744" i="10"/>
  <c r="F1744" i="10" s="1"/>
  <c r="G1744" i="10" s="1"/>
  <c r="A1745" i="10"/>
  <c r="B1744" i="10"/>
  <c r="C1744" i="10" s="1"/>
  <c r="D1744" i="10" s="1"/>
  <c r="K1745" i="10" l="1"/>
  <c r="L1745" i="10" s="1"/>
  <c r="M1745" i="10" s="1"/>
  <c r="H1745" i="10"/>
  <c r="I1745" i="10" s="1"/>
  <c r="J1745" i="10" s="1"/>
  <c r="E1745" i="10"/>
  <c r="F1745" i="10" s="1"/>
  <c r="G1745" i="10" s="1"/>
  <c r="B1745" i="10"/>
  <c r="C1745" i="10" s="1"/>
  <c r="D1745" i="10" s="1"/>
  <c r="A1746" i="10"/>
  <c r="K1746" i="10" l="1"/>
  <c r="L1746" i="10" s="1"/>
  <c r="M1746" i="10" s="1"/>
  <c r="H1746" i="10"/>
  <c r="I1746" i="10" s="1"/>
  <c r="J1746" i="10" s="1"/>
  <c r="E1746" i="10"/>
  <c r="F1746" i="10" s="1"/>
  <c r="G1746" i="10" s="1"/>
  <c r="B1746" i="10"/>
  <c r="C1746" i="10" s="1"/>
  <c r="D1746" i="10" s="1"/>
  <c r="A1747" i="10"/>
  <c r="K1747" i="10" l="1"/>
  <c r="L1747" i="10" s="1"/>
  <c r="M1747" i="10" s="1"/>
  <c r="E1747" i="10"/>
  <c r="F1747" i="10" s="1"/>
  <c r="G1747" i="10" s="1"/>
  <c r="H1747" i="10"/>
  <c r="I1747" i="10" s="1"/>
  <c r="J1747" i="10" s="1"/>
  <c r="A1748" i="10"/>
  <c r="B1747" i="10"/>
  <c r="C1747" i="10" s="1"/>
  <c r="D1747" i="10" s="1"/>
  <c r="K1748" i="10" l="1"/>
  <c r="L1748" i="10" s="1"/>
  <c r="M1748" i="10" s="1"/>
  <c r="H1748" i="10"/>
  <c r="I1748" i="10" s="1"/>
  <c r="J1748" i="10" s="1"/>
  <c r="E1748" i="10"/>
  <c r="F1748" i="10" s="1"/>
  <c r="G1748" i="10" s="1"/>
  <c r="A1749" i="10"/>
  <c r="B1748" i="10"/>
  <c r="C1748" i="10" s="1"/>
  <c r="D1748" i="10" s="1"/>
  <c r="K1749" i="10" l="1"/>
  <c r="L1749" i="10" s="1"/>
  <c r="M1749" i="10" s="1"/>
  <c r="H1749" i="10"/>
  <c r="I1749" i="10" s="1"/>
  <c r="J1749" i="10" s="1"/>
  <c r="E1749" i="10"/>
  <c r="F1749" i="10" s="1"/>
  <c r="G1749" i="10" s="1"/>
  <c r="B1749" i="10"/>
  <c r="C1749" i="10" s="1"/>
  <c r="D1749" i="10" s="1"/>
  <c r="A1750" i="10"/>
  <c r="K1750" i="10" l="1"/>
  <c r="L1750" i="10" s="1"/>
  <c r="M1750" i="10" s="1"/>
  <c r="H1750" i="10"/>
  <c r="I1750" i="10" s="1"/>
  <c r="J1750" i="10" s="1"/>
  <c r="E1750" i="10"/>
  <c r="F1750" i="10" s="1"/>
  <c r="G1750" i="10" s="1"/>
  <c r="A1751" i="10"/>
  <c r="B1750" i="10"/>
  <c r="C1750" i="10" s="1"/>
  <c r="D1750" i="10" s="1"/>
  <c r="K1751" i="10" l="1"/>
  <c r="L1751" i="10" s="1"/>
  <c r="M1751" i="10" s="1"/>
  <c r="E1751" i="10"/>
  <c r="F1751" i="10" s="1"/>
  <c r="G1751" i="10" s="1"/>
  <c r="H1751" i="10"/>
  <c r="I1751" i="10" s="1"/>
  <c r="J1751" i="10" s="1"/>
  <c r="A1752" i="10"/>
  <c r="B1751" i="10"/>
  <c r="C1751" i="10" s="1"/>
  <c r="D1751" i="10" s="1"/>
  <c r="K1752" i="10" l="1"/>
  <c r="L1752" i="10" s="1"/>
  <c r="M1752" i="10" s="1"/>
  <c r="H1752" i="10"/>
  <c r="I1752" i="10" s="1"/>
  <c r="J1752" i="10" s="1"/>
  <c r="E1752" i="10"/>
  <c r="F1752" i="10" s="1"/>
  <c r="G1752" i="10" s="1"/>
  <c r="A1753" i="10"/>
  <c r="B1752" i="10"/>
  <c r="C1752" i="10" s="1"/>
  <c r="D1752" i="10" s="1"/>
  <c r="K1753" i="10" l="1"/>
  <c r="L1753" i="10" s="1"/>
  <c r="M1753" i="10" s="1"/>
  <c r="H1753" i="10"/>
  <c r="I1753" i="10" s="1"/>
  <c r="J1753" i="10" s="1"/>
  <c r="E1753" i="10"/>
  <c r="F1753" i="10" s="1"/>
  <c r="G1753" i="10" s="1"/>
  <c r="A1754" i="10"/>
  <c r="B1753" i="10"/>
  <c r="C1753" i="10" s="1"/>
  <c r="D1753" i="10" s="1"/>
  <c r="K1754" i="10" l="1"/>
  <c r="L1754" i="10" s="1"/>
  <c r="M1754" i="10" s="1"/>
  <c r="H1754" i="10"/>
  <c r="I1754" i="10" s="1"/>
  <c r="J1754" i="10" s="1"/>
  <c r="E1754" i="10"/>
  <c r="F1754" i="10" s="1"/>
  <c r="G1754" i="10" s="1"/>
  <c r="B1754" i="10"/>
  <c r="C1754" i="10" s="1"/>
  <c r="D1754" i="10" s="1"/>
  <c r="A1755" i="10"/>
  <c r="K1755" i="10" l="1"/>
  <c r="L1755" i="10" s="1"/>
  <c r="M1755" i="10" s="1"/>
  <c r="E1755" i="10"/>
  <c r="F1755" i="10" s="1"/>
  <c r="G1755" i="10" s="1"/>
  <c r="H1755" i="10"/>
  <c r="I1755" i="10" s="1"/>
  <c r="J1755" i="10" s="1"/>
  <c r="A1756" i="10"/>
  <c r="B1755" i="10"/>
  <c r="C1755" i="10" s="1"/>
  <c r="D1755" i="10" s="1"/>
  <c r="K1756" i="10" l="1"/>
  <c r="L1756" i="10" s="1"/>
  <c r="M1756" i="10" s="1"/>
  <c r="H1756" i="10"/>
  <c r="I1756" i="10" s="1"/>
  <c r="J1756" i="10" s="1"/>
  <c r="E1756" i="10"/>
  <c r="F1756" i="10" s="1"/>
  <c r="G1756" i="10" s="1"/>
  <c r="A1757" i="10"/>
  <c r="B1756" i="10"/>
  <c r="C1756" i="10" s="1"/>
  <c r="D1756" i="10" s="1"/>
  <c r="K1757" i="10" l="1"/>
  <c r="L1757" i="10" s="1"/>
  <c r="M1757" i="10" s="1"/>
  <c r="H1757" i="10"/>
  <c r="I1757" i="10" s="1"/>
  <c r="J1757" i="10" s="1"/>
  <c r="E1757" i="10"/>
  <c r="F1757" i="10" s="1"/>
  <c r="G1757" i="10" s="1"/>
  <c r="A1758" i="10"/>
  <c r="B1757" i="10"/>
  <c r="C1757" i="10" s="1"/>
  <c r="D1757" i="10" s="1"/>
  <c r="K1758" i="10" l="1"/>
  <c r="L1758" i="10" s="1"/>
  <c r="M1758" i="10" s="1"/>
  <c r="H1758" i="10"/>
  <c r="I1758" i="10" s="1"/>
  <c r="J1758" i="10" s="1"/>
  <c r="E1758" i="10"/>
  <c r="F1758" i="10" s="1"/>
  <c r="G1758" i="10" s="1"/>
  <c r="B1758" i="10"/>
  <c r="C1758" i="10" s="1"/>
  <c r="D1758" i="10" s="1"/>
  <c r="A1759" i="10"/>
  <c r="K1759" i="10" l="1"/>
  <c r="L1759" i="10" s="1"/>
  <c r="M1759" i="10" s="1"/>
  <c r="H1759" i="10"/>
  <c r="I1759" i="10" s="1"/>
  <c r="J1759" i="10" s="1"/>
  <c r="E1759" i="10"/>
  <c r="F1759" i="10" s="1"/>
  <c r="G1759" i="10" s="1"/>
  <c r="A1760" i="10"/>
  <c r="B1759" i="10"/>
  <c r="C1759" i="10" s="1"/>
  <c r="D1759" i="10" s="1"/>
  <c r="K1760" i="10" l="1"/>
  <c r="L1760" i="10" s="1"/>
  <c r="M1760" i="10" s="1"/>
  <c r="H1760" i="10"/>
  <c r="I1760" i="10" s="1"/>
  <c r="J1760" i="10" s="1"/>
  <c r="E1760" i="10"/>
  <c r="F1760" i="10" s="1"/>
  <c r="G1760" i="10" s="1"/>
  <c r="A1761" i="10"/>
  <c r="B1760" i="10"/>
  <c r="C1760" i="10" s="1"/>
  <c r="D1760" i="10" s="1"/>
  <c r="K1761" i="10" l="1"/>
  <c r="L1761" i="10" s="1"/>
  <c r="M1761" i="10" s="1"/>
  <c r="H1761" i="10"/>
  <c r="I1761" i="10" s="1"/>
  <c r="J1761" i="10" s="1"/>
  <c r="E1761" i="10"/>
  <c r="F1761" i="10" s="1"/>
  <c r="G1761" i="10" s="1"/>
  <c r="A1762" i="10"/>
  <c r="B1761" i="10"/>
  <c r="C1761" i="10" s="1"/>
  <c r="D1761" i="10" s="1"/>
  <c r="K1762" i="10" l="1"/>
  <c r="L1762" i="10" s="1"/>
  <c r="M1762" i="10" s="1"/>
  <c r="H1762" i="10"/>
  <c r="I1762" i="10" s="1"/>
  <c r="J1762" i="10" s="1"/>
  <c r="E1762" i="10"/>
  <c r="F1762" i="10" s="1"/>
  <c r="G1762" i="10" s="1"/>
  <c r="B1762" i="10"/>
  <c r="C1762" i="10" s="1"/>
  <c r="D1762" i="10" s="1"/>
  <c r="A1763" i="10"/>
  <c r="K1763" i="10" l="1"/>
  <c r="L1763" i="10" s="1"/>
  <c r="M1763" i="10" s="1"/>
  <c r="E1763" i="10"/>
  <c r="F1763" i="10" s="1"/>
  <c r="G1763" i="10" s="1"/>
  <c r="H1763" i="10"/>
  <c r="I1763" i="10" s="1"/>
  <c r="J1763" i="10" s="1"/>
  <c r="A1764" i="10"/>
  <c r="B1763" i="10"/>
  <c r="C1763" i="10" s="1"/>
  <c r="D1763" i="10" s="1"/>
  <c r="K1764" i="10" l="1"/>
  <c r="L1764" i="10" s="1"/>
  <c r="M1764" i="10" s="1"/>
  <c r="H1764" i="10"/>
  <c r="I1764" i="10" s="1"/>
  <c r="J1764" i="10" s="1"/>
  <c r="E1764" i="10"/>
  <c r="F1764" i="10" s="1"/>
  <c r="G1764" i="10" s="1"/>
  <c r="A1765" i="10"/>
  <c r="B1764" i="10"/>
  <c r="C1764" i="10" s="1"/>
  <c r="D1764" i="10" s="1"/>
  <c r="K1765" i="10" l="1"/>
  <c r="L1765" i="10" s="1"/>
  <c r="M1765" i="10" s="1"/>
  <c r="H1765" i="10"/>
  <c r="I1765" i="10" s="1"/>
  <c r="J1765" i="10" s="1"/>
  <c r="E1765" i="10"/>
  <c r="F1765" i="10" s="1"/>
  <c r="G1765" i="10" s="1"/>
  <c r="A1766" i="10"/>
  <c r="B1765" i="10"/>
  <c r="C1765" i="10" s="1"/>
  <c r="D1765" i="10" s="1"/>
  <c r="K1766" i="10" l="1"/>
  <c r="L1766" i="10" s="1"/>
  <c r="M1766" i="10" s="1"/>
  <c r="H1766" i="10"/>
  <c r="I1766" i="10" s="1"/>
  <c r="J1766" i="10" s="1"/>
  <c r="E1766" i="10"/>
  <c r="F1766" i="10" s="1"/>
  <c r="G1766" i="10" s="1"/>
  <c r="B1766" i="10"/>
  <c r="C1766" i="10" s="1"/>
  <c r="D1766" i="10" s="1"/>
  <c r="A1767" i="10"/>
  <c r="K1767" i="10" l="1"/>
  <c r="L1767" i="10" s="1"/>
  <c r="M1767" i="10" s="1"/>
  <c r="E1767" i="10"/>
  <c r="F1767" i="10" s="1"/>
  <c r="G1767" i="10" s="1"/>
  <c r="H1767" i="10"/>
  <c r="I1767" i="10" s="1"/>
  <c r="J1767" i="10" s="1"/>
  <c r="A1768" i="10"/>
  <c r="B1767" i="10"/>
  <c r="C1767" i="10" s="1"/>
  <c r="D1767" i="10" s="1"/>
  <c r="K1768" i="10" l="1"/>
  <c r="L1768" i="10" s="1"/>
  <c r="M1768" i="10" s="1"/>
  <c r="H1768" i="10"/>
  <c r="I1768" i="10" s="1"/>
  <c r="J1768" i="10" s="1"/>
  <c r="E1768" i="10"/>
  <c r="F1768" i="10" s="1"/>
  <c r="G1768" i="10" s="1"/>
  <c r="A1769" i="10"/>
  <c r="B1768" i="10"/>
  <c r="C1768" i="10" s="1"/>
  <c r="D1768" i="10" s="1"/>
  <c r="K1769" i="10" l="1"/>
  <c r="L1769" i="10" s="1"/>
  <c r="M1769" i="10" s="1"/>
  <c r="H1769" i="10"/>
  <c r="I1769" i="10" s="1"/>
  <c r="J1769" i="10" s="1"/>
  <c r="E1769" i="10"/>
  <c r="F1769" i="10" s="1"/>
  <c r="G1769" i="10" s="1"/>
  <c r="B1769" i="10"/>
  <c r="C1769" i="10" s="1"/>
  <c r="D1769" i="10" s="1"/>
  <c r="A1770" i="10"/>
  <c r="K1770" i="10" l="1"/>
  <c r="L1770" i="10" s="1"/>
  <c r="M1770" i="10" s="1"/>
  <c r="H1770" i="10"/>
  <c r="I1770" i="10" s="1"/>
  <c r="J1770" i="10" s="1"/>
  <c r="E1770" i="10"/>
  <c r="F1770" i="10" s="1"/>
  <c r="G1770" i="10" s="1"/>
  <c r="A1771" i="10"/>
  <c r="B1770" i="10"/>
  <c r="C1770" i="10" s="1"/>
  <c r="D1770" i="10" s="1"/>
  <c r="K1771" i="10" l="1"/>
  <c r="L1771" i="10" s="1"/>
  <c r="M1771" i="10" s="1"/>
  <c r="E1771" i="10"/>
  <c r="F1771" i="10" s="1"/>
  <c r="G1771" i="10" s="1"/>
  <c r="H1771" i="10"/>
  <c r="I1771" i="10" s="1"/>
  <c r="J1771" i="10" s="1"/>
  <c r="A1772" i="10"/>
  <c r="B1771" i="10"/>
  <c r="C1771" i="10" s="1"/>
  <c r="D1771" i="10" s="1"/>
  <c r="K1772" i="10" l="1"/>
  <c r="L1772" i="10" s="1"/>
  <c r="M1772" i="10" s="1"/>
  <c r="H1772" i="10"/>
  <c r="I1772" i="10" s="1"/>
  <c r="J1772" i="10" s="1"/>
  <c r="E1772" i="10"/>
  <c r="F1772" i="10" s="1"/>
  <c r="G1772" i="10" s="1"/>
  <c r="A1773" i="10"/>
  <c r="B1772" i="10"/>
  <c r="C1772" i="10" s="1"/>
  <c r="D1772" i="10" s="1"/>
  <c r="K1773" i="10" l="1"/>
  <c r="L1773" i="10" s="1"/>
  <c r="M1773" i="10" s="1"/>
  <c r="H1773" i="10"/>
  <c r="I1773" i="10" s="1"/>
  <c r="J1773" i="10" s="1"/>
  <c r="E1773" i="10"/>
  <c r="F1773" i="10" s="1"/>
  <c r="G1773" i="10" s="1"/>
  <c r="A1774" i="10"/>
  <c r="B1773" i="10"/>
  <c r="C1773" i="10" s="1"/>
  <c r="D1773" i="10" s="1"/>
  <c r="K1774" i="10" l="1"/>
  <c r="L1774" i="10" s="1"/>
  <c r="M1774" i="10" s="1"/>
  <c r="H1774" i="10"/>
  <c r="I1774" i="10" s="1"/>
  <c r="J1774" i="10" s="1"/>
  <c r="E1774" i="10"/>
  <c r="F1774" i="10" s="1"/>
  <c r="G1774" i="10" s="1"/>
  <c r="B1774" i="10"/>
  <c r="C1774" i="10" s="1"/>
  <c r="D1774" i="10" s="1"/>
  <c r="A1775" i="10"/>
  <c r="K1775" i="10" l="1"/>
  <c r="L1775" i="10" s="1"/>
  <c r="M1775" i="10" s="1"/>
  <c r="H1775" i="10"/>
  <c r="I1775" i="10" s="1"/>
  <c r="J1775" i="10" s="1"/>
  <c r="E1775" i="10"/>
  <c r="F1775" i="10" s="1"/>
  <c r="G1775" i="10" s="1"/>
  <c r="A1776" i="10"/>
  <c r="B1775" i="10"/>
  <c r="C1775" i="10" s="1"/>
  <c r="D1775" i="10" s="1"/>
  <c r="K1776" i="10" l="1"/>
  <c r="L1776" i="10" s="1"/>
  <c r="M1776" i="10" s="1"/>
  <c r="H1776" i="10"/>
  <c r="I1776" i="10" s="1"/>
  <c r="J1776" i="10" s="1"/>
  <c r="E1776" i="10"/>
  <c r="F1776" i="10" s="1"/>
  <c r="G1776" i="10" s="1"/>
  <c r="A1777" i="10"/>
  <c r="B1776" i="10"/>
  <c r="C1776" i="10" s="1"/>
  <c r="D1776" i="10" s="1"/>
  <c r="K1777" i="10" l="1"/>
  <c r="L1777" i="10" s="1"/>
  <c r="M1777" i="10" s="1"/>
  <c r="H1777" i="10"/>
  <c r="I1777" i="10" s="1"/>
  <c r="J1777" i="10" s="1"/>
  <c r="E1777" i="10"/>
  <c r="F1777" i="10" s="1"/>
  <c r="G1777" i="10" s="1"/>
  <c r="A1778" i="10"/>
  <c r="B1777" i="10"/>
  <c r="C1777" i="10" s="1"/>
  <c r="D1777" i="10" s="1"/>
  <c r="K1778" i="10" l="1"/>
  <c r="L1778" i="10" s="1"/>
  <c r="M1778" i="10" s="1"/>
  <c r="H1778" i="10"/>
  <c r="I1778" i="10" s="1"/>
  <c r="J1778" i="10" s="1"/>
  <c r="E1778" i="10"/>
  <c r="F1778" i="10" s="1"/>
  <c r="G1778" i="10" s="1"/>
  <c r="B1778" i="10"/>
  <c r="C1778" i="10" s="1"/>
  <c r="D1778" i="10" s="1"/>
  <c r="A1779" i="10"/>
  <c r="K1779" i="10" l="1"/>
  <c r="L1779" i="10" s="1"/>
  <c r="M1779" i="10" s="1"/>
  <c r="E1779" i="10"/>
  <c r="F1779" i="10" s="1"/>
  <c r="G1779" i="10" s="1"/>
  <c r="H1779" i="10"/>
  <c r="I1779" i="10" s="1"/>
  <c r="J1779" i="10" s="1"/>
  <c r="A1780" i="10"/>
  <c r="B1779" i="10"/>
  <c r="C1779" i="10" s="1"/>
  <c r="D1779" i="10" s="1"/>
  <c r="K1780" i="10" l="1"/>
  <c r="L1780" i="10" s="1"/>
  <c r="M1780" i="10" s="1"/>
  <c r="H1780" i="10"/>
  <c r="I1780" i="10" s="1"/>
  <c r="J1780" i="10" s="1"/>
  <c r="E1780" i="10"/>
  <c r="F1780" i="10" s="1"/>
  <c r="G1780" i="10" s="1"/>
  <c r="B1780" i="10"/>
  <c r="C1780" i="10" s="1"/>
  <c r="D1780" i="10" s="1"/>
  <c r="A1781" i="10"/>
  <c r="K1781" i="10" l="1"/>
  <c r="L1781" i="10" s="1"/>
  <c r="M1781" i="10" s="1"/>
  <c r="H1781" i="10"/>
  <c r="I1781" i="10" s="1"/>
  <c r="J1781" i="10" s="1"/>
  <c r="E1781" i="10"/>
  <c r="F1781" i="10" s="1"/>
  <c r="G1781" i="10" s="1"/>
  <c r="B1781" i="10"/>
  <c r="C1781" i="10" s="1"/>
  <c r="D1781" i="10" s="1"/>
  <c r="A1782" i="10"/>
  <c r="K1782" i="10" l="1"/>
  <c r="L1782" i="10" s="1"/>
  <c r="M1782" i="10" s="1"/>
  <c r="H1782" i="10"/>
  <c r="I1782" i="10" s="1"/>
  <c r="J1782" i="10" s="1"/>
  <c r="E1782" i="10"/>
  <c r="F1782" i="10" s="1"/>
  <c r="G1782" i="10" s="1"/>
  <c r="B1782" i="10"/>
  <c r="C1782" i="10" s="1"/>
  <c r="D1782" i="10" s="1"/>
  <c r="A1783" i="10"/>
  <c r="K1783" i="10" l="1"/>
  <c r="L1783" i="10" s="1"/>
  <c r="M1783" i="10" s="1"/>
  <c r="E1783" i="10"/>
  <c r="F1783" i="10" s="1"/>
  <c r="G1783" i="10" s="1"/>
  <c r="H1783" i="10"/>
  <c r="I1783" i="10" s="1"/>
  <c r="J1783" i="10" s="1"/>
  <c r="A1784" i="10"/>
  <c r="B1783" i="10"/>
  <c r="C1783" i="10" s="1"/>
  <c r="D1783" i="10" s="1"/>
  <c r="K1784" i="10" l="1"/>
  <c r="L1784" i="10" s="1"/>
  <c r="M1784" i="10" s="1"/>
  <c r="H1784" i="10"/>
  <c r="I1784" i="10" s="1"/>
  <c r="J1784" i="10" s="1"/>
  <c r="E1784" i="10"/>
  <c r="F1784" i="10" s="1"/>
  <c r="G1784" i="10" s="1"/>
  <c r="A1785" i="10"/>
  <c r="B1784" i="10"/>
  <c r="C1784" i="10" s="1"/>
  <c r="D1784" i="10" s="1"/>
  <c r="K1785" i="10" l="1"/>
  <c r="L1785" i="10" s="1"/>
  <c r="M1785" i="10" s="1"/>
  <c r="H1785" i="10"/>
  <c r="I1785" i="10" s="1"/>
  <c r="J1785" i="10" s="1"/>
  <c r="E1785" i="10"/>
  <c r="F1785" i="10" s="1"/>
  <c r="G1785" i="10" s="1"/>
  <c r="A1786" i="10"/>
  <c r="B1785" i="10"/>
  <c r="C1785" i="10" s="1"/>
  <c r="D1785" i="10" s="1"/>
  <c r="K1786" i="10" l="1"/>
  <c r="L1786" i="10" s="1"/>
  <c r="M1786" i="10" s="1"/>
  <c r="H1786" i="10"/>
  <c r="I1786" i="10" s="1"/>
  <c r="J1786" i="10" s="1"/>
  <c r="E1786" i="10"/>
  <c r="F1786" i="10" s="1"/>
  <c r="G1786" i="10" s="1"/>
  <c r="A1787" i="10"/>
  <c r="B1786" i="10"/>
  <c r="C1786" i="10" s="1"/>
  <c r="D1786" i="10" s="1"/>
  <c r="K1787" i="10" l="1"/>
  <c r="L1787" i="10" s="1"/>
  <c r="M1787" i="10" s="1"/>
  <c r="E1787" i="10"/>
  <c r="F1787" i="10" s="1"/>
  <c r="G1787" i="10" s="1"/>
  <c r="H1787" i="10"/>
  <c r="I1787" i="10" s="1"/>
  <c r="J1787" i="10" s="1"/>
  <c r="B1787" i="10"/>
  <c r="C1787" i="10" s="1"/>
  <c r="D1787" i="10" s="1"/>
  <c r="A1788" i="10"/>
  <c r="K1788" i="10" l="1"/>
  <c r="L1788" i="10" s="1"/>
  <c r="M1788" i="10" s="1"/>
  <c r="H1788" i="10"/>
  <c r="I1788" i="10" s="1"/>
  <c r="J1788" i="10" s="1"/>
  <c r="E1788" i="10"/>
  <c r="F1788" i="10" s="1"/>
  <c r="G1788" i="10" s="1"/>
  <c r="B1788" i="10"/>
  <c r="C1788" i="10" s="1"/>
  <c r="D1788" i="10" s="1"/>
  <c r="A1789" i="10"/>
  <c r="K1789" i="10" l="1"/>
  <c r="L1789" i="10" s="1"/>
  <c r="M1789" i="10" s="1"/>
  <c r="H1789" i="10"/>
  <c r="I1789" i="10" s="1"/>
  <c r="J1789" i="10" s="1"/>
  <c r="E1789" i="10"/>
  <c r="F1789" i="10" s="1"/>
  <c r="G1789" i="10" s="1"/>
  <c r="B1789" i="10"/>
  <c r="C1789" i="10" s="1"/>
  <c r="D1789" i="10" s="1"/>
  <c r="A1790" i="10"/>
  <c r="K1790" i="10" l="1"/>
  <c r="L1790" i="10" s="1"/>
  <c r="M1790" i="10" s="1"/>
  <c r="H1790" i="10"/>
  <c r="I1790" i="10" s="1"/>
  <c r="J1790" i="10" s="1"/>
  <c r="E1790" i="10"/>
  <c r="F1790" i="10" s="1"/>
  <c r="G1790" i="10" s="1"/>
  <c r="B1790" i="10"/>
  <c r="C1790" i="10" s="1"/>
  <c r="D1790" i="10" s="1"/>
  <c r="A1791" i="10"/>
  <c r="K1791" i="10" l="1"/>
  <c r="L1791" i="10" s="1"/>
  <c r="M1791" i="10" s="1"/>
  <c r="H1791" i="10"/>
  <c r="I1791" i="10" s="1"/>
  <c r="J1791" i="10" s="1"/>
  <c r="E1791" i="10"/>
  <c r="F1791" i="10" s="1"/>
  <c r="G1791" i="10" s="1"/>
  <c r="A1792" i="10"/>
  <c r="B1791" i="10"/>
  <c r="C1791" i="10" s="1"/>
  <c r="D1791" i="10" s="1"/>
  <c r="K1792" i="10" l="1"/>
  <c r="L1792" i="10" s="1"/>
  <c r="M1792" i="10" s="1"/>
  <c r="H1792" i="10"/>
  <c r="I1792" i="10" s="1"/>
  <c r="J1792" i="10" s="1"/>
  <c r="E1792" i="10"/>
  <c r="F1792" i="10" s="1"/>
  <c r="G1792" i="10" s="1"/>
  <c r="A1793" i="10"/>
  <c r="B1792" i="10"/>
  <c r="C1792" i="10" s="1"/>
  <c r="D1792" i="10" s="1"/>
  <c r="K1793" i="10" l="1"/>
  <c r="L1793" i="10" s="1"/>
  <c r="M1793" i="10" s="1"/>
  <c r="H1793" i="10"/>
  <c r="I1793" i="10" s="1"/>
  <c r="J1793" i="10" s="1"/>
  <c r="E1793" i="10"/>
  <c r="F1793" i="10" s="1"/>
  <c r="G1793" i="10" s="1"/>
  <c r="B1793" i="10"/>
  <c r="C1793" i="10" s="1"/>
  <c r="D1793" i="10" s="1"/>
  <c r="A1794" i="10"/>
  <c r="K1794" i="10" l="1"/>
  <c r="L1794" i="10" s="1"/>
  <c r="M1794" i="10" s="1"/>
  <c r="H1794" i="10"/>
  <c r="I1794" i="10" s="1"/>
  <c r="J1794" i="10" s="1"/>
  <c r="E1794" i="10"/>
  <c r="F1794" i="10" s="1"/>
  <c r="G1794" i="10" s="1"/>
  <c r="A1795" i="10"/>
  <c r="B1794" i="10"/>
  <c r="C1794" i="10" s="1"/>
  <c r="D1794" i="10" s="1"/>
  <c r="K1795" i="10" l="1"/>
  <c r="L1795" i="10" s="1"/>
  <c r="M1795" i="10" s="1"/>
  <c r="E1795" i="10"/>
  <c r="F1795" i="10" s="1"/>
  <c r="G1795" i="10" s="1"/>
  <c r="H1795" i="10"/>
  <c r="I1795" i="10" s="1"/>
  <c r="J1795" i="10" s="1"/>
  <c r="A1796" i="10"/>
  <c r="B1795" i="10"/>
  <c r="C1795" i="10" s="1"/>
  <c r="D1795" i="10" s="1"/>
  <c r="K1796" i="10" l="1"/>
  <c r="L1796" i="10" s="1"/>
  <c r="M1796" i="10" s="1"/>
  <c r="H1796" i="10"/>
  <c r="I1796" i="10" s="1"/>
  <c r="J1796" i="10" s="1"/>
  <c r="E1796" i="10"/>
  <c r="F1796" i="10" s="1"/>
  <c r="G1796" i="10" s="1"/>
  <c r="A1797" i="10"/>
  <c r="B1796" i="10"/>
  <c r="C1796" i="10" s="1"/>
  <c r="D1796" i="10" s="1"/>
  <c r="K1797" i="10" l="1"/>
  <c r="L1797" i="10" s="1"/>
  <c r="M1797" i="10" s="1"/>
  <c r="H1797" i="10"/>
  <c r="I1797" i="10" s="1"/>
  <c r="J1797" i="10" s="1"/>
  <c r="E1797" i="10"/>
  <c r="F1797" i="10" s="1"/>
  <c r="G1797" i="10" s="1"/>
  <c r="A1798" i="10"/>
  <c r="B1797" i="10"/>
  <c r="C1797" i="10" s="1"/>
  <c r="D1797" i="10" s="1"/>
  <c r="K1798" i="10" l="1"/>
  <c r="L1798" i="10" s="1"/>
  <c r="M1798" i="10" s="1"/>
  <c r="H1798" i="10"/>
  <c r="I1798" i="10" s="1"/>
  <c r="J1798" i="10" s="1"/>
  <c r="E1798" i="10"/>
  <c r="F1798" i="10" s="1"/>
  <c r="G1798" i="10" s="1"/>
  <c r="B1798" i="10"/>
  <c r="C1798" i="10" s="1"/>
  <c r="D1798" i="10" s="1"/>
  <c r="A1799" i="10"/>
  <c r="K1799" i="10" l="1"/>
  <c r="L1799" i="10" s="1"/>
  <c r="M1799" i="10" s="1"/>
  <c r="E1799" i="10"/>
  <c r="F1799" i="10" s="1"/>
  <c r="G1799" i="10" s="1"/>
  <c r="H1799" i="10"/>
  <c r="I1799" i="10" s="1"/>
  <c r="J1799" i="10" s="1"/>
  <c r="A1800" i="10"/>
  <c r="B1799" i="10"/>
  <c r="C1799" i="10" s="1"/>
  <c r="D1799" i="10" s="1"/>
  <c r="K1800" i="10" l="1"/>
  <c r="L1800" i="10" s="1"/>
  <c r="M1800" i="10" s="1"/>
  <c r="H1800" i="10"/>
  <c r="I1800" i="10" s="1"/>
  <c r="J1800" i="10" s="1"/>
  <c r="E1800" i="10"/>
  <c r="F1800" i="10" s="1"/>
  <c r="G1800" i="10" s="1"/>
  <c r="A1801" i="10"/>
  <c r="B1800" i="10"/>
  <c r="C1800" i="10" s="1"/>
  <c r="D1800" i="10" s="1"/>
  <c r="K1801" i="10" l="1"/>
  <c r="L1801" i="10" s="1"/>
  <c r="M1801" i="10" s="1"/>
  <c r="H1801" i="10"/>
  <c r="I1801" i="10" s="1"/>
  <c r="J1801" i="10" s="1"/>
  <c r="E1801" i="10"/>
  <c r="F1801" i="10" s="1"/>
  <c r="G1801" i="10" s="1"/>
  <c r="B1801" i="10"/>
  <c r="C1801" i="10" s="1"/>
  <c r="D1801" i="10" s="1"/>
  <c r="A1802" i="10"/>
  <c r="K1802" i="10" l="1"/>
  <c r="L1802" i="10" s="1"/>
  <c r="M1802" i="10" s="1"/>
  <c r="H1802" i="10"/>
  <c r="I1802" i="10" s="1"/>
  <c r="J1802" i="10" s="1"/>
  <c r="E1802" i="10"/>
  <c r="F1802" i="10" s="1"/>
  <c r="G1802" i="10" s="1"/>
  <c r="A1803" i="10"/>
  <c r="B1802" i="10"/>
  <c r="C1802" i="10" s="1"/>
  <c r="D1802" i="10" s="1"/>
  <c r="K1803" i="10" l="1"/>
  <c r="L1803" i="10" s="1"/>
  <c r="M1803" i="10" s="1"/>
  <c r="E1803" i="10"/>
  <c r="F1803" i="10" s="1"/>
  <c r="G1803" i="10" s="1"/>
  <c r="H1803" i="10"/>
  <c r="I1803" i="10" s="1"/>
  <c r="J1803" i="10" s="1"/>
  <c r="A1804" i="10"/>
  <c r="B1803" i="10"/>
  <c r="C1803" i="10" s="1"/>
  <c r="D1803" i="10" s="1"/>
  <c r="K1804" i="10" l="1"/>
  <c r="L1804" i="10" s="1"/>
  <c r="M1804" i="10" s="1"/>
  <c r="H1804" i="10"/>
  <c r="I1804" i="10" s="1"/>
  <c r="J1804" i="10" s="1"/>
  <c r="E1804" i="10"/>
  <c r="F1804" i="10" s="1"/>
  <c r="G1804" i="10" s="1"/>
  <c r="A1805" i="10"/>
  <c r="B1804" i="10"/>
  <c r="C1804" i="10" s="1"/>
  <c r="D1804" i="10" s="1"/>
  <c r="K1805" i="10" l="1"/>
  <c r="L1805" i="10" s="1"/>
  <c r="M1805" i="10" s="1"/>
  <c r="H1805" i="10"/>
  <c r="I1805" i="10" s="1"/>
  <c r="J1805" i="10" s="1"/>
  <c r="E1805" i="10"/>
  <c r="F1805" i="10" s="1"/>
  <c r="G1805" i="10" s="1"/>
  <c r="A1806" i="10"/>
  <c r="B1805" i="10"/>
  <c r="C1805" i="10" s="1"/>
  <c r="D1805" i="10" s="1"/>
  <c r="K1806" i="10" l="1"/>
  <c r="L1806" i="10" s="1"/>
  <c r="M1806" i="10" s="1"/>
  <c r="H1806" i="10"/>
  <c r="I1806" i="10" s="1"/>
  <c r="J1806" i="10" s="1"/>
  <c r="E1806" i="10"/>
  <c r="F1806" i="10" s="1"/>
  <c r="G1806" i="10" s="1"/>
  <c r="B1806" i="10"/>
  <c r="C1806" i="10" s="1"/>
  <c r="D1806" i="10" s="1"/>
  <c r="A1807" i="10"/>
  <c r="K1807" i="10" l="1"/>
  <c r="L1807" i="10" s="1"/>
  <c r="M1807" i="10" s="1"/>
  <c r="H1807" i="10"/>
  <c r="I1807" i="10" s="1"/>
  <c r="J1807" i="10" s="1"/>
  <c r="E1807" i="10"/>
  <c r="F1807" i="10" s="1"/>
  <c r="G1807" i="10" s="1"/>
  <c r="A1808" i="10"/>
  <c r="B1807" i="10"/>
  <c r="C1807" i="10" s="1"/>
  <c r="D1807" i="10" s="1"/>
  <c r="K1808" i="10" l="1"/>
  <c r="L1808" i="10" s="1"/>
  <c r="M1808" i="10" s="1"/>
  <c r="H1808" i="10"/>
  <c r="I1808" i="10" s="1"/>
  <c r="J1808" i="10" s="1"/>
  <c r="E1808" i="10"/>
  <c r="F1808" i="10" s="1"/>
  <c r="G1808" i="10" s="1"/>
  <c r="A1809" i="10"/>
  <c r="B1808" i="10"/>
  <c r="C1808" i="10" s="1"/>
  <c r="D1808" i="10" s="1"/>
  <c r="K1809" i="10" l="1"/>
  <c r="L1809" i="10" s="1"/>
  <c r="M1809" i="10" s="1"/>
  <c r="H1809" i="10"/>
  <c r="I1809" i="10" s="1"/>
  <c r="J1809" i="10" s="1"/>
  <c r="E1809" i="10"/>
  <c r="F1809" i="10" s="1"/>
  <c r="G1809" i="10" s="1"/>
  <c r="B1809" i="10"/>
  <c r="C1809" i="10" s="1"/>
  <c r="D1809" i="10" s="1"/>
  <c r="A1810" i="10"/>
  <c r="K1810" i="10" l="1"/>
  <c r="L1810" i="10" s="1"/>
  <c r="M1810" i="10" s="1"/>
  <c r="H1810" i="10"/>
  <c r="I1810" i="10" s="1"/>
  <c r="J1810" i="10" s="1"/>
  <c r="E1810" i="10"/>
  <c r="F1810" i="10" s="1"/>
  <c r="G1810" i="10" s="1"/>
  <c r="A1811" i="10"/>
  <c r="B1810" i="10"/>
  <c r="C1810" i="10" s="1"/>
  <c r="D1810" i="10" s="1"/>
  <c r="K1811" i="10" l="1"/>
  <c r="L1811" i="10" s="1"/>
  <c r="M1811" i="10" s="1"/>
  <c r="E1811" i="10"/>
  <c r="F1811" i="10" s="1"/>
  <c r="G1811" i="10" s="1"/>
  <c r="H1811" i="10"/>
  <c r="I1811" i="10" s="1"/>
  <c r="J1811" i="10" s="1"/>
  <c r="A1812" i="10"/>
  <c r="B1811" i="10"/>
  <c r="C1811" i="10" s="1"/>
  <c r="D1811" i="10" s="1"/>
  <c r="K1812" i="10" l="1"/>
  <c r="L1812" i="10" s="1"/>
  <c r="M1812" i="10" s="1"/>
  <c r="H1812" i="10"/>
  <c r="I1812" i="10" s="1"/>
  <c r="J1812" i="10" s="1"/>
  <c r="E1812" i="10"/>
  <c r="F1812" i="10" s="1"/>
  <c r="G1812" i="10" s="1"/>
  <c r="A1813" i="10"/>
  <c r="B1812" i="10"/>
  <c r="C1812" i="10" s="1"/>
  <c r="D1812" i="10" s="1"/>
  <c r="K1813" i="10" l="1"/>
  <c r="L1813" i="10" s="1"/>
  <c r="M1813" i="10" s="1"/>
  <c r="H1813" i="10"/>
  <c r="I1813" i="10" s="1"/>
  <c r="J1813" i="10" s="1"/>
  <c r="E1813" i="10"/>
  <c r="F1813" i="10" s="1"/>
  <c r="G1813" i="10" s="1"/>
  <c r="B1813" i="10"/>
  <c r="C1813" i="10" s="1"/>
  <c r="D1813" i="10" s="1"/>
  <c r="A1814" i="10"/>
  <c r="K1814" i="10" l="1"/>
  <c r="L1814" i="10" s="1"/>
  <c r="M1814" i="10" s="1"/>
  <c r="H1814" i="10"/>
  <c r="I1814" i="10" s="1"/>
  <c r="J1814" i="10" s="1"/>
  <c r="E1814" i="10"/>
  <c r="F1814" i="10" s="1"/>
  <c r="G1814" i="10" s="1"/>
  <c r="B1814" i="10"/>
  <c r="C1814" i="10" s="1"/>
  <c r="D1814" i="10" s="1"/>
  <c r="A1815" i="10"/>
  <c r="K1815" i="10" l="1"/>
  <c r="L1815" i="10" s="1"/>
  <c r="M1815" i="10" s="1"/>
  <c r="E1815" i="10"/>
  <c r="F1815" i="10" s="1"/>
  <c r="G1815" i="10" s="1"/>
  <c r="H1815" i="10"/>
  <c r="I1815" i="10" s="1"/>
  <c r="J1815" i="10" s="1"/>
  <c r="A1816" i="10"/>
  <c r="B1815" i="10"/>
  <c r="C1815" i="10" s="1"/>
  <c r="D1815" i="10" s="1"/>
  <c r="K1816" i="10" l="1"/>
  <c r="L1816" i="10" s="1"/>
  <c r="M1816" i="10" s="1"/>
  <c r="H1816" i="10"/>
  <c r="I1816" i="10" s="1"/>
  <c r="J1816" i="10" s="1"/>
  <c r="E1816" i="10"/>
  <c r="F1816" i="10" s="1"/>
  <c r="G1816" i="10" s="1"/>
  <c r="B1816" i="10"/>
  <c r="C1816" i="10" s="1"/>
  <c r="D1816" i="10" s="1"/>
  <c r="A1817" i="10"/>
  <c r="K1817" i="10" l="1"/>
  <c r="L1817" i="10" s="1"/>
  <c r="M1817" i="10" s="1"/>
  <c r="H1817" i="10"/>
  <c r="I1817" i="10" s="1"/>
  <c r="J1817" i="10" s="1"/>
  <c r="E1817" i="10"/>
  <c r="F1817" i="10" s="1"/>
  <c r="G1817" i="10" s="1"/>
  <c r="B1817" i="10"/>
  <c r="C1817" i="10" s="1"/>
  <c r="D1817" i="10" s="1"/>
  <c r="A1818" i="10"/>
  <c r="K1818" i="10" l="1"/>
  <c r="L1818" i="10" s="1"/>
  <c r="M1818" i="10" s="1"/>
  <c r="H1818" i="10"/>
  <c r="I1818" i="10" s="1"/>
  <c r="J1818" i="10" s="1"/>
  <c r="E1818" i="10"/>
  <c r="F1818" i="10" s="1"/>
  <c r="G1818" i="10" s="1"/>
  <c r="B1818" i="10"/>
  <c r="C1818" i="10" s="1"/>
  <c r="D1818" i="10" s="1"/>
  <c r="A1819" i="10"/>
  <c r="K1819" i="10" l="1"/>
  <c r="L1819" i="10" s="1"/>
  <c r="M1819" i="10" s="1"/>
  <c r="E1819" i="10"/>
  <c r="F1819" i="10" s="1"/>
  <c r="G1819" i="10" s="1"/>
  <c r="H1819" i="10"/>
  <c r="I1819" i="10" s="1"/>
  <c r="J1819" i="10" s="1"/>
  <c r="A1820" i="10"/>
  <c r="B1819" i="10"/>
  <c r="C1819" i="10" s="1"/>
  <c r="D1819" i="10" s="1"/>
  <c r="K1820" i="10" l="1"/>
  <c r="L1820" i="10" s="1"/>
  <c r="M1820" i="10" s="1"/>
  <c r="H1820" i="10"/>
  <c r="I1820" i="10" s="1"/>
  <c r="J1820" i="10" s="1"/>
  <c r="E1820" i="10"/>
  <c r="F1820" i="10" s="1"/>
  <c r="G1820" i="10" s="1"/>
  <c r="A1821" i="10"/>
  <c r="B1820" i="10"/>
  <c r="C1820" i="10" s="1"/>
  <c r="D1820" i="10" s="1"/>
  <c r="K1821" i="10" l="1"/>
  <c r="L1821" i="10" s="1"/>
  <c r="M1821" i="10" s="1"/>
  <c r="H1821" i="10"/>
  <c r="I1821" i="10" s="1"/>
  <c r="J1821" i="10" s="1"/>
  <c r="E1821" i="10"/>
  <c r="F1821" i="10" s="1"/>
  <c r="G1821" i="10" s="1"/>
  <c r="A1822" i="10"/>
  <c r="B1821" i="10"/>
  <c r="C1821" i="10" s="1"/>
  <c r="D1821" i="10" s="1"/>
  <c r="K1822" i="10" l="1"/>
  <c r="L1822" i="10" s="1"/>
  <c r="M1822" i="10" s="1"/>
  <c r="H1822" i="10"/>
  <c r="I1822" i="10" s="1"/>
  <c r="J1822" i="10" s="1"/>
  <c r="E1822" i="10"/>
  <c r="F1822" i="10" s="1"/>
  <c r="G1822" i="10" s="1"/>
  <c r="B1822" i="10"/>
  <c r="C1822" i="10" s="1"/>
  <c r="D1822" i="10" s="1"/>
  <c r="A1823" i="10"/>
  <c r="K1823" i="10" l="1"/>
  <c r="L1823" i="10" s="1"/>
  <c r="M1823" i="10" s="1"/>
  <c r="H1823" i="10"/>
  <c r="I1823" i="10" s="1"/>
  <c r="J1823" i="10" s="1"/>
  <c r="E1823" i="10"/>
  <c r="F1823" i="10" s="1"/>
  <c r="G1823" i="10" s="1"/>
  <c r="A1824" i="10"/>
  <c r="B1823" i="10"/>
  <c r="C1823" i="10" s="1"/>
  <c r="D1823" i="10" s="1"/>
  <c r="K1824" i="10" l="1"/>
  <c r="L1824" i="10" s="1"/>
  <c r="M1824" i="10" s="1"/>
  <c r="H1824" i="10"/>
  <c r="I1824" i="10" s="1"/>
  <c r="J1824" i="10" s="1"/>
  <c r="E1824" i="10"/>
  <c r="F1824" i="10" s="1"/>
  <c r="G1824" i="10" s="1"/>
  <c r="A1825" i="10"/>
  <c r="B1824" i="10"/>
  <c r="C1824" i="10" s="1"/>
  <c r="D1824" i="10" s="1"/>
  <c r="K1825" i="10" l="1"/>
  <c r="L1825" i="10" s="1"/>
  <c r="M1825" i="10" s="1"/>
  <c r="H1825" i="10"/>
  <c r="I1825" i="10" s="1"/>
  <c r="J1825" i="10" s="1"/>
  <c r="E1825" i="10"/>
  <c r="F1825" i="10" s="1"/>
  <c r="G1825" i="10" s="1"/>
  <c r="A1826" i="10"/>
  <c r="B1825" i="10"/>
  <c r="C1825" i="10" s="1"/>
  <c r="D1825" i="10" s="1"/>
  <c r="K1826" i="10" l="1"/>
  <c r="L1826" i="10" s="1"/>
  <c r="M1826" i="10" s="1"/>
  <c r="H1826" i="10"/>
  <c r="I1826" i="10" s="1"/>
  <c r="J1826" i="10" s="1"/>
  <c r="E1826" i="10"/>
  <c r="F1826" i="10" s="1"/>
  <c r="G1826" i="10" s="1"/>
  <c r="B1826" i="10"/>
  <c r="C1826" i="10" s="1"/>
  <c r="D1826" i="10" s="1"/>
  <c r="A1827" i="10"/>
  <c r="K1827" i="10" l="1"/>
  <c r="L1827" i="10" s="1"/>
  <c r="M1827" i="10" s="1"/>
  <c r="E1827" i="10"/>
  <c r="F1827" i="10" s="1"/>
  <c r="G1827" i="10" s="1"/>
  <c r="H1827" i="10"/>
  <c r="I1827" i="10" s="1"/>
  <c r="J1827" i="10" s="1"/>
  <c r="A1828" i="10"/>
  <c r="B1827" i="10"/>
  <c r="C1827" i="10" s="1"/>
  <c r="D1827" i="10" s="1"/>
  <c r="K1828" i="10" l="1"/>
  <c r="L1828" i="10" s="1"/>
  <c r="M1828" i="10" s="1"/>
  <c r="H1828" i="10"/>
  <c r="I1828" i="10" s="1"/>
  <c r="J1828" i="10" s="1"/>
  <c r="E1828" i="10"/>
  <c r="F1828" i="10" s="1"/>
  <c r="G1828" i="10" s="1"/>
  <c r="A1829" i="10"/>
  <c r="B1828" i="10"/>
  <c r="C1828" i="10" s="1"/>
  <c r="D1828" i="10" s="1"/>
  <c r="K1829" i="10" l="1"/>
  <c r="L1829" i="10" s="1"/>
  <c r="M1829" i="10" s="1"/>
  <c r="H1829" i="10"/>
  <c r="I1829" i="10" s="1"/>
  <c r="J1829" i="10" s="1"/>
  <c r="E1829" i="10"/>
  <c r="F1829" i="10" s="1"/>
  <c r="G1829" i="10" s="1"/>
  <c r="B1829" i="10"/>
  <c r="C1829" i="10" s="1"/>
  <c r="D1829" i="10" s="1"/>
  <c r="A1830" i="10"/>
  <c r="K1830" i="10" l="1"/>
  <c r="L1830" i="10" s="1"/>
  <c r="M1830" i="10" s="1"/>
  <c r="H1830" i="10"/>
  <c r="I1830" i="10" s="1"/>
  <c r="J1830" i="10" s="1"/>
  <c r="E1830" i="10"/>
  <c r="F1830" i="10" s="1"/>
  <c r="G1830" i="10" s="1"/>
  <c r="A1831" i="10"/>
  <c r="B1830" i="10"/>
  <c r="C1830" i="10" s="1"/>
  <c r="D1830" i="10" s="1"/>
  <c r="K1831" i="10" l="1"/>
  <c r="L1831" i="10" s="1"/>
  <c r="M1831" i="10" s="1"/>
  <c r="E1831" i="10"/>
  <c r="F1831" i="10" s="1"/>
  <c r="G1831" i="10" s="1"/>
  <c r="H1831" i="10"/>
  <c r="I1831" i="10" s="1"/>
  <c r="J1831" i="10" s="1"/>
  <c r="A1832" i="10"/>
  <c r="B1831" i="10"/>
  <c r="C1831" i="10" s="1"/>
  <c r="D1831" i="10" s="1"/>
  <c r="K1832" i="10" l="1"/>
  <c r="L1832" i="10" s="1"/>
  <c r="M1832" i="10" s="1"/>
  <c r="H1832" i="10"/>
  <c r="I1832" i="10" s="1"/>
  <c r="J1832" i="10" s="1"/>
  <c r="E1832" i="10"/>
  <c r="F1832" i="10" s="1"/>
  <c r="G1832" i="10" s="1"/>
  <c r="A1833" i="10"/>
  <c r="B1832" i="10"/>
  <c r="C1832" i="10" s="1"/>
  <c r="D1832" i="10" s="1"/>
  <c r="K1833" i="10" l="1"/>
  <c r="L1833" i="10" s="1"/>
  <c r="M1833" i="10" s="1"/>
  <c r="H1833" i="10"/>
  <c r="I1833" i="10" s="1"/>
  <c r="J1833" i="10" s="1"/>
  <c r="E1833" i="10"/>
  <c r="F1833" i="10" s="1"/>
  <c r="G1833" i="10" s="1"/>
  <c r="A1834" i="10"/>
  <c r="B1833" i="10"/>
  <c r="C1833" i="10" s="1"/>
  <c r="D1833" i="10" s="1"/>
  <c r="K1834" i="10" l="1"/>
  <c r="L1834" i="10" s="1"/>
  <c r="M1834" i="10" s="1"/>
  <c r="H1834" i="10"/>
  <c r="I1834" i="10" s="1"/>
  <c r="J1834" i="10" s="1"/>
  <c r="E1834" i="10"/>
  <c r="F1834" i="10" s="1"/>
  <c r="G1834" i="10" s="1"/>
  <c r="B1834" i="10"/>
  <c r="C1834" i="10" s="1"/>
  <c r="D1834" i="10" s="1"/>
  <c r="A1835" i="10"/>
  <c r="K1835" i="10" l="1"/>
  <c r="L1835" i="10" s="1"/>
  <c r="M1835" i="10" s="1"/>
  <c r="E1835" i="10"/>
  <c r="F1835" i="10" s="1"/>
  <c r="G1835" i="10" s="1"/>
  <c r="H1835" i="10"/>
  <c r="I1835" i="10" s="1"/>
  <c r="J1835" i="10" s="1"/>
  <c r="A1836" i="10"/>
  <c r="B1835" i="10"/>
  <c r="C1835" i="10" s="1"/>
  <c r="D1835" i="10" s="1"/>
  <c r="K1836" i="10" l="1"/>
  <c r="L1836" i="10" s="1"/>
  <c r="M1836" i="10" s="1"/>
  <c r="H1836" i="10"/>
  <c r="I1836" i="10" s="1"/>
  <c r="J1836" i="10" s="1"/>
  <c r="E1836" i="10"/>
  <c r="F1836" i="10" s="1"/>
  <c r="G1836" i="10" s="1"/>
  <c r="A1837" i="10"/>
  <c r="B1836" i="10"/>
  <c r="C1836" i="10" s="1"/>
  <c r="D1836" i="10" s="1"/>
  <c r="K1837" i="10" l="1"/>
  <c r="L1837" i="10" s="1"/>
  <c r="M1837" i="10" s="1"/>
  <c r="H1837" i="10"/>
  <c r="I1837" i="10" s="1"/>
  <c r="J1837" i="10" s="1"/>
  <c r="E1837" i="10"/>
  <c r="F1837" i="10" s="1"/>
  <c r="G1837" i="10" s="1"/>
  <c r="B1837" i="10"/>
  <c r="C1837" i="10" s="1"/>
  <c r="D1837" i="10" s="1"/>
  <c r="A1838" i="10"/>
  <c r="K1838" i="10" l="1"/>
  <c r="L1838" i="10" s="1"/>
  <c r="M1838" i="10" s="1"/>
  <c r="H1838" i="10"/>
  <c r="I1838" i="10" s="1"/>
  <c r="J1838" i="10" s="1"/>
  <c r="E1838" i="10"/>
  <c r="F1838" i="10" s="1"/>
  <c r="G1838" i="10" s="1"/>
  <c r="B1838" i="10"/>
  <c r="C1838" i="10" s="1"/>
  <c r="D1838" i="10" s="1"/>
  <c r="A1839" i="10"/>
  <c r="K1839" i="10" l="1"/>
  <c r="L1839" i="10" s="1"/>
  <c r="M1839" i="10" s="1"/>
  <c r="H1839" i="10"/>
  <c r="I1839" i="10" s="1"/>
  <c r="J1839" i="10" s="1"/>
  <c r="E1839" i="10"/>
  <c r="F1839" i="10" s="1"/>
  <c r="G1839" i="10" s="1"/>
  <c r="A1840" i="10"/>
  <c r="B1839" i="10"/>
  <c r="C1839" i="10" s="1"/>
  <c r="D1839" i="10" s="1"/>
  <c r="K1840" i="10" l="1"/>
  <c r="L1840" i="10" s="1"/>
  <c r="M1840" i="10" s="1"/>
  <c r="H1840" i="10"/>
  <c r="I1840" i="10" s="1"/>
  <c r="J1840" i="10" s="1"/>
  <c r="E1840" i="10"/>
  <c r="F1840" i="10" s="1"/>
  <c r="G1840" i="10" s="1"/>
  <c r="A1841" i="10"/>
  <c r="B1840" i="10"/>
  <c r="C1840" i="10" s="1"/>
  <c r="D1840" i="10" s="1"/>
  <c r="K1841" i="10" l="1"/>
  <c r="L1841" i="10" s="1"/>
  <c r="M1841" i="10" s="1"/>
  <c r="H1841" i="10"/>
  <c r="I1841" i="10" s="1"/>
  <c r="J1841" i="10" s="1"/>
  <c r="E1841" i="10"/>
  <c r="F1841" i="10" s="1"/>
  <c r="G1841" i="10" s="1"/>
  <c r="A1842" i="10"/>
  <c r="B1841" i="10"/>
  <c r="C1841" i="10" s="1"/>
  <c r="D1841" i="10" s="1"/>
  <c r="K1842" i="10" l="1"/>
  <c r="L1842" i="10" s="1"/>
  <c r="M1842" i="10" s="1"/>
  <c r="H1842" i="10"/>
  <c r="I1842" i="10" s="1"/>
  <c r="J1842" i="10" s="1"/>
  <c r="E1842" i="10"/>
  <c r="F1842" i="10" s="1"/>
  <c r="G1842" i="10" s="1"/>
  <c r="B1842" i="10"/>
  <c r="C1842" i="10" s="1"/>
  <c r="D1842" i="10" s="1"/>
  <c r="A1843" i="10"/>
  <c r="K1843" i="10" l="1"/>
  <c r="L1843" i="10" s="1"/>
  <c r="M1843" i="10" s="1"/>
  <c r="E1843" i="10"/>
  <c r="F1843" i="10" s="1"/>
  <c r="G1843" i="10" s="1"/>
  <c r="H1843" i="10"/>
  <c r="I1843" i="10" s="1"/>
  <c r="J1843" i="10" s="1"/>
  <c r="A1844" i="10"/>
  <c r="B1843" i="10"/>
  <c r="C1843" i="10" s="1"/>
  <c r="D1843" i="10" s="1"/>
  <c r="K1844" i="10" l="1"/>
  <c r="L1844" i="10" s="1"/>
  <c r="M1844" i="10" s="1"/>
  <c r="H1844" i="10"/>
  <c r="I1844" i="10" s="1"/>
  <c r="J1844" i="10" s="1"/>
  <c r="E1844" i="10"/>
  <c r="F1844" i="10" s="1"/>
  <c r="G1844" i="10" s="1"/>
  <c r="A1845" i="10"/>
  <c r="B1844" i="10"/>
  <c r="C1844" i="10" s="1"/>
  <c r="D1844" i="10" s="1"/>
  <c r="K1845" i="10" l="1"/>
  <c r="L1845" i="10" s="1"/>
  <c r="M1845" i="10" s="1"/>
  <c r="H1845" i="10"/>
  <c r="I1845" i="10" s="1"/>
  <c r="J1845" i="10" s="1"/>
  <c r="E1845" i="10"/>
  <c r="F1845" i="10" s="1"/>
  <c r="G1845" i="10" s="1"/>
  <c r="B1845" i="10"/>
  <c r="C1845" i="10" s="1"/>
  <c r="D1845" i="10" s="1"/>
  <c r="A1846" i="10"/>
  <c r="K1846" i="10" l="1"/>
  <c r="L1846" i="10" s="1"/>
  <c r="M1846" i="10" s="1"/>
  <c r="H1846" i="10"/>
  <c r="I1846" i="10" s="1"/>
  <c r="J1846" i="10" s="1"/>
  <c r="E1846" i="10"/>
  <c r="F1846" i="10" s="1"/>
  <c r="G1846" i="10" s="1"/>
  <c r="B1846" i="10"/>
  <c r="C1846" i="10" s="1"/>
  <c r="D1846" i="10" s="1"/>
  <c r="A1847" i="10"/>
  <c r="K1847" i="10" l="1"/>
  <c r="L1847" i="10" s="1"/>
  <c r="M1847" i="10" s="1"/>
  <c r="E1847" i="10"/>
  <c r="F1847" i="10" s="1"/>
  <c r="G1847" i="10" s="1"/>
  <c r="H1847" i="10"/>
  <c r="I1847" i="10" s="1"/>
  <c r="J1847" i="10" s="1"/>
  <c r="A1848" i="10"/>
  <c r="B1847" i="10"/>
  <c r="C1847" i="10" s="1"/>
  <c r="D1847" i="10" s="1"/>
  <c r="K1848" i="10" l="1"/>
  <c r="L1848" i="10" s="1"/>
  <c r="M1848" i="10" s="1"/>
  <c r="H1848" i="10"/>
  <c r="I1848" i="10" s="1"/>
  <c r="J1848" i="10" s="1"/>
  <c r="E1848" i="10"/>
  <c r="F1848" i="10" s="1"/>
  <c r="G1848" i="10" s="1"/>
  <c r="B1848" i="10"/>
  <c r="C1848" i="10" s="1"/>
  <c r="D1848" i="10" s="1"/>
  <c r="A1849" i="10"/>
  <c r="K1849" i="10" l="1"/>
  <c r="L1849" i="10" s="1"/>
  <c r="M1849" i="10" s="1"/>
  <c r="H1849" i="10"/>
  <c r="I1849" i="10" s="1"/>
  <c r="J1849" i="10" s="1"/>
  <c r="E1849" i="10"/>
  <c r="F1849" i="10" s="1"/>
  <c r="G1849" i="10" s="1"/>
  <c r="A1850" i="10"/>
  <c r="B1849" i="10"/>
  <c r="C1849" i="10" s="1"/>
  <c r="D1849" i="10" s="1"/>
  <c r="K1850" i="10" l="1"/>
  <c r="L1850" i="10" s="1"/>
  <c r="M1850" i="10" s="1"/>
  <c r="H1850" i="10"/>
  <c r="I1850" i="10" s="1"/>
  <c r="J1850" i="10" s="1"/>
  <c r="E1850" i="10"/>
  <c r="F1850" i="10" s="1"/>
  <c r="G1850" i="10" s="1"/>
  <c r="A1851" i="10"/>
  <c r="B1850" i="10"/>
  <c r="C1850" i="10" s="1"/>
  <c r="D1850" i="10" s="1"/>
  <c r="K1851" i="10" l="1"/>
  <c r="L1851" i="10" s="1"/>
  <c r="M1851" i="10" s="1"/>
  <c r="E1851" i="10"/>
  <c r="F1851" i="10" s="1"/>
  <c r="G1851" i="10" s="1"/>
  <c r="H1851" i="10"/>
  <c r="I1851" i="10" s="1"/>
  <c r="J1851" i="10" s="1"/>
  <c r="B1851" i="10"/>
  <c r="C1851" i="10" s="1"/>
  <c r="D1851" i="10" s="1"/>
  <c r="A1852" i="10"/>
  <c r="K1852" i="10" l="1"/>
  <c r="L1852" i="10" s="1"/>
  <c r="M1852" i="10" s="1"/>
  <c r="H1852" i="10"/>
  <c r="I1852" i="10" s="1"/>
  <c r="J1852" i="10" s="1"/>
  <c r="E1852" i="10"/>
  <c r="F1852" i="10" s="1"/>
  <c r="G1852" i="10" s="1"/>
  <c r="A1853" i="10"/>
  <c r="B1852" i="10"/>
  <c r="C1852" i="10" s="1"/>
  <c r="D1852" i="10" s="1"/>
  <c r="K1853" i="10" l="1"/>
  <c r="L1853" i="10" s="1"/>
  <c r="M1853" i="10" s="1"/>
  <c r="H1853" i="10"/>
  <c r="I1853" i="10" s="1"/>
  <c r="J1853" i="10" s="1"/>
  <c r="E1853" i="10"/>
  <c r="F1853" i="10" s="1"/>
  <c r="G1853" i="10" s="1"/>
  <c r="A1854" i="10"/>
  <c r="B1853" i="10"/>
  <c r="C1853" i="10" s="1"/>
  <c r="D1853" i="10" s="1"/>
  <c r="K1854" i="10" l="1"/>
  <c r="L1854" i="10" s="1"/>
  <c r="M1854" i="10" s="1"/>
  <c r="H1854" i="10"/>
  <c r="I1854" i="10" s="1"/>
  <c r="J1854" i="10" s="1"/>
  <c r="E1854" i="10"/>
  <c r="F1854" i="10" s="1"/>
  <c r="G1854" i="10" s="1"/>
  <c r="A1855" i="10"/>
  <c r="B1854" i="10"/>
  <c r="C1854" i="10" s="1"/>
  <c r="D1854" i="10" s="1"/>
  <c r="K1855" i="10" l="1"/>
  <c r="L1855" i="10" s="1"/>
  <c r="M1855" i="10" s="1"/>
  <c r="H1855" i="10"/>
  <c r="I1855" i="10" s="1"/>
  <c r="J1855" i="10" s="1"/>
  <c r="E1855" i="10"/>
  <c r="F1855" i="10" s="1"/>
  <c r="G1855" i="10" s="1"/>
  <c r="B1855" i="10"/>
  <c r="C1855" i="10" s="1"/>
  <c r="D1855" i="10" s="1"/>
  <c r="A1856" i="10"/>
  <c r="K1856" i="10" l="1"/>
  <c r="L1856" i="10" s="1"/>
  <c r="M1856" i="10" s="1"/>
  <c r="H1856" i="10"/>
  <c r="I1856" i="10" s="1"/>
  <c r="J1856" i="10" s="1"/>
  <c r="E1856" i="10"/>
  <c r="F1856" i="10" s="1"/>
  <c r="G1856" i="10" s="1"/>
  <c r="A1857" i="10"/>
  <c r="B1856" i="10"/>
  <c r="C1856" i="10" s="1"/>
  <c r="D1856" i="10" s="1"/>
  <c r="K1857" i="10" l="1"/>
  <c r="L1857" i="10" s="1"/>
  <c r="M1857" i="10" s="1"/>
  <c r="H1857" i="10"/>
  <c r="I1857" i="10" s="1"/>
  <c r="J1857" i="10" s="1"/>
  <c r="E1857" i="10"/>
  <c r="F1857" i="10" s="1"/>
  <c r="G1857" i="10" s="1"/>
  <c r="A1858" i="10"/>
  <c r="B1857" i="10"/>
  <c r="C1857" i="10" s="1"/>
  <c r="D1857" i="10" s="1"/>
  <c r="K1858" i="10" l="1"/>
  <c r="L1858" i="10" s="1"/>
  <c r="M1858" i="10" s="1"/>
  <c r="H1858" i="10"/>
  <c r="I1858" i="10" s="1"/>
  <c r="J1858" i="10" s="1"/>
  <c r="E1858" i="10"/>
  <c r="F1858" i="10" s="1"/>
  <c r="G1858" i="10" s="1"/>
  <c r="A1859" i="10"/>
  <c r="B1858" i="10"/>
  <c r="C1858" i="10" s="1"/>
  <c r="D1858" i="10" s="1"/>
  <c r="K1859" i="10" l="1"/>
  <c r="L1859" i="10" s="1"/>
  <c r="M1859" i="10" s="1"/>
  <c r="E1859" i="10"/>
  <c r="F1859" i="10" s="1"/>
  <c r="G1859" i="10" s="1"/>
  <c r="H1859" i="10"/>
  <c r="I1859" i="10" s="1"/>
  <c r="J1859" i="10" s="1"/>
  <c r="B1859" i="10"/>
  <c r="C1859" i="10" s="1"/>
  <c r="D1859" i="10" s="1"/>
  <c r="A1860" i="10"/>
  <c r="K1860" i="10" l="1"/>
  <c r="L1860" i="10" s="1"/>
  <c r="M1860" i="10" s="1"/>
  <c r="H1860" i="10"/>
  <c r="I1860" i="10" s="1"/>
  <c r="J1860" i="10" s="1"/>
  <c r="E1860" i="10"/>
  <c r="F1860" i="10" s="1"/>
  <c r="G1860" i="10" s="1"/>
  <c r="B1860" i="10"/>
  <c r="C1860" i="10" s="1"/>
  <c r="D1860" i="10" s="1"/>
  <c r="A1861" i="10"/>
  <c r="K1861" i="10" l="1"/>
  <c r="L1861" i="10" s="1"/>
  <c r="M1861" i="10" s="1"/>
  <c r="H1861" i="10"/>
  <c r="I1861" i="10" s="1"/>
  <c r="J1861" i="10" s="1"/>
  <c r="E1861" i="10"/>
  <c r="F1861" i="10" s="1"/>
  <c r="G1861" i="10" s="1"/>
  <c r="A1862" i="10"/>
  <c r="B1861" i="10"/>
  <c r="C1861" i="10" s="1"/>
  <c r="D1861" i="10" s="1"/>
  <c r="K1862" i="10" l="1"/>
  <c r="L1862" i="10" s="1"/>
  <c r="M1862" i="10" s="1"/>
  <c r="H1862" i="10"/>
  <c r="I1862" i="10" s="1"/>
  <c r="J1862" i="10" s="1"/>
  <c r="E1862" i="10"/>
  <c r="F1862" i="10" s="1"/>
  <c r="G1862" i="10" s="1"/>
  <c r="A1863" i="10"/>
  <c r="B1862" i="10"/>
  <c r="C1862" i="10" s="1"/>
  <c r="D1862" i="10" s="1"/>
  <c r="K1863" i="10" l="1"/>
  <c r="L1863" i="10" s="1"/>
  <c r="M1863" i="10" s="1"/>
  <c r="E1863" i="10"/>
  <c r="F1863" i="10" s="1"/>
  <c r="G1863" i="10" s="1"/>
  <c r="H1863" i="10"/>
  <c r="I1863" i="10" s="1"/>
  <c r="J1863" i="10" s="1"/>
  <c r="B1863" i="10"/>
  <c r="C1863" i="10" s="1"/>
  <c r="D1863" i="10" s="1"/>
  <c r="A1864" i="10"/>
  <c r="K1864" i="10" l="1"/>
  <c r="L1864" i="10" s="1"/>
  <c r="M1864" i="10" s="1"/>
  <c r="H1864" i="10"/>
  <c r="I1864" i="10" s="1"/>
  <c r="J1864" i="10" s="1"/>
  <c r="E1864" i="10"/>
  <c r="F1864" i="10" s="1"/>
  <c r="G1864" i="10" s="1"/>
  <c r="A1865" i="10"/>
  <c r="B1864" i="10"/>
  <c r="C1864" i="10" s="1"/>
  <c r="D1864" i="10" s="1"/>
  <c r="K1865" i="10" l="1"/>
  <c r="L1865" i="10" s="1"/>
  <c r="M1865" i="10" s="1"/>
  <c r="H1865" i="10"/>
  <c r="I1865" i="10" s="1"/>
  <c r="J1865" i="10" s="1"/>
  <c r="E1865" i="10"/>
  <c r="F1865" i="10" s="1"/>
  <c r="G1865" i="10" s="1"/>
  <c r="A1866" i="10"/>
  <c r="B1865" i="10"/>
  <c r="C1865" i="10" s="1"/>
  <c r="D1865" i="10" s="1"/>
  <c r="K1866" i="10" l="1"/>
  <c r="L1866" i="10" s="1"/>
  <c r="M1866" i="10" s="1"/>
  <c r="H1866" i="10"/>
  <c r="I1866" i="10" s="1"/>
  <c r="J1866" i="10" s="1"/>
  <c r="E1866" i="10"/>
  <c r="F1866" i="10" s="1"/>
  <c r="G1866" i="10" s="1"/>
  <c r="A1867" i="10"/>
  <c r="B1866" i="10"/>
  <c r="C1866" i="10" s="1"/>
  <c r="D1866" i="10" s="1"/>
  <c r="K1867" i="10" l="1"/>
  <c r="L1867" i="10" s="1"/>
  <c r="M1867" i="10" s="1"/>
  <c r="E1867" i="10"/>
  <c r="F1867" i="10" s="1"/>
  <c r="G1867" i="10" s="1"/>
  <c r="H1867" i="10"/>
  <c r="I1867" i="10" s="1"/>
  <c r="J1867" i="10" s="1"/>
  <c r="A1868" i="10"/>
  <c r="B1867" i="10"/>
  <c r="C1867" i="10" s="1"/>
  <c r="D1867" i="10" s="1"/>
  <c r="K1868" i="10" l="1"/>
  <c r="L1868" i="10" s="1"/>
  <c r="M1868" i="10" s="1"/>
  <c r="H1868" i="10"/>
  <c r="I1868" i="10" s="1"/>
  <c r="J1868" i="10" s="1"/>
  <c r="E1868" i="10"/>
  <c r="F1868" i="10" s="1"/>
  <c r="G1868" i="10" s="1"/>
  <c r="A1869" i="10"/>
  <c r="B1868" i="10"/>
  <c r="C1868" i="10" s="1"/>
  <c r="D1868" i="10" s="1"/>
  <c r="K1869" i="10" l="1"/>
  <c r="L1869" i="10" s="1"/>
  <c r="M1869" i="10" s="1"/>
  <c r="H1869" i="10"/>
  <c r="I1869" i="10" s="1"/>
  <c r="J1869" i="10" s="1"/>
  <c r="E1869" i="10"/>
  <c r="F1869" i="10" s="1"/>
  <c r="G1869" i="10" s="1"/>
  <c r="A1870" i="10"/>
  <c r="B1869" i="10"/>
  <c r="C1869" i="10" s="1"/>
  <c r="D1869" i="10" s="1"/>
  <c r="K1870" i="10" l="1"/>
  <c r="L1870" i="10" s="1"/>
  <c r="M1870" i="10" s="1"/>
  <c r="H1870" i="10"/>
  <c r="I1870" i="10" s="1"/>
  <c r="J1870" i="10" s="1"/>
  <c r="E1870" i="10"/>
  <c r="F1870" i="10" s="1"/>
  <c r="G1870" i="10" s="1"/>
  <c r="B1870" i="10"/>
  <c r="C1870" i="10" s="1"/>
  <c r="D1870" i="10" s="1"/>
  <c r="A1871" i="10"/>
  <c r="K1871" i="10" l="1"/>
  <c r="L1871" i="10" s="1"/>
  <c r="M1871" i="10" s="1"/>
  <c r="H1871" i="10"/>
  <c r="I1871" i="10" s="1"/>
  <c r="J1871" i="10" s="1"/>
  <c r="E1871" i="10"/>
  <c r="F1871" i="10" s="1"/>
  <c r="G1871" i="10" s="1"/>
  <c r="B1871" i="10"/>
  <c r="C1871" i="10" s="1"/>
  <c r="D1871" i="10" s="1"/>
  <c r="A1872" i="10"/>
  <c r="K1872" i="10" l="1"/>
  <c r="L1872" i="10" s="1"/>
  <c r="M1872" i="10" s="1"/>
  <c r="H1872" i="10"/>
  <c r="I1872" i="10" s="1"/>
  <c r="J1872" i="10" s="1"/>
  <c r="E1872" i="10"/>
  <c r="F1872" i="10" s="1"/>
  <c r="G1872" i="10" s="1"/>
  <c r="A1873" i="10"/>
  <c r="B1872" i="10"/>
  <c r="C1872" i="10" s="1"/>
  <c r="D1872" i="10" s="1"/>
  <c r="K1873" i="10" l="1"/>
  <c r="L1873" i="10" s="1"/>
  <c r="M1873" i="10" s="1"/>
  <c r="H1873" i="10"/>
  <c r="I1873" i="10" s="1"/>
  <c r="J1873" i="10" s="1"/>
  <c r="E1873" i="10"/>
  <c r="F1873" i="10" s="1"/>
  <c r="G1873" i="10" s="1"/>
  <c r="A1874" i="10"/>
  <c r="B1873" i="10"/>
  <c r="C1873" i="10" s="1"/>
  <c r="D1873" i="10" s="1"/>
  <c r="K1874" i="10" l="1"/>
  <c r="L1874" i="10" s="1"/>
  <c r="M1874" i="10" s="1"/>
  <c r="H1874" i="10"/>
  <c r="I1874" i="10" s="1"/>
  <c r="J1874" i="10" s="1"/>
  <c r="E1874" i="10"/>
  <c r="F1874" i="10" s="1"/>
  <c r="G1874" i="10" s="1"/>
  <c r="A1875" i="10"/>
  <c r="B1874" i="10"/>
  <c r="C1874" i="10" s="1"/>
  <c r="D1874" i="10" s="1"/>
  <c r="K1875" i="10" l="1"/>
  <c r="L1875" i="10" s="1"/>
  <c r="M1875" i="10" s="1"/>
  <c r="E1875" i="10"/>
  <c r="F1875" i="10" s="1"/>
  <c r="G1875" i="10" s="1"/>
  <c r="H1875" i="10"/>
  <c r="I1875" i="10" s="1"/>
  <c r="J1875" i="10" s="1"/>
  <c r="B1875" i="10"/>
  <c r="C1875" i="10" s="1"/>
  <c r="D1875" i="10" s="1"/>
  <c r="A1876" i="10"/>
  <c r="K1876" i="10" l="1"/>
  <c r="L1876" i="10" s="1"/>
  <c r="M1876" i="10" s="1"/>
  <c r="H1876" i="10"/>
  <c r="I1876" i="10" s="1"/>
  <c r="J1876" i="10" s="1"/>
  <c r="E1876" i="10"/>
  <c r="F1876" i="10" s="1"/>
  <c r="G1876" i="10" s="1"/>
  <c r="A1877" i="10"/>
  <c r="B1876" i="10"/>
  <c r="C1876" i="10" s="1"/>
  <c r="D1876" i="10" s="1"/>
  <c r="K1877" i="10" l="1"/>
  <c r="L1877" i="10" s="1"/>
  <c r="M1877" i="10" s="1"/>
  <c r="H1877" i="10"/>
  <c r="I1877" i="10" s="1"/>
  <c r="J1877" i="10" s="1"/>
  <c r="E1877" i="10"/>
  <c r="F1877" i="10" s="1"/>
  <c r="G1877" i="10" s="1"/>
  <c r="A1878" i="10"/>
  <c r="B1877" i="10"/>
  <c r="C1877" i="10" s="1"/>
  <c r="D1877" i="10" s="1"/>
  <c r="K1878" i="10" l="1"/>
  <c r="L1878" i="10" s="1"/>
  <c r="M1878" i="10" s="1"/>
  <c r="H1878" i="10"/>
  <c r="I1878" i="10" s="1"/>
  <c r="J1878" i="10" s="1"/>
  <c r="E1878" i="10"/>
  <c r="F1878" i="10" s="1"/>
  <c r="G1878" i="10" s="1"/>
  <c r="A1879" i="10"/>
  <c r="B1878" i="10"/>
  <c r="C1878" i="10" s="1"/>
  <c r="D1878" i="10" s="1"/>
  <c r="K1879" i="10" l="1"/>
  <c r="L1879" i="10" s="1"/>
  <c r="M1879" i="10" s="1"/>
  <c r="E1879" i="10"/>
  <c r="F1879" i="10" s="1"/>
  <c r="G1879" i="10" s="1"/>
  <c r="H1879" i="10"/>
  <c r="I1879" i="10" s="1"/>
  <c r="J1879" i="10" s="1"/>
  <c r="A1880" i="10"/>
  <c r="B1879" i="10"/>
  <c r="C1879" i="10" s="1"/>
  <c r="D1879" i="10" s="1"/>
  <c r="K1880" i="10" l="1"/>
  <c r="L1880" i="10" s="1"/>
  <c r="M1880" i="10" s="1"/>
  <c r="H1880" i="10"/>
  <c r="I1880" i="10" s="1"/>
  <c r="J1880" i="10" s="1"/>
  <c r="E1880" i="10"/>
  <c r="F1880" i="10" s="1"/>
  <c r="G1880" i="10" s="1"/>
  <c r="A1881" i="10"/>
  <c r="B1880" i="10"/>
  <c r="C1880" i="10" s="1"/>
  <c r="D1880" i="10" s="1"/>
  <c r="K1881" i="10" l="1"/>
  <c r="L1881" i="10" s="1"/>
  <c r="M1881" i="10" s="1"/>
  <c r="H1881" i="10"/>
  <c r="I1881" i="10" s="1"/>
  <c r="J1881" i="10" s="1"/>
  <c r="E1881" i="10"/>
  <c r="F1881" i="10" s="1"/>
  <c r="G1881" i="10" s="1"/>
  <c r="A1882" i="10"/>
  <c r="B1881" i="10"/>
  <c r="C1881" i="10" s="1"/>
  <c r="D1881" i="10" s="1"/>
  <c r="K1882" i="10" l="1"/>
  <c r="L1882" i="10" s="1"/>
  <c r="M1882" i="10" s="1"/>
  <c r="H1882" i="10"/>
  <c r="I1882" i="10" s="1"/>
  <c r="J1882" i="10" s="1"/>
  <c r="E1882" i="10"/>
  <c r="F1882" i="10" s="1"/>
  <c r="G1882" i="10" s="1"/>
  <c r="A1883" i="10"/>
  <c r="B1882" i="10"/>
  <c r="C1882" i="10" s="1"/>
  <c r="D1882" i="10" s="1"/>
  <c r="K1883" i="10" l="1"/>
  <c r="L1883" i="10" s="1"/>
  <c r="M1883" i="10" s="1"/>
  <c r="E1883" i="10"/>
  <c r="F1883" i="10" s="1"/>
  <c r="G1883" i="10" s="1"/>
  <c r="H1883" i="10"/>
  <c r="I1883" i="10" s="1"/>
  <c r="J1883" i="10" s="1"/>
  <c r="B1883" i="10"/>
  <c r="C1883" i="10" s="1"/>
  <c r="D1883" i="10" s="1"/>
  <c r="A1884" i="10"/>
  <c r="K1884" i="10" l="1"/>
  <c r="L1884" i="10" s="1"/>
  <c r="M1884" i="10" s="1"/>
  <c r="H1884" i="10"/>
  <c r="I1884" i="10" s="1"/>
  <c r="J1884" i="10" s="1"/>
  <c r="E1884" i="10"/>
  <c r="F1884" i="10" s="1"/>
  <c r="G1884" i="10" s="1"/>
  <c r="A1885" i="10"/>
  <c r="B1884" i="10"/>
  <c r="C1884" i="10" s="1"/>
  <c r="D1884" i="10" s="1"/>
  <c r="K1885" i="10" l="1"/>
  <c r="L1885" i="10" s="1"/>
  <c r="M1885" i="10" s="1"/>
  <c r="H1885" i="10"/>
  <c r="I1885" i="10" s="1"/>
  <c r="J1885" i="10" s="1"/>
  <c r="E1885" i="10"/>
  <c r="F1885" i="10" s="1"/>
  <c r="G1885" i="10" s="1"/>
  <c r="A1886" i="10"/>
  <c r="B1885" i="10"/>
  <c r="C1885" i="10" s="1"/>
  <c r="D1885" i="10" s="1"/>
  <c r="K1886" i="10" l="1"/>
  <c r="L1886" i="10" s="1"/>
  <c r="M1886" i="10" s="1"/>
  <c r="H1886" i="10"/>
  <c r="I1886" i="10" s="1"/>
  <c r="J1886" i="10" s="1"/>
  <c r="E1886" i="10"/>
  <c r="F1886" i="10" s="1"/>
  <c r="G1886" i="10" s="1"/>
  <c r="A1887" i="10"/>
  <c r="B1886" i="10"/>
  <c r="C1886" i="10" s="1"/>
  <c r="D1886" i="10" s="1"/>
  <c r="K1887" i="10" l="1"/>
  <c r="L1887" i="10" s="1"/>
  <c r="M1887" i="10" s="1"/>
  <c r="H1887" i="10"/>
  <c r="I1887" i="10" s="1"/>
  <c r="J1887" i="10" s="1"/>
  <c r="E1887" i="10"/>
  <c r="F1887" i="10" s="1"/>
  <c r="G1887" i="10" s="1"/>
  <c r="B1887" i="10"/>
  <c r="C1887" i="10" s="1"/>
  <c r="D1887" i="10" s="1"/>
  <c r="A1888" i="10"/>
  <c r="K1888" i="10" l="1"/>
  <c r="L1888" i="10" s="1"/>
  <c r="M1888" i="10" s="1"/>
  <c r="H1888" i="10"/>
  <c r="I1888" i="10" s="1"/>
  <c r="J1888" i="10" s="1"/>
  <c r="E1888" i="10"/>
  <c r="F1888" i="10" s="1"/>
  <c r="G1888" i="10" s="1"/>
  <c r="A1889" i="10"/>
  <c r="B1888" i="10"/>
  <c r="C1888" i="10" s="1"/>
  <c r="D1888" i="10" s="1"/>
  <c r="K1889" i="10" l="1"/>
  <c r="L1889" i="10" s="1"/>
  <c r="M1889" i="10" s="1"/>
  <c r="H1889" i="10"/>
  <c r="I1889" i="10" s="1"/>
  <c r="J1889" i="10" s="1"/>
  <c r="E1889" i="10"/>
  <c r="F1889" i="10" s="1"/>
  <c r="G1889" i="10" s="1"/>
  <c r="B1889" i="10"/>
  <c r="C1889" i="10" s="1"/>
  <c r="D1889" i="10" s="1"/>
  <c r="A1890" i="10"/>
  <c r="K1890" i="10" l="1"/>
  <c r="L1890" i="10" s="1"/>
  <c r="M1890" i="10" s="1"/>
  <c r="H1890" i="10"/>
  <c r="I1890" i="10" s="1"/>
  <c r="J1890" i="10" s="1"/>
  <c r="E1890" i="10"/>
  <c r="F1890" i="10" s="1"/>
  <c r="G1890" i="10" s="1"/>
  <c r="B1890" i="10"/>
  <c r="C1890" i="10" s="1"/>
  <c r="D1890" i="10" s="1"/>
  <c r="A1891" i="10"/>
  <c r="K1891" i="10" l="1"/>
  <c r="L1891" i="10" s="1"/>
  <c r="M1891" i="10" s="1"/>
  <c r="E1891" i="10"/>
  <c r="F1891" i="10" s="1"/>
  <c r="G1891" i="10" s="1"/>
  <c r="H1891" i="10"/>
  <c r="I1891" i="10" s="1"/>
  <c r="J1891" i="10" s="1"/>
  <c r="B1891" i="10"/>
  <c r="C1891" i="10" s="1"/>
  <c r="D1891" i="10" s="1"/>
  <c r="A1892" i="10"/>
  <c r="K1892" i="10" l="1"/>
  <c r="L1892" i="10" s="1"/>
  <c r="M1892" i="10" s="1"/>
  <c r="H1892" i="10"/>
  <c r="I1892" i="10" s="1"/>
  <c r="J1892" i="10" s="1"/>
  <c r="E1892" i="10"/>
  <c r="F1892" i="10" s="1"/>
  <c r="G1892" i="10" s="1"/>
  <c r="A1893" i="10"/>
  <c r="B1892" i="10"/>
  <c r="C1892" i="10" s="1"/>
  <c r="D1892" i="10" s="1"/>
  <c r="K1893" i="10" l="1"/>
  <c r="L1893" i="10" s="1"/>
  <c r="M1893" i="10" s="1"/>
  <c r="H1893" i="10"/>
  <c r="I1893" i="10" s="1"/>
  <c r="J1893" i="10" s="1"/>
  <c r="E1893" i="10"/>
  <c r="F1893" i="10" s="1"/>
  <c r="G1893" i="10" s="1"/>
  <c r="A1894" i="10"/>
  <c r="B1893" i="10"/>
  <c r="C1893" i="10" s="1"/>
  <c r="D1893" i="10" s="1"/>
  <c r="K1894" i="10" l="1"/>
  <c r="L1894" i="10" s="1"/>
  <c r="M1894" i="10" s="1"/>
  <c r="H1894" i="10"/>
  <c r="I1894" i="10" s="1"/>
  <c r="J1894" i="10" s="1"/>
  <c r="E1894" i="10"/>
  <c r="F1894" i="10" s="1"/>
  <c r="G1894" i="10" s="1"/>
  <c r="B1894" i="10"/>
  <c r="C1894" i="10" s="1"/>
  <c r="D1894" i="10" s="1"/>
  <c r="A1895" i="10"/>
  <c r="K1895" i="10" l="1"/>
  <c r="L1895" i="10" s="1"/>
  <c r="M1895" i="10" s="1"/>
  <c r="E1895" i="10"/>
  <c r="F1895" i="10" s="1"/>
  <c r="G1895" i="10" s="1"/>
  <c r="H1895" i="10"/>
  <c r="I1895" i="10" s="1"/>
  <c r="J1895" i="10" s="1"/>
  <c r="B1895" i="10"/>
  <c r="C1895" i="10" s="1"/>
  <c r="D1895" i="10" s="1"/>
  <c r="A1896" i="10"/>
  <c r="K1896" i="10" l="1"/>
  <c r="L1896" i="10" s="1"/>
  <c r="M1896" i="10" s="1"/>
  <c r="H1896" i="10"/>
  <c r="I1896" i="10" s="1"/>
  <c r="J1896" i="10" s="1"/>
  <c r="E1896" i="10"/>
  <c r="F1896" i="10" s="1"/>
  <c r="G1896" i="10" s="1"/>
  <c r="A1897" i="10"/>
  <c r="B1896" i="10"/>
  <c r="C1896" i="10" s="1"/>
  <c r="D1896" i="10" s="1"/>
  <c r="K1897" i="10" l="1"/>
  <c r="L1897" i="10" s="1"/>
  <c r="M1897" i="10" s="1"/>
  <c r="H1897" i="10"/>
  <c r="I1897" i="10" s="1"/>
  <c r="J1897" i="10" s="1"/>
  <c r="E1897" i="10"/>
  <c r="F1897" i="10" s="1"/>
  <c r="G1897" i="10" s="1"/>
  <c r="A1898" i="10"/>
  <c r="B1897" i="10"/>
  <c r="C1897" i="10" s="1"/>
  <c r="D1897" i="10" s="1"/>
  <c r="K1898" i="10" l="1"/>
  <c r="L1898" i="10" s="1"/>
  <c r="M1898" i="10" s="1"/>
  <c r="H1898" i="10"/>
  <c r="I1898" i="10" s="1"/>
  <c r="J1898" i="10" s="1"/>
  <c r="E1898" i="10"/>
  <c r="F1898" i="10" s="1"/>
  <c r="G1898" i="10" s="1"/>
  <c r="A1899" i="10"/>
  <c r="B1898" i="10"/>
  <c r="C1898" i="10" s="1"/>
  <c r="D1898" i="10" s="1"/>
  <c r="K1899" i="10" l="1"/>
  <c r="L1899" i="10" s="1"/>
  <c r="M1899" i="10" s="1"/>
  <c r="E1899" i="10"/>
  <c r="F1899" i="10" s="1"/>
  <c r="G1899" i="10" s="1"/>
  <c r="H1899" i="10"/>
  <c r="I1899" i="10" s="1"/>
  <c r="J1899" i="10" s="1"/>
  <c r="B1899" i="10"/>
  <c r="C1899" i="10" s="1"/>
  <c r="D1899" i="10" s="1"/>
  <c r="A1900" i="10"/>
  <c r="K1900" i="10" l="1"/>
  <c r="L1900" i="10" s="1"/>
  <c r="M1900" i="10" s="1"/>
  <c r="H1900" i="10"/>
  <c r="I1900" i="10" s="1"/>
  <c r="J1900" i="10" s="1"/>
  <c r="E1900" i="10"/>
  <c r="F1900" i="10" s="1"/>
  <c r="G1900" i="10" s="1"/>
  <c r="A1901" i="10"/>
  <c r="B1900" i="10"/>
  <c r="C1900" i="10" s="1"/>
  <c r="D1900" i="10" s="1"/>
  <c r="K1901" i="10" l="1"/>
  <c r="L1901" i="10" s="1"/>
  <c r="M1901" i="10" s="1"/>
  <c r="H1901" i="10"/>
  <c r="I1901" i="10" s="1"/>
  <c r="J1901" i="10" s="1"/>
  <c r="E1901" i="10"/>
  <c r="F1901" i="10" s="1"/>
  <c r="G1901" i="10" s="1"/>
  <c r="A1902" i="10"/>
  <c r="B1901" i="10"/>
  <c r="C1901" i="10" s="1"/>
  <c r="D1901" i="10" s="1"/>
  <c r="K1902" i="10" l="1"/>
  <c r="L1902" i="10" s="1"/>
  <c r="M1902" i="10" s="1"/>
  <c r="H1902" i="10"/>
  <c r="I1902" i="10" s="1"/>
  <c r="J1902" i="10" s="1"/>
  <c r="E1902" i="10"/>
  <c r="F1902" i="10" s="1"/>
  <c r="G1902" i="10" s="1"/>
  <c r="B1902" i="10"/>
  <c r="C1902" i="10" s="1"/>
  <c r="D1902" i="10" s="1"/>
  <c r="A1903" i="10"/>
  <c r="K1903" i="10" l="1"/>
  <c r="L1903" i="10" s="1"/>
  <c r="M1903" i="10" s="1"/>
  <c r="H1903" i="10"/>
  <c r="I1903" i="10" s="1"/>
  <c r="J1903" i="10" s="1"/>
  <c r="E1903" i="10"/>
  <c r="F1903" i="10" s="1"/>
  <c r="G1903" i="10" s="1"/>
  <c r="A1904" i="10"/>
  <c r="B1903" i="10"/>
  <c r="C1903" i="10" s="1"/>
  <c r="D1903" i="10" s="1"/>
  <c r="K1904" i="10" l="1"/>
  <c r="L1904" i="10" s="1"/>
  <c r="M1904" i="10" s="1"/>
  <c r="H1904" i="10"/>
  <c r="I1904" i="10" s="1"/>
  <c r="J1904" i="10" s="1"/>
  <c r="E1904" i="10"/>
  <c r="F1904" i="10" s="1"/>
  <c r="G1904" i="10" s="1"/>
  <c r="A1905" i="10"/>
  <c r="B1904" i="10"/>
  <c r="C1904" i="10" s="1"/>
  <c r="D1904" i="10" s="1"/>
  <c r="K1905" i="10" l="1"/>
  <c r="L1905" i="10" s="1"/>
  <c r="M1905" i="10" s="1"/>
  <c r="H1905" i="10"/>
  <c r="I1905" i="10" s="1"/>
  <c r="J1905" i="10" s="1"/>
  <c r="E1905" i="10"/>
  <c r="F1905" i="10" s="1"/>
  <c r="G1905" i="10" s="1"/>
  <c r="A1906" i="10"/>
  <c r="B1905" i="10"/>
  <c r="C1905" i="10" s="1"/>
  <c r="D1905" i="10" s="1"/>
  <c r="K1906" i="10" l="1"/>
  <c r="L1906" i="10" s="1"/>
  <c r="M1906" i="10" s="1"/>
  <c r="H1906" i="10"/>
  <c r="I1906" i="10" s="1"/>
  <c r="J1906" i="10" s="1"/>
  <c r="E1906" i="10"/>
  <c r="F1906" i="10" s="1"/>
  <c r="G1906" i="10" s="1"/>
  <c r="A1907" i="10"/>
  <c r="B1906" i="10"/>
  <c r="C1906" i="10" s="1"/>
  <c r="D1906" i="10" s="1"/>
  <c r="K1907" i="10" l="1"/>
  <c r="L1907" i="10" s="1"/>
  <c r="M1907" i="10" s="1"/>
  <c r="E1907" i="10"/>
  <c r="F1907" i="10" s="1"/>
  <c r="G1907" i="10" s="1"/>
  <c r="H1907" i="10"/>
  <c r="I1907" i="10" s="1"/>
  <c r="J1907" i="10" s="1"/>
  <c r="B1907" i="10"/>
  <c r="C1907" i="10" s="1"/>
  <c r="D1907" i="10" s="1"/>
  <c r="A1908" i="10"/>
  <c r="K1908" i="10" l="1"/>
  <c r="L1908" i="10" s="1"/>
  <c r="M1908" i="10" s="1"/>
  <c r="H1908" i="10"/>
  <c r="I1908" i="10" s="1"/>
  <c r="J1908" i="10" s="1"/>
  <c r="E1908" i="10"/>
  <c r="F1908" i="10" s="1"/>
  <c r="G1908" i="10" s="1"/>
  <c r="A1909" i="10"/>
  <c r="B1908" i="10"/>
  <c r="C1908" i="10" s="1"/>
  <c r="D1908" i="10" s="1"/>
  <c r="K1909" i="10" l="1"/>
  <c r="L1909" i="10" s="1"/>
  <c r="M1909" i="10" s="1"/>
  <c r="H1909" i="10"/>
  <c r="I1909" i="10" s="1"/>
  <c r="J1909" i="10" s="1"/>
  <c r="E1909" i="10"/>
  <c r="F1909" i="10" s="1"/>
  <c r="G1909" i="10" s="1"/>
  <c r="B1909" i="10"/>
  <c r="C1909" i="10" s="1"/>
  <c r="D1909" i="10" s="1"/>
  <c r="A1910" i="10"/>
  <c r="K1910" i="10" l="1"/>
  <c r="L1910" i="10" s="1"/>
  <c r="M1910" i="10" s="1"/>
  <c r="H1910" i="10"/>
  <c r="I1910" i="10" s="1"/>
  <c r="J1910" i="10" s="1"/>
  <c r="E1910" i="10"/>
  <c r="F1910" i="10" s="1"/>
  <c r="G1910" i="10" s="1"/>
  <c r="B1910" i="10"/>
  <c r="C1910" i="10" s="1"/>
  <c r="D1910" i="10" s="1"/>
  <c r="A1911" i="10"/>
  <c r="K1911" i="10" l="1"/>
  <c r="L1911" i="10" s="1"/>
  <c r="M1911" i="10" s="1"/>
  <c r="E1911" i="10"/>
  <c r="F1911" i="10" s="1"/>
  <c r="G1911" i="10" s="1"/>
  <c r="H1911" i="10"/>
  <c r="I1911" i="10" s="1"/>
  <c r="J1911" i="10" s="1"/>
  <c r="B1911" i="10"/>
  <c r="C1911" i="10" s="1"/>
  <c r="D1911" i="10" s="1"/>
  <c r="A1912" i="10"/>
  <c r="K1912" i="10" l="1"/>
  <c r="L1912" i="10" s="1"/>
  <c r="M1912" i="10" s="1"/>
  <c r="H1912" i="10"/>
  <c r="I1912" i="10" s="1"/>
  <c r="J1912" i="10" s="1"/>
  <c r="E1912" i="10"/>
  <c r="F1912" i="10" s="1"/>
  <c r="G1912" i="10" s="1"/>
  <c r="A1913" i="10"/>
  <c r="B1912" i="10"/>
  <c r="C1912" i="10" s="1"/>
  <c r="D1912" i="10" s="1"/>
  <c r="K1913" i="10" l="1"/>
  <c r="L1913" i="10" s="1"/>
  <c r="M1913" i="10" s="1"/>
  <c r="H1913" i="10"/>
  <c r="I1913" i="10" s="1"/>
  <c r="J1913" i="10" s="1"/>
  <c r="E1913" i="10"/>
  <c r="F1913" i="10" s="1"/>
  <c r="G1913" i="10" s="1"/>
  <c r="A1914" i="10"/>
  <c r="B1913" i="10"/>
  <c r="C1913" i="10" s="1"/>
  <c r="D1913" i="10" s="1"/>
  <c r="K1914" i="10" l="1"/>
  <c r="L1914" i="10" s="1"/>
  <c r="M1914" i="10" s="1"/>
  <c r="H1914" i="10"/>
  <c r="I1914" i="10" s="1"/>
  <c r="J1914" i="10" s="1"/>
  <c r="E1914" i="10"/>
  <c r="F1914" i="10" s="1"/>
  <c r="G1914" i="10" s="1"/>
  <c r="A1915" i="10"/>
  <c r="B1914" i="10"/>
  <c r="C1914" i="10" s="1"/>
  <c r="D1914" i="10" s="1"/>
  <c r="K1915" i="10" l="1"/>
  <c r="L1915" i="10" s="1"/>
  <c r="M1915" i="10" s="1"/>
  <c r="E1915" i="10"/>
  <c r="F1915" i="10" s="1"/>
  <c r="G1915" i="10" s="1"/>
  <c r="H1915" i="10"/>
  <c r="I1915" i="10" s="1"/>
  <c r="J1915" i="10" s="1"/>
  <c r="B1915" i="10"/>
  <c r="C1915" i="10" s="1"/>
  <c r="D1915" i="10" s="1"/>
  <c r="A1916" i="10"/>
  <c r="K1916" i="10" l="1"/>
  <c r="L1916" i="10" s="1"/>
  <c r="M1916" i="10" s="1"/>
  <c r="H1916" i="10"/>
  <c r="I1916" i="10" s="1"/>
  <c r="J1916" i="10" s="1"/>
  <c r="E1916" i="10"/>
  <c r="F1916" i="10" s="1"/>
  <c r="G1916" i="10" s="1"/>
  <c r="A1917" i="10"/>
  <c r="B1916" i="10"/>
  <c r="C1916" i="10" s="1"/>
  <c r="D1916" i="10" s="1"/>
  <c r="K1917" i="10" l="1"/>
  <c r="L1917" i="10" s="1"/>
  <c r="M1917" i="10" s="1"/>
  <c r="H1917" i="10"/>
  <c r="I1917" i="10" s="1"/>
  <c r="J1917" i="10" s="1"/>
  <c r="E1917" i="10"/>
  <c r="F1917" i="10" s="1"/>
  <c r="G1917" i="10" s="1"/>
  <c r="A1918" i="10"/>
  <c r="B1917" i="10"/>
  <c r="C1917" i="10" s="1"/>
  <c r="D1917" i="10" s="1"/>
  <c r="K1918" i="10" l="1"/>
  <c r="L1918" i="10" s="1"/>
  <c r="M1918" i="10" s="1"/>
  <c r="H1918" i="10"/>
  <c r="I1918" i="10" s="1"/>
  <c r="J1918" i="10" s="1"/>
  <c r="E1918" i="10"/>
  <c r="F1918" i="10" s="1"/>
  <c r="G1918" i="10" s="1"/>
  <c r="A1919" i="10"/>
  <c r="B1918" i="10"/>
  <c r="C1918" i="10" s="1"/>
  <c r="D1918" i="10" s="1"/>
  <c r="K1919" i="10" l="1"/>
  <c r="L1919" i="10" s="1"/>
  <c r="M1919" i="10" s="1"/>
  <c r="H1919" i="10"/>
  <c r="I1919" i="10" s="1"/>
  <c r="J1919" i="10" s="1"/>
  <c r="E1919" i="10"/>
  <c r="F1919" i="10" s="1"/>
  <c r="G1919" i="10" s="1"/>
  <c r="B1919" i="10"/>
  <c r="C1919" i="10" s="1"/>
  <c r="D1919" i="10" s="1"/>
  <c r="A1920" i="10"/>
  <c r="K1920" i="10" l="1"/>
  <c r="L1920" i="10" s="1"/>
  <c r="M1920" i="10" s="1"/>
  <c r="H1920" i="10"/>
  <c r="I1920" i="10" s="1"/>
  <c r="J1920" i="10" s="1"/>
  <c r="E1920" i="10"/>
  <c r="F1920" i="10" s="1"/>
  <c r="G1920" i="10" s="1"/>
  <c r="A1921" i="10"/>
  <c r="B1920" i="10"/>
  <c r="C1920" i="10" s="1"/>
  <c r="D1920" i="10" s="1"/>
  <c r="K1921" i="10" l="1"/>
  <c r="L1921" i="10" s="1"/>
  <c r="M1921" i="10" s="1"/>
  <c r="H1921" i="10"/>
  <c r="I1921" i="10" s="1"/>
  <c r="J1921" i="10" s="1"/>
  <c r="E1921" i="10"/>
  <c r="F1921" i="10" s="1"/>
  <c r="G1921" i="10" s="1"/>
  <c r="A1922" i="10"/>
  <c r="B1921" i="10"/>
  <c r="C1921" i="10" s="1"/>
  <c r="D1921" i="10" s="1"/>
  <c r="K1922" i="10" l="1"/>
  <c r="L1922" i="10" s="1"/>
  <c r="M1922" i="10" s="1"/>
  <c r="H1922" i="10"/>
  <c r="I1922" i="10" s="1"/>
  <c r="J1922" i="10" s="1"/>
  <c r="E1922" i="10"/>
  <c r="F1922" i="10" s="1"/>
  <c r="G1922" i="10" s="1"/>
  <c r="A1923" i="10"/>
  <c r="B1922" i="10"/>
  <c r="C1922" i="10" s="1"/>
  <c r="D1922" i="10" s="1"/>
  <c r="K1923" i="10" l="1"/>
  <c r="L1923" i="10" s="1"/>
  <c r="M1923" i="10" s="1"/>
  <c r="E1923" i="10"/>
  <c r="F1923" i="10" s="1"/>
  <c r="G1923" i="10" s="1"/>
  <c r="H1923" i="10"/>
  <c r="I1923" i="10" s="1"/>
  <c r="J1923" i="10" s="1"/>
  <c r="B1923" i="10"/>
  <c r="C1923" i="10" s="1"/>
  <c r="D1923" i="10" s="1"/>
  <c r="A1924" i="10"/>
  <c r="K1924" i="10" l="1"/>
  <c r="L1924" i="10" s="1"/>
  <c r="M1924" i="10" s="1"/>
  <c r="H1924" i="10"/>
  <c r="I1924" i="10" s="1"/>
  <c r="J1924" i="10" s="1"/>
  <c r="E1924" i="10"/>
  <c r="F1924" i="10" s="1"/>
  <c r="G1924" i="10" s="1"/>
  <c r="A1925" i="10"/>
  <c r="B1924" i="10"/>
  <c r="C1924" i="10" s="1"/>
  <c r="D1924" i="10" s="1"/>
  <c r="K1925" i="10" l="1"/>
  <c r="L1925" i="10" s="1"/>
  <c r="M1925" i="10" s="1"/>
  <c r="H1925" i="10"/>
  <c r="I1925" i="10" s="1"/>
  <c r="J1925" i="10" s="1"/>
  <c r="E1925" i="10"/>
  <c r="F1925" i="10" s="1"/>
  <c r="G1925" i="10" s="1"/>
  <c r="A1926" i="10"/>
  <c r="B1925" i="10"/>
  <c r="C1925" i="10" s="1"/>
  <c r="D1925" i="10" s="1"/>
  <c r="K1926" i="10" l="1"/>
  <c r="L1926" i="10" s="1"/>
  <c r="M1926" i="10" s="1"/>
  <c r="H1926" i="10"/>
  <c r="I1926" i="10" s="1"/>
  <c r="J1926" i="10" s="1"/>
  <c r="E1926" i="10"/>
  <c r="F1926" i="10" s="1"/>
  <c r="G1926" i="10" s="1"/>
  <c r="A1927" i="10"/>
  <c r="B1926" i="10"/>
  <c r="C1926" i="10" s="1"/>
  <c r="D1926" i="10" s="1"/>
  <c r="K1927" i="10" l="1"/>
  <c r="L1927" i="10" s="1"/>
  <c r="M1927" i="10" s="1"/>
  <c r="E1927" i="10"/>
  <c r="F1927" i="10" s="1"/>
  <c r="G1927" i="10" s="1"/>
  <c r="H1927" i="10"/>
  <c r="I1927" i="10" s="1"/>
  <c r="J1927" i="10" s="1"/>
  <c r="B1927" i="10"/>
  <c r="C1927" i="10" s="1"/>
  <c r="D1927" i="10" s="1"/>
  <c r="A1928" i="10"/>
  <c r="K1928" i="10" l="1"/>
  <c r="L1928" i="10" s="1"/>
  <c r="M1928" i="10" s="1"/>
  <c r="H1928" i="10"/>
  <c r="I1928" i="10" s="1"/>
  <c r="J1928" i="10" s="1"/>
  <c r="E1928" i="10"/>
  <c r="F1928" i="10" s="1"/>
  <c r="G1928" i="10" s="1"/>
  <c r="A1929" i="10"/>
  <c r="B1928" i="10"/>
  <c r="C1928" i="10" s="1"/>
  <c r="D1928" i="10" s="1"/>
  <c r="K1929" i="10" l="1"/>
  <c r="L1929" i="10" s="1"/>
  <c r="M1929" i="10" s="1"/>
  <c r="H1929" i="10"/>
  <c r="I1929" i="10" s="1"/>
  <c r="J1929" i="10" s="1"/>
  <c r="E1929" i="10"/>
  <c r="F1929" i="10" s="1"/>
  <c r="G1929" i="10" s="1"/>
  <c r="B1929" i="10"/>
  <c r="C1929" i="10" s="1"/>
  <c r="D1929" i="10" s="1"/>
  <c r="A1930" i="10"/>
  <c r="K1930" i="10" l="1"/>
  <c r="L1930" i="10" s="1"/>
  <c r="M1930" i="10" s="1"/>
  <c r="H1930" i="10"/>
  <c r="I1930" i="10" s="1"/>
  <c r="J1930" i="10" s="1"/>
  <c r="E1930" i="10"/>
  <c r="F1930" i="10" s="1"/>
  <c r="G1930" i="10" s="1"/>
  <c r="A1931" i="10"/>
  <c r="B1930" i="10"/>
  <c r="C1930" i="10" s="1"/>
  <c r="D1930" i="10" s="1"/>
  <c r="K1931" i="10" l="1"/>
  <c r="L1931" i="10" s="1"/>
  <c r="M1931" i="10" s="1"/>
  <c r="E1931" i="10"/>
  <c r="F1931" i="10" s="1"/>
  <c r="G1931" i="10" s="1"/>
  <c r="H1931" i="10"/>
  <c r="I1931" i="10" s="1"/>
  <c r="J1931" i="10" s="1"/>
  <c r="B1931" i="10"/>
  <c r="C1931" i="10" s="1"/>
  <c r="D1931" i="10" s="1"/>
  <c r="A1932" i="10"/>
  <c r="K1932" i="10" l="1"/>
  <c r="L1932" i="10" s="1"/>
  <c r="M1932" i="10" s="1"/>
  <c r="H1932" i="10"/>
  <c r="I1932" i="10" s="1"/>
  <c r="J1932" i="10" s="1"/>
  <c r="E1932" i="10"/>
  <c r="F1932" i="10" s="1"/>
  <c r="G1932" i="10" s="1"/>
  <c r="A1933" i="10"/>
  <c r="B1932" i="10"/>
  <c r="C1932" i="10" s="1"/>
  <c r="D1932" i="10" s="1"/>
  <c r="K1933" i="10" l="1"/>
  <c r="L1933" i="10" s="1"/>
  <c r="M1933" i="10" s="1"/>
  <c r="H1933" i="10"/>
  <c r="I1933" i="10" s="1"/>
  <c r="J1933" i="10" s="1"/>
  <c r="E1933" i="10"/>
  <c r="F1933" i="10" s="1"/>
  <c r="G1933" i="10" s="1"/>
  <c r="A1934" i="10"/>
  <c r="B1933" i="10"/>
  <c r="C1933" i="10" s="1"/>
  <c r="D1933" i="10" s="1"/>
  <c r="K1934" i="10" l="1"/>
  <c r="L1934" i="10" s="1"/>
  <c r="M1934" i="10" s="1"/>
  <c r="H1934" i="10"/>
  <c r="I1934" i="10" s="1"/>
  <c r="J1934" i="10" s="1"/>
  <c r="E1934" i="10"/>
  <c r="F1934" i="10" s="1"/>
  <c r="G1934" i="10" s="1"/>
  <c r="A1935" i="10"/>
  <c r="B1934" i="10"/>
  <c r="C1934" i="10" s="1"/>
  <c r="D1934" i="10" s="1"/>
  <c r="K1935" i="10" l="1"/>
  <c r="L1935" i="10" s="1"/>
  <c r="M1935" i="10" s="1"/>
  <c r="H1935" i="10"/>
  <c r="I1935" i="10" s="1"/>
  <c r="J1935" i="10" s="1"/>
  <c r="E1935" i="10"/>
  <c r="F1935" i="10" s="1"/>
  <c r="G1935" i="10" s="1"/>
  <c r="B1935" i="10"/>
  <c r="C1935" i="10" s="1"/>
  <c r="D1935" i="10" s="1"/>
  <c r="A1936" i="10"/>
  <c r="K1936" i="10" l="1"/>
  <c r="L1936" i="10" s="1"/>
  <c r="M1936" i="10" s="1"/>
  <c r="H1936" i="10"/>
  <c r="I1936" i="10" s="1"/>
  <c r="J1936" i="10" s="1"/>
  <c r="E1936" i="10"/>
  <c r="F1936" i="10" s="1"/>
  <c r="G1936" i="10" s="1"/>
  <c r="A1937" i="10"/>
  <c r="B1936" i="10"/>
  <c r="C1936" i="10" s="1"/>
  <c r="D1936" i="10" s="1"/>
  <c r="K1937" i="10" l="1"/>
  <c r="L1937" i="10" s="1"/>
  <c r="M1937" i="10" s="1"/>
  <c r="H1937" i="10"/>
  <c r="I1937" i="10" s="1"/>
  <c r="J1937" i="10" s="1"/>
  <c r="E1937" i="10"/>
  <c r="F1937" i="10" s="1"/>
  <c r="G1937" i="10" s="1"/>
  <c r="B1937" i="10"/>
  <c r="C1937" i="10" s="1"/>
  <c r="D1937" i="10" s="1"/>
  <c r="A1938" i="10"/>
  <c r="K1938" i="10" l="1"/>
  <c r="L1938" i="10" s="1"/>
  <c r="M1938" i="10" s="1"/>
  <c r="H1938" i="10"/>
  <c r="I1938" i="10" s="1"/>
  <c r="J1938" i="10" s="1"/>
  <c r="E1938" i="10"/>
  <c r="F1938" i="10" s="1"/>
  <c r="G1938" i="10" s="1"/>
  <c r="A1939" i="10"/>
  <c r="B1938" i="10"/>
  <c r="C1938" i="10" s="1"/>
  <c r="D1938" i="10" s="1"/>
  <c r="K1939" i="10" l="1"/>
  <c r="L1939" i="10" s="1"/>
  <c r="M1939" i="10" s="1"/>
  <c r="E1939" i="10"/>
  <c r="F1939" i="10" s="1"/>
  <c r="G1939" i="10" s="1"/>
  <c r="H1939" i="10"/>
  <c r="I1939" i="10" s="1"/>
  <c r="J1939" i="10" s="1"/>
  <c r="B1939" i="10"/>
  <c r="C1939" i="10" s="1"/>
  <c r="D1939" i="10" s="1"/>
  <c r="A1940" i="10"/>
  <c r="K1940" i="10" l="1"/>
  <c r="L1940" i="10" s="1"/>
  <c r="M1940" i="10" s="1"/>
  <c r="H1940" i="10"/>
  <c r="I1940" i="10" s="1"/>
  <c r="J1940" i="10" s="1"/>
  <c r="E1940" i="10"/>
  <c r="F1940" i="10" s="1"/>
  <c r="G1940" i="10" s="1"/>
  <c r="A1941" i="10"/>
  <c r="B1940" i="10"/>
  <c r="C1940" i="10" s="1"/>
  <c r="D1940" i="10" s="1"/>
  <c r="K1941" i="10" l="1"/>
  <c r="L1941" i="10" s="1"/>
  <c r="M1941" i="10" s="1"/>
  <c r="H1941" i="10"/>
  <c r="I1941" i="10" s="1"/>
  <c r="J1941" i="10" s="1"/>
  <c r="E1941" i="10"/>
  <c r="F1941" i="10" s="1"/>
  <c r="G1941" i="10" s="1"/>
  <c r="A1942" i="10"/>
  <c r="B1941" i="10"/>
  <c r="C1941" i="10" s="1"/>
  <c r="D1941" i="10" s="1"/>
  <c r="K1942" i="10" l="1"/>
  <c r="L1942" i="10" s="1"/>
  <c r="M1942" i="10" s="1"/>
  <c r="H1942" i="10"/>
  <c r="I1942" i="10" s="1"/>
  <c r="J1942" i="10" s="1"/>
  <c r="E1942" i="10"/>
  <c r="F1942" i="10" s="1"/>
  <c r="G1942" i="10" s="1"/>
  <c r="B1942" i="10"/>
  <c r="C1942" i="10" s="1"/>
  <c r="D1942" i="10" s="1"/>
  <c r="A1943" i="10"/>
  <c r="K1943" i="10" l="1"/>
  <c r="L1943" i="10" s="1"/>
  <c r="M1943" i="10" s="1"/>
  <c r="E1943" i="10"/>
  <c r="F1943" i="10" s="1"/>
  <c r="G1943" i="10" s="1"/>
  <c r="H1943" i="10"/>
  <c r="I1943" i="10" s="1"/>
  <c r="J1943" i="10" s="1"/>
  <c r="A1944" i="10"/>
  <c r="B1943" i="10"/>
  <c r="C1943" i="10" s="1"/>
  <c r="D1943" i="10" s="1"/>
  <c r="K1944" i="10" l="1"/>
  <c r="L1944" i="10" s="1"/>
  <c r="M1944" i="10" s="1"/>
  <c r="H1944" i="10"/>
  <c r="I1944" i="10" s="1"/>
  <c r="J1944" i="10" s="1"/>
  <c r="E1944" i="10"/>
  <c r="F1944" i="10" s="1"/>
  <c r="G1944" i="10" s="1"/>
  <c r="A1945" i="10"/>
  <c r="B1944" i="10"/>
  <c r="C1944" i="10" s="1"/>
  <c r="D1944" i="10" s="1"/>
  <c r="K1945" i="10" l="1"/>
  <c r="L1945" i="10" s="1"/>
  <c r="M1945" i="10" s="1"/>
  <c r="H1945" i="10"/>
  <c r="I1945" i="10" s="1"/>
  <c r="J1945" i="10" s="1"/>
  <c r="E1945" i="10"/>
  <c r="F1945" i="10" s="1"/>
  <c r="G1945" i="10" s="1"/>
  <c r="A1946" i="10"/>
  <c r="B1945" i="10"/>
  <c r="C1945" i="10" s="1"/>
  <c r="D1945" i="10" s="1"/>
  <c r="K1946" i="10" l="1"/>
  <c r="L1946" i="10" s="1"/>
  <c r="M1946" i="10" s="1"/>
  <c r="H1946" i="10"/>
  <c r="I1946" i="10" s="1"/>
  <c r="J1946" i="10" s="1"/>
  <c r="E1946" i="10"/>
  <c r="F1946" i="10" s="1"/>
  <c r="G1946" i="10" s="1"/>
  <c r="A1947" i="10"/>
  <c r="B1946" i="10"/>
  <c r="C1946" i="10" s="1"/>
  <c r="D1946" i="10" s="1"/>
  <c r="K1947" i="10" l="1"/>
  <c r="L1947" i="10" s="1"/>
  <c r="M1947" i="10" s="1"/>
  <c r="E1947" i="10"/>
  <c r="F1947" i="10" s="1"/>
  <c r="G1947" i="10" s="1"/>
  <c r="H1947" i="10"/>
  <c r="I1947" i="10" s="1"/>
  <c r="J1947" i="10" s="1"/>
  <c r="B1947" i="10"/>
  <c r="C1947" i="10" s="1"/>
  <c r="D1947" i="10" s="1"/>
  <c r="A1948" i="10"/>
  <c r="K1948" i="10" l="1"/>
  <c r="L1948" i="10" s="1"/>
  <c r="M1948" i="10" s="1"/>
  <c r="H1948" i="10"/>
  <c r="I1948" i="10" s="1"/>
  <c r="J1948" i="10" s="1"/>
  <c r="E1948" i="10"/>
  <c r="F1948" i="10" s="1"/>
  <c r="G1948" i="10" s="1"/>
  <c r="A1949" i="10"/>
  <c r="B1948" i="10"/>
  <c r="C1948" i="10" s="1"/>
  <c r="D1948" i="10" s="1"/>
  <c r="K1949" i="10" l="1"/>
  <c r="L1949" i="10" s="1"/>
  <c r="M1949" i="10" s="1"/>
  <c r="H1949" i="10"/>
  <c r="I1949" i="10" s="1"/>
  <c r="J1949" i="10" s="1"/>
  <c r="E1949" i="10"/>
  <c r="F1949" i="10" s="1"/>
  <c r="G1949" i="10" s="1"/>
  <c r="A1950" i="10"/>
  <c r="B1949" i="10"/>
  <c r="C1949" i="10" s="1"/>
  <c r="D1949" i="10" s="1"/>
  <c r="K1950" i="10" l="1"/>
  <c r="L1950" i="10" s="1"/>
  <c r="M1950" i="10" s="1"/>
  <c r="H1950" i="10"/>
  <c r="I1950" i="10" s="1"/>
  <c r="J1950" i="10" s="1"/>
  <c r="E1950" i="10"/>
  <c r="F1950" i="10" s="1"/>
  <c r="G1950" i="10" s="1"/>
  <c r="A1951" i="10"/>
  <c r="B1950" i="10"/>
  <c r="C1950" i="10" s="1"/>
  <c r="D1950" i="10" s="1"/>
  <c r="K1951" i="10" l="1"/>
  <c r="L1951" i="10" s="1"/>
  <c r="M1951" i="10" s="1"/>
  <c r="H1951" i="10"/>
  <c r="I1951" i="10" s="1"/>
  <c r="J1951" i="10" s="1"/>
  <c r="E1951" i="10"/>
  <c r="F1951" i="10" s="1"/>
  <c r="G1951" i="10" s="1"/>
  <c r="B1951" i="10"/>
  <c r="C1951" i="10" s="1"/>
  <c r="D1951" i="10" s="1"/>
  <c r="A1952" i="10"/>
  <c r="K1952" i="10" l="1"/>
  <c r="L1952" i="10" s="1"/>
  <c r="M1952" i="10" s="1"/>
  <c r="H1952" i="10"/>
  <c r="I1952" i="10" s="1"/>
  <c r="J1952" i="10" s="1"/>
  <c r="E1952" i="10"/>
  <c r="F1952" i="10" s="1"/>
  <c r="G1952" i="10" s="1"/>
  <c r="A1953" i="10"/>
  <c r="B1952" i="10"/>
  <c r="C1952" i="10" s="1"/>
  <c r="D1952" i="10" s="1"/>
  <c r="K1953" i="10" l="1"/>
  <c r="L1953" i="10" s="1"/>
  <c r="M1953" i="10" s="1"/>
  <c r="H1953" i="10"/>
  <c r="I1953" i="10" s="1"/>
  <c r="J1953" i="10" s="1"/>
  <c r="E1953" i="10"/>
  <c r="F1953" i="10" s="1"/>
  <c r="G1953" i="10" s="1"/>
  <c r="A1954" i="10"/>
  <c r="B1953" i="10"/>
  <c r="C1953" i="10" s="1"/>
  <c r="D1953" i="10" s="1"/>
  <c r="K1954" i="10" l="1"/>
  <c r="L1954" i="10" s="1"/>
  <c r="M1954" i="10" s="1"/>
  <c r="H1954" i="10"/>
  <c r="I1954" i="10" s="1"/>
  <c r="J1954" i="10" s="1"/>
  <c r="E1954" i="10"/>
  <c r="F1954" i="10" s="1"/>
  <c r="G1954" i="10" s="1"/>
  <c r="A1955" i="10"/>
  <c r="B1954" i="10"/>
  <c r="C1954" i="10" s="1"/>
  <c r="D1954" i="10" s="1"/>
  <c r="K1955" i="10" l="1"/>
  <c r="L1955" i="10" s="1"/>
  <c r="M1955" i="10" s="1"/>
  <c r="E1955" i="10"/>
  <c r="F1955" i="10" s="1"/>
  <c r="G1955" i="10" s="1"/>
  <c r="H1955" i="10"/>
  <c r="I1955" i="10" s="1"/>
  <c r="J1955" i="10" s="1"/>
  <c r="A1956" i="10"/>
  <c r="B1955" i="10"/>
  <c r="C1955" i="10" s="1"/>
  <c r="D1955" i="10" s="1"/>
  <c r="K1956" i="10" l="1"/>
  <c r="L1956" i="10" s="1"/>
  <c r="M1956" i="10" s="1"/>
  <c r="H1956" i="10"/>
  <c r="I1956" i="10" s="1"/>
  <c r="J1956" i="10" s="1"/>
  <c r="E1956" i="10"/>
  <c r="F1956" i="10" s="1"/>
  <c r="G1956" i="10" s="1"/>
  <c r="A1957" i="10"/>
  <c r="B1956" i="10"/>
  <c r="C1956" i="10" s="1"/>
  <c r="D1956" i="10" s="1"/>
  <c r="K1957" i="10" l="1"/>
  <c r="L1957" i="10" s="1"/>
  <c r="M1957" i="10" s="1"/>
  <c r="H1957" i="10"/>
  <c r="I1957" i="10" s="1"/>
  <c r="J1957" i="10" s="1"/>
  <c r="E1957" i="10"/>
  <c r="F1957" i="10" s="1"/>
  <c r="G1957" i="10" s="1"/>
  <c r="A1958" i="10"/>
  <c r="B1957" i="10"/>
  <c r="C1957" i="10" s="1"/>
  <c r="D1957" i="10" s="1"/>
  <c r="K1958" i="10" l="1"/>
  <c r="L1958" i="10" s="1"/>
  <c r="M1958" i="10" s="1"/>
  <c r="H1958" i="10"/>
  <c r="I1958" i="10" s="1"/>
  <c r="J1958" i="10" s="1"/>
  <c r="E1958" i="10"/>
  <c r="F1958" i="10" s="1"/>
  <c r="G1958" i="10" s="1"/>
  <c r="A1959" i="10"/>
  <c r="B1958" i="10"/>
  <c r="C1958" i="10" s="1"/>
  <c r="D1958" i="10" s="1"/>
  <c r="K1959" i="10" l="1"/>
  <c r="L1959" i="10" s="1"/>
  <c r="M1959" i="10" s="1"/>
  <c r="E1959" i="10"/>
  <c r="F1959" i="10" s="1"/>
  <c r="G1959" i="10" s="1"/>
  <c r="H1959" i="10"/>
  <c r="I1959" i="10" s="1"/>
  <c r="J1959" i="10" s="1"/>
  <c r="B1959" i="10"/>
  <c r="C1959" i="10" s="1"/>
  <c r="D1959" i="10" s="1"/>
  <c r="A1960" i="10"/>
  <c r="K1960" i="10" l="1"/>
  <c r="L1960" i="10" s="1"/>
  <c r="M1960" i="10" s="1"/>
  <c r="H1960" i="10"/>
  <c r="I1960" i="10" s="1"/>
  <c r="J1960" i="10" s="1"/>
  <c r="E1960" i="10"/>
  <c r="F1960" i="10" s="1"/>
  <c r="G1960" i="10" s="1"/>
  <c r="A1961" i="10"/>
  <c r="B1960" i="10"/>
  <c r="C1960" i="10" s="1"/>
  <c r="D1960" i="10" s="1"/>
  <c r="K1961" i="10" l="1"/>
  <c r="L1961" i="10" s="1"/>
  <c r="M1961" i="10" s="1"/>
  <c r="H1961" i="10"/>
  <c r="I1961" i="10" s="1"/>
  <c r="J1961" i="10" s="1"/>
  <c r="E1961" i="10"/>
  <c r="F1961" i="10" s="1"/>
  <c r="G1961" i="10" s="1"/>
  <c r="A1962" i="10"/>
  <c r="B1961" i="10"/>
  <c r="C1961" i="10" s="1"/>
  <c r="D1961" i="10" s="1"/>
  <c r="K1962" i="10" l="1"/>
  <c r="L1962" i="10" s="1"/>
  <c r="M1962" i="10" s="1"/>
  <c r="H1962" i="10"/>
  <c r="I1962" i="10" s="1"/>
  <c r="J1962" i="10" s="1"/>
  <c r="E1962" i="10"/>
  <c r="F1962" i="10" s="1"/>
  <c r="G1962" i="10" s="1"/>
  <c r="B1962" i="10"/>
  <c r="C1962" i="10" s="1"/>
  <c r="D1962" i="10" s="1"/>
  <c r="A1963" i="10"/>
  <c r="K1963" i="10" l="1"/>
  <c r="L1963" i="10" s="1"/>
  <c r="M1963" i="10" s="1"/>
  <c r="E1963" i="10"/>
  <c r="F1963" i="10" s="1"/>
  <c r="G1963" i="10" s="1"/>
  <c r="H1963" i="10"/>
  <c r="I1963" i="10" s="1"/>
  <c r="J1963" i="10" s="1"/>
  <c r="A1964" i="10"/>
  <c r="B1963" i="10"/>
  <c r="C1963" i="10" s="1"/>
  <c r="D1963" i="10" s="1"/>
  <c r="K1964" i="10" l="1"/>
  <c r="L1964" i="10" s="1"/>
  <c r="M1964" i="10" s="1"/>
  <c r="H1964" i="10"/>
  <c r="I1964" i="10" s="1"/>
  <c r="J1964" i="10" s="1"/>
  <c r="E1964" i="10"/>
  <c r="F1964" i="10" s="1"/>
  <c r="G1964" i="10" s="1"/>
  <c r="A1965" i="10"/>
  <c r="B1964" i="10"/>
  <c r="C1964" i="10" s="1"/>
  <c r="D1964" i="10" s="1"/>
  <c r="K1965" i="10" l="1"/>
  <c r="L1965" i="10" s="1"/>
  <c r="M1965" i="10" s="1"/>
  <c r="H1965" i="10"/>
  <c r="I1965" i="10" s="1"/>
  <c r="J1965" i="10" s="1"/>
  <c r="E1965" i="10"/>
  <c r="F1965" i="10" s="1"/>
  <c r="G1965" i="10" s="1"/>
  <c r="A1966" i="10"/>
  <c r="B1965" i="10"/>
  <c r="C1965" i="10" s="1"/>
  <c r="D1965" i="10" s="1"/>
  <c r="K1966" i="10" l="1"/>
  <c r="L1966" i="10" s="1"/>
  <c r="M1966" i="10" s="1"/>
  <c r="H1966" i="10"/>
  <c r="I1966" i="10" s="1"/>
  <c r="J1966" i="10" s="1"/>
  <c r="E1966" i="10"/>
  <c r="F1966" i="10" s="1"/>
  <c r="G1966" i="10" s="1"/>
  <c r="A1967" i="10"/>
  <c r="B1966" i="10"/>
  <c r="C1966" i="10" s="1"/>
  <c r="D1966" i="10" s="1"/>
  <c r="K1967" i="10" l="1"/>
  <c r="L1967" i="10" s="1"/>
  <c r="M1967" i="10" s="1"/>
  <c r="H1967" i="10"/>
  <c r="I1967" i="10" s="1"/>
  <c r="J1967" i="10" s="1"/>
  <c r="E1967" i="10"/>
  <c r="F1967" i="10" s="1"/>
  <c r="G1967" i="10" s="1"/>
  <c r="B1967" i="10"/>
  <c r="C1967" i="10" s="1"/>
  <c r="D1967" i="10" s="1"/>
  <c r="A1968" i="10"/>
  <c r="K1968" i="10" l="1"/>
  <c r="L1968" i="10" s="1"/>
  <c r="M1968" i="10" s="1"/>
  <c r="H1968" i="10"/>
  <c r="I1968" i="10" s="1"/>
  <c r="J1968" i="10" s="1"/>
  <c r="E1968" i="10"/>
  <c r="F1968" i="10" s="1"/>
  <c r="G1968" i="10" s="1"/>
  <c r="A1969" i="10"/>
  <c r="B1968" i="10"/>
  <c r="C1968" i="10" s="1"/>
  <c r="D1968" i="10" s="1"/>
  <c r="K1969" i="10" l="1"/>
  <c r="L1969" i="10" s="1"/>
  <c r="M1969" i="10" s="1"/>
  <c r="H1969" i="10"/>
  <c r="I1969" i="10" s="1"/>
  <c r="J1969" i="10" s="1"/>
  <c r="E1969" i="10"/>
  <c r="F1969" i="10" s="1"/>
  <c r="G1969" i="10" s="1"/>
  <c r="B1969" i="10"/>
  <c r="C1969" i="10" s="1"/>
  <c r="D1969" i="10" s="1"/>
  <c r="A1970" i="10"/>
  <c r="K1970" i="10" l="1"/>
  <c r="L1970" i="10" s="1"/>
  <c r="M1970" i="10" s="1"/>
  <c r="H1970" i="10"/>
  <c r="I1970" i="10" s="1"/>
  <c r="J1970" i="10" s="1"/>
  <c r="E1970" i="10"/>
  <c r="F1970" i="10" s="1"/>
  <c r="G1970" i="10" s="1"/>
  <c r="B1970" i="10"/>
  <c r="C1970" i="10" s="1"/>
  <c r="D1970" i="10" s="1"/>
  <c r="A1971" i="10"/>
  <c r="K1971" i="10" l="1"/>
  <c r="L1971" i="10" s="1"/>
  <c r="M1971" i="10" s="1"/>
  <c r="E1971" i="10"/>
  <c r="F1971" i="10" s="1"/>
  <c r="G1971" i="10" s="1"/>
  <c r="H1971" i="10"/>
  <c r="I1971" i="10" s="1"/>
  <c r="J1971" i="10" s="1"/>
  <c r="B1971" i="10"/>
  <c r="C1971" i="10" s="1"/>
  <c r="D1971" i="10" s="1"/>
  <c r="A1972" i="10"/>
  <c r="K1972" i="10" l="1"/>
  <c r="L1972" i="10" s="1"/>
  <c r="M1972" i="10" s="1"/>
  <c r="H1972" i="10"/>
  <c r="I1972" i="10" s="1"/>
  <c r="J1972" i="10" s="1"/>
  <c r="E1972" i="10"/>
  <c r="F1972" i="10" s="1"/>
  <c r="G1972" i="10" s="1"/>
  <c r="A1973" i="10"/>
  <c r="B1972" i="10"/>
  <c r="C1972" i="10" s="1"/>
  <c r="D1972" i="10" s="1"/>
  <c r="K1973" i="10" l="1"/>
  <c r="L1973" i="10" s="1"/>
  <c r="M1973" i="10" s="1"/>
  <c r="H1973" i="10"/>
  <c r="I1973" i="10" s="1"/>
  <c r="J1973" i="10" s="1"/>
  <c r="E1973" i="10"/>
  <c r="F1973" i="10" s="1"/>
  <c r="G1973" i="10" s="1"/>
  <c r="A1974" i="10"/>
  <c r="B1973" i="10"/>
  <c r="C1973" i="10" s="1"/>
  <c r="D1973" i="10" s="1"/>
  <c r="K1974" i="10" l="1"/>
  <c r="L1974" i="10" s="1"/>
  <c r="M1974" i="10" s="1"/>
  <c r="H1974" i="10"/>
  <c r="I1974" i="10" s="1"/>
  <c r="J1974" i="10" s="1"/>
  <c r="E1974" i="10"/>
  <c r="F1974" i="10" s="1"/>
  <c r="G1974" i="10" s="1"/>
  <c r="A1975" i="10"/>
  <c r="B1974" i="10"/>
  <c r="C1974" i="10" s="1"/>
  <c r="D1974" i="10" s="1"/>
  <c r="K1975" i="10" l="1"/>
  <c r="L1975" i="10" s="1"/>
  <c r="M1975" i="10" s="1"/>
  <c r="E1975" i="10"/>
  <c r="F1975" i="10" s="1"/>
  <c r="G1975" i="10" s="1"/>
  <c r="H1975" i="10"/>
  <c r="I1975" i="10" s="1"/>
  <c r="J1975" i="10" s="1"/>
  <c r="B1975" i="10"/>
  <c r="C1975" i="10" s="1"/>
  <c r="D1975" i="10" s="1"/>
  <c r="A1976" i="10"/>
  <c r="K1976" i="10" l="1"/>
  <c r="L1976" i="10" s="1"/>
  <c r="M1976" i="10" s="1"/>
  <c r="H1976" i="10"/>
  <c r="I1976" i="10" s="1"/>
  <c r="J1976" i="10" s="1"/>
  <c r="E1976" i="10"/>
  <c r="F1976" i="10" s="1"/>
  <c r="G1976" i="10" s="1"/>
  <c r="A1977" i="10"/>
  <c r="B1976" i="10"/>
  <c r="C1976" i="10" s="1"/>
  <c r="D1976" i="10" s="1"/>
  <c r="K1977" i="10" l="1"/>
  <c r="L1977" i="10" s="1"/>
  <c r="M1977" i="10" s="1"/>
  <c r="H1977" i="10"/>
  <c r="I1977" i="10" s="1"/>
  <c r="J1977" i="10" s="1"/>
  <c r="E1977" i="10"/>
  <c r="F1977" i="10" s="1"/>
  <c r="G1977" i="10" s="1"/>
  <c r="A1978" i="10"/>
  <c r="B1977" i="10"/>
  <c r="C1977" i="10" s="1"/>
  <c r="D1977" i="10" s="1"/>
  <c r="K1978" i="10" l="1"/>
  <c r="L1978" i="10" s="1"/>
  <c r="M1978" i="10" s="1"/>
  <c r="H1978" i="10"/>
  <c r="I1978" i="10" s="1"/>
  <c r="J1978" i="10" s="1"/>
  <c r="E1978" i="10"/>
  <c r="F1978" i="10" s="1"/>
  <c r="G1978" i="10" s="1"/>
  <c r="B1978" i="10"/>
  <c r="C1978" i="10" s="1"/>
  <c r="D1978" i="10" s="1"/>
  <c r="A1979" i="10"/>
  <c r="K1979" i="10" l="1"/>
  <c r="L1979" i="10" s="1"/>
  <c r="M1979" i="10" s="1"/>
  <c r="E1979" i="10"/>
  <c r="F1979" i="10" s="1"/>
  <c r="G1979" i="10" s="1"/>
  <c r="H1979" i="10"/>
  <c r="I1979" i="10" s="1"/>
  <c r="J1979" i="10" s="1"/>
  <c r="A1980" i="10"/>
  <c r="B1979" i="10"/>
  <c r="C1979" i="10" s="1"/>
  <c r="D1979" i="10" s="1"/>
  <c r="K1980" i="10" l="1"/>
  <c r="L1980" i="10" s="1"/>
  <c r="M1980" i="10" s="1"/>
  <c r="H1980" i="10"/>
  <c r="I1980" i="10" s="1"/>
  <c r="J1980" i="10" s="1"/>
  <c r="E1980" i="10"/>
  <c r="F1980" i="10" s="1"/>
  <c r="G1980" i="10" s="1"/>
  <c r="A1981" i="10"/>
  <c r="B1980" i="10"/>
  <c r="C1980" i="10" s="1"/>
  <c r="D1980" i="10" s="1"/>
  <c r="K1981" i="10" l="1"/>
  <c r="L1981" i="10" s="1"/>
  <c r="M1981" i="10" s="1"/>
  <c r="H1981" i="10"/>
  <c r="I1981" i="10" s="1"/>
  <c r="J1981" i="10" s="1"/>
  <c r="E1981" i="10"/>
  <c r="F1981" i="10" s="1"/>
  <c r="G1981" i="10" s="1"/>
  <c r="A1982" i="10"/>
  <c r="B1981" i="10"/>
  <c r="C1981" i="10" s="1"/>
  <c r="D1981" i="10" s="1"/>
  <c r="K1982" i="10" l="1"/>
  <c r="L1982" i="10" s="1"/>
  <c r="M1982" i="10" s="1"/>
  <c r="H1982" i="10"/>
  <c r="I1982" i="10" s="1"/>
  <c r="J1982" i="10" s="1"/>
  <c r="E1982" i="10"/>
  <c r="F1982" i="10" s="1"/>
  <c r="G1982" i="10" s="1"/>
  <c r="A1983" i="10"/>
  <c r="B1982" i="10"/>
  <c r="C1982" i="10" s="1"/>
  <c r="D1982" i="10" s="1"/>
  <c r="K1983" i="10" l="1"/>
  <c r="L1983" i="10" s="1"/>
  <c r="M1983" i="10" s="1"/>
  <c r="H1983" i="10"/>
  <c r="I1983" i="10" s="1"/>
  <c r="J1983" i="10" s="1"/>
  <c r="E1983" i="10"/>
  <c r="F1983" i="10" s="1"/>
  <c r="G1983" i="10" s="1"/>
  <c r="B1983" i="10"/>
  <c r="C1983" i="10" s="1"/>
  <c r="D1983" i="10" s="1"/>
  <c r="A1984" i="10"/>
  <c r="K1984" i="10" l="1"/>
  <c r="L1984" i="10" s="1"/>
  <c r="M1984" i="10" s="1"/>
  <c r="H1984" i="10"/>
  <c r="I1984" i="10" s="1"/>
  <c r="J1984" i="10" s="1"/>
  <c r="E1984" i="10"/>
  <c r="F1984" i="10" s="1"/>
  <c r="G1984" i="10" s="1"/>
  <c r="A1985" i="10"/>
  <c r="B1984" i="10"/>
  <c r="C1984" i="10" s="1"/>
  <c r="D1984" i="10" s="1"/>
  <c r="K1985" i="10" l="1"/>
  <c r="L1985" i="10" s="1"/>
  <c r="M1985" i="10" s="1"/>
  <c r="H1985" i="10"/>
  <c r="I1985" i="10" s="1"/>
  <c r="J1985" i="10" s="1"/>
  <c r="E1985" i="10"/>
  <c r="F1985" i="10" s="1"/>
  <c r="G1985" i="10" s="1"/>
  <c r="B1985" i="10"/>
  <c r="C1985" i="10" s="1"/>
  <c r="D1985" i="10" s="1"/>
  <c r="A1986" i="10"/>
  <c r="K1986" i="10" l="1"/>
  <c r="L1986" i="10" s="1"/>
  <c r="M1986" i="10" s="1"/>
  <c r="H1986" i="10"/>
  <c r="I1986" i="10" s="1"/>
  <c r="J1986" i="10" s="1"/>
  <c r="E1986" i="10"/>
  <c r="F1986" i="10" s="1"/>
  <c r="G1986" i="10" s="1"/>
  <c r="A1987" i="10"/>
  <c r="B1986" i="10"/>
  <c r="C1986" i="10" s="1"/>
  <c r="D1986" i="10" s="1"/>
  <c r="K1987" i="10" l="1"/>
  <c r="L1987" i="10" s="1"/>
  <c r="M1987" i="10" s="1"/>
  <c r="E1987" i="10"/>
  <c r="F1987" i="10" s="1"/>
  <c r="G1987" i="10" s="1"/>
  <c r="H1987" i="10"/>
  <c r="I1987" i="10" s="1"/>
  <c r="J1987" i="10" s="1"/>
  <c r="B1987" i="10"/>
  <c r="C1987" i="10" s="1"/>
  <c r="D1987" i="10" s="1"/>
  <c r="A1988" i="10"/>
  <c r="K1988" i="10" l="1"/>
  <c r="L1988" i="10" s="1"/>
  <c r="M1988" i="10" s="1"/>
  <c r="H1988" i="10"/>
  <c r="I1988" i="10" s="1"/>
  <c r="J1988" i="10" s="1"/>
  <c r="E1988" i="10"/>
  <c r="F1988" i="10" s="1"/>
  <c r="G1988" i="10" s="1"/>
  <c r="A1989" i="10"/>
  <c r="B1988" i="10"/>
  <c r="C1988" i="10" s="1"/>
  <c r="D1988" i="10" s="1"/>
  <c r="K1989" i="10" l="1"/>
  <c r="L1989" i="10" s="1"/>
  <c r="M1989" i="10" s="1"/>
  <c r="H1989" i="10"/>
  <c r="I1989" i="10" s="1"/>
  <c r="J1989" i="10" s="1"/>
  <c r="E1989" i="10"/>
  <c r="F1989" i="10" s="1"/>
  <c r="G1989" i="10" s="1"/>
  <c r="B1989" i="10"/>
  <c r="C1989" i="10" s="1"/>
  <c r="D1989" i="10" s="1"/>
  <c r="A1990" i="10"/>
  <c r="K1990" i="10" l="1"/>
  <c r="L1990" i="10" s="1"/>
  <c r="M1990" i="10" s="1"/>
  <c r="H1990" i="10"/>
  <c r="I1990" i="10" s="1"/>
  <c r="J1990" i="10" s="1"/>
  <c r="E1990" i="10"/>
  <c r="F1990" i="10" s="1"/>
  <c r="G1990" i="10" s="1"/>
  <c r="A1991" i="10"/>
  <c r="B1990" i="10"/>
  <c r="C1990" i="10" s="1"/>
  <c r="D1990" i="10" s="1"/>
  <c r="K1991" i="10" l="1"/>
  <c r="L1991" i="10" s="1"/>
  <c r="M1991" i="10" s="1"/>
  <c r="E1991" i="10"/>
  <c r="F1991" i="10" s="1"/>
  <c r="G1991" i="10" s="1"/>
  <c r="H1991" i="10"/>
  <c r="I1991" i="10" s="1"/>
  <c r="J1991" i="10" s="1"/>
  <c r="B1991" i="10"/>
  <c r="C1991" i="10" s="1"/>
  <c r="D1991" i="10" s="1"/>
  <c r="A1992" i="10"/>
  <c r="K1992" i="10" l="1"/>
  <c r="L1992" i="10" s="1"/>
  <c r="M1992" i="10" s="1"/>
  <c r="H1992" i="10"/>
  <c r="I1992" i="10" s="1"/>
  <c r="J1992" i="10" s="1"/>
  <c r="E1992" i="10"/>
  <c r="F1992" i="10" s="1"/>
  <c r="G1992" i="10" s="1"/>
  <c r="A1993" i="10"/>
  <c r="B1992" i="10"/>
  <c r="C1992" i="10" s="1"/>
  <c r="D1992" i="10" s="1"/>
  <c r="K1993" i="10" l="1"/>
  <c r="L1993" i="10" s="1"/>
  <c r="M1993" i="10" s="1"/>
  <c r="H1993" i="10"/>
  <c r="I1993" i="10" s="1"/>
  <c r="J1993" i="10" s="1"/>
  <c r="E1993" i="10"/>
  <c r="F1993" i="10" s="1"/>
  <c r="G1993" i="10" s="1"/>
  <c r="B1993" i="10"/>
  <c r="C1993" i="10" s="1"/>
  <c r="D1993" i="10" s="1"/>
  <c r="A1994" i="10"/>
  <c r="K1994" i="10" l="1"/>
  <c r="L1994" i="10" s="1"/>
  <c r="M1994" i="10" s="1"/>
  <c r="H1994" i="10"/>
  <c r="I1994" i="10" s="1"/>
  <c r="J1994" i="10" s="1"/>
  <c r="E1994" i="10"/>
  <c r="F1994" i="10" s="1"/>
  <c r="G1994" i="10" s="1"/>
  <c r="A1995" i="10"/>
  <c r="B1994" i="10"/>
  <c r="C1994" i="10" s="1"/>
  <c r="D1994" i="10" s="1"/>
  <c r="K1995" i="10" l="1"/>
  <c r="L1995" i="10" s="1"/>
  <c r="M1995" i="10" s="1"/>
  <c r="E1995" i="10"/>
  <c r="F1995" i="10" s="1"/>
  <c r="G1995" i="10" s="1"/>
  <c r="H1995" i="10"/>
  <c r="I1995" i="10" s="1"/>
  <c r="J1995" i="10" s="1"/>
  <c r="B1995" i="10"/>
  <c r="C1995" i="10" s="1"/>
  <c r="D1995" i="10" s="1"/>
  <c r="A1996" i="10"/>
  <c r="K1996" i="10" l="1"/>
  <c r="L1996" i="10" s="1"/>
  <c r="M1996" i="10" s="1"/>
  <c r="H1996" i="10"/>
  <c r="I1996" i="10" s="1"/>
  <c r="J1996" i="10" s="1"/>
  <c r="E1996" i="10"/>
  <c r="F1996" i="10" s="1"/>
  <c r="G1996" i="10" s="1"/>
  <c r="A1997" i="10"/>
  <c r="B1996" i="10"/>
  <c r="C1996" i="10" s="1"/>
  <c r="D1996" i="10" s="1"/>
  <c r="K1997" i="10" l="1"/>
  <c r="L1997" i="10" s="1"/>
  <c r="M1997" i="10" s="1"/>
  <c r="H1997" i="10"/>
  <c r="I1997" i="10" s="1"/>
  <c r="J1997" i="10" s="1"/>
  <c r="E1997" i="10"/>
  <c r="F1997" i="10" s="1"/>
  <c r="G1997" i="10" s="1"/>
  <c r="A1998" i="10"/>
  <c r="B1997" i="10"/>
  <c r="C1997" i="10" s="1"/>
  <c r="D1997" i="10" s="1"/>
  <c r="K1998" i="10" l="1"/>
  <c r="L1998" i="10" s="1"/>
  <c r="M1998" i="10" s="1"/>
  <c r="H1998" i="10"/>
  <c r="I1998" i="10" s="1"/>
  <c r="J1998" i="10" s="1"/>
  <c r="E1998" i="10"/>
  <c r="F1998" i="10" s="1"/>
  <c r="G1998" i="10" s="1"/>
  <c r="A1999" i="10"/>
  <c r="B1998" i="10"/>
  <c r="C1998" i="10" s="1"/>
  <c r="D1998" i="10" s="1"/>
  <c r="K1999" i="10" l="1"/>
  <c r="L1999" i="10" s="1"/>
  <c r="M1999" i="10" s="1"/>
  <c r="H1999" i="10"/>
  <c r="I1999" i="10" s="1"/>
  <c r="J1999" i="10" s="1"/>
  <c r="E1999" i="10"/>
  <c r="F1999" i="10" s="1"/>
  <c r="G1999" i="10" s="1"/>
  <c r="B1999" i="10"/>
  <c r="C1999" i="10" s="1"/>
  <c r="D1999" i="10" s="1"/>
  <c r="A2000" i="10"/>
  <c r="K2000" i="10" l="1"/>
  <c r="L2000" i="10" s="1"/>
  <c r="M2000" i="10" s="1"/>
  <c r="H2000" i="10"/>
  <c r="I2000" i="10" s="1"/>
  <c r="J2000" i="10" s="1"/>
  <c r="E2000" i="10"/>
  <c r="F2000" i="10" s="1"/>
  <c r="G2000" i="10" s="1"/>
  <c r="A2001" i="10"/>
  <c r="B2000" i="10"/>
  <c r="C2000" i="10" s="1"/>
  <c r="D2000" i="10" s="1"/>
  <c r="K2001" i="10" l="1"/>
  <c r="L2001" i="10" s="1"/>
  <c r="M2001" i="10" s="1"/>
  <c r="H2001" i="10"/>
  <c r="I2001" i="10" s="1"/>
  <c r="J2001" i="10" s="1"/>
  <c r="E2001" i="10"/>
  <c r="F2001" i="10" s="1"/>
  <c r="G2001" i="10" s="1"/>
  <c r="A2002" i="10"/>
  <c r="B2001" i="10"/>
  <c r="C2001" i="10" s="1"/>
  <c r="D2001" i="10" s="1"/>
  <c r="K2002" i="10" l="1"/>
  <c r="L2002" i="10" s="1"/>
  <c r="M2002" i="10" s="1"/>
  <c r="H2002" i="10"/>
  <c r="I2002" i="10" s="1"/>
  <c r="J2002" i="10" s="1"/>
  <c r="E2002" i="10"/>
  <c r="F2002" i="10" s="1"/>
  <c r="G2002" i="10" s="1"/>
  <c r="B2002" i="10"/>
  <c r="C2002" i="10" s="1"/>
  <c r="D2002" i="10" s="1"/>
  <c r="A2003" i="10"/>
  <c r="K2003" i="10" l="1"/>
  <c r="L2003" i="10" s="1"/>
  <c r="M2003" i="10" s="1"/>
  <c r="E2003" i="10"/>
  <c r="F2003" i="10" s="1"/>
  <c r="G2003" i="10" s="1"/>
  <c r="H2003" i="10"/>
  <c r="I2003" i="10" s="1"/>
  <c r="J2003" i="10" s="1"/>
  <c r="A2004" i="10"/>
  <c r="B2003" i="10"/>
  <c r="C2003" i="10" s="1"/>
  <c r="D2003" i="10" s="1"/>
  <c r="K2004" i="10" l="1"/>
  <c r="L2004" i="10" s="1"/>
  <c r="M2004" i="10" s="1"/>
  <c r="H2004" i="10"/>
  <c r="I2004" i="10" s="1"/>
  <c r="J2004" i="10" s="1"/>
  <c r="E2004" i="10"/>
  <c r="F2004" i="10" s="1"/>
  <c r="G2004" i="10" s="1"/>
  <c r="B2004" i="10"/>
  <c r="C2004" i="10" s="1"/>
  <c r="D2004" i="10" s="1"/>
  <c r="A2005" i="10"/>
  <c r="K2005" i="10" l="1"/>
  <c r="L2005" i="10" s="1"/>
  <c r="M2005" i="10" s="1"/>
  <c r="H2005" i="10"/>
  <c r="I2005" i="10" s="1"/>
  <c r="J2005" i="10" s="1"/>
  <c r="E2005" i="10"/>
  <c r="F2005" i="10" s="1"/>
  <c r="G2005" i="10" s="1"/>
  <c r="B2005" i="10"/>
  <c r="C2005" i="10" s="1"/>
  <c r="D2005" i="10" s="1"/>
  <c r="A2006" i="10"/>
  <c r="K2006" i="10" l="1"/>
  <c r="L2006" i="10" s="1"/>
  <c r="M2006" i="10" s="1"/>
  <c r="H2006" i="10"/>
  <c r="I2006" i="10" s="1"/>
  <c r="J2006" i="10" s="1"/>
  <c r="E2006" i="10"/>
  <c r="F2006" i="10" s="1"/>
  <c r="G2006" i="10" s="1"/>
  <c r="A2007" i="10"/>
  <c r="B2006" i="10"/>
  <c r="C2006" i="10" s="1"/>
  <c r="D2006" i="10" s="1"/>
  <c r="K2007" i="10" l="1"/>
  <c r="L2007" i="10" s="1"/>
  <c r="M2007" i="10" s="1"/>
  <c r="E2007" i="10"/>
  <c r="F2007" i="10" s="1"/>
  <c r="G2007" i="10" s="1"/>
  <c r="H2007" i="10"/>
  <c r="I2007" i="10" s="1"/>
  <c r="J2007" i="10" s="1"/>
  <c r="B2007" i="10"/>
  <c r="C2007" i="10" s="1"/>
  <c r="D2007" i="10" s="1"/>
  <c r="A2008" i="10"/>
  <c r="K2008" i="10" l="1"/>
  <c r="L2008" i="10" s="1"/>
  <c r="M2008" i="10" s="1"/>
  <c r="H2008" i="10"/>
  <c r="I2008" i="10" s="1"/>
  <c r="J2008" i="10" s="1"/>
  <c r="E2008" i="10"/>
  <c r="F2008" i="10" s="1"/>
  <c r="G2008" i="10" s="1"/>
  <c r="A2009" i="10"/>
  <c r="B2008" i="10"/>
  <c r="C2008" i="10" s="1"/>
  <c r="D2008" i="10" s="1"/>
  <c r="K2009" i="10" l="1"/>
  <c r="L2009" i="10" s="1"/>
  <c r="M2009" i="10" s="1"/>
  <c r="H2009" i="10"/>
  <c r="I2009" i="10" s="1"/>
  <c r="J2009" i="10" s="1"/>
  <c r="E2009" i="10"/>
  <c r="F2009" i="10" s="1"/>
  <c r="G2009" i="10" s="1"/>
  <c r="A2010" i="10"/>
  <c r="B2009" i="10"/>
  <c r="C2009" i="10" s="1"/>
  <c r="D2009" i="10" s="1"/>
  <c r="K2010" i="10" l="1"/>
  <c r="L2010" i="10" s="1"/>
  <c r="M2010" i="10" s="1"/>
  <c r="H2010" i="10"/>
  <c r="I2010" i="10" s="1"/>
  <c r="J2010" i="10" s="1"/>
  <c r="E2010" i="10"/>
  <c r="F2010" i="10" s="1"/>
  <c r="G2010" i="10" s="1"/>
  <c r="A2011" i="10"/>
  <c r="B2010" i="10"/>
  <c r="C2010" i="10" s="1"/>
  <c r="D2010" i="10" s="1"/>
  <c r="K2011" i="10" l="1"/>
  <c r="L2011" i="10" s="1"/>
  <c r="M2011" i="10" s="1"/>
  <c r="E2011" i="10"/>
  <c r="F2011" i="10" s="1"/>
  <c r="G2011" i="10" s="1"/>
  <c r="H2011" i="10"/>
  <c r="I2011" i="10" s="1"/>
  <c r="J2011" i="10" s="1"/>
  <c r="B2011" i="10"/>
  <c r="C2011" i="10" s="1"/>
  <c r="D2011" i="10" s="1"/>
  <c r="A2012" i="10"/>
  <c r="K2012" i="10" l="1"/>
  <c r="L2012" i="10" s="1"/>
  <c r="M2012" i="10" s="1"/>
  <c r="H2012" i="10"/>
  <c r="I2012" i="10" s="1"/>
  <c r="J2012" i="10" s="1"/>
  <c r="E2012" i="10"/>
  <c r="F2012" i="10" s="1"/>
  <c r="G2012" i="10" s="1"/>
  <c r="A2013" i="10"/>
  <c r="B2012" i="10"/>
  <c r="C2012" i="10" s="1"/>
  <c r="D2012" i="10" s="1"/>
  <c r="K2013" i="10" l="1"/>
  <c r="L2013" i="10" s="1"/>
  <c r="M2013" i="10" s="1"/>
  <c r="H2013" i="10"/>
  <c r="I2013" i="10" s="1"/>
  <c r="J2013" i="10" s="1"/>
  <c r="E2013" i="10"/>
  <c r="F2013" i="10" s="1"/>
  <c r="G2013" i="10" s="1"/>
  <c r="A2014" i="10"/>
  <c r="B2013" i="10"/>
  <c r="C2013" i="10" s="1"/>
  <c r="D2013" i="10" s="1"/>
  <c r="K2014" i="10" l="1"/>
  <c r="L2014" i="10" s="1"/>
  <c r="M2014" i="10" s="1"/>
  <c r="H2014" i="10"/>
  <c r="I2014" i="10" s="1"/>
  <c r="J2014" i="10" s="1"/>
  <c r="E2014" i="10"/>
  <c r="F2014" i="10" s="1"/>
  <c r="G2014" i="10" s="1"/>
  <c r="B2014" i="10"/>
  <c r="C2014" i="10" s="1"/>
  <c r="D2014" i="10" s="1"/>
  <c r="A2015" i="10"/>
  <c r="K2015" i="10" l="1"/>
  <c r="L2015" i="10" s="1"/>
  <c r="M2015" i="10" s="1"/>
  <c r="H2015" i="10"/>
  <c r="I2015" i="10" s="1"/>
  <c r="J2015" i="10" s="1"/>
  <c r="E2015" i="10"/>
  <c r="F2015" i="10" s="1"/>
  <c r="G2015" i="10" s="1"/>
  <c r="A2016" i="10"/>
  <c r="B2015" i="10"/>
  <c r="C2015" i="10" s="1"/>
  <c r="D2015" i="10" s="1"/>
  <c r="K2016" i="10" l="1"/>
  <c r="L2016" i="10" s="1"/>
  <c r="M2016" i="10" s="1"/>
  <c r="H2016" i="10"/>
  <c r="I2016" i="10" s="1"/>
  <c r="J2016" i="10" s="1"/>
  <c r="E2016" i="10"/>
  <c r="F2016" i="10" s="1"/>
  <c r="G2016" i="10" s="1"/>
  <c r="A2017" i="10"/>
  <c r="B2016" i="10"/>
  <c r="C2016" i="10" s="1"/>
  <c r="D2016" i="10" s="1"/>
  <c r="K2017" i="10" l="1"/>
  <c r="L2017" i="10" s="1"/>
  <c r="M2017" i="10" s="1"/>
  <c r="H2017" i="10"/>
  <c r="I2017" i="10" s="1"/>
  <c r="J2017" i="10" s="1"/>
  <c r="E2017" i="10"/>
  <c r="F2017" i="10" s="1"/>
  <c r="G2017" i="10" s="1"/>
  <c r="A2018" i="10"/>
  <c r="B2017" i="10"/>
  <c r="C2017" i="10" s="1"/>
  <c r="D2017" i="10" s="1"/>
  <c r="K2018" i="10" l="1"/>
  <c r="L2018" i="10" s="1"/>
  <c r="M2018" i="10" s="1"/>
  <c r="H2018" i="10"/>
  <c r="I2018" i="10" s="1"/>
  <c r="J2018" i="10" s="1"/>
  <c r="E2018" i="10"/>
  <c r="F2018" i="10" s="1"/>
  <c r="G2018" i="10" s="1"/>
  <c r="A2019" i="10"/>
  <c r="B2018" i="10"/>
  <c r="C2018" i="10" s="1"/>
  <c r="D2018" i="10" s="1"/>
  <c r="K2019" i="10" l="1"/>
  <c r="L2019" i="10" s="1"/>
  <c r="M2019" i="10" s="1"/>
  <c r="E2019" i="10"/>
  <c r="F2019" i="10" s="1"/>
  <c r="G2019" i="10" s="1"/>
  <c r="H2019" i="10"/>
  <c r="I2019" i="10" s="1"/>
  <c r="J2019" i="10" s="1"/>
  <c r="B2019" i="10"/>
  <c r="C2019" i="10" s="1"/>
  <c r="D2019" i="10" s="1"/>
  <c r="A2020" i="10"/>
  <c r="K2020" i="10" l="1"/>
  <c r="L2020" i="10" s="1"/>
  <c r="M2020" i="10" s="1"/>
  <c r="H2020" i="10"/>
  <c r="I2020" i="10" s="1"/>
  <c r="J2020" i="10" s="1"/>
  <c r="E2020" i="10"/>
  <c r="F2020" i="10" s="1"/>
  <c r="G2020" i="10" s="1"/>
  <c r="A2021" i="10"/>
  <c r="B2020" i="10"/>
  <c r="C2020" i="10" s="1"/>
  <c r="D2020" i="10" s="1"/>
  <c r="K2021" i="10" l="1"/>
  <c r="L2021" i="10" s="1"/>
  <c r="M2021" i="10" s="1"/>
  <c r="H2021" i="10"/>
  <c r="I2021" i="10" s="1"/>
  <c r="J2021" i="10" s="1"/>
  <c r="E2021" i="10"/>
  <c r="F2021" i="10" s="1"/>
  <c r="G2021" i="10" s="1"/>
  <c r="B2021" i="10"/>
  <c r="C2021" i="10" s="1"/>
  <c r="D2021" i="10" s="1"/>
  <c r="A2022" i="10"/>
  <c r="K2022" i="10" l="1"/>
  <c r="L2022" i="10" s="1"/>
  <c r="M2022" i="10" s="1"/>
  <c r="H2022" i="10"/>
  <c r="I2022" i="10" s="1"/>
  <c r="J2022" i="10" s="1"/>
  <c r="E2022" i="10"/>
  <c r="F2022" i="10" s="1"/>
  <c r="G2022" i="10" s="1"/>
  <c r="B2022" i="10"/>
  <c r="C2022" i="10" s="1"/>
  <c r="D2022" i="10" s="1"/>
  <c r="A2023" i="10"/>
  <c r="K2023" i="10" l="1"/>
  <c r="L2023" i="10" s="1"/>
  <c r="M2023" i="10" s="1"/>
  <c r="E2023" i="10"/>
  <c r="F2023" i="10" s="1"/>
  <c r="G2023" i="10" s="1"/>
  <c r="H2023" i="10"/>
  <c r="I2023" i="10" s="1"/>
  <c r="J2023" i="10" s="1"/>
  <c r="B2023" i="10"/>
  <c r="C2023" i="10" s="1"/>
  <c r="D2023" i="10" s="1"/>
  <c r="A2024" i="10"/>
  <c r="K2024" i="10" l="1"/>
  <c r="L2024" i="10" s="1"/>
  <c r="M2024" i="10" s="1"/>
  <c r="H2024" i="10"/>
  <c r="I2024" i="10" s="1"/>
  <c r="J2024" i="10" s="1"/>
  <c r="E2024" i="10"/>
  <c r="F2024" i="10" s="1"/>
  <c r="G2024" i="10" s="1"/>
  <c r="A2025" i="10"/>
  <c r="B2024" i="10"/>
  <c r="C2024" i="10" s="1"/>
  <c r="D2024" i="10" s="1"/>
  <c r="K2025" i="10" l="1"/>
  <c r="L2025" i="10" s="1"/>
  <c r="M2025" i="10" s="1"/>
  <c r="H2025" i="10"/>
  <c r="I2025" i="10" s="1"/>
  <c r="J2025" i="10" s="1"/>
  <c r="E2025" i="10"/>
  <c r="F2025" i="10" s="1"/>
  <c r="G2025" i="10" s="1"/>
  <c r="A2026" i="10"/>
  <c r="B2025" i="10"/>
  <c r="C2025" i="10" s="1"/>
  <c r="D2025" i="10" s="1"/>
  <c r="K2026" i="10" l="1"/>
  <c r="L2026" i="10" s="1"/>
  <c r="M2026" i="10" s="1"/>
  <c r="H2026" i="10"/>
  <c r="I2026" i="10" s="1"/>
  <c r="J2026" i="10" s="1"/>
  <c r="E2026" i="10"/>
  <c r="F2026" i="10" s="1"/>
  <c r="G2026" i="10" s="1"/>
  <c r="B2026" i="10"/>
  <c r="C2026" i="10" s="1"/>
  <c r="D2026" i="10" s="1"/>
  <c r="A2027" i="10"/>
  <c r="K2027" i="10" l="1"/>
  <c r="L2027" i="10" s="1"/>
  <c r="M2027" i="10" s="1"/>
  <c r="E2027" i="10"/>
  <c r="F2027" i="10" s="1"/>
  <c r="G2027" i="10" s="1"/>
  <c r="H2027" i="10"/>
  <c r="I2027" i="10" s="1"/>
  <c r="J2027" i="10" s="1"/>
  <c r="A2028" i="10"/>
  <c r="B2027" i="10"/>
  <c r="C2027" i="10" s="1"/>
  <c r="D2027" i="10" s="1"/>
  <c r="K2028" i="10" l="1"/>
  <c r="L2028" i="10" s="1"/>
  <c r="M2028" i="10" s="1"/>
  <c r="H2028" i="10"/>
  <c r="I2028" i="10" s="1"/>
  <c r="J2028" i="10" s="1"/>
  <c r="E2028" i="10"/>
  <c r="F2028" i="10" s="1"/>
  <c r="G2028" i="10" s="1"/>
  <c r="A2029" i="10"/>
  <c r="B2028" i="10"/>
  <c r="C2028" i="10" s="1"/>
  <c r="D2028" i="10" s="1"/>
  <c r="K2029" i="10" l="1"/>
  <c r="L2029" i="10" s="1"/>
  <c r="M2029" i="10" s="1"/>
  <c r="H2029" i="10"/>
  <c r="I2029" i="10" s="1"/>
  <c r="J2029" i="10" s="1"/>
  <c r="E2029" i="10"/>
  <c r="F2029" i="10" s="1"/>
  <c r="G2029" i="10" s="1"/>
  <c r="A2030" i="10"/>
  <c r="B2029" i="10"/>
  <c r="C2029" i="10" s="1"/>
  <c r="D2029" i="10" s="1"/>
  <c r="K2030" i="10" l="1"/>
  <c r="L2030" i="10" s="1"/>
  <c r="M2030" i="10" s="1"/>
  <c r="H2030" i="10"/>
  <c r="I2030" i="10" s="1"/>
  <c r="J2030" i="10" s="1"/>
  <c r="E2030" i="10"/>
  <c r="F2030" i="10" s="1"/>
  <c r="G2030" i="10" s="1"/>
  <c r="A2031" i="10"/>
  <c r="B2030" i="10"/>
  <c r="C2030" i="10" s="1"/>
  <c r="D2030" i="10" s="1"/>
  <c r="K2031" i="10" l="1"/>
  <c r="L2031" i="10" s="1"/>
  <c r="M2031" i="10" s="1"/>
  <c r="H2031" i="10"/>
  <c r="I2031" i="10" s="1"/>
  <c r="J2031" i="10" s="1"/>
  <c r="E2031" i="10"/>
  <c r="F2031" i="10" s="1"/>
  <c r="G2031" i="10" s="1"/>
  <c r="B2031" i="10"/>
  <c r="C2031" i="10" s="1"/>
  <c r="D2031" i="10" s="1"/>
  <c r="A2032" i="10"/>
  <c r="K2032" i="10" l="1"/>
  <c r="L2032" i="10" s="1"/>
  <c r="M2032" i="10" s="1"/>
  <c r="H2032" i="10"/>
  <c r="I2032" i="10" s="1"/>
  <c r="J2032" i="10" s="1"/>
  <c r="E2032" i="10"/>
  <c r="F2032" i="10" s="1"/>
  <c r="G2032" i="10" s="1"/>
  <c r="A2033" i="10"/>
  <c r="B2032" i="10"/>
  <c r="C2032" i="10" s="1"/>
  <c r="D2032" i="10" s="1"/>
  <c r="K2033" i="10" l="1"/>
  <c r="L2033" i="10" s="1"/>
  <c r="M2033" i="10" s="1"/>
  <c r="H2033" i="10"/>
  <c r="I2033" i="10" s="1"/>
  <c r="J2033" i="10" s="1"/>
  <c r="E2033" i="10"/>
  <c r="F2033" i="10" s="1"/>
  <c r="G2033" i="10" s="1"/>
  <c r="B2033" i="10"/>
  <c r="C2033" i="10" s="1"/>
  <c r="D2033" i="10" s="1"/>
  <c r="A2034" i="10"/>
  <c r="K2034" i="10" l="1"/>
  <c r="L2034" i="10" s="1"/>
  <c r="M2034" i="10" s="1"/>
  <c r="H2034" i="10"/>
  <c r="I2034" i="10" s="1"/>
  <c r="J2034" i="10" s="1"/>
  <c r="E2034" i="10"/>
  <c r="F2034" i="10" s="1"/>
  <c r="G2034" i="10" s="1"/>
  <c r="A2035" i="10"/>
  <c r="B2034" i="10"/>
  <c r="C2034" i="10" s="1"/>
  <c r="D2034" i="10" s="1"/>
  <c r="K2035" i="10" l="1"/>
  <c r="L2035" i="10" s="1"/>
  <c r="M2035" i="10" s="1"/>
  <c r="E2035" i="10"/>
  <c r="F2035" i="10" s="1"/>
  <c r="G2035" i="10" s="1"/>
  <c r="H2035" i="10"/>
  <c r="I2035" i="10" s="1"/>
  <c r="J2035" i="10" s="1"/>
  <c r="B2035" i="10"/>
  <c r="C2035" i="10" s="1"/>
  <c r="D2035" i="10" s="1"/>
  <c r="A2036" i="10"/>
  <c r="K2036" i="10" l="1"/>
  <c r="L2036" i="10" s="1"/>
  <c r="M2036" i="10" s="1"/>
  <c r="H2036" i="10"/>
  <c r="I2036" i="10" s="1"/>
  <c r="J2036" i="10" s="1"/>
  <c r="E2036" i="10"/>
  <c r="F2036" i="10" s="1"/>
  <c r="G2036" i="10" s="1"/>
  <c r="A2037" i="10"/>
  <c r="B2036" i="10"/>
  <c r="C2036" i="10" s="1"/>
  <c r="D2036" i="10" s="1"/>
  <c r="K2037" i="10" l="1"/>
  <c r="L2037" i="10" s="1"/>
  <c r="M2037" i="10" s="1"/>
  <c r="H2037" i="10"/>
  <c r="I2037" i="10" s="1"/>
  <c r="J2037" i="10" s="1"/>
  <c r="E2037" i="10"/>
  <c r="F2037" i="10" s="1"/>
  <c r="G2037" i="10" s="1"/>
  <c r="A2038" i="10"/>
  <c r="B2037" i="10"/>
  <c r="C2037" i="10" s="1"/>
  <c r="D2037" i="10" s="1"/>
  <c r="K2038" i="10" l="1"/>
  <c r="L2038" i="10" s="1"/>
  <c r="M2038" i="10" s="1"/>
  <c r="H2038" i="10"/>
  <c r="I2038" i="10" s="1"/>
  <c r="J2038" i="10" s="1"/>
  <c r="E2038" i="10"/>
  <c r="F2038" i="10" s="1"/>
  <c r="G2038" i="10" s="1"/>
  <c r="B2038" i="10"/>
  <c r="C2038" i="10" s="1"/>
  <c r="D2038" i="10" s="1"/>
  <c r="A2039" i="10"/>
  <c r="K2039" i="10" l="1"/>
  <c r="L2039" i="10" s="1"/>
  <c r="M2039" i="10" s="1"/>
  <c r="E2039" i="10"/>
  <c r="F2039" i="10" s="1"/>
  <c r="G2039" i="10" s="1"/>
  <c r="H2039" i="10"/>
  <c r="I2039" i="10" s="1"/>
  <c r="J2039" i="10" s="1"/>
  <c r="A2040" i="10"/>
  <c r="B2039" i="10"/>
  <c r="C2039" i="10" s="1"/>
  <c r="D2039" i="10" s="1"/>
  <c r="K2040" i="10" l="1"/>
  <c r="L2040" i="10" s="1"/>
  <c r="M2040" i="10" s="1"/>
  <c r="H2040" i="10"/>
  <c r="I2040" i="10" s="1"/>
  <c r="J2040" i="10" s="1"/>
  <c r="E2040" i="10"/>
  <c r="F2040" i="10" s="1"/>
  <c r="G2040" i="10" s="1"/>
  <c r="A2041" i="10"/>
  <c r="B2040" i="10"/>
  <c r="C2040" i="10" s="1"/>
  <c r="D2040" i="10" s="1"/>
  <c r="K2041" i="10" l="1"/>
  <c r="L2041" i="10" s="1"/>
  <c r="M2041" i="10" s="1"/>
  <c r="H2041" i="10"/>
  <c r="I2041" i="10" s="1"/>
  <c r="J2041" i="10" s="1"/>
  <c r="E2041" i="10"/>
  <c r="F2041" i="10" s="1"/>
  <c r="G2041" i="10" s="1"/>
  <c r="A2042" i="10"/>
  <c r="B2041" i="10"/>
  <c r="C2041" i="10" s="1"/>
  <c r="D2041" i="10" s="1"/>
  <c r="K2042" i="10" l="1"/>
  <c r="L2042" i="10" s="1"/>
  <c r="M2042" i="10" s="1"/>
  <c r="H2042" i="10"/>
  <c r="I2042" i="10" s="1"/>
  <c r="J2042" i="10" s="1"/>
  <c r="E2042" i="10"/>
  <c r="F2042" i="10" s="1"/>
  <c r="G2042" i="10" s="1"/>
  <c r="B2042" i="10"/>
  <c r="C2042" i="10" s="1"/>
  <c r="D2042" i="10" s="1"/>
  <c r="A2043" i="10"/>
  <c r="K2043" i="10" l="1"/>
  <c r="L2043" i="10" s="1"/>
  <c r="M2043" i="10" s="1"/>
  <c r="E2043" i="10"/>
  <c r="F2043" i="10" s="1"/>
  <c r="G2043" i="10" s="1"/>
  <c r="H2043" i="10"/>
  <c r="I2043" i="10" s="1"/>
  <c r="J2043" i="10" s="1"/>
  <c r="B2043" i="10"/>
  <c r="C2043" i="10" s="1"/>
  <c r="D2043" i="10" s="1"/>
  <c r="A2044" i="10"/>
  <c r="K2044" i="10" l="1"/>
  <c r="L2044" i="10" s="1"/>
  <c r="M2044" i="10" s="1"/>
  <c r="H2044" i="10"/>
  <c r="I2044" i="10" s="1"/>
  <c r="J2044" i="10" s="1"/>
  <c r="E2044" i="10"/>
  <c r="F2044" i="10" s="1"/>
  <c r="G2044" i="10" s="1"/>
  <c r="A2045" i="10"/>
  <c r="B2044" i="10"/>
  <c r="C2044" i="10" s="1"/>
  <c r="D2044" i="10" s="1"/>
  <c r="K2045" i="10" l="1"/>
  <c r="L2045" i="10" s="1"/>
  <c r="M2045" i="10" s="1"/>
  <c r="H2045" i="10"/>
  <c r="I2045" i="10" s="1"/>
  <c r="J2045" i="10" s="1"/>
  <c r="E2045" i="10"/>
  <c r="F2045" i="10" s="1"/>
  <c r="G2045" i="10" s="1"/>
  <c r="B2045" i="10"/>
  <c r="C2045" i="10" s="1"/>
  <c r="D2045" i="10" s="1"/>
  <c r="A2046" i="10"/>
  <c r="K2046" i="10" l="1"/>
  <c r="L2046" i="10" s="1"/>
  <c r="M2046" i="10" s="1"/>
  <c r="H2046" i="10"/>
  <c r="I2046" i="10" s="1"/>
  <c r="J2046" i="10" s="1"/>
  <c r="E2046" i="10"/>
  <c r="F2046" i="10" s="1"/>
  <c r="G2046" i="10" s="1"/>
  <c r="B2046" i="10"/>
  <c r="C2046" i="10" s="1"/>
  <c r="D2046" i="10" s="1"/>
  <c r="A2047" i="10"/>
  <c r="K2047" i="10" l="1"/>
  <c r="L2047" i="10" s="1"/>
  <c r="M2047" i="10" s="1"/>
  <c r="H2047" i="10"/>
  <c r="I2047" i="10" s="1"/>
  <c r="J2047" i="10" s="1"/>
  <c r="E2047" i="10"/>
  <c r="F2047" i="10" s="1"/>
  <c r="G2047" i="10" s="1"/>
  <c r="B2047" i="10"/>
  <c r="C2047" i="10" s="1"/>
  <c r="D2047" i="10" s="1"/>
  <c r="A2048" i="10"/>
  <c r="K2048" i="10" l="1"/>
  <c r="L2048" i="10" s="1"/>
  <c r="M2048" i="10" s="1"/>
  <c r="H2048" i="10"/>
  <c r="I2048" i="10" s="1"/>
  <c r="J2048" i="10" s="1"/>
  <c r="E2048" i="10"/>
  <c r="F2048" i="10" s="1"/>
  <c r="G2048" i="10" s="1"/>
  <c r="A2049" i="10"/>
  <c r="B2048" i="10"/>
  <c r="C2048" i="10" s="1"/>
  <c r="D2048" i="10" s="1"/>
  <c r="K2049" i="10" l="1"/>
  <c r="L2049" i="10" s="1"/>
  <c r="M2049" i="10" s="1"/>
  <c r="H2049" i="10"/>
  <c r="I2049" i="10" s="1"/>
  <c r="J2049" i="10" s="1"/>
  <c r="E2049" i="10"/>
  <c r="F2049" i="10" s="1"/>
  <c r="G2049" i="10" s="1"/>
  <c r="B2049" i="10"/>
  <c r="C2049" i="10" s="1"/>
  <c r="D2049" i="10" s="1"/>
  <c r="A2050" i="10"/>
  <c r="K2050" i="10" l="1"/>
  <c r="L2050" i="10" s="1"/>
  <c r="M2050" i="10" s="1"/>
  <c r="H2050" i="10"/>
  <c r="I2050" i="10" s="1"/>
  <c r="J2050" i="10" s="1"/>
  <c r="E2050" i="10"/>
  <c r="F2050" i="10" s="1"/>
  <c r="G2050" i="10" s="1"/>
  <c r="B2050" i="10"/>
  <c r="C2050" i="10" s="1"/>
  <c r="D2050" i="10" s="1"/>
  <c r="A2051" i="10"/>
  <c r="K2051" i="10" l="1"/>
  <c r="L2051" i="10" s="1"/>
  <c r="M2051" i="10" s="1"/>
  <c r="E2051" i="10"/>
  <c r="F2051" i="10" s="1"/>
  <c r="G2051" i="10" s="1"/>
  <c r="H2051" i="10"/>
  <c r="I2051" i="10" s="1"/>
  <c r="J2051" i="10" s="1"/>
  <c r="B2051" i="10"/>
  <c r="C2051" i="10" s="1"/>
  <c r="D2051" i="10" s="1"/>
  <c r="A2052" i="10"/>
  <c r="K2052" i="10" l="1"/>
  <c r="L2052" i="10" s="1"/>
  <c r="M2052" i="10" s="1"/>
  <c r="H2052" i="10"/>
  <c r="I2052" i="10" s="1"/>
  <c r="J2052" i="10" s="1"/>
  <c r="E2052" i="10"/>
  <c r="F2052" i="10" s="1"/>
  <c r="G2052" i="10" s="1"/>
  <c r="A2053" i="10"/>
  <c r="B2052" i="10"/>
  <c r="C2052" i="10" s="1"/>
  <c r="D2052" i="10" s="1"/>
  <c r="K2053" i="10" l="1"/>
  <c r="L2053" i="10" s="1"/>
  <c r="M2053" i="10" s="1"/>
  <c r="H2053" i="10"/>
  <c r="I2053" i="10" s="1"/>
  <c r="J2053" i="10" s="1"/>
  <c r="E2053" i="10"/>
  <c r="F2053" i="10" s="1"/>
  <c r="G2053" i="10" s="1"/>
  <c r="A2054" i="10"/>
  <c r="B2053" i="10"/>
  <c r="C2053" i="10" s="1"/>
  <c r="D2053" i="10" s="1"/>
  <c r="K2054" i="10" l="1"/>
  <c r="L2054" i="10" s="1"/>
  <c r="M2054" i="10" s="1"/>
  <c r="H2054" i="10"/>
  <c r="I2054" i="10" s="1"/>
  <c r="J2054" i="10" s="1"/>
  <c r="E2054" i="10"/>
  <c r="F2054" i="10" s="1"/>
  <c r="G2054" i="10" s="1"/>
  <c r="A2055" i="10"/>
  <c r="B2054" i="10"/>
  <c r="C2054" i="10" s="1"/>
  <c r="D2054" i="10" s="1"/>
  <c r="K2055" i="10" l="1"/>
  <c r="L2055" i="10" s="1"/>
  <c r="M2055" i="10" s="1"/>
  <c r="E2055" i="10"/>
  <c r="F2055" i="10" s="1"/>
  <c r="G2055" i="10" s="1"/>
  <c r="H2055" i="10"/>
  <c r="I2055" i="10" s="1"/>
  <c r="J2055" i="10" s="1"/>
  <c r="B2055" i="10"/>
  <c r="C2055" i="10" s="1"/>
  <c r="D2055" i="10" s="1"/>
  <c r="A2056" i="10"/>
  <c r="K2056" i="10" l="1"/>
  <c r="L2056" i="10" s="1"/>
  <c r="M2056" i="10" s="1"/>
  <c r="H2056" i="10"/>
  <c r="I2056" i="10" s="1"/>
  <c r="J2056" i="10" s="1"/>
  <c r="E2056" i="10"/>
  <c r="F2056" i="10" s="1"/>
  <c r="G2056" i="10" s="1"/>
  <c r="A2057" i="10"/>
  <c r="B2056" i="10"/>
  <c r="C2056" i="10" s="1"/>
  <c r="D2056" i="10" s="1"/>
  <c r="K2057" i="10" l="1"/>
  <c r="L2057" i="10" s="1"/>
  <c r="M2057" i="10" s="1"/>
  <c r="H2057" i="10"/>
  <c r="I2057" i="10" s="1"/>
  <c r="J2057" i="10" s="1"/>
  <c r="E2057" i="10"/>
  <c r="F2057" i="10" s="1"/>
  <c r="G2057" i="10" s="1"/>
  <c r="A2058" i="10"/>
  <c r="B2057" i="10"/>
  <c r="C2057" i="10" s="1"/>
  <c r="D2057" i="10" s="1"/>
  <c r="K2058" i="10" l="1"/>
  <c r="L2058" i="10" s="1"/>
  <c r="M2058" i="10" s="1"/>
  <c r="H2058" i="10"/>
  <c r="I2058" i="10" s="1"/>
  <c r="J2058" i="10" s="1"/>
  <c r="E2058" i="10"/>
  <c r="F2058" i="10" s="1"/>
  <c r="G2058" i="10" s="1"/>
  <c r="A2059" i="10"/>
  <c r="B2058" i="10"/>
  <c r="C2058" i="10" s="1"/>
  <c r="D2058" i="10" s="1"/>
  <c r="K2059" i="10" l="1"/>
  <c r="L2059" i="10" s="1"/>
  <c r="M2059" i="10" s="1"/>
  <c r="E2059" i="10"/>
  <c r="F2059" i="10" s="1"/>
  <c r="G2059" i="10" s="1"/>
  <c r="H2059" i="10"/>
  <c r="I2059" i="10" s="1"/>
  <c r="J2059" i="10" s="1"/>
  <c r="B2059" i="10"/>
  <c r="C2059" i="10" s="1"/>
  <c r="D2059" i="10" s="1"/>
  <c r="A2060" i="10"/>
  <c r="K2060" i="10" l="1"/>
  <c r="L2060" i="10" s="1"/>
  <c r="M2060" i="10" s="1"/>
  <c r="H2060" i="10"/>
  <c r="I2060" i="10" s="1"/>
  <c r="J2060" i="10" s="1"/>
  <c r="E2060" i="10"/>
  <c r="F2060" i="10" s="1"/>
  <c r="G2060" i="10" s="1"/>
  <c r="A2061" i="10"/>
  <c r="B2060" i="10"/>
  <c r="C2060" i="10" s="1"/>
  <c r="D2060" i="10" s="1"/>
  <c r="K2061" i="10" l="1"/>
  <c r="L2061" i="10" s="1"/>
  <c r="M2061" i="10" s="1"/>
  <c r="H2061" i="10"/>
  <c r="I2061" i="10" s="1"/>
  <c r="J2061" i="10" s="1"/>
  <c r="E2061" i="10"/>
  <c r="F2061" i="10" s="1"/>
  <c r="G2061" i="10" s="1"/>
  <c r="A2062" i="10"/>
  <c r="B2061" i="10"/>
  <c r="C2061" i="10" s="1"/>
  <c r="D2061" i="10" s="1"/>
  <c r="K2062" i="10" l="1"/>
  <c r="L2062" i="10" s="1"/>
  <c r="M2062" i="10" s="1"/>
  <c r="H2062" i="10"/>
  <c r="I2062" i="10" s="1"/>
  <c r="J2062" i="10" s="1"/>
  <c r="E2062" i="10"/>
  <c r="F2062" i="10" s="1"/>
  <c r="G2062" i="10" s="1"/>
  <c r="B2062" i="10"/>
  <c r="C2062" i="10" s="1"/>
  <c r="D2062" i="10" s="1"/>
  <c r="A2063" i="10"/>
  <c r="K2063" i="10" l="1"/>
  <c r="L2063" i="10" s="1"/>
  <c r="M2063" i="10" s="1"/>
  <c r="H2063" i="10"/>
  <c r="I2063" i="10" s="1"/>
  <c r="J2063" i="10" s="1"/>
  <c r="E2063" i="10"/>
  <c r="F2063" i="10" s="1"/>
  <c r="G2063" i="10" s="1"/>
  <c r="A2064" i="10"/>
  <c r="B2063" i="10"/>
  <c r="C2063" i="10" s="1"/>
  <c r="D2063" i="10" s="1"/>
  <c r="K2064" i="10" l="1"/>
  <c r="L2064" i="10" s="1"/>
  <c r="M2064" i="10" s="1"/>
  <c r="H2064" i="10"/>
  <c r="I2064" i="10" s="1"/>
  <c r="J2064" i="10" s="1"/>
  <c r="E2064" i="10"/>
  <c r="F2064" i="10" s="1"/>
  <c r="G2064" i="10" s="1"/>
  <c r="A2065" i="10"/>
  <c r="B2064" i="10"/>
  <c r="C2064" i="10" s="1"/>
  <c r="D2064" i="10" s="1"/>
  <c r="K2065" i="10" l="1"/>
  <c r="L2065" i="10" s="1"/>
  <c r="M2065" i="10" s="1"/>
  <c r="H2065" i="10"/>
  <c r="I2065" i="10" s="1"/>
  <c r="J2065" i="10" s="1"/>
  <c r="E2065" i="10"/>
  <c r="F2065" i="10" s="1"/>
  <c r="G2065" i="10" s="1"/>
  <c r="A2066" i="10"/>
  <c r="B2065" i="10"/>
  <c r="C2065" i="10" s="1"/>
  <c r="D2065" i="10" s="1"/>
  <c r="K2066" i="10" l="1"/>
  <c r="L2066" i="10" s="1"/>
  <c r="M2066" i="10" s="1"/>
  <c r="H2066" i="10"/>
  <c r="I2066" i="10" s="1"/>
  <c r="J2066" i="10" s="1"/>
  <c r="E2066" i="10"/>
  <c r="F2066" i="10" s="1"/>
  <c r="G2066" i="10" s="1"/>
  <c r="A2067" i="10"/>
  <c r="B2066" i="10"/>
  <c r="C2066" i="10" s="1"/>
  <c r="D2066" i="10" s="1"/>
  <c r="K2067" i="10" l="1"/>
  <c r="L2067" i="10" s="1"/>
  <c r="M2067" i="10" s="1"/>
  <c r="E2067" i="10"/>
  <c r="F2067" i="10" s="1"/>
  <c r="G2067" i="10" s="1"/>
  <c r="H2067" i="10"/>
  <c r="I2067" i="10" s="1"/>
  <c r="J2067" i="10" s="1"/>
  <c r="B2067" i="10"/>
  <c r="C2067" i="10" s="1"/>
  <c r="D2067" i="10" s="1"/>
  <c r="A2068" i="10"/>
  <c r="K2068" i="10" l="1"/>
  <c r="L2068" i="10" s="1"/>
  <c r="M2068" i="10" s="1"/>
  <c r="H2068" i="10"/>
  <c r="I2068" i="10" s="1"/>
  <c r="J2068" i="10" s="1"/>
  <c r="E2068" i="10"/>
  <c r="F2068" i="10" s="1"/>
  <c r="G2068" i="10" s="1"/>
  <c r="A2069" i="10"/>
  <c r="B2068" i="10"/>
  <c r="C2068" i="10" s="1"/>
  <c r="D2068" i="10" s="1"/>
  <c r="K2069" i="10" l="1"/>
  <c r="L2069" i="10" s="1"/>
  <c r="M2069" i="10" s="1"/>
  <c r="H2069" i="10"/>
  <c r="I2069" i="10" s="1"/>
  <c r="J2069" i="10" s="1"/>
  <c r="E2069" i="10"/>
  <c r="F2069" i="10" s="1"/>
  <c r="G2069" i="10" s="1"/>
  <c r="A2070" i="10"/>
  <c r="B2069" i="10"/>
  <c r="C2069" i="10" s="1"/>
  <c r="D2069" i="10" s="1"/>
  <c r="K2070" i="10" l="1"/>
  <c r="L2070" i="10" s="1"/>
  <c r="M2070" i="10" s="1"/>
  <c r="H2070" i="10"/>
  <c r="I2070" i="10" s="1"/>
  <c r="J2070" i="10" s="1"/>
  <c r="E2070" i="10"/>
  <c r="F2070" i="10" s="1"/>
  <c r="G2070" i="10" s="1"/>
  <c r="B2070" i="10"/>
  <c r="C2070" i="10" s="1"/>
  <c r="D2070" i="10" s="1"/>
  <c r="A2071" i="10"/>
  <c r="K2071" i="10" l="1"/>
  <c r="L2071" i="10" s="1"/>
  <c r="M2071" i="10" s="1"/>
  <c r="E2071" i="10"/>
  <c r="F2071" i="10" s="1"/>
  <c r="G2071" i="10" s="1"/>
  <c r="H2071" i="10"/>
  <c r="I2071" i="10" s="1"/>
  <c r="J2071" i="10" s="1"/>
  <c r="A2072" i="10"/>
  <c r="B2071" i="10"/>
  <c r="C2071" i="10" s="1"/>
  <c r="D2071" i="10" s="1"/>
  <c r="K2072" i="10" l="1"/>
  <c r="L2072" i="10" s="1"/>
  <c r="M2072" i="10" s="1"/>
  <c r="H2072" i="10"/>
  <c r="I2072" i="10" s="1"/>
  <c r="J2072" i="10" s="1"/>
  <c r="E2072" i="10"/>
  <c r="F2072" i="10" s="1"/>
  <c r="G2072" i="10" s="1"/>
  <c r="B2072" i="10"/>
  <c r="C2072" i="10" s="1"/>
  <c r="D2072" i="10" s="1"/>
  <c r="A2073" i="10"/>
  <c r="K2073" i="10" l="1"/>
  <c r="L2073" i="10" s="1"/>
  <c r="M2073" i="10" s="1"/>
  <c r="H2073" i="10"/>
  <c r="I2073" i="10" s="1"/>
  <c r="J2073" i="10" s="1"/>
  <c r="E2073" i="10"/>
  <c r="F2073" i="10" s="1"/>
  <c r="G2073" i="10" s="1"/>
  <c r="B2073" i="10"/>
  <c r="C2073" i="10" s="1"/>
  <c r="D2073" i="10" s="1"/>
  <c r="A2074" i="10"/>
  <c r="K2074" i="10" l="1"/>
  <c r="L2074" i="10" s="1"/>
  <c r="M2074" i="10" s="1"/>
  <c r="H2074" i="10"/>
  <c r="I2074" i="10" s="1"/>
  <c r="J2074" i="10" s="1"/>
  <c r="E2074" i="10"/>
  <c r="F2074" i="10" s="1"/>
  <c r="G2074" i="10" s="1"/>
  <c r="B2074" i="10"/>
  <c r="C2074" i="10" s="1"/>
  <c r="D2074" i="10" s="1"/>
  <c r="A2075" i="10"/>
  <c r="K2075" i="10" l="1"/>
  <c r="L2075" i="10" s="1"/>
  <c r="M2075" i="10" s="1"/>
  <c r="E2075" i="10"/>
  <c r="F2075" i="10" s="1"/>
  <c r="G2075" i="10" s="1"/>
  <c r="H2075" i="10"/>
  <c r="I2075" i="10" s="1"/>
  <c r="J2075" i="10" s="1"/>
  <c r="B2075" i="10"/>
  <c r="C2075" i="10" s="1"/>
  <c r="D2075" i="10" s="1"/>
  <c r="A2076" i="10"/>
  <c r="K2076" i="10" l="1"/>
  <c r="L2076" i="10" s="1"/>
  <c r="M2076" i="10" s="1"/>
  <c r="H2076" i="10"/>
  <c r="I2076" i="10" s="1"/>
  <c r="J2076" i="10" s="1"/>
  <c r="E2076" i="10"/>
  <c r="F2076" i="10" s="1"/>
  <c r="G2076" i="10" s="1"/>
  <c r="A2077" i="10"/>
  <c r="B2076" i="10"/>
  <c r="C2076" i="10" s="1"/>
  <c r="D2076" i="10" s="1"/>
  <c r="K2077" i="10" l="1"/>
  <c r="L2077" i="10" s="1"/>
  <c r="M2077" i="10" s="1"/>
  <c r="H2077" i="10"/>
  <c r="I2077" i="10" s="1"/>
  <c r="J2077" i="10" s="1"/>
  <c r="E2077" i="10"/>
  <c r="F2077" i="10" s="1"/>
  <c r="G2077" i="10" s="1"/>
  <c r="A2078" i="10"/>
  <c r="B2077" i="10"/>
  <c r="C2077" i="10" s="1"/>
  <c r="D2077" i="10" s="1"/>
  <c r="K2078" i="10" l="1"/>
  <c r="L2078" i="10" s="1"/>
  <c r="M2078" i="10" s="1"/>
  <c r="H2078" i="10"/>
  <c r="I2078" i="10" s="1"/>
  <c r="J2078" i="10" s="1"/>
  <c r="E2078" i="10"/>
  <c r="F2078" i="10" s="1"/>
  <c r="G2078" i="10" s="1"/>
  <c r="B2078" i="10"/>
  <c r="C2078" i="10" s="1"/>
  <c r="D2078" i="10" s="1"/>
  <c r="A2079" i="10"/>
  <c r="K2079" i="10" l="1"/>
  <c r="L2079" i="10" s="1"/>
  <c r="M2079" i="10" s="1"/>
  <c r="H2079" i="10"/>
  <c r="I2079" i="10" s="1"/>
  <c r="J2079" i="10" s="1"/>
  <c r="E2079" i="10"/>
  <c r="F2079" i="10" s="1"/>
  <c r="G2079" i="10" s="1"/>
  <c r="B2079" i="10"/>
  <c r="C2079" i="10" s="1"/>
  <c r="D2079" i="10" s="1"/>
  <c r="A2080" i="10"/>
  <c r="K2080" i="10" l="1"/>
  <c r="L2080" i="10" s="1"/>
  <c r="M2080" i="10" s="1"/>
  <c r="H2080" i="10"/>
  <c r="I2080" i="10" s="1"/>
  <c r="J2080" i="10" s="1"/>
  <c r="E2080" i="10"/>
  <c r="F2080" i="10" s="1"/>
  <c r="G2080" i="10" s="1"/>
  <c r="A2081" i="10"/>
  <c r="B2080" i="10"/>
  <c r="C2080" i="10" s="1"/>
  <c r="D2080" i="10" s="1"/>
  <c r="K2081" i="10" l="1"/>
  <c r="L2081" i="10" s="1"/>
  <c r="M2081" i="10" s="1"/>
  <c r="H2081" i="10"/>
  <c r="I2081" i="10" s="1"/>
  <c r="J2081" i="10" s="1"/>
  <c r="E2081" i="10"/>
  <c r="F2081" i="10" s="1"/>
  <c r="G2081" i="10" s="1"/>
  <c r="A2082" i="10"/>
  <c r="B2081" i="10"/>
  <c r="C2081" i="10" s="1"/>
  <c r="D2081" i="10" s="1"/>
  <c r="K2082" i="10" l="1"/>
  <c r="L2082" i="10" s="1"/>
  <c r="M2082" i="10" s="1"/>
  <c r="H2082" i="10"/>
  <c r="I2082" i="10" s="1"/>
  <c r="J2082" i="10" s="1"/>
  <c r="E2082" i="10"/>
  <c r="F2082" i="10" s="1"/>
  <c r="G2082" i="10" s="1"/>
  <c r="B2082" i="10"/>
  <c r="C2082" i="10" s="1"/>
  <c r="D2082" i="10" s="1"/>
  <c r="A2083" i="10"/>
  <c r="K2083" i="10" l="1"/>
  <c r="L2083" i="10" s="1"/>
  <c r="M2083" i="10" s="1"/>
  <c r="E2083" i="10"/>
  <c r="F2083" i="10" s="1"/>
  <c r="G2083" i="10" s="1"/>
  <c r="H2083" i="10"/>
  <c r="I2083" i="10" s="1"/>
  <c r="J2083" i="10" s="1"/>
  <c r="B2083" i="10"/>
  <c r="C2083" i="10" s="1"/>
  <c r="D2083" i="10" s="1"/>
  <c r="A2084" i="10"/>
  <c r="K2084" i="10" l="1"/>
  <c r="L2084" i="10" s="1"/>
  <c r="M2084" i="10" s="1"/>
  <c r="H2084" i="10"/>
  <c r="I2084" i="10" s="1"/>
  <c r="J2084" i="10" s="1"/>
  <c r="E2084" i="10"/>
  <c r="F2084" i="10" s="1"/>
  <c r="G2084" i="10" s="1"/>
  <c r="A2085" i="10"/>
  <c r="B2084" i="10"/>
  <c r="C2084" i="10" s="1"/>
  <c r="D2084" i="10" s="1"/>
  <c r="K2085" i="10" l="1"/>
  <c r="L2085" i="10" s="1"/>
  <c r="M2085" i="10" s="1"/>
  <c r="H2085" i="10"/>
  <c r="I2085" i="10" s="1"/>
  <c r="J2085" i="10" s="1"/>
  <c r="E2085" i="10"/>
  <c r="F2085" i="10" s="1"/>
  <c r="G2085" i="10" s="1"/>
  <c r="A2086" i="10"/>
  <c r="B2085" i="10"/>
  <c r="C2085" i="10" s="1"/>
  <c r="D2085" i="10" s="1"/>
  <c r="K2086" i="10" l="1"/>
  <c r="L2086" i="10" s="1"/>
  <c r="M2086" i="10" s="1"/>
  <c r="H2086" i="10"/>
  <c r="I2086" i="10" s="1"/>
  <c r="J2086" i="10" s="1"/>
  <c r="E2086" i="10"/>
  <c r="F2086" i="10" s="1"/>
  <c r="G2086" i="10" s="1"/>
  <c r="B2086" i="10"/>
  <c r="C2086" i="10" s="1"/>
  <c r="D2086" i="10" s="1"/>
  <c r="A2087" i="10"/>
  <c r="K2087" i="10" l="1"/>
  <c r="L2087" i="10" s="1"/>
  <c r="M2087" i="10" s="1"/>
  <c r="E2087" i="10"/>
  <c r="F2087" i="10" s="1"/>
  <c r="G2087" i="10" s="1"/>
  <c r="H2087" i="10"/>
  <c r="I2087" i="10" s="1"/>
  <c r="J2087" i="10" s="1"/>
  <c r="A2088" i="10"/>
  <c r="B2087" i="10"/>
  <c r="C2087" i="10" s="1"/>
  <c r="D2087" i="10" s="1"/>
  <c r="K2088" i="10" l="1"/>
  <c r="L2088" i="10" s="1"/>
  <c r="M2088" i="10" s="1"/>
  <c r="H2088" i="10"/>
  <c r="I2088" i="10" s="1"/>
  <c r="J2088" i="10" s="1"/>
  <c r="E2088" i="10"/>
  <c r="F2088" i="10" s="1"/>
  <c r="G2088" i="10" s="1"/>
  <c r="A2089" i="10"/>
  <c r="B2088" i="10"/>
  <c r="C2088" i="10" s="1"/>
  <c r="D2088" i="10" s="1"/>
  <c r="K2089" i="10" l="1"/>
  <c r="L2089" i="10" s="1"/>
  <c r="M2089" i="10" s="1"/>
  <c r="H2089" i="10"/>
  <c r="I2089" i="10" s="1"/>
  <c r="J2089" i="10" s="1"/>
  <c r="E2089" i="10"/>
  <c r="F2089" i="10" s="1"/>
  <c r="G2089" i="10" s="1"/>
  <c r="A2090" i="10"/>
  <c r="B2089" i="10"/>
  <c r="C2089" i="10" s="1"/>
  <c r="D2089" i="10" s="1"/>
  <c r="K2090" i="10" l="1"/>
  <c r="L2090" i="10" s="1"/>
  <c r="M2090" i="10" s="1"/>
  <c r="H2090" i="10"/>
  <c r="I2090" i="10" s="1"/>
  <c r="J2090" i="10" s="1"/>
  <c r="E2090" i="10"/>
  <c r="F2090" i="10" s="1"/>
  <c r="G2090" i="10" s="1"/>
  <c r="A2091" i="10"/>
  <c r="B2090" i="10"/>
  <c r="C2090" i="10" s="1"/>
  <c r="D2090" i="10" s="1"/>
  <c r="K2091" i="10" l="1"/>
  <c r="L2091" i="10" s="1"/>
  <c r="M2091" i="10" s="1"/>
  <c r="E2091" i="10"/>
  <c r="F2091" i="10" s="1"/>
  <c r="G2091" i="10" s="1"/>
  <c r="H2091" i="10"/>
  <c r="I2091" i="10" s="1"/>
  <c r="J2091" i="10" s="1"/>
  <c r="B2091" i="10"/>
  <c r="C2091" i="10" s="1"/>
  <c r="D2091" i="10" s="1"/>
  <c r="A2092" i="10"/>
  <c r="K2092" i="10" l="1"/>
  <c r="L2092" i="10" s="1"/>
  <c r="M2092" i="10" s="1"/>
  <c r="H2092" i="10"/>
  <c r="I2092" i="10" s="1"/>
  <c r="J2092" i="10" s="1"/>
  <c r="E2092" i="10"/>
  <c r="F2092" i="10" s="1"/>
  <c r="G2092" i="10" s="1"/>
  <c r="A2093" i="10"/>
  <c r="B2092" i="10"/>
  <c r="C2092" i="10" s="1"/>
  <c r="D2092" i="10" s="1"/>
  <c r="K2093" i="10" l="1"/>
  <c r="L2093" i="10" s="1"/>
  <c r="M2093" i="10" s="1"/>
  <c r="H2093" i="10"/>
  <c r="I2093" i="10" s="1"/>
  <c r="J2093" i="10" s="1"/>
  <c r="E2093" i="10"/>
  <c r="F2093" i="10" s="1"/>
  <c r="G2093" i="10" s="1"/>
  <c r="A2094" i="10"/>
  <c r="B2093" i="10"/>
  <c r="C2093" i="10" s="1"/>
  <c r="D2093" i="10" s="1"/>
  <c r="K2094" i="10" l="1"/>
  <c r="L2094" i="10" s="1"/>
  <c r="M2094" i="10" s="1"/>
  <c r="H2094" i="10"/>
  <c r="I2094" i="10" s="1"/>
  <c r="J2094" i="10" s="1"/>
  <c r="E2094" i="10"/>
  <c r="F2094" i="10" s="1"/>
  <c r="G2094" i="10" s="1"/>
  <c r="A2095" i="10"/>
  <c r="B2094" i="10"/>
  <c r="C2094" i="10" s="1"/>
  <c r="D2094" i="10" s="1"/>
  <c r="K2095" i="10" l="1"/>
  <c r="L2095" i="10" s="1"/>
  <c r="M2095" i="10" s="1"/>
  <c r="H2095" i="10"/>
  <c r="I2095" i="10" s="1"/>
  <c r="J2095" i="10" s="1"/>
  <c r="E2095" i="10"/>
  <c r="F2095" i="10" s="1"/>
  <c r="G2095" i="10" s="1"/>
  <c r="B2095" i="10"/>
  <c r="C2095" i="10" s="1"/>
  <c r="D2095" i="10" s="1"/>
  <c r="A2096" i="10"/>
  <c r="K2096" i="10" l="1"/>
  <c r="L2096" i="10" s="1"/>
  <c r="M2096" i="10" s="1"/>
  <c r="H2096" i="10"/>
  <c r="I2096" i="10" s="1"/>
  <c r="J2096" i="10" s="1"/>
  <c r="E2096" i="10"/>
  <c r="F2096" i="10" s="1"/>
  <c r="G2096" i="10" s="1"/>
  <c r="A2097" i="10"/>
  <c r="B2096" i="10"/>
  <c r="C2096" i="10" s="1"/>
  <c r="D2096" i="10" s="1"/>
  <c r="K2097" i="10" l="1"/>
  <c r="L2097" i="10" s="1"/>
  <c r="M2097" i="10" s="1"/>
  <c r="H2097" i="10"/>
  <c r="I2097" i="10" s="1"/>
  <c r="J2097" i="10" s="1"/>
  <c r="E2097" i="10"/>
  <c r="F2097" i="10" s="1"/>
  <c r="G2097" i="10" s="1"/>
  <c r="A2098" i="10"/>
  <c r="B2097" i="10"/>
  <c r="C2097" i="10" s="1"/>
  <c r="D2097" i="10" s="1"/>
  <c r="K2098" i="10" l="1"/>
  <c r="L2098" i="10" s="1"/>
  <c r="M2098" i="10" s="1"/>
  <c r="H2098" i="10"/>
  <c r="I2098" i="10" s="1"/>
  <c r="J2098" i="10" s="1"/>
  <c r="E2098" i="10"/>
  <c r="F2098" i="10" s="1"/>
  <c r="G2098" i="10" s="1"/>
  <c r="A2099" i="10"/>
  <c r="B2098" i="10"/>
  <c r="C2098" i="10" s="1"/>
  <c r="D2098" i="10" s="1"/>
  <c r="K2099" i="10" l="1"/>
  <c r="L2099" i="10" s="1"/>
  <c r="M2099" i="10" s="1"/>
  <c r="E2099" i="10"/>
  <c r="F2099" i="10" s="1"/>
  <c r="G2099" i="10" s="1"/>
  <c r="H2099" i="10"/>
  <c r="I2099" i="10" s="1"/>
  <c r="J2099" i="10" s="1"/>
  <c r="B2099" i="10"/>
  <c r="C2099" i="10" s="1"/>
  <c r="D2099" i="10" s="1"/>
  <c r="A2100" i="10"/>
  <c r="K2100" i="10" l="1"/>
  <c r="L2100" i="10" s="1"/>
  <c r="M2100" i="10" s="1"/>
  <c r="H2100" i="10"/>
  <c r="I2100" i="10" s="1"/>
  <c r="J2100" i="10" s="1"/>
  <c r="E2100" i="10"/>
  <c r="F2100" i="10" s="1"/>
  <c r="G2100" i="10" s="1"/>
  <c r="A2101" i="10"/>
  <c r="B2100" i="10"/>
  <c r="C2100" i="10" s="1"/>
  <c r="D2100" i="10" s="1"/>
  <c r="K2101" i="10" l="1"/>
  <c r="L2101" i="10" s="1"/>
  <c r="M2101" i="10" s="1"/>
  <c r="H2101" i="10"/>
  <c r="I2101" i="10" s="1"/>
  <c r="J2101" i="10" s="1"/>
  <c r="E2101" i="10"/>
  <c r="F2101" i="10" s="1"/>
  <c r="G2101" i="10" s="1"/>
  <c r="A2102" i="10"/>
  <c r="B2101" i="10"/>
  <c r="C2101" i="10" s="1"/>
  <c r="D2101" i="10" s="1"/>
  <c r="K2102" i="10" l="1"/>
  <c r="L2102" i="10" s="1"/>
  <c r="M2102" i="10" s="1"/>
  <c r="H2102" i="10"/>
  <c r="I2102" i="10" s="1"/>
  <c r="J2102" i="10" s="1"/>
  <c r="E2102" i="10"/>
  <c r="F2102" i="10" s="1"/>
  <c r="G2102" i="10" s="1"/>
  <c r="B2102" i="10"/>
  <c r="C2102" i="10" s="1"/>
  <c r="D2102" i="10" s="1"/>
  <c r="A2103" i="10"/>
  <c r="K2103" i="10" l="1"/>
  <c r="L2103" i="10" s="1"/>
  <c r="M2103" i="10" s="1"/>
  <c r="E2103" i="10"/>
  <c r="F2103" i="10" s="1"/>
  <c r="G2103" i="10" s="1"/>
  <c r="H2103" i="10"/>
  <c r="I2103" i="10" s="1"/>
  <c r="J2103" i="10" s="1"/>
  <c r="A2104" i="10"/>
  <c r="B2103" i="10"/>
  <c r="C2103" i="10" s="1"/>
  <c r="D2103" i="10" s="1"/>
  <c r="K2104" i="10" l="1"/>
  <c r="L2104" i="10" s="1"/>
  <c r="M2104" i="10" s="1"/>
  <c r="H2104" i="10"/>
  <c r="I2104" i="10" s="1"/>
  <c r="J2104" i="10" s="1"/>
  <c r="E2104" i="10"/>
  <c r="F2104" i="10" s="1"/>
  <c r="G2104" i="10" s="1"/>
  <c r="A2105" i="10"/>
  <c r="B2104" i="10"/>
  <c r="C2104" i="10" s="1"/>
  <c r="D2104" i="10" s="1"/>
  <c r="K2105" i="10" l="1"/>
  <c r="L2105" i="10" s="1"/>
  <c r="M2105" i="10" s="1"/>
  <c r="H2105" i="10"/>
  <c r="I2105" i="10" s="1"/>
  <c r="J2105" i="10" s="1"/>
  <c r="E2105" i="10"/>
  <c r="F2105" i="10" s="1"/>
  <c r="G2105" i="10" s="1"/>
  <c r="A2106" i="10"/>
  <c r="B2105" i="10"/>
  <c r="C2105" i="10" s="1"/>
  <c r="D2105" i="10" s="1"/>
  <c r="K2106" i="10" l="1"/>
  <c r="L2106" i="10" s="1"/>
  <c r="M2106" i="10" s="1"/>
  <c r="H2106" i="10"/>
  <c r="I2106" i="10" s="1"/>
  <c r="J2106" i="10" s="1"/>
  <c r="E2106" i="10"/>
  <c r="F2106" i="10" s="1"/>
  <c r="G2106" i="10" s="1"/>
  <c r="A2107" i="10"/>
  <c r="B2106" i="10"/>
  <c r="C2106" i="10" s="1"/>
  <c r="D2106" i="10" s="1"/>
  <c r="K2107" i="10" l="1"/>
  <c r="L2107" i="10" s="1"/>
  <c r="M2107" i="10" s="1"/>
  <c r="E2107" i="10"/>
  <c r="F2107" i="10" s="1"/>
  <c r="G2107" i="10" s="1"/>
  <c r="H2107" i="10"/>
  <c r="I2107" i="10" s="1"/>
  <c r="J2107" i="10" s="1"/>
  <c r="A2108" i="10"/>
  <c r="B2107" i="10"/>
  <c r="C2107" i="10" s="1"/>
  <c r="D2107" i="10" s="1"/>
  <c r="K2108" i="10" l="1"/>
  <c r="L2108" i="10" s="1"/>
  <c r="M2108" i="10" s="1"/>
  <c r="H2108" i="10"/>
  <c r="I2108" i="10" s="1"/>
  <c r="J2108" i="10" s="1"/>
  <c r="E2108" i="10"/>
  <c r="F2108" i="10" s="1"/>
  <c r="G2108" i="10" s="1"/>
  <c r="B2108" i="10"/>
  <c r="C2108" i="10" s="1"/>
  <c r="D2108" i="10" s="1"/>
  <c r="A2109" i="10"/>
  <c r="K2109" i="10" l="1"/>
  <c r="L2109" i="10" s="1"/>
  <c r="M2109" i="10" s="1"/>
  <c r="H2109" i="10"/>
  <c r="I2109" i="10" s="1"/>
  <c r="J2109" i="10" s="1"/>
  <c r="E2109" i="10"/>
  <c r="F2109" i="10" s="1"/>
  <c r="G2109" i="10" s="1"/>
  <c r="B2109" i="10"/>
  <c r="C2109" i="10" s="1"/>
  <c r="D2109" i="10" s="1"/>
  <c r="A2110" i="10"/>
  <c r="K2110" i="10" l="1"/>
  <c r="L2110" i="10" s="1"/>
  <c r="M2110" i="10" s="1"/>
  <c r="H2110" i="10"/>
  <c r="I2110" i="10" s="1"/>
  <c r="J2110" i="10" s="1"/>
  <c r="E2110" i="10"/>
  <c r="F2110" i="10" s="1"/>
  <c r="G2110" i="10" s="1"/>
  <c r="B2110" i="10"/>
  <c r="C2110" i="10" s="1"/>
  <c r="D2110" i="10" s="1"/>
  <c r="A2111" i="10"/>
  <c r="K2111" i="10" l="1"/>
  <c r="L2111" i="10" s="1"/>
  <c r="M2111" i="10" s="1"/>
  <c r="H2111" i="10"/>
  <c r="I2111" i="10" s="1"/>
  <c r="J2111" i="10" s="1"/>
  <c r="E2111" i="10"/>
  <c r="F2111" i="10" s="1"/>
  <c r="G2111" i="10" s="1"/>
  <c r="B2111" i="10"/>
  <c r="C2111" i="10" s="1"/>
  <c r="D2111" i="10" s="1"/>
  <c r="A2112" i="10"/>
  <c r="K2112" i="10" l="1"/>
  <c r="L2112" i="10" s="1"/>
  <c r="M2112" i="10" s="1"/>
  <c r="H2112" i="10"/>
  <c r="I2112" i="10" s="1"/>
  <c r="J2112" i="10" s="1"/>
  <c r="E2112" i="10"/>
  <c r="F2112" i="10" s="1"/>
  <c r="G2112" i="10" s="1"/>
  <c r="A2113" i="10"/>
  <c r="B2112" i="10"/>
  <c r="C2112" i="10" s="1"/>
  <c r="D2112" i="10" s="1"/>
  <c r="K2113" i="10" l="1"/>
  <c r="L2113" i="10" s="1"/>
  <c r="M2113" i="10" s="1"/>
  <c r="H2113" i="10"/>
  <c r="I2113" i="10" s="1"/>
  <c r="J2113" i="10" s="1"/>
  <c r="E2113" i="10"/>
  <c r="F2113" i="10" s="1"/>
  <c r="G2113" i="10" s="1"/>
  <c r="B2113" i="10"/>
  <c r="C2113" i="10" s="1"/>
  <c r="D2113" i="10" s="1"/>
  <c r="A2114" i="10"/>
  <c r="K2114" i="10" l="1"/>
  <c r="L2114" i="10" s="1"/>
  <c r="M2114" i="10" s="1"/>
  <c r="H2114" i="10"/>
  <c r="I2114" i="10" s="1"/>
  <c r="J2114" i="10" s="1"/>
  <c r="E2114" i="10"/>
  <c r="F2114" i="10" s="1"/>
  <c r="G2114" i="10" s="1"/>
  <c r="A2115" i="10"/>
  <c r="B2114" i="10"/>
  <c r="C2114" i="10" s="1"/>
  <c r="D2114" i="10" s="1"/>
  <c r="K2115" i="10" l="1"/>
  <c r="L2115" i="10" s="1"/>
  <c r="M2115" i="10" s="1"/>
  <c r="E2115" i="10"/>
  <c r="F2115" i="10" s="1"/>
  <c r="G2115" i="10" s="1"/>
  <c r="H2115" i="10"/>
  <c r="I2115" i="10" s="1"/>
  <c r="J2115" i="10" s="1"/>
  <c r="B2115" i="10"/>
  <c r="C2115" i="10" s="1"/>
  <c r="D2115" i="10" s="1"/>
  <c r="A2116" i="10"/>
  <c r="K2116" i="10" l="1"/>
  <c r="L2116" i="10" s="1"/>
  <c r="M2116" i="10" s="1"/>
  <c r="H2116" i="10"/>
  <c r="I2116" i="10" s="1"/>
  <c r="J2116" i="10" s="1"/>
  <c r="E2116" i="10"/>
  <c r="F2116" i="10" s="1"/>
  <c r="G2116" i="10" s="1"/>
  <c r="A2117" i="10"/>
  <c r="B2116" i="10"/>
  <c r="C2116" i="10" s="1"/>
  <c r="D2116" i="10" s="1"/>
  <c r="K2117" i="10" l="1"/>
  <c r="L2117" i="10" s="1"/>
  <c r="M2117" i="10" s="1"/>
  <c r="H2117" i="10"/>
  <c r="I2117" i="10" s="1"/>
  <c r="J2117" i="10" s="1"/>
  <c r="E2117" i="10"/>
  <c r="F2117" i="10" s="1"/>
  <c r="G2117" i="10" s="1"/>
  <c r="A2118" i="10"/>
  <c r="B2117" i="10"/>
  <c r="C2117" i="10" s="1"/>
  <c r="D2117" i="10" s="1"/>
  <c r="K2118" i="10" l="1"/>
  <c r="L2118" i="10" s="1"/>
  <c r="M2118" i="10" s="1"/>
  <c r="H2118" i="10"/>
  <c r="I2118" i="10" s="1"/>
  <c r="J2118" i="10" s="1"/>
  <c r="E2118" i="10"/>
  <c r="F2118" i="10" s="1"/>
  <c r="G2118" i="10" s="1"/>
  <c r="B2118" i="10"/>
  <c r="C2118" i="10" s="1"/>
  <c r="D2118" i="10" s="1"/>
  <c r="A2119" i="10"/>
  <c r="K2119" i="10" l="1"/>
  <c r="L2119" i="10" s="1"/>
  <c r="M2119" i="10" s="1"/>
  <c r="E2119" i="10"/>
  <c r="F2119" i="10" s="1"/>
  <c r="G2119" i="10" s="1"/>
  <c r="H2119" i="10"/>
  <c r="I2119" i="10" s="1"/>
  <c r="J2119" i="10" s="1"/>
  <c r="B2119" i="10"/>
  <c r="C2119" i="10" s="1"/>
  <c r="D2119" i="10" s="1"/>
  <c r="A2120" i="10"/>
  <c r="K2120" i="10" l="1"/>
  <c r="L2120" i="10" s="1"/>
  <c r="M2120" i="10" s="1"/>
  <c r="H2120" i="10"/>
  <c r="I2120" i="10" s="1"/>
  <c r="J2120" i="10" s="1"/>
  <c r="E2120" i="10"/>
  <c r="F2120" i="10" s="1"/>
  <c r="G2120" i="10" s="1"/>
  <c r="A2121" i="10"/>
  <c r="B2120" i="10"/>
  <c r="C2120" i="10" s="1"/>
  <c r="D2120" i="10" s="1"/>
  <c r="K2121" i="10" l="1"/>
  <c r="L2121" i="10" s="1"/>
  <c r="M2121" i="10" s="1"/>
  <c r="H2121" i="10"/>
  <c r="I2121" i="10" s="1"/>
  <c r="J2121" i="10" s="1"/>
  <c r="E2121" i="10"/>
  <c r="F2121" i="10" s="1"/>
  <c r="G2121" i="10" s="1"/>
  <c r="A2122" i="10"/>
  <c r="B2121" i="10"/>
  <c r="C2121" i="10" s="1"/>
  <c r="D2121" i="10" s="1"/>
  <c r="K2122" i="10" l="1"/>
  <c r="L2122" i="10" s="1"/>
  <c r="M2122" i="10" s="1"/>
  <c r="H2122" i="10"/>
  <c r="I2122" i="10" s="1"/>
  <c r="J2122" i="10" s="1"/>
  <c r="E2122" i="10"/>
  <c r="F2122" i="10" s="1"/>
  <c r="G2122" i="10" s="1"/>
  <c r="A2123" i="10"/>
  <c r="B2122" i="10"/>
  <c r="C2122" i="10" s="1"/>
  <c r="D2122" i="10" s="1"/>
  <c r="K2123" i="10" l="1"/>
  <c r="L2123" i="10" s="1"/>
  <c r="M2123" i="10" s="1"/>
  <c r="E2123" i="10"/>
  <c r="F2123" i="10" s="1"/>
  <c r="G2123" i="10" s="1"/>
  <c r="H2123" i="10"/>
  <c r="I2123" i="10" s="1"/>
  <c r="J2123" i="10" s="1"/>
  <c r="B2123" i="10"/>
  <c r="C2123" i="10" s="1"/>
  <c r="D2123" i="10" s="1"/>
  <c r="A2124" i="10"/>
  <c r="K2124" i="10" l="1"/>
  <c r="L2124" i="10" s="1"/>
  <c r="M2124" i="10" s="1"/>
  <c r="H2124" i="10"/>
  <c r="I2124" i="10" s="1"/>
  <c r="J2124" i="10" s="1"/>
  <c r="E2124" i="10"/>
  <c r="F2124" i="10" s="1"/>
  <c r="G2124" i="10" s="1"/>
  <c r="A2125" i="10"/>
  <c r="B2124" i="10"/>
  <c r="C2124" i="10" s="1"/>
  <c r="D2124" i="10" s="1"/>
  <c r="K2125" i="10" l="1"/>
  <c r="L2125" i="10" s="1"/>
  <c r="M2125" i="10" s="1"/>
  <c r="H2125" i="10"/>
  <c r="I2125" i="10" s="1"/>
  <c r="J2125" i="10" s="1"/>
  <c r="E2125" i="10"/>
  <c r="F2125" i="10" s="1"/>
  <c r="G2125" i="10" s="1"/>
  <c r="A2126" i="10"/>
  <c r="B2125" i="10"/>
  <c r="C2125" i="10" s="1"/>
  <c r="D2125" i="10" s="1"/>
  <c r="K2126" i="10" l="1"/>
  <c r="L2126" i="10" s="1"/>
  <c r="M2126" i="10" s="1"/>
  <c r="H2126" i="10"/>
  <c r="I2126" i="10" s="1"/>
  <c r="J2126" i="10" s="1"/>
  <c r="E2126" i="10"/>
  <c r="F2126" i="10" s="1"/>
  <c r="G2126" i="10" s="1"/>
  <c r="A2127" i="10"/>
  <c r="B2126" i="10"/>
  <c r="C2126" i="10" s="1"/>
  <c r="D2126" i="10" s="1"/>
  <c r="K2127" i="10" l="1"/>
  <c r="L2127" i="10" s="1"/>
  <c r="M2127" i="10" s="1"/>
  <c r="H2127" i="10"/>
  <c r="I2127" i="10" s="1"/>
  <c r="J2127" i="10" s="1"/>
  <c r="E2127" i="10"/>
  <c r="F2127" i="10" s="1"/>
  <c r="G2127" i="10" s="1"/>
  <c r="B2127" i="10"/>
  <c r="C2127" i="10" s="1"/>
  <c r="D2127" i="10" s="1"/>
  <c r="A2128" i="10"/>
  <c r="K2128" i="10" l="1"/>
  <c r="L2128" i="10" s="1"/>
  <c r="M2128" i="10" s="1"/>
  <c r="H2128" i="10"/>
  <c r="I2128" i="10" s="1"/>
  <c r="J2128" i="10" s="1"/>
  <c r="E2128" i="10"/>
  <c r="F2128" i="10" s="1"/>
  <c r="G2128" i="10" s="1"/>
  <c r="A2129" i="10"/>
  <c r="B2128" i="10"/>
  <c r="C2128" i="10" s="1"/>
  <c r="D2128" i="10" s="1"/>
  <c r="K2129" i="10" l="1"/>
  <c r="L2129" i="10" s="1"/>
  <c r="M2129" i="10" s="1"/>
  <c r="H2129" i="10"/>
  <c r="I2129" i="10" s="1"/>
  <c r="J2129" i="10" s="1"/>
  <c r="E2129" i="10"/>
  <c r="F2129" i="10" s="1"/>
  <c r="G2129" i="10" s="1"/>
  <c r="B2129" i="10"/>
  <c r="C2129" i="10" s="1"/>
  <c r="D2129" i="10" s="1"/>
  <c r="A2130" i="10"/>
  <c r="K2130" i="10" l="1"/>
  <c r="L2130" i="10" s="1"/>
  <c r="M2130" i="10" s="1"/>
  <c r="H2130" i="10"/>
  <c r="I2130" i="10" s="1"/>
  <c r="J2130" i="10" s="1"/>
  <c r="E2130" i="10"/>
  <c r="F2130" i="10" s="1"/>
  <c r="G2130" i="10" s="1"/>
  <c r="B2130" i="10"/>
  <c r="C2130" i="10" s="1"/>
  <c r="D2130" i="10" s="1"/>
  <c r="A2131" i="10"/>
  <c r="K2131" i="10" l="1"/>
  <c r="L2131" i="10" s="1"/>
  <c r="M2131" i="10" s="1"/>
  <c r="E2131" i="10"/>
  <c r="F2131" i="10" s="1"/>
  <c r="G2131" i="10" s="1"/>
  <c r="H2131" i="10"/>
  <c r="I2131" i="10" s="1"/>
  <c r="J2131" i="10" s="1"/>
  <c r="B2131" i="10"/>
  <c r="C2131" i="10" s="1"/>
  <c r="D2131" i="10" s="1"/>
  <c r="A2132" i="10"/>
  <c r="K2132" i="10" l="1"/>
  <c r="L2132" i="10" s="1"/>
  <c r="M2132" i="10" s="1"/>
  <c r="H2132" i="10"/>
  <c r="I2132" i="10" s="1"/>
  <c r="J2132" i="10" s="1"/>
  <c r="E2132" i="10"/>
  <c r="F2132" i="10" s="1"/>
  <c r="G2132" i="10" s="1"/>
  <c r="A2133" i="10"/>
  <c r="B2132" i="10"/>
  <c r="C2132" i="10" s="1"/>
  <c r="D2132" i="10" s="1"/>
  <c r="K2133" i="10" l="1"/>
  <c r="L2133" i="10" s="1"/>
  <c r="M2133" i="10" s="1"/>
  <c r="H2133" i="10"/>
  <c r="I2133" i="10" s="1"/>
  <c r="J2133" i="10" s="1"/>
  <c r="E2133" i="10"/>
  <c r="F2133" i="10" s="1"/>
  <c r="G2133" i="10" s="1"/>
  <c r="A2134" i="10"/>
  <c r="B2133" i="10"/>
  <c r="C2133" i="10" s="1"/>
  <c r="D2133" i="10" s="1"/>
  <c r="K2134" i="10" l="1"/>
  <c r="L2134" i="10" s="1"/>
  <c r="M2134" i="10" s="1"/>
  <c r="H2134" i="10"/>
  <c r="I2134" i="10" s="1"/>
  <c r="J2134" i="10" s="1"/>
  <c r="E2134" i="10"/>
  <c r="F2134" i="10" s="1"/>
  <c r="G2134" i="10" s="1"/>
  <c r="A2135" i="10"/>
  <c r="B2134" i="10"/>
  <c r="C2134" i="10" s="1"/>
  <c r="D2134" i="10" s="1"/>
  <c r="K2135" i="10" l="1"/>
  <c r="L2135" i="10" s="1"/>
  <c r="M2135" i="10" s="1"/>
  <c r="E2135" i="10"/>
  <c r="F2135" i="10" s="1"/>
  <c r="G2135" i="10" s="1"/>
  <c r="H2135" i="10"/>
  <c r="I2135" i="10" s="1"/>
  <c r="J2135" i="10" s="1"/>
  <c r="B2135" i="10"/>
  <c r="C2135" i="10" s="1"/>
  <c r="D2135" i="10" s="1"/>
  <c r="A2136" i="10"/>
  <c r="K2136" i="10" l="1"/>
  <c r="L2136" i="10" s="1"/>
  <c r="M2136" i="10" s="1"/>
  <c r="H2136" i="10"/>
  <c r="I2136" i="10" s="1"/>
  <c r="J2136" i="10" s="1"/>
  <c r="E2136" i="10"/>
  <c r="F2136" i="10" s="1"/>
  <c r="G2136" i="10" s="1"/>
  <c r="A2137" i="10"/>
  <c r="B2136" i="10"/>
  <c r="C2136" i="10" s="1"/>
  <c r="D2136" i="10" s="1"/>
  <c r="K2137" i="10" l="1"/>
  <c r="L2137" i="10" s="1"/>
  <c r="M2137" i="10" s="1"/>
  <c r="H2137" i="10"/>
  <c r="I2137" i="10" s="1"/>
  <c r="J2137" i="10" s="1"/>
  <c r="E2137" i="10"/>
  <c r="F2137" i="10" s="1"/>
  <c r="G2137" i="10" s="1"/>
  <c r="A2138" i="10"/>
  <c r="B2137" i="10"/>
  <c r="C2137" i="10" s="1"/>
  <c r="D2137" i="10" s="1"/>
  <c r="K2138" i="10" l="1"/>
  <c r="L2138" i="10" s="1"/>
  <c r="M2138" i="10" s="1"/>
  <c r="H2138" i="10"/>
  <c r="I2138" i="10" s="1"/>
  <c r="J2138" i="10" s="1"/>
  <c r="E2138" i="10"/>
  <c r="F2138" i="10" s="1"/>
  <c r="G2138" i="10" s="1"/>
  <c r="B2138" i="10"/>
  <c r="C2138" i="10" s="1"/>
  <c r="D2138" i="10" s="1"/>
  <c r="A2139" i="10"/>
  <c r="K2139" i="10" l="1"/>
  <c r="L2139" i="10" s="1"/>
  <c r="M2139" i="10" s="1"/>
  <c r="E2139" i="10"/>
  <c r="F2139" i="10" s="1"/>
  <c r="G2139" i="10" s="1"/>
  <c r="H2139" i="10"/>
  <c r="I2139" i="10" s="1"/>
  <c r="J2139" i="10" s="1"/>
  <c r="B2139" i="10"/>
  <c r="C2139" i="10" s="1"/>
  <c r="D2139" i="10" s="1"/>
  <c r="A2140" i="10"/>
  <c r="K2140" i="10" l="1"/>
  <c r="L2140" i="10" s="1"/>
  <c r="M2140" i="10" s="1"/>
  <c r="H2140" i="10"/>
  <c r="I2140" i="10" s="1"/>
  <c r="J2140" i="10" s="1"/>
  <c r="E2140" i="10"/>
  <c r="F2140" i="10" s="1"/>
  <c r="G2140" i="10" s="1"/>
  <c r="A2141" i="10"/>
  <c r="B2140" i="10"/>
  <c r="C2140" i="10" s="1"/>
  <c r="D2140" i="10" s="1"/>
  <c r="K2141" i="10" l="1"/>
  <c r="L2141" i="10" s="1"/>
  <c r="M2141" i="10" s="1"/>
  <c r="H2141" i="10"/>
  <c r="I2141" i="10" s="1"/>
  <c r="J2141" i="10" s="1"/>
  <c r="E2141" i="10"/>
  <c r="F2141" i="10" s="1"/>
  <c r="G2141" i="10" s="1"/>
  <c r="A2142" i="10"/>
  <c r="B2141" i="10"/>
  <c r="C2141" i="10" s="1"/>
  <c r="D2141" i="10" s="1"/>
  <c r="K2142" i="10" l="1"/>
  <c r="L2142" i="10" s="1"/>
  <c r="M2142" i="10" s="1"/>
  <c r="H2142" i="10"/>
  <c r="I2142" i="10" s="1"/>
  <c r="J2142" i="10" s="1"/>
  <c r="E2142" i="10"/>
  <c r="F2142" i="10" s="1"/>
  <c r="G2142" i="10" s="1"/>
  <c r="B2142" i="10"/>
  <c r="C2142" i="10" s="1"/>
  <c r="D2142" i="10" s="1"/>
  <c r="A2143" i="10"/>
  <c r="K2143" i="10" l="1"/>
  <c r="L2143" i="10" s="1"/>
  <c r="M2143" i="10" s="1"/>
  <c r="H2143" i="10"/>
  <c r="I2143" i="10" s="1"/>
  <c r="J2143" i="10" s="1"/>
  <c r="E2143" i="10"/>
  <c r="F2143" i="10" s="1"/>
  <c r="G2143" i="10" s="1"/>
  <c r="A2144" i="10"/>
  <c r="B2143" i="10"/>
  <c r="C2143" i="10" s="1"/>
  <c r="D2143" i="10" s="1"/>
  <c r="K2144" i="10" l="1"/>
  <c r="L2144" i="10" s="1"/>
  <c r="M2144" i="10" s="1"/>
  <c r="H2144" i="10"/>
  <c r="I2144" i="10" s="1"/>
  <c r="J2144" i="10" s="1"/>
  <c r="E2144" i="10"/>
  <c r="F2144" i="10" s="1"/>
  <c r="G2144" i="10" s="1"/>
  <c r="A2145" i="10"/>
  <c r="B2144" i="10"/>
  <c r="C2144" i="10" s="1"/>
  <c r="D2144" i="10" s="1"/>
  <c r="K2145" i="10" l="1"/>
  <c r="L2145" i="10" s="1"/>
  <c r="M2145" i="10" s="1"/>
  <c r="H2145" i="10"/>
  <c r="I2145" i="10" s="1"/>
  <c r="J2145" i="10" s="1"/>
  <c r="E2145" i="10"/>
  <c r="F2145" i="10" s="1"/>
  <c r="G2145" i="10" s="1"/>
  <c r="A2146" i="10"/>
  <c r="B2145" i="10"/>
  <c r="C2145" i="10" s="1"/>
  <c r="D2145" i="10" s="1"/>
  <c r="K2146" i="10" l="1"/>
  <c r="L2146" i="10" s="1"/>
  <c r="M2146" i="10" s="1"/>
  <c r="H2146" i="10"/>
  <c r="I2146" i="10" s="1"/>
  <c r="J2146" i="10" s="1"/>
  <c r="E2146" i="10"/>
  <c r="F2146" i="10" s="1"/>
  <c r="G2146" i="10" s="1"/>
  <c r="B2146" i="10"/>
  <c r="C2146" i="10" s="1"/>
  <c r="D2146" i="10" s="1"/>
  <c r="A2147" i="10"/>
  <c r="K2147" i="10" l="1"/>
  <c r="L2147" i="10" s="1"/>
  <c r="M2147" i="10" s="1"/>
  <c r="E2147" i="10"/>
  <c r="F2147" i="10" s="1"/>
  <c r="G2147" i="10" s="1"/>
  <c r="H2147" i="10"/>
  <c r="I2147" i="10" s="1"/>
  <c r="J2147" i="10" s="1"/>
  <c r="A2148" i="10"/>
  <c r="B2147" i="10"/>
  <c r="C2147" i="10" s="1"/>
  <c r="D2147" i="10" s="1"/>
  <c r="K2148" i="10" l="1"/>
  <c r="L2148" i="10" s="1"/>
  <c r="M2148" i="10" s="1"/>
  <c r="H2148" i="10"/>
  <c r="I2148" i="10" s="1"/>
  <c r="J2148" i="10" s="1"/>
  <c r="E2148" i="10"/>
  <c r="F2148" i="10" s="1"/>
  <c r="G2148" i="10" s="1"/>
  <c r="A2149" i="10"/>
  <c r="B2148" i="10"/>
  <c r="C2148" i="10" s="1"/>
  <c r="D2148" i="10" s="1"/>
  <c r="K2149" i="10" l="1"/>
  <c r="L2149" i="10" s="1"/>
  <c r="M2149" i="10" s="1"/>
  <c r="H2149" i="10"/>
  <c r="I2149" i="10" s="1"/>
  <c r="J2149" i="10" s="1"/>
  <c r="E2149" i="10"/>
  <c r="F2149" i="10" s="1"/>
  <c r="G2149" i="10" s="1"/>
  <c r="B2149" i="10"/>
  <c r="C2149" i="10" s="1"/>
  <c r="D2149" i="10" s="1"/>
  <c r="A2150" i="10"/>
  <c r="K2150" i="10" l="1"/>
  <c r="L2150" i="10" s="1"/>
  <c r="M2150" i="10" s="1"/>
  <c r="H2150" i="10"/>
  <c r="I2150" i="10" s="1"/>
  <c r="J2150" i="10" s="1"/>
  <c r="E2150" i="10"/>
  <c r="F2150" i="10" s="1"/>
  <c r="G2150" i="10" s="1"/>
  <c r="A2151" i="10"/>
  <c r="B2150" i="10"/>
  <c r="C2150" i="10" s="1"/>
  <c r="D2150" i="10" s="1"/>
  <c r="K2151" i="10" l="1"/>
  <c r="L2151" i="10" s="1"/>
  <c r="M2151" i="10" s="1"/>
  <c r="E2151" i="10"/>
  <c r="F2151" i="10" s="1"/>
  <c r="G2151" i="10" s="1"/>
  <c r="H2151" i="10"/>
  <c r="I2151" i="10" s="1"/>
  <c r="J2151" i="10" s="1"/>
  <c r="B2151" i="10"/>
  <c r="C2151" i="10" s="1"/>
  <c r="D2151" i="10" s="1"/>
  <c r="A2152" i="10"/>
  <c r="K2152" i="10" l="1"/>
  <c r="L2152" i="10" s="1"/>
  <c r="M2152" i="10" s="1"/>
  <c r="H2152" i="10"/>
  <c r="I2152" i="10" s="1"/>
  <c r="J2152" i="10" s="1"/>
  <c r="E2152" i="10"/>
  <c r="F2152" i="10" s="1"/>
  <c r="G2152" i="10" s="1"/>
  <c r="A2153" i="10"/>
  <c r="B2152" i="10"/>
  <c r="C2152" i="10" s="1"/>
  <c r="D2152" i="10" s="1"/>
  <c r="K2153" i="10" l="1"/>
  <c r="L2153" i="10" s="1"/>
  <c r="M2153" i="10" s="1"/>
  <c r="H2153" i="10"/>
  <c r="I2153" i="10" s="1"/>
  <c r="J2153" i="10" s="1"/>
  <c r="E2153" i="10"/>
  <c r="F2153" i="10" s="1"/>
  <c r="G2153" i="10" s="1"/>
  <c r="B2153" i="10"/>
  <c r="C2153" i="10" s="1"/>
  <c r="D2153" i="10" s="1"/>
  <c r="A2154" i="10"/>
  <c r="K2154" i="10" l="1"/>
  <c r="L2154" i="10" s="1"/>
  <c r="M2154" i="10" s="1"/>
  <c r="H2154" i="10"/>
  <c r="I2154" i="10" s="1"/>
  <c r="J2154" i="10" s="1"/>
  <c r="E2154" i="10"/>
  <c r="F2154" i="10" s="1"/>
  <c r="G2154" i="10" s="1"/>
  <c r="B2154" i="10"/>
  <c r="C2154" i="10" s="1"/>
  <c r="D2154" i="10" s="1"/>
  <c r="A2155" i="10"/>
  <c r="K2155" i="10" l="1"/>
  <c r="L2155" i="10" s="1"/>
  <c r="M2155" i="10" s="1"/>
  <c r="E2155" i="10"/>
  <c r="F2155" i="10" s="1"/>
  <c r="G2155" i="10" s="1"/>
  <c r="H2155" i="10"/>
  <c r="I2155" i="10" s="1"/>
  <c r="J2155" i="10" s="1"/>
  <c r="B2155" i="10"/>
  <c r="C2155" i="10" s="1"/>
  <c r="D2155" i="10" s="1"/>
  <c r="A2156" i="10"/>
  <c r="K2156" i="10" l="1"/>
  <c r="L2156" i="10" s="1"/>
  <c r="M2156" i="10" s="1"/>
  <c r="H2156" i="10"/>
  <c r="I2156" i="10" s="1"/>
  <c r="J2156" i="10" s="1"/>
  <c r="E2156" i="10"/>
  <c r="F2156" i="10" s="1"/>
  <c r="G2156" i="10" s="1"/>
  <c r="A2157" i="10"/>
  <c r="B2156" i="10"/>
  <c r="C2156" i="10" s="1"/>
  <c r="D2156" i="10" s="1"/>
  <c r="K2157" i="10" l="1"/>
  <c r="L2157" i="10" s="1"/>
  <c r="M2157" i="10" s="1"/>
  <c r="H2157" i="10"/>
  <c r="I2157" i="10" s="1"/>
  <c r="J2157" i="10" s="1"/>
  <c r="E2157" i="10"/>
  <c r="F2157" i="10" s="1"/>
  <c r="G2157" i="10" s="1"/>
  <c r="A2158" i="10"/>
  <c r="B2157" i="10"/>
  <c r="C2157" i="10" s="1"/>
  <c r="D2157" i="10" s="1"/>
  <c r="K2158" i="10" l="1"/>
  <c r="L2158" i="10" s="1"/>
  <c r="M2158" i="10" s="1"/>
  <c r="H2158" i="10"/>
  <c r="I2158" i="10" s="1"/>
  <c r="J2158" i="10" s="1"/>
  <c r="E2158" i="10"/>
  <c r="F2158" i="10" s="1"/>
  <c r="G2158" i="10" s="1"/>
  <c r="B2158" i="10"/>
  <c r="C2158" i="10" s="1"/>
  <c r="D2158" i="10" s="1"/>
  <c r="A2159" i="10"/>
  <c r="K2159" i="10" l="1"/>
  <c r="L2159" i="10" s="1"/>
  <c r="M2159" i="10" s="1"/>
  <c r="H2159" i="10"/>
  <c r="I2159" i="10" s="1"/>
  <c r="J2159" i="10" s="1"/>
  <c r="E2159" i="10"/>
  <c r="F2159" i="10" s="1"/>
  <c r="G2159" i="10" s="1"/>
  <c r="A2160" i="10"/>
  <c r="B2159" i="10"/>
  <c r="C2159" i="10" s="1"/>
  <c r="D2159" i="10" s="1"/>
  <c r="K2160" i="10" l="1"/>
  <c r="L2160" i="10" s="1"/>
  <c r="M2160" i="10" s="1"/>
  <c r="H2160" i="10"/>
  <c r="I2160" i="10" s="1"/>
  <c r="J2160" i="10" s="1"/>
  <c r="E2160" i="10"/>
  <c r="F2160" i="10" s="1"/>
  <c r="G2160" i="10" s="1"/>
  <c r="A2161" i="10"/>
  <c r="B2160" i="10"/>
  <c r="C2160" i="10" s="1"/>
  <c r="D2160" i="10" s="1"/>
  <c r="K2161" i="10" l="1"/>
  <c r="L2161" i="10" s="1"/>
  <c r="M2161" i="10" s="1"/>
  <c r="H2161" i="10"/>
  <c r="I2161" i="10" s="1"/>
  <c r="J2161" i="10" s="1"/>
  <c r="E2161" i="10"/>
  <c r="F2161" i="10" s="1"/>
  <c r="G2161" i="10" s="1"/>
  <c r="B2161" i="10"/>
  <c r="C2161" i="10" s="1"/>
  <c r="D2161" i="10" s="1"/>
  <c r="A2162" i="10"/>
  <c r="K2162" i="10" l="1"/>
  <c r="L2162" i="10" s="1"/>
  <c r="M2162" i="10" s="1"/>
  <c r="H2162" i="10"/>
  <c r="I2162" i="10" s="1"/>
  <c r="J2162" i="10" s="1"/>
  <c r="E2162" i="10"/>
  <c r="F2162" i="10" s="1"/>
  <c r="G2162" i="10" s="1"/>
  <c r="A2163" i="10"/>
  <c r="B2162" i="10"/>
  <c r="C2162" i="10" s="1"/>
  <c r="D2162" i="10" s="1"/>
  <c r="K2163" i="10" l="1"/>
  <c r="L2163" i="10" s="1"/>
  <c r="M2163" i="10" s="1"/>
  <c r="E2163" i="10"/>
  <c r="F2163" i="10" s="1"/>
  <c r="G2163" i="10" s="1"/>
  <c r="H2163" i="10"/>
  <c r="I2163" i="10" s="1"/>
  <c r="J2163" i="10" s="1"/>
  <c r="A2164" i="10"/>
  <c r="B2163" i="10"/>
  <c r="C2163" i="10" s="1"/>
  <c r="D2163" i="10" s="1"/>
  <c r="K2164" i="10" l="1"/>
  <c r="L2164" i="10" s="1"/>
  <c r="M2164" i="10" s="1"/>
  <c r="H2164" i="10"/>
  <c r="I2164" i="10" s="1"/>
  <c r="J2164" i="10" s="1"/>
  <c r="E2164" i="10"/>
  <c r="F2164" i="10" s="1"/>
  <c r="G2164" i="10" s="1"/>
  <c r="A2165" i="10"/>
  <c r="B2164" i="10"/>
  <c r="C2164" i="10" s="1"/>
  <c r="D2164" i="10" s="1"/>
  <c r="K2165" i="10" l="1"/>
  <c r="L2165" i="10" s="1"/>
  <c r="M2165" i="10" s="1"/>
  <c r="H2165" i="10"/>
  <c r="I2165" i="10" s="1"/>
  <c r="J2165" i="10" s="1"/>
  <c r="E2165" i="10"/>
  <c r="F2165" i="10" s="1"/>
  <c r="G2165" i="10" s="1"/>
  <c r="A2166" i="10"/>
  <c r="B2165" i="10"/>
  <c r="C2165" i="10" s="1"/>
  <c r="D2165" i="10" s="1"/>
  <c r="K2166" i="10" l="1"/>
  <c r="L2166" i="10" s="1"/>
  <c r="M2166" i="10" s="1"/>
  <c r="H2166" i="10"/>
  <c r="I2166" i="10" s="1"/>
  <c r="J2166" i="10" s="1"/>
  <c r="E2166" i="10"/>
  <c r="F2166" i="10" s="1"/>
  <c r="G2166" i="10" s="1"/>
  <c r="B2166" i="10"/>
  <c r="C2166" i="10" s="1"/>
  <c r="D2166" i="10" s="1"/>
  <c r="A2167" i="10"/>
  <c r="K2167" i="10" l="1"/>
  <c r="L2167" i="10" s="1"/>
  <c r="M2167" i="10" s="1"/>
  <c r="E2167" i="10"/>
  <c r="F2167" i="10" s="1"/>
  <c r="G2167" i="10" s="1"/>
  <c r="H2167" i="10"/>
  <c r="I2167" i="10" s="1"/>
  <c r="J2167" i="10" s="1"/>
  <c r="A2168" i="10"/>
  <c r="B2167" i="10"/>
  <c r="C2167" i="10" s="1"/>
  <c r="D2167" i="10" s="1"/>
  <c r="K2168" i="10" l="1"/>
  <c r="L2168" i="10" s="1"/>
  <c r="M2168" i="10" s="1"/>
  <c r="H2168" i="10"/>
  <c r="I2168" i="10" s="1"/>
  <c r="J2168" i="10" s="1"/>
  <c r="E2168" i="10"/>
  <c r="F2168" i="10" s="1"/>
  <c r="G2168" i="10" s="1"/>
  <c r="A2169" i="10"/>
  <c r="B2168" i="10"/>
  <c r="C2168" i="10" s="1"/>
  <c r="D2168" i="10" s="1"/>
  <c r="K2169" i="10" l="1"/>
  <c r="L2169" i="10" s="1"/>
  <c r="M2169" i="10" s="1"/>
  <c r="H2169" i="10"/>
  <c r="I2169" i="10" s="1"/>
  <c r="J2169" i="10" s="1"/>
  <c r="E2169" i="10"/>
  <c r="F2169" i="10" s="1"/>
  <c r="G2169" i="10" s="1"/>
  <c r="A2170" i="10"/>
  <c r="B2169" i="10"/>
  <c r="C2169" i="10" s="1"/>
  <c r="D2169" i="10" s="1"/>
  <c r="K2170" i="10" l="1"/>
  <c r="L2170" i="10" s="1"/>
  <c r="M2170" i="10" s="1"/>
  <c r="H2170" i="10"/>
  <c r="I2170" i="10" s="1"/>
  <c r="J2170" i="10" s="1"/>
  <c r="E2170" i="10"/>
  <c r="F2170" i="10" s="1"/>
  <c r="G2170" i="10" s="1"/>
  <c r="B2170" i="10"/>
  <c r="C2170" i="10" s="1"/>
  <c r="D2170" i="10" s="1"/>
  <c r="A2171" i="10"/>
  <c r="K2171" i="10" l="1"/>
  <c r="L2171" i="10" s="1"/>
  <c r="M2171" i="10" s="1"/>
  <c r="E2171" i="10"/>
  <c r="F2171" i="10" s="1"/>
  <c r="G2171" i="10" s="1"/>
  <c r="H2171" i="10"/>
  <c r="I2171" i="10" s="1"/>
  <c r="J2171" i="10" s="1"/>
  <c r="A2172" i="10"/>
  <c r="B2171" i="10"/>
  <c r="C2171" i="10" s="1"/>
  <c r="D2171" i="10" s="1"/>
  <c r="K2172" i="10" l="1"/>
  <c r="L2172" i="10" s="1"/>
  <c r="M2172" i="10" s="1"/>
  <c r="H2172" i="10"/>
  <c r="I2172" i="10" s="1"/>
  <c r="J2172" i="10" s="1"/>
  <c r="E2172" i="10"/>
  <c r="F2172" i="10" s="1"/>
  <c r="G2172" i="10" s="1"/>
  <c r="A2173" i="10"/>
  <c r="B2172" i="10"/>
  <c r="C2172" i="10" s="1"/>
  <c r="D2172" i="10" s="1"/>
  <c r="K2173" i="10" l="1"/>
  <c r="L2173" i="10" s="1"/>
  <c r="M2173" i="10" s="1"/>
  <c r="H2173" i="10"/>
  <c r="I2173" i="10" s="1"/>
  <c r="J2173" i="10" s="1"/>
  <c r="E2173" i="10"/>
  <c r="F2173" i="10" s="1"/>
  <c r="G2173" i="10" s="1"/>
  <c r="A2174" i="10"/>
  <c r="B2173" i="10"/>
  <c r="C2173" i="10" s="1"/>
  <c r="D2173" i="10" s="1"/>
  <c r="K2174" i="10" l="1"/>
  <c r="L2174" i="10" s="1"/>
  <c r="M2174" i="10" s="1"/>
  <c r="H2174" i="10"/>
  <c r="I2174" i="10" s="1"/>
  <c r="J2174" i="10" s="1"/>
  <c r="E2174" i="10"/>
  <c r="F2174" i="10" s="1"/>
  <c r="G2174" i="10" s="1"/>
  <c r="B2174" i="10"/>
  <c r="C2174" i="10" s="1"/>
  <c r="D2174" i="10" s="1"/>
  <c r="A2175" i="10"/>
  <c r="K2175" i="10" l="1"/>
  <c r="L2175" i="10" s="1"/>
  <c r="M2175" i="10" s="1"/>
  <c r="H2175" i="10"/>
  <c r="I2175" i="10" s="1"/>
  <c r="J2175" i="10" s="1"/>
  <c r="E2175" i="10"/>
  <c r="F2175" i="10" s="1"/>
  <c r="G2175" i="10" s="1"/>
  <c r="A2176" i="10"/>
  <c r="B2175" i="10"/>
  <c r="C2175" i="10" s="1"/>
  <c r="D2175" i="10" s="1"/>
  <c r="K2176" i="10" l="1"/>
  <c r="L2176" i="10" s="1"/>
  <c r="M2176" i="10" s="1"/>
  <c r="H2176" i="10"/>
  <c r="I2176" i="10" s="1"/>
  <c r="J2176" i="10" s="1"/>
  <c r="E2176" i="10"/>
  <c r="F2176" i="10" s="1"/>
  <c r="G2176" i="10" s="1"/>
  <c r="A2177" i="10"/>
  <c r="B2176" i="10"/>
  <c r="C2176" i="10" s="1"/>
  <c r="D2176" i="10" s="1"/>
  <c r="K2177" i="10" l="1"/>
  <c r="L2177" i="10" s="1"/>
  <c r="M2177" i="10" s="1"/>
  <c r="H2177" i="10"/>
  <c r="I2177" i="10" s="1"/>
  <c r="J2177" i="10" s="1"/>
  <c r="E2177" i="10"/>
  <c r="F2177" i="10" s="1"/>
  <c r="G2177" i="10" s="1"/>
  <c r="B2177" i="10"/>
  <c r="C2177" i="10" s="1"/>
  <c r="D2177" i="10" s="1"/>
  <c r="A2178" i="10"/>
  <c r="K2178" i="10" l="1"/>
  <c r="L2178" i="10" s="1"/>
  <c r="M2178" i="10" s="1"/>
  <c r="H2178" i="10"/>
  <c r="I2178" i="10" s="1"/>
  <c r="J2178" i="10" s="1"/>
  <c r="E2178" i="10"/>
  <c r="F2178" i="10" s="1"/>
  <c r="G2178" i="10" s="1"/>
  <c r="A2179" i="10"/>
  <c r="B2178" i="10"/>
  <c r="C2178" i="10" s="1"/>
  <c r="D2178" i="10" s="1"/>
  <c r="K2179" i="10" l="1"/>
  <c r="L2179" i="10" s="1"/>
  <c r="M2179" i="10" s="1"/>
  <c r="E2179" i="10"/>
  <c r="F2179" i="10" s="1"/>
  <c r="G2179" i="10" s="1"/>
  <c r="H2179" i="10"/>
  <c r="I2179" i="10" s="1"/>
  <c r="J2179" i="10" s="1"/>
  <c r="A2180" i="10"/>
  <c r="B2179" i="10"/>
  <c r="C2179" i="10" s="1"/>
  <c r="D2179" i="10" s="1"/>
  <c r="K2180" i="10" l="1"/>
  <c r="L2180" i="10" s="1"/>
  <c r="M2180" i="10" s="1"/>
  <c r="H2180" i="10"/>
  <c r="I2180" i="10" s="1"/>
  <c r="J2180" i="10" s="1"/>
  <c r="E2180" i="10"/>
  <c r="F2180" i="10" s="1"/>
  <c r="G2180" i="10" s="1"/>
  <c r="A2181" i="10"/>
  <c r="B2180" i="10"/>
  <c r="C2180" i="10" s="1"/>
  <c r="D2180" i="10" s="1"/>
  <c r="K2181" i="10" l="1"/>
  <c r="L2181" i="10" s="1"/>
  <c r="M2181" i="10" s="1"/>
  <c r="H2181" i="10"/>
  <c r="I2181" i="10" s="1"/>
  <c r="J2181" i="10" s="1"/>
  <c r="E2181" i="10"/>
  <c r="F2181" i="10" s="1"/>
  <c r="G2181" i="10" s="1"/>
  <c r="A2182" i="10"/>
  <c r="B2181" i="10"/>
  <c r="C2181" i="10" s="1"/>
  <c r="D2181" i="10" s="1"/>
  <c r="K2182" i="10" l="1"/>
  <c r="L2182" i="10" s="1"/>
  <c r="M2182" i="10" s="1"/>
  <c r="H2182" i="10"/>
  <c r="I2182" i="10" s="1"/>
  <c r="J2182" i="10" s="1"/>
  <c r="E2182" i="10"/>
  <c r="F2182" i="10" s="1"/>
  <c r="G2182" i="10" s="1"/>
  <c r="B2182" i="10"/>
  <c r="C2182" i="10" s="1"/>
  <c r="D2182" i="10" s="1"/>
  <c r="A2183" i="10"/>
  <c r="K2183" i="10" l="1"/>
  <c r="L2183" i="10" s="1"/>
  <c r="M2183" i="10" s="1"/>
  <c r="E2183" i="10"/>
  <c r="F2183" i="10" s="1"/>
  <c r="G2183" i="10" s="1"/>
  <c r="H2183" i="10"/>
  <c r="I2183" i="10" s="1"/>
  <c r="J2183" i="10" s="1"/>
  <c r="A2184" i="10"/>
  <c r="B2183" i="10"/>
  <c r="C2183" i="10" s="1"/>
  <c r="D2183" i="10" s="1"/>
  <c r="K2184" i="10" l="1"/>
  <c r="L2184" i="10" s="1"/>
  <c r="M2184" i="10" s="1"/>
  <c r="H2184" i="10"/>
  <c r="I2184" i="10" s="1"/>
  <c r="J2184" i="10" s="1"/>
  <c r="E2184" i="10"/>
  <c r="F2184" i="10" s="1"/>
  <c r="G2184" i="10" s="1"/>
  <c r="A2185" i="10"/>
  <c r="B2184" i="10"/>
  <c r="C2184" i="10" s="1"/>
  <c r="D2184" i="10" s="1"/>
  <c r="K2185" i="10" l="1"/>
  <c r="L2185" i="10" s="1"/>
  <c r="M2185" i="10" s="1"/>
  <c r="H2185" i="10"/>
  <c r="I2185" i="10" s="1"/>
  <c r="J2185" i="10" s="1"/>
  <c r="E2185" i="10"/>
  <c r="F2185" i="10" s="1"/>
  <c r="G2185" i="10" s="1"/>
  <c r="B2185" i="10"/>
  <c r="C2185" i="10" s="1"/>
  <c r="D2185" i="10" s="1"/>
  <c r="A2186" i="10"/>
  <c r="K2186" i="10" l="1"/>
  <c r="L2186" i="10" s="1"/>
  <c r="M2186" i="10" s="1"/>
  <c r="H2186" i="10"/>
  <c r="I2186" i="10" s="1"/>
  <c r="J2186" i="10" s="1"/>
  <c r="E2186" i="10"/>
  <c r="F2186" i="10" s="1"/>
  <c r="G2186" i="10" s="1"/>
  <c r="B2186" i="10"/>
  <c r="C2186" i="10" s="1"/>
  <c r="D2186" i="10" s="1"/>
  <c r="A2187" i="10"/>
  <c r="K2187" i="10" l="1"/>
  <c r="L2187" i="10" s="1"/>
  <c r="M2187" i="10" s="1"/>
  <c r="E2187" i="10"/>
  <c r="F2187" i="10" s="1"/>
  <c r="G2187" i="10" s="1"/>
  <c r="H2187" i="10"/>
  <c r="I2187" i="10" s="1"/>
  <c r="J2187" i="10" s="1"/>
  <c r="A2188" i="10"/>
  <c r="B2187" i="10"/>
  <c r="C2187" i="10" s="1"/>
  <c r="D2187" i="10" s="1"/>
  <c r="K2188" i="10" l="1"/>
  <c r="L2188" i="10" s="1"/>
  <c r="M2188" i="10" s="1"/>
  <c r="H2188" i="10"/>
  <c r="I2188" i="10" s="1"/>
  <c r="J2188" i="10" s="1"/>
  <c r="E2188" i="10"/>
  <c r="F2188" i="10" s="1"/>
  <c r="G2188" i="10" s="1"/>
  <c r="A2189" i="10"/>
  <c r="B2188" i="10"/>
  <c r="C2188" i="10" s="1"/>
  <c r="D2188" i="10" s="1"/>
  <c r="K2189" i="10" l="1"/>
  <c r="L2189" i="10" s="1"/>
  <c r="M2189" i="10" s="1"/>
  <c r="H2189" i="10"/>
  <c r="I2189" i="10" s="1"/>
  <c r="J2189" i="10" s="1"/>
  <c r="E2189" i="10"/>
  <c r="F2189" i="10" s="1"/>
  <c r="G2189" i="10" s="1"/>
  <c r="B2189" i="10"/>
  <c r="C2189" i="10" s="1"/>
  <c r="D2189" i="10" s="1"/>
  <c r="A2190" i="10"/>
  <c r="K2190" i="10" l="1"/>
  <c r="L2190" i="10" s="1"/>
  <c r="M2190" i="10" s="1"/>
  <c r="H2190" i="10"/>
  <c r="I2190" i="10" s="1"/>
  <c r="J2190" i="10" s="1"/>
  <c r="E2190" i="10"/>
  <c r="F2190" i="10" s="1"/>
  <c r="G2190" i="10" s="1"/>
  <c r="A2191" i="10"/>
  <c r="B2190" i="10"/>
  <c r="C2190" i="10" s="1"/>
  <c r="D2190" i="10" s="1"/>
  <c r="K2191" i="10" l="1"/>
  <c r="L2191" i="10" s="1"/>
  <c r="M2191" i="10" s="1"/>
  <c r="H2191" i="10"/>
  <c r="I2191" i="10" s="1"/>
  <c r="J2191" i="10" s="1"/>
  <c r="E2191" i="10"/>
  <c r="F2191" i="10" s="1"/>
  <c r="G2191" i="10" s="1"/>
  <c r="A2192" i="10"/>
  <c r="B2191" i="10"/>
  <c r="C2191" i="10" s="1"/>
  <c r="D2191" i="10" s="1"/>
  <c r="K2192" i="10" l="1"/>
  <c r="L2192" i="10" s="1"/>
  <c r="M2192" i="10" s="1"/>
  <c r="H2192" i="10"/>
  <c r="I2192" i="10" s="1"/>
  <c r="J2192" i="10" s="1"/>
  <c r="E2192" i="10"/>
  <c r="F2192" i="10" s="1"/>
  <c r="G2192" i="10" s="1"/>
  <c r="A2193" i="10"/>
  <c r="B2192" i="10"/>
  <c r="C2192" i="10" s="1"/>
  <c r="D2192" i="10" s="1"/>
  <c r="K2193" i="10" l="1"/>
  <c r="L2193" i="10" s="1"/>
  <c r="M2193" i="10" s="1"/>
  <c r="H2193" i="10"/>
  <c r="I2193" i="10" s="1"/>
  <c r="J2193" i="10" s="1"/>
  <c r="E2193" i="10"/>
  <c r="F2193" i="10" s="1"/>
  <c r="G2193" i="10" s="1"/>
  <c r="A2194" i="10"/>
  <c r="B2193" i="10"/>
  <c r="C2193" i="10" s="1"/>
  <c r="D2193" i="10" s="1"/>
  <c r="K2194" i="10" l="1"/>
  <c r="L2194" i="10" s="1"/>
  <c r="M2194" i="10" s="1"/>
  <c r="H2194" i="10"/>
  <c r="I2194" i="10" s="1"/>
  <c r="J2194" i="10" s="1"/>
  <c r="E2194" i="10"/>
  <c r="F2194" i="10" s="1"/>
  <c r="G2194" i="10" s="1"/>
  <c r="B2194" i="10"/>
  <c r="C2194" i="10" s="1"/>
  <c r="D2194" i="10" s="1"/>
  <c r="A2195" i="10"/>
  <c r="K2195" i="10" l="1"/>
  <c r="L2195" i="10" s="1"/>
  <c r="M2195" i="10" s="1"/>
  <c r="E2195" i="10"/>
  <c r="F2195" i="10" s="1"/>
  <c r="G2195" i="10" s="1"/>
  <c r="H2195" i="10"/>
  <c r="I2195" i="10" s="1"/>
  <c r="J2195" i="10" s="1"/>
  <c r="A2196" i="10"/>
  <c r="B2195" i="10"/>
  <c r="C2195" i="10" s="1"/>
  <c r="D2195" i="10" s="1"/>
  <c r="K2196" i="10" l="1"/>
  <c r="L2196" i="10" s="1"/>
  <c r="M2196" i="10" s="1"/>
  <c r="H2196" i="10"/>
  <c r="I2196" i="10" s="1"/>
  <c r="J2196" i="10" s="1"/>
  <c r="E2196" i="10"/>
  <c r="F2196" i="10" s="1"/>
  <c r="G2196" i="10" s="1"/>
  <c r="A2197" i="10"/>
  <c r="B2196" i="10"/>
  <c r="C2196" i="10" s="1"/>
  <c r="D2196" i="10" s="1"/>
  <c r="K2197" i="10" l="1"/>
  <c r="L2197" i="10" s="1"/>
  <c r="M2197" i="10" s="1"/>
  <c r="H2197" i="10"/>
  <c r="I2197" i="10" s="1"/>
  <c r="J2197" i="10" s="1"/>
  <c r="E2197" i="10"/>
  <c r="F2197" i="10" s="1"/>
  <c r="G2197" i="10" s="1"/>
  <c r="A2198" i="10"/>
  <c r="B2197" i="10"/>
  <c r="C2197" i="10" s="1"/>
  <c r="D2197" i="10" s="1"/>
  <c r="K2198" i="10" l="1"/>
  <c r="L2198" i="10" s="1"/>
  <c r="M2198" i="10" s="1"/>
  <c r="H2198" i="10"/>
  <c r="I2198" i="10" s="1"/>
  <c r="J2198" i="10" s="1"/>
  <c r="E2198" i="10"/>
  <c r="F2198" i="10" s="1"/>
  <c r="G2198" i="10" s="1"/>
  <c r="B2198" i="10"/>
  <c r="C2198" i="10" s="1"/>
  <c r="D2198" i="10" s="1"/>
  <c r="A2199" i="10"/>
  <c r="K2199" i="10" l="1"/>
  <c r="L2199" i="10" s="1"/>
  <c r="M2199" i="10" s="1"/>
  <c r="E2199" i="10"/>
  <c r="F2199" i="10" s="1"/>
  <c r="G2199" i="10" s="1"/>
  <c r="H2199" i="10"/>
  <c r="I2199" i="10" s="1"/>
  <c r="J2199" i="10" s="1"/>
  <c r="A2200" i="10"/>
  <c r="B2199" i="10"/>
  <c r="C2199" i="10" s="1"/>
  <c r="D2199" i="10" s="1"/>
  <c r="K2200" i="10" l="1"/>
  <c r="L2200" i="10" s="1"/>
  <c r="M2200" i="10" s="1"/>
  <c r="H2200" i="10"/>
  <c r="I2200" i="10" s="1"/>
  <c r="J2200" i="10" s="1"/>
  <c r="E2200" i="10"/>
  <c r="F2200" i="10" s="1"/>
  <c r="G2200" i="10" s="1"/>
  <c r="A2201" i="10"/>
  <c r="B2200" i="10"/>
  <c r="C2200" i="10" s="1"/>
  <c r="D2200" i="10" s="1"/>
  <c r="K2201" i="10" l="1"/>
  <c r="L2201" i="10" s="1"/>
  <c r="M2201" i="10" s="1"/>
  <c r="H2201" i="10"/>
  <c r="I2201" i="10" s="1"/>
  <c r="J2201" i="10" s="1"/>
  <c r="E2201" i="10"/>
  <c r="F2201" i="10" s="1"/>
  <c r="G2201" i="10" s="1"/>
  <c r="A2202" i="10"/>
  <c r="B2201" i="10"/>
  <c r="C2201" i="10" s="1"/>
  <c r="D2201" i="10" s="1"/>
  <c r="K2202" i="10" l="1"/>
  <c r="L2202" i="10" s="1"/>
  <c r="M2202" i="10" s="1"/>
  <c r="H2202" i="10"/>
  <c r="I2202" i="10" s="1"/>
  <c r="J2202" i="10" s="1"/>
  <c r="E2202" i="10"/>
  <c r="F2202" i="10" s="1"/>
  <c r="G2202" i="10" s="1"/>
  <c r="B2202" i="10"/>
  <c r="C2202" i="10" s="1"/>
  <c r="D2202" i="10" s="1"/>
  <c r="A2203" i="10"/>
  <c r="K2203" i="10" l="1"/>
  <c r="L2203" i="10" s="1"/>
  <c r="M2203" i="10" s="1"/>
  <c r="E2203" i="10"/>
  <c r="F2203" i="10" s="1"/>
  <c r="G2203" i="10" s="1"/>
  <c r="H2203" i="10"/>
  <c r="I2203" i="10" s="1"/>
  <c r="J2203" i="10" s="1"/>
  <c r="A2204" i="10"/>
  <c r="B2203" i="10"/>
  <c r="C2203" i="10" s="1"/>
  <c r="D2203" i="10" s="1"/>
  <c r="K2204" i="10" l="1"/>
  <c r="L2204" i="10" s="1"/>
  <c r="M2204" i="10" s="1"/>
  <c r="H2204" i="10"/>
  <c r="I2204" i="10" s="1"/>
  <c r="J2204" i="10" s="1"/>
  <c r="E2204" i="10"/>
  <c r="F2204" i="10" s="1"/>
  <c r="G2204" i="10" s="1"/>
  <c r="A2205" i="10"/>
  <c r="B2204" i="10"/>
  <c r="C2204" i="10" s="1"/>
  <c r="D2204" i="10" s="1"/>
  <c r="K2205" i="10" l="1"/>
  <c r="L2205" i="10" s="1"/>
  <c r="M2205" i="10" s="1"/>
  <c r="H2205" i="10"/>
  <c r="I2205" i="10" s="1"/>
  <c r="J2205" i="10" s="1"/>
  <c r="E2205" i="10"/>
  <c r="F2205" i="10" s="1"/>
  <c r="G2205" i="10" s="1"/>
  <c r="A2206" i="10"/>
  <c r="B2205" i="10"/>
  <c r="C2205" i="10" s="1"/>
  <c r="D2205" i="10" s="1"/>
  <c r="K2206" i="10" l="1"/>
  <c r="L2206" i="10" s="1"/>
  <c r="M2206" i="10" s="1"/>
  <c r="H2206" i="10"/>
  <c r="I2206" i="10" s="1"/>
  <c r="J2206" i="10" s="1"/>
  <c r="E2206" i="10"/>
  <c r="F2206" i="10" s="1"/>
  <c r="G2206" i="10" s="1"/>
  <c r="B2206" i="10"/>
  <c r="C2206" i="10" s="1"/>
  <c r="D2206" i="10" s="1"/>
  <c r="A2207" i="10"/>
  <c r="K2207" i="10" l="1"/>
  <c r="L2207" i="10" s="1"/>
  <c r="M2207" i="10" s="1"/>
  <c r="H2207" i="10"/>
  <c r="I2207" i="10" s="1"/>
  <c r="J2207" i="10" s="1"/>
  <c r="E2207" i="10"/>
  <c r="F2207" i="10" s="1"/>
  <c r="G2207" i="10" s="1"/>
  <c r="A2208" i="10"/>
  <c r="B2207" i="10"/>
  <c r="C2207" i="10" s="1"/>
  <c r="D2207" i="10" s="1"/>
  <c r="K2208" i="10" l="1"/>
  <c r="L2208" i="10" s="1"/>
  <c r="M2208" i="10" s="1"/>
  <c r="H2208" i="10"/>
  <c r="I2208" i="10" s="1"/>
  <c r="J2208" i="10" s="1"/>
  <c r="E2208" i="10"/>
  <c r="F2208" i="10" s="1"/>
  <c r="G2208" i="10" s="1"/>
  <c r="A2209" i="10"/>
  <c r="B2208" i="10"/>
  <c r="C2208" i="10" s="1"/>
  <c r="D2208" i="10" s="1"/>
  <c r="K2209" i="10" l="1"/>
  <c r="L2209" i="10" s="1"/>
  <c r="M2209" i="10" s="1"/>
  <c r="H2209" i="10"/>
  <c r="I2209" i="10" s="1"/>
  <c r="J2209" i="10" s="1"/>
  <c r="E2209" i="10"/>
  <c r="F2209" i="10" s="1"/>
  <c r="G2209" i="10" s="1"/>
  <c r="A2210" i="10"/>
  <c r="B2209" i="10"/>
  <c r="C2209" i="10" s="1"/>
  <c r="D2209" i="10" s="1"/>
  <c r="K2210" i="10" l="1"/>
  <c r="L2210" i="10" s="1"/>
  <c r="M2210" i="10" s="1"/>
  <c r="H2210" i="10"/>
  <c r="I2210" i="10" s="1"/>
  <c r="J2210" i="10" s="1"/>
  <c r="E2210" i="10"/>
  <c r="F2210" i="10" s="1"/>
  <c r="G2210" i="10" s="1"/>
  <c r="B2210" i="10"/>
  <c r="C2210" i="10" s="1"/>
  <c r="D2210" i="10" s="1"/>
  <c r="A2211" i="10"/>
  <c r="K2211" i="10" l="1"/>
  <c r="L2211" i="10" s="1"/>
  <c r="M2211" i="10" s="1"/>
  <c r="E2211" i="10"/>
  <c r="F2211" i="10" s="1"/>
  <c r="G2211" i="10" s="1"/>
  <c r="H2211" i="10"/>
  <c r="I2211" i="10" s="1"/>
  <c r="J2211" i="10" s="1"/>
  <c r="A2212" i="10"/>
  <c r="B2211" i="10"/>
  <c r="C2211" i="10" s="1"/>
  <c r="D2211" i="10" s="1"/>
  <c r="K2212" i="10" l="1"/>
  <c r="L2212" i="10" s="1"/>
  <c r="M2212" i="10" s="1"/>
  <c r="H2212" i="10"/>
  <c r="I2212" i="10" s="1"/>
  <c r="J2212" i="10" s="1"/>
  <c r="E2212" i="10"/>
  <c r="F2212" i="10" s="1"/>
  <c r="G2212" i="10" s="1"/>
  <c r="A2213" i="10"/>
  <c r="B2212" i="10"/>
  <c r="C2212" i="10" s="1"/>
  <c r="D2212" i="10" s="1"/>
  <c r="K2213" i="10" l="1"/>
  <c r="L2213" i="10" s="1"/>
  <c r="M2213" i="10" s="1"/>
  <c r="H2213" i="10"/>
  <c r="I2213" i="10" s="1"/>
  <c r="J2213" i="10" s="1"/>
  <c r="E2213" i="10"/>
  <c r="F2213" i="10" s="1"/>
  <c r="G2213" i="10" s="1"/>
  <c r="A2214" i="10"/>
  <c r="B2213" i="10"/>
  <c r="C2213" i="10" s="1"/>
  <c r="D2213" i="10" s="1"/>
  <c r="K2214" i="10" l="1"/>
  <c r="L2214" i="10" s="1"/>
  <c r="M2214" i="10" s="1"/>
  <c r="H2214" i="10"/>
  <c r="I2214" i="10" s="1"/>
  <c r="J2214" i="10" s="1"/>
  <c r="E2214" i="10"/>
  <c r="F2214" i="10" s="1"/>
  <c r="G2214" i="10" s="1"/>
  <c r="B2214" i="10"/>
  <c r="C2214" i="10" s="1"/>
  <c r="D2214" i="10" s="1"/>
  <c r="A2215" i="10"/>
  <c r="K2215" i="10" l="1"/>
  <c r="L2215" i="10" s="1"/>
  <c r="M2215" i="10" s="1"/>
  <c r="E2215" i="10"/>
  <c r="F2215" i="10" s="1"/>
  <c r="G2215" i="10" s="1"/>
  <c r="H2215" i="10"/>
  <c r="I2215" i="10" s="1"/>
  <c r="J2215" i="10" s="1"/>
  <c r="A2216" i="10"/>
  <c r="B2215" i="10"/>
  <c r="C2215" i="10" s="1"/>
  <c r="D2215" i="10" s="1"/>
  <c r="K2216" i="10" l="1"/>
  <c r="L2216" i="10" s="1"/>
  <c r="M2216" i="10" s="1"/>
  <c r="H2216" i="10"/>
  <c r="I2216" i="10" s="1"/>
  <c r="J2216" i="10" s="1"/>
  <c r="E2216" i="10"/>
  <c r="F2216" i="10" s="1"/>
  <c r="G2216" i="10" s="1"/>
  <c r="A2217" i="10"/>
  <c r="B2216" i="10"/>
  <c r="C2216" i="10" s="1"/>
  <c r="D2216" i="10" s="1"/>
  <c r="K2217" i="10" l="1"/>
  <c r="L2217" i="10" s="1"/>
  <c r="M2217" i="10" s="1"/>
  <c r="H2217" i="10"/>
  <c r="I2217" i="10" s="1"/>
  <c r="J2217" i="10" s="1"/>
  <c r="E2217" i="10"/>
  <c r="F2217" i="10" s="1"/>
  <c r="G2217" i="10" s="1"/>
  <c r="A2218" i="10"/>
  <c r="B2217" i="10"/>
  <c r="C2217" i="10" s="1"/>
  <c r="D2217" i="10" s="1"/>
  <c r="K2218" i="10" l="1"/>
  <c r="L2218" i="10" s="1"/>
  <c r="M2218" i="10" s="1"/>
  <c r="H2218" i="10"/>
  <c r="I2218" i="10" s="1"/>
  <c r="J2218" i="10" s="1"/>
  <c r="E2218" i="10"/>
  <c r="F2218" i="10" s="1"/>
  <c r="G2218" i="10" s="1"/>
  <c r="B2218" i="10"/>
  <c r="C2218" i="10" s="1"/>
  <c r="D2218" i="10" s="1"/>
  <c r="A2219" i="10"/>
  <c r="K2219" i="10" l="1"/>
  <c r="L2219" i="10" s="1"/>
  <c r="M2219" i="10" s="1"/>
  <c r="E2219" i="10"/>
  <c r="F2219" i="10" s="1"/>
  <c r="G2219" i="10" s="1"/>
  <c r="H2219" i="10"/>
  <c r="I2219" i="10" s="1"/>
  <c r="J2219" i="10" s="1"/>
  <c r="A2220" i="10"/>
  <c r="B2219" i="10"/>
  <c r="C2219" i="10" s="1"/>
  <c r="D2219" i="10" s="1"/>
  <c r="K2220" i="10" l="1"/>
  <c r="L2220" i="10" s="1"/>
  <c r="M2220" i="10" s="1"/>
  <c r="H2220" i="10"/>
  <c r="I2220" i="10" s="1"/>
  <c r="J2220" i="10" s="1"/>
  <c r="E2220" i="10"/>
  <c r="F2220" i="10" s="1"/>
  <c r="G2220" i="10" s="1"/>
  <c r="A2221" i="10"/>
  <c r="B2220" i="10"/>
  <c r="C2220" i="10" s="1"/>
  <c r="D2220" i="10" s="1"/>
  <c r="K2221" i="10" l="1"/>
  <c r="L2221" i="10" s="1"/>
  <c r="M2221" i="10" s="1"/>
  <c r="H2221" i="10"/>
  <c r="I2221" i="10" s="1"/>
  <c r="J2221" i="10" s="1"/>
  <c r="E2221" i="10"/>
  <c r="F2221" i="10" s="1"/>
  <c r="G2221" i="10" s="1"/>
  <c r="A2222" i="10"/>
  <c r="B2221" i="10"/>
  <c r="C2221" i="10" s="1"/>
  <c r="D2221" i="10" s="1"/>
  <c r="K2222" i="10" l="1"/>
  <c r="L2222" i="10" s="1"/>
  <c r="M2222" i="10" s="1"/>
  <c r="H2222" i="10"/>
  <c r="I2222" i="10" s="1"/>
  <c r="J2222" i="10" s="1"/>
  <c r="E2222" i="10"/>
  <c r="F2222" i="10" s="1"/>
  <c r="G2222" i="10" s="1"/>
  <c r="A2223" i="10"/>
  <c r="B2222" i="10"/>
  <c r="C2222" i="10" s="1"/>
  <c r="D2222" i="10" s="1"/>
  <c r="K2223" i="10" l="1"/>
  <c r="L2223" i="10" s="1"/>
  <c r="M2223" i="10" s="1"/>
  <c r="H2223" i="10"/>
  <c r="I2223" i="10" s="1"/>
  <c r="J2223" i="10" s="1"/>
  <c r="E2223" i="10"/>
  <c r="F2223" i="10" s="1"/>
  <c r="G2223" i="10" s="1"/>
  <c r="B2223" i="10"/>
  <c r="C2223" i="10" s="1"/>
  <c r="D2223" i="10" s="1"/>
  <c r="A2224" i="10"/>
  <c r="K2224" i="10" l="1"/>
  <c r="L2224" i="10" s="1"/>
  <c r="M2224" i="10" s="1"/>
  <c r="H2224" i="10"/>
  <c r="I2224" i="10" s="1"/>
  <c r="J2224" i="10" s="1"/>
  <c r="E2224" i="10"/>
  <c r="F2224" i="10" s="1"/>
  <c r="G2224" i="10" s="1"/>
  <c r="B2224" i="10"/>
  <c r="C2224" i="10" s="1"/>
  <c r="D2224" i="10" s="1"/>
  <c r="A2225" i="10"/>
  <c r="K2225" i="10" l="1"/>
  <c r="L2225" i="10" s="1"/>
  <c r="M2225" i="10" s="1"/>
  <c r="H2225" i="10"/>
  <c r="I2225" i="10" s="1"/>
  <c r="J2225" i="10" s="1"/>
  <c r="E2225" i="10"/>
  <c r="F2225" i="10" s="1"/>
  <c r="G2225" i="10" s="1"/>
  <c r="B2225" i="10"/>
  <c r="C2225" i="10" s="1"/>
  <c r="D2225" i="10" s="1"/>
  <c r="A2226" i="10"/>
  <c r="K2226" i="10" l="1"/>
  <c r="L2226" i="10" s="1"/>
  <c r="M2226" i="10" s="1"/>
  <c r="H2226" i="10"/>
  <c r="I2226" i="10" s="1"/>
  <c r="J2226" i="10" s="1"/>
  <c r="E2226" i="10"/>
  <c r="F2226" i="10" s="1"/>
  <c r="G2226" i="10" s="1"/>
  <c r="B2226" i="10"/>
  <c r="C2226" i="10" s="1"/>
  <c r="D2226" i="10" s="1"/>
  <c r="A2227" i="10"/>
  <c r="K2227" i="10" l="1"/>
  <c r="L2227" i="10" s="1"/>
  <c r="M2227" i="10" s="1"/>
  <c r="E2227" i="10"/>
  <c r="F2227" i="10" s="1"/>
  <c r="G2227" i="10" s="1"/>
  <c r="H2227" i="10"/>
  <c r="I2227" i="10" s="1"/>
  <c r="J2227" i="10" s="1"/>
  <c r="A2228" i="10"/>
  <c r="B2227" i="10"/>
  <c r="C2227" i="10" s="1"/>
  <c r="D2227" i="10" s="1"/>
  <c r="K2228" i="10" l="1"/>
  <c r="L2228" i="10" s="1"/>
  <c r="M2228" i="10" s="1"/>
  <c r="H2228" i="10"/>
  <c r="I2228" i="10" s="1"/>
  <c r="J2228" i="10" s="1"/>
  <c r="E2228" i="10"/>
  <c r="F2228" i="10" s="1"/>
  <c r="G2228" i="10" s="1"/>
  <c r="A2229" i="10"/>
  <c r="B2228" i="10"/>
  <c r="C2228" i="10" s="1"/>
  <c r="D2228" i="10" s="1"/>
  <c r="K2229" i="10" l="1"/>
  <c r="L2229" i="10" s="1"/>
  <c r="M2229" i="10" s="1"/>
  <c r="H2229" i="10"/>
  <c r="I2229" i="10" s="1"/>
  <c r="J2229" i="10" s="1"/>
  <c r="E2229" i="10"/>
  <c r="F2229" i="10" s="1"/>
  <c r="G2229" i="10" s="1"/>
  <c r="A2230" i="10"/>
  <c r="B2229" i="10"/>
  <c r="C2229" i="10" s="1"/>
  <c r="D2229" i="10" s="1"/>
  <c r="K2230" i="10" l="1"/>
  <c r="L2230" i="10" s="1"/>
  <c r="M2230" i="10" s="1"/>
  <c r="H2230" i="10"/>
  <c r="I2230" i="10" s="1"/>
  <c r="J2230" i="10" s="1"/>
  <c r="E2230" i="10"/>
  <c r="F2230" i="10" s="1"/>
  <c r="G2230" i="10" s="1"/>
  <c r="A2231" i="10"/>
  <c r="B2230" i="10"/>
  <c r="C2230" i="10" s="1"/>
  <c r="D2230" i="10" s="1"/>
  <c r="K2231" i="10" l="1"/>
  <c r="L2231" i="10" s="1"/>
  <c r="M2231" i="10" s="1"/>
  <c r="E2231" i="10"/>
  <c r="F2231" i="10" s="1"/>
  <c r="G2231" i="10" s="1"/>
  <c r="H2231" i="10"/>
  <c r="I2231" i="10" s="1"/>
  <c r="J2231" i="10" s="1"/>
  <c r="A2232" i="10"/>
  <c r="B2231" i="10"/>
  <c r="C2231" i="10" s="1"/>
  <c r="D2231" i="10" s="1"/>
  <c r="K2232" i="10" l="1"/>
  <c r="L2232" i="10" s="1"/>
  <c r="M2232" i="10" s="1"/>
  <c r="H2232" i="10"/>
  <c r="I2232" i="10" s="1"/>
  <c r="J2232" i="10" s="1"/>
  <c r="E2232" i="10"/>
  <c r="F2232" i="10" s="1"/>
  <c r="G2232" i="10" s="1"/>
  <c r="A2233" i="10"/>
  <c r="B2232" i="10"/>
  <c r="C2232" i="10" s="1"/>
  <c r="D2232" i="10" s="1"/>
  <c r="K2233" i="10" l="1"/>
  <c r="L2233" i="10" s="1"/>
  <c r="M2233" i="10" s="1"/>
  <c r="H2233" i="10"/>
  <c r="I2233" i="10" s="1"/>
  <c r="J2233" i="10" s="1"/>
  <c r="E2233" i="10"/>
  <c r="F2233" i="10" s="1"/>
  <c r="G2233" i="10" s="1"/>
  <c r="A2234" i="10"/>
  <c r="B2233" i="10"/>
  <c r="C2233" i="10" s="1"/>
  <c r="D2233" i="10" s="1"/>
  <c r="K2234" i="10" l="1"/>
  <c r="L2234" i="10" s="1"/>
  <c r="M2234" i="10" s="1"/>
  <c r="H2234" i="10"/>
  <c r="I2234" i="10" s="1"/>
  <c r="J2234" i="10" s="1"/>
  <c r="E2234" i="10"/>
  <c r="F2234" i="10" s="1"/>
  <c r="G2234" i="10" s="1"/>
  <c r="B2234" i="10"/>
  <c r="C2234" i="10" s="1"/>
  <c r="D2234" i="10" s="1"/>
  <c r="A2235" i="10"/>
  <c r="K2235" i="10" l="1"/>
  <c r="L2235" i="10" s="1"/>
  <c r="M2235" i="10" s="1"/>
  <c r="E2235" i="10"/>
  <c r="F2235" i="10" s="1"/>
  <c r="G2235" i="10" s="1"/>
  <c r="H2235" i="10"/>
  <c r="I2235" i="10" s="1"/>
  <c r="J2235" i="10" s="1"/>
  <c r="A2236" i="10"/>
  <c r="B2235" i="10"/>
  <c r="C2235" i="10" s="1"/>
  <c r="D2235" i="10" s="1"/>
  <c r="K2236" i="10" l="1"/>
  <c r="L2236" i="10" s="1"/>
  <c r="M2236" i="10" s="1"/>
  <c r="H2236" i="10"/>
  <c r="I2236" i="10" s="1"/>
  <c r="J2236" i="10" s="1"/>
  <c r="E2236" i="10"/>
  <c r="F2236" i="10" s="1"/>
  <c r="G2236" i="10" s="1"/>
  <c r="A2237" i="10"/>
  <c r="B2236" i="10"/>
  <c r="C2236" i="10" s="1"/>
  <c r="D2236" i="10" s="1"/>
  <c r="K2237" i="10" l="1"/>
  <c r="L2237" i="10" s="1"/>
  <c r="M2237" i="10" s="1"/>
  <c r="H2237" i="10"/>
  <c r="I2237" i="10" s="1"/>
  <c r="J2237" i="10" s="1"/>
  <c r="E2237" i="10"/>
  <c r="F2237" i="10" s="1"/>
  <c r="G2237" i="10" s="1"/>
  <c r="B2237" i="10"/>
  <c r="C2237" i="10" s="1"/>
  <c r="D2237" i="10" s="1"/>
  <c r="A2238" i="10"/>
  <c r="K2238" i="10" l="1"/>
  <c r="L2238" i="10" s="1"/>
  <c r="M2238" i="10" s="1"/>
  <c r="H2238" i="10"/>
  <c r="I2238" i="10" s="1"/>
  <c r="J2238" i="10" s="1"/>
  <c r="E2238" i="10"/>
  <c r="F2238" i="10" s="1"/>
  <c r="G2238" i="10" s="1"/>
  <c r="B2238" i="10"/>
  <c r="C2238" i="10" s="1"/>
  <c r="D2238" i="10" s="1"/>
  <c r="A2239" i="10"/>
  <c r="K2239" i="10" l="1"/>
  <c r="L2239" i="10" s="1"/>
  <c r="M2239" i="10" s="1"/>
  <c r="H2239" i="10"/>
  <c r="I2239" i="10" s="1"/>
  <c r="J2239" i="10" s="1"/>
  <c r="E2239" i="10"/>
  <c r="F2239" i="10" s="1"/>
  <c r="G2239" i="10" s="1"/>
  <c r="A2240" i="10"/>
  <c r="B2239" i="10"/>
  <c r="C2239" i="10" s="1"/>
  <c r="D2239" i="10" s="1"/>
  <c r="K2240" i="10" l="1"/>
  <c r="L2240" i="10" s="1"/>
  <c r="M2240" i="10" s="1"/>
  <c r="H2240" i="10"/>
  <c r="I2240" i="10" s="1"/>
  <c r="J2240" i="10" s="1"/>
  <c r="E2240" i="10"/>
  <c r="F2240" i="10" s="1"/>
  <c r="G2240" i="10" s="1"/>
  <c r="A2241" i="10"/>
  <c r="B2240" i="10"/>
  <c r="C2240" i="10" s="1"/>
  <c r="D2240" i="10" s="1"/>
  <c r="K2241" i="10" l="1"/>
  <c r="L2241" i="10" s="1"/>
  <c r="M2241" i="10" s="1"/>
  <c r="H2241" i="10"/>
  <c r="I2241" i="10" s="1"/>
  <c r="J2241" i="10" s="1"/>
  <c r="E2241" i="10"/>
  <c r="F2241" i="10" s="1"/>
  <c r="G2241" i="10" s="1"/>
  <c r="A2242" i="10"/>
  <c r="B2241" i="10"/>
  <c r="C2241" i="10" s="1"/>
  <c r="D2241" i="10" s="1"/>
  <c r="K2242" i="10" l="1"/>
  <c r="L2242" i="10" s="1"/>
  <c r="M2242" i="10" s="1"/>
  <c r="H2242" i="10"/>
  <c r="I2242" i="10" s="1"/>
  <c r="J2242" i="10" s="1"/>
  <c r="E2242" i="10"/>
  <c r="F2242" i="10" s="1"/>
  <c r="G2242" i="10" s="1"/>
  <c r="B2242" i="10"/>
  <c r="C2242" i="10" s="1"/>
  <c r="D2242" i="10" s="1"/>
  <c r="A2243" i="10"/>
  <c r="K2243" i="10" l="1"/>
  <c r="L2243" i="10" s="1"/>
  <c r="M2243" i="10" s="1"/>
  <c r="E2243" i="10"/>
  <c r="F2243" i="10" s="1"/>
  <c r="G2243" i="10" s="1"/>
  <c r="H2243" i="10"/>
  <c r="I2243" i="10" s="1"/>
  <c r="J2243" i="10" s="1"/>
  <c r="A2244" i="10"/>
  <c r="B2243" i="10"/>
  <c r="C2243" i="10" s="1"/>
  <c r="D2243" i="10" s="1"/>
  <c r="K2244" i="10" l="1"/>
  <c r="L2244" i="10" s="1"/>
  <c r="M2244" i="10" s="1"/>
  <c r="H2244" i="10"/>
  <c r="I2244" i="10" s="1"/>
  <c r="J2244" i="10" s="1"/>
  <c r="E2244" i="10"/>
  <c r="F2244" i="10" s="1"/>
  <c r="G2244" i="10" s="1"/>
  <c r="A2245" i="10"/>
  <c r="B2244" i="10"/>
  <c r="C2244" i="10" s="1"/>
  <c r="D2244" i="10" s="1"/>
  <c r="K2245" i="10" l="1"/>
  <c r="L2245" i="10" s="1"/>
  <c r="M2245" i="10" s="1"/>
  <c r="H2245" i="10"/>
  <c r="I2245" i="10" s="1"/>
  <c r="J2245" i="10" s="1"/>
  <c r="E2245" i="10"/>
  <c r="F2245" i="10" s="1"/>
  <c r="G2245" i="10" s="1"/>
  <c r="A2246" i="10"/>
  <c r="B2245" i="10"/>
  <c r="C2245" i="10" s="1"/>
  <c r="D2245" i="10" s="1"/>
  <c r="K2246" i="10" l="1"/>
  <c r="L2246" i="10" s="1"/>
  <c r="M2246" i="10" s="1"/>
  <c r="H2246" i="10"/>
  <c r="I2246" i="10" s="1"/>
  <c r="J2246" i="10" s="1"/>
  <c r="E2246" i="10"/>
  <c r="F2246" i="10" s="1"/>
  <c r="G2246" i="10" s="1"/>
  <c r="B2246" i="10"/>
  <c r="C2246" i="10" s="1"/>
  <c r="D2246" i="10" s="1"/>
  <c r="A2247" i="10"/>
  <c r="K2247" i="10" l="1"/>
  <c r="L2247" i="10" s="1"/>
  <c r="M2247" i="10" s="1"/>
  <c r="E2247" i="10"/>
  <c r="F2247" i="10" s="1"/>
  <c r="G2247" i="10" s="1"/>
  <c r="H2247" i="10"/>
  <c r="I2247" i="10" s="1"/>
  <c r="J2247" i="10" s="1"/>
  <c r="A2248" i="10"/>
  <c r="B2247" i="10"/>
  <c r="C2247" i="10" s="1"/>
  <c r="D2247" i="10" s="1"/>
  <c r="K2248" i="10" l="1"/>
  <c r="L2248" i="10" s="1"/>
  <c r="M2248" i="10" s="1"/>
  <c r="H2248" i="10"/>
  <c r="I2248" i="10" s="1"/>
  <c r="J2248" i="10" s="1"/>
  <c r="E2248" i="10"/>
  <c r="F2248" i="10" s="1"/>
  <c r="G2248" i="10" s="1"/>
  <c r="A2249" i="10"/>
  <c r="B2248" i="10"/>
  <c r="C2248" i="10" s="1"/>
  <c r="D2248" i="10" s="1"/>
  <c r="K2249" i="10" l="1"/>
  <c r="L2249" i="10" s="1"/>
  <c r="M2249" i="10" s="1"/>
  <c r="H2249" i="10"/>
  <c r="I2249" i="10" s="1"/>
  <c r="J2249" i="10" s="1"/>
  <c r="E2249" i="10"/>
  <c r="F2249" i="10" s="1"/>
  <c r="G2249" i="10" s="1"/>
  <c r="A2250" i="10"/>
  <c r="B2249" i="10"/>
  <c r="C2249" i="10" s="1"/>
  <c r="D2249" i="10" s="1"/>
  <c r="K2250" i="10" l="1"/>
  <c r="L2250" i="10" s="1"/>
  <c r="M2250" i="10" s="1"/>
  <c r="H2250" i="10"/>
  <c r="I2250" i="10" s="1"/>
  <c r="J2250" i="10" s="1"/>
  <c r="E2250" i="10"/>
  <c r="F2250" i="10" s="1"/>
  <c r="G2250" i="10" s="1"/>
  <c r="B2250" i="10"/>
  <c r="C2250" i="10" s="1"/>
  <c r="D2250" i="10" s="1"/>
  <c r="A2251" i="10"/>
  <c r="K2251" i="10" l="1"/>
  <c r="L2251" i="10" s="1"/>
  <c r="M2251" i="10" s="1"/>
  <c r="E2251" i="10"/>
  <c r="F2251" i="10" s="1"/>
  <c r="G2251" i="10" s="1"/>
  <c r="H2251" i="10"/>
  <c r="I2251" i="10" s="1"/>
  <c r="J2251" i="10" s="1"/>
  <c r="A2252" i="10"/>
  <c r="B2251" i="10"/>
  <c r="C2251" i="10" s="1"/>
  <c r="D2251" i="10" s="1"/>
  <c r="K2252" i="10" l="1"/>
  <c r="L2252" i="10" s="1"/>
  <c r="M2252" i="10" s="1"/>
  <c r="H2252" i="10"/>
  <c r="I2252" i="10" s="1"/>
  <c r="J2252" i="10" s="1"/>
  <c r="E2252" i="10"/>
  <c r="F2252" i="10" s="1"/>
  <c r="G2252" i="10" s="1"/>
  <c r="A2253" i="10"/>
  <c r="B2252" i="10"/>
  <c r="C2252" i="10" s="1"/>
  <c r="D2252" i="10" s="1"/>
  <c r="K2253" i="10" l="1"/>
  <c r="L2253" i="10" s="1"/>
  <c r="M2253" i="10" s="1"/>
  <c r="H2253" i="10"/>
  <c r="I2253" i="10" s="1"/>
  <c r="J2253" i="10" s="1"/>
  <c r="E2253" i="10"/>
  <c r="F2253" i="10" s="1"/>
  <c r="G2253" i="10" s="1"/>
  <c r="A2254" i="10"/>
  <c r="B2253" i="10"/>
  <c r="C2253" i="10" s="1"/>
  <c r="D2253" i="10" s="1"/>
  <c r="K2254" i="10" l="1"/>
  <c r="L2254" i="10" s="1"/>
  <c r="M2254" i="10" s="1"/>
  <c r="H2254" i="10"/>
  <c r="I2254" i="10" s="1"/>
  <c r="J2254" i="10" s="1"/>
  <c r="E2254" i="10"/>
  <c r="F2254" i="10" s="1"/>
  <c r="G2254" i="10" s="1"/>
  <c r="B2254" i="10"/>
  <c r="C2254" i="10" s="1"/>
  <c r="D2254" i="10" s="1"/>
  <c r="A2255" i="10"/>
  <c r="K2255" i="10" l="1"/>
  <c r="L2255" i="10" s="1"/>
  <c r="M2255" i="10" s="1"/>
  <c r="H2255" i="10"/>
  <c r="I2255" i="10" s="1"/>
  <c r="J2255" i="10" s="1"/>
  <c r="E2255" i="10"/>
  <c r="F2255" i="10" s="1"/>
  <c r="G2255" i="10" s="1"/>
  <c r="A2256" i="10"/>
  <c r="B2255" i="10"/>
  <c r="C2255" i="10" s="1"/>
  <c r="D2255" i="10" s="1"/>
  <c r="K2256" i="10" l="1"/>
  <c r="L2256" i="10" s="1"/>
  <c r="M2256" i="10" s="1"/>
  <c r="H2256" i="10"/>
  <c r="I2256" i="10" s="1"/>
  <c r="J2256" i="10" s="1"/>
  <c r="E2256" i="10"/>
  <c r="F2256" i="10" s="1"/>
  <c r="G2256" i="10" s="1"/>
  <c r="A2257" i="10"/>
  <c r="B2256" i="10"/>
  <c r="C2256" i="10" s="1"/>
  <c r="D2256" i="10" s="1"/>
  <c r="K2257" i="10" l="1"/>
  <c r="L2257" i="10" s="1"/>
  <c r="M2257" i="10" s="1"/>
  <c r="H2257" i="10"/>
  <c r="I2257" i="10" s="1"/>
  <c r="J2257" i="10" s="1"/>
  <c r="E2257" i="10"/>
  <c r="F2257" i="10" s="1"/>
  <c r="G2257" i="10" s="1"/>
  <c r="A2258" i="10"/>
  <c r="B2257" i="10"/>
  <c r="C2257" i="10" s="1"/>
  <c r="D2257" i="10" s="1"/>
  <c r="K2258" i="10" l="1"/>
  <c r="L2258" i="10" s="1"/>
  <c r="M2258" i="10" s="1"/>
  <c r="H2258" i="10"/>
  <c r="I2258" i="10" s="1"/>
  <c r="J2258" i="10" s="1"/>
  <c r="E2258" i="10"/>
  <c r="F2258" i="10" s="1"/>
  <c r="G2258" i="10" s="1"/>
  <c r="B2258" i="10"/>
  <c r="C2258" i="10" s="1"/>
  <c r="D2258" i="10" s="1"/>
  <c r="A2259" i="10"/>
  <c r="K2259" i="10" l="1"/>
  <c r="L2259" i="10" s="1"/>
  <c r="M2259" i="10" s="1"/>
  <c r="E2259" i="10"/>
  <c r="F2259" i="10" s="1"/>
  <c r="G2259" i="10" s="1"/>
  <c r="H2259" i="10"/>
  <c r="I2259" i="10" s="1"/>
  <c r="J2259" i="10" s="1"/>
  <c r="B2259" i="10"/>
  <c r="C2259" i="10" s="1"/>
  <c r="D2259" i="10" s="1"/>
  <c r="A2260" i="10"/>
  <c r="K2260" i="10" l="1"/>
  <c r="L2260" i="10" s="1"/>
  <c r="M2260" i="10" s="1"/>
  <c r="H2260" i="10"/>
  <c r="I2260" i="10" s="1"/>
  <c r="J2260" i="10" s="1"/>
  <c r="E2260" i="10"/>
  <c r="F2260" i="10" s="1"/>
  <c r="G2260" i="10" s="1"/>
  <c r="B2260" i="10"/>
  <c r="C2260" i="10" s="1"/>
  <c r="D2260" i="10" s="1"/>
  <c r="A2261" i="10"/>
  <c r="K2261" i="10" l="1"/>
  <c r="L2261" i="10" s="1"/>
  <c r="M2261" i="10" s="1"/>
  <c r="H2261" i="10"/>
  <c r="I2261" i="10" s="1"/>
  <c r="J2261" i="10" s="1"/>
  <c r="E2261" i="10"/>
  <c r="F2261" i="10" s="1"/>
  <c r="G2261" i="10" s="1"/>
  <c r="B2261" i="10"/>
  <c r="C2261" i="10" s="1"/>
  <c r="D2261" i="10" s="1"/>
  <c r="A2262" i="10"/>
  <c r="K2262" i="10" l="1"/>
  <c r="L2262" i="10" s="1"/>
  <c r="M2262" i="10" s="1"/>
  <c r="H2262" i="10"/>
  <c r="I2262" i="10" s="1"/>
  <c r="J2262" i="10" s="1"/>
  <c r="E2262" i="10"/>
  <c r="F2262" i="10" s="1"/>
  <c r="G2262" i="10" s="1"/>
  <c r="A2263" i="10"/>
  <c r="B2262" i="10"/>
  <c r="C2262" i="10" s="1"/>
  <c r="D2262" i="10" s="1"/>
  <c r="K2263" i="10" l="1"/>
  <c r="L2263" i="10" s="1"/>
  <c r="M2263" i="10" s="1"/>
  <c r="E2263" i="10"/>
  <c r="F2263" i="10" s="1"/>
  <c r="G2263" i="10" s="1"/>
  <c r="H2263" i="10"/>
  <c r="I2263" i="10" s="1"/>
  <c r="J2263" i="10" s="1"/>
  <c r="A2264" i="10"/>
  <c r="B2263" i="10"/>
  <c r="C2263" i="10" s="1"/>
  <c r="D2263" i="10" s="1"/>
  <c r="K2264" i="10" l="1"/>
  <c r="L2264" i="10" s="1"/>
  <c r="M2264" i="10" s="1"/>
  <c r="H2264" i="10"/>
  <c r="I2264" i="10" s="1"/>
  <c r="J2264" i="10" s="1"/>
  <c r="E2264" i="10"/>
  <c r="F2264" i="10" s="1"/>
  <c r="G2264" i="10" s="1"/>
  <c r="A2265" i="10"/>
  <c r="B2264" i="10"/>
  <c r="C2264" i="10" s="1"/>
  <c r="D2264" i="10" s="1"/>
  <c r="K2265" i="10" l="1"/>
  <c r="L2265" i="10" s="1"/>
  <c r="M2265" i="10" s="1"/>
  <c r="H2265" i="10"/>
  <c r="I2265" i="10" s="1"/>
  <c r="J2265" i="10" s="1"/>
  <c r="E2265" i="10"/>
  <c r="F2265" i="10" s="1"/>
  <c r="G2265" i="10" s="1"/>
  <c r="A2266" i="10"/>
  <c r="B2265" i="10"/>
  <c r="C2265" i="10" s="1"/>
  <c r="D2265" i="10" s="1"/>
  <c r="K2266" i="10" l="1"/>
  <c r="L2266" i="10" s="1"/>
  <c r="M2266" i="10" s="1"/>
  <c r="H2266" i="10"/>
  <c r="I2266" i="10" s="1"/>
  <c r="J2266" i="10" s="1"/>
  <c r="E2266" i="10"/>
  <c r="F2266" i="10" s="1"/>
  <c r="G2266" i="10" s="1"/>
  <c r="B2266" i="10"/>
  <c r="C2266" i="10" s="1"/>
  <c r="D2266" i="10" s="1"/>
  <c r="A2267" i="10"/>
  <c r="K2267" i="10" l="1"/>
  <c r="L2267" i="10" s="1"/>
  <c r="M2267" i="10" s="1"/>
  <c r="E2267" i="10"/>
  <c r="F2267" i="10" s="1"/>
  <c r="G2267" i="10" s="1"/>
  <c r="H2267" i="10"/>
  <c r="I2267" i="10" s="1"/>
  <c r="J2267" i="10" s="1"/>
  <c r="A2268" i="10"/>
  <c r="B2267" i="10"/>
  <c r="C2267" i="10" s="1"/>
  <c r="D2267" i="10" s="1"/>
  <c r="K2268" i="10" l="1"/>
  <c r="L2268" i="10" s="1"/>
  <c r="M2268" i="10" s="1"/>
  <c r="H2268" i="10"/>
  <c r="I2268" i="10" s="1"/>
  <c r="J2268" i="10" s="1"/>
  <c r="E2268" i="10"/>
  <c r="F2268" i="10" s="1"/>
  <c r="G2268" i="10" s="1"/>
  <c r="A2269" i="10"/>
  <c r="B2268" i="10"/>
  <c r="C2268" i="10" s="1"/>
  <c r="D2268" i="10" s="1"/>
  <c r="K2269" i="10" l="1"/>
  <c r="L2269" i="10" s="1"/>
  <c r="M2269" i="10" s="1"/>
  <c r="H2269" i="10"/>
  <c r="I2269" i="10" s="1"/>
  <c r="J2269" i="10" s="1"/>
  <c r="E2269" i="10"/>
  <c r="F2269" i="10" s="1"/>
  <c r="G2269" i="10" s="1"/>
  <c r="A2270" i="10"/>
  <c r="B2269" i="10"/>
  <c r="C2269" i="10" s="1"/>
  <c r="D2269" i="10" s="1"/>
  <c r="K2270" i="10" l="1"/>
  <c r="L2270" i="10" s="1"/>
  <c r="M2270" i="10" s="1"/>
  <c r="H2270" i="10"/>
  <c r="I2270" i="10" s="1"/>
  <c r="J2270" i="10" s="1"/>
  <c r="E2270" i="10"/>
  <c r="F2270" i="10" s="1"/>
  <c r="G2270" i="10" s="1"/>
  <c r="A2271" i="10"/>
  <c r="B2270" i="10"/>
  <c r="C2270" i="10" s="1"/>
  <c r="D2270" i="10" s="1"/>
  <c r="K2271" i="10" l="1"/>
  <c r="L2271" i="10" s="1"/>
  <c r="M2271" i="10" s="1"/>
  <c r="H2271" i="10"/>
  <c r="I2271" i="10" s="1"/>
  <c r="J2271" i="10" s="1"/>
  <c r="E2271" i="10"/>
  <c r="F2271" i="10" s="1"/>
  <c r="G2271" i="10" s="1"/>
  <c r="B2271" i="10"/>
  <c r="C2271" i="10" s="1"/>
  <c r="D2271" i="10" s="1"/>
  <c r="A2272" i="10"/>
  <c r="K2272" i="10" l="1"/>
  <c r="L2272" i="10" s="1"/>
  <c r="M2272" i="10" s="1"/>
  <c r="H2272" i="10"/>
  <c r="I2272" i="10" s="1"/>
  <c r="J2272" i="10" s="1"/>
  <c r="E2272" i="10"/>
  <c r="F2272" i="10" s="1"/>
  <c r="G2272" i="10" s="1"/>
  <c r="B2272" i="10"/>
  <c r="C2272" i="10" s="1"/>
  <c r="D2272" i="10" s="1"/>
  <c r="A2273" i="10"/>
  <c r="K2273" i="10" l="1"/>
  <c r="L2273" i="10" s="1"/>
  <c r="M2273" i="10" s="1"/>
  <c r="H2273" i="10"/>
  <c r="I2273" i="10" s="1"/>
  <c r="J2273" i="10" s="1"/>
  <c r="E2273" i="10"/>
  <c r="F2273" i="10" s="1"/>
  <c r="G2273" i="10" s="1"/>
  <c r="B2273" i="10"/>
  <c r="C2273" i="10" s="1"/>
  <c r="D2273" i="10" s="1"/>
  <c r="A2274" i="10"/>
  <c r="K2274" i="10" l="1"/>
  <c r="L2274" i="10" s="1"/>
  <c r="M2274" i="10" s="1"/>
  <c r="H2274" i="10"/>
  <c r="I2274" i="10" s="1"/>
  <c r="J2274" i="10" s="1"/>
  <c r="E2274" i="10"/>
  <c r="F2274" i="10" s="1"/>
  <c r="G2274" i="10" s="1"/>
  <c r="A2275" i="10"/>
  <c r="B2274" i="10"/>
  <c r="C2274" i="10" s="1"/>
  <c r="D2274" i="10" s="1"/>
  <c r="K2275" i="10" l="1"/>
  <c r="L2275" i="10" s="1"/>
  <c r="M2275" i="10" s="1"/>
  <c r="E2275" i="10"/>
  <c r="F2275" i="10" s="1"/>
  <c r="G2275" i="10" s="1"/>
  <c r="H2275" i="10"/>
  <c r="I2275" i="10" s="1"/>
  <c r="J2275" i="10" s="1"/>
  <c r="A2276" i="10"/>
  <c r="B2275" i="10"/>
  <c r="C2275" i="10" s="1"/>
  <c r="D2275" i="10" s="1"/>
  <c r="K2276" i="10" l="1"/>
  <c r="L2276" i="10" s="1"/>
  <c r="M2276" i="10" s="1"/>
  <c r="H2276" i="10"/>
  <c r="I2276" i="10" s="1"/>
  <c r="J2276" i="10" s="1"/>
  <c r="E2276" i="10"/>
  <c r="F2276" i="10" s="1"/>
  <c r="G2276" i="10" s="1"/>
  <c r="A2277" i="10"/>
  <c r="B2276" i="10"/>
  <c r="C2276" i="10" s="1"/>
  <c r="D2276" i="10" s="1"/>
  <c r="K2277" i="10" l="1"/>
  <c r="L2277" i="10" s="1"/>
  <c r="M2277" i="10" s="1"/>
  <c r="H2277" i="10"/>
  <c r="I2277" i="10" s="1"/>
  <c r="J2277" i="10" s="1"/>
  <c r="E2277" i="10"/>
  <c r="F2277" i="10" s="1"/>
  <c r="G2277" i="10" s="1"/>
  <c r="A2278" i="10"/>
  <c r="B2277" i="10"/>
  <c r="C2277" i="10" s="1"/>
  <c r="D2277" i="10" s="1"/>
  <c r="K2278" i="10" l="1"/>
  <c r="L2278" i="10" s="1"/>
  <c r="M2278" i="10" s="1"/>
  <c r="H2278" i="10"/>
  <c r="I2278" i="10" s="1"/>
  <c r="J2278" i="10" s="1"/>
  <c r="E2278" i="10"/>
  <c r="F2278" i="10" s="1"/>
  <c r="G2278" i="10" s="1"/>
  <c r="B2278" i="10"/>
  <c r="C2278" i="10" s="1"/>
  <c r="D2278" i="10" s="1"/>
  <c r="A2279" i="10"/>
  <c r="K2279" i="10" l="1"/>
  <c r="L2279" i="10" s="1"/>
  <c r="M2279" i="10" s="1"/>
  <c r="E2279" i="10"/>
  <c r="F2279" i="10" s="1"/>
  <c r="G2279" i="10" s="1"/>
  <c r="H2279" i="10"/>
  <c r="I2279" i="10" s="1"/>
  <c r="J2279" i="10" s="1"/>
  <c r="A2280" i="10"/>
  <c r="B2279" i="10"/>
  <c r="C2279" i="10" s="1"/>
  <c r="D2279" i="10" s="1"/>
  <c r="K2280" i="10" l="1"/>
  <c r="L2280" i="10" s="1"/>
  <c r="M2280" i="10" s="1"/>
  <c r="H2280" i="10"/>
  <c r="I2280" i="10" s="1"/>
  <c r="J2280" i="10" s="1"/>
  <c r="E2280" i="10"/>
  <c r="F2280" i="10" s="1"/>
  <c r="G2280" i="10" s="1"/>
  <c r="A2281" i="10"/>
  <c r="B2280" i="10"/>
  <c r="C2280" i="10" s="1"/>
  <c r="D2280" i="10" s="1"/>
  <c r="K2281" i="10" l="1"/>
  <c r="L2281" i="10" s="1"/>
  <c r="M2281" i="10" s="1"/>
  <c r="H2281" i="10"/>
  <c r="I2281" i="10" s="1"/>
  <c r="J2281" i="10" s="1"/>
  <c r="E2281" i="10"/>
  <c r="F2281" i="10" s="1"/>
  <c r="G2281" i="10" s="1"/>
  <c r="A2282" i="10"/>
  <c r="B2281" i="10"/>
  <c r="C2281" i="10" s="1"/>
  <c r="D2281" i="10" s="1"/>
  <c r="K2282" i="10" l="1"/>
  <c r="L2282" i="10" s="1"/>
  <c r="M2282" i="10" s="1"/>
  <c r="H2282" i="10"/>
  <c r="I2282" i="10" s="1"/>
  <c r="J2282" i="10" s="1"/>
  <c r="E2282" i="10"/>
  <c r="F2282" i="10" s="1"/>
  <c r="G2282" i="10" s="1"/>
  <c r="B2282" i="10"/>
  <c r="C2282" i="10" s="1"/>
  <c r="D2282" i="10" s="1"/>
  <c r="A2283" i="10"/>
  <c r="K2283" i="10" l="1"/>
  <c r="L2283" i="10" s="1"/>
  <c r="M2283" i="10" s="1"/>
  <c r="E2283" i="10"/>
  <c r="F2283" i="10" s="1"/>
  <c r="G2283" i="10" s="1"/>
  <c r="H2283" i="10"/>
  <c r="I2283" i="10" s="1"/>
  <c r="J2283" i="10" s="1"/>
  <c r="A2284" i="10"/>
  <c r="B2283" i="10"/>
  <c r="C2283" i="10" s="1"/>
  <c r="D2283" i="10" s="1"/>
  <c r="K2284" i="10" l="1"/>
  <c r="L2284" i="10" s="1"/>
  <c r="M2284" i="10" s="1"/>
  <c r="H2284" i="10"/>
  <c r="I2284" i="10" s="1"/>
  <c r="J2284" i="10" s="1"/>
  <c r="E2284" i="10"/>
  <c r="F2284" i="10" s="1"/>
  <c r="G2284" i="10" s="1"/>
  <c r="A2285" i="10"/>
  <c r="B2284" i="10"/>
  <c r="C2284" i="10" s="1"/>
  <c r="D2284" i="10" s="1"/>
  <c r="K2285" i="10" l="1"/>
  <c r="L2285" i="10" s="1"/>
  <c r="M2285" i="10" s="1"/>
  <c r="H2285" i="10"/>
  <c r="I2285" i="10" s="1"/>
  <c r="J2285" i="10" s="1"/>
  <c r="E2285" i="10"/>
  <c r="F2285" i="10" s="1"/>
  <c r="G2285" i="10" s="1"/>
  <c r="A2286" i="10"/>
  <c r="B2285" i="10"/>
  <c r="C2285" i="10" s="1"/>
  <c r="D2285" i="10" s="1"/>
  <c r="K2286" i="10" l="1"/>
  <c r="L2286" i="10" s="1"/>
  <c r="M2286" i="10" s="1"/>
  <c r="H2286" i="10"/>
  <c r="I2286" i="10" s="1"/>
  <c r="J2286" i="10" s="1"/>
  <c r="E2286" i="10"/>
  <c r="F2286" i="10" s="1"/>
  <c r="G2286" i="10" s="1"/>
  <c r="A2287" i="10"/>
  <c r="B2286" i="10"/>
  <c r="C2286" i="10" s="1"/>
  <c r="D2286" i="10" s="1"/>
  <c r="K2287" i="10" l="1"/>
  <c r="L2287" i="10" s="1"/>
  <c r="M2287" i="10" s="1"/>
  <c r="H2287" i="10"/>
  <c r="I2287" i="10" s="1"/>
  <c r="J2287" i="10" s="1"/>
  <c r="E2287" i="10"/>
  <c r="F2287" i="10" s="1"/>
  <c r="G2287" i="10" s="1"/>
  <c r="A2288" i="10"/>
  <c r="B2287" i="10"/>
  <c r="C2287" i="10" s="1"/>
  <c r="D2287" i="10" s="1"/>
  <c r="K2288" i="10" l="1"/>
  <c r="L2288" i="10" s="1"/>
  <c r="M2288" i="10" s="1"/>
  <c r="H2288" i="10"/>
  <c r="I2288" i="10" s="1"/>
  <c r="J2288" i="10" s="1"/>
  <c r="E2288" i="10"/>
  <c r="F2288" i="10" s="1"/>
  <c r="G2288" i="10" s="1"/>
  <c r="A2289" i="10"/>
  <c r="B2288" i="10"/>
  <c r="C2288" i="10" s="1"/>
  <c r="D2288" i="10" s="1"/>
  <c r="K2289" i="10" l="1"/>
  <c r="L2289" i="10" s="1"/>
  <c r="M2289" i="10" s="1"/>
  <c r="H2289" i="10"/>
  <c r="I2289" i="10" s="1"/>
  <c r="J2289" i="10" s="1"/>
  <c r="E2289" i="10"/>
  <c r="F2289" i="10" s="1"/>
  <c r="G2289" i="10" s="1"/>
  <c r="A2290" i="10"/>
  <c r="B2289" i="10"/>
  <c r="C2289" i="10" s="1"/>
  <c r="D2289" i="10" s="1"/>
  <c r="K2290" i="10" l="1"/>
  <c r="L2290" i="10" s="1"/>
  <c r="M2290" i="10" s="1"/>
  <c r="H2290" i="10"/>
  <c r="I2290" i="10" s="1"/>
  <c r="J2290" i="10" s="1"/>
  <c r="E2290" i="10"/>
  <c r="F2290" i="10" s="1"/>
  <c r="G2290" i="10" s="1"/>
  <c r="B2290" i="10"/>
  <c r="C2290" i="10" s="1"/>
  <c r="D2290" i="10" s="1"/>
  <c r="A2291" i="10"/>
  <c r="K2291" i="10" l="1"/>
  <c r="L2291" i="10" s="1"/>
  <c r="M2291" i="10" s="1"/>
  <c r="E2291" i="10"/>
  <c r="F2291" i="10" s="1"/>
  <c r="G2291" i="10" s="1"/>
  <c r="H2291" i="10"/>
  <c r="I2291" i="10" s="1"/>
  <c r="J2291" i="10" s="1"/>
  <c r="A2292" i="10"/>
  <c r="B2291" i="10"/>
  <c r="C2291" i="10" s="1"/>
  <c r="D2291" i="10" s="1"/>
  <c r="K2292" i="10" l="1"/>
  <c r="L2292" i="10" s="1"/>
  <c r="M2292" i="10" s="1"/>
  <c r="H2292" i="10"/>
  <c r="I2292" i="10" s="1"/>
  <c r="J2292" i="10" s="1"/>
  <c r="E2292" i="10"/>
  <c r="F2292" i="10" s="1"/>
  <c r="G2292" i="10" s="1"/>
  <c r="A2293" i="10"/>
  <c r="B2292" i="10"/>
  <c r="C2292" i="10" s="1"/>
  <c r="D2292" i="10" s="1"/>
  <c r="K2293" i="10" l="1"/>
  <c r="L2293" i="10" s="1"/>
  <c r="M2293" i="10" s="1"/>
  <c r="H2293" i="10"/>
  <c r="I2293" i="10" s="1"/>
  <c r="J2293" i="10" s="1"/>
  <c r="E2293" i="10"/>
  <c r="F2293" i="10" s="1"/>
  <c r="G2293" i="10" s="1"/>
  <c r="A2294" i="10"/>
  <c r="B2293" i="10"/>
  <c r="C2293" i="10" s="1"/>
  <c r="D2293" i="10" s="1"/>
  <c r="K2294" i="10" l="1"/>
  <c r="L2294" i="10" s="1"/>
  <c r="M2294" i="10" s="1"/>
  <c r="H2294" i="10"/>
  <c r="I2294" i="10" s="1"/>
  <c r="J2294" i="10" s="1"/>
  <c r="E2294" i="10"/>
  <c r="F2294" i="10" s="1"/>
  <c r="G2294" i="10" s="1"/>
  <c r="B2294" i="10"/>
  <c r="C2294" i="10" s="1"/>
  <c r="D2294" i="10" s="1"/>
  <c r="A2295" i="10"/>
  <c r="K2295" i="10" l="1"/>
  <c r="L2295" i="10" s="1"/>
  <c r="M2295" i="10" s="1"/>
  <c r="E2295" i="10"/>
  <c r="F2295" i="10" s="1"/>
  <c r="G2295" i="10" s="1"/>
  <c r="H2295" i="10"/>
  <c r="I2295" i="10" s="1"/>
  <c r="J2295" i="10" s="1"/>
  <c r="A2296" i="10"/>
  <c r="B2295" i="10"/>
  <c r="C2295" i="10" s="1"/>
  <c r="D2295" i="10" s="1"/>
  <c r="K2296" i="10" l="1"/>
  <c r="L2296" i="10" s="1"/>
  <c r="M2296" i="10" s="1"/>
  <c r="H2296" i="10"/>
  <c r="I2296" i="10" s="1"/>
  <c r="J2296" i="10" s="1"/>
  <c r="E2296" i="10"/>
  <c r="F2296" i="10" s="1"/>
  <c r="G2296" i="10" s="1"/>
  <c r="A2297" i="10"/>
  <c r="B2296" i="10"/>
  <c r="C2296" i="10" s="1"/>
  <c r="D2296" i="10" s="1"/>
  <c r="K2297" i="10" l="1"/>
  <c r="L2297" i="10" s="1"/>
  <c r="M2297" i="10" s="1"/>
  <c r="H2297" i="10"/>
  <c r="I2297" i="10" s="1"/>
  <c r="J2297" i="10" s="1"/>
  <c r="E2297" i="10"/>
  <c r="F2297" i="10" s="1"/>
  <c r="G2297" i="10" s="1"/>
  <c r="B2297" i="10"/>
  <c r="C2297" i="10" s="1"/>
  <c r="D2297" i="10" s="1"/>
  <c r="A2298" i="10"/>
  <c r="K2298" i="10" l="1"/>
  <c r="L2298" i="10" s="1"/>
  <c r="M2298" i="10" s="1"/>
  <c r="H2298" i="10"/>
  <c r="I2298" i="10" s="1"/>
  <c r="J2298" i="10" s="1"/>
  <c r="E2298" i="10"/>
  <c r="F2298" i="10" s="1"/>
  <c r="G2298" i="10" s="1"/>
  <c r="B2298" i="10"/>
  <c r="C2298" i="10" s="1"/>
  <c r="D2298" i="10" s="1"/>
  <c r="A2299" i="10"/>
  <c r="K2299" i="10" l="1"/>
  <c r="L2299" i="10" s="1"/>
  <c r="M2299" i="10" s="1"/>
  <c r="E2299" i="10"/>
  <c r="F2299" i="10" s="1"/>
  <c r="G2299" i="10" s="1"/>
  <c r="H2299" i="10"/>
  <c r="I2299" i="10" s="1"/>
  <c r="J2299" i="10" s="1"/>
  <c r="A2300" i="10"/>
  <c r="B2299" i="10"/>
  <c r="C2299" i="10" s="1"/>
  <c r="D2299" i="10" s="1"/>
  <c r="K2300" i="10" l="1"/>
  <c r="L2300" i="10" s="1"/>
  <c r="M2300" i="10" s="1"/>
  <c r="H2300" i="10"/>
  <c r="I2300" i="10" s="1"/>
  <c r="J2300" i="10" s="1"/>
  <c r="E2300" i="10"/>
  <c r="F2300" i="10" s="1"/>
  <c r="G2300" i="10" s="1"/>
  <c r="A2301" i="10"/>
  <c r="B2300" i="10"/>
  <c r="C2300" i="10" s="1"/>
  <c r="D2300" i="10" s="1"/>
  <c r="K2301" i="10" l="1"/>
  <c r="L2301" i="10" s="1"/>
  <c r="M2301" i="10" s="1"/>
  <c r="H2301" i="10"/>
  <c r="I2301" i="10" s="1"/>
  <c r="J2301" i="10" s="1"/>
  <c r="E2301" i="10"/>
  <c r="F2301" i="10" s="1"/>
  <c r="G2301" i="10" s="1"/>
  <c r="A2302" i="10"/>
  <c r="B2301" i="10"/>
  <c r="C2301" i="10" s="1"/>
  <c r="D2301" i="10" s="1"/>
  <c r="K2302" i="10" l="1"/>
  <c r="L2302" i="10" s="1"/>
  <c r="M2302" i="10" s="1"/>
  <c r="H2302" i="10"/>
  <c r="I2302" i="10" s="1"/>
  <c r="J2302" i="10" s="1"/>
  <c r="E2302" i="10"/>
  <c r="F2302" i="10" s="1"/>
  <c r="G2302" i="10" s="1"/>
  <c r="B2302" i="10"/>
  <c r="C2302" i="10" s="1"/>
  <c r="D2302" i="10" s="1"/>
  <c r="A2303" i="10"/>
  <c r="K2303" i="10" l="1"/>
  <c r="L2303" i="10" s="1"/>
  <c r="M2303" i="10" s="1"/>
  <c r="H2303" i="10"/>
  <c r="I2303" i="10" s="1"/>
  <c r="J2303" i="10" s="1"/>
  <c r="E2303" i="10"/>
  <c r="F2303" i="10" s="1"/>
  <c r="G2303" i="10" s="1"/>
  <c r="A2304" i="10"/>
  <c r="B2303" i="10"/>
  <c r="C2303" i="10" s="1"/>
  <c r="D2303" i="10" s="1"/>
  <c r="K2304" i="10" l="1"/>
  <c r="L2304" i="10" s="1"/>
  <c r="M2304" i="10" s="1"/>
  <c r="H2304" i="10"/>
  <c r="I2304" i="10" s="1"/>
  <c r="J2304" i="10" s="1"/>
  <c r="E2304" i="10"/>
  <c r="F2304" i="10" s="1"/>
  <c r="G2304" i="10" s="1"/>
  <c r="A2305" i="10"/>
  <c r="B2304" i="10"/>
  <c r="C2304" i="10" s="1"/>
  <c r="D2304" i="10" s="1"/>
  <c r="K2305" i="10" l="1"/>
  <c r="L2305" i="10" s="1"/>
  <c r="M2305" i="10" s="1"/>
  <c r="H2305" i="10"/>
  <c r="I2305" i="10" s="1"/>
  <c r="J2305" i="10" s="1"/>
  <c r="E2305" i="10"/>
  <c r="F2305" i="10" s="1"/>
  <c r="G2305" i="10" s="1"/>
  <c r="A2306" i="10"/>
  <c r="B2305" i="10"/>
  <c r="C2305" i="10" s="1"/>
  <c r="D2305" i="10" s="1"/>
  <c r="K2306" i="10" l="1"/>
  <c r="L2306" i="10" s="1"/>
  <c r="M2306" i="10" s="1"/>
  <c r="H2306" i="10"/>
  <c r="I2306" i="10" s="1"/>
  <c r="J2306" i="10" s="1"/>
  <c r="E2306" i="10"/>
  <c r="F2306" i="10" s="1"/>
  <c r="G2306" i="10" s="1"/>
  <c r="B2306" i="10"/>
  <c r="C2306" i="10" s="1"/>
  <c r="D2306" i="10" s="1"/>
  <c r="A2307" i="10"/>
  <c r="K2307" i="10" l="1"/>
  <c r="L2307" i="10" s="1"/>
  <c r="M2307" i="10" s="1"/>
  <c r="E2307" i="10"/>
  <c r="F2307" i="10" s="1"/>
  <c r="G2307" i="10" s="1"/>
  <c r="H2307" i="10"/>
  <c r="I2307" i="10" s="1"/>
  <c r="J2307" i="10" s="1"/>
  <c r="A2308" i="10"/>
  <c r="B2307" i="10"/>
  <c r="C2307" i="10" s="1"/>
  <c r="D2307" i="10" s="1"/>
  <c r="K2308" i="10" l="1"/>
  <c r="L2308" i="10" s="1"/>
  <c r="M2308" i="10" s="1"/>
  <c r="H2308" i="10"/>
  <c r="I2308" i="10" s="1"/>
  <c r="J2308" i="10" s="1"/>
  <c r="E2308" i="10"/>
  <c r="F2308" i="10" s="1"/>
  <c r="G2308" i="10" s="1"/>
  <c r="A2309" i="10"/>
  <c r="B2308" i="10"/>
  <c r="C2308" i="10" s="1"/>
  <c r="D2308" i="10" s="1"/>
  <c r="K2309" i="10" l="1"/>
  <c r="L2309" i="10" s="1"/>
  <c r="M2309" i="10" s="1"/>
  <c r="H2309" i="10"/>
  <c r="I2309" i="10" s="1"/>
  <c r="J2309" i="10" s="1"/>
  <c r="E2309" i="10"/>
  <c r="F2309" i="10" s="1"/>
  <c r="G2309" i="10" s="1"/>
  <c r="A2310" i="10"/>
  <c r="B2309" i="10"/>
  <c r="C2309" i="10" s="1"/>
  <c r="D2309" i="10" s="1"/>
  <c r="K2310" i="10" l="1"/>
  <c r="L2310" i="10" s="1"/>
  <c r="M2310" i="10" s="1"/>
  <c r="H2310" i="10"/>
  <c r="I2310" i="10" s="1"/>
  <c r="J2310" i="10" s="1"/>
  <c r="E2310" i="10"/>
  <c r="F2310" i="10" s="1"/>
  <c r="G2310" i="10" s="1"/>
  <c r="B2310" i="10"/>
  <c r="C2310" i="10" s="1"/>
  <c r="D2310" i="10" s="1"/>
  <c r="A2311" i="10"/>
  <c r="K2311" i="10" l="1"/>
  <c r="L2311" i="10" s="1"/>
  <c r="M2311" i="10" s="1"/>
  <c r="E2311" i="10"/>
  <c r="F2311" i="10" s="1"/>
  <c r="G2311" i="10" s="1"/>
  <c r="H2311" i="10"/>
  <c r="I2311" i="10" s="1"/>
  <c r="J2311" i="10" s="1"/>
  <c r="A2312" i="10"/>
  <c r="B2311" i="10"/>
  <c r="C2311" i="10" s="1"/>
  <c r="D2311" i="10" s="1"/>
  <c r="K2312" i="10" l="1"/>
  <c r="L2312" i="10" s="1"/>
  <c r="M2312" i="10" s="1"/>
  <c r="H2312" i="10"/>
  <c r="I2312" i="10" s="1"/>
  <c r="J2312" i="10" s="1"/>
  <c r="E2312" i="10"/>
  <c r="F2312" i="10" s="1"/>
  <c r="G2312" i="10" s="1"/>
  <c r="B2312" i="10"/>
  <c r="C2312" i="10" s="1"/>
  <c r="D2312" i="10" s="1"/>
  <c r="A2313" i="10"/>
  <c r="K2313" i="10" l="1"/>
  <c r="L2313" i="10" s="1"/>
  <c r="M2313" i="10" s="1"/>
  <c r="H2313" i="10"/>
  <c r="I2313" i="10" s="1"/>
  <c r="J2313" i="10" s="1"/>
  <c r="E2313" i="10"/>
  <c r="F2313" i="10" s="1"/>
  <c r="G2313" i="10" s="1"/>
  <c r="B2313" i="10"/>
  <c r="C2313" i="10" s="1"/>
  <c r="D2313" i="10" s="1"/>
  <c r="A2314" i="10"/>
  <c r="K2314" i="10" l="1"/>
  <c r="L2314" i="10" s="1"/>
  <c r="M2314" i="10" s="1"/>
  <c r="H2314" i="10"/>
  <c r="I2314" i="10" s="1"/>
  <c r="J2314" i="10" s="1"/>
  <c r="E2314" i="10"/>
  <c r="F2314" i="10" s="1"/>
  <c r="G2314" i="10" s="1"/>
  <c r="B2314" i="10"/>
  <c r="C2314" i="10" s="1"/>
  <c r="D2314" i="10" s="1"/>
  <c r="A2315" i="10"/>
  <c r="K2315" i="10" l="1"/>
  <c r="L2315" i="10" s="1"/>
  <c r="M2315" i="10" s="1"/>
  <c r="E2315" i="10"/>
  <c r="F2315" i="10" s="1"/>
  <c r="G2315" i="10" s="1"/>
  <c r="H2315" i="10"/>
  <c r="I2315" i="10" s="1"/>
  <c r="J2315" i="10" s="1"/>
  <c r="A2316" i="10"/>
  <c r="B2315" i="10"/>
  <c r="C2315" i="10" s="1"/>
  <c r="D2315" i="10" s="1"/>
  <c r="K2316" i="10" l="1"/>
  <c r="L2316" i="10" s="1"/>
  <c r="M2316" i="10" s="1"/>
  <c r="H2316" i="10"/>
  <c r="I2316" i="10" s="1"/>
  <c r="J2316" i="10" s="1"/>
  <c r="E2316" i="10"/>
  <c r="F2316" i="10" s="1"/>
  <c r="G2316" i="10" s="1"/>
  <c r="A2317" i="10"/>
  <c r="B2316" i="10"/>
  <c r="C2316" i="10" s="1"/>
  <c r="D2316" i="10" s="1"/>
  <c r="K2317" i="10" l="1"/>
  <c r="L2317" i="10" s="1"/>
  <c r="M2317" i="10" s="1"/>
  <c r="H2317" i="10"/>
  <c r="I2317" i="10" s="1"/>
  <c r="J2317" i="10" s="1"/>
  <c r="E2317" i="10"/>
  <c r="F2317" i="10" s="1"/>
  <c r="G2317" i="10" s="1"/>
  <c r="A2318" i="10"/>
  <c r="B2317" i="10"/>
  <c r="C2317" i="10" s="1"/>
  <c r="D2317" i="10" s="1"/>
  <c r="K2318" i="10" l="1"/>
  <c r="L2318" i="10" s="1"/>
  <c r="M2318" i="10" s="1"/>
  <c r="H2318" i="10"/>
  <c r="I2318" i="10" s="1"/>
  <c r="J2318" i="10" s="1"/>
  <c r="E2318" i="10"/>
  <c r="F2318" i="10" s="1"/>
  <c r="G2318" i="10" s="1"/>
  <c r="B2318" i="10"/>
  <c r="C2318" i="10" s="1"/>
  <c r="D2318" i="10" s="1"/>
  <c r="A2319" i="10"/>
  <c r="K2319" i="10" l="1"/>
  <c r="L2319" i="10" s="1"/>
  <c r="M2319" i="10" s="1"/>
  <c r="H2319" i="10"/>
  <c r="I2319" i="10" s="1"/>
  <c r="J2319" i="10" s="1"/>
  <c r="E2319" i="10"/>
  <c r="F2319" i="10" s="1"/>
  <c r="G2319" i="10" s="1"/>
  <c r="A2320" i="10"/>
  <c r="B2319" i="10"/>
  <c r="C2319" i="10" s="1"/>
  <c r="D2319" i="10" s="1"/>
  <c r="K2320" i="10" l="1"/>
  <c r="L2320" i="10" s="1"/>
  <c r="M2320" i="10" s="1"/>
  <c r="H2320" i="10"/>
  <c r="I2320" i="10" s="1"/>
  <c r="J2320" i="10" s="1"/>
  <c r="E2320" i="10"/>
  <c r="F2320" i="10" s="1"/>
  <c r="G2320" i="10" s="1"/>
  <c r="A2321" i="10"/>
  <c r="B2320" i="10"/>
  <c r="C2320" i="10" s="1"/>
  <c r="D2320" i="10" s="1"/>
  <c r="K2321" i="10" l="1"/>
  <c r="L2321" i="10" s="1"/>
  <c r="M2321" i="10" s="1"/>
  <c r="H2321" i="10"/>
  <c r="I2321" i="10" s="1"/>
  <c r="J2321" i="10" s="1"/>
  <c r="E2321" i="10"/>
  <c r="F2321" i="10" s="1"/>
  <c r="G2321" i="10" s="1"/>
  <c r="A2322" i="10"/>
  <c r="B2321" i="10"/>
  <c r="C2321" i="10" s="1"/>
  <c r="D2321" i="10" s="1"/>
  <c r="K2322" i="10" l="1"/>
  <c r="L2322" i="10" s="1"/>
  <c r="M2322" i="10" s="1"/>
  <c r="H2322" i="10"/>
  <c r="I2322" i="10" s="1"/>
  <c r="J2322" i="10" s="1"/>
  <c r="E2322" i="10"/>
  <c r="F2322" i="10" s="1"/>
  <c r="G2322" i="10" s="1"/>
  <c r="B2322" i="10"/>
  <c r="C2322" i="10" s="1"/>
  <c r="D2322" i="10" s="1"/>
  <c r="A2323" i="10"/>
  <c r="K2323" i="10" l="1"/>
  <c r="L2323" i="10" s="1"/>
  <c r="M2323" i="10" s="1"/>
  <c r="E2323" i="10"/>
  <c r="F2323" i="10" s="1"/>
  <c r="G2323" i="10" s="1"/>
  <c r="H2323" i="10"/>
  <c r="I2323" i="10" s="1"/>
  <c r="J2323" i="10" s="1"/>
  <c r="A2324" i="10"/>
  <c r="B2323" i="10"/>
  <c r="C2323" i="10" s="1"/>
  <c r="D2323" i="10" s="1"/>
  <c r="K2324" i="10" l="1"/>
  <c r="L2324" i="10" s="1"/>
  <c r="M2324" i="10" s="1"/>
  <c r="H2324" i="10"/>
  <c r="I2324" i="10" s="1"/>
  <c r="J2324" i="10" s="1"/>
  <c r="E2324" i="10"/>
  <c r="F2324" i="10" s="1"/>
  <c r="G2324" i="10" s="1"/>
  <c r="A2325" i="10"/>
  <c r="B2324" i="10"/>
  <c r="C2324" i="10" s="1"/>
  <c r="D2324" i="10" s="1"/>
  <c r="K2325" i="10" l="1"/>
  <c r="L2325" i="10" s="1"/>
  <c r="M2325" i="10" s="1"/>
  <c r="H2325" i="10"/>
  <c r="I2325" i="10" s="1"/>
  <c r="J2325" i="10" s="1"/>
  <c r="E2325" i="10"/>
  <c r="F2325" i="10" s="1"/>
  <c r="G2325" i="10" s="1"/>
  <c r="A2326" i="10"/>
  <c r="B2325" i="10"/>
  <c r="C2325" i="10" s="1"/>
  <c r="D2325" i="10" s="1"/>
  <c r="K2326" i="10" l="1"/>
  <c r="L2326" i="10" s="1"/>
  <c r="M2326" i="10" s="1"/>
  <c r="H2326" i="10"/>
  <c r="I2326" i="10" s="1"/>
  <c r="J2326" i="10" s="1"/>
  <c r="E2326" i="10"/>
  <c r="F2326" i="10" s="1"/>
  <c r="G2326" i="10" s="1"/>
  <c r="B2326" i="10"/>
  <c r="C2326" i="10" s="1"/>
  <c r="D2326" i="10" s="1"/>
  <c r="A2327" i="10"/>
  <c r="K2327" i="10" l="1"/>
  <c r="L2327" i="10" s="1"/>
  <c r="M2327" i="10" s="1"/>
  <c r="E2327" i="10"/>
  <c r="F2327" i="10" s="1"/>
  <c r="G2327" i="10" s="1"/>
  <c r="H2327" i="10"/>
  <c r="I2327" i="10" s="1"/>
  <c r="J2327" i="10" s="1"/>
  <c r="A2328" i="10"/>
  <c r="B2327" i="10"/>
  <c r="C2327" i="10" s="1"/>
  <c r="D2327" i="10" s="1"/>
  <c r="K2328" i="10" l="1"/>
  <c r="L2328" i="10" s="1"/>
  <c r="M2328" i="10" s="1"/>
  <c r="H2328" i="10"/>
  <c r="I2328" i="10" s="1"/>
  <c r="J2328" i="10" s="1"/>
  <c r="E2328" i="10"/>
  <c r="F2328" i="10" s="1"/>
  <c r="G2328" i="10" s="1"/>
  <c r="A2329" i="10"/>
  <c r="B2328" i="10"/>
  <c r="C2328" i="10" s="1"/>
  <c r="D2328" i="10" s="1"/>
  <c r="K2329" i="10" l="1"/>
  <c r="L2329" i="10" s="1"/>
  <c r="M2329" i="10" s="1"/>
  <c r="H2329" i="10"/>
  <c r="I2329" i="10" s="1"/>
  <c r="J2329" i="10" s="1"/>
  <c r="E2329" i="10"/>
  <c r="F2329" i="10" s="1"/>
  <c r="G2329" i="10" s="1"/>
  <c r="B2329" i="10"/>
  <c r="C2329" i="10" s="1"/>
  <c r="D2329" i="10" s="1"/>
  <c r="A2330" i="10"/>
  <c r="K2330" i="10" l="1"/>
  <c r="L2330" i="10" s="1"/>
  <c r="M2330" i="10" s="1"/>
  <c r="H2330" i="10"/>
  <c r="I2330" i="10" s="1"/>
  <c r="J2330" i="10" s="1"/>
  <c r="E2330" i="10"/>
  <c r="F2330" i="10" s="1"/>
  <c r="G2330" i="10" s="1"/>
  <c r="A2331" i="10"/>
  <c r="B2330" i="10"/>
  <c r="C2330" i="10" s="1"/>
  <c r="D2330" i="10" s="1"/>
  <c r="K2331" i="10" l="1"/>
  <c r="L2331" i="10" s="1"/>
  <c r="M2331" i="10" s="1"/>
  <c r="E2331" i="10"/>
  <c r="F2331" i="10" s="1"/>
  <c r="G2331" i="10" s="1"/>
  <c r="H2331" i="10"/>
  <c r="I2331" i="10" s="1"/>
  <c r="J2331" i="10" s="1"/>
  <c r="A2332" i="10"/>
  <c r="B2331" i="10"/>
  <c r="C2331" i="10" s="1"/>
  <c r="D2331" i="10" s="1"/>
  <c r="K2332" i="10" l="1"/>
  <c r="L2332" i="10" s="1"/>
  <c r="M2332" i="10" s="1"/>
  <c r="H2332" i="10"/>
  <c r="I2332" i="10" s="1"/>
  <c r="J2332" i="10" s="1"/>
  <c r="E2332" i="10"/>
  <c r="F2332" i="10" s="1"/>
  <c r="G2332" i="10" s="1"/>
  <c r="A2333" i="10"/>
  <c r="B2332" i="10"/>
  <c r="C2332" i="10" s="1"/>
  <c r="D2332" i="10" s="1"/>
  <c r="K2333" i="10" l="1"/>
  <c r="L2333" i="10" s="1"/>
  <c r="M2333" i="10" s="1"/>
  <c r="H2333" i="10"/>
  <c r="I2333" i="10" s="1"/>
  <c r="J2333" i="10" s="1"/>
  <c r="E2333" i="10"/>
  <c r="F2333" i="10" s="1"/>
  <c r="G2333" i="10" s="1"/>
  <c r="A2334" i="10"/>
  <c r="B2333" i="10"/>
  <c r="C2333" i="10" s="1"/>
  <c r="D2333" i="10" s="1"/>
  <c r="K2334" i="10" l="1"/>
  <c r="L2334" i="10" s="1"/>
  <c r="M2334" i="10" s="1"/>
  <c r="H2334" i="10"/>
  <c r="I2334" i="10" s="1"/>
  <c r="J2334" i="10" s="1"/>
  <c r="E2334" i="10"/>
  <c r="F2334" i="10" s="1"/>
  <c r="G2334" i="10" s="1"/>
  <c r="B2334" i="10"/>
  <c r="C2334" i="10" s="1"/>
  <c r="D2334" i="10" s="1"/>
  <c r="A2335" i="10"/>
  <c r="K2335" i="10" l="1"/>
  <c r="L2335" i="10" s="1"/>
  <c r="M2335" i="10" s="1"/>
  <c r="H2335" i="10"/>
  <c r="I2335" i="10" s="1"/>
  <c r="J2335" i="10" s="1"/>
  <c r="E2335" i="10"/>
  <c r="F2335" i="10" s="1"/>
  <c r="G2335" i="10" s="1"/>
  <c r="A2336" i="10"/>
  <c r="B2335" i="10"/>
  <c r="C2335" i="10" s="1"/>
  <c r="D2335" i="10" s="1"/>
  <c r="K2336" i="10" l="1"/>
  <c r="L2336" i="10" s="1"/>
  <c r="M2336" i="10" s="1"/>
  <c r="H2336" i="10"/>
  <c r="I2336" i="10" s="1"/>
  <c r="J2336" i="10" s="1"/>
  <c r="E2336" i="10"/>
  <c r="F2336" i="10" s="1"/>
  <c r="G2336" i="10" s="1"/>
  <c r="A2337" i="10"/>
  <c r="B2336" i="10"/>
  <c r="C2336" i="10" s="1"/>
  <c r="D2336" i="10" s="1"/>
  <c r="K2337" i="10" l="1"/>
  <c r="L2337" i="10" s="1"/>
  <c r="M2337" i="10" s="1"/>
  <c r="H2337" i="10"/>
  <c r="I2337" i="10" s="1"/>
  <c r="J2337" i="10" s="1"/>
  <c r="E2337" i="10"/>
  <c r="F2337" i="10" s="1"/>
  <c r="G2337" i="10" s="1"/>
  <c r="A2338" i="10"/>
  <c r="B2337" i="10"/>
  <c r="C2337" i="10" s="1"/>
  <c r="D2337" i="10" s="1"/>
  <c r="K2338" i="10" l="1"/>
  <c r="L2338" i="10" s="1"/>
  <c r="M2338" i="10" s="1"/>
  <c r="H2338" i="10"/>
  <c r="I2338" i="10" s="1"/>
  <c r="J2338" i="10" s="1"/>
  <c r="E2338" i="10"/>
  <c r="F2338" i="10" s="1"/>
  <c r="G2338" i="10" s="1"/>
  <c r="B2338" i="10"/>
  <c r="C2338" i="10" s="1"/>
  <c r="D2338" i="10" s="1"/>
  <c r="A2339" i="10"/>
  <c r="K2339" i="10" l="1"/>
  <c r="L2339" i="10" s="1"/>
  <c r="M2339" i="10" s="1"/>
  <c r="E2339" i="10"/>
  <c r="F2339" i="10" s="1"/>
  <c r="G2339" i="10" s="1"/>
  <c r="H2339" i="10"/>
  <c r="I2339" i="10" s="1"/>
  <c r="J2339" i="10" s="1"/>
  <c r="A2340" i="10"/>
  <c r="B2339" i="10"/>
  <c r="C2339" i="10" s="1"/>
  <c r="D2339" i="10" s="1"/>
  <c r="K2340" i="10" l="1"/>
  <c r="L2340" i="10" s="1"/>
  <c r="M2340" i="10" s="1"/>
  <c r="H2340" i="10"/>
  <c r="I2340" i="10" s="1"/>
  <c r="J2340" i="10" s="1"/>
  <c r="E2340" i="10"/>
  <c r="F2340" i="10" s="1"/>
  <c r="G2340" i="10" s="1"/>
  <c r="A2341" i="10"/>
  <c r="B2340" i="10"/>
  <c r="C2340" i="10" s="1"/>
  <c r="D2340" i="10" s="1"/>
  <c r="K2341" i="10" l="1"/>
  <c r="L2341" i="10" s="1"/>
  <c r="M2341" i="10" s="1"/>
  <c r="H2341" i="10"/>
  <c r="I2341" i="10" s="1"/>
  <c r="J2341" i="10" s="1"/>
  <c r="E2341" i="10"/>
  <c r="F2341" i="10" s="1"/>
  <c r="G2341" i="10" s="1"/>
  <c r="A2342" i="10"/>
  <c r="B2341" i="10"/>
  <c r="C2341" i="10" s="1"/>
  <c r="D2341" i="10" s="1"/>
  <c r="K2342" i="10" l="1"/>
  <c r="L2342" i="10" s="1"/>
  <c r="M2342" i="10" s="1"/>
  <c r="H2342" i="10"/>
  <c r="I2342" i="10" s="1"/>
  <c r="J2342" i="10" s="1"/>
  <c r="E2342" i="10"/>
  <c r="F2342" i="10" s="1"/>
  <c r="G2342" i="10" s="1"/>
  <c r="B2342" i="10"/>
  <c r="C2342" i="10" s="1"/>
  <c r="D2342" i="10" s="1"/>
  <c r="A2343" i="10"/>
  <c r="K2343" i="10" l="1"/>
  <c r="L2343" i="10" s="1"/>
  <c r="M2343" i="10" s="1"/>
  <c r="E2343" i="10"/>
  <c r="F2343" i="10" s="1"/>
  <c r="G2343" i="10" s="1"/>
  <c r="H2343" i="10"/>
  <c r="I2343" i="10" s="1"/>
  <c r="J2343" i="10" s="1"/>
  <c r="A2344" i="10"/>
  <c r="B2343" i="10"/>
  <c r="C2343" i="10" s="1"/>
  <c r="D2343" i="10" s="1"/>
  <c r="K2344" i="10" l="1"/>
  <c r="L2344" i="10" s="1"/>
  <c r="M2344" i="10" s="1"/>
  <c r="H2344" i="10"/>
  <c r="I2344" i="10" s="1"/>
  <c r="J2344" i="10" s="1"/>
  <c r="E2344" i="10"/>
  <c r="F2344" i="10" s="1"/>
  <c r="G2344" i="10" s="1"/>
  <c r="A2345" i="10"/>
  <c r="B2344" i="10"/>
  <c r="C2344" i="10" s="1"/>
  <c r="D2344" i="10" s="1"/>
  <c r="K2345" i="10" l="1"/>
  <c r="L2345" i="10" s="1"/>
  <c r="M2345" i="10" s="1"/>
  <c r="H2345" i="10"/>
  <c r="I2345" i="10" s="1"/>
  <c r="J2345" i="10" s="1"/>
  <c r="E2345" i="10"/>
  <c r="F2345" i="10" s="1"/>
  <c r="G2345" i="10" s="1"/>
  <c r="B2345" i="10"/>
  <c r="C2345" i="10" s="1"/>
  <c r="D2345" i="10" s="1"/>
  <c r="A2346" i="10"/>
  <c r="K2346" i="10" l="1"/>
  <c r="L2346" i="10" s="1"/>
  <c r="M2346" i="10" s="1"/>
  <c r="H2346" i="10"/>
  <c r="I2346" i="10" s="1"/>
  <c r="J2346" i="10" s="1"/>
  <c r="E2346" i="10"/>
  <c r="F2346" i="10" s="1"/>
  <c r="G2346" i="10" s="1"/>
  <c r="A2347" i="10"/>
  <c r="B2346" i="10"/>
  <c r="C2346" i="10" s="1"/>
  <c r="D2346" i="10" s="1"/>
  <c r="K2347" i="10" l="1"/>
  <c r="L2347" i="10" s="1"/>
  <c r="M2347" i="10" s="1"/>
  <c r="E2347" i="10"/>
  <c r="F2347" i="10" s="1"/>
  <c r="G2347" i="10" s="1"/>
  <c r="H2347" i="10"/>
  <c r="I2347" i="10" s="1"/>
  <c r="J2347" i="10" s="1"/>
  <c r="A2348" i="10"/>
  <c r="B2347" i="10"/>
  <c r="C2347" i="10" s="1"/>
  <c r="D2347" i="10" s="1"/>
  <c r="K2348" i="10" l="1"/>
  <c r="L2348" i="10" s="1"/>
  <c r="M2348" i="10" s="1"/>
  <c r="H2348" i="10"/>
  <c r="I2348" i="10" s="1"/>
  <c r="J2348" i="10" s="1"/>
  <c r="E2348" i="10"/>
  <c r="F2348" i="10" s="1"/>
  <c r="G2348" i="10" s="1"/>
  <c r="A2349" i="10"/>
  <c r="B2348" i="10"/>
  <c r="C2348" i="10" s="1"/>
  <c r="D2348" i="10" s="1"/>
  <c r="K2349" i="10" l="1"/>
  <c r="L2349" i="10" s="1"/>
  <c r="M2349" i="10" s="1"/>
  <c r="H2349" i="10"/>
  <c r="I2349" i="10" s="1"/>
  <c r="J2349" i="10" s="1"/>
  <c r="E2349" i="10"/>
  <c r="F2349" i="10" s="1"/>
  <c r="G2349" i="10" s="1"/>
  <c r="A2350" i="10"/>
  <c r="B2349" i="10"/>
  <c r="C2349" i="10" s="1"/>
  <c r="D2349" i="10" s="1"/>
  <c r="K2350" i="10" l="1"/>
  <c r="L2350" i="10" s="1"/>
  <c r="M2350" i="10" s="1"/>
  <c r="H2350" i="10"/>
  <c r="I2350" i="10" s="1"/>
  <c r="J2350" i="10" s="1"/>
  <c r="E2350" i="10"/>
  <c r="F2350" i="10" s="1"/>
  <c r="G2350" i="10" s="1"/>
  <c r="B2350" i="10"/>
  <c r="C2350" i="10" s="1"/>
  <c r="D2350" i="10" s="1"/>
  <c r="A2351" i="10"/>
  <c r="K2351" i="10" l="1"/>
  <c r="L2351" i="10" s="1"/>
  <c r="M2351" i="10" s="1"/>
  <c r="H2351" i="10"/>
  <c r="I2351" i="10" s="1"/>
  <c r="J2351" i="10" s="1"/>
  <c r="E2351" i="10"/>
  <c r="F2351" i="10" s="1"/>
  <c r="G2351" i="10" s="1"/>
  <c r="A2352" i="10"/>
  <c r="B2351" i="10"/>
  <c r="C2351" i="10" s="1"/>
  <c r="D2351" i="10" s="1"/>
  <c r="K2352" i="10" l="1"/>
  <c r="L2352" i="10" s="1"/>
  <c r="M2352" i="10" s="1"/>
  <c r="H2352" i="10"/>
  <c r="I2352" i="10" s="1"/>
  <c r="J2352" i="10" s="1"/>
  <c r="E2352" i="10"/>
  <c r="F2352" i="10" s="1"/>
  <c r="G2352" i="10" s="1"/>
  <c r="A2353" i="10"/>
  <c r="B2352" i="10"/>
  <c r="C2352" i="10" s="1"/>
  <c r="D2352" i="10" s="1"/>
  <c r="K2353" i="10" l="1"/>
  <c r="L2353" i="10" s="1"/>
  <c r="M2353" i="10" s="1"/>
  <c r="H2353" i="10"/>
  <c r="I2353" i="10" s="1"/>
  <c r="J2353" i="10" s="1"/>
  <c r="E2353" i="10"/>
  <c r="F2353" i="10" s="1"/>
  <c r="G2353" i="10" s="1"/>
  <c r="A2354" i="10"/>
  <c r="B2353" i="10"/>
  <c r="C2353" i="10" s="1"/>
  <c r="D2353" i="10" s="1"/>
  <c r="K2354" i="10" l="1"/>
  <c r="L2354" i="10" s="1"/>
  <c r="M2354" i="10" s="1"/>
  <c r="H2354" i="10"/>
  <c r="I2354" i="10" s="1"/>
  <c r="J2354" i="10" s="1"/>
  <c r="E2354" i="10"/>
  <c r="F2354" i="10" s="1"/>
  <c r="G2354" i="10" s="1"/>
  <c r="B2354" i="10"/>
  <c r="C2354" i="10" s="1"/>
  <c r="D2354" i="10" s="1"/>
  <c r="A2355" i="10"/>
  <c r="K2355" i="10" l="1"/>
  <c r="L2355" i="10" s="1"/>
  <c r="M2355" i="10" s="1"/>
  <c r="E2355" i="10"/>
  <c r="F2355" i="10" s="1"/>
  <c r="G2355" i="10" s="1"/>
  <c r="H2355" i="10"/>
  <c r="I2355" i="10" s="1"/>
  <c r="J2355" i="10" s="1"/>
  <c r="A2356" i="10"/>
  <c r="B2355" i="10"/>
  <c r="C2355" i="10" s="1"/>
  <c r="D2355" i="10" s="1"/>
  <c r="K2356" i="10" l="1"/>
  <c r="L2356" i="10" s="1"/>
  <c r="M2356" i="10" s="1"/>
  <c r="H2356" i="10"/>
  <c r="I2356" i="10" s="1"/>
  <c r="J2356" i="10" s="1"/>
  <c r="E2356" i="10"/>
  <c r="F2356" i="10" s="1"/>
  <c r="G2356" i="10" s="1"/>
  <c r="A2357" i="10"/>
  <c r="B2356" i="10"/>
  <c r="C2356" i="10" s="1"/>
  <c r="D2356" i="10" s="1"/>
  <c r="K2357" i="10" l="1"/>
  <c r="L2357" i="10" s="1"/>
  <c r="M2357" i="10" s="1"/>
  <c r="H2357" i="10"/>
  <c r="I2357" i="10" s="1"/>
  <c r="J2357" i="10" s="1"/>
  <c r="E2357" i="10"/>
  <c r="F2357" i="10" s="1"/>
  <c r="G2357" i="10" s="1"/>
  <c r="A2358" i="10"/>
  <c r="B2357" i="10"/>
  <c r="C2357" i="10" s="1"/>
  <c r="D2357" i="10" s="1"/>
  <c r="K2358" i="10" l="1"/>
  <c r="L2358" i="10" s="1"/>
  <c r="M2358" i="10" s="1"/>
  <c r="H2358" i="10"/>
  <c r="I2358" i="10" s="1"/>
  <c r="J2358" i="10" s="1"/>
  <c r="E2358" i="10"/>
  <c r="F2358" i="10" s="1"/>
  <c r="G2358" i="10" s="1"/>
  <c r="B2358" i="10"/>
  <c r="C2358" i="10" s="1"/>
  <c r="D2358" i="10" s="1"/>
  <c r="A2359" i="10"/>
  <c r="K2359" i="10" l="1"/>
  <c r="L2359" i="10" s="1"/>
  <c r="M2359" i="10" s="1"/>
  <c r="E2359" i="10"/>
  <c r="F2359" i="10" s="1"/>
  <c r="G2359" i="10" s="1"/>
  <c r="H2359" i="10"/>
  <c r="I2359" i="10" s="1"/>
  <c r="J2359" i="10" s="1"/>
  <c r="A2360" i="10"/>
  <c r="B2359" i="10"/>
  <c r="C2359" i="10" s="1"/>
  <c r="D2359" i="10" s="1"/>
  <c r="K2360" i="10" l="1"/>
  <c r="L2360" i="10" s="1"/>
  <c r="M2360" i="10" s="1"/>
  <c r="H2360" i="10"/>
  <c r="I2360" i="10" s="1"/>
  <c r="J2360" i="10" s="1"/>
  <c r="E2360" i="10"/>
  <c r="F2360" i="10" s="1"/>
  <c r="G2360" i="10" s="1"/>
  <c r="A2361" i="10"/>
  <c r="B2360" i="10"/>
  <c r="C2360" i="10" s="1"/>
  <c r="D2360" i="10" s="1"/>
  <c r="K2361" i="10" l="1"/>
  <c r="L2361" i="10" s="1"/>
  <c r="M2361" i="10" s="1"/>
  <c r="H2361" i="10"/>
  <c r="I2361" i="10" s="1"/>
  <c r="J2361" i="10" s="1"/>
  <c r="E2361" i="10"/>
  <c r="F2361" i="10" s="1"/>
  <c r="G2361" i="10" s="1"/>
  <c r="A2362" i="10"/>
  <c r="B2361" i="10"/>
  <c r="C2361" i="10" s="1"/>
  <c r="D2361" i="10" s="1"/>
  <c r="K2362" i="10" l="1"/>
  <c r="L2362" i="10" s="1"/>
  <c r="M2362" i="10" s="1"/>
  <c r="H2362" i="10"/>
  <c r="I2362" i="10" s="1"/>
  <c r="J2362" i="10" s="1"/>
  <c r="E2362" i="10"/>
  <c r="F2362" i="10" s="1"/>
  <c r="G2362" i="10" s="1"/>
  <c r="B2362" i="10"/>
  <c r="C2362" i="10" s="1"/>
  <c r="D2362" i="10" s="1"/>
  <c r="A2363" i="10"/>
  <c r="K2363" i="10" l="1"/>
  <c r="L2363" i="10" s="1"/>
  <c r="M2363" i="10" s="1"/>
  <c r="E2363" i="10"/>
  <c r="F2363" i="10" s="1"/>
  <c r="G2363" i="10" s="1"/>
  <c r="H2363" i="10"/>
  <c r="I2363" i="10" s="1"/>
  <c r="J2363" i="10" s="1"/>
  <c r="A2364" i="10"/>
  <c r="B2363" i="10"/>
  <c r="C2363" i="10" s="1"/>
  <c r="D2363" i="10" s="1"/>
  <c r="K2364" i="10" l="1"/>
  <c r="L2364" i="10" s="1"/>
  <c r="M2364" i="10" s="1"/>
  <c r="H2364" i="10"/>
  <c r="I2364" i="10" s="1"/>
  <c r="J2364" i="10" s="1"/>
  <c r="E2364" i="10"/>
  <c r="F2364" i="10" s="1"/>
  <c r="G2364" i="10" s="1"/>
  <c r="B2364" i="10"/>
  <c r="C2364" i="10" s="1"/>
  <c r="D2364" i="10" s="1"/>
  <c r="A2365" i="10"/>
  <c r="K2365" i="10" l="1"/>
  <c r="L2365" i="10" s="1"/>
  <c r="M2365" i="10" s="1"/>
  <c r="H2365" i="10"/>
  <c r="I2365" i="10" s="1"/>
  <c r="J2365" i="10" s="1"/>
  <c r="E2365" i="10"/>
  <c r="F2365" i="10" s="1"/>
  <c r="G2365" i="10" s="1"/>
  <c r="B2365" i="10"/>
  <c r="C2365" i="10" s="1"/>
  <c r="D2365" i="10" s="1"/>
  <c r="A2366" i="10"/>
  <c r="K2366" i="10" l="1"/>
  <c r="L2366" i="10" s="1"/>
  <c r="M2366" i="10" s="1"/>
  <c r="H2366" i="10"/>
  <c r="I2366" i="10" s="1"/>
  <c r="J2366" i="10" s="1"/>
  <c r="E2366" i="10"/>
  <c r="F2366" i="10" s="1"/>
  <c r="G2366" i="10" s="1"/>
  <c r="B2366" i="10"/>
  <c r="C2366" i="10" s="1"/>
  <c r="D2366" i="10" s="1"/>
  <c r="A2367" i="10"/>
  <c r="K2367" i="10" l="1"/>
  <c r="L2367" i="10" s="1"/>
  <c r="M2367" i="10" s="1"/>
  <c r="H2367" i="10"/>
  <c r="I2367" i="10" s="1"/>
  <c r="J2367" i="10" s="1"/>
  <c r="E2367" i="10"/>
  <c r="F2367" i="10" s="1"/>
  <c r="G2367" i="10" s="1"/>
  <c r="A2368" i="10"/>
  <c r="B2367" i="10"/>
  <c r="C2367" i="10" s="1"/>
  <c r="D2367" i="10" s="1"/>
  <c r="K2368" i="10" l="1"/>
  <c r="L2368" i="10" s="1"/>
  <c r="M2368" i="10" s="1"/>
  <c r="H2368" i="10"/>
  <c r="I2368" i="10" s="1"/>
  <c r="J2368" i="10" s="1"/>
  <c r="E2368" i="10"/>
  <c r="F2368" i="10" s="1"/>
  <c r="G2368" i="10" s="1"/>
  <c r="A2369" i="10"/>
  <c r="B2368" i="10"/>
  <c r="C2368" i="10" s="1"/>
  <c r="D2368" i="10" s="1"/>
  <c r="K2369" i="10" l="1"/>
  <c r="L2369" i="10" s="1"/>
  <c r="M2369" i="10" s="1"/>
  <c r="H2369" i="10"/>
  <c r="I2369" i="10" s="1"/>
  <c r="J2369" i="10" s="1"/>
  <c r="E2369" i="10"/>
  <c r="F2369" i="10" s="1"/>
  <c r="G2369" i="10" s="1"/>
  <c r="B2369" i="10"/>
  <c r="C2369" i="10" s="1"/>
  <c r="D2369" i="10" s="1"/>
  <c r="A2370" i="10"/>
  <c r="K2370" i="10" l="1"/>
  <c r="L2370" i="10" s="1"/>
  <c r="M2370" i="10" s="1"/>
  <c r="H2370" i="10"/>
  <c r="I2370" i="10" s="1"/>
  <c r="J2370" i="10" s="1"/>
  <c r="E2370" i="10"/>
  <c r="F2370" i="10" s="1"/>
  <c r="G2370" i="10" s="1"/>
  <c r="A2371" i="10"/>
  <c r="B2370" i="10"/>
  <c r="C2370" i="10" s="1"/>
  <c r="D2370" i="10" s="1"/>
  <c r="K2371" i="10" l="1"/>
  <c r="L2371" i="10" s="1"/>
  <c r="M2371" i="10" s="1"/>
  <c r="E2371" i="10"/>
  <c r="F2371" i="10" s="1"/>
  <c r="G2371" i="10" s="1"/>
  <c r="H2371" i="10"/>
  <c r="I2371" i="10" s="1"/>
  <c r="J2371" i="10" s="1"/>
  <c r="A2372" i="10"/>
  <c r="B2371" i="10"/>
  <c r="C2371" i="10" s="1"/>
  <c r="D2371" i="10" s="1"/>
  <c r="K2372" i="10" l="1"/>
  <c r="L2372" i="10" s="1"/>
  <c r="M2372" i="10" s="1"/>
  <c r="H2372" i="10"/>
  <c r="I2372" i="10" s="1"/>
  <c r="J2372" i="10" s="1"/>
  <c r="E2372" i="10"/>
  <c r="F2372" i="10" s="1"/>
  <c r="G2372" i="10" s="1"/>
  <c r="B2372" i="10"/>
  <c r="C2372" i="10" s="1"/>
  <c r="D2372" i="10" s="1"/>
  <c r="A2373" i="10"/>
  <c r="K2373" i="10" l="1"/>
  <c r="L2373" i="10" s="1"/>
  <c r="M2373" i="10" s="1"/>
  <c r="H2373" i="10"/>
  <c r="I2373" i="10" s="1"/>
  <c r="J2373" i="10" s="1"/>
  <c r="E2373" i="10"/>
  <c r="F2373" i="10" s="1"/>
  <c r="G2373" i="10" s="1"/>
  <c r="A2374" i="10"/>
  <c r="B2373" i="10"/>
  <c r="C2373" i="10" s="1"/>
  <c r="D2373" i="10" s="1"/>
  <c r="K2374" i="10" l="1"/>
  <c r="L2374" i="10" s="1"/>
  <c r="M2374" i="10" s="1"/>
  <c r="H2374" i="10"/>
  <c r="I2374" i="10" s="1"/>
  <c r="J2374" i="10" s="1"/>
  <c r="E2374" i="10"/>
  <c r="F2374" i="10" s="1"/>
  <c r="G2374" i="10" s="1"/>
  <c r="A2375" i="10"/>
  <c r="B2374" i="10"/>
  <c r="C2374" i="10" s="1"/>
  <c r="D2374" i="10" s="1"/>
  <c r="K2375" i="10" l="1"/>
  <c r="L2375" i="10" s="1"/>
  <c r="M2375" i="10" s="1"/>
  <c r="E2375" i="10"/>
  <c r="F2375" i="10" s="1"/>
  <c r="G2375" i="10" s="1"/>
  <c r="H2375" i="10"/>
  <c r="I2375" i="10" s="1"/>
  <c r="J2375" i="10" s="1"/>
  <c r="A2376" i="10"/>
  <c r="B2375" i="10"/>
  <c r="C2375" i="10" s="1"/>
  <c r="D2375" i="10" s="1"/>
  <c r="K2376" i="10" l="1"/>
  <c r="L2376" i="10" s="1"/>
  <c r="M2376" i="10" s="1"/>
  <c r="H2376" i="10"/>
  <c r="I2376" i="10" s="1"/>
  <c r="J2376" i="10" s="1"/>
  <c r="E2376" i="10"/>
  <c r="F2376" i="10" s="1"/>
  <c r="G2376" i="10" s="1"/>
  <c r="A2377" i="10"/>
  <c r="B2376" i="10"/>
  <c r="C2376" i="10" s="1"/>
  <c r="D2376" i="10" s="1"/>
  <c r="K2377" i="10" l="1"/>
  <c r="L2377" i="10" s="1"/>
  <c r="M2377" i="10" s="1"/>
  <c r="H2377" i="10"/>
  <c r="I2377" i="10" s="1"/>
  <c r="J2377" i="10" s="1"/>
  <c r="E2377" i="10"/>
  <c r="F2377" i="10" s="1"/>
  <c r="G2377" i="10" s="1"/>
  <c r="B2377" i="10"/>
  <c r="C2377" i="10" s="1"/>
  <c r="D2377" i="10" s="1"/>
  <c r="A2378" i="10"/>
  <c r="K2378" i="10" l="1"/>
  <c r="L2378" i="10" s="1"/>
  <c r="M2378" i="10" s="1"/>
  <c r="H2378" i="10"/>
  <c r="I2378" i="10" s="1"/>
  <c r="J2378" i="10" s="1"/>
  <c r="E2378" i="10"/>
  <c r="F2378" i="10" s="1"/>
  <c r="G2378" i="10" s="1"/>
  <c r="A2379" i="10"/>
  <c r="B2378" i="10"/>
  <c r="C2378" i="10" s="1"/>
  <c r="D2378" i="10" s="1"/>
  <c r="K2379" i="10" l="1"/>
  <c r="L2379" i="10" s="1"/>
  <c r="M2379" i="10" s="1"/>
  <c r="E2379" i="10"/>
  <c r="F2379" i="10" s="1"/>
  <c r="G2379" i="10" s="1"/>
  <c r="H2379" i="10"/>
  <c r="I2379" i="10" s="1"/>
  <c r="J2379" i="10" s="1"/>
  <c r="A2380" i="10"/>
  <c r="B2379" i="10"/>
  <c r="C2379" i="10" s="1"/>
  <c r="D2379" i="10" s="1"/>
  <c r="K2380" i="10" l="1"/>
  <c r="L2380" i="10" s="1"/>
  <c r="M2380" i="10" s="1"/>
  <c r="H2380" i="10"/>
  <c r="I2380" i="10" s="1"/>
  <c r="J2380" i="10" s="1"/>
  <c r="E2380" i="10"/>
  <c r="F2380" i="10" s="1"/>
  <c r="G2380" i="10" s="1"/>
  <c r="B2380" i="10"/>
  <c r="C2380" i="10" s="1"/>
  <c r="D2380" i="10" s="1"/>
  <c r="A2381" i="10"/>
  <c r="K2381" i="10" l="1"/>
  <c r="L2381" i="10" s="1"/>
  <c r="M2381" i="10" s="1"/>
  <c r="H2381" i="10"/>
  <c r="I2381" i="10" s="1"/>
  <c r="J2381" i="10" s="1"/>
  <c r="E2381" i="10"/>
  <c r="F2381" i="10" s="1"/>
  <c r="G2381" i="10" s="1"/>
  <c r="B2381" i="10"/>
  <c r="C2381" i="10" s="1"/>
  <c r="D2381" i="10" s="1"/>
  <c r="A2382" i="10"/>
  <c r="K2382" i="10" l="1"/>
  <c r="L2382" i="10" s="1"/>
  <c r="M2382" i="10" s="1"/>
  <c r="H2382" i="10"/>
  <c r="I2382" i="10" s="1"/>
  <c r="J2382" i="10" s="1"/>
  <c r="E2382" i="10"/>
  <c r="F2382" i="10" s="1"/>
  <c r="G2382" i="10" s="1"/>
  <c r="B2382" i="10"/>
  <c r="C2382" i="10" s="1"/>
  <c r="D2382" i="10" s="1"/>
  <c r="A2383" i="10"/>
  <c r="K2383" i="10" l="1"/>
  <c r="L2383" i="10" s="1"/>
  <c r="M2383" i="10" s="1"/>
  <c r="H2383" i="10"/>
  <c r="I2383" i="10" s="1"/>
  <c r="J2383" i="10" s="1"/>
  <c r="E2383" i="10"/>
  <c r="F2383" i="10" s="1"/>
  <c r="G2383" i="10" s="1"/>
  <c r="B2383" i="10"/>
  <c r="C2383" i="10" s="1"/>
  <c r="D2383" i="10" s="1"/>
  <c r="A2384" i="10"/>
  <c r="K2384" i="10" l="1"/>
  <c r="L2384" i="10" s="1"/>
  <c r="M2384" i="10" s="1"/>
  <c r="H2384" i="10"/>
  <c r="I2384" i="10" s="1"/>
  <c r="J2384" i="10" s="1"/>
  <c r="E2384" i="10"/>
  <c r="F2384" i="10" s="1"/>
  <c r="G2384" i="10" s="1"/>
  <c r="B2384" i="10"/>
  <c r="C2384" i="10" s="1"/>
  <c r="D2384" i="10" s="1"/>
  <c r="A2385" i="10"/>
  <c r="K2385" i="10" l="1"/>
  <c r="L2385" i="10" s="1"/>
  <c r="M2385" i="10" s="1"/>
  <c r="H2385" i="10"/>
  <c r="I2385" i="10" s="1"/>
  <c r="J2385" i="10" s="1"/>
  <c r="E2385" i="10"/>
  <c r="F2385" i="10" s="1"/>
  <c r="G2385" i="10" s="1"/>
  <c r="B2385" i="10"/>
  <c r="C2385" i="10" s="1"/>
  <c r="D2385" i="10" s="1"/>
  <c r="A2386" i="10"/>
  <c r="K2386" i="10" l="1"/>
  <c r="L2386" i="10" s="1"/>
  <c r="M2386" i="10" s="1"/>
  <c r="H2386" i="10"/>
  <c r="I2386" i="10" s="1"/>
  <c r="J2386" i="10" s="1"/>
  <c r="E2386" i="10"/>
  <c r="F2386" i="10" s="1"/>
  <c r="G2386" i="10" s="1"/>
  <c r="A2387" i="10"/>
  <c r="B2386" i="10"/>
  <c r="C2386" i="10" s="1"/>
  <c r="D2386" i="10" s="1"/>
  <c r="K2387" i="10" l="1"/>
  <c r="L2387" i="10" s="1"/>
  <c r="M2387" i="10" s="1"/>
  <c r="E2387" i="10"/>
  <c r="F2387" i="10" s="1"/>
  <c r="G2387" i="10" s="1"/>
  <c r="H2387" i="10"/>
  <c r="I2387" i="10" s="1"/>
  <c r="J2387" i="10" s="1"/>
  <c r="A2388" i="10"/>
  <c r="B2387" i="10"/>
  <c r="C2387" i="10" s="1"/>
  <c r="D2387" i="10" s="1"/>
  <c r="K2388" i="10" l="1"/>
  <c r="L2388" i="10" s="1"/>
  <c r="M2388" i="10" s="1"/>
  <c r="H2388" i="10"/>
  <c r="I2388" i="10" s="1"/>
  <c r="J2388" i="10" s="1"/>
  <c r="E2388" i="10"/>
  <c r="F2388" i="10" s="1"/>
  <c r="G2388" i="10" s="1"/>
  <c r="B2388" i="10"/>
  <c r="C2388" i="10" s="1"/>
  <c r="D2388" i="10" s="1"/>
  <c r="A2389" i="10"/>
  <c r="K2389" i="10" l="1"/>
  <c r="L2389" i="10" s="1"/>
  <c r="M2389" i="10" s="1"/>
  <c r="H2389" i="10"/>
  <c r="I2389" i="10" s="1"/>
  <c r="J2389" i="10" s="1"/>
  <c r="E2389" i="10"/>
  <c r="F2389" i="10" s="1"/>
  <c r="G2389" i="10" s="1"/>
  <c r="A2390" i="10"/>
  <c r="B2389" i="10"/>
  <c r="C2389" i="10" s="1"/>
  <c r="D2389" i="10" s="1"/>
  <c r="K2390" i="10" l="1"/>
  <c r="L2390" i="10" s="1"/>
  <c r="M2390" i="10" s="1"/>
  <c r="H2390" i="10"/>
  <c r="I2390" i="10" s="1"/>
  <c r="J2390" i="10" s="1"/>
  <c r="E2390" i="10"/>
  <c r="F2390" i="10" s="1"/>
  <c r="G2390" i="10" s="1"/>
  <c r="A2391" i="10"/>
  <c r="B2390" i="10"/>
  <c r="C2390" i="10" s="1"/>
  <c r="D2390" i="10" s="1"/>
  <c r="K2391" i="10" l="1"/>
  <c r="L2391" i="10" s="1"/>
  <c r="M2391" i="10" s="1"/>
  <c r="E2391" i="10"/>
  <c r="F2391" i="10" s="1"/>
  <c r="G2391" i="10" s="1"/>
  <c r="H2391" i="10"/>
  <c r="I2391" i="10" s="1"/>
  <c r="J2391" i="10" s="1"/>
  <c r="A2392" i="10"/>
  <c r="B2391" i="10"/>
  <c r="C2391" i="10" s="1"/>
  <c r="D2391" i="10" s="1"/>
  <c r="K2392" i="10" l="1"/>
  <c r="L2392" i="10" s="1"/>
  <c r="M2392" i="10" s="1"/>
  <c r="H2392" i="10"/>
  <c r="I2392" i="10" s="1"/>
  <c r="J2392" i="10" s="1"/>
  <c r="E2392" i="10"/>
  <c r="F2392" i="10" s="1"/>
  <c r="G2392" i="10" s="1"/>
  <c r="A2393" i="10"/>
  <c r="B2392" i="10"/>
  <c r="C2392" i="10" s="1"/>
  <c r="D2392" i="10" s="1"/>
  <c r="K2393" i="10" l="1"/>
  <c r="L2393" i="10" s="1"/>
  <c r="M2393" i="10" s="1"/>
  <c r="H2393" i="10"/>
  <c r="I2393" i="10" s="1"/>
  <c r="J2393" i="10" s="1"/>
  <c r="E2393" i="10"/>
  <c r="F2393" i="10" s="1"/>
  <c r="G2393" i="10" s="1"/>
  <c r="B2393" i="10"/>
  <c r="C2393" i="10" s="1"/>
  <c r="D2393" i="10" s="1"/>
  <c r="A2394" i="10"/>
  <c r="K2394" i="10" l="1"/>
  <c r="L2394" i="10" s="1"/>
  <c r="M2394" i="10" s="1"/>
  <c r="H2394" i="10"/>
  <c r="I2394" i="10" s="1"/>
  <c r="J2394" i="10" s="1"/>
  <c r="E2394" i="10"/>
  <c r="F2394" i="10" s="1"/>
  <c r="G2394" i="10" s="1"/>
  <c r="A2395" i="10"/>
  <c r="B2394" i="10"/>
  <c r="C2394" i="10" s="1"/>
  <c r="D2394" i="10" s="1"/>
  <c r="K2395" i="10" l="1"/>
  <c r="L2395" i="10" s="1"/>
  <c r="M2395" i="10" s="1"/>
  <c r="E2395" i="10"/>
  <c r="F2395" i="10" s="1"/>
  <c r="G2395" i="10" s="1"/>
  <c r="H2395" i="10"/>
  <c r="I2395" i="10" s="1"/>
  <c r="J2395" i="10" s="1"/>
  <c r="A2396" i="10"/>
  <c r="B2395" i="10"/>
  <c r="C2395" i="10" s="1"/>
  <c r="D2395" i="10" s="1"/>
  <c r="K2396" i="10" l="1"/>
  <c r="L2396" i="10" s="1"/>
  <c r="M2396" i="10" s="1"/>
  <c r="H2396" i="10"/>
  <c r="I2396" i="10" s="1"/>
  <c r="J2396" i="10" s="1"/>
  <c r="E2396" i="10"/>
  <c r="F2396" i="10" s="1"/>
  <c r="G2396" i="10" s="1"/>
  <c r="A2397" i="10"/>
  <c r="B2396" i="10"/>
  <c r="C2396" i="10" s="1"/>
  <c r="D2396" i="10" s="1"/>
  <c r="K2397" i="10" l="1"/>
  <c r="L2397" i="10" s="1"/>
  <c r="M2397" i="10" s="1"/>
  <c r="H2397" i="10"/>
  <c r="I2397" i="10" s="1"/>
  <c r="J2397" i="10" s="1"/>
  <c r="E2397" i="10"/>
  <c r="F2397" i="10" s="1"/>
  <c r="G2397" i="10" s="1"/>
  <c r="B2397" i="10"/>
  <c r="C2397" i="10" s="1"/>
  <c r="D2397" i="10" s="1"/>
  <c r="A2398" i="10"/>
  <c r="K2398" i="10" l="1"/>
  <c r="L2398" i="10" s="1"/>
  <c r="M2398" i="10" s="1"/>
  <c r="H2398" i="10"/>
  <c r="I2398" i="10" s="1"/>
  <c r="J2398" i="10" s="1"/>
  <c r="E2398" i="10"/>
  <c r="F2398" i="10" s="1"/>
  <c r="G2398" i="10" s="1"/>
  <c r="B2398" i="10"/>
  <c r="C2398" i="10" s="1"/>
  <c r="D2398" i="10" s="1"/>
  <c r="A2399" i="10"/>
  <c r="K2399" i="10" l="1"/>
  <c r="L2399" i="10" s="1"/>
  <c r="M2399" i="10" s="1"/>
  <c r="H2399" i="10"/>
  <c r="I2399" i="10" s="1"/>
  <c r="J2399" i="10" s="1"/>
  <c r="E2399" i="10"/>
  <c r="F2399" i="10" s="1"/>
  <c r="G2399" i="10" s="1"/>
  <c r="B2399" i="10"/>
  <c r="C2399" i="10" s="1"/>
  <c r="D2399" i="10" s="1"/>
  <c r="A2400" i="10"/>
  <c r="K2400" i="10" l="1"/>
  <c r="L2400" i="10" s="1"/>
  <c r="M2400" i="10" s="1"/>
  <c r="H2400" i="10"/>
  <c r="I2400" i="10" s="1"/>
  <c r="J2400" i="10" s="1"/>
  <c r="E2400" i="10"/>
  <c r="F2400" i="10" s="1"/>
  <c r="G2400" i="10" s="1"/>
  <c r="B2400" i="10"/>
  <c r="C2400" i="10" s="1"/>
  <c r="D2400" i="10" s="1"/>
  <c r="A2401" i="10"/>
  <c r="K2401" i="10" l="1"/>
  <c r="L2401" i="10" s="1"/>
  <c r="M2401" i="10" s="1"/>
  <c r="H2401" i="10"/>
  <c r="I2401" i="10" s="1"/>
  <c r="J2401" i="10" s="1"/>
  <c r="E2401" i="10"/>
  <c r="F2401" i="10" s="1"/>
  <c r="G2401" i="10" s="1"/>
  <c r="B2401" i="10"/>
  <c r="C2401" i="10" s="1"/>
  <c r="D2401" i="10" s="1"/>
  <c r="A2402" i="10"/>
  <c r="K2402" i="10" l="1"/>
  <c r="L2402" i="10" s="1"/>
  <c r="M2402" i="10" s="1"/>
  <c r="H2402" i="10"/>
  <c r="I2402" i="10" s="1"/>
  <c r="J2402" i="10" s="1"/>
  <c r="E2402" i="10"/>
  <c r="F2402" i="10" s="1"/>
  <c r="G2402" i="10" s="1"/>
  <c r="A2403" i="10"/>
  <c r="B2402" i="10"/>
  <c r="C2402" i="10" s="1"/>
  <c r="D2402" i="10" s="1"/>
  <c r="K2403" i="10" l="1"/>
  <c r="L2403" i="10" s="1"/>
  <c r="M2403" i="10" s="1"/>
  <c r="E2403" i="10"/>
  <c r="F2403" i="10" s="1"/>
  <c r="G2403" i="10" s="1"/>
  <c r="H2403" i="10"/>
  <c r="I2403" i="10" s="1"/>
  <c r="J2403" i="10" s="1"/>
  <c r="A2404" i="10"/>
  <c r="B2403" i="10"/>
  <c r="C2403" i="10" s="1"/>
  <c r="D2403" i="10" s="1"/>
  <c r="K2404" i="10" l="1"/>
  <c r="L2404" i="10" s="1"/>
  <c r="M2404" i="10" s="1"/>
  <c r="H2404" i="10"/>
  <c r="I2404" i="10" s="1"/>
  <c r="J2404" i="10" s="1"/>
  <c r="E2404" i="10"/>
  <c r="F2404" i="10" s="1"/>
  <c r="G2404" i="10" s="1"/>
  <c r="B2404" i="10"/>
  <c r="C2404" i="10" s="1"/>
  <c r="D2404" i="10" s="1"/>
  <c r="A2405" i="10"/>
  <c r="K2405" i="10" l="1"/>
  <c r="L2405" i="10" s="1"/>
  <c r="M2405" i="10" s="1"/>
  <c r="H2405" i="10"/>
  <c r="I2405" i="10" s="1"/>
  <c r="J2405" i="10" s="1"/>
  <c r="E2405" i="10"/>
  <c r="F2405" i="10" s="1"/>
  <c r="G2405" i="10" s="1"/>
  <c r="A2406" i="10"/>
  <c r="B2405" i="10"/>
  <c r="C2405" i="10" s="1"/>
  <c r="D2405" i="10" s="1"/>
  <c r="K2406" i="10" l="1"/>
  <c r="L2406" i="10" s="1"/>
  <c r="M2406" i="10" s="1"/>
  <c r="H2406" i="10"/>
  <c r="I2406" i="10" s="1"/>
  <c r="J2406" i="10" s="1"/>
  <c r="E2406" i="10"/>
  <c r="F2406" i="10" s="1"/>
  <c r="G2406" i="10" s="1"/>
  <c r="A2407" i="10"/>
  <c r="B2406" i="10"/>
  <c r="C2406" i="10" s="1"/>
  <c r="D2406" i="10" s="1"/>
  <c r="K2407" i="10" l="1"/>
  <c r="L2407" i="10" s="1"/>
  <c r="M2407" i="10" s="1"/>
  <c r="E2407" i="10"/>
  <c r="F2407" i="10" s="1"/>
  <c r="G2407" i="10" s="1"/>
  <c r="H2407" i="10"/>
  <c r="I2407" i="10" s="1"/>
  <c r="J2407" i="10" s="1"/>
  <c r="A2408" i="10"/>
  <c r="B2407" i="10"/>
  <c r="C2407" i="10" s="1"/>
  <c r="D2407" i="10" s="1"/>
  <c r="K2408" i="10" l="1"/>
  <c r="L2408" i="10" s="1"/>
  <c r="M2408" i="10" s="1"/>
  <c r="H2408" i="10"/>
  <c r="I2408" i="10" s="1"/>
  <c r="J2408" i="10" s="1"/>
  <c r="E2408" i="10"/>
  <c r="F2408" i="10" s="1"/>
  <c r="G2408" i="10" s="1"/>
  <c r="B2408" i="10"/>
  <c r="C2408" i="10" s="1"/>
  <c r="D2408" i="10" s="1"/>
  <c r="A2409" i="10"/>
  <c r="K2409" i="10" l="1"/>
  <c r="L2409" i="10" s="1"/>
  <c r="M2409" i="10" s="1"/>
  <c r="H2409" i="10"/>
  <c r="I2409" i="10" s="1"/>
  <c r="J2409" i="10" s="1"/>
  <c r="E2409" i="10"/>
  <c r="F2409" i="10" s="1"/>
  <c r="G2409" i="10" s="1"/>
  <c r="A2410" i="10"/>
  <c r="B2409" i="10"/>
  <c r="C2409" i="10" s="1"/>
  <c r="D2409" i="10" s="1"/>
  <c r="K2410" i="10" l="1"/>
  <c r="L2410" i="10" s="1"/>
  <c r="M2410" i="10" s="1"/>
  <c r="H2410" i="10"/>
  <c r="I2410" i="10" s="1"/>
  <c r="J2410" i="10" s="1"/>
  <c r="E2410" i="10"/>
  <c r="F2410" i="10" s="1"/>
  <c r="G2410" i="10" s="1"/>
  <c r="A2411" i="10"/>
  <c r="B2410" i="10"/>
  <c r="C2410" i="10" s="1"/>
  <c r="D2410" i="10" s="1"/>
  <c r="K2411" i="10" l="1"/>
  <c r="L2411" i="10" s="1"/>
  <c r="M2411" i="10" s="1"/>
  <c r="E2411" i="10"/>
  <c r="F2411" i="10" s="1"/>
  <c r="G2411" i="10" s="1"/>
  <c r="H2411" i="10"/>
  <c r="I2411" i="10" s="1"/>
  <c r="J2411" i="10" s="1"/>
  <c r="A2412" i="10"/>
  <c r="B2411" i="10"/>
  <c r="C2411" i="10" s="1"/>
  <c r="D2411" i="10" s="1"/>
  <c r="K2412" i="10" l="1"/>
  <c r="L2412" i="10" s="1"/>
  <c r="M2412" i="10" s="1"/>
  <c r="H2412" i="10"/>
  <c r="I2412" i="10" s="1"/>
  <c r="J2412" i="10" s="1"/>
  <c r="E2412" i="10"/>
  <c r="F2412" i="10" s="1"/>
  <c r="G2412" i="10" s="1"/>
  <c r="A2413" i="10"/>
  <c r="B2412" i="10"/>
  <c r="C2412" i="10" s="1"/>
  <c r="D2412" i="10" s="1"/>
  <c r="K2413" i="10" l="1"/>
  <c r="L2413" i="10" s="1"/>
  <c r="M2413" i="10" s="1"/>
  <c r="H2413" i="10"/>
  <c r="I2413" i="10" s="1"/>
  <c r="J2413" i="10" s="1"/>
  <c r="E2413" i="10"/>
  <c r="F2413" i="10" s="1"/>
  <c r="G2413" i="10" s="1"/>
  <c r="B2413" i="10"/>
  <c r="C2413" i="10" s="1"/>
  <c r="D2413" i="10" s="1"/>
  <c r="A2414" i="10"/>
  <c r="K2414" i="10" l="1"/>
  <c r="L2414" i="10" s="1"/>
  <c r="M2414" i="10" s="1"/>
  <c r="H2414" i="10"/>
  <c r="I2414" i="10" s="1"/>
  <c r="J2414" i="10" s="1"/>
  <c r="E2414" i="10"/>
  <c r="F2414" i="10" s="1"/>
  <c r="G2414" i="10" s="1"/>
  <c r="A2415" i="10"/>
  <c r="B2414" i="10"/>
  <c r="C2414" i="10" s="1"/>
  <c r="D2414" i="10" s="1"/>
  <c r="K2415" i="10" l="1"/>
  <c r="L2415" i="10" s="1"/>
  <c r="M2415" i="10" s="1"/>
  <c r="H2415" i="10"/>
  <c r="I2415" i="10" s="1"/>
  <c r="J2415" i="10" s="1"/>
  <c r="E2415" i="10"/>
  <c r="F2415" i="10" s="1"/>
  <c r="G2415" i="10" s="1"/>
  <c r="A2416" i="10"/>
  <c r="B2415" i="10"/>
  <c r="C2415" i="10" s="1"/>
  <c r="D2415" i="10" s="1"/>
  <c r="K2416" i="10" l="1"/>
  <c r="L2416" i="10" s="1"/>
  <c r="M2416" i="10" s="1"/>
  <c r="H2416" i="10"/>
  <c r="I2416" i="10" s="1"/>
  <c r="J2416" i="10" s="1"/>
  <c r="E2416" i="10"/>
  <c r="F2416" i="10" s="1"/>
  <c r="G2416" i="10" s="1"/>
  <c r="B2416" i="10"/>
  <c r="C2416" i="10" s="1"/>
  <c r="D2416" i="10" s="1"/>
  <c r="A2417" i="10"/>
  <c r="K2417" i="10" l="1"/>
  <c r="L2417" i="10" s="1"/>
  <c r="M2417" i="10" s="1"/>
  <c r="H2417" i="10"/>
  <c r="I2417" i="10" s="1"/>
  <c r="J2417" i="10" s="1"/>
  <c r="E2417" i="10"/>
  <c r="F2417" i="10" s="1"/>
  <c r="G2417" i="10" s="1"/>
  <c r="A2418" i="10"/>
  <c r="B2417" i="10"/>
  <c r="C2417" i="10" s="1"/>
  <c r="D2417" i="10" s="1"/>
  <c r="K2418" i="10" l="1"/>
  <c r="L2418" i="10" s="1"/>
  <c r="M2418" i="10" s="1"/>
  <c r="H2418" i="10"/>
  <c r="I2418" i="10" s="1"/>
  <c r="J2418" i="10" s="1"/>
  <c r="E2418" i="10"/>
  <c r="F2418" i="10" s="1"/>
  <c r="G2418" i="10" s="1"/>
  <c r="A2419" i="10"/>
  <c r="B2418" i="10"/>
  <c r="C2418" i="10" s="1"/>
  <c r="D2418" i="10" s="1"/>
  <c r="K2419" i="10" l="1"/>
  <c r="L2419" i="10" s="1"/>
  <c r="M2419" i="10" s="1"/>
  <c r="E2419" i="10"/>
  <c r="F2419" i="10" s="1"/>
  <c r="G2419" i="10" s="1"/>
  <c r="H2419" i="10"/>
  <c r="I2419" i="10" s="1"/>
  <c r="J2419" i="10" s="1"/>
  <c r="A2420" i="10"/>
  <c r="B2419" i="10"/>
  <c r="C2419" i="10" s="1"/>
  <c r="D2419" i="10" s="1"/>
  <c r="K2420" i="10" l="1"/>
  <c r="L2420" i="10" s="1"/>
  <c r="M2420" i="10" s="1"/>
  <c r="H2420" i="10"/>
  <c r="I2420" i="10" s="1"/>
  <c r="J2420" i="10" s="1"/>
  <c r="E2420" i="10"/>
  <c r="F2420" i="10" s="1"/>
  <c r="G2420" i="10" s="1"/>
  <c r="B2420" i="10"/>
  <c r="C2420" i="10" s="1"/>
  <c r="D2420" i="10" s="1"/>
  <c r="A2421" i="10"/>
  <c r="K2421" i="10" l="1"/>
  <c r="L2421" i="10" s="1"/>
  <c r="M2421" i="10" s="1"/>
  <c r="H2421" i="10"/>
  <c r="I2421" i="10" s="1"/>
  <c r="J2421" i="10" s="1"/>
  <c r="E2421" i="10"/>
  <c r="F2421" i="10" s="1"/>
  <c r="G2421" i="10" s="1"/>
  <c r="A2422" i="10"/>
  <c r="B2421" i="10"/>
  <c r="C2421" i="10" s="1"/>
  <c r="D2421" i="10" s="1"/>
  <c r="K2422" i="10" l="1"/>
  <c r="L2422" i="10" s="1"/>
  <c r="M2422" i="10" s="1"/>
  <c r="H2422" i="10"/>
  <c r="I2422" i="10" s="1"/>
  <c r="J2422" i="10" s="1"/>
  <c r="E2422" i="10"/>
  <c r="F2422" i="10" s="1"/>
  <c r="G2422" i="10" s="1"/>
  <c r="A2423" i="10"/>
  <c r="B2422" i="10"/>
  <c r="C2422" i="10" s="1"/>
  <c r="D2422" i="10" s="1"/>
  <c r="K2423" i="10" l="1"/>
  <c r="L2423" i="10" s="1"/>
  <c r="M2423" i="10" s="1"/>
  <c r="E2423" i="10"/>
  <c r="F2423" i="10" s="1"/>
  <c r="G2423" i="10" s="1"/>
  <c r="H2423" i="10"/>
  <c r="I2423" i="10" s="1"/>
  <c r="J2423" i="10" s="1"/>
  <c r="A2424" i="10"/>
  <c r="B2423" i="10"/>
  <c r="C2423" i="10" s="1"/>
  <c r="D2423" i="10" s="1"/>
  <c r="K2424" i="10" l="1"/>
  <c r="L2424" i="10" s="1"/>
  <c r="M2424" i="10" s="1"/>
  <c r="H2424" i="10"/>
  <c r="I2424" i="10" s="1"/>
  <c r="J2424" i="10" s="1"/>
  <c r="E2424" i="10"/>
  <c r="F2424" i="10" s="1"/>
  <c r="G2424" i="10" s="1"/>
  <c r="A2425" i="10"/>
  <c r="B2424" i="10"/>
  <c r="C2424" i="10" s="1"/>
  <c r="D2424" i="10" s="1"/>
  <c r="K2425" i="10" l="1"/>
  <c r="L2425" i="10" s="1"/>
  <c r="M2425" i="10" s="1"/>
  <c r="H2425" i="10"/>
  <c r="I2425" i="10" s="1"/>
  <c r="J2425" i="10" s="1"/>
  <c r="E2425" i="10"/>
  <c r="F2425" i="10" s="1"/>
  <c r="G2425" i="10" s="1"/>
  <c r="B2425" i="10"/>
  <c r="C2425" i="10" s="1"/>
  <c r="D2425" i="10" s="1"/>
  <c r="A2426" i="10"/>
  <c r="K2426" i="10" l="1"/>
  <c r="L2426" i="10" s="1"/>
  <c r="M2426" i="10" s="1"/>
  <c r="H2426" i="10"/>
  <c r="I2426" i="10" s="1"/>
  <c r="J2426" i="10" s="1"/>
  <c r="E2426" i="10"/>
  <c r="F2426" i="10" s="1"/>
  <c r="G2426" i="10" s="1"/>
  <c r="A2427" i="10"/>
  <c r="B2426" i="10"/>
  <c r="C2426" i="10" s="1"/>
  <c r="D2426" i="10" s="1"/>
  <c r="K2427" i="10" l="1"/>
  <c r="L2427" i="10" s="1"/>
  <c r="M2427" i="10" s="1"/>
  <c r="E2427" i="10"/>
  <c r="F2427" i="10" s="1"/>
  <c r="G2427" i="10" s="1"/>
  <c r="H2427" i="10"/>
  <c r="I2427" i="10" s="1"/>
  <c r="J2427" i="10" s="1"/>
  <c r="B2427" i="10"/>
  <c r="C2427" i="10" s="1"/>
  <c r="D2427" i="10" s="1"/>
  <c r="A2428" i="10"/>
  <c r="K2428" i="10" l="1"/>
  <c r="L2428" i="10" s="1"/>
  <c r="M2428" i="10" s="1"/>
  <c r="H2428" i="10"/>
  <c r="I2428" i="10" s="1"/>
  <c r="J2428" i="10" s="1"/>
  <c r="E2428" i="10"/>
  <c r="F2428" i="10" s="1"/>
  <c r="G2428" i="10" s="1"/>
  <c r="A2429" i="10"/>
  <c r="B2428" i="10"/>
  <c r="C2428" i="10" s="1"/>
  <c r="D2428" i="10" s="1"/>
  <c r="K2429" i="10" l="1"/>
  <c r="L2429" i="10" s="1"/>
  <c r="M2429" i="10" s="1"/>
  <c r="H2429" i="10"/>
  <c r="I2429" i="10" s="1"/>
  <c r="J2429" i="10" s="1"/>
  <c r="E2429" i="10"/>
  <c r="F2429" i="10" s="1"/>
  <c r="G2429" i="10" s="1"/>
  <c r="B2429" i="10"/>
  <c r="C2429" i="10" s="1"/>
  <c r="D2429" i="10" s="1"/>
  <c r="A2430" i="10"/>
  <c r="K2430" i="10" l="1"/>
  <c r="L2430" i="10" s="1"/>
  <c r="M2430" i="10" s="1"/>
  <c r="H2430" i="10"/>
  <c r="I2430" i="10" s="1"/>
  <c r="J2430" i="10" s="1"/>
  <c r="E2430" i="10"/>
  <c r="F2430" i="10" s="1"/>
  <c r="G2430" i="10" s="1"/>
  <c r="A2431" i="10"/>
  <c r="B2430" i="10"/>
  <c r="C2430" i="10" s="1"/>
  <c r="D2430" i="10" s="1"/>
  <c r="K2431" i="10" l="1"/>
  <c r="L2431" i="10" s="1"/>
  <c r="M2431" i="10" s="1"/>
  <c r="H2431" i="10"/>
  <c r="I2431" i="10" s="1"/>
  <c r="J2431" i="10" s="1"/>
  <c r="E2431" i="10"/>
  <c r="F2431" i="10" s="1"/>
  <c r="G2431" i="10" s="1"/>
  <c r="A2432" i="10"/>
  <c r="B2431" i="10"/>
  <c r="C2431" i="10" s="1"/>
  <c r="D2431" i="10" s="1"/>
  <c r="K2432" i="10" l="1"/>
  <c r="L2432" i="10" s="1"/>
  <c r="M2432" i="10" s="1"/>
  <c r="H2432" i="10"/>
  <c r="I2432" i="10" s="1"/>
  <c r="J2432" i="10" s="1"/>
  <c r="E2432" i="10"/>
  <c r="F2432" i="10" s="1"/>
  <c r="G2432" i="10" s="1"/>
  <c r="B2432" i="10"/>
  <c r="C2432" i="10" s="1"/>
  <c r="D2432" i="10" s="1"/>
  <c r="A2433" i="10"/>
  <c r="K2433" i="10" l="1"/>
  <c r="L2433" i="10" s="1"/>
  <c r="M2433" i="10" s="1"/>
  <c r="H2433" i="10"/>
  <c r="I2433" i="10" s="1"/>
  <c r="J2433" i="10" s="1"/>
  <c r="E2433" i="10"/>
  <c r="F2433" i="10" s="1"/>
  <c r="G2433" i="10" s="1"/>
  <c r="A2434" i="10"/>
  <c r="B2433" i="10"/>
  <c r="C2433" i="10" s="1"/>
  <c r="D2433" i="10" s="1"/>
  <c r="K2434" i="10" l="1"/>
  <c r="L2434" i="10" s="1"/>
  <c r="M2434" i="10" s="1"/>
  <c r="H2434" i="10"/>
  <c r="I2434" i="10" s="1"/>
  <c r="J2434" i="10" s="1"/>
  <c r="E2434" i="10"/>
  <c r="F2434" i="10" s="1"/>
  <c r="G2434" i="10" s="1"/>
  <c r="A2435" i="10"/>
  <c r="B2434" i="10"/>
  <c r="C2434" i="10" s="1"/>
  <c r="D2434" i="10" s="1"/>
  <c r="K2435" i="10" l="1"/>
  <c r="L2435" i="10" s="1"/>
  <c r="M2435" i="10" s="1"/>
  <c r="E2435" i="10"/>
  <c r="F2435" i="10" s="1"/>
  <c r="G2435" i="10" s="1"/>
  <c r="H2435" i="10"/>
  <c r="I2435" i="10" s="1"/>
  <c r="J2435" i="10" s="1"/>
  <c r="A2436" i="10"/>
  <c r="B2435" i="10"/>
  <c r="C2435" i="10" s="1"/>
  <c r="D2435" i="10" s="1"/>
  <c r="K2436" i="10" l="1"/>
  <c r="L2436" i="10" s="1"/>
  <c r="M2436" i="10" s="1"/>
  <c r="H2436" i="10"/>
  <c r="I2436" i="10" s="1"/>
  <c r="J2436" i="10" s="1"/>
  <c r="E2436" i="10"/>
  <c r="F2436" i="10" s="1"/>
  <c r="G2436" i="10" s="1"/>
  <c r="B2436" i="10"/>
  <c r="C2436" i="10" s="1"/>
  <c r="D2436" i="10" s="1"/>
  <c r="A2437" i="10"/>
  <c r="K2437" i="10" l="1"/>
  <c r="L2437" i="10" s="1"/>
  <c r="M2437" i="10" s="1"/>
  <c r="H2437" i="10"/>
  <c r="I2437" i="10" s="1"/>
  <c r="J2437" i="10" s="1"/>
  <c r="E2437" i="10"/>
  <c r="F2437" i="10" s="1"/>
  <c r="G2437" i="10" s="1"/>
  <c r="A2438" i="10"/>
  <c r="B2437" i="10"/>
  <c r="C2437" i="10" s="1"/>
  <c r="D2437" i="10" s="1"/>
  <c r="K2438" i="10" l="1"/>
  <c r="L2438" i="10" s="1"/>
  <c r="M2438" i="10" s="1"/>
  <c r="H2438" i="10"/>
  <c r="I2438" i="10" s="1"/>
  <c r="J2438" i="10" s="1"/>
  <c r="E2438" i="10"/>
  <c r="F2438" i="10" s="1"/>
  <c r="G2438" i="10" s="1"/>
  <c r="B2438" i="10"/>
  <c r="C2438" i="10" s="1"/>
  <c r="D2438" i="10" s="1"/>
  <c r="A2439" i="10"/>
  <c r="K2439" i="10" l="1"/>
  <c r="L2439" i="10" s="1"/>
  <c r="M2439" i="10" s="1"/>
  <c r="E2439" i="10"/>
  <c r="F2439" i="10" s="1"/>
  <c r="G2439" i="10" s="1"/>
  <c r="H2439" i="10"/>
  <c r="I2439" i="10" s="1"/>
  <c r="J2439" i="10" s="1"/>
  <c r="A2440" i="10"/>
  <c r="B2439" i="10"/>
  <c r="C2439" i="10" s="1"/>
  <c r="D2439" i="10" s="1"/>
  <c r="K2440" i="10" l="1"/>
  <c r="L2440" i="10" s="1"/>
  <c r="M2440" i="10" s="1"/>
  <c r="H2440" i="10"/>
  <c r="I2440" i="10" s="1"/>
  <c r="J2440" i="10" s="1"/>
  <c r="E2440" i="10"/>
  <c r="F2440" i="10" s="1"/>
  <c r="G2440" i="10" s="1"/>
  <c r="A2441" i="10"/>
  <c r="B2440" i="10"/>
  <c r="C2440" i="10" s="1"/>
  <c r="D2440" i="10" s="1"/>
  <c r="K2441" i="10" l="1"/>
  <c r="L2441" i="10" s="1"/>
  <c r="M2441" i="10" s="1"/>
  <c r="H2441" i="10"/>
  <c r="I2441" i="10" s="1"/>
  <c r="J2441" i="10" s="1"/>
  <c r="E2441" i="10"/>
  <c r="F2441" i="10" s="1"/>
  <c r="G2441" i="10" s="1"/>
  <c r="B2441" i="10"/>
  <c r="C2441" i="10" s="1"/>
  <c r="D2441" i="10" s="1"/>
  <c r="A2442" i="10"/>
  <c r="K2442" i="10" l="1"/>
  <c r="L2442" i="10" s="1"/>
  <c r="M2442" i="10" s="1"/>
  <c r="H2442" i="10"/>
  <c r="I2442" i="10" s="1"/>
  <c r="J2442" i="10" s="1"/>
  <c r="E2442" i="10"/>
  <c r="F2442" i="10" s="1"/>
  <c r="G2442" i="10" s="1"/>
  <c r="A2443" i="10"/>
  <c r="B2442" i="10"/>
  <c r="C2442" i="10" s="1"/>
  <c r="D2442" i="10" s="1"/>
  <c r="K2443" i="10" l="1"/>
  <c r="L2443" i="10" s="1"/>
  <c r="M2443" i="10" s="1"/>
  <c r="E2443" i="10"/>
  <c r="F2443" i="10" s="1"/>
  <c r="G2443" i="10" s="1"/>
  <c r="H2443" i="10"/>
  <c r="I2443" i="10" s="1"/>
  <c r="J2443" i="10" s="1"/>
  <c r="B2443" i="10"/>
  <c r="C2443" i="10" s="1"/>
  <c r="D2443" i="10" s="1"/>
  <c r="A2444" i="10"/>
  <c r="K2444" i="10" l="1"/>
  <c r="L2444" i="10" s="1"/>
  <c r="M2444" i="10" s="1"/>
  <c r="H2444" i="10"/>
  <c r="I2444" i="10" s="1"/>
  <c r="J2444" i="10" s="1"/>
  <c r="E2444" i="10"/>
  <c r="F2444" i="10" s="1"/>
  <c r="G2444" i="10" s="1"/>
  <c r="A2445" i="10"/>
  <c r="B2444" i="10"/>
  <c r="C2444" i="10" s="1"/>
  <c r="D2444" i="10" s="1"/>
  <c r="K2445" i="10" l="1"/>
  <c r="L2445" i="10" s="1"/>
  <c r="M2445" i="10" s="1"/>
  <c r="H2445" i="10"/>
  <c r="I2445" i="10" s="1"/>
  <c r="J2445" i="10" s="1"/>
  <c r="E2445" i="10"/>
  <c r="F2445" i="10" s="1"/>
  <c r="G2445" i="10" s="1"/>
  <c r="A2446" i="10"/>
  <c r="B2445" i="10"/>
  <c r="C2445" i="10" s="1"/>
  <c r="D2445" i="10" s="1"/>
  <c r="K2446" i="10" l="1"/>
  <c r="L2446" i="10" s="1"/>
  <c r="M2446" i="10" s="1"/>
  <c r="H2446" i="10"/>
  <c r="I2446" i="10" s="1"/>
  <c r="J2446" i="10" s="1"/>
  <c r="E2446" i="10"/>
  <c r="F2446" i="10" s="1"/>
  <c r="G2446" i="10" s="1"/>
  <c r="B2446" i="10"/>
  <c r="C2446" i="10" s="1"/>
  <c r="D2446" i="10" s="1"/>
  <c r="A2447" i="10"/>
  <c r="K2447" i="10" l="1"/>
  <c r="L2447" i="10" s="1"/>
  <c r="M2447" i="10" s="1"/>
  <c r="H2447" i="10"/>
  <c r="I2447" i="10" s="1"/>
  <c r="J2447" i="10" s="1"/>
  <c r="E2447" i="10"/>
  <c r="F2447" i="10" s="1"/>
  <c r="G2447" i="10" s="1"/>
  <c r="B2447" i="10"/>
  <c r="C2447" i="10" s="1"/>
  <c r="D2447" i="10" s="1"/>
  <c r="A2448" i="10"/>
  <c r="K2448" i="10" l="1"/>
  <c r="L2448" i="10" s="1"/>
  <c r="M2448" i="10" s="1"/>
  <c r="H2448" i="10"/>
  <c r="I2448" i="10" s="1"/>
  <c r="J2448" i="10" s="1"/>
  <c r="E2448" i="10"/>
  <c r="F2448" i="10" s="1"/>
  <c r="G2448" i="10" s="1"/>
  <c r="B2448" i="10"/>
  <c r="C2448" i="10" s="1"/>
  <c r="D2448" i="10" s="1"/>
  <c r="A2449" i="10"/>
  <c r="K2449" i="10" l="1"/>
  <c r="L2449" i="10" s="1"/>
  <c r="M2449" i="10" s="1"/>
  <c r="H2449" i="10"/>
  <c r="I2449" i="10" s="1"/>
  <c r="J2449" i="10" s="1"/>
  <c r="E2449" i="10"/>
  <c r="F2449" i="10" s="1"/>
  <c r="G2449" i="10" s="1"/>
  <c r="A2450" i="10"/>
  <c r="B2449" i="10"/>
  <c r="C2449" i="10" s="1"/>
  <c r="D2449" i="10" s="1"/>
  <c r="K2450" i="10" l="1"/>
  <c r="L2450" i="10" s="1"/>
  <c r="M2450" i="10" s="1"/>
  <c r="H2450" i="10"/>
  <c r="I2450" i="10" s="1"/>
  <c r="J2450" i="10" s="1"/>
  <c r="E2450" i="10"/>
  <c r="F2450" i="10" s="1"/>
  <c r="G2450" i="10" s="1"/>
  <c r="B2450" i="10"/>
  <c r="C2450" i="10" s="1"/>
  <c r="D2450" i="10" s="1"/>
  <c r="A2451" i="10"/>
  <c r="K2451" i="10" l="1"/>
  <c r="L2451" i="10" s="1"/>
  <c r="M2451" i="10" s="1"/>
  <c r="E2451" i="10"/>
  <c r="F2451" i="10" s="1"/>
  <c r="G2451" i="10" s="1"/>
  <c r="H2451" i="10"/>
  <c r="I2451" i="10" s="1"/>
  <c r="J2451" i="10" s="1"/>
  <c r="A2452" i="10"/>
  <c r="B2451" i="10"/>
  <c r="C2451" i="10" s="1"/>
  <c r="D2451" i="10" s="1"/>
  <c r="K2452" i="10" l="1"/>
  <c r="L2452" i="10" s="1"/>
  <c r="M2452" i="10" s="1"/>
  <c r="H2452" i="10"/>
  <c r="I2452" i="10" s="1"/>
  <c r="J2452" i="10" s="1"/>
  <c r="E2452" i="10"/>
  <c r="F2452" i="10" s="1"/>
  <c r="G2452" i="10" s="1"/>
  <c r="B2452" i="10"/>
  <c r="C2452" i="10" s="1"/>
  <c r="D2452" i="10" s="1"/>
  <c r="A2453" i="10"/>
  <c r="K2453" i="10" l="1"/>
  <c r="L2453" i="10" s="1"/>
  <c r="M2453" i="10" s="1"/>
  <c r="H2453" i="10"/>
  <c r="I2453" i="10" s="1"/>
  <c r="J2453" i="10" s="1"/>
  <c r="E2453" i="10"/>
  <c r="F2453" i="10" s="1"/>
  <c r="G2453" i="10" s="1"/>
  <c r="A2454" i="10"/>
  <c r="B2453" i="10"/>
  <c r="C2453" i="10" s="1"/>
  <c r="D2453" i="10" s="1"/>
  <c r="K2454" i="10" l="1"/>
  <c r="L2454" i="10" s="1"/>
  <c r="M2454" i="10" s="1"/>
  <c r="H2454" i="10"/>
  <c r="I2454" i="10" s="1"/>
  <c r="J2454" i="10" s="1"/>
  <c r="E2454" i="10"/>
  <c r="F2454" i="10" s="1"/>
  <c r="G2454" i="10" s="1"/>
  <c r="A2455" i="10"/>
  <c r="B2454" i="10"/>
  <c r="C2454" i="10" s="1"/>
  <c r="D2454" i="10" s="1"/>
  <c r="K2455" i="10" l="1"/>
  <c r="L2455" i="10" s="1"/>
  <c r="M2455" i="10" s="1"/>
  <c r="E2455" i="10"/>
  <c r="F2455" i="10" s="1"/>
  <c r="G2455" i="10" s="1"/>
  <c r="H2455" i="10"/>
  <c r="I2455" i="10" s="1"/>
  <c r="J2455" i="10" s="1"/>
  <c r="B2455" i="10"/>
  <c r="C2455" i="10" s="1"/>
  <c r="D2455" i="10" s="1"/>
  <c r="A2456" i="10"/>
  <c r="K2456" i="10" l="1"/>
  <c r="L2456" i="10" s="1"/>
  <c r="M2456" i="10" s="1"/>
  <c r="H2456" i="10"/>
  <c r="I2456" i="10" s="1"/>
  <c r="J2456" i="10" s="1"/>
  <c r="E2456" i="10"/>
  <c r="F2456" i="10" s="1"/>
  <c r="G2456" i="10" s="1"/>
  <c r="B2456" i="10"/>
  <c r="C2456" i="10" s="1"/>
  <c r="D2456" i="10" s="1"/>
  <c r="A2457" i="10"/>
  <c r="K2457" i="10" l="1"/>
  <c r="L2457" i="10" s="1"/>
  <c r="M2457" i="10" s="1"/>
  <c r="H2457" i="10"/>
  <c r="I2457" i="10" s="1"/>
  <c r="J2457" i="10" s="1"/>
  <c r="E2457" i="10"/>
  <c r="F2457" i="10" s="1"/>
  <c r="G2457" i="10" s="1"/>
  <c r="A2458" i="10"/>
  <c r="B2457" i="10"/>
  <c r="C2457" i="10" s="1"/>
  <c r="D2457" i="10" s="1"/>
  <c r="K2458" i="10" l="1"/>
  <c r="L2458" i="10" s="1"/>
  <c r="M2458" i="10" s="1"/>
  <c r="H2458" i="10"/>
  <c r="I2458" i="10" s="1"/>
  <c r="J2458" i="10" s="1"/>
  <c r="E2458" i="10"/>
  <c r="F2458" i="10" s="1"/>
  <c r="G2458" i="10" s="1"/>
  <c r="A2459" i="10"/>
  <c r="B2458" i="10"/>
  <c r="C2458" i="10" s="1"/>
  <c r="D2458" i="10" s="1"/>
  <c r="K2459" i="10" l="1"/>
  <c r="L2459" i="10" s="1"/>
  <c r="M2459" i="10" s="1"/>
  <c r="E2459" i="10"/>
  <c r="F2459" i="10" s="1"/>
  <c r="G2459" i="10" s="1"/>
  <c r="H2459" i="10"/>
  <c r="I2459" i="10" s="1"/>
  <c r="J2459" i="10" s="1"/>
  <c r="A2460" i="10"/>
  <c r="B2459" i="10"/>
  <c r="C2459" i="10" s="1"/>
  <c r="D2459" i="10" s="1"/>
  <c r="K2460" i="10" l="1"/>
  <c r="L2460" i="10" s="1"/>
  <c r="M2460" i="10" s="1"/>
  <c r="H2460" i="10"/>
  <c r="I2460" i="10" s="1"/>
  <c r="J2460" i="10" s="1"/>
  <c r="E2460" i="10"/>
  <c r="F2460" i="10" s="1"/>
  <c r="G2460" i="10" s="1"/>
  <c r="B2460" i="10"/>
  <c r="C2460" i="10" s="1"/>
  <c r="D2460" i="10" s="1"/>
  <c r="A2461" i="10"/>
  <c r="K2461" i="10" l="1"/>
  <c r="L2461" i="10" s="1"/>
  <c r="M2461" i="10" s="1"/>
  <c r="H2461" i="10"/>
  <c r="I2461" i="10" s="1"/>
  <c r="J2461" i="10" s="1"/>
  <c r="E2461" i="10"/>
  <c r="F2461" i="10" s="1"/>
  <c r="G2461" i="10" s="1"/>
  <c r="B2461" i="10"/>
  <c r="C2461" i="10" s="1"/>
  <c r="D2461" i="10" s="1"/>
  <c r="A2462" i="10"/>
  <c r="K2462" i="10" l="1"/>
  <c r="L2462" i="10" s="1"/>
  <c r="M2462" i="10" s="1"/>
  <c r="H2462" i="10"/>
  <c r="I2462" i="10" s="1"/>
  <c r="J2462" i="10" s="1"/>
  <c r="E2462" i="10"/>
  <c r="F2462" i="10" s="1"/>
  <c r="G2462" i="10" s="1"/>
  <c r="B2462" i="10"/>
  <c r="C2462" i="10" s="1"/>
  <c r="D2462" i="10" s="1"/>
  <c r="A2463" i="10"/>
  <c r="K2463" i="10" l="1"/>
  <c r="L2463" i="10" s="1"/>
  <c r="M2463" i="10" s="1"/>
  <c r="H2463" i="10"/>
  <c r="I2463" i="10" s="1"/>
  <c r="J2463" i="10" s="1"/>
  <c r="E2463" i="10"/>
  <c r="F2463" i="10" s="1"/>
  <c r="G2463" i="10" s="1"/>
  <c r="A2464" i="10"/>
  <c r="B2463" i="10"/>
  <c r="C2463" i="10" s="1"/>
  <c r="D2463" i="10" s="1"/>
  <c r="K2464" i="10" l="1"/>
  <c r="L2464" i="10" s="1"/>
  <c r="M2464" i="10" s="1"/>
  <c r="H2464" i="10"/>
  <c r="I2464" i="10" s="1"/>
  <c r="J2464" i="10" s="1"/>
  <c r="E2464" i="10"/>
  <c r="F2464" i="10" s="1"/>
  <c r="G2464" i="10" s="1"/>
  <c r="A2465" i="10"/>
  <c r="B2464" i="10"/>
  <c r="C2464" i="10" s="1"/>
  <c r="D2464" i="10" s="1"/>
  <c r="K2465" i="10" l="1"/>
  <c r="L2465" i="10" s="1"/>
  <c r="M2465" i="10" s="1"/>
  <c r="H2465" i="10"/>
  <c r="I2465" i="10" s="1"/>
  <c r="J2465" i="10" s="1"/>
  <c r="E2465" i="10"/>
  <c r="F2465" i="10" s="1"/>
  <c r="G2465" i="10" s="1"/>
  <c r="A2466" i="10"/>
  <c r="B2465" i="10"/>
  <c r="C2465" i="10" s="1"/>
  <c r="D2465" i="10" s="1"/>
  <c r="K2466" i="10" l="1"/>
  <c r="L2466" i="10" s="1"/>
  <c r="M2466" i="10" s="1"/>
  <c r="H2466" i="10"/>
  <c r="I2466" i="10" s="1"/>
  <c r="J2466" i="10" s="1"/>
  <c r="E2466" i="10"/>
  <c r="F2466" i="10" s="1"/>
  <c r="G2466" i="10" s="1"/>
  <c r="A2467" i="10"/>
  <c r="B2466" i="10"/>
  <c r="C2466" i="10" s="1"/>
  <c r="D2466" i="10" s="1"/>
  <c r="K2467" i="10" l="1"/>
  <c r="L2467" i="10" s="1"/>
  <c r="M2467" i="10" s="1"/>
  <c r="E2467" i="10"/>
  <c r="F2467" i="10" s="1"/>
  <c r="G2467" i="10" s="1"/>
  <c r="H2467" i="10"/>
  <c r="I2467" i="10" s="1"/>
  <c r="J2467" i="10" s="1"/>
  <c r="A2468" i="10"/>
  <c r="B2467" i="10"/>
  <c r="C2467" i="10" s="1"/>
  <c r="D2467" i="10" s="1"/>
  <c r="K2468" i="10" l="1"/>
  <c r="L2468" i="10" s="1"/>
  <c r="M2468" i="10" s="1"/>
  <c r="H2468" i="10"/>
  <c r="I2468" i="10" s="1"/>
  <c r="J2468" i="10" s="1"/>
  <c r="E2468" i="10"/>
  <c r="F2468" i="10" s="1"/>
  <c r="G2468" i="10" s="1"/>
  <c r="B2468" i="10"/>
  <c r="C2468" i="10" s="1"/>
  <c r="D2468" i="10" s="1"/>
  <c r="A2469" i="10"/>
  <c r="K2469" i="10" l="1"/>
  <c r="L2469" i="10" s="1"/>
  <c r="M2469" i="10" s="1"/>
  <c r="H2469" i="10"/>
  <c r="I2469" i="10" s="1"/>
  <c r="J2469" i="10" s="1"/>
  <c r="E2469" i="10"/>
  <c r="F2469" i="10" s="1"/>
  <c r="G2469" i="10" s="1"/>
  <c r="A2470" i="10"/>
  <c r="B2469" i="10"/>
  <c r="C2469" i="10" s="1"/>
  <c r="D2469" i="10" s="1"/>
  <c r="K2470" i="10" l="1"/>
  <c r="L2470" i="10" s="1"/>
  <c r="M2470" i="10" s="1"/>
  <c r="H2470" i="10"/>
  <c r="E2470" i="10"/>
  <c r="F2470" i="10" s="1"/>
  <c r="G2470" i="10" s="1"/>
  <c r="B2470" i="10"/>
  <c r="C2470" i="10" s="1"/>
  <c r="D2470" i="10" s="1"/>
  <c r="A2471" i="10"/>
  <c r="K2471" i="10" l="1"/>
  <c r="L2471" i="10" s="1"/>
  <c r="M2471" i="10" s="1"/>
  <c r="E2471" i="10"/>
  <c r="H2471" i="10"/>
  <c r="I2471" i="10" s="1"/>
  <c r="J2471" i="10" s="1"/>
  <c r="I2470" i="10"/>
  <c r="J2470" i="10" s="1"/>
  <c r="F2471" i="10"/>
  <c r="G2471" i="10" s="1"/>
  <c r="A2472" i="10"/>
  <c r="B2471" i="10"/>
  <c r="C2471" i="10" s="1"/>
  <c r="D2471" i="10" s="1"/>
  <c r="K2472" i="10" l="1"/>
  <c r="L2472" i="10" s="1"/>
  <c r="M2472" i="10" s="1"/>
  <c r="H2472" i="10"/>
  <c r="I2472" i="10" s="1"/>
  <c r="J2472" i="10" s="1"/>
  <c r="E2472" i="10"/>
  <c r="F2472" i="10" s="1"/>
  <c r="G2472" i="10" s="1"/>
  <c r="B2472" i="10"/>
  <c r="C2472" i="10" s="1"/>
  <c r="D2472" i="10" s="1"/>
  <c r="A2473" i="10"/>
  <c r="K2473" i="10" l="1"/>
  <c r="L2473" i="10" s="1"/>
  <c r="M2473" i="10" s="1"/>
  <c r="H2473" i="10"/>
  <c r="I2473" i="10" s="1"/>
  <c r="J2473" i="10" s="1"/>
  <c r="E2473" i="10"/>
  <c r="F2473" i="10" s="1"/>
  <c r="G2473" i="10" s="1"/>
  <c r="A2474" i="10"/>
  <c r="B2473" i="10"/>
  <c r="C2473" i="10" s="1"/>
  <c r="D2473" i="10" s="1"/>
  <c r="K2474" i="10" l="1"/>
  <c r="L2474" i="10" s="1"/>
  <c r="M2474" i="10" s="1"/>
  <c r="H2474" i="10"/>
  <c r="I2474" i="10" s="1"/>
  <c r="J2474" i="10" s="1"/>
  <c r="E2474" i="10"/>
  <c r="F2474" i="10" s="1"/>
  <c r="G2474" i="10" s="1"/>
  <c r="A2475" i="10"/>
  <c r="B2474" i="10"/>
  <c r="C2474" i="10" s="1"/>
  <c r="D2474" i="10" s="1"/>
  <c r="K2475" i="10" l="1"/>
  <c r="L2475" i="10" s="1"/>
  <c r="M2475" i="10" s="1"/>
  <c r="E2475" i="10"/>
  <c r="F2475" i="10" s="1"/>
  <c r="G2475" i="10" s="1"/>
  <c r="H2475" i="10"/>
  <c r="I2475" i="10" s="1"/>
  <c r="J2475" i="10" s="1"/>
  <c r="A2476" i="10"/>
  <c r="B2475" i="10"/>
  <c r="C2475" i="10" s="1"/>
  <c r="D2475" i="10" s="1"/>
  <c r="K2476" i="10" l="1"/>
  <c r="L2476" i="10" s="1"/>
  <c r="M2476" i="10" s="1"/>
  <c r="H2476" i="10"/>
  <c r="I2476" i="10" s="1"/>
  <c r="J2476" i="10" s="1"/>
  <c r="E2476" i="10"/>
  <c r="F2476" i="10" s="1"/>
  <c r="G2476" i="10" s="1"/>
  <c r="A2477" i="10"/>
  <c r="B2476" i="10"/>
  <c r="C2476" i="10" s="1"/>
  <c r="D2476" i="10" s="1"/>
  <c r="K2477" i="10" l="1"/>
  <c r="L2477" i="10" s="1"/>
  <c r="M2477" i="10" s="1"/>
  <c r="H2477" i="10"/>
  <c r="I2477" i="10" s="1"/>
  <c r="J2477" i="10" s="1"/>
  <c r="E2477" i="10"/>
  <c r="F2477" i="10" s="1"/>
  <c r="G2477" i="10" s="1"/>
  <c r="A2478" i="10"/>
  <c r="B2477" i="10"/>
  <c r="C2477" i="10" s="1"/>
  <c r="D2477" i="10" s="1"/>
  <c r="K2478" i="10" l="1"/>
  <c r="L2478" i="10" s="1"/>
  <c r="M2478" i="10" s="1"/>
  <c r="H2478" i="10"/>
  <c r="I2478" i="10" s="1"/>
  <c r="J2478" i="10" s="1"/>
  <c r="E2478" i="10"/>
  <c r="F2478" i="10" s="1"/>
  <c r="G2478" i="10" s="1"/>
  <c r="A2479" i="10"/>
  <c r="B2478" i="10"/>
  <c r="C2478" i="10" s="1"/>
  <c r="D2478" i="10" s="1"/>
  <c r="K2479" i="10" l="1"/>
  <c r="L2479" i="10" s="1"/>
  <c r="M2479" i="10" s="1"/>
  <c r="H2479" i="10"/>
  <c r="I2479" i="10" s="1"/>
  <c r="J2479" i="10" s="1"/>
  <c r="E2479" i="10"/>
  <c r="F2479" i="10" s="1"/>
  <c r="G2479" i="10" s="1"/>
  <c r="A2480" i="10"/>
  <c r="B2479" i="10"/>
  <c r="C2479" i="10" s="1"/>
  <c r="D2479" i="10" s="1"/>
  <c r="K2480" i="10" l="1"/>
  <c r="L2480" i="10" s="1"/>
  <c r="M2480" i="10" s="1"/>
  <c r="H2480" i="10"/>
  <c r="I2480" i="10" s="1"/>
  <c r="J2480" i="10" s="1"/>
  <c r="E2480" i="10"/>
  <c r="F2480" i="10" s="1"/>
  <c r="G2480" i="10" s="1"/>
  <c r="A2481" i="10"/>
  <c r="B2480" i="10"/>
  <c r="C2480" i="10" s="1"/>
  <c r="D2480" i="10" s="1"/>
  <c r="K2481" i="10" l="1"/>
  <c r="L2481" i="10" s="1"/>
  <c r="M2481" i="10" s="1"/>
  <c r="H2481" i="10"/>
  <c r="I2481" i="10" s="1"/>
  <c r="J2481" i="10" s="1"/>
  <c r="E2481" i="10"/>
  <c r="F2481" i="10" s="1"/>
  <c r="G2481" i="10" s="1"/>
  <c r="B2481" i="10"/>
  <c r="C2481" i="10" s="1"/>
  <c r="D2481" i="10" s="1"/>
  <c r="A2482" i="10"/>
  <c r="K2482" i="10" l="1"/>
  <c r="L2482" i="10" s="1"/>
  <c r="M2482" i="10" s="1"/>
  <c r="H2482" i="10"/>
  <c r="I2482" i="10" s="1"/>
  <c r="J2482" i="10" s="1"/>
  <c r="E2482" i="10"/>
  <c r="F2482" i="10" s="1"/>
  <c r="G2482" i="10" s="1"/>
  <c r="B2482" i="10"/>
  <c r="C2482" i="10" s="1"/>
  <c r="D2482" i="10" s="1"/>
  <c r="A2483" i="10"/>
  <c r="K2483" i="10" l="1"/>
  <c r="L2483" i="10" s="1"/>
  <c r="M2483" i="10" s="1"/>
  <c r="E2483" i="10"/>
  <c r="F2483" i="10" s="1"/>
  <c r="G2483" i="10" s="1"/>
  <c r="H2483" i="10"/>
  <c r="I2483" i="10" s="1"/>
  <c r="J2483" i="10" s="1"/>
  <c r="A2484" i="10"/>
  <c r="B2483" i="10"/>
  <c r="C2483" i="10" s="1"/>
  <c r="D2483" i="10" s="1"/>
  <c r="K2484" i="10" l="1"/>
  <c r="L2484" i="10" s="1"/>
  <c r="M2484" i="10" s="1"/>
  <c r="H2484" i="10"/>
  <c r="I2484" i="10" s="1"/>
  <c r="J2484" i="10" s="1"/>
  <c r="E2484" i="10"/>
  <c r="F2484" i="10" s="1"/>
  <c r="G2484" i="10" s="1"/>
  <c r="B2484" i="10"/>
  <c r="C2484" i="10" s="1"/>
  <c r="D2484" i="10" s="1"/>
  <c r="A2485" i="10"/>
  <c r="K2485" i="10" l="1"/>
  <c r="L2485" i="10" s="1"/>
  <c r="M2485" i="10" s="1"/>
  <c r="H2485" i="10"/>
  <c r="I2485" i="10" s="1"/>
  <c r="J2485" i="10" s="1"/>
  <c r="E2485" i="10"/>
  <c r="F2485" i="10" s="1"/>
  <c r="G2485" i="10" s="1"/>
  <c r="B2485" i="10"/>
  <c r="C2485" i="10" s="1"/>
  <c r="D2485" i="10" s="1"/>
  <c r="A2486" i="10"/>
  <c r="K2486" i="10" l="1"/>
  <c r="L2486" i="10" s="1"/>
  <c r="M2486" i="10" s="1"/>
  <c r="H2486" i="10"/>
  <c r="I2486" i="10" s="1"/>
  <c r="J2486" i="10" s="1"/>
  <c r="E2486" i="10"/>
  <c r="F2486" i="10" s="1"/>
  <c r="G2486" i="10" s="1"/>
  <c r="A2487" i="10"/>
  <c r="B2486" i="10"/>
  <c r="C2486" i="10" s="1"/>
  <c r="D2486" i="10" s="1"/>
  <c r="K2487" i="10" l="1"/>
  <c r="L2487" i="10" s="1"/>
  <c r="M2487" i="10" s="1"/>
  <c r="E2487" i="10"/>
  <c r="F2487" i="10" s="1"/>
  <c r="G2487" i="10" s="1"/>
  <c r="H2487" i="10"/>
  <c r="I2487" i="10" s="1"/>
  <c r="J2487" i="10" s="1"/>
  <c r="A2488" i="10"/>
  <c r="B2487" i="10"/>
  <c r="C2487" i="10" s="1"/>
  <c r="D2487" i="10" s="1"/>
  <c r="K2488" i="10" l="1"/>
  <c r="L2488" i="10" s="1"/>
  <c r="M2488" i="10" s="1"/>
  <c r="H2488" i="10"/>
  <c r="I2488" i="10" s="1"/>
  <c r="J2488" i="10" s="1"/>
  <c r="E2488" i="10"/>
  <c r="F2488" i="10" s="1"/>
  <c r="G2488" i="10" s="1"/>
  <c r="A2489" i="10"/>
  <c r="B2488" i="10"/>
  <c r="C2488" i="10" s="1"/>
  <c r="D2488" i="10" s="1"/>
  <c r="K2489" i="10" l="1"/>
  <c r="L2489" i="10" s="1"/>
  <c r="M2489" i="10" s="1"/>
  <c r="H2489" i="10"/>
  <c r="I2489" i="10" s="1"/>
  <c r="J2489" i="10" s="1"/>
  <c r="E2489" i="10"/>
  <c r="F2489" i="10" s="1"/>
  <c r="G2489" i="10" s="1"/>
  <c r="B2489" i="10"/>
  <c r="C2489" i="10" s="1"/>
  <c r="D2489" i="10" s="1"/>
  <c r="A2490" i="10"/>
  <c r="K2490" i="10" l="1"/>
  <c r="L2490" i="10" s="1"/>
  <c r="M2490" i="10" s="1"/>
  <c r="H2490" i="10"/>
  <c r="I2490" i="10" s="1"/>
  <c r="J2490" i="10" s="1"/>
  <c r="E2490" i="10"/>
  <c r="F2490" i="10" s="1"/>
  <c r="G2490" i="10" s="1"/>
  <c r="B2490" i="10"/>
  <c r="C2490" i="10" s="1"/>
  <c r="D2490" i="10" s="1"/>
  <c r="A2491" i="10"/>
  <c r="K2491" i="10" l="1"/>
  <c r="L2491" i="10" s="1"/>
  <c r="M2491" i="10" s="1"/>
  <c r="E2491" i="10"/>
  <c r="F2491" i="10" s="1"/>
  <c r="G2491" i="10" s="1"/>
  <c r="H2491" i="10"/>
  <c r="I2491" i="10" s="1"/>
  <c r="J2491" i="10" s="1"/>
  <c r="A2492" i="10"/>
  <c r="B2491" i="10"/>
  <c r="C2491" i="10" s="1"/>
  <c r="D2491" i="10" s="1"/>
  <c r="K2492" i="10" l="1"/>
  <c r="L2492" i="10" s="1"/>
  <c r="M2492" i="10" s="1"/>
  <c r="H2492" i="10"/>
  <c r="I2492" i="10" s="1"/>
  <c r="J2492" i="10" s="1"/>
  <c r="E2492" i="10"/>
  <c r="F2492" i="10" s="1"/>
  <c r="G2492" i="10" s="1"/>
  <c r="B2492" i="10"/>
  <c r="C2492" i="10" s="1"/>
  <c r="D2492" i="10" s="1"/>
  <c r="A2493" i="10"/>
  <c r="K2493" i="10" l="1"/>
  <c r="L2493" i="10" s="1"/>
  <c r="M2493" i="10" s="1"/>
  <c r="H2493" i="10"/>
  <c r="I2493" i="10" s="1"/>
  <c r="J2493" i="10" s="1"/>
  <c r="E2493" i="10"/>
  <c r="F2493" i="10" s="1"/>
  <c r="G2493" i="10" s="1"/>
  <c r="B2493" i="10"/>
  <c r="C2493" i="10" s="1"/>
  <c r="D2493" i="10" s="1"/>
  <c r="A2494" i="10"/>
  <c r="K2494" i="10" l="1"/>
  <c r="L2494" i="10" s="1"/>
  <c r="M2494" i="10" s="1"/>
  <c r="H2494" i="10"/>
  <c r="I2494" i="10" s="1"/>
  <c r="J2494" i="10" s="1"/>
  <c r="E2494" i="10"/>
  <c r="F2494" i="10" s="1"/>
  <c r="G2494" i="10" s="1"/>
  <c r="A2495" i="10"/>
  <c r="B2494" i="10"/>
  <c r="C2494" i="10" s="1"/>
  <c r="D2494" i="10" s="1"/>
  <c r="K2495" i="10" l="1"/>
  <c r="L2495" i="10" s="1"/>
  <c r="M2495" i="10" s="1"/>
  <c r="H2495" i="10"/>
  <c r="I2495" i="10" s="1"/>
  <c r="J2495" i="10" s="1"/>
  <c r="E2495" i="10"/>
  <c r="F2495" i="10" s="1"/>
  <c r="G2495" i="10" s="1"/>
  <c r="A2496" i="10"/>
  <c r="B2495" i="10"/>
  <c r="C2495" i="10" s="1"/>
  <c r="D2495" i="10" s="1"/>
  <c r="K2496" i="10" l="1"/>
  <c r="L2496" i="10" s="1"/>
  <c r="M2496" i="10" s="1"/>
  <c r="H2496" i="10"/>
  <c r="I2496" i="10" s="1"/>
  <c r="J2496" i="10" s="1"/>
  <c r="E2496" i="10"/>
  <c r="F2496" i="10" s="1"/>
  <c r="G2496" i="10" s="1"/>
  <c r="B2496" i="10"/>
  <c r="C2496" i="10" s="1"/>
  <c r="D2496" i="10" s="1"/>
  <c r="A2497" i="10"/>
  <c r="K2497" i="10" l="1"/>
  <c r="L2497" i="10" s="1"/>
  <c r="M2497" i="10" s="1"/>
  <c r="H2497" i="10"/>
  <c r="I2497" i="10" s="1"/>
  <c r="J2497" i="10" s="1"/>
  <c r="E2497" i="10"/>
  <c r="F2497" i="10" s="1"/>
  <c r="G2497" i="10" s="1"/>
  <c r="B2497" i="10"/>
  <c r="C2497" i="10" s="1"/>
  <c r="D2497" i="10" s="1"/>
  <c r="A2498" i="10"/>
  <c r="K2498" i="10" l="1"/>
  <c r="L2498" i="10" s="1"/>
  <c r="M2498" i="10" s="1"/>
  <c r="H2498" i="10"/>
  <c r="I2498" i="10" s="1"/>
  <c r="J2498" i="10" s="1"/>
  <c r="E2498" i="10"/>
  <c r="F2498" i="10" s="1"/>
  <c r="G2498" i="10" s="1"/>
  <c r="A2499" i="10"/>
  <c r="B2498" i="10"/>
  <c r="C2498" i="10" s="1"/>
  <c r="D2498" i="10" s="1"/>
  <c r="K2499" i="10" l="1"/>
  <c r="L2499" i="10" s="1"/>
  <c r="M2499" i="10" s="1"/>
  <c r="E2499" i="10"/>
  <c r="F2499" i="10" s="1"/>
  <c r="G2499" i="10" s="1"/>
  <c r="H2499" i="10"/>
  <c r="I2499" i="10" s="1"/>
  <c r="J2499" i="10" s="1"/>
  <c r="A2500" i="10"/>
  <c r="B2499" i="10"/>
  <c r="C2499" i="10" s="1"/>
  <c r="D2499" i="10" s="1"/>
  <c r="K2500" i="10" l="1"/>
  <c r="L2500" i="10" s="1"/>
  <c r="M2500" i="10" s="1"/>
  <c r="H2500" i="10"/>
  <c r="I2500" i="10" s="1"/>
  <c r="J2500" i="10" s="1"/>
  <c r="E2500" i="10"/>
  <c r="F2500" i="10" s="1"/>
  <c r="G2500" i="10" s="1"/>
  <c r="B2500" i="10"/>
  <c r="C2500" i="10" s="1"/>
  <c r="D2500" i="10" s="1"/>
  <c r="A2501" i="10"/>
  <c r="K2501" i="10" l="1"/>
  <c r="L2501" i="10" s="1"/>
  <c r="M2501" i="10" s="1"/>
  <c r="H2501" i="10"/>
  <c r="I2501" i="10" s="1"/>
  <c r="J2501" i="10" s="1"/>
  <c r="E2501" i="10"/>
  <c r="F2501" i="10" s="1"/>
  <c r="G2501" i="10" s="1"/>
  <c r="A2502" i="10"/>
  <c r="B2501" i="10"/>
  <c r="C2501" i="10" s="1"/>
  <c r="D2501" i="10" s="1"/>
  <c r="K2502" i="10" l="1"/>
  <c r="L2502" i="10" s="1"/>
  <c r="M2502" i="10" s="1"/>
  <c r="H2502" i="10"/>
  <c r="I2502" i="10" s="1"/>
  <c r="J2502" i="10" s="1"/>
  <c r="E2502" i="10"/>
  <c r="F2502" i="10" s="1"/>
  <c r="G2502" i="10" s="1"/>
  <c r="A2503" i="10"/>
  <c r="B2502" i="10"/>
  <c r="C2502" i="10" s="1"/>
  <c r="D2502" i="10" s="1"/>
  <c r="K2503" i="10" l="1"/>
  <c r="L2503" i="10" s="1"/>
  <c r="M2503" i="10" s="1"/>
  <c r="E2503" i="10"/>
  <c r="F2503" i="10" s="1"/>
  <c r="G2503" i="10" s="1"/>
  <c r="H2503" i="10"/>
  <c r="I2503" i="10" s="1"/>
  <c r="J2503" i="10" s="1"/>
  <c r="A2504" i="10"/>
  <c r="B2503" i="10"/>
  <c r="C2503" i="10" s="1"/>
  <c r="D2503" i="10" s="1"/>
  <c r="K2504" i="10" l="1"/>
  <c r="L2504" i="10" s="1"/>
  <c r="M2504" i="10" s="1"/>
  <c r="H2504" i="10"/>
  <c r="I2504" i="10" s="1"/>
  <c r="J2504" i="10" s="1"/>
  <c r="E2504" i="10"/>
  <c r="F2504" i="10" s="1"/>
  <c r="G2504" i="10" s="1"/>
  <c r="B2504" i="10"/>
  <c r="C2504" i="10" s="1"/>
  <c r="D2504" i="10" s="1"/>
  <c r="A2505" i="10"/>
  <c r="K2505" i="10" l="1"/>
  <c r="L2505" i="10" s="1"/>
  <c r="M2505" i="10" s="1"/>
  <c r="H2505" i="10"/>
  <c r="I2505" i="10" s="1"/>
  <c r="J2505" i="10" s="1"/>
  <c r="E2505" i="10"/>
  <c r="F2505" i="10" s="1"/>
  <c r="G2505" i="10" s="1"/>
  <c r="B2505" i="10"/>
  <c r="C2505" i="10" s="1"/>
  <c r="D2505" i="10" s="1"/>
  <c r="A2506" i="10"/>
  <c r="B2506" i="10" s="1"/>
  <c r="C2506" i="10" s="1"/>
  <c r="D2506" i="10" s="1"/>
  <c r="K2506" i="10" l="1"/>
  <c r="L2506" i="10" s="1"/>
  <c r="M2506" i="10" s="1"/>
  <c r="H2506" i="10"/>
  <c r="I2506" i="10" s="1"/>
  <c r="J2506" i="10" s="1"/>
  <c r="E2506" i="10"/>
  <c r="F2506" i="10" s="1"/>
  <c r="G2506" i="10" s="1"/>
  <c r="A2507" i="10"/>
  <c r="B2507" i="10" s="1"/>
  <c r="C2507" i="10" s="1"/>
  <c r="D2507" i="10" s="1"/>
  <c r="A2508" i="10" l="1"/>
  <c r="K2508" i="10" s="1"/>
  <c r="L2508" i="10" s="1"/>
  <c r="M2508" i="10" s="1"/>
  <c r="K2507" i="10"/>
  <c r="L2507" i="10" s="1"/>
  <c r="M2507" i="10" s="1"/>
  <c r="E2507" i="10"/>
  <c r="F2507" i="10" s="1"/>
  <c r="G2507" i="10" s="1"/>
  <c r="H2507" i="10"/>
  <c r="I2507" i="10" s="1"/>
  <c r="J2507" i="10" s="1"/>
  <c r="A2509" i="10"/>
  <c r="E2508" i="10" l="1"/>
  <c r="F2508" i="10" s="1"/>
  <c r="G2508" i="10" s="1"/>
  <c r="H2508" i="10"/>
  <c r="I2508" i="10" s="1"/>
  <c r="J2508" i="10" s="1"/>
  <c r="B2508" i="10"/>
  <c r="C2508" i="10" s="1"/>
  <c r="D2508" i="10" s="1"/>
  <c r="K2509" i="10"/>
  <c r="L2509" i="10" s="1"/>
  <c r="M2509" i="10" s="1"/>
  <c r="H2509" i="10"/>
  <c r="I2509" i="10" s="1"/>
  <c r="J2509" i="10" s="1"/>
  <c r="E2509" i="10"/>
  <c r="F2509" i="10" s="1"/>
  <c r="G2509" i="10" s="1"/>
  <c r="A2510" i="10"/>
  <c r="B2509" i="10"/>
  <c r="C2509" i="10" s="1"/>
  <c r="D2509" i="10" s="1"/>
  <c r="K2510" i="10" l="1"/>
  <c r="L2510" i="10" s="1"/>
  <c r="M2510" i="10" s="1"/>
  <c r="H2510" i="10"/>
  <c r="I2510" i="10" s="1"/>
  <c r="J2510" i="10" s="1"/>
  <c r="E2510" i="10"/>
  <c r="F2510" i="10" s="1"/>
  <c r="G2510" i="10" s="1"/>
  <c r="A2511" i="10"/>
  <c r="B2510" i="10"/>
  <c r="C2510" i="10" s="1"/>
  <c r="D2510" i="10" s="1"/>
  <c r="K2511" i="10" l="1"/>
  <c r="L2511" i="10" s="1"/>
  <c r="M2511" i="10" s="1"/>
  <c r="H2511" i="10"/>
  <c r="I2511" i="10" s="1"/>
  <c r="J2511" i="10" s="1"/>
  <c r="E2511" i="10"/>
  <c r="F2511" i="10" s="1"/>
  <c r="G2511" i="10" s="1"/>
  <c r="B2511" i="10"/>
  <c r="C2511" i="10" s="1"/>
  <c r="D2511" i="10" s="1"/>
  <c r="A2512" i="10"/>
  <c r="K2512" i="10" l="1"/>
  <c r="L2512" i="10" s="1"/>
  <c r="M2512" i="10" s="1"/>
  <c r="H2512" i="10"/>
  <c r="I2512" i="10" s="1"/>
  <c r="J2512" i="10" s="1"/>
  <c r="E2512" i="10"/>
  <c r="F2512" i="10" s="1"/>
  <c r="G2512" i="10" s="1"/>
  <c r="A2513" i="10"/>
  <c r="B2512" i="10"/>
  <c r="C2512" i="10" s="1"/>
  <c r="D2512" i="10" s="1"/>
  <c r="K2513" i="10" l="1"/>
  <c r="L2513" i="10" s="1"/>
  <c r="M2513" i="10" s="1"/>
  <c r="H2513" i="10"/>
  <c r="I2513" i="10" s="1"/>
  <c r="J2513" i="10" s="1"/>
  <c r="E2513" i="10"/>
  <c r="F2513" i="10" s="1"/>
  <c r="G2513" i="10" s="1"/>
  <c r="A2514" i="10"/>
  <c r="B2513" i="10"/>
  <c r="C2513" i="10" s="1"/>
  <c r="D2513" i="10" s="1"/>
  <c r="K2514" i="10" l="1"/>
  <c r="L2514" i="10" s="1"/>
  <c r="M2514" i="10" s="1"/>
  <c r="H2514" i="10"/>
  <c r="I2514" i="10" s="1"/>
  <c r="J2514" i="10" s="1"/>
  <c r="E2514" i="10"/>
  <c r="F2514" i="10" s="1"/>
  <c r="G2514" i="10" s="1"/>
  <c r="B2514" i="10"/>
  <c r="C2514" i="10" s="1"/>
  <c r="D2514" i="10" s="1"/>
  <c r="A2515" i="10"/>
  <c r="K2515" i="10" l="1"/>
  <c r="L2515" i="10" s="1"/>
  <c r="M2515" i="10" s="1"/>
  <c r="E2515" i="10"/>
  <c r="F2515" i="10" s="1"/>
  <c r="G2515" i="10" s="1"/>
  <c r="H2515" i="10"/>
  <c r="I2515" i="10" s="1"/>
  <c r="J2515" i="10" s="1"/>
  <c r="B2515" i="10"/>
  <c r="C2515" i="10" s="1"/>
  <c r="D2515" i="10" s="1"/>
  <c r="A2516" i="10"/>
  <c r="K2516" i="10" l="1"/>
  <c r="L2516" i="10" s="1"/>
  <c r="M2516" i="10" s="1"/>
  <c r="H2516" i="10"/>
  <c r="I2516" i="10" s="1"/>
  <c r="J2516" i="10" s="1"/>
  <c r="E2516" i="10"/>
  <c r="F2516" i="10" s="1"/>
  <c r="G2516" i="10" s="1"/>
  <c r="A2517" i="10"/>
  <c r="B2516" i="10"/>
  <c r="C2516" i="10" s="1"/>
  <c r="D2516" i="10" s="1"/>
  <c r="K2517" i="10" l="1"/>
  <c r="L2517" i="10" s="1"/>
  <c r="M2517" i="10" s="1"/>
  <c r="H2517" i="10"/>
  <c r="I2517" i="10" s="1"/>
  <c r="J2517" i="10" s="1"/>
  <c r="E2517" i="10"/>
  <c r="F2517" i="10" s="1"/>
  <c r="G2517" i="10" s="1"/>
  <c r="A2518" i="10"/>
  <c r="B2517" i="10"/>
  <c r="C2517" i="10" s="1"/>
  <c r="D2517" i="10" s="1"/>
  <c r="K2518" i="10" l="1"/>
  <c r="L2518" i="10" s="1"/>
  <c r="M2518" i="10" s="1"/>
  <c r="H2518" i="10"/>
  <c r="I2518" i="10" s="1"/>
  <c r="J2518" i="10" s="1"/>
  <c r="E2518" i="10"/>
  <c r="F2518" i="10" s="1"/>
  <c r="G2518" i="10" s="1"/>
  <c r="B2518" i="10"/>
  <c r="C2518" i="10" s="1"/>
  <c r="D2518" i="10" s="1"/>
  <c r="A2519" i="10"/>
  <c r="K2519" i="10" l="1"/>
  <c r="L2519" i="10" s="1"/>
  <c r="M2519" i="10" s="1"/>
  <c r="E2519" i="10"/>
  <c r="F2519" i="10" s="1"/>
  <c r="G2519" i="10" s="1"/>
  <c r="H2519" i="10"/>
  <c r="I2519" i="10" s="1"/>
  <c r="J2519" i="10" s="1"/>
  <c r="B2519" i="10"/>
  <c r="C2519" i="10" s="1"/>
  <c r="D2519" i="10" s="1"/>
  <c r="A2520" i="10"/>
  <c r="K2520" i="10" l="1"/>
  <c r="L2520" i="10" s="1"/>
  <c r="M2520" i="10" s="1"/>
  <c r="H2520" i="10"/>
  <c r="I2520" i="10" s="1"/>
  <c r="J2520" i="10" s="1"/>
  <c r="E2520" i="10"/>
  <c r="F2520" i="10" s="1"/>
  <c r="G2520" i="10" s="1"/>
  <c r="A2521" i="10"/>
  <c r="B2520" i="10"/>
  <c r="C2520" i="10" s="1"/>
  <c r="D2520" i="10" s="1"/>
  <c r="K2521" i="10" l="1"/>
  <c r="L2521" i="10" s="1"/>
  <c r="M2521" i="10" s="1"/>
  <c r="H2521" i="10"/>
  <c r="I2521" i="10" s="1"/>
  <c r="J2521" i="10" s="1"/>
  <c r="E2521" i="10"/>
  <c r="F2521" i="10" s="1"/>
  <c r="G2521" i="10" s="1"/>
  <c r="A2522" i="10"/>
  <c r="B2521" i="10"/>
  <c r="C2521" i="10" s="1"/>
  <c r="D2521" i="10" s="1"/>
  <c r="K2522" i="10" l="1"/>
  <c r="L2522" i="10" s="1"/>
  <c r="M2522" i="10" s="1"/>
  <c r="H2522" i="10"/>
  <c r="I2522" i="10" s="1"/>
  <c r="J2522" i="10" s="1"/>
  <c r="E2522" i="10"/>
  <c r="F2522" i="10" s="1"/>
  <c r="G2522" i="10" s="1"/>
  <c r="B2522" i="10"/>
  <c r="C2522" i="10" s="1"/>
  <c r="D2522" i="10" s="1"/>
  <c r="A2523" i="10"/>
  <c r="K2523" i="10" l="1"/>
  <c r="L2523" i="10" s="1"/>
  <c r="M2523" i="10" s="1"/>
  <c r="E2523" i="10"/>
  <c r="F2523" i="10" s="1"/>
  <c r="G2523" i="10" s="1"/>
  <c r="H2523" i="10"/>
  <c r="I2523" i="10" s="1"/>
  <c r="J2523" i="10" s="1"/>
  <c r="B2523" i="10"/>
  <c r="C2523" i="10" s="1"/>
  <c r="D2523" i="10" s="1"/>
  <c r="A2524" i="10"/>
  <c r="K2524" i="10" l="1"/>
  <c r="L2524" i="10" s="1"/>
  <c r="M2524" i="10" s="1"/>
  <c r="H2524" i="10"/>
  <c r="I2524" i="10" s="1"/>
  <c r="J2524" i="10" s="1"/>
  <c r="E2524" i="10"/>
  <c r="F2524" i="10" s="1"/>
  <c r="G2524" i="10" s="1"/>
  <c r="A2525" i="10"/>
  <c r="B2524" i="10"/>
  <c r="C2524" i="10" s="1"/>
  <c r="D2524" i="10" s="1"/>
  <c r="K2525" i="10" l="1"/>
  <c r="L2525" i="10" s="1"/>
  <c r="M2525" i="10" s="1"/>
  <c r="H2525" i="10"/>
  <c r="I2525" i="10" s="1"/>
  <c r="J2525" i="10" s="1"/>
  <c r="E2525" i="10"/>
  <c r="F2525" i="10" s="1"/>
  <c r="G2525" i="10" s="1"/>
  <c r="A2526" i="10"/>
  <c r="B2525" i="10"/>
  <c r="C2525" i="10" s="1"/>
  <c r="D2525" i="10" s="1"/>
  <c r="K2526" i="10" l="1"/>
  <c r="L2526" i="10" s="1"/>
  <c r="M2526" i="10" s="1"/>
  <c r="H2526" i="10"/>
  <c r="I2526" i="10" s="1"/>
  <c r="J2526" i="10" s="1"/>
  <c r="E2526" i="10"/>
  <c r="F2526" i="10" s="1"/>
  <c r="G2526" i="10" s="1"/>
  <c r="B2526" i="10"/>
  <c r="C2526" i="10" s="1"/>
  <c r="D2526" i="10" s="1"/>
  <c r="A2527" i="10"/>
  <c r="K2527" i="10" l="1"/>
  <c r="L2527" i="10" s="1"/>
  <c r="M2527" i="10" s="1"/>
  <c r="H2527" i="10"/>
  <c r="I2527" i="10" s="1"/>
  <c r="J2527" i="10" s="1"/>
  <c r="E2527" i="10"/>
  <c r="F2527" i="10" s="1"/>
  <c r="G2527" i="10" s="1"/>
  <c r="B2527" i="10"/>
  <c r="C2527" i="10" s="1"/>
  <c r="D2527" i="10" s="1"/>
  <c r="A2528" i="10"/>
  <c r="K2528" i="10" l="1"/>
  <c r="L2528" i="10" s="1"/>
  <c r="M2528" i="10" s="1"/>
  <c r="H2528" i="10"/>
  <c r="I2528" i="10" s="1"/>
  <c r="J2528" i="10" s="1"/>
  <c r="E2528" i="10"/>
  <c r="F2528" i="10" s="1"/>
  <c r="G2528" i="10" s="1"/>
  <c r="A2529" i="10"/>
  <c r="B2528" i="10"/>
  <c r="C2528" i="10" s="1"/>
  <c r="D2528" i="10" s="1"/>
  <c r="K2529" i="10" l="1"/>
  <c r="L2529" i="10" s="1"/>
  <c r="M2529" i="10" s="1"/>
  <c r="H2529" i="10"/>
  <c r="I2529" i="10" s="1"/>
  <c r="J2529" i="10" s="1"/>
  <c r="E2529" i="10"/>
  <c r="F2529" i="10" s="1"/>
  <c r="G2529" i="10" s="1"/>
  <c r="A2530" i="10"/>
  <c r="B2529" i="10"/>
  <c r="C2529" i="10" s="1"/>
  <c r="D2529" i="10" s="1"/>
  <c r="K2530" i="10" l="1"/>
  <c r="L2530" i="10" s="1"/>
  <c r="M2530" i="10" s="1"/>
  <c r="H2530" i="10"/>
  <c r="I2530" i="10" s="1"/>
  <c r="J2530" i="10" s="1"/>
  <c r="E2530" i="10"/>
  <c r="F2530" i="10" s="1"/>
  <c r="G2530" i="10" s="1"/>
  <c r="B2530" i="10"/>
  <c r="C2530" i="10" s="1"/>
  <c r="D2530" i="10" s="1"/>
  <c r="A2531" i="10"/>
  <c r="K2531" i="10" l="1"/>
  <c r="L2531" i="10" s="1"/>
  <c r="M2531" i="10" s="1"/>
  <c r="E2531" i="10"/>
  <c r="F2531" i="10" s="1"/>
  <c r="G2531" i="10" s="1"/>
  <c r="H2531" i="10"/>
  <c r="I2531" i="10" s="1"/>
  <c r="J2531" i="10" s="1"/>
  <c r="B2531" i="10"/>
  <c r="C2531" i="10" s="1"/>
  <c r="D2531" i="10" s="1"/>
  <c r="A2532" i="10"/>
  <c r="K2532" i="10" l="1"/>
  <c r="L2532" i="10" s="1"/>
  <c r="M2532" i="10" s="1"/>
  <c r="H2532" i="10"/>
  <c r="I2532" i="10" s="1"/>
  <c r="J2532" i="10" s="1"/>
  <c r="E2532" i="10"/>
  <c r="F2532" i="10" s="1"/>
  <c r="G2532" i="10" s="1"/>
  <c r="A2533" i="10"/>
  <c r="B2532" i="10"/>
  <c r="C2532" i="10" s="1"/>
  <c r="D2532" i="10" s="1"/>
  <c r="K2533" i="10" l="1"/>
  <c r="L2533" i="10" s="1"/>
  <c r="M2533" i="10" s="1"/>
  <c r="H2533" i="10"/>
  <c r="I2533" i="10" s="1"/>
  <c r="J2533" i="10" s="1"/>
  <c r="E2533" i="10"/>
  <c r="F2533" i="10" s="1"/>
  <c r="G2533" i="10" s="1"/>
  <c r="A2534" i="10"/>
  <c r="B2533" i="10"/>
  <c r="C2533" i="10" s="1"/>
  <c r="D2533" i="10" s="1"/>
  <c r="K2534" i="10" l="1"/>
  <c r="L2534" i="10" s="1"/>
  <c r="M2534" i="10" s="1"/>
  <c r="H2534" i="10"/>
  <c r="I2534" i="10" s="1"/>
  <c r="J2534" i="10" s="1"/>
  <c r="E2534" i="10"/>
  <c r="F2534" i="10" s="1"/>
  <c r="G2534" i="10" s="1"/>
  <c r="B2534" i="10"/>
  <c r="C2534" i="10" s="1"/>
  <c r="D2534" i="10" s="1"/>
  <c r="A2535" i="10"/>
  <c r="K2535" i="10" l="1"/>
  <c r="L2535" i="10" s="1"/>
  <c r="M2535" i="10" s="1"/>
  <c r="E2535" i="10"/>
  <c r="F2535" i="10" s="1"/>
  <c r="G2535" i="10" s="1"/>
  <c r="H2535" i="10"/>
  <c r="I2535" i="10" s="1"/>
  <c r="J2535" i="10" s="1"/>
  <c r="B2535" i="10"/>
  <c r="C2535" i="10" s="1"/>
  <c r="D2535" i="10" s="1"/>
  <c r="A2536" i="10"/>
  <c r="K2536" i="10" l="1"/>
  <c r="L2536" i="10" s="1"/>
  <c r="M2536" i="10" s="1"/>
  <c r="H2536" i="10"/>
  <c r="I2536" i="10" s="1"/>
  <c r="J2536" i="10" s="1"/>
  <c r="E2536" i="10"/>
  <c r="F2536" i="10" s="1"/>
  <c r="G2536" i="10" s="1"/>
  <c r="A2537" i="10"/>
  <c r="B2536" i="10"/>
  <c r="C2536" i="10" s="1"/>
  <c r="D2536" i="10" s="1"/>
  <c r="K2537" i="10" l="1"/>
  <c r="L2537" i="10" s="1"/>
  <c r="M2537" i="10" s="1"/>
  <c r="H2537" i="10"/>
  <c r="I2537" i="10" s="1"/>
  <c r="J2537" i="10" s="1"/>
  <c r="E2537" i="10"/>
  <c r="F2537" i="10" s="1"/>
  <c r="G2537" i="10" s="1"/>
  <c r="A2538" i="10"/>
  <c r="B2537" i="10"/>
  <c r="C2537" i="10" s="1"/>
  <c r="D2537" i="10" s="1"/>
  <c r="K2538" i="10" l="1"/>
  <c r="L2538" i="10" s="1"/>
  <c r="M2538" i="10" s="1"/>
  <c r="H2538" i="10"/>
  <c r="I2538" i="10" s="1"/>
  <c r="J2538" i="10" s="1"/>
  <c r="E2538" i="10"/>
  <c r="F2538" i="10" s="1"/>
  <c r="G2538" i="10" s="1"/>
  <c r="B2538" i="10"/>
  <c r="C2538" i="10" s="1"/>
  <c r="D2538" i="10" s="1"/>
  <c r="A2539" i="10"/>
  <c r="K2539" i="10" l="1"/>
  <c r="L2539" i="10" s="1"/>
  <c r="M2539" i="10" s="1"/>
  <c r="E2539" i="10"/>
  <c r="F2539" i="10" s="1"/>
  <c r="G2539" i="10" s="1"/>
  <c r="H2539" i="10"/>
  <c r="I2539" i="10" s="1"/>
  <c r="J2539" i="10" s="1"/>
  <c r="B2539" i="10"/>
  <c r="C2539" i="10" s="1"/>
  <c r="D2539" i="10" s="1"/>
  <c r="A2540" i="10"/>
  <c r="K2540" i="10" l="1"/>
  <c r="L2540" i="10" s="1"/>
  <c r="M2540" i="10" s="1"/>
  <c r="H2540" i="10"/>
  <c r="I2540" i="10" s="1"/>
  <c r="J2540" i="10" s="1"/>
  <c r="E2540" i="10"/>
  <c r="F2540" i="10" s="1"/>
  <c r="G2540" i="10" s="1"/>
  <c r="A2541" i="10"/>
  <c r="B2540" i="10"/>
  <c r="C2540" i="10" s="1"/>
  <c r="D2540" i="10" s="1"/>
  <c r="K2541" i="10" l="1"/>
  <c r="L2541" i="10" s="1"/>
  <c r="M2541" i="10" s="1"/>
  <c r="H2541" i="10"/>
  <c r="I2541" i="10" s="1"/>
  <c r="J2541" i="10" s="1"/>
  <c r="E2541" i="10"/>
  <c r="F2541" i="10" s="1"/>
  <c r="G2541" i="10" s="1"/>
  <c r="A2542" i="10"/>
  <c r="B2541" i="10"/>
  <c r="C2541" i="10" s="1"/>
  <c r="D2541" i="10" s="1"/>
  <c r="K2542" i="10" l="1"/>
  <c r="L2542" i="10" s="1"/>
  <c r="M2542" i="10" s="1"/>
  <c r="H2542" i="10"/>
  <c r="I2542" i="10" s="1"/>
  <c r="J2542" i="10" s="1"/>
  <c r="E2542" i="10"/>
  <c r="F2542" i="10" s="1"/>
  <c r="G2542" i="10" s="1"/>
  <c r="B2542" i="10"/>
  <c r="C2542" i="10" s="1"/>
  <c r="D2542" i="10" s="1"/>
  <c r="A2543" i="10"/>
  <c r="K2543" i="10" l="1"/>
  <c r="L2543" i="10" s="1"/>
  <c r="M2543" i="10" s="1"/>
  <c r="H2543" i="10"/>
  <c r="I2543" i="10" s="1"/>
  <c r="J2543" i="10" s="1"/>
  <c r="E2543" i="10"/>
  <c r="F2543" i="10" s="1"/>
  <c r="G2543" i="10" s="1"/>
  <c r="B2543" i="10"/>
  <c r="C2543" i="10" s="1"/>
  <c r="D2543" i="10" s="1"/>
  <c r="A2544" i="10"/>
  <c r="K2544" i="10" l="1"/>
  <c r="L2544" i="10" s="1"/>
  <c r="M2544" i="10" s="1"/>
  <c r="H2544" i="10"/>
  <c r="I2544" i="10" s="1"/>
  <c r="J2544" i="10" s="1"/>
  <c r="E2544" i="10"/>
  <c r="F2544" i="10" s="1"/>
  <c r="G2544" i="10" s="1"/>
  <c r="A2545" i="10"/>
  <c r="B2544" i="10"/>
  <c r="C2544" i="10" s="1"/>
  <c r="D2544" i="10" s="1"/>
  <c r="K2545" i="10" l="1"/>
  <c r="L2545" i="10" s="1"/>
  <c r="M2545" i="10" s="1"/>
  <c r="H2545" i="10"/>
  <c r="I2545" i="10" s="1"/>
  <c r="J2545" i="10" s="1"/>
  <c r="E2545" i="10"/>
  <c r="F2545" i="10" s="1"/>
  <c r="G2545" i="10" s="1"/>
  <c r="A2546" i="10"/>
  <c r="B2545" i="10"/>
  <c r="C2545" i="10" s="1"/>
  <c r="D2545" i="10" s="1"/>
  <c r="K2546" i="10" l="1"/>
  <c r="L2546" i="10" s="1"/>
  <c r="M2546" i="10" s="1"/>
  <c r="H2546" i="10"/>
  <c r="I2546" i="10" s="1"/>
  <c r="J2546" i="10" s="1"/>
  <c r="E2546" i="10"/>
  <c r="F2546" i="10" s="1"/>
  <c r="G2546" i="10" s="1"/>
  <c r="B2546" i="10"/>
  <c r="C2546" i="10" s="1"/>
  <c r="D2546" i="10" s="1"/>
  <c r="A2547" i="10"/>
  <c r="K2547" i="10" l="1"/>
  <c r="L2547" i="10" s="1"/>
  <c r="M2547" i="10" s="1"/>
  <c r="E2547" i="10"/>
  <c r="F2547" i="10" s="1"/>
  <c r="G2547" i="10" s="1"/>
  <c r="H2547" i="10"/>
  <c r="I2547" i="10" s="1"/>
  <c r="J2547" i="10" s="1"/>
  <c r="B2547" i="10"/>
  <c r="C2547" i="10" s="1"/>
  <c r="D2547" i="10" s="1"/>
  <c r="A2548" i="10"/>
  <c r="K2548" i="10" l="1"/>
  <c r="L2548" i="10" s="1"/>
  <c r="M2548" i="10" s="1"/>
  <c r="H2548" i="10"/>
  <c r="I2548" i="10" s="1"/>
  <c r="J2548" i="10" s="1"/>
  <c r="E2548" i="10"/>
  <c r="F2548" i="10" s="1"/>
  <c r="G2548" i="10" s="1"/>
  <c r="A2549" i="10"/>
  <c r="B2548" i="10"/>
  <c r="C2548" i="10" s="1"/>
  <c r="D2548" i="10" s="1"/>
  <c r="K2549" i="10" l="1"/>
  <c r="L2549" i="10" s="1"/>
  <c r="M2549" i="10" s="1"/>
  <c r="H2549" i="10"/>
  <c r="I2549" i="10" s="1"/>
  <c r="J2549" i="10" s="1"/>
  <c r="E2549" i="10"/>
  <c r="F2549" i="10" s="1"/>
  <c r="G2549" i="10" s="1"/>
  <c r="A2550" i="10"/>
  <c r="B2549" i="10"/>
  <c r="C2549" i="10" s="1"/>
  <c r="D2549" i="10" s="1"/>
  <c r="K2550" i="10" l="1"/>
  <c r="L2550" i="10" s="1"/>
  <c r="M2550" i="10" s="1"/>
  <c r="H2550" i="10"/>
  <c r="I2550" i="10" s="1"/>
  <c r="J2550" i="10" s="1"/>
  <c r="E2550" i="10"/>
  <c r="F2550" i="10" s="1"/>
  <c r="G2550" i="10" s="1"/>
  <c r="B2550" i="10"/>
  <c r="C2550" i="10" s="1"/>
  <c r="D2550" i="10" s="1"/>
  <c r="A2551" i="10"/>
  <c r="K2551" i="10" l="1"/>
  <c r="L2551" i="10" s="1"/>
  <c r="M2551" i="10" s="1"/>
  <c r="E2551" i="10"/>
  <c r="F2551" i="10" s="1"/>
  <c r="G2551" i="10" s="1"/>
  <c r="H2551" i="10"/>
  <c r="I2551" i="10" s="1"/>
  <c r="J2551" i="10" s="1"/>
  <c r="B2551" i="10"/>
  <c r="C2551" i="10" s="1"/>
  <c r="D2551" i="10" s="1"/>
  <c r="A2552" i="10"/>
  <c r="K2552" i="10" l="1"/>
  <c r="L2552" i="10" s="1"/>
  <c r="M2552" i="10" s="1"/>
  <c r="H2552" i="10"/>
  <c r="I2552" i="10" s="1"/>
  <c r="J2552" i="10" s="1"/>
  <c r="E2552" i="10"/>
  <c r="F2552" i="10" s="1"/>
  <c r="G2552" i="10" s="1"/>
  <c r="A2553" i="10"/>
  <c r="B2552" i="10"/>
  <c r="C2552" i="10" s="1"/>
  <c r="D2552" i="10" s="1"/>
  <c r="K2553" i="10" l="1"/>
  <c r="L2553" i="10" s="1"/>
  <c r="M2553" i="10" s="1"/>
  <c r="H2553" i="10"/>
  <c r="I2553" i="10" s="1"/>
  <c r="J2553" i="10" s="1"/>
  <c r="E2553" i="10"/>
  <c r="F2553" i="10" s="1"/>
  <c r="G2553" i="10" s="1"/>
  <c r="A2554" i="10"/>
  <c r="B2553" i="10"/>
  <c r="C2553" i="10" s="1"/>
  <c r="D2553" i="10" s="1"/>
  <c r="K2554" i="10" l="1"/>
  <c r="L2554" i="10" s="1"/>
  <c r="M2554" i="10" s="1"/>
  <c r="H2554" i="10"/>
  <c r="I2554" i="10" s="1"/>
  <c r="J2554" i="10" s="1"/>
  <c r="E2554" i="10"/>
  <c r="F2554" i="10" s="1"/>
  <c r="G2554" i="10" s="1"/>
  <c r="B2554" i="10"/>
  <c r="C2554" i="10" s="1"/>
  <c r="D2554" i="10" s="1"/>
  <c r="A2555" i="10"/>
  <c r="K2555" i="10" l="1"/>
  <c r="L2555" i="10" s="1"/>
  <c r="M2555" i="10" s="1"/>
  <c r="E2555" i="10"/>
  <c r="F2555" i="10" s="1"/>
  <c r="G2555" i="10" s="1"/>
  <c r="H2555" i="10"/>
  <c r="I2555" i="10" s="1"/>
  <c r="J2555" i="10" s="1"/>
  <c r="B2555" i="10"/>
  <c r="C2555" i="10" s="1"/>
  <c r="D2555" i="10" s="1"/>
  <c r="A2556" i="10"/>
  <c r="K2556" i="10" l="1"/>
  <c r="L2556" i="10" s="1"/>
  <c r="M2556" i="10" s="1"/>
  <c r="H2556" i="10"/>
  <c r="I2556" i="10" s="1"/>
  <c r="J2556" i="10" s="1"/>
  <c r="E2556" i="10"/>
  <c r="F2556" i="10" s="1"/>
  <c r="G2556" i="10" s="1"/>
  <c r="A2557" i="10"/>
  <c r="B2556" i="10"/>
  <c r="C2556" i="10" s="1"/>
  <c r="D2556" i="10" s="1"/>
  <c r="K2557" i="10" l="1"/>
  <c r="L2557" i="10" s="1"/>
  <c r="M2557" i="10" s="1"/>
  <c r="H2557" i="10"/>
  <c r="I2557" i="10" s="1"/>
  <c r="J2557" i="10" s="1"/>
  <c r="E2557" i="10"/>
  <c r="F2557" i="10" s="1"/>
  <c r="G2557" i="10" s="1"/>
  <c r="A2558" i="10"/>
  <c r="B2557" i="10"/>
  <c r="C2557" i="10" s="1"/>
  <c r="D2557" i="10" s="1"/>
  <c r="K2558" i="10" l="1"/>
  <c r="L2558" i="10" s="1"/>
  <c r="M2558" i="10" s="1"/>
  <c r="H2558" i="10"/>
  <c r="I2558" i="10" s="1"/>
  <c r="J2558" i="10" s="1"/>
  <c r="E2558" i="10"/>
  <c r="F2558" i="10" s="1"/>
  <c r="G2558" i="10" s="1"/>
  <c r="B2558" i="10"/>
  <c r="C2558" i="10" s="1"/>
  <c r="D2558" i="10" s="1"/>
  <c r="A2559" i="10"/>
  <c r="K2559" i="10" l="1"/>
  <c r="L2559" i="10" s="1"/>
  <c r="M2559" i="10" s="1"/>
  <c r="H2559" i="10"/>
  <c r="I2559" i="10" s="1"/>
  <c r="J2559" i="10" s="1"/>
  <c r="E2559" i="10"/>
  <c r="F2559" i="10" s="1"/>
  <c r="G2559" i="10" s="1"/>
  <c r="A2560" i="10"/>
  <c r="B2559" i="10"/>
  <c r="C2559" i="10" s="1"/>
  <c r="D2559" i="10" s="1"/>
  <c r="K2560" i="10" l="1"/>
  <c r="L2560" i="10" s="1"/>
  <c r="M2560" i="10" s="1"/>
  <c r="H2560" i="10"/>
  <c r="I2560" i="10" s="1"/>
  <c r="J2560" i="10" s="1"/>
  <c r="E2560" i="10"/>
  <c r="F2560" i="10" s="1"/>
  <c r="G2560" i="10" s="1"/>
  <c r="A2561" i="10"/>
  <c r="B2560" i="10"/>
  <c r="C2560" i="10" s="1"/>
  <c r="D2560" i="10" s="1"/>
  <c r="K2561" i="10" l="1"/>
  <c r="L2561" i="10" s="1"/>
  <c r="M2561" i="10" s="1"/>
  <c r="H2561" i="10"/>
  <c r="I2561" i="10" s="1"/>
  <c r="J2561" i="10" s="1"/>
  <c r="E2561" i="10"/>
  <c r="F2561" i="10" s="1"/>
  <c r="G2561" i="10" s="1"/>
  <c r="A2562" i="10"/>
  <c r="B2561" i="10"/>
  <c r="C2561" i="10" s="1"/>
  <c r="D2561" i="10" s="1"/>
  <c r="K2562" i="10" l="1"/>
  <c r="L2562" i="10" s="1"/>
  <c r="M2562" i="10" s="1"/>
  <c r="H2562" i="10"/>
  <c r="I2562" i="10" s="1"/>
  <c r="J2562" i="10" s="1"/>
  <c r="E2562" i="10"/>
  <c r="F2562" i="10" s="1"/>
  <c r="G2562" i="10" s="1"/>
  <c r="A2563" i="10"/>
  <c r="B2562" i="10"/>
  <c r="C2562" i="10" s="1"/>
  <c r="D2562" i="10" s="1"/>
  <c r="K2563" i="10" l="1"/>
  <c r="L2563" i="10" s="1"/>
  <c r="M2563" i="10" s="1"/>
  <c r="E2563" i="10"/>
  <c r="F2563" i="10" s="1"/>
  <c r="G2563" i="10" s="1"/>
  <c r="H2563" i="10"/>
  <c r="I2563" i="10" s="1"/>
  <c r="J2563" i="10" s="1"/>
  <c r="A2564" i="10"/>
  <c r="B2563" i="10"/>
  <c r="C2563" i="10" s="1"/>
  <c r="D2563" i="10" s="1"/>
  <c r="K2564" i="10" l="1"/>
  <c r="L2564" i="10" s="1"/>
  <c r="M2564" i="10" s="1"/>
  <c r="H2564" i="10"/>
  <c r="I2564" i="10" s="1"/>
  <c r="J2564" i="10" s="1"/>
  <c r="E2564" i="10"/>
  <c r="F2564" i="10" s="1"/>
  <c r="G2564" i="10" s="1"/>
  <c r="A2565" i="10"/>
  <c r="B2564" i="10"/>
  <c r="C2564" i="10" s="1"/>
  <c r="D2564" i="10" s="1"/>
  <c r="K2565" i="10" l="1"/>
  <c r="L2565" i="10" s="1"/>
  <c r="M2565" i="10" s="1"/>
  <c r="H2565" i="10"/>
  <c r="I2565" i="10" s="1"/>
  <c r="J2565" i="10" s="1"/>
  <c r="E2565" i="10"/>
  <c r="F2565" i="10" s="1"/>
  <c r="G2565" i="10" s="1"/>
  <c r="A2566" i="10"/>
  <c r="B2565" i="10"/>
  <c r="C2565" i="10" s="1"/>
  <c r="D2565" i="10" s="1"/>
  <c r="K2566" i="10" l="1"/>
  <c r="L2566" i="10" s="1"/>
  <c r="M2566" i="10" s="1"/>
  <c r="H2566" i="10"/>
  <c r="I2566" i="10" s="1"/>
  <c r="J2566" i="10" s="1"/>
  <c r="E2566" i="10"/>
  <c r="F2566" i="10" s="1"/>
  <c r="G2566" i="10" s="1"/>
  <c r="A2567" i="10"/>
  <c r="B2566" i="10"/>
  <c r="C2566" i="10" s="1"/>
  <c r="D2566" i="10" s="1"/>
  <c r="K2567" i="10" l="1"/>
  <c r="L2567" i="10" s="1"/>
  <c r="M2567" i="10" s="1"/>
  <c r="E2567" i="10"/>
  <c r="F2567" i="10" s="1"/>
  <c r="G2567" i="10" s="1"/>
  <c r="H2567" i="10"/>
  <c r="I2567" i="10" s="1"/>
  <c r="J2567" i="10" s="1"/>
  <c r="A2568" i="10"/>
  <c r="B2567" i="10"/>
  <c r="C2567" i="10" s="1"/>
  <c r="D2567" i="10" s="1"/>
  <c r="K2568" i="10" l="1"/>
  <c r="L2568" i="10" s="1"/>
  <c r="M2568" i="10" s="1"/>
  <c r="H2568" i="10"/>
  <c r="I2568" i="10" s="1"/>
  <c r="J2568" i="10" s="1"/>
  <c r="E2568" i="10"/>
  <c r="F2568" i="10" s="1"/>
  <c r="G2568" i="10" s="1"/>
  <c r="A2569" i="10"/>
  <c r="B2568" i="10"/>
  <c r="C2568" i="10" s="1"/>
  <c r="D2568" i="10" s="1"/>
  <c r="K2569" i="10" l="1"/>
  <c r="L2569" i="10" s="1"/>
  <c r="M2569" i="10" s="1"/>
  <c r="H2569" i="10"/>
  <c r="I2569" i="10" s="1"/>
  <c r="J2569" i="10" s="1"/>
  <c r="E2569" i="10"/>
  <c r="F2569" i="10" s="1"/>
  <c r="G2569" i="10" s="1"/>
  <c r="A2570" i="10"/>
  <c r="B2569" i="10"/>
  <c r="C2569" i="10" s="1"/>
  <c r="D2569" i="10" s="1"/>
  <c r="K2570" i="10" l="1"/>
  <c r="L2570" i="10" s="1"/>
  <c r="M2570" i="10" s="1"/>
  <c r="H2570" i="10"/>
  <c r="I2570" i="10" s="1"/>
  <c r="J2570" i="10" s="1"/>
  <c r="E2570" i="10"/>
  <c r="F2570" i="10" s="1"/>
  <c r="G2570" i="10" s="1"/>
  <c r="A2571" i="10"/>
  <c r="B2570" i="10"/>
  <c r="C2570" i="10" s="1"/>
  <c r="D2570" i="10" s="1"/>
  <c r="K2571" i="10" l="1"/>
  <c r="L2571" i="10" s="1"/>
  <c r="M2571" i="10" s="1"/>
  <c r="E2571" i="10"/>
  <c r="F2571" i="10" s="1"/>
  <c r="G2571" i="10" s="1"/>
  <c r="H2571" i="10"/>
  <c r="I2571" i="10" s="1"/>
  <c r="J2571" i="10" s="1"/>
  <c r="A2572" i="10"/>
  <c r="B2571" i="10"/>
  <c r="C2571" i="10" s="1"/>
  <c r="D2571" i="10" s="1"/>
  <c r="K2572" i="10" l="1"/>
  <c r="L2572" i="10" s="1"/>
  <c r="M2572" i="10" s="1"/>
  <c r="H2572" i="10"/>
  <c r="I2572" i="10" s="1"/>
  <c r="J2572" i="10" s="1"/>
  <c r="E2572" i="10"/>
  <c r="F2572" i="10" s="1"/>
  <c r="G2572" i="10" s="1"/>
  <c r="A2573" i="10"/>
  <c r="B2572" i="10"/>
  <c r="C2572" i="10" s="1"/>
  <c r="D2572" i="10" s="1"/>
  <c r="K2573" i="10" l="1"/>
  <c r="L2573" i="10" s="1"/>
  <c r="M2573" i="10" s="1"/>
  <c r="H2573" i="10"/>
  <c r="I2573" i="10" s="1"/>
  <c r="J2573" i="10" s="1"/>
  <c r="E2573" i="10"/>
  <c r="F2573" i="10" s="1"/>
  <c r="G2573" i="10" s="1"/>
  <c r="A2574" i="10"/>
  <c r="B2573" i="10"/>
  <c r="C2573" i="10" s="1"/>
  <c r="D2573" i="10" s="1"/>
  <c r="K2574" i="10" l="1"/>
  <c r="L2574" i="10" s="1"/>
  <c r="M2574" i="10" s="1"/>
  <c r="H2574" i="10"/>
  <c r="I2574" i="10" s="1"/>
  <c r="J2574" i="10" s="1"/>
  <c r="E2574" i="10"/>
  <c r="F2574" i="10" s="1"/>
  <c r="G2574" i="10" s="1"/>
  <c r="A2575" i="10"/>
  <c r="B2574" i="10"/>
  <c r="C2574" i="10" s="1"/>
  <c r="D2574" i="10" s="1"/>
  <c r="K2575" i="10" l="1"/>
  <c r="L2575" i="10" s="1"/>
  <c r="M2575" i="10" s="1"/>
  <c r="H2575" i="10"/>
  <c r="I2575" i="10" s="1"/>
  <c r="J2575" i="10" s="1"/>
  <c r="E2575" i="10"/>
  <c r="F2575" i="10" s="1"/>
  <c r="G2575" i="10" s="1"/>
  <c r="A2576" i="10"/>
  <c r="B2575" i="10"/>
  <c r="C2575" i="10" s="1"/>
  <c r="D2575" i="10" s="1"/>
  <c r="K2576" i="10" l="1"/>
  <c r="L2576" i="10" s="1"/>
  <c r="M2576" i="10" s="1"/>
  <c r="H2576" i="10"/>
  <c r="I2576" i="10" s="1"/>
  <c r="J2576" i="10" s="1"/>
  <c r="E2576" i="10"/>
  <c r="F2576" i="10" s="1"/>
  <c r="G2576" i="10" s="1"/>
  <c r="A2577" i="10"/>
  <c r="B2576" i="10"/>
  <c r="C2576" i="10" s="1"/>
  <c r="D2576" i="10" s="1"/>
  <c r="K2577" i="10" l="1"/>
  <c r="L2577" i="10" s="1"/>
  <c r="M2577" i="10" s="1"/>
  <c r="H2577" i="10"/>
  <c r="I2577" i="10" s="1"/>
  <c r="J2577" i="10" s="1"/>
  <c r="E2577" i="10"/>
  <c r="F2577" i="10" s="1"/>
  <c r="G2577" i="10" s="1"/>
  <c r="A2578" i="10"/>
  <c r="B2577" i="10"/>
  <c r="C2577" i="10" s="1"/>
  <c r="D2577" i="10" s="1"/>
  <c r="K2578" i="10" l="1"/>
  <c r="L2578" i="10" s="1"/>
  <c r="M2578" i="10" s="1"/>
  <c r="H2578" i="10"/>
  <c r="I2578" i="10" s="1"/>
  <c r="J2578" i="10" s="1"/>
  <c r="E2578" i="10"/>
  <c r="F2578" i="10" s="1"/>
  <c r="G2578" i="10" s="1"/>
  <c r="A2579" i="10"/>
  <c r="B2578" i="10"/>
  <c r="C2578" i="10" s="1"/>
  <c r="D2578" i="10" s="1"/>
  <c r="K2579" i="10" l="1"/>
  <c r="L2579" i="10" s="1"/>
  <c r="M2579" i="10" s="1"/>
  <c r="E2579" i="10"/>
  <c r="F2579" i="10" s="1"/>
  <c r="G2579" i="10" s="1"/>
  <c r="H2579" i="10"/>
  <c r="I2579" i="10" s="1"/>
  <c r="J2579" i="10" s="1"/>
  <c r="A2580" i="10"/>
  <c r="B2579" i="10"/>
  <c r="C2579" i="10" s="1"/>
  <c r="D2579" i="10" s="1"/>
  <c r="K2580" i="10" l="1"/>
  <c r="L2580" i="10" s="1"/>
  <c r="M2580" i="10" s="1"/>
  <c r="H2580" i="10"/>
  <c r="I2580" i="10" s="1"/>
  <c r="J2580" i="10" s="1"/>
  <c r="E2580" i="10"/>
  <c r="F2580" i="10" s="1"/>
  <c r="G2580" i="10" s="1"/>
  <c r="A2581" i="10"/>
  <c r="B2580" i="10"/>
  <c r="C2580" i="10" s="1"/>
  <c r="D2580" i="10" s="1"/>
  <c r="K2581" i="10" l="1"/>
  <c r="L2581" i="10" s="1"/>
  <c r="M2581" i="10" s="1"/>
  <c r="H2581" i="10"/>
  <c r="I2581" i="10" s="1"/>
  <c r="J2581" i="10" s="1"/>
  <c r="E2581" i="10"/>
  <c r="F2581" i="10" s="1"/>
  <c r="G2581" i="10" s="1"/>
  <c r="A2582" i="10"/>
  <c r="B2581" i="10"/>
  <c r="C2581" i="10" s="1"/>
  <c r="D2581" i="10" s="1"/>
  <c r="K2582" i="10" l="1"/>
  <c r="L2582" i="10" s="1"/>
  <c r="M2582" i="10" s="1"/>
  <c r="H2582" i="10"/>
  <c r="I2582" i="10" s="1"/>
  <c r="J2582" i="10" s="1"/>
  <c r="E2582" i="10"/>
  <c r="F2582" i="10" s="1"/>
  <c r="G2582" i="10" s="1"/>
  <c r="A2583" i="10"/>
  <c r="B2582" i="10"/>
  <c r="C2582" i="10" s="1"/>
  <c r="D2582" i="10" s="1"/>
  <c r="K2583" i="10" l="1"/>
  <c r="L2583" i="10" s="1"/>
  <c r="M2583" i="10" s="1"/>
  <c r="E2583" i="10"/>
  <c r="F2583" i="10" s="1"/>
  <c r="G2583" i="10" s="1"/>
  <c r="H2583" i="10"/>
  <c r="I2583" i="10" s="1"/>
  <c r="J2583" i="10" s="1"/>
  <c r="A2584" i="10"/>
  <c r="B2583" i="10"/>
  <c r="C2583" i="10" s="1"/>
  <c r="D2583" i="10" s="1"/>
  <c r="K2584" i="10" l="1"/>
  <c r="L2584" i="10" s="1"/>
  <c r="M2584" i="10" s="1"/>
  <c r="H2584" i="10"/>
  <c r="I2584" i="10" s="1"/>
  <c r="J2584" i="10" s="1"/>
  <c r="E2584" i="10"/>
  <c r="F2584" i="10" s="1"/>
  <c r="G2584" i="10" s="1"/>
  <c r="A2585" i="10"/>
  <c r="B2584" i="10"/>
  <c r="C2584" i="10" s="1"/>
  <c r="D2584" i="10" s="1"/>
  <c r="K2585" i="10" l="1"/>
  <c r="L2585" i="10" s="1"/>
  <c r="M2585" i="10" s="1"/>
  <c r="H2585" i="10"/>
  <c r="I2585" i="10" s="1"/>
  <c r="J2585" i="10" s="1"/>
  <c r="E2585" i="10"/>
  <c r="F2585" i="10" s="1"/>
  <c r="G2585" i="10" s="1"/>
  <c r="A2586" i="10"/>
  <c r="B2585" i="10"/>
  <c r="C2585" i="10" s="1"/>
  <c r="D2585" i="10" s="1"/>
  <c r="K2586" i="10" l="1"/>
  <c r="L2586" i="10" s="1"/>
  <c r="M2586" i="10" s="1"/>
  <c r="H2586" i="10"/>
  <c r="I2586" i="10" s="1"/>
  <c r="J2586" i="10" s="1"/>
  <c r="E2586" i="10"/>
  <c r="F2586" i="10" s="1"/>
  <c r="G2586" i="10" s="1"/>
  <c r="A2587" i="10"/>
  <c r="B2586" i="10"/>
  <c r="C2586" i="10" s="1"/>
  <c r="D2586" i="10" s="1"/>
  <c r="K2587" i="10" l="1"/>
  <c r="L2587" i="10" s="1"/>
  <c r="M2587" i="10" s="1"/>
  <c r="E2587" i="10"/>
  <c r="F2587" i="10" s="1"/>
  <c r="G2587" i="10" s="1"/>
  <c r="H2587" i="10"/>
  <c r="I2587" i="10" s="1"/>
  <c r="J2587" i="10" s="1"/>
  <c r="A2588" i="10"/>
  <c r="B2587" i="10"/>
  <c r="C2587" i="10" s="1"/>
  <c r="D2587" i="10" s="1"/>
  <c r="K2588" i="10" l="1"/>
  <c r="L2588" i="10" s="1"/>
  <c r="M2588" i="10" s="1"/>
  <c r="H2588" i="10"/>
  <c r="I2588" i="10" s="1"/>
  <c r="J2588" i="10" s="1"/>
  <c r="E2588" i="10"/>
  <c r="F2588" i="10" s="1"/>
  <c r="G2588" i="10" s="1"/>
  <c r="A2589" i="10"/>
  <c r="B2588" i="10"/>
  <c r="C2588" i="10" s="1"/>
  <c r="D2588" i="10" s="1"/>
  <c r="K2589" i="10" l="1"/>
  <c r="L2589" i="10" s="1"/>
  <c r="M2589" i="10" s="1"/>
  <c r="H2589" i="10"/>
  <c r="I2589" i="10" s="1"/>
  <c r="J2589" i="10" s="1"/>
  <c r="E2589" i="10"/>
  <c r="F2589" i="10" s="1"/>
  <c r="G2589" i="10" s="1"/>
  <c r="A2590" i="10"/>
  <c r="B2589" i="10"/>
  <c r="C2589" i="10" s="1"/>
  <c r="D2589" i="10" s="1"/>
  <c r="K2590" i="10" l="1"/>
  <c r="L2590" i="10" s="1"/>
  <c r="M2590" i="10" s="1"/>
  <c r="H2590" i="10"/>
  <c r="I2590" i="10" s="1"/>
  <c r="J2590" i="10" s="1"/>
  <c r="E2590" i="10"/>
  <c r="F2590" i="10" s="1"/>
  <c r="G2590" i="10" s="1"/>
  <c r="A2591" i="10"/>
  <c r="B2590" i="10"/>
  <c r="C2590" i="10" s="1"/>
  <c r="D2590" i="10" s="1"/>
  <c r="K2591" i="10" l="1"/>
  <c r="L2591" i="10" s="1"/>
  <c r="M2591" i="10" s="1"/>
  <c r="H2591" i="10"/>
  <c r="I2591" i="10" s="1"/>
  <c r="J2591" i="10" s="1"/>
  <c r="E2591" i="10"/>
  <c r="F2591" i="10" s="1"/>
  <c r="G2591" i="10" s="1"/>
  <c r="A2592" i="10"/>
  <c r="B2591" i="10"/>
  <c r="C2591" i="10" s="1"/>
  <c r="D2591" i="10" s="1"/>
  <c r="K2592" i="10" l="1"/>
  <c r="L2592" i="10" s="1"/>
  <c r="M2592" i="10" s="1"/>
  <c r="H2592" i="10"/>
  <c r="I2592" i="10" s="1"/>
  <c r="J2592" i="10" s="1"/>
  <c r="E2592" i="10"/>
  <c r="F2592" i="10" s="1"/>
  <c r="G2592" i="10" s="1"/>
  <c r="A2593" i="10"/>
  <c r="B2592" i="10"/>
  <c r="C2592" i="10" s="1"/>
  <c r="D2592" i="10" s="1"/>
  <c r="K2593" i="10" l="1"/>
  <c r="L2593" i="10" s="1"/>
  <c r="M2593" i="10" s="1"/>
  <c r="H2593" i="10"/>
  <c r="I2593" i="10" s="1"/>
  <c r="J2593" i="10" s="1"/>
  <c r="E2593" i="10"/>
  <c r="F2593" i="10" s="1"/>
  <c r="G2593" i="10" s="1"/>
  <c r="A2594" i="10"/>
  <c r="B2593" i="10"/>
  <c r="C2593" i="10" s="1"/>
  <c r="D2593" i="10" s="1"/>
  <c r="K2594" i="10" l="1"/>
  <c r="L2594" i="10" s="1"/>
  <c r="M2594" i="10" s="1"/>
  <c r="H2594" i="10"/>
  <c r="I2594" i="10" s="1"/>
  <c r="J2594" i="10" s="1"/>
  <c r="E2594" i="10"/>
  <c r="F2594" i="10" s="1"/>
  <c r="G2594" i="10" s="1"/>
  <c r="A2595" i="10"/>
  <c r="B2594" i="10"/>
  <c r="C2594" i="10" s="1"/>
  <c r="D2594" i="10" s="1"/>
  <c r="K2595" i="10" l="1"/>
  <c r="L2595" i="10" s="1"/>
  <c r="M2595" i="10" s="1"/>
  <c r="E2595" i="10"/>
  <c r="F2595" i="10" s="1"/>
  <c r="G2595" i="10" s="1"/>
  <c r="H2595" i="10"/>
  <c r="I2595" i="10" s="1"/>
  <c r="J2595" i="10" s="1"/>
  <c r="A2596" i="10"/>
  <c r="B2595" i="10"/>
  <c r="C2595" i="10" s="1"/>
  <c r="D2595" i="10" s="1"/>
  <c r="K2596" i="10" l="1"/>
  <c r="L2596" i="10" s="1"/>
  <c r="M2596" i="10" s="1"/>
  <c r="H2596" i="10"/>
  <c r="I2596" i="10" s="1"/>
  <c r="J2596" i="10" s="1"/>
  <c r="E2596" i="10"/>
  <c r="F2596" i="10" s="1"/>
  <c r="G2596" i="10" s="1"/>
  <c r="A2597" i="10"/>
  <c r="B2596" i="10"/>
  <c r="C2596" i="10" s="1"/>
  <c r="D2596" i="10" s="1"/>
  <c r="K2597" i="10" l="1"/>
  <c r="L2597" i="10" s="1"/>
  <c r="M2597" i="10" s="1"/>
  <c r="H2597" i="10"/>
  <c r="I2597" i="10" s="1"/>
  <c r="J2597" i="10" s="1"/>
  <c r="E2597" i="10"/>
  <c r="F2597" i="10" s="1"/>
  <c r="G2597" i="10" s="1"/>
  <c r="A2598" i="10"/>
  <c r="B2597" i="10"/>
  <c r="C2597" i="10" s="1"/>
  <c r="D2597" i="10" s="1"/>
  <c r="K2598" i="10" l="1"/>
  <c r="L2598" i="10" s="1"/>
  <c r="M2598" i="10" s="1"/>
  <c r="H2598" i="10"/>
  <c r="I2598" i="10" s="1"/>
  <c r="J2598" i="10" s="1"/>
  <c r="E2598" i="10"/>
  <c r="F2598" i="10" s="1"/>
  <c r="G2598" i="10" s="1"/>
  <c r="A2599" i="10"/>
  <c r="B2598" i="10"/>
  <c r="C2598" i="10" s="1"/>
  <c r="D2598" i="10" s="1"/>
  <c r="K2599" i="10" l="1"/>
  <c r="L2599" i="10" s="1"/>
  <c r="M2599" i="10" s="1"/>
  <c r="E2599" i="10"/>
  <c r="F2599" i="10" s="1"/>
  <c r="G2599" i="10" s="1"/>
  <c r="H2599" i="10"/>
  <c r="I2599" i="10" s="1"/>
  <c r="J2599" i="10" s="1"/>
  <c r="A2600" i="10"/>
  <c r="B2599" i="10"/>
  <c r="C2599" i="10" s="1"/>
  <c r="D2599" i="10" s="1"/>
  <c r="K2600" i="10" l="1"/>
  <c r="L2600" i="10" s="1"/>
  <c r="M2600" i="10" s="1"/>
  <c r="H2600" i="10"/>
  <c r="I2600" i="10" s="1"/>
  <c r="J2600" i="10" s="1"/>
  <c r="E2600" i="10"/>
  <c r="F2600" i="10" s="1"/>
  <c r="G2600" i="10" s="1"/>
  <c r="A2601" i="10"/>
  <c r="B2600" i="10"/>
  <c r="C2600" i="10" s="1"/>
  <c r="D2600" i="10" s="1"/>
  <c r="K2601" i="10" l="1"/>
  <c r="L2601" i="10" s="1"/>
  <c r="M2601" i="10" s="1"/>
  <c r="H2601" i="10"/>
  <c r="I2601" i="10" s="1"/>
  <c r="J2601" i="10" s="1"/>
  <c r="E2601" i="10"/>
  <c r="F2601" i="10" s="1"/>
  <c r="G2601" i="10" s="1"/>
  <c r="A2602" i="10"/>
  <c r="B2601" i="10"/>
  <c r="C2601" i="10" s="1"/>
  <c r="D2601" i="10" s="1"/>
  <c r="K2602" i="10" l="1"/>
  <c r="L2602" i="10" s="1"/>
  <c r="M2602" i="10" s="1"/>
  <c r="H2602" i="10"/>
  <c r="I2602" i="10" s="1"/>
  <c r="J2602" i="10" s="1"/>
  <c r="E2602" i="10"/>
  <c r="F2602" i="10" s="1"/>
  <c r="G2602" i="10" s="1"/>
  <c r="A2603" i="10"/>
  <c r="B2602" i="10"/>
  <c r="C2602" i="10" s="1"/>
  <c r="D2602" i="10" s="1"/>
  <c r="K2603" i="10" l="1"/>
  <c r="L2603" i="10" s="1"/>
  <c r="M2603" i="10" s="1"/>
  <c r="E2603" i="10"/>
  <c r="F2603" i="10" s="1"/>
  <c r="G2603" i="10" s="1"/>
  <c r="H2603" i="10"/>
  <c r="I2603" i="10" s="1"/>
  <c r="J2603" i="10" s="1"/>
  <c r="A2604" i="10"/>
  <c r="B2603" i="10"/>
  <c r="C2603" i="10" s="1"/>
  <c r="D2603" i="10" s="1"/>
  <c r="K2604" i="10" l="1"/>
  <c r="L2604" i="10" s="1"/>
  <c r="M2604" i="10" s="1"/>
  <c r="H2604" i="10"/>
  <c r="I2604" i="10" s="1"/>
  <c r="J2604" i="10" s="1"/>
  <c r="E2604" i="10"/>
  <c r="F2604" i="10" s="1"/>
  <c r="G2604" i="10" s="1"/>
  <c r="A2605" i="10"/>
  <c r="B2604" i="10"/>
  <c r="C2604" i="10" s="1"/>
  <c r="D2604" i="10" s="1"/>
  <c r="K2605" i="10" l="1"/>
  <c r="L2605" i="10" s="1"/>
  <c r="M2605" i="10" s="1"/>
  <c r="H2605" i="10"/>
  <c r="I2605" i="10" s="1"/>
  <c r="J2605" i="10" s="1"/>
  <c r="E2605" i="10"/>
  <c r="F2605" i="10" s="1"/>
  <c r="G2605" i="10" s="1"/>
  <c r="A2606" i="10"/>
  <c r="B2605" i="10"/>
  <c r="C2605" i="10" s="1"/>
  <c r="D2605" i="10" s="1"/>
  <c r="K2606" i="10" l="1"/>
  <c r="L2606" i="10" s="1"/>
  <c r="M2606" i="10" s="1"/>
  <c r="H2606" i="10"/>
  <c r="I2606" i="10" s="1"/>
  <c r="J2606" i="10" s="1"/>
  <c r="E2606" i="10"/>
  <c r="F2606" i="10" s="1"/>
  <c r="G2606" i="10" s="1"/>
  <c r="A2607" i="10"/>
  <c r="B2606" i="10"/>
  <c r="C2606" i="10" s="1"/>
  <c r="D2606" i="10" s="1"/>
  <c r="K2607" i="10" l="1"/>
  <c r="L2607" i="10" s="1"/>
  <c r="M2607" i="10" s="1"/>
  <c r="H2607" i="10"/>
  <c r="I2607" i="10" s="1"/>
  <c r="J2607" i="10" s="1"/>
  <c r="E2607" i="10"/>
  <c r="F2607" i="10" s="1"/>
  <c r="G2607" i="10" s="1"/>
  <c r="A2608" i="10"/>
  <c r="B2607" i="10"/>
  <c r="C2607" i="10" s="1"/>
  <c r="D2607" i="10" s="1"/>
  <c r="K2608" i="10" l="1"/>
  <c r="L2608" i="10" s="1"/>
  <c r="M2608" i="10" s="1"/>
  <c r="H2608" i="10"/>
  <c r="I2608" i="10" s="1"/>
  <c r="J2608" i="10" s="1"/>
  <c r="E2608" i="10"/>
  <c r="F2608" i="10" s="1"/>
  <c r="G2608" i="10" s="1"/>
  <c r="A2609" i="10"/>
  <c r="B2608" i="10"/>
  <c r="C2608" i="10" s="1"/>
  <c r="D2608" i="10" s="1"/>
  <c r="K2609" i="10" l="1"/>
  <c r="L2609" i="10" s="1"/>
  <c r="M2609" i="10" s="1"/>
  <c r="H2609" i="10"/>
  <c r="I2609" i="10" s="1"/>
  <c r="J2609" i="10" s="1"/>
  <c r="E2609" i="10"/>
  <c r="F2609" i="10" s="1"/>
  <c r="G2609" i="10" s="1"/>
  <c r="A2610" i="10"/>
  <c r="B2609" i="10"/>
  <c r="C2609" i="10" s="1"/>
  <c r="D2609" i="10" s="1"/>
  <c r="K2610" i="10" l="1"/>
  <c r="L2610" i="10" s="1"/>
  <c r="M2610" i="10" s="1"/>
  <c r="H2610" i="10"/>
  <c r="I2610" i="10" s="1"/>
  <c r="J2610" i="10" s="1"/>
  <c r="E2610" i="10"/>
  <c r="F2610" i="10" s="1"/>
  <c r="G2610" i="10" s="1"/>
  <c r="A2611" i="10"/>
  <c r="B2610" i="10"/>
  <c r="C2610" i="10" s="1"/>
  <c r="D2610" i="10" s="1"/>
  <c r="K2611" i="10" l="1"/>
  <c r="L2611" i="10" s="1"/>
  <c r="M2611" i="10" s="1"/>
  <c r="E2611" i="10"/>
  <c r="F2611" i="10" s="1"/>
  <c r="G2611" i="10" s="1"/>
  <c r="H2611" i="10"/>
  <c r="I2611" i="10" s="1"/>
  <c r="J2611" i="10" s="1"/>
  <c r="A2612" i="10"/>
  <c r="B2611" i="10"/>
  <c r="C2611" i="10" s="1"/>
  <c r="D2611" i="10" s="1"/>
  <c r="K2612" i="10" l="1"/>
  <c r="L2612" i="10" s="1"/>
  <c r="M2612" i="10" s="1"/>
  <c r="H2612" i="10"/>
  <c r="I2612" i="10" s="1"/>
  <c r="J2612" i="10" s="1"/>
  <c r="E2612" i="10"/>
  <c r="F2612" i="10" s="1"/>
  <c r="G2612" i="10" s="1"/>
  <c r="A2613" i="10"/>
  <c r="B2612" i="10"/>
  <c r="C2612" i="10" s="1"/>
  <c r="D2612" i="10" s="1"/>
  <c r="K2613" i="10" l="1"/>
  <c r="L2613" i="10" s="1"/>
  <c r="M2613" i="10" s="1"/>
  <c r="H2613" i="10"/>
  <c r="I2613" i="10" s="1"/>
  <c r="J2613" i="10" s="1"/>
  <c r="E2613" i="10"/>
  <c r="F2613" i="10" s="1"/>
  <c r="G2613" i="10" s="1"/>
  <c r="A2614" i="10"/>
  <c r="B2613" i="10"/>
  <c r="C2613" i="10" s="1"/>
  <c r="D2613" i="10" s="1"/>
  <c r="K2614" i="10" l="1"/>
  <c r="L2614" i="10" s="1"/>
  <c r="M2614" i="10" s="1"/>
  <c r="H2614" i="10"/>
  <c r="I2614" i="10" s="1"/>
  <c r="J2614" i="10" s="1"/>
  <c r="E2614" i="10"/>
  <c r="F2614" i="10" s="1"/>
  <c r="G2614" i="10" s="1"/>
  <c r="A2615" i="10"/>
  <c r="B2614" i="10"/>
  <c r="C2614" i="10" s="1"/>
  <c r="D2614" i="10" s="1"/>
  <c r="K2615" i="10" l="1"/>
  <c r="L2615" i="10" s="1"/>
  <c r="M2615" i="10" s="1"/>
  <c r="E2615" i="10"/>
  <c r="F2615" i="10" s="1"/>
  <c r="G2615" i="10" s="1"/>
  <c r="H2615" i="10"/>
  <c r="I2615" i="10" s="1"/>
  <c r="J2615" i="10" s="1"/>
  <c r="A2616" i="10"/>
  <c r="B2615" i="10"/>
  <c r="C2615" i="10" s="1"/>
  <c r="D2615" i="10" s="1"/>
  <c r="K2616" i="10" l="1"/>
  <c r="L2616" i="10" s="1"/>
  <c r="M2616" i="10" s="1"/>
  <c r="H2616" i="10"/>
  <c r="I2616" i="10" s="1"/>
  <c r="J2616" i="10" s="1"/>
  <c r="E2616" i="10"/>
  <c r="F2616" i="10" s="1"/>
  <c r="G2616" i="10" s="1"/>
  <c r="A2617" i="10"/>
  <c r="B2616" i="10"/>
  <c r="C2616" i="10" s="1"/>
  <c r="D2616" i="10" s="1"/>
  <c r="K2617" i="10" l="1"/>
  <c r="L2617" i="10" s="1"/>
  <c r="M2617" i="10" s="1"/>
  <c r="H2617" i="10"/>
  <c r="I2617" i="10" s="1"/>
  <c r="J2617" i="10" s="1"/>
  <c r="E2617" i="10"/>
  <c r="F2617" i="10" s="1"/>
  <c r="G2617" i="10" s="1"/>
  <c r="A2618" i="10"/>
  <c r="B2617" i="10"/>
  <c r="C2617" i="10" s="1"/>
  <c r="D2617" i="10" s="1"/>
  <c r="K2618" i="10" l="1"/>
  <c r="L2618" i="10" s="1"/>
  <c r="M2618" i="10" s="1"/>
  <c r="H2618" i="10"/>
  <c r="I2618" i="10" s="1"/>
  <c r="J2618" i="10" s="1"/>
  <c r="E2618" i="10"/>
  <c r="F2618" i="10" s="1"/>
  <c r="G2618" i="10" s="1"/>
  <c r="A2619" i="10"/>
  <c r="B2618" i="10"/>
  <c r="C2618" i="10" s="1"/>
  <c r="D2618" i="10" s="1"/>
  <c r="K2619" i="10" l="1"/>
  <c r="L2619" i="10" s="1"/>
  <c r="M2619" i="10" s="1"/>
  <c r="E2619" i="10"/>
  <c r="F2619" i="10" s="1"/>
  <c r="G2619" i="10" s="1"/>
  <c r="H2619" i="10"/>
  <c r="I2619" i="10" s="1"/>
  <c r="J2619" i="10" s="1"/>
  <c r="A2620" i="10"/>
  <c r="B2619" i="10"/>
  <c r="C2619" i="10" s="1"/>
  <c r="D2619" i="10" s="1"/>
  <c r="K2620" i="10" l="1"/>
  <c r="L2620" i="10" s="1"/>
  <c r="M2620" i="10" s="1"/>
  <c r="H2620" i="10"/>
  <c r="I2620" i="10" s="1"/>
  <c r="J2620" i="10" s="1"/>
  <c r="E2620" i="10"/>
  <c r="F2620" i="10" s="1"/>
  <c r="G2620" i="10" s="1"/>
  <c r="A2621" i="10"/>
  <c r="B2620" i="10"/>
  <c r="C2620" i="10" s="1"/>
  <c r="D2620" i="10" s="1"/>
  <c r="K2621" i="10" l="1"/>
  <c r="L2621" i="10" s="1"/>
  <c r="M2621" i="10" s="1"/>
  <c r="H2621" i="10"/>
  <c r="I2621" i="10" s="1"/>
  <c r="J2621" i="10" s="1"/>
  <c r="E2621" i="10"/>
  <c r="F2621" i="10" s="1"/>
  <c r="G2621" i="10" s="1"/>
  <c r="A2622" i="10"/>
  <c r="B2621" i="10"/>
  <c r="C2621" i="10" s="1"/>
  <c r="D2621" i="10" s="1"/>
  <c r="K2622" i="10" l="1"/>
  <c r="L2622" i="10" s="1"/>
  <c r="M2622" i="10" s="1"/>
  <c r="H2622" i="10"/>
  <c r="I2622" i="10" s="1"/>
  <c r="J2622" i="10" s="1"/>
  <c r="E2622" i="10"/>
  <c r="F2622" i="10" s="1"/>
  <c r="G2622" i="10" s="1"/>
  <c r="A2623" i="10"/>
  <c r="B2622" i="10"/>
  <c r="C2622" i="10" s="1"/>
  <c r="D2622" i="10" s="1"/>
  <c r="K2623" i="10" l="1"/>
  <c r="L2623" i="10" s="1"/>
  <c r="M2623" i="10" s="1"/>
  <c r="H2623" i="10"/>
  <c r="I2623" i="10" s="1"/>
  <c r="J2623" i="10" s="1"/>
  <c r="E2623" i="10"/>
  <c r="F2623" i="10" s="1"/>
  <c r="G2623" i="10" s="1"/>
  <c r="A2624" i="10"/>
  <c r="B2623" i="10"/>
  <c r="C2623" i="10" s="1"/>
  <c r="D2623" i="10" s="1"/>
  <c r="K2624" i="10" l="1"/>
  <c r="L2624" i="10" s="1"/>
  <c r="M2624" i="10" s="1"/>
  <c r="H2624" i="10"/>
  <c r="I2624" i="10" s="1"/>
  <c r="J2624" i="10" s="1"/>
  <c r="E2624" i="10"/>
  <c r="F2624" i="10" s="1"/>
  <c r="G2624" i="10" s="1"/>
  <c r="A2625" i="10"/>
  <c r="B2624" i="10"/>
  <c r="C2624" i="10" s="1"/>
  <c r="D2624" i="10" s="1"/>
  <c r="K2625" i="10" l="1"/>
  <c r="L2625" i="10" s="1"/>
  <c r="M2625" i="10" s="1"/>
  <c r="H2625" i="10"/>
  <c r="I2625" i="10" s="1"/>
  <c r="J2625" i="10" s="1"/>
  <c r="E2625" i="10"/>
  <c r="F2625" i="10" s="1"/>
  <c r="G2625" i="10" s="1"/>
  <c r="A2626" i="10"/>
  <c r="B2625" i="10"/>
  <c r="C2625" i="10" s="1"/>
  <c r="D2625" i="10" s="1"/>
  <c r="K2626" i="10" l="1"/>
  <c r="L2626" i="10" s="1"/>
  <c r="M2626" i="10" s="1"/>
  <c r="H2626" i="10"/>
  <c r="I2626" i="10" s="1"/>
  <c r="J2626" i="10" s="1"/>
  <c r="E2626" i="10"/>
  <c r="F2626" i="10" s="1"/>
  <c r="G2626" i="10" s="1"/>
  <c r="A2627" i="10"/>
  <c r="B2626" i="10"/>
  <c r="C2626" i="10" s="1"/>
  <c r="D2626" i="10" s="1"/>
  <c r="K2627" i="10" l="1"/>
  <c r="L2627" i="10" s="1"/>
  <c r="M2627" i="10" s="1"/>
  <c r="E2627" i="10"/>
  <c r="F2627" i="10" s="1"/>
  <c r="G2627" i="10" s="1"/>
  <c r="H2627" i="10"/>
  <c r="I2627" i="10" s="1"/>
  <c r="J2627" i="10" s="1"/>
  <c r="A2628" i="10"/>
  <c r="B2627" i="10"/>
  <c r="C2627" i="10" s="1"/>
  <c r="D2627" i="10" s="1"/>
  <c r="K2628" i="10" l="1"/>
  <c r="L2628" i="10" s="1"/>
  <c r="M2628" i="10" s="1"/>
  <c r="H2628" i="10"/>
  <c r="I2628" i="10" s="1"/>
  <c r="J2628" i="10" s="1"/>
  <c r="E2628" i="10"/>
  <c r="F2628" i="10" s="1"/>
  <c r="G2628" i="10" s="1"/>
  <c r="A2629" i="10"/>
  <c r="B2628" i="10"/>
  <c r="C2628" i="10" s="1"/>
  <c r="D2628" i="10" s="1"/>
  <c r="K2629" i="10" l="1"/>
  <c r="L2629" i="10" s="1"/>
  <c r="M2629" i="10" s="1"/>
  <c r="H2629" i="10"/>
  <c r="I2629" i="10" s="1"/>
  <c r="J2629" i="10" s="1"/>
  <c r="E2629" i="10"/>
  <c r="F2629" i="10" s="1"/>
  <c r="G2629" i="10" s="1"/>
  <c r="A2630" i="10"/>
  <c r="B2629" i="10"/>
  <c r="C2629" i="10" s="1"/>
  <c r="D2629" i="10" s="1"/>
  <c r="K2630" i="10" l="1"/>
  <c r="L2630" i="10" s="1"/>
  <c r="M2630" i="10" s="1"/>
  <c r="H2630" i="10"/>
  <c r="I2630" i="10" s="1"/>
  <c r="J2630" i="10" s="1"/>
  <c r="E2630" i="10"/>
  <c r="F2630" i="10" s="1"/>
  <c r="G2630" i="10" s="1"/>
  <c r="A2631" i="10"/>
  <c r="B2630" i="10"/>
  <c r="C2630" i="10" s="1"/>
  <c r="D2630" i="10" s="1"/>
  <c r="K2631" i="10" l="1"/>
  <c r="L2631" i="10" s="1"/>
  <c r="M2631" i="10" s="1"/>
  <c r="E2631" i="10"/>
  <c r="F2631" i="10" s="1"/>
  <c r="G2631" i="10" s="1"/>
  <c r="H2631" i="10"/>
  <c r="I2631" i="10" s="1"/>
  <c r="J2631" i="10" s="1"/>
  <c r="A2632" i="10"/>
  <c r="B2631" i="10"/>
  <c r="C2631" i="10" s="1"/>
  <c r="D2631" i="10" s="1"/>
  <c r="K2632" i="10" l="1"/>
  <c r="L2632" i="10" s="1"/>
  <c r="M2632" i="10" s="1"/>
  <c r="H2632" i="10"/>
  <c r="I2632" i="10" s="1"/>
  <c r="J2632" i="10" s="1"/>
  <c r="E2632" i="10"/>
  <c r="F2632" i="10" s="1"/>
  <c r="G2632" i="10" s="1"/>
  <c r="A2633" i="10"/>
  <c r="B2632" i="10"/>
  <c r="C2632" i="10" s="1"/>
  <c r="D2632" i="10" s="1"/>
  <c r="K2633" i="10" l="1"/>
  <c r="L2633" i="10" s="1"/>
  <c r="M2633" i="10" s="1"/>
  <c r="H2633" i="10"/>
  <c r="I2633" i="10" s="1"/>
  <c r="J2633" i="10" s="1"/>
  <c r="E2633" i="10"/>
  <c r="F2633" i="10" s="1"/>
  <c r="G2633" i="10" s="1"/>
  <c r="A2634" i="10"/>
  <c r="B2633" i="10"/>
  <c r="C2633" i="10" s="1"/>
  <c r="D2633" i="10" s="1"/>
  <c r="K2634" i="10" l="1"/>
  <c r="L2634" i="10" s="1"/>
  <c r="M2634" i="10" s="1"/>
  <c r="H2634" i="10"/>
  <c r="I2634" i="10" s="1"/>
  <c r="J2634" i="10" s="1"/>
  <c r="E2634" i="10"/>
  <c r="F2634" i="10" s="1"/>
  <c r="G2634" i="10" s="1"/>
  <c r="A2635" i="10"/>
  <c r="B2634" i="10"/>
  <c r="C2634" i="10" s="1"/>
  <c r="D2634" i="10" s="1"/>
  <c r="K2635" i="10" l="1"/>
  <c r="L2635" i="10" s="1"/>
  <c r="M2635" i="10" s="1"/>
  <c r="E2635" i="10"/>
  <c r="F2635" i="10" s="1"/>
  <c r="G2635" i="10" s="1"/>
  <c r="H2635" i="10"/>
  <c r="I2635" i="10" s="1"/>
  <c r="J2635" i="10" s="1"/>
  <c r="A2636" i="10"/>
  <c r="B2635" i="10"/>
  <c r="C2635" i="10" s="1"/>
  <c r="D2635" i="10" s="1"/>
  <c r="K2636" i="10" l="1"/>
  <c r="L2636" i="10" s="1"/>
  <c r="M2636" i="10" s="1"/>
  <c r="H2636" i="10"/>
  <c r="I2636" i="10" s="1"/>
  <c r="J2636" i="10" s="1"/>
  <c r="E2636" i="10"/>
  <c r="F2636" i="10" s="1"/>
  <c r="G2636" i="10" s="1"/>
  <c r="A2637" i="10"/>
  <c r="B2636" i="10"/>
  <c r="C2636" i="10" s="1"/>
  <c r="D2636" i="10" s="1"/>
  <c r="K2637" i="10" l="1"/>
  <c r="L2637" i="10" s="1"/>
  <c r="M2637" i="10" s="1"/>
  <c r="H2637" i="10"/>
  <c r="I2637" i="10" s="1"/>
  <c r="J2637" i="10" s="1"/>
  <c r="E2637" i="10"/>
  <c r="F2637" i="10" s="1"/>
  <c r="G2637" i="10" s="1"/>
  <c r="A2638" i="10"/>
  <c r="B2637" i="10"/>
  <c r="C2637" i="10" s="1"/>
  <c r="D2637" i="10" s="1"/>
  <c r="K2638" i="10" l="1"/>
  <c r="L2638" i="10" s="1"/>
  <c r="M2638" i="10" s="1"/>
  <c r="H2638" i="10"/>
  <c r="I2638" i="10" s="1"/>
  <c r="J2638" i="10" s="1"/>
  <c r="E2638" i="10"/>
  <c r="F2638" i="10" s="1"/>
  <c r="G2638" i="10" s="1"/>
  <c r="A2639" i="10"/>
  <c r="B2638" i="10"/>
  <c r="C2638" i="10" s="1"/>
  <c r="D2638" i="10" s="1"/>
  <c r="K2639" i="10" l="1"/>
  <c r="L2639" i="10" s="1"/>
  <c r="M2639" i="10" s="1"/>
  <c r="H2639" i="10"/>
  <c r="I2639" i="10" s="1"/>
  <c r="J2639" i="10" s="1"/>
  <c r="E2639" i="10"/>
  <c r="F2639" i="10" s="1"/>
  <c r="G2639" i="10" s="1"/>
  <c r="A2640" i="10"/>
  <c r="B2639" i="10"/>
  <c r="C2639" i="10" s="1"/>
  <c r="D2639" i="10" s="1"/>
  <c r="K2640" i="10" l="1"/>
  <c r="L2640" i="10" s="1"/>
  <c r="M2640" i="10" s="1"/>
  <c r="H2640" i="10"/>
  <c r="I2640" i="10" s="1"/>
  <c r="J2640" i="10" s="1"/>
  <c r="E2640" i="10"/>
  <c r="F2640" i="10" s="1"/>
  <c r="G2640" i="10" s="1"/>
  <c r="A2641" i="10"/>
  <c r="B2640" i="10"/>
  <c r="C2640" i="10" s="1"/>
  <c r="D2640" i="10" s="1"/>
  <c r="K2641" i="10" l="1"/>
  <c r="L2641" i="10" s="1"/>
  <c r="M2641" i="10" s="1"/>
  <c r="H2641" i="10"/>
  <c r="I2641" i="10" s="1"/>
  <c r="J2641" i="10" s="1"/>
  <c r="E2641" i="10"/>
  <c r="F2641" i="10" s="1"/>
  <c r="G2641" i="10" s="1"/>
  <c r="A2642" i="10"/>
  <c r="B2641" i="10"/>
  <c r="C2641" i="10" s="1"/>
  <c r="D2641" i="10" s="1"/>
  <c r="K2642" i="10" l="1"/>
  <c r="L2642" i="10" s="1"/>
  <c r="M2642" i="10" s="1"/>
  <c r="H2642" i="10"/>
  <c r="I2642" i="10" s="1"/>
  <c r="J2642" i="10" s="1"/>
  <c r="E2642" i="10"/>
  <c r="F2642" i="10" s="1"/>
  <c r="G2642" i="10" s="1"/>
  <c r="A2643" i="10"/>
  <c r="B2642" i="10"/>
  <c r="C2642" i="10" s="1"/>
  <c r="D2642" i="10" s="1"/>
  <c r="K2643" i="10" l="1"/>
  <c r="L2643" i="10" s="1"/>
  <c r="M2643" i="10" s="1"/>
  <c r="E2643" i="10"/>
  <c r="F2643" i="10" s="1"/>
  <c r="G2643" i="10" s="1"/>
  <c r="H2643" i="10"/>
  <c r="I2643" i="10" s="1"/>
  <c r="J2643" i="10" s="1"/>
  <c r="A2644" i="10"/>
  <c r="B2643" i="10"/>
  <c r="C2643" i="10" s="1"/>
  <c r="D2643" i="10" s="1"/>
  <c r="K2644" i="10" l="1"/>
  <c r="L2644" i="10" s="1"/>
  <c r="M2644" i="10" s="1"/>
  <c r="H2644" i="10"/>
  <c r="I2644" i="10" s="1"/>
  <c r="J2644" i="10" s="1"/>
  <c r="E2644" i="10"/>
  <c r="F2644" i="10" s="1"/>
  <c r="G2644" i="10" s="1"/>
  <c r="A2645" i="10"/>
  <c r="B2644" i="10"/>
  <c r="C2644" i="10" s="1"/>
  <c r="D2644" i="10" s="1"/>
  <c r="K2645" i="10" l="1"/>
  <c r="L2645" i="10" s="1"/>
  <c r="M2645" i="10" s="1"/>
  <c r="H2645" i="10"/>
  <c r="I2645" i="10" s="1"/>
  <c r="J2645" i="10" s="1"/>
  <c r="E2645" i="10"/>
  <c r="F2645" i="10" s="1"/>
  <c r="G2645" i="10" s="1"/>
  <c r="A2646" i="10"/>
  <c r="B2645" i="10"/>
  <c r="C2645" i="10" s="1"/>
  <c r="D2645" i="10" s="1"/>
  <c r="K2646" i="10" l="1"/>
  <c r="L2646" i="10" s="1"/>
  <c r="M2646" i="10" s="1"/>
  <c r="H2646" i="10"/>
  <c r="I2646" i="10" s="1"/>
  <c r="J2646" i="10" s="1"/>
  <c r="E2646" i="10"/>
  <c r="F2646" i="10" s="1"/>
  <c r="G2646" i="10" s="1"/>
  <c r="A2647" i="10"/>
  <c r="B2646" i="10"/>
  <c r="C2646" i="10" s="1"/>
  <c r="D2646" i="10" s="1"/>
  <c r="K2647" i="10" l="1"/>
  <c r="L2647" i="10" s="1"/>
  <c r="M2647" i="10" s="1"/>
  <c r="E2647" i="10"/>
  <c r="F2647" i="10" s="1"/>
  <c r="G2647" i="10" s="1"/>
  <c r="H2647" i="10"/>
  <c r="I2647" i="10" s="1"/>
  <c r="J2647" i="10" s="1"/>
  <c r="A2648" i="10"/>
  <c r="B2647" i="10"/>
  <c r="C2647" i="10" s="1"/>
  <c r="D2647" i="10" s="1"/>
  <c r="K2648" i="10" l="1"/>
  <c r="L2648" i="10" s="1"/>
  <c r="M2648" i="10" s="1"/>
  <c r="H2648" i="10"/>
  <c r="I2648" i="10" s="1"/>
  <c r="J2648" i="10" s="1"/>
  <c r="E2648" i="10"/>
  <c r="F2648" i="10" s="1"/>
  <c r="G2648" i="10" s="1"/>
  <c r="A2649" i="10"/>
  <c r="B2648" i="10"/>
  <c r="C2648" i="10" s="1"/>
  <c r="D2648" i="10" s="1"/>
  <c r="K2649" i="10" l="1"/>
  <c r="L2649" i="10" s="1"/>
  <c r="M2649" i="10" s="1"/>
  <c r="H2649" i="10"/>
  <c r="I2649" i="10" s="1"/>
  <c r="J2649" i="10" s="1"/>
  <c r="E2649" i="10"/>
  <c r="F2649" i="10" s="1"/>
  <c r="G2649" i="10" s="1"/>
  <c r="A2650" i="10"/>
  <c r="B2649" i="10"/>
  <c r="C2649" i="10" s="1"/>
  <c r="D2649" i="10" s="1"/>
  <c r="K2650" i="10" l="1"/>
  <c r="L2650" i="10" s="1"/>
  <c r="M2650" i="10" s="1"/>
  <c r="H2650" i="10"/>
  <c r="I2650" i="10" s="1"/>
  <c r="J2650" i="10" s="1"/>
  <c r="E2650" i="10"/>
  <c r="F2650" i="10" s="1"/>
  <c r="G2650" i="10" s="1"/>
  <c r="A2651" i="10"/>
  <c r="B2650" i="10"/>
  <c r="C2650" i="10" s="1"/>
  <c r="D2650" i="10" s="1"/>
  <c r="K2651" i="10" l="1"/>
  <c r="L2651" i="10" s="1"/>
  <c r="M2651" i="10" s="1"/>
  <c r="E2651" i="10"/>
  <c r="F2651" i="10" s="1"/>
  <c r="G2651" i="10" s="1"/>
  <c r="H2651" i="10"/>
  <c r="I2651" i="10" s="1"/>
  <c r="J2651" i="10" s="1"/>
  <c r="A2652" i="10"/>
  <c r="B2651" i="10"/>
  <c r="C2651" i="10" s="1"/>
  <c r="D2651" i="10" s="1"/>
  <c r="K2652" i="10" l="1"/>
  <c r="L2652" i="10" s="1"/>
  <c r="M2652" i="10" s="1"/>
  <c r="H2652" i="10"/>
  <c r="I2652" i="10" s="1"/>
  <c r="J2652" i="10" s="1"/>
  <c r="E2652" i="10"/>
  <c r="F2652" i="10" s="1"/>
  <c r="G2652" i="10" s="1"/>
  <c r="A2653" i="10"/>
  <c r="B2652" i="10"/>
  <c r="C2652" i="10" s="1"/>
  <c r="D2652" i="10" s="1"/>
  <c r="K2653" i="10" l="1"/>
  <c r="L2653" i="10" s="1"/>
  <c r="M2653" i="10" s="1"/>
  <c r="H2653" i="10"/>
  <c r="I2653" i="10" s="1"/>
  <c r="J2653" i="10" s="1"/>
  <c r="E2653" i="10"/>
  <c r="F2653" i="10" s="1"/>
  <c r="G2653" i="10" s="1"/>
  <c r="A2654" i="10"/>
  <c r="B2653" i="10"/>
  <c r="C2653" i="10" s="1"/>
  <c r="D2653" i="10" s="1"/>
  <c r="K2654" i="10" l="1"/>
  <c r="L2654" i="10" s="1"/>
  <c r="M2654" i="10" s="1"/>
  <c r="H2654" i="10"/>
  <c r="I2654" i="10" s="1"/>
  <c r="J2654" i="10" s="1"/>
  <c r="E2654" i="10"/>
  <c r="F2654" i="10" s="1"/>
  <c r="G2654" i="10" s="1"/>
  <c r="A2655" i="10"/>
  <c r="B2654" i="10"/>
  <c r="C2654" i="10" s="1"/>
  <c r="D2654" i="10" s="1"/>
  <c r="K2655" i="10" l="1"/>
  <c r="L2655" i="10" s="1"/>
  <c r="M2655" i="10" s="1"/>
  <c r="H2655" i="10"/>
  <c r="I2655" i="10" s="1"/>
  <c r="J2655" i="10" s="1"/>
  <c r="E2655" i="10"/>
  <c r="F2655" i="10" s="1"/>
  <c r="G2655" i="10" s="1"/>
  <c r="A2656" i="10"/>
  <c r="B2655" i="10"/>
  <c r="C2655" i="10" s="1"/>
  <c r="D2655" i="10" s="1"/>
  <c r="K2656" i="10" l="1"/>
  <c r="L2656" i="10" s="1"/>
  <c r="M2656" i="10" s="1"/>
  <c r="H2656" i="10"/>
  <c r="I2656" i="10" s="1"/>
  <c r="J2656" i="10" s="1"/>
  <c r="E2656" i="10"/>
  <c r="F2656" i="10" s="1"/>
  <c r="G2656" i="10" s="1"/>
  <c r="A2657" i="10"/>
  <c r="B2656" i="10"/>
  <c r="C2656" i="10" s="1"/>
  <c r="D2656" i="10" s="1"/>
  <c r="K2657" i="10" l="1"/>
  <c r="L2657" i="10" s="1"/>
  <c r="M2657" i="10" s="1"/>
  <c r="H2657" i="10"/>
  <c r="I2657" i="10" s="1"/>
  <c r="J2657" i="10" s="1"/>
  <c r="E2657" i="10"/>
  <c r="F2657" i="10" s="1"/>
  <c r="G2657" i="10" s="1"/>
  <c r="A2658" i="10"/>
  <c r="B2657" i="10"/>
  <c r="C2657" i="10" s="1"/>
  <c r="D2657" i="10" s="1"/>
  <c r="K2658" i="10" l="1"/>
  <c r="L2658" i="10" s="1"/>
  <c r="M2658" i="10" s="1"/>
  <c r="H2658" i="10"/>
  <c r="I2658" i="10" s="1"/>
  <c r="J2658" i="10" s="1"/>
  <c r="E2658" i="10"/>
  <c r="F2658" i="10" s="1"/>
  <c r="G2658" i="10" s="1"/>
  <c r="A2659" i="10"/>
  <c r="B2658" i="10"/>
  <c r="C2658" i="10" s="1"/>
  <c r="D2658" i="10" s="1"/>
  <c r="K2659" i="10" l="1"/>
  <c r="L2659" i="10" s="1"/>
  <c r="M2659" i="10" s="1"/>
  <c r="E2659" i="10"/>
  <c r="F2659" i="10" s="1"/>
  <c r="G2659" i="10" s="1"/>
  <c r="H2659" i="10"/>
  <c r="I2659" i="10" s="1"/>
  <c r="J2659" i="10" s="1"/>
  <c r="A2660" i="10"/>
  <c r="B2659" i="10"/>
  <c r="C2659" i="10" s="1"/>
  <c r="D2659" i="10" s="1"/>
  <c r="K2660" i="10" l="1"/>
  <c r="L2660" i="10" s="1"/>
  <c r="M2660" i="10" s="1"/>
  <c r="H2660" i="10"/>
  <c r="I2660" i="10" s="1"/>
  <c r="J2660" i="10" s="1"/>
  <c r="E2660" i="10"/>
  <c r="F2660" i="10" s="1"/>
  <c r="G2660" i="10" s="1"/>
  <c r="A2661" i="10"/>
  <c r="B2660" i="10"/>
  <c r="C2660" i="10" s="1"/>
  <c r="D2660" i="10" s="1"/>
  <c r="K2661" i="10" l="1"/>
  <c r="L2661" i="10" s="1"/>
  <c r="M2661" i="10" s="1"/>
  <c r="H2661" i="10"/>
  <c r="I2661" i="10" s="1"/>
  <c r="J2661" i="10" s="1"/>
  <c r="E2661" i="10"/>
  <c r="F2661" i="10" s="1"/>
  <c r="G2661" i="10" s="1"/>
  <c r="A2662" i="10"/>
  <c r="B2661" i="10"/>
  <c r="C2661" i="10" s="1"/>
  <c r="D2661" i="10" s="1"/>
  <c r="K2662" i="10" l="1"/>
  <c r="L2662" i="10" s="1"/>
  <c r="M2662" i="10" s="1"/>
  <c r="H2662" i="10"/>
  <c r="I2662" i="10" s="1"/>
  <c r="J2662" i="10" s="1"/>
  <c r="E2662" i="10"/>
  <c r="F2662" i="10" s="1"/>
  <c r="G2662" i="10" s="1"/>
  <c r="A2663" i="10"/>
  <c r="B2662" i="10"/>
  <c r="C2662" i="10" s="1"/>
  <c r="D2662" i="10" s="1"/>
  <c r="K2663" i="10" l="1"/>
  <c r="L2663" i="10" s="1"/>
  <c r="M2663" i="10" s="1"/>
  <c r="E2663" i="10"/>
  <c r="F2663" i="10" s="1"/>
  <c r="G2663" i="10" s="1"/>
  <c r="H2663" i="10"/>
  <c r="I2663" i="10" s="1"/>
  <c r="J2663" i="10" s="1"/>
  <c r="A2664" i="10"/>
  <c r="B2663" i="10"/>
  <c r="C2663" i="10" s="1"/>
  <c r="D2663" i="10" s="1"/>
  <c r="K2664" i="10" l="1"/>
  <c r="L2664" i="10" s="1"/>
  <c r="M2664" i="10" s="1"/>
  <c r="H2664" i="10"/>
  <c r="I2664" i="10" s="1"/>
  <c r="J2664" i="10" s="1"/>
  <c r="E2664" i="10"/>
  <c r="F2664" i="10" s="1"/>
  <c r="G2664" i="10" s="1"/>
  <c r="A2665" i="10"/>
  <c r="B2664" i="10"/>
  <c r="C2664" i="10" s="1"/>
  <c r="D2664" i="10" s="1"/>
  <c r="K2665" i="10" l="1"/>
  <c r="L2665" i="10" s="1"/>
  <c r="M2665" i="10" s="1"/>
  <c r="H2665" i="10"/>
  <c r="I2665" i="10" s="1"/>
  <c r="J2665" i="10" s="1"/>
  <c r="E2665" i="10"/>
  <c r="F2665" i="10" s="1"/>
  <c r="G2665" i="10" s="1"/>
  <c r="A2666" i="10"/>
  <c r="B2665" i="10"/>
  <c r="C2665" i="10" s="1"/>
  <c r="D2665" i="10" s="1"/>
  <c r="K2666" i="10" l="1"/>
  <c r="L2666" i="10" s="1"/>
  <c r="M2666" i="10" s="1"/>
  <c r="H2666" i="10"/>
  <c r="I2666" i="10" s="1"/>
  <c r="J2666" i="10" s="1"/>
  <c r="E2666" i="10"/>
  <c r="F2666" i="10" s="1"/>
  <c r="G2666" i="10" s="1"/>
  <c r="A2667" i="10"/>
  <c r="B2666" i="10"/>
  <c r="C2666" i="10" s="1"/>
  <c r="D2666" i="10" s="1"/>
  <c r="K2667" i="10" l="1"/>
  <c r="L2667" i="10" s="1"/>
  <c r="M2667" i="10" s="1"/>
  <c r="E2667" i="10"/>
  <c r="F2667" i="10" s="1"/>
  <c r="G2667" i="10" s="1"/>
  <c r="H2667" i="10"/>
  <c r="I2667" i="10" s="1"/>
  <c r="J2667" i="10" s="1"/>
  <c r="A2668" i="10"/>
  <c r="B2667" i="10"/>
  <c r="C2667" i="10" s="1"/>
  <c r="D2667" i="10" s="1"/>
  <c r="K2668" i="10" l="1"/>
  <c r="L2668" i="10" s="1"/>
  <c r="M2668" i="10" s="1"/>
  <c r="H2668" i="10"/>
  <c r="I2668" i="10" s="1"/>
  <c r="J2668" i="10" s="1"/>
  <c r="E2668" i="10"/>
  <c r="F2668" i="10" s="1"/>
  <c r="G2668" i="10" s="1"/>
  <c r="A2669" i="10"/>
  <c r="B2668" i="10"/>
  <c r="C2668" i="10" s="1"/>
  <c r="D2668" i="10" s="1"/>
  <c r="K2669" i="10" l="1"/>
  <c r="L2669" i="10" s="1"/>
  <c r="M2669" i="10" s="1"/>
  <c r="H2669" i="10"/>
  <c r="I2669" i="10" s="1"/>
  <c r="J2669" i="10" s="1"/>
  <c r="E2669" i="10"/>
  <c r="F2669" i="10" s="1"/>
  <c r="G2669" i="10" s="1"/>
  <c r="A2670" i="10"/>
  <c r="B2669" i="10"/>
  <c r="C2669" i="10" s="1"/>
  <c r="D2669" i="10" s="1"/>
  <c r="K2670" i="10" l="1"/>
  <c r="L2670" i="10" s="1"/>
  <c r="M2670" i="10" s="1"/>
  <c r="H2670" i="10"/>
  <c r="I2670" i="10" s="1"/>
  <c r="J2670" i="10" s="1"/>
  <c r="E2670" i="10"/>
  <c r="F2670" i="10" s="1"/>
  <c r="G2670" i="10" s="1"/>
  <c r="A2671" i="10"/>
  <c r="B2670" i="10"/>
  <c r="C2670" i="10" s="1"/>
  <c r="D2670" i="10" s="1"/>
  <c r="K2671" i="10" l="1"/>
  <c r="L2671" i="10" s="1"/>
  <c r="M2671" i="10" s="1"/>
  <c r="H2671" i="10"/>
  <c r="I2671" i="10" s="1"/>
  <c r="J2671" i="10" s="1"/>
  <c r="E2671" i="10"/>
  <c r="F2671" i="10" s="1"/>
  <c r="G2671" i="10" s="1"/>
  <c r="A2672" i="10"/>
  <c r="B2671" i="10"/>
  <c r="C2671" i="10" s="1"/>
  <c r="D2671" i="10" s="1"/>
  <c r="K2672" i="10" l="1"/>
  <c r="L2672" i="10" s="1"/>
  <c r="M2672" i="10" s="1"/>
  <c r="H2672" i="10"/>
  <c r="I2672" i="10" s="1"/>
  <c r="J2672" i="10" s="1"/>
  <c r="E2672" i="10"/>
  <c r="F2672" i="10" s="1"/>
  <c r="G2672" i="10" s="1"/>
  <c r="A2673" i="10"/>
  <c r="B2672" i="10"/>
  <c r="C2672" i="10" s="1"/>
  <c r="D2672" i="10" s="1"/>
  <c r="K2673" i="10" l="1"/>
  <c r="L2673" i="10" s="1"/>
  <c r="M2673" i="10" s="1"/>
  <c r="H2673" i="10"/>
  <c r="I2673" i="10" s="1"/>
  <c r="J2673" i="10" s="1"/>
  <c r="E2673" i="10"/>
  <c r="F2673" i="10" s="1"/>
  <c r="G2673" i="10" s="1"/>
  <c r="A2674" i="10"/>
  <c r="B2673" i="10"/>
  <c r="C2673" i="10" s="1"/>
  <c r="D2673" i="10" s="1"/>
  <c r="K2674" i="10" l="1"/>
  <c r="L2674" i="10" s="1"/>
  <c r="M2674" i="10" s="1"/>
  <c r="H2674" i="10"/>
  <c r="I2674" i="10" s="1"/>
  <c r="J2674" i="10" s="1"/>
  <c r="E2674" i="10"/>
  <c r="F2674" i="10" s="1"/>
  <c r="G2674" i="10" s="1"/>
  <c r="A2675" i="10"/>
  <c r="B2674" i="10"/>
  <c r="C2674" i="10" s="1"/>
  <c r="D2674" i="10" s="1"/>
  <c r="K2675" i="10" l="1"/>
  <c r="L2675" i="10" s="1"/>
  <c r="M2675" i="10" s="1"/>
  <c r="E2675" i="10"/>
  <c r="F2675" i="10" s="1"/>
  <c r="G2675" i="10" s="1"/>
  <c r="H2675" i="10"/>
  <c r="I2675" i="10" s="1"/>
  <c r="J2675" i="10" s="1"/>
  <c r="A2676" i="10"/>
  <c r="B2675" i="10"/>
  <c r="C2675" i="10" s="1"/>
  <c r="D2675" i="10" s="1"/>
  <c r="K2676" i="10" l="1"/>
  <c r="L2676" i="10" s="1"/>
  <c r="M2676" i="10" s="1"/>
  <c r="H2676" i="10"/>
  <c r="I2676" i="10" s="1"/>
  <c r="J2676" i="10" s="1"/>
  <c r="E2676" i="10"/>
  <c r="F2676" i="10" s="1"/>
  <c r="G2676" i="10" s="1"/>
  <c r="A2677" i="10"/>
  <c r="B2676" i="10"/>
  <c r="C2676" i="10" s="1"/>
  <c r="D2676" i="10" s="1"/>
  <c r="K2677" i="10" l="1"/>
  <c r="L2677" i="10" s="1"/>
  <c r="M2677" i="10" s="1"/>
  <c r="H2677" i="10"/>
  <c r="I2677" i="10" s="1"/>
  <c r="J2677" i="10" s="1"/>
  <c r="E2677" i="10"/>
  <c r="F2677" i="10" s="1"/>
  <c r="G2677" i="10" s="1"/>
  <c r="A2678" i="10"/>
  <c r="B2677" i="10"/>
  <c r="C2677" i="10" s="1"/>
  <c r="D2677" i="10" s="1"/>
  <c r="K2678" i="10" l="1"/>
  <c r="L2678" i="10" s="1"/>
  <c r="M2678" i="10" s="1"/>
  <c r="H2678" i="10"/>
  <c r="I2678" i="10" s="1"/>
  <c r="J2678" i="10" s="1"/>
  <c r="E2678" i="10"/>
  <c r="F2678" i="10" s="1"/>
  <c r="G2678" i="10" s="1"/>
  <c r="A2679" i="10"/>
  <c r="B2678" i="10"/>
  <c r="C2678" i="10" s="1"/>
  <c r="D2678" i="10" s="1"/>
  <c r="K2679" i="10" l="1"/>
  <c r="L2679" i="10" s="1"/>
  <c r="M2679" i="10" s="1"/>
  <c r="E2679" i="10"/>
  <c r="F2679" i="10" s="1"/>
  <c r="G2679" i="10" s="1"/>
  <c r="H2679" i="10"/>
  <c r="I2679" i="10" s="1"/>
  <c r="J2679" i="10" s="1"/>
  <c r="A2680" i="10"/>
  <c r="B2679" i="10"/>
  <c r="C2679" i="10" s="1"/>
  <c r="D2679" i="10" s="1"/>
  <c r="K2680" i="10" l="1"/>
  <c r="L2680" i="10" s="1"/>
  <c r="M2680" i="10" s="1"/>
  <c r="H2680" i="10"/>
  <c r="I2680" i="10" s="1"/>
  <c r="J2680" i="10" s="1"/>
  <c r="E2680" i="10"/>
  <c r="F2680" i="10" s="1"/>
  <c r="G2680" i="10" s="1"/>
  <c r="A2681" i="10"/>
  <c r="B2680" i="10"/>
  <c r="C2680" i="10" s="1"/>
  <c r="D2680" i="10" s="1"/>
  <c r="K2681" i="10" l="1"/>
  <c r="L2681" i="10" s="1"/>
  <c r="M2681" i="10" s="1"/>
  <c r="H2681" i="10"/>
  <c r="I2681" i="10" s="1"/>
  <c r="J2681" i="10" s="1"/>
  <c r="E2681" i="10"/>
  <c r="F2681" i="10" s="1"/>
  <c r="G2681" i="10" s="1"/>
  <c r="A2682" i="10"/>
  <c r="B2681" i="10"/>
  <c r="C2681" i="10" s="1"/>
  <c r="D2681" i="10" s="1"/>
  <c r="K2682" i="10" l="1"/>
  <c r="L2682" i="10" s="1"/>
  <c r="M2682" i="10" s="1"/>
  <c r="H2682" i="10"/>
  <c r="I2682" i="10" s="1"/>
  <c r="J2682" i="10" s="1"/>
  <c r="E2682" i="10"/>
  <c r="F2682" i="10" s="1"/>
  <c r="G2682" i="10" s="1"/>
  <c r="A2683" i="10"/>
  <c r="B2682" i="10"/>
  <c r="C2682" i="10" s="1"/>
  <c r="D2682" i="10" s="1"/>
  <c r="K2683" i="10" l="1"/>
  <c r="L2683" i="10" s="1"/>
  <c r="M2683" i="10" s="1"/>
  <c r="E2683" i="10"/>
  <c r="F2683" i="10" s="1"/>
  <c r="G2683" i="10" s="1"/>
  <c r="H2683" i="10"/>
  <c r="I2683" i="10" s="1"/>
  <c r="J2683" i="10" s="1"/>
  <c r="A2684" i="10"/>
  <c r="B2683" i="10"/>
  <c r="C2683" i="10" s="1"/>
  <c r="D2683" i="10" s="1"/>
  <c r="K2684" i="10" l="1"/>
  <c r="L2684" i="10" s="1"/>
  <c r="M2684" i="10" s="1"/>
  <c r="H2684" i="10"/>
  <c r="I2684" i="10" s="1"/>
  <c r="J2684" i="10" s="1"/>
  <c r="E2684" i="10"/>
  <c r="F2684" i="10" s="1"/>
  <c r="G2684" i="10" s="1"/>
  <c r="A2685" i="10"/>
  <c r="B2684" i="10"/>
  <c r="C2684" i="10" s="1"/>
  <c r="D2684" i="10" s="1"/>
  <c r="K2685" i="10" l="1"/>
  <c r="L2685" i="10" s="1"/>
  <c r="M2685" i="10" s="1"/>
  <c r="H2685" i="10"/>
  <c r="I2685" i="10" s="1"/>
  <c r="J2685" i="10" s="1"/>
  <c r="E2685" i="10"/>
  <c r="F2685" i="10" s="1"/>
  <c r="G2685" i="10" s="1"/>
  <c r="A2686" i="10"/>
  <c r="B2685" i="10"/>
  <c r="C2685" i="10" s="1"/>
  <c r="D2685" i="10" s="1"/>
  <c r="K2686" i="10" l="1"/>
  <c r="L2686" i="10" s="1"/>
  <c r="M2686" i="10" s="1"/>
  <c r="H2686" i="10"/>
  <c r="I2686" i="10" s="1"/>
  <c r="J2686" i="10" s="1"/>
  <c r="E2686" i="10"/>
  <c r="F2686" i="10" s="1"/>
  <c r="G2686" i="10" s="1"/>
  <c r="A2687" i="10"/>
  <c r="B2686" i="10"/>
  <c r="C2686" i="10" s="1"/>
  <c r="D2686" i="10" s="1"/>
  <c r="K2687" i="10" l="1"/>
  <c r="L2687" i="10" s="1"/>
  <c r="M2687" i="10" s="1"/>
  <c r="H2687" i="10"/>
  <c r="I2687" i="10" s="1"/>
  <c r="J2687" i="10" s="1"/>
  <c r="E2687" i="10"/>
  <c r="F2687" i="10" s="1"/>
  <c r="G2687" i="10" s="1"/>
  <c r="A2688" i="10"/>
  <c r="B2687" i="10"/>
  <c r="C2687" i="10" s="1"/>
  <c r="D2687" i="10" s="1"/>
  <c r="K2688" i="10" l="1"/>
  <c r="L2688" i="10" s="1"/>
  <c r="M2688" i="10" s="1"/>
  <c r="H2688" i="10"/>
  <c r="I2688" i="10" s="1"/>
  <c r="J2688" i="10" s="1"/>
  <c r="E2688" i="10"/>
  <c r="F2688" i="10" s="1"/>
  <c r="G2688" i="10" s="1"/>
  <c r="A2689" i="10"/>
  <c r="B2688" i="10"/>
  <c r="C2688" i="10" s="1"/>
  <c r="D2688" i="10" s="1"/>
  <c r="K2689" i="10" l="1"/>
  <c r="L2689" i="10" s="1"/>
  <c r="M2689" i="10" s="1"/>
  <c r="H2689" i="10"/>
  <c r="I2689" i="10" s="1"/>
  <c r="J2689" i="10" s="1"/>
  <c r="E2689" i="10"/>
  <c r="F2689" i="10" s="1"/>
  <c r="G2689" i="10" s="1"/>
  <c r="A2690" i="10"/>
  <c r="B2689" i="10"/>
  <c r="C2689" i="10" s="1"/>
  <c r="D2689" i="10" s="1"/>
  <c r="K2690" i="10" l="1"/>
  <c r="L2690" i="10" s="1"/>
  <c r="M2690" i="10" s="1"/>
  <c r="H2690" i="10"/>
  <c r="I2690" i="10" s="1"/>
  <c r="J2690" i="10" s="1"/>
  <c r="E2690" i="10"/>
  <c r="F2690" i="10" s="1"/>
  <c r="G2690" i="10" s="1"/>
  <c r="A2691" i="10"/>
  <c r="B2690" i="10"/>
  <c r="C2690" i="10" s="1"/>
  <c r="D2690" i="10" s="1"/>
  <c r="K2691" i="10" l="1"/>
  <c r="L2691" i="10" s="1"/>
  <c r="M2691" i="10" s="1"/>
  <c r="E2691" i="10"/>
  <c r="F2691" i="10" s="1"/>
  <c r="G2691" i="10" s="1"/>
  <c r="H2691" i="10"/>
  <c r="I2691" i="10" s="1"/>
  <c r="J2691" i="10" s="1"/>
  <c r="A2692" i="10"/>
  <c r="B2691" i="10"/>
  <c r="C2691" i="10" s="1"/>
  <c r="D2691" i="10" s="1"/>
  <c r="K2692" i="10" l="1"/>
  <c r="L2692" i="10" s="1"/>
  <c r="M2692" i="10" s="1"/>
  <c r="H2692" i="10"/>
  <c r="I2692" i="10" s="1"/>
  <c r="J2692" i="10" s="1"/>
  <c r="E2692" i="10"/>
  <c r="F2692" i="10" s="1"/>
  <c r="G2692" i="10" s="1"/>
  <c r="A2693" i="10"/>
  <c r="B2692" i="10"/>
  <c r="C2692" i="10" s="1"/>
  <c r="D2692" i="10" s="1"/>
  <c r="K2693" i="10" l="1"/>
  <c r="L2693" i="10" s="1"/>
  <c r="M2693" i="10" s="1"/>
  <c r="H2693" i="10"/>
  <c r="I2693" i="10" s="1"/>
  <c r="J2693" i="10" s="1"/>
  <c r="E2693" i="10"/>
  <c r="F2693" i="10" s="1"/>
  <c r="G2693" i="10" s="1"/>
  <c r="A2694" i="10"/>
  <c r="B2693" i="10"/>
  <c r="C2693" i="10" s="1"/>
  <c r="D2693" i="10" s="1"/>
  <c r="K2694" i="10" l="1"/>
  <c r="L2694" i="10" s="1"/>
  <c r="M2694" i="10" s="1"/>
  <c r="H2694" i="10"/>
  <c r="I2694" i="10" s="1"/>
  <c r="J2694" i="10" s="1"/>
  <c r="E2694" i="10"/>
  <c r="F2694" i="10" s="1"/>
  <c r="G2694" i="10" s="1"/>
  <c r="A2695" i="10"/>
  <c r="B2694" i="10"/>
  <c r="C2694" i="10" s="1"/>
  <c r="D2694" i="10" s="1"/>
  <c r="K2695" i="10" l="1"/>
  <c r="L2695" i="10" s="1"/>
  <c r="M2695" i="10" s="1"/>
  <c r="E2695" i="10"/>
  <c r="F2695" i="10" s="1"/>
  <c r="G2695" i="10" s="1"/>
  <c r="H2695" i="10"/>
  <c r="I2695" i="10" s="1"/>
  <c r="J2695" i="10" s="1"/>
  <c r="A2696" i="10"/>
  <c r="B2695" i="10"/>
  <c r="C2695" i="10" s="1"/>
  <c r="D2695" i="10" s="1"/>
  <c r="K2696" i="10" l="1"/>
  <c r="L2696" i="10" s="1"/>
  <c r="M2696" i="10" s="1"/>
  <c r="H2696" i="10"/>
  <c r="I2696" i="10" s="1"/>
  <c r="J2696" i="10" s="1"/>
  <c r="E2696" i="10"/>
  <c r="F2696" i="10" s="1"/>
  <c r="G2696" i="10" s="1"/>
  <c r="A2697" i="10"/>
  <c r="B2696" i="10"/>
  <c r="C2696" i="10" s="1"/>
  <c r="D2696" i="10" s="1"/>
  <c r="K2697" i="10" l="1"/>
  <c r="L2697" i="10" s="1"/>
  <c r="M2697" i="10" s="1"/>
  <c r="H2697" i="10"/>
  <c r="I2697" i="10" s="1"/>
  <c r="J2697" i="10" s="1"/>
  <c r="E2697" i="10"/>
  <c r="F2697" i="10" s="1"/>
  <c r="G2697" i="10" s="1"/>
  <c r="A2698" i="10"/>
  <c r="B2697" i="10"/>
  <c r="C2697" i="10" s="1"/>
  <c r="D2697" i="10" s="1"/>
  <c r="K2698" i="10" l="1"/>
  <c r="L2698" i="10" s="1"/>
  <c r="M2698" i="10" s="1"/>
  <c r="H2698" i="10"/>
  <c r="I2698" i="10" s="1"/>
  <c r="J2698" i="10" s="1"/>
  <c r="E2698" i="10"/>
  <c r="F2698" i="10" s="1"/>
  <c r="G2698" i="10" s="1"/>
  <c r="A2699" i="10"/>
  <c r="B2698" i="10"/>
  <c r="C2698" i="10" s="1"/>
  <c r="D2698" i="10" s="1"/>
  <c r="K2699" i="10" l="1"/>
  <c r="L2699" i="10" s="1"/>
  <c r="M2699" i="10" s="1"/>
  <c r="E2699" i="10"/>
  <c r="F2699" i="10" s="1"/>
  <c r="G2699" i="10" s="1"/>
  <c r="H2699" i="10"/>
  <c r="I2699" i="10" s="1"/>
  <c r="J2699" i="10" s="1"/>
  <c r="A2700" i="10"/>
  <c r="B2699" i="10"/>
  <c r="C2699" i="10" s="1"/>
  <c r="D2699" i="10" s="1"/>
  <c r="K2700" i="10" l="1"/>
  <c r="L2700" i="10" s="1"/>
  <c r="M2700" i="10" s="1"/>
  <c r="H2700" i="10"/>
  <c r="I2700" i="10" s="1"/>
  <c r="J2700" i="10" s="1"/>
  <c r="E2700" i="10"/>
  <c r="F2700" i="10" s="1"/>
  <c r="G2700" i="10" s="1"/>
  <c r="A2701" i="10"/>
  <c r="B2700" i="10"/>
  <c r="C2700" i="10" s="1"/>
  <c r="D2700" i="10" s="1"/>
  <c r="K2701" i="10" l="1"/>
  <c r="L2701" i="10" s="1"/>
  <c r="M2701" i="10" s="1"/>
  <c r="H2701" i="10"/>
  <c r="I2701" i="10" s="1"/>
  <c r="J2701" i="10" s="1"/>
  <c r="E2701" i="10"/>
  <c r="F2701" i="10" s="1"/>
  <c r="G2701" i="10" s="1"/>
  <c r="A2702" i="10"/>
  <c r="B2701" i="10"/>
  <c r="C2701" i="10" s="1"/>
  <c r="D2701" i="10" s="1"/>
  <c r="K2702" i="10" l="1"/>
  <c r="L2702" i="10" s="1"/>
  <c r="M2702" i="10" s="1"/>
  <c r="H2702" i="10"/>
  <c r="I2702" i="10" s="1"/>
  <c r="J2702" i="10" s="1"/>
  <c r="E2702" i="10"/>
  <c r="F2702" i="10" s="1"/>
  <c r="G2702" i="10" s="1"/>
  <c r="A2703" i="10"/>
  <c r="B2702" i="10"/>
  <c r="C2702" i="10" s="1"/>
  <c r="D2702" i="10" s="1"/>
  <c r="K2703" i="10" l="1"/>
  <c r="L2703" i="10" s="1"/>
  <c r="M2703" i="10" s="1"/>
  <c r="H2703" i="10"/>
  <c r="I2703" i="10" s="1"/>
  <c r="J2703" i="10" s="1"/>
  <c r="E2703" i="10"/>
  <c r="F2703" i="10" s="1"/>
  <c r="G2703" i="10" s="1"/>
  <c r="A2704" i="10"/>
  <c r="B2703" i="10"/>
  <c r="C2703" i="10" s="1"/>
  <c r="D2703" i="10" s="1"/>
  <c r="K2704" i="10" l="1"/>
  <c r="L2704" i="10" s="1"/>
  <c r="M2704" i="10" s="1"/>
  <c r="H2704" i="10"/>
  <c r="I2704" i="10" s="1"/>
  <c r="J2704" i="10" s="1"/>
  <c r="E2704" i="10"/>
  <c r="F2704" i="10" s="1"/>
  <c r="G2704" i="10" s="1"/>
  <c r="A2705" i="10"/>
  <c r="B2704" i="10"/>
  <c r="C2704" i="10" s="1"/>
  <c r="D2704" i="10" s="1"/>
  <c r="K2705" i="10" l="1"/>
  <c r="L2705" i="10" s="1"/>
  <c r="M2705" i="10" s="1"/>
  <c r="H2705" i="10"/>
  <c r="I2705" i="10" s="1"/>
  <c r="J2705" i="10" s="1"/>
  <c r="E2705" i="10"/>
  <c r="F2705" i="10" s="1"/>
  <c r="G2705" i="10" s="1"/>
  <c r="A2706" i="10"/>
  <c r="B2705" i="10"/>
  <c r="C2705" i="10" s="1"/>
  <c r="D2705" i="10" s="1"/>
  <c r="K2706" i="10" l="1"/>
  <c r="L2706" i="10" s="1"/>
  <c r="M2706" i="10" s="1"/>
  <c r="H2706" i="10"/>
  <c r="I2706" i="10" s="1"/>
  <c r="J2706" i="10" s="1"/>
  <c r="E2706" i="10"/>
  <c r="F2706" i="10" s="1"/>
  <c r="G2706" i="10" s="1"/>
  <c r="A2707" i="10"/>
  <c r="B2706" i="10"/>
  <c r="C2706" i="10" s="1"/>
  <c r="D2706" i="10" s="1"/>
  <c r="K2707" i="10" l="1"/>
  <c r="L2707" i="10" s="1"/>
  <c r="M2707" i="10" s="1"/>
  <c r="E2707" i="10"/>
  <c r="F2707" i="10" s="1"/>
  <c r="G2707" i="10" s="1"/>
  <c r="H2707" i="10"/>
  <c r="I2707" i="10" s="1"/>
  <c r="J2707" i="10" s="1"/>
  <c r="A2708" i="10"/>
  <c r="B2707" i="10"/>
  <c r="C2707" i="10" s="1"/>
  <c r="D2707" i="10" s="1"/>
  <c r="K2708" i="10" l="1"/>
  <c r="L2708" i="10" s="1"/>
  <c r="M2708" i="10" s="1"/>
  <c r="H2708" i="10"/>
  <c r="I2708" i="10" s="1"/>
  <c r="J2708" i="10" s="1"/>
  <c r="E2708" i="10"/>
  <c r="F2708" i="10" s="1"/>
  <c r="G2708" i="10" s="1"/>
  <c r="A2709" i="10"/>
  <c r="B2708" i="10"/>
  <c r="C2708" i="10" s="1"/>
  <c r="D2708" i="10" s="1"/>
  <c r="K2709" i="10" l="1"/>
  <c r="L2709" i="10" s="1"/>
  <c r="M2709" i="10" s="1"/>
  <c r="H2709" i="10"/>
  <c r="I2709" i="10" s="1"/>
  <c r="J2709" i="10" s="1"/>
  <c r="E2709" i="10"/>
  <c r="F2709" i="10" s="1"/>
  <c r="G2709" i="10" s="1"/>
  <c r="A2710" i="10"/>
  <c r="B2709" i="10"/>
  <c r="C2709" i="10" s="1"/>
  <c r="D2709" i="10" s="1"/>
  <c r="K2710" i="10" l="1"/>
  <c r="L2710" i="10" s="1"/>
  <c r="M2710" i="10" s="1"/>
  <c r="H2710" i="10"/>
  <c r="I2710" i="10" s="1"/>
  <c r="J2710" i="10" s="1"/>
  <c r="E2710" i="10"/>
  <c r="F2710" i="10" s="1"/>
  <c r="G2710" i="10" s="1"/>
  <c r="A2711" i="10"/>
  <c r="B2710" i="10"/>
  <c r="C2710" i="10" s="1"/>
  <c r="D2710" i="10" s="1"/>
  <c r="K2711" i="10" l="1"/>
  <c r="L2711" i="10" s="1"/>
  <c r="M2711" i="10" s="1"/>
  <c r="E2711" i="10"/>
  <c r="F2711" i="10" s="1"/>
  <c r="G2711" i="10" s="1"/>
  <c r="H2711" i="10"/>
  <c r="I2711" i="10" s="1"/>
  <c r="J2711" i="10" s="1"/>
  <c r="A2712" i="10"/>
  <c r="B2711" i="10"/>
  <c r="C2711" i="10" s="1"/>
  <c r="D2711" i="10" s="1"/>
  <c r="K2712" i="10" l="1"/>
  <c r="L2712" i="10" s="1"/>
  <c r="M2712" i="10" s="1"/>
  <c r="H2712" i="10"/>
  <c r="I2712" i="10" s="1"/>
  <c r="J2712" i="10" s="1"/>
  <c r="E2712" i="10"/>
  <c r="F2712" i="10" s="1"/>
  <c r="G2712" i="10" s="1"/>
  <c r="A2713" i="10"/>
  <c r="B2712" i="10"/>
  <c r="C2712" i="10" s="1"/>
  <c r="D2712" i="10" s="1"/>
  <c r="K2713" i="10" l="1"/>
  <c r="L2713" i="10" s="1"/>
  <c r="M2713" i="10" s="1"/>
  <c r="H2713" i="10"/>
  <c r="I2713" i="10" s="1"/>
  <c r="J2713" i="10" s="1"/>
  <c r="E2713" i="10"/>
  <c r="F2713" i="10" s="1"/>
  <c r="G2713" i="10" s="1"/>
  <c r="A2714" i="10"/>
  <c r="B2713" i="10"/>
  <c r="C2713" i="10" s="1"/>
  <c r="D2713" i="10" s="1"/>
  <c r="K2714" i="10" l="1"/>
  <c r="L2714" i="10" s="1"/>
  <c r="M2714" i="10" s="1"/>
  <c r="H2714" i="10"/>
  <c r="I2714" i="10" s="1"/>
  <c r="J2714" i="10" s="1"/>
  <c r="E2714" i="10"/>
  <c r="F2714" i="10" s="1"/>
  <c r="G2714" i="10" s="1"/>
  <c r="A2715" i="10"/>
  <c r="B2714" i="10"/>
  <c r="C2714" i="10" s="1"/>
  <c r="D2714" i="10" s="1"/>
  <c r="K2715" i="10" l="1"/>
  <c r="L2715" i="10" s="1"/>
  <c r="M2715" i="10" s="1"/>
  <c r="E2715" i="10"/>
  <c r="F2715" i="10" s="1"/>
  <c r="G2715" i="10" s="1"/>
  <c r="H2715" i="10"/>
  <c r="I2715" i="10" s="1"/>
  <c r="J2715" i="10" s="1"/>
  <c r="A2716" i="10"/>
  <c r="B2715" i="10"/>
  <c r="C2715" i="10" s="1"/>
  <c r="D2715" i="10" s="1"/>
  <c r="K2716" i="10" l="1"/>
  <c r="L2716" i="10" s="1"/>
  <c r="M2716" i="10" s="1"/>
  <c r="H2716" i="10"/>
  <c r="I2716" i="10" s="1"/>
  <c r="J2716" i="10" s="1"/>
  <c r="E2716" i="10"/>
  <c r="F2716" i="10" s="1"/>
  <c r="G2716" i="10" s="1"/>
  <c r="A2717" i="10"/>
  <c r="B2716" i="10"/>
  <c r="C2716" i="10" s="1"/>
  <c r="D2716" i="10" s="1"/>
  <c r="K2717" i="10" l="1"/>
  <c r="L2717" i="10" s="1"/>
  <c r="M2717" i="10" s="1"/>
  <c r="H2717" i="10"/>
  <c r="I2717" i="10" s="1"/>
  <c r="J2717" i="10" s="1"/>
  <c r="E2717" i="10"/>
  <c r="F2717" i="10" s="1"/>
  <c r="G2717" i="10" s="1"/>
  <c r="A2718" i="10"/>
  <c r="B2717" i="10"/>
  <c r="C2717" i="10" s="1"/>
  <c r="D2717" i="10" s="1"/>
  <c r="K2718" i="10" l="1"/>
  <c r="L2718" i="10" s="1"/>
  <c r="M2718" i="10" s="1"/>
  <c r="H2718" i="10"/>
  <c r="I2718" i="10" s="1"/>
  <c r="J2718" i="10" s="1"/>
  <c r="E2718" i="10"/>
  <c r="F2718" i="10" s="1"/>
  <c r="G2718" i="10" s="1"/>
  <c r="A2719" i="10"/>
  <c r="B2718" i="10"/>
  <c r="C2718" i="10" s="1"/>
  <c r="D2718" i="10" s="1"/>
  <c r="K2719" i="10" l="1"/>
  <c r="L2719" i="10" s="1"/>
  <c r="M2719" i="10" s="1"/>
  <c r="H2719" i="10"/>
  <c r="I2719" i="10" s="1"/>
  <c r="J2719" i="10" s="1"/>
  <c r="E2719" i="10"/>
  <c r="F2719" i="10" s="1"/>
  <c r="G2719" i="10" s="1"/>
  <c r="A2720" i="10"/>
  <c r="B2719" i="10"/>
  <c r="C2719" i="10" s="1"/>
  <c r="D2719" i="10" s="1"/>
  <c r="K2720" i="10" l="1"/>
  <c r="L2720" i="10" s="1"/>
  <c r="M2720" i="10" s="1"/>
  <c r="H2720" i="10"/>
  <c r="I2720" i="10" s="1"/>
  <c r="J2720" i="10" s="1"/>
  <c r="E2720" i="10"/>
  <c r="F2720" i="10" s="1"/>
  <c r="G2720" i="10" s="1"/>
  <c r="A2721" i="10"/>
  <c r="B2720" i="10"/>
  <c r="C2720" i="10" s="1"/>
  <c r="D2720" i="10" s="1"/>
  <c r="K2721" i="10" l="1"/>
  <c r="L2721" i="10" s="1"/>
  <c r="M2721" i="10" s="1"/>
  <c r="H2721" i="10"/>
  <c r="I2721" i="10" s="1"/>
  <c r="J2721" i="10" s="1"/>
  <c r="E2721" i="10"/>
  <c r="F2721" i="10" s="1"/>
  <c r="G2721" i="10" s="1"/>
  <c r="A2722" i="10"/>
  <c r="B2721" i="10"/>
  <c r="C2721" i="10" s="1"/>
  <c r="D2721" i="10" s="1"/>
  <c r="K2722" i="10" l="1"/>
  <c r="L2722" i="10" s="1"/>
  <c r="M2722" i="10" s="1"/>
  <c r="H2722" i="10"/>
  <c r="I2722" i="10" s="1"/>
  <c r="J2722" i="10" s="1"/>
  <c r="E2722" i="10"/>
  <c r="F2722" i="10" s="1"/>
  <c r="G2722" i="10" s="1"/>
  <c r="A2723" i="10"/>
  <c r="B2722" i="10"/>
  <c r="C2722" i="10" s="1"/>
  <c r="D2722" i="10" s="1"/>
  <c r="K2723" i="10" l="1"/>
  <c r="L2723" i="10" s="1"/>
  <c r="M2723" i="10" s="1"/>
  <c r="E2723" i="10"/>
  <c r="F2723" i="10" s="1"/>
  <c r="G2723" i="10" s="1"/>
  <c r="H2723" i="10"/>
  <c r="I2723" i="10" s="1"/>
  <c r="J2723" i="10" s="1"/>
  <c r="A2724" i="10"/>
  <c r="B2723" i="10"/>
  <c r="C2723" i="10" s="1"/>
  <c r="D2723" i="10" s="1"/>
  <c r="K2724" i="10" l="1"/>
  <c r="L2724" i="10" s="1"/>
  <c r="M2724" i="10" s="1"/>
  <c r="H2724" i="10"/>
  <c r="I2724" i="10" s="1"/>
  <c r="J2724" i="10" s="1"/>
  <c r="E2724" i="10"/>
  <c r="F2724" i="10" s="1"/>
  <c r="G2724" i="10" s="1"/>
  <c r="A2725" i="10"/>
  <c r="B2724" i="10"/>
  <c r="C2724" i="10" s="1"/>
  <c r="D2724" i="10" s="1"/>
  <c r="K2725" i="10" l="1"/>
  <c r="L2725" i="10" s="1"/>
  <c r="M2725" i="10" s="1"/>
  <c r="H2725" i="10"/>
  <c r="I2725" i="10" s="1"/>
  <c r="J2725" i="10" s="1"/>
  <c r="E2725" i="10"/>
  <c r="F2725" i="10" s="1"/>
  <c r="G2725" i="10" s="1"/>
  <c r="A2726" i="10"/>
  <c r="B2725" i="10"/>
  <c r="C2725" i="10" s="1"/>
  <c r="D2725" i="10" s="1"/>
  <c r="K2726" i="10" l="1"/>
  <c r="L2726" i="10" s="1"/>
  <c r="M2726" i="10" s="1"/>
  <c r="H2726" i="10"/>
  <c r="I2726" i="10" s="1"/>
  <c r="J2726" i="10" s="1"/>
  <c r="E2726" i="10"/>
  <c r="F2726" i="10" s="1"/>
  <c r="G2726" i="10" s="1"/>
  <c r="A2727" i="10"/>
  <c r="B2726" i="10"/>
  <c r="C2726" i="10" s="1"/>
  <c r="D2726" i="10" s="1"/>
  <c r="K2727" i="10" l="1"/>
  <c r="L2727" i="10" s="1"/>
  <c r="M2727" i="10" s="1"/>
  <c r="E2727" i="10"/>
  <c r="F2727" i="10" s="1"/>
  <c r="G2727" i="10" s="1"/>
  <c r="H2727" i="10"/>
  <c r="I2727" i="10" s="1"/>
  <c r="J2727" i="10" s="1"/>
  <c r="A2728" i="10"/>
  <c r="B2727" i="10"/>
  <c r="C2727" i="10" s="1"/>
  <c r="D2727" i="10" s="1"/>
  <c r="K2728" i="10" l="1"/>
  <c r="L2728" i="10" s="1"/>
  <c r="M2728" i="10" s="1"/>
  <c r="H2728" i="10"/>
  <c r="I2728" i="10" s="1"/>
  <c r="J2728" i="10" s="1"/>
  <c r="E2728" i="10"/>
  <c r="F2728" i="10" s="1"/>
  <c r="G2728" i="10" s="1"/>
  <c r="A2729" i="10"/>
  <c r="B2728" i="10"/>
  <c r="C2728" i="10" s="1"/>
  <c r="D2728" i="10" s="1"/>
  <c r="K2729" i="10" l="1"/>
  <c r="L2729" i="10" s="1"/>
  <c r="M2729" i="10" s="1"/>
  <c r="H2729" i="10"/>
  <c r="I2729" i="10" s="1"/>
  <c r="J2729" i="10" s="1"/>
  <c r="E2729" i="10"/>
  <c r="F2729" i="10" s="1"/>
  <c r="G2729" i="10" s="1"/>
  <c r="A2730" i="10"/>
  <c r="B2729" i="10"/>
  <c r="C2729" i="10" s="1"/>
  <c r="D2729" i="10" s="1"/>
  <c r="K2730" i="10" l="1"/>
  <c r="L2730" i="10" s="1"/>
  <c r="M2730" i="10" s="1"/>
  <c r="H2730" i="10"/>
  <c r="I2730" i="10" s="1"/>
  <c r="J2730" i="10" s="1"/>
  <c r="E2730" i="10"/>
  <c r="F2730" i="10" s="1"/>
  <c r="G2730" i="10" s="1"/>
  <c r="A2731" i="10"/>
  <c r="B2730" i="10"/>
  <c r="C2730" i="10" s="1"/>
  <c r="D2730" i="10" s="1"/>
  <c r="K2731" i="10" l="1"/>
  <c r="L2731" i="10" s="1"/>
  <c r="M2731" i="10" s="1"/>
  <c r="E2731" i="10"/>
  <c r="F2731" i="10" s="1"/>
  <c r="G2731" i="10" s="1"/>
  <c r="H2731" i="10"/>
  <c r="I2731" i="10" s="1"/>
  <c r="J2731" i="10" s="1"/>
  <c r="A2732" i="10"/>
  <c r="B2731" i="10"/>
  <c r="C2731" i="10" s="1"/>
  <c r="D2731" i="10" s="1"/>
  <c r="K2732" i="10" l="1"/>
  <c r="L2732" i="10" s="1"/>
  <c r="M2732" i="10" s="1"/>
  <c r="H2732" i="10"/>
  <c r="I2732" i="10" s="1"/>
  <c r="J2732" i="10" s="1"/>
  <c r="E2732" i="10"/>
  <c r="F2732" i="10" s="1"/>
  <c r="G2732" i="10" s="1"/>
  <c r="A2733" i="10"/>
  <c r="B2732" i="10"/>
  <c r="C2732" i="10" s="1"/>
  <c r="D2732" i="10" s="1"/>
  <c r="K2733" i="10" l="1"/>
  <c r="L2733" i="10" s="1"/>
  <c r="M2733" i="10" s="1"/>
  <c r="H2733" i="10"/>
  <c r="I2733" i="10" s="1"/>
  <c r="J2733" i="10" s="1"/>
  <c r="E2733" i="10"/>
  <c r="F2733" i="10" s="1"/>
  <c r="G2733" i="10" s="1"/>
  <c r="A2734" i="10"/>
  <c r="B2733" i="10"/>
  <c r="C2733" i="10" s="1"/>
  <c r="D2733" i="10" s="1"/>
  <c r="K2734" i="10" l="1"/>
  <c r="L2734" i="10" s="1"/>
  <c r="M2734" i="10" s="1"/>
  <c r="H2734" i="10"/>
  <c r="I2734" i="10" s="1"/>
  <c r="J2734" i="10" s="1"/>
  <c r="E2734" i="10"/>
  <c r="F2734" i="10" s="1"/>
  <c r="G2734" i="10" s="1"/>
  <c r="A2735" i="10"/>
  <c r="B2734" i="10"/>
  <c r="C2734" i="10" s="1"/>
  <c r="D2734" i="10" s="1"/>
  <c r="K2735" i="10" l="1"/>
  <c r="L2735" i="10" s="1"/>
  <c r="M2735" i="10" s="1"/>
  <c r="H2735" i="10"/>
  <c r="I2735" i="10" s="1"/>
  <c r="J2735" i="10" s="1"/>
  <c r="E2735" i="10"/>
  <c r="F2735" i="10" s="1"/>
  <c r="G2735" i="10" s="1"/>
  <c r="A2736" i="10"/>
  <c r="B2735" i="10"/>
  <c r="C2735" i="10" s="1"/>
  <c r="D2735" i="10" s="1"/>
  <c r="K2736" i="10" l="1"/>
  <c r="L2736" i="10" s="1"/>
  <c r="M2736" i="10" s="1"/>
  <c r="H2736" i="10"/>
  <c r="I2736" i="10" s="1"/>
  <c r="J2736" i="10" s="1"/>
  <c r="E2736" i="10"/>
  <c r="F2736" i="10" s="1"/>
  <c r="G2736" i="10" s="1"/>
  <c r="A2737" i="10"/>
  <c r="B2736" i="10"/>
  <c r="C2736" i="10" s="1"/>
  <c r="D2736" i="10" s="1"/>
  <c r="K2737" i="10" l="1"/>
  <c r="L2737" i="10" s="1"/>
  <c r="M2737" i="10" s="1"/>
  <c r="H2737" i="10"/>
  <c r="I2737" i="10" s="1"/>
  <c r="J2737" i="10" s="1"/>
  <c r="E2737" i="10"/>
  <c r="F2737" i="10" s="1"/>
  <c r="G2737" i="10" s="1"/>
  <c r="A2738" i="10"/>
  <c r="B2737" i="10"/>
  <c r="C2737" i="10" s="1"/>
  <c r="D2737" i="10" s="1"/>
  <c r="K2738" i="10" l="1"/>
  <c r="L2738" i="10" s="1"/>
  <c r="M2738" i="10" s="1"/>
  <c r="H2738" i="10"/>
  <c r="I2738" i="10" s="1"/>
  <c r="J2738" i="10" s="1"/>
  <c r="E2738" i="10"/>
  <c r="F2738" i="10" s="1"/>
  <c r="G2738" i="10" s="1"/>
  <c r="A2739" i="10"/>
  <c r="B2738" i="10"/>
  <c r="C2738" i="10" s="1"/>
  <c r="D2738" i="10" s="1"/>
  <c r="K2739" i="10" l="1"/>
  <c r="L2739" i="10" s="1"/>
  <c r="M2739" i="10" s="1"/>
  <c r="E2739" i="10"/>
  <c r="F2739" i="10" s="1"/>
  <c r="G2739" i="10" s="1"/>
  <c r="H2739" i="10"/>
  <c r="I2739" i="10" s="1"/>
  <c r="J2739" i="10" s="1"/>
  <c r="A2740" i="10"/>
  <c r="B2739" i="10"/>
  <c r="C2739" i="10" s="1"/>
  <c r="D2739" i="10" s="1"/>
  <c r="K2740" i="10" l="1"/>
  <c r="L2740" i="10" s="1"/>
  <c r="M2740" i="10" s="1"/>
  <c r="H2740" i="10"/>
  <c r="I2740" i="10" s="1"/>
  <c r="J2740" i="10" s="1"/>
  <c r="E2740" i="10"/>
  <c r="F2740" i="10" s="1"/>
  <c r="G2740" i="10" s="1"/>
  <c r="A2741" i="10"/>
  <c r="B2740" i="10"/>
  <c r="C2740" i="10" s="1"/>
  <c r="D2740" i="10" s="1"/>
  <c r="K2741" i="10" l="1"/>
  <c r="L2741" i="10" s="1"/>
  <c r="M2741" i="10" s="1"/>
  <c r="H2741" i="10"/>
  <c r="I2741" i="10" s="1"/>
  <c r="J2741" i="10" s="1"/>
  <c r="E2741" i="10"/>
  <c r="F2741" i="10" s="1"/>
  <c r="G2741" i="10" s="1"/>
  <c r="A2742" i="10"/>
  <c r="B2741" i="10"/>
  <c r="C2741" i="10" s="1"/>
  <c r="D2741" i="10" s="1"/>
  <c r="K2742" i="10" l="1"/>
  <c r="L2742" i="10" s="1"/>
  <c r="M2742" i="10" s="1"/>
  <c r="H2742" i="10"/>
  <c r="I2742" i="10" s="1"/>
  <c r="J2742" i="10" s="1"/>
  <c r="E2742" i="10"/>
  <c r="F2742" i="10" s="1"/>
  <c r="G2742" i="10" s="1"/>
  <c r="A2743" i="10"/>
  <c r="B2742" i="10"/>
  <c r="C2742" i="10" s="1"/>
  <c r="D2742" i="10" s="1"/>
  <c r="K2743" i="10" l="1"/>
  <c r="L2743" i="10" s="1"/>
  <c r="M2743" i="10" s="1"/>
  <c r="E2743" i="10"/>
  <c r="F2743" i="10" s="1"/>
  <c r="G2743" i="10" s="1"/>
  <c r="H2743" i="10"/>
  <c r="I2743" i="10" s="1"/>
  <c r="J2743" i="10" s="1"/>
  <c r="A2744" i="10"/>
  <c r="B2743" i="10"/>
  <c r="C2743" i="10" s="1"/>
  <c r="D2743" i="10" s="1"/>
  <c r="K2744" i="10" l="1"/>
  <c r="L2744" i="10" s="1"/>
  <c r="M2744" i="10" s="1"/>
  <c r="H2744" i="10"/>
  <c r="I2744" i="10" s="1"/>
  <c r="J2744" i="10" s="1"/>
  <c r="E2744" i="10"/>
  <c r="F2744" i="10" s="1"/>
  <c r="G2744" i="10" s="1"/>
  <c r="A2745" i="10"/>
  <c r="B2744" i="10"/>
  <c r="C2744" i="10" s="1"/>
  <c r="D2744" i="10" s="1"/>
  <c r="K2745" i="10" l="1"/>
  <c r="L2745" i="10" s="1"/>
  <c r="M2745" i="10" s="1"/>
  <c r="H2745" i="10"/>
  <c r="I2745" i="10" s="1"/>
  <c r="J2745" i="10" s="1"/>
  <c r="E2745" i="10"/>
  <c r="F2745" i="10" s="1"/>
  <c r="G2745" i="10" s="1"/>
  <c r="A2746" i="10"/>
  <c r="B2745" i="10"/>
  <c r="C2745" i="10" s="1"/>
  <c r="D2745" i="10" s="1"/>
  <c r="K2746" i="10" l="1"/>
  <c r="L2746" i="10" s="1"/>
  <c r="M2746" i="10" s="1"/>
  <c r="H2746" i="10"/>
  <c r="I2746" i="10" s="1"/>
  <c r="J2746" i="10" s="1"/>
  <c r="E2746" i="10"/>
  <c r="F2746" i="10" s="1"/>
  <c r="G2746" i="10" s="1"/>
  <c r="A2747" i="10"/>
  <c r="B2746" i="10"/>
  <c r="C2746" i="10" s="1"/>
  <c r="D2746" i="10" s="1"/>
  <c r="K2747" i="10" l="1"/>
  <c r="L2747" i="10" s="1"/>
  <c r="M2747" i="10" s="1"/>
  <c r="E2747" i="10"/>
  <c r="F2747" i="10" s="1"/>
  <c r="G2747" i="10" s="1"/>
  <c r="H2747" i="10"/>
  <c r="I2747" i="10" s="1"/>
  <c r="J2747" i="10" s="1"/>
  <c r="A2748" i="10"/>
  <c r="B2747" i="10"/>
  <c r="C2747" i="10" s="1"/>
  <c r="D2747" i="10" s="1"/>
  <c r="K2748" i="10" l="1"/>
  <c r="L2748" i="10" s="1"/>
  <c r="M2748" i="10" s="1"/>
  <c r="H2748" i="10"/>
  <c r="I2748" i="10" s="1"/>
  <c r="J2748" i="10" s="1"/>
  <c r="E2748" i="10"/>
  <c r="F2748" i="10" s="1"/>
  <c r="G2748" i="10" s="1"/>
  <c r="A2749" i="10"/>
  <c r="B2748" i="10"/>
  <c r="C2748" i="10" s="1"/>
  <c r="D2748" i="10" s="1"/>
  <c r="K2749" i="10" l="1"/>
  <c r="L2749" i="10" s="1"/>
  <c r="M2749" i="10" s="1"/>
  <c r="H2749" i="10"/>
  <c r="I2749" i="10" s="1"/>
  <c r="J2749" i="10" s="1"/>
  <c r="E2749" i="10"/>
  <c r="F2749" i="10" s="1"/>
  <c r="G2749" i="10" s="1"/>
  <c r="A2750" i="10"/>
  <c r="B2749" i="10"/>
  <c r="C2749" i="10" s="1"/>
  <c r="D2749" i="10" s="1"/>
  <c r="K2750" i="10" l="1"/>
  <c r="L2750" i="10" s="1"/>
  <c r="M2750" i="10" s="1"/>
  <c r="H2750" i="10"/>
  <c r="I2750" i="10" s="1"/>
  <c r="J2750" i="10" s="1"/>
  <c r="E2750" i="10"/>
  <c r="F2750" i="10" s="1"/>
  <c r="G2750" i="10" s="1"/>
  <c r="A2751" i="10"/>
  <c r="B2750" i="10"/>
  <c r="C2750" i="10" s="1"/>
  <c r="D2750" i="10" s="1"/>
  <c r="K2751" i="10" l="1"/>
  <c r="L2751" i="10" s="1"/>
  <c r="M2751" i="10" s="1"/>
  <c r="H2751" i="10"/>
  <c r="I2751" i="10" s="1"/>
  <c r="J2751" i="10" s="1"/>
  <c r="E2751" i="10"/>
  <c r="F2751" i="10" s="1"/>
  <c r="G2751" i="10" s="1"/>
  <c r="A2752" i="10"/>
  <c r="B2751" i="10"/>
  <c r="C2751" i="10" s="1"/>
  <c r="D2751" i="10" s="1"/>
  <c r="K2752" i="10" l="1"/>
  <c r="L2752" i="10" s="1"/>
  <c r="M2752" i="10" s="1"/>
  <c r="H2752" i="10"/>
  <c r="I2752" i="10" s="1"/>
  <c r="J2752" i="10" s="1"/>
  <c r="E2752" i="10"/>
  <c r="F2752" i="10" s="1"/>
  <c r="G2752" i="10" s="1"/>
  <c r="A2753" i="10"/>
  <c r="B2752" i="10"/>
  <c r="C2752" i="10" s="1"/>
  <c r="D2752" i="10" s="1"/>
  <c r="K2753" i="10" l="1"/>
  <c r="L2753" i="10" s="1"/>
  <c r="M2753" i="10" s="1"/>
  <c r="H2753" i="10"/>
  <c r="I2753" i="10" s="1"/>
  <c r="J2753" i="10" s="1"/>
  <c r="E2753" i="10"/>
  <c r="F2753" i="10" s="1"/>
  <c r="G2753" i="10" s="1"/>
  <c r="A2754" i="10"/>
  <c r="B2753" i="10"/>
  <c r="C2753" i="10" s="1"/>
  <c r="D2753" i="10" s="1"/>
  <c r="K2754" i="10" l="1"/>
  <c r="L2754" i="10" s="1"/>
  <c r="M2754" i="10" s="1"/>
  <c r="H2754" i="10"/>
  <c r="I2754" i="10" s="1"/>
  <c r="J2754" i="10" s="1"/>
  <c r="E2754" i="10"/>
  <c r="F2754" i="10" s="1"/>
  <c r="G2754" i="10" s="1"/>
  <c r="A2755" i="10"/>
  <c r="B2754" i="10"/>
  <c r="C2754" i="10" s="1"/>
  <c r="D2754" i="10" s="1"/>
  <c r="K2755" i="10" l="1"/>
  <c r="L2755" i="10" s="1"/>
  <c r="M2755" i="10" s="1"/>
  <c r="E2755" i="10"/>
  <c r="F2755" i="10" s="1"/>
  <c r="G2755" i="10" s="1"/>
  <c r="H2755" i="10"/>
  <c r="I2755" i="10" s="1"/>
  <c r="J2755" i="10" s="1"/>
  <c r="A2756" i="10"/>
  <c r="B2755" i="10"/>
  <c r="C2755" i="10" s="1"/>
  <c r="D2755" i="10" s="1"/>
  <c r="K2756" i="10" l="1"/>
  <c r="L2756" i="10" s="1"/>
  <c r="M2756" i="10" s="1"/>
  <c r="H2756" i="10"/>
  <c r="I2756" i="10" s="1"/>
  <c r="J2756" i="10" s="1"/>
  <c r="E2756" i="10"/>
  <c r="F2756" i="10" s="1"/>
  <c r="G2756" i="10" s="1"/>
  <c r="A2757" i="10"/>
  <c r="B2756" i="10"/>
  <c r="C2756" i="10" s="1"/>
  <c r="D2756" i="10" s="1"/>
  <c r="K2757" i="10" l="1"/>
  <c r="L2757" i="10" s="1"/>
  <c r="M2757" i="10" s="1"/>
  <c r="H2757" i="10"/>
  <c r="I2757" i="10" s="1"/>
  <c r="J2757" i="10" s="1"/>
  <c r="E2757" i="10"/>
  <c r="F2757" i="10" s="1"/>
  <c r="G2757" i="10" s="1"/>
  <c r="A2758" i="10"/>
  <c r="B2757" i="10"/>
  <c r="C2757" i="10" s="1"/>
  <c r="D2757" i="10" s="1"/>
  <c r="K2758" i="10" l="1"/>
  <c r="L2758" i="10" s="1"/>
  <c r="M2758" i="10" s="1"/>
  <c r="H2758" i="10"/>
  <c r="I2758" i="10" s="1"/>
  <c r="J2758" i="10" s="1"/>
  <c r="E2758" i="10"/>
  <c r="F2758" i="10" s="1"/>
  <c r="G2758" i="10" s="1"/>
  <c r="A2759" i="10"/>
  <c r="B2758" i="10"/>
  <c r="C2758" i="10" s="1"/>
  <c r="D2758" i="10" s="1"/>
  <c r="K2759" i="10" l="1"/>
  <c r="L2759" i="10" s="1"/>
  <c r="M2759" i="10" s="1"/>
  <c r="E2759" i="10"/>
  <c r="F2759" i="10" s="1"/>
  <c r="G2759" i="10" s="1"/>
  <c r="H2759" i="10"/>
  <c r="I2759" i="10" s="1"/>
  <c r="J2759" i="10" s="1"/>
  <c r="A2760" i="10"/>
  <c r="B2759" i="10"/>
  <c r="C2759" i="10" s="1"/>
  <c r="D2759" i="10" s="1"/>
  <c r="K2760" i="10" l="1"/>
  <c r="L2760" i="10" s="1"/>
  <c r="M2760" i="10" s="1"/>
  <c r="H2760" i="10"/>
  <c r="I2760" i="10" s="1"/>
  <c r="J2760" i="10" s="1"/>
  <c r="E2760" i="10"/>
  <c r="F2760" i="10" s="1"/>
  <c r="G2760" i="10" s="1"/>
  <c r="A2761" i="10"/>
  <c r="B2760" i="10"/>
  <c r="C2760" i="10" s="1"/>
  <c r="D2760" i="10" s="1"/>
  <c r="K2761" i="10" l="1"/>
  <c r="L2761" i="10" s="1"/>
  <c r="M2761" i="10" s="1"/>
  <c r="H2761" i="10"/>
  <c r="I2761" i="10" s="1"/>
  <c r="J2761" i="10" s="1"/>
  <c r="E2761" i="10"/>
  <c r="F2761" i="10" s="1"/>
  <c r="G2761" i="10" s="1"/>
  <c r="A2762" i="10"/>
  <c r="B2761" i="10"/>
  <c r="C2761" i="10" s="1"/>
  <c r="D2761" i="10" s="1"/>
  <c r="K2762" i="10" l="1"/>
  <c r="L2762" i="10" s="1"/>
  <c r="M2762" i="10" s="1"/>
  <c r="H2762" i="10"/>
  <c r="I2762" i="10" s="1"/>
  <c r="J2762" i="10" s="1"/>
  <c r="E2762" i="10"/>
  <c r="F2762" i="10" s="1"/>
  <c r="G2762" i="10" s="1"/>
  <c r="A2763" i="10"/>
  <c r="B2762" i="10"/>
  <c r="C2762" i="10" s="1"/>
  <c r="D2762" i="10" s="1"/>
  <c r="K2763" i="10" l="1"/>
  <c r="L2763" i="10" s="1"/>
  <c r="M2763" i="10" s="1"/>
  <c r="E2763" i="10"/>
  <c r="F2763" i="10" s="1"/>
  <c r="G2763" i="10" s="1"/>
  <c r="H2763" i="10"/>
  <c r="I2763" i="10" s="1"/>
  <c r="J2763" i="10" s="1"/>
  <c r="A2764" i="10"/>
  <c r="B2763" i="10"/>
  <c r="C2763" i="10" s="1"/>
  <c r="D2763" i="10" s="1"/>
  <c r="K2764" i="10" l="1"/>
  <c r="L2764" i="10" s="1"/>
  <c r="M2764" i="10" s="1"/>
  <c r="H2764" i="10"/>
  <c r="I2764" i="10" s="1"/>
  <c r="J2764" i="10" s="1"/>
  <c r="E2764" i="10"/>
  <c r="F2764" i="10" s="1"/>
  <c r="G2764" i="10" s="1"/>
  <c r="A2765" i="10"/>
  <c r="B2764" i="10"/>
  <c r="C2764" i="10" s="1"/>
  <c r="D2764" i="10" s="1"/>
  <c r="K2765" i="10" l="1"/>
  <c r="L2765" i="10" s="1"/>
  <c r="M2765" i="10" s="1"/>
  <c r="H2765" i="10"/>
  <c r="I2765" i="10" s="1"/>
  <c r="J2765" i="10" s="1"/>
  <c r="E2765" i="10"/>
  <c r="F2765" i="10" s="1"/>
  <c r="G2765" i="10" s="1"/>
  <c r="A2766" i="10"/>
  <c r="B2765" i="10"/>
  <c r="C2765" i="10" s="1"/>
  <c r="D2765" i="10" s="1"/>
  <c r="K2766" i="10" l="1"/>
  <c r="L2766" i="10" s="1"/>
  <c r="M2766" i="10" s="1"/>
  <c r="H2766" i="10"/>
  <c r="I2766" i="10" s="1"/>
  <c r="J2766" i="10" s="1"/>
  <c r="E2766" i="10"/>
  <c r="F2766" i="10" s="1"/>
  <c r="G2766" i="10" s="1"/>
  <c r="A2767" i="10"/>
  <c r="B2766" i="10"/>
  <c r="C2766" i="10" s="1"/>
  <c r="D2766" i="10" s="1"/>
  <c r="K2767" i="10" l="1"/>
  <c r="L2767" i="10" s="1"/>
  <c r="M2767" i="10" s="1"/>
  <c r="H2767" i="10"/>
  <c r="I2767" i="10" s="1"/>
  <c r="J2767" i="10" s="1"/>
  <c r="E2767" i="10"/>
  <c r="F2767" i="10" s="1"/>
  <c r="G2767" i="10" s="1"/>
  <c r="A2768" i="10"/>
  <c r="B2767" i="10"/>
  <c r="C2767" i="10" s="1"/>
  <c r="D2767" i="10" s="1"/>
  <c r="K2768" i="10" l="1"/>
  <c r="L2768" i="10" s="1"/>
  <c r="M2768" i="10" s="1"/>
  <c r="H2768" i="10"/>
  <c r="I2768" i="10" s="1"/>
  <c r="J2768" i="10" s="1"/>
  <c r="E2768" i="10"/>
  <c r="F2768" i="10" s="1"/>
  <c r="G2768" i="10" s="1"/>
  <c r="A2769" i="10"/>
  <c r="B2768" i="10"/>
  <c r="C2768" i="10" s="1"/>
  <c r="D2768" i="10" s="1"/>
  <c r="K2769" i="10" l="1"/>
  <c r="L2769" i="10" s="1"/>
  <c r="M2769" i="10" s="1"/>
  <c r="H2769" i="10"/>
  <c r="I2769" i="10" s="1"/>
  <c r="J2769" i="10" s="1"/>
  <c r="E2769" i="10"/>
  <c r="F2769" i="10" s="1"/>
  <c r="G2769" i="10" s="1"/>
  <c r="A2770" i="10"/>
  <c r="B2769" i="10"/>
  <c r="C2769" i="10" s="1"/>
  <c r="D2769" i="10" s="1"/>
  <c r="K2770" i="10" l="1"/>
  <c r="L2770" i="10" s="1"/>
  <c r="M2770" i="10" s="1"/>
  <c r="H2770" i="10"/>
  <c r="I2770" i="10" s="1"/>
  <c r="J2770" i="10" s="1"/>
  <c r="E2770" i="10"/>
  <c r="F2770" i="10" s="1"/>
  <c r="G2770" i="10" s="1"/>
  <c r="A2771" i="10"/>
  <c r="B2770" i="10"/>
  <c r="C2770" i="10" s="1"/>
  <c r="D2770" i="10" s="1"/>
  <c r="K2771" i="10" l="1"/>
  <c r="L2771" i="10" s="1"/>
  <c r="M2771" i="10" s="1"/>
  <c r="E2771" i="10"/>
  <c r="F2771" i="10" s="1"/>
  <c r="G2771" i="10" s="1"/>
  <c r="H2771" i="10"/>
  <c r="I2771" i="10" s="1"/>
  <c r="J2771" i="10" s="1"/>
  <c r="A2772" i="10"/>
  <c r="B2771" i="10"/>
  <c r="C2771" i="10" s="1"/>
  <c r="D2771" i="10" s="1"/>
  <c r="K2772" i="10" l="1"/>
  <c r="L2772" i="10" s="1"/>
  <c r="M2772" i="10" s="1"/>
  <c r="H2772" i="10"/>
  <c r="I2772" i="10" s="1"/>
  <c r="J2772" i="10" s="1"/>
  <c r="E2772" i="10"/>
  <c r="F2772" i="10" s="1"/>
  <c r="G2772" i="10" s="1"/>
  <c r="A2773" i="10"/>
  <c r="B2772" i="10"/>
  <c r="C2772" i="10" s="1"/>
  <c r="D2772" i="10" s="1"/>
  <c r="K2773" i="10" l="1"/>
  <c r="L2773" i="10" s="1"/>
  <c r="M2773" i="10" s="1"/>
  <c r="H2773" i="10"/>
  <c r="I2773" i="10" s="1"/>
  <c r="J2773" i="10" s="1"/>
  <c r="E2773" i="10"/>
  <c r="F2773" i="10" s="1"/>
  <c r="G2773" i="10" s="1"/>
  <c r="A2774" i="10"/>
  <c r="B2773" i="10"/>
  <c r="C2773" i="10" s="1"/>
  <c r="D2773" i="10" s="1"/>
  <c r="K2774" i="10" l="1"/>
  <c r="L2774" i="10" s="1"/>
  <c r="M2774" i="10" s="1"/>
  <c r="H2774" i="10"/>
  <c r="I2774" i="10" s="1"/>
  <c r="J2774" i="10" s="1"/>
  <c r="E2774" i="10"/>
  <c r="F2774" i="10" s="1"/>
  <c r="G2774" i="10" s="1"/>
  <c r="A2775" i="10"/>
  <c r="B2774" i="10"/>
  <c r="C2774" i="10" s="1"/>
  <c r="D2774" i="10" s="1"/>
  <c r="K2775" i="10" l="1"/>
  <c r="L2775" i="10" s="1"/>
  <c r="M2775" i="10" s="1"/>
  <c r="E2775" i="10"/>
  <c r="F2775" i="10" s="1"/>
  <c r="G2775" i="10" s="1"/>
  <c r="H2775" i="10"/>
  <c r="I2775" i="10" s="1"/>
  <c r="J2775" i="10" s="1"/>
  <c r="A2776" i="10"/>
  <c r="B2775" i="10"/>
  <c r="C2775" i="10" s="1"/>
  <c r="D2775" i="10" s="1"/>
  <c r="K2776" i="10" l="1"/>
  <c r="L2776" i="10" s="1"/>
  <c r="M2776" i="10" s="1"/>
  <c r="H2776" i="10"/>
  <c r="I2776" i="10" s="1"/>
  <c r="J2776" i="10" s="1"/>
  <c r="E2776" i="10"/>
  <c r="F2776" i="10" s="1"/>
  <c r="G2776" i="10" s="1"/>
  <c r="A2777" i="10"/>
  <c r="B2776" i="10"/>
  <c r="C2776" i="10" s="1"/>
  <c r="D2776" i="10" s="1"/>
  <c r="K2777" i="10" l="1"/>
  <c r="L2777" i="10" s="1"/>
  <c r="M2777" i="10" s="1"/>
  <c r="H2777" i="10"/>
  <c r="I2777" i="10" s="1"/>
  <c r="J2777" i="10" s="1"/>
  <c r="E2777" i="10"/>
  <c r="F2777" i="10" s="1"/>
  <c r="G2777" i="10" s="1"/>
  <c r="A2778" i="10"/>
  <c r="B2777" i="10"/>
  <c r="C2777" i="10" s="1"/>
  <c r="D2777" i="10" s="1"/>
  <c r="K2778" i="10" l="1"/>
  <c r="L2778" i="10" s="1"/>
  <c r="M2778" i="10" s="1"/>
  <c r="H2778" i="10"/>
  <c r="I2778" i="10" s="1"/>
  <c r="J2778" i="10" s="1"/>
  <c r="E2778" i="10"/>
  <c r="F2778" i="10" s="1"/>
  <c r="G2778" i="10" s="1"/>
  <c r="A2779" i="10"/>
  <c r="B2778" i="10"/>
  <c r="C2778" i="10" s="1"/>
  <c r="D2778" i="10" s="1"/>
  <c r="K2779" i="10" l="1"/>
  <c r="L2779" i="10" s="1"/>
  <c r="M2779" i="10" s="1"/>
  <c r="E2779" i="10"/>
  <c r="F2779" i="10" s="1"/>
  <c r="G2779" i="10" s="1"/>
  <c r="H2779" i="10"/>
  <c r="I2779" i="10" s="1"/>
  <c r="J2779" i="10" s="1"/>
  <c r="A2780" i="10"/>
  <c r="B2779" i="10"/>
  <c r="C2779" i="10" s="1"/>
  <c r="D2779" i="10" s="1"/>
  <c r="K2780" i="10" l="1"/>
  <c r="L2780" i="10" s="1"/>
  <c r="M2780" i="10" s="1"/>
  <c r="H2780" i="10"/>
  <c r="I2780" i="10" s="1"/>
  <c r="J2780" i="10" s="1"/>
  <c r="E2780" i="10"/>
  <c r="F2780" i="10" s="1"/>
  <c r="G2780" i="10" s="1"/>
  <c r="A2781" i="10"/>
  <c r="B2780" i="10"/>
  <c r="C2780" i="10" s="1"/>
  <c r="D2780" i="10" s="1"/>
  <c r="K2781" i="10" l="1"/>
  <c r="L2781" i="10" s="1"/>
  <c r="M2781" i="10" s="1"/>
  <c r="H2781" i="10"/>
  <c r="I2781" i="10" s="1"/>
  <c r="J2781" i="10" s="1"/>
  <c r="E2781" i="10"/>
  <c r="F2781" i="10" s="1"/>
  <c r="G2781" i="10" s="1"/>
  <c r="A2782" i="10"/>
  <c r="B2781" i="10"/>
  <c r="C2781" i="10" s="1"/>
  <c r="D2781" i="10" s="1"/>
  <c r="K2782" i="10" l="1"/>
  <c r="L2782" i="10" s="1"/>
  <c r="M2782" i="10" s="1"/>
  <c r="H2782" i="10"/>
  <c r="I2782" i="10" s="1"/>
  <c r="J2782" i="10" s="1"/>
  <c r="E2782" i="10"/>
  <c r="F2782" i="10" s="1"/>
  <c r="G2782" i="10" s="1"/>
  <c r="A2783" i="10"/>
  <c r="B2782" i="10"/>
  <c r="C2782" i="10" s="1"/>
  <c r="D2782" i="10" s="1"/>
  <c r="K2783" i="10" l="1"/>
  <c r="L2783" i="10" s="1"/>
  <c r="M2783" i="10" s="1"/>
  <c r="H2783" i="10"/>
  <c r="I2783" i="10" s="1"/>
  <c r="J2783" i="10" s="1"/>
  <c r="E2783" i="10"/>
  <c r="F2783" i="10" s="1"/>
  <c r="G2783" i="10" s="1"/>
  <c r="A2784" i="10"/>
  <c r="B2783" i="10"/>
  <c r="C2783" i="10" s="1"/>
  <c r="D2783" i="10" s="1"/>
  <c r="K2784" i="10" l="1"/>
  <c r="L2784" i="10" s="1"/>
  <c r="M2784" i="10" s="1"/>
  <c r="H2784" i="10"/>
  <c r="I2784" i="10" s="1"/>
  <c r="J2784" i="10" s="1"/>
  <c r="E2784" i="10"/>
  <c r="F2784" i="10" s="1"/>
  <c r="G2784" i="10" s="1"/>
  <c r="A2785" i="10"/>
  <c r="B2784" i="10"/>
  <c r="C2784" i="10" s="1"/>
  <c r="D2784" i="10" s="1"/>
  <c r="K2785" i="10" l="1"/>
  <c r="L2785" i="10" s="1"/>
  <c r="M2785" i="10" s="1"/>
  <c r="H2785" i="10"/>
  <c r="I2785" i="10" s="1"/>
  <c r="J2785" i="10" s="1"/>
  <c r="E2785" i="10"/>
  <c r="F2785" i="10" s="1"/>
  <c r="G2785" i="10" s="1"/>
  <c r="A2786" i="10"/>
  <c r="B2785" i="10"/>
  <c r="C2785" i="10" s="1"/>
  <c r="D2785" i="10" s="1"/>
  <c r="K2786" i="10" l="1"/>
  <c r="L2786" i="10" s="1"/>
  <c r="M2786" i="10" s="1"/>
  <c r="H2786" i="10"/>
  <c r="I2786" i="10" s="1"/>
  <c r="J2786" i="10" s="1"/>
  <c r="E2786" i="10"/>
  <c r="F2786" i="10" s="1"/>
  <c r="G2786" i="10" s="1"/>
  <c r="A2787" i="10"/>
  <c r="B2786" i="10"/>
  <c r="C2786" i="10" s="1"/>
  <c r="D2786" i="10" s="1"/>
  <c r="K2787" i="10" l="1"/>
  <c r="L2787" i="10" s="1"/>
  <c r="M2787" i="10" s="1"/>
  <c r="E2787" i="10"/>
  <c r="F2787" i="10" s="1"/>
  <c r="G2787" i="10" s="1"/>
  <c r="H2787" i="10"/>
  <c r="I2787" i="10" s="1"/>
  <c r="J2787" i="10" s="1"/>
  <c r="A2788" i="10"/>
  <c r="B2787" i="10"/>
  <c r="C2787" i="10" s="1"/>
  <c r="D2787" i="10" s="1"/>
  <c r="K2788" i="10" l="1"/>
  <c r="L2788" i="10" s="1"/>
  <c r="M2788" i="10" s="1"/>
  <c r="H2788" i="10"/>
  <c r="I2788" i="10" s="1"/>
  <c r="J2788" i="10" s="1"/>
  <c r="E2788" i="10"/>
  <c r="F2788" i="10" s="1"/>
  <c r="G2788" i="10" s="1"/>
  <c r="A2789" i="10"/>
  <c r="B2788" i="10"/>
  <c r="C2788" i="10" s="1"/>
  <c r="D2788" i="10" s="1"/>
  <c r="K2789" i="10" l="1"/>
  <c r="L2789" i="10" s="1"/>
  <c r="M2789" i="10" s="1"/>
  <c r="H2789" i="10"/>
  <c r="I2789" i="10" s="1"/>
  <c r="J2789" i="10" s="1"/>
  <c r="E2789" i="10"/>
  <c r="F2789" i="10" s="1"/>
  <c r="G2789" i="10" s="1"/>
  <c r="A2790" i="10"/>
  <c r="B2789" i="10"/>
  <c r="C2789" i="10" s="1"/>
  <c r="D2789" i="10" s="1"/>
  <c r="K2790" i="10" l="1"/>
  <c r="L2790" i="10" s="1"/>
  <c r="M2790" i="10" s="1"/>
  <c r="H2790" i="10"/>
  <c r="I2790" i="10" s="1"/>
  <c r="J2790" i="10" s="1"/>
  <c r="E2790" i="10"/>
  <c r="F2790" i="10" s="1"/>
  <c r="G2790" i="10" s="1"/>
  <c r="A2791" i="10"/>
  <c r="B2790" i="10"/>
  <c r="C2790" i="10" s="1"/>
  <c r="D2790" i="10" s="1"/>
  <c r="K2791" i="10" l="1"/>
  <c r="L2791" i="10" s="1"/>
  <c r="M2791" i="10" s="1"/>
  <c r="E2791" i="10"/>
  <c r="F2791" i="10" s="1"/>
  <c r="G2791" i="10" s="1"/>
  <c r="H2791" i="10"/>
  <c r="I2791" i="10" s="1"/>
  <c r="J2791" i="10" s="1"/>
  <c r="A2792" i="10"/>
  <c r="B2791" i="10"/>
  <c r="C2791" i="10" s="1"/>
  <c r="D2791" i="10" s="1"/>
  <c r="K2792" i="10" l="1"/>
  <c r="L2792" i="10" s="1"/>
  <c r="M2792" i="10" s="1"/>
  <c r="H2792" i="10"/>
  <c r="I2792" i="10" s="1"/>
  <c r="J2792" i="10" s="1"/>
  <c r="E2792" i="10"/>
  <c r="F2792" i="10" s="1"/>
  <c r="G2792" i="10" s="1"/>
  <c r="A2793" i="10"/>
  <c r="B2792" i="10"/>
  <c r="C2792" i="10" s="1"/>
  <c r="D2792" i="10" s="1"/>
  <c r="K2793" i="10" l="1"/>
  <c r="L2793" i="10" s="1"/>
  <c r="M2793" i="10" s="1"/>
  <c r="H2793" i="10"/>
  <c r="I2793" i="10" s="1"/>
  <c r="J2793" i="10" s="1"/>
  <c r="E2793" i="10"/>
  <c r="F2793" i="10" s="1"/>
  <c r="G2793" i="10" s="1"/>
  <c r="A2794" i="10"/>
  <c r="B2793" i="10"/>
  <c r="C2793" i="10" s="1"/>
  <c r="D2793" i="10" s="1"/>
  <c r="K2794" i="10" l="1"/>
  <c r="L2794" i="10" s="1"/>
  <c r="M2794" i="10" s="1"/>
  <c r="H2794" i="10"/>
  <c r="I2794" i="10" s="1"/>
  <c r="J2794" i="10" s="1"/>
  <c r="E2794" i="10"/>
  <c r="F2794" i="10" s="1"/>
  <c r="G2794" i="10" s="1"/>
  <c r="A2795" i="10"/>
  <c r="B2794" i="10"/>
  <c r="C2794" i="10" s="1"/>
  <c r="D2794" i="10" s="1"/>
  <c r="K2795" i="10" l="1"/>
  <c r="L2795" i="10" s="1"/>
  <c r="M2795" i="10" s="1"/>
  <c r="E2795" i="10"/>
  <c r="F2795" i="10" s="1"/>
  <c r="G2795" i="10" s="1"/>
  <c r="H2795" i="10"/>
  <c r="I2795" i="10" s="1"/>
  <c r="J2795" i="10" s="1"/>
  <c r="A2796" i="10"/>
  <c r="B2795" i="10"/>
  <c r="C2795" i="10" s="1"/>
  <c r="D2795" i="10" s="1"/>
  <c r="K2796" i="10" l="1"/>
  <c r="L2796" i="10" s="1"/>
  <c r="M2796" i="10" s="1"/>
  <c r="H2796" i="10"/>
  <c r="I2796" i="10" s="1"/>
  <c r="J2796" i="10" s="1"/>
  <c r="E2796" i="10"/>
  <c r="F2796" i="10" s="1"/>
  <c r="G2796" i="10" s="1"/>
  <c r="A2797" i="10"/>
  <c r="B2796" i="10"/>
  <c r="C2796" i="10" s="1"/>
  <c r="D2796" i="10" s="1"/>
  <c r="K2797" i="10" l="1"/>
  <c r="L2797" i="10" s="1"/>
  <c r="M2797" i="10" s="1"/>
  <c r="H2797" i="10"/>
  <c r="I2797" i="10" s="1"/>
  <c r="J2797" i="10" s="1"/>
  <c r="E2797" i="10"/>
  <c r="F2797" i="10" s="1"/>
  <c r="G2797" i="10" s="1"/>
  <c r="A2798" i="10"/>
  <c r="B2797" i="10"/>
  <c r="C2797" i="10" s="1"/>
  <c r="D2797" i="10" s="1"/>
  <c r="K2798" i="10" l="1"/>
  <c r="L2798" i="10" s="1"/>
  <c r="M2798" i="10" s="1"/>
  <c r="H2798" i="10"/>
  <c r="I2798" i="10" s="1"/>
  <c r="J2798" i="10" s="1"/>
  <c r="E2798" i="10"/>
  <c r="F2798" i="10" s="1"/>
  <c r="G2798" i="10" s="1"/>
  <c r="A2799" i="10"/>
  <c r="B2798" i="10"/>
  <c r="C2798" i="10" s="1"/>
  <c r="D2798" i="10" s="1"/>
  <c r="K2799" i="10" l="1"/>
  <c r="L2799" i="10" s="1"/>
  <c r="M2799" i="10" s="1"/>
  <c r="H2799" i="10"/>
  <c r="I2799" i="10" s="1"/>
  <c r="J2799" i="10" s="1"/>
  <c r="E2799" i="10"/>
  <c r="F2799" i="10" s="1"/>
  <c r="G2799" i="10" s="1"/>
  <c r="A2800" i="10"/>
  <c r="B2799" i="10"/>
  <c r="C2799" i="10" s="1"/>
  <c r="D2799" i="10" s="1"/>
  <c r="K2800" i="10" l="1"/>
  <c r="L2800" i="10" s="1"/>
  <c r="M2800" i="10" s="1"/>
  <c r="H2800" i="10"/>
  <c r="I2800" i="10" s="1"/>
  <c r="J2800" i="10" s="1"/>
  <c r="E2800" i="10"/>
  <c r="F2800" i="10" s="1"/>
  <c r="G2800" i="10" s="1"/>
  <c r="A2801" i="10"/>
  <c r="B2800" i="10"/>
  <c r="C2800" i="10" s="1"/>
  <c r="D2800" i="10" s="1"/>
  <c r="K2801" i="10" l="1"/>
  <c r="L2801" i="10" s="1"/>
  <c r="M2801" i="10" s="1"/>
  <c r="H2801" i="10"/>
  <c r="I2801" i="10" s="1"/>
  <c r="J2801" i="10" s="1"/>
  <c r="E2801" i="10"/>
  <c r="F2801" i="10" s="1"/>
  <c r="G2801" i="10" s="1"/>
  <c r="A2802" i="10"/>
  <c r="B2801" i="10"/>
  <c r="C2801" i="10" s="1"/>
  <c r="D2801" i="10" s="1"/>
  <c r="K2802" i="10" l="1"/>
  <c r="L2802" i="10" s="1"/>
  <c r="M2802" i="10" s="1"/>
  <c r="H2802" i="10"/>
  <c r="I2802" i="10" s="1"/>
  <c r="J2802" i="10" s="1"/>
  <c r="E2802" i="10"/>
  <c r="F2802" i="10" s="1"/>
  <c r="G2802" i="10" s="1"/>
  <c r="A2803" i="10"/>
  <c r="B2802" i="10"/>
  <c r="C2802" i="10" s="1"/>
  <c r="D2802" i="10" s="1"/>
  <c r="K2803" i="10" l="1"/>
  <c r="L2803" i="10" s="1"/>
  <c r="M2803" i="10" s="1"/>
  <c r="E2803" i="10"/>
  <c r="F2803" i="10" s="1"/>
  <c r="G2803" i="10" s="1"/>
  <c r="H2803" i="10"/>
  <c r="I2803" i="10" s="1"/>
  <c r="J2803" i="10" s="1"/>
  <c r="A2804" i="10"/>
  <c r="B2803" i="10"/>
  <c r="C2803" i="10" s="1"/>
  <c r="D2803" i="10" s="1"/>
  <c r="K2804" i="10" l="1"/>
  <c r="L2804" i="10" s="1"/>
  <c r="M2804" i="10" s="1"/>
  <c r="H2804" i="10"/>
  <c r="I2804" i="10" s="1"/>
  <c r="J2804" i="10" s="1"/>
  <c r="E2804" i="10"/>
  <c r="F2804" i="10" s="1"/>
  <c r="G2804" i="10" s="1"/>
  <c r="A2805" i="10"/>
  <c r="B2804" i="10"/>
  <c r="C2804" i="10" s="1"/>
  <c r="D2804" i="10" s="1"/>
  <c r="K2805" i="10" l="1"/>
  <c r="L2805" i="10" s="1"/>
  <c r="M2805" i="10" s="1"/>
  <c r="H2805" i="10"/>
  <c r="I2805" i="10" s="1"/>
  <c r="J2805" i="10" s="1"/>
  <c r="E2805" i="10"/>
  <c r="F2805" i="10" s="1"/>
  <c r="G2805" i="10" s="1"/>
  <c r="A2806" i="10"/>
  <c r="B2805" i="10"/>
  <c r="C2805" i="10" s="1"/>
  <c r="D2805" i="10" s="1"/>
  <c r="K2806" i="10" l="1"/>
  <c r="L2806" i="10" s="1"/>
  <c r="M2806" i="10" s="1"/>
  <c r="H2806" i="10"/>
  <c r="I2806" i="10" s="1"/>
  <c r="J2806" i="10" s="1"/>
  <c r="E2806" i="10"/>
  <c r="F2806" i="10" s="1"/>
  <c r="G2806" i="10" s="1"/>
  <c r="A2807" i="10"/>
  <c r="B2806" i="10"/>
  <c r="C2806" i="10" s="1"/>
  <c r="D2806" i="10" s="1"/>
  <c r="K2807" i="10" l="1"/>
  <c r="L2807" i="10" s="1"/>
  <c r="M2807" i="10" s="1"/>
  <c r="E2807" i="10"/>
  <c r="F2807" i="10" s="1"/>
  <c r="G2807" i="10" s="1"/>
  <c r="H2807" i="10"/>
  <c r="I2807" i="10" s="1"/>
  <c r="J2807" i="10" s="1"/>
  <c r="A2808" i="10"/>
  <c r="B2807" i="10"/>
  <c r="C2807" i="10" s="1"/>
  <c r="D2807" i="10" s="1"/>
  <c r="K2808" i="10" l="1"/>
  <c r="L2808" i="10" s="1"/>
  <c r="M2808" i="10" s="1"/>
  <c r="H2808" i="10"/>
  <c r="I2808" i="10" s="1"/>
  <c r="J2808" i="10" s="1"/>
  <c r="E2808" i="10"/>
  <c r="F2808" i="10" s="1"/>
  <c r="G2808" i="10" s="1"/>
  <c r="A2809" i="10"/>
  <c r="B2808" i="10"/>
  <c r="C2808" i="10" s="1"/>
  <c r="D2808" i="10" s="1"/>
  <c r="K2809" i="10" l="1"/>
  <c r="L2809" i="10" s="1"/>
  <c r="M2809" i="10" s="1"/>
  <c r="H2809" i="10"/>
  <c r="I2809" i="10" s="1"/>
  <c r="J2809" i="10" s="1"/>
  <c r="E2809" i="10"/>
  <c r="F2809" i="10" s="1"/>
  <c r="G2809" i="10" s="1"/>
  <c r="A2810" i="10"/>
  <c r="B2809" i="10"/>
  <c r="C2809" i="10" s="1"/>
  <c r="D2809" i="10" s="1"/>
  <c r="K2810" i="10" l="1"/>
  <c r="L2810" i="10" s="1"/>
  <c r="M2810" i="10" s="1"/>
  <c r="H2810" i="10"/>
  <c r="I2810" i="10" s="1"/>
  <c r="J2810" i="10" s="1"/>
  <c r="E2810" i="10"/>
  <c r="F2810" i="10" s="1"/>
  <c r="G2810" i="10" s="1"/>
  <c r="A2811" i="10"/>
  <c r="B2810" i="10"/>
  <c r="C2810" i="10" s="1"/>
  <c r="D2810" i="10" s="1"/>
  <c r="K2811" i="10" l="1"/>
  <c r="L2811" i="10" s="1"/>
  <c r="M2811" i="10" s="1"/>
  <c r="E2811" i="10"/>
  <c r="F2811" i="10" s="1"/>
  <c r="G2811" i="10" s="1"/>
  <c r="H2811" i="10"/>
  <c r="I2811" i="10" s="1"/>
  <c r="J2811" i="10" s="1"/>
  <c r="A2812" i="10"/>
  <c r="B2811" i="10"/>
  <c r="C2811" i="10" s="1"/>
  <c r="D2811" i="10" s="1"/>
  <c r="K2812" i="10" l="1"/>
  <c r="L2812" i="10" s="1"/>
  <c r="M2812" i="10" s="1"/>
  <c r="H2812" i="10"/>
  <c r="I2812" i="10" s="1"/>
  <c r="J2812" i="10" s="1"/>
  <c r="E2812" i="10"/>
  <c r="F2812" i="10" s="1"/>
  <c r="G2812" i="10" s="1"/>
  <c r="A2813" i="10"/>
  <c r="B2812" i="10"/>
  <c r="C2812" i="10" s="1"/>
  <c r="D2812" i="10" s="1"/>
  <c r="K2813" i="10" l="1"/>
  <c r="L2813" i="10" s="1"/>
  <c r="M2813" i="10" s="1"/>
  <c r="H2813" i="10"/>
  <c r="I2813" i="10" s="1"/>
  <c r="J2813" i="10" s="1"/>
  <c r="E2813" i="10"/>
  <c r="F2813" i="10" s="1"/>
  <c r="G2813" i="10" s="1"/>
  <c r="A2814" i="10"/>
  <c r="B2813" i="10"/>
  <c r="C2813" i="10" s="1"/>
  <c r="D2813" i="10" s="1"/>
  <c r="K2814" i="10" l="1"/>
  <c r="L2814" i="10" s="1"/>
  <c r="M2814" i="10" s="1"/>
  <c r="H2814" i="10"/>
  <c r="I2814" i="10" s="1"/>
  <c r="J2814" i="10" s="1"/>
  <c r="E2814" i="10"/>
  <c r="F2814" i="10" s="1"/>
  <c r="G2814" i="10" s="1"/>
  <c r="A2815" i="10"/>
  <c r="B2814" i="10"/>
  <c r="C2814" i="10" s="1"/>
  <c r="D2814" i="10" s="1"/>
  <c r="K2815" i="10" l="1"/>
  <c r="L2815" i="10" s="1"/>
  <c r="M2815" i="10" s="1"/>
  <c r="H2815" i="10"/>
  <c r="I2815" i="10" s="1"/>
  <c r="J2815" i="10" s="1"/>
  <c r="E2815" i="10"/>
  <c r="F2815" i="10" s="1"/>
  <c r="G2815" i="10" s="1"/>
  <c r="A2816" i="10"/>
  <c r="B2815" i="10"/>
  <c r="C2815" i="10" s="1"/>
  <c r="D2815" i="10" s="1"/>
  <c r="K2816" i="10" l="1"/>
  <c r="L2816" i="10" s="1"/>
  <c r="M2816" i="10" s="1"/>
  <c r="H2816" i="10"/>
  <c r="I2816" i="10" s="1"/>
  <c r="J2816" i="10" s="1"/>
  <c r="E2816" i="10"/>
  <c r="F2816" i="10" s="1"/>
  <c r="G2816" i="10" s="1"/>
  <c r="A2817" i="10"/>
  <c r="B2816" i="10"/>
  <c r="C2816" i="10" s="1"/>
  <c r="D2816" i="10" s="1"/>
  <c r="K2817" i="10" l="1"/>
  <c r="L2817" i="10" s="1"/>
  <c r="M2817" i="10" s="1"/>
  <c r="H2817" i="10"/>
  <c r="I2817" i="10" s="1"/>
  <c r="J2817" i="10" s="1"/>
  <c r="E2817" i="10"/>
  <c r="F2817" i="10" s="1"/>
  <c r="G2817" i="10" s="1"/>
  <c r="A2818" i="10"/>
  <c r="B2817" i="10"/>
  <c r="C2817" i="10" s="1"/>
  <c r="D2817" i="10" s="1"/>
  <c r="K2818" i="10" l="1"/>
  <c r="L2818" i="10" s="1"/>
  <c r="M2818" i="10" s="1"/>
  <c r="H2818" i="10"/>
  <c r="I2818" i="10" s="1"/>
  <c r="J2818" i="10" s="1"/>
  <c r="E2818" i="10"/>
  <c r="F2818" i="10" s="1"/>
  <c r="G2818" i="10" s="1"/>
  <c r="A2819" i="10"/>
  <c r="B2818" i="10"/>
  <c r="C2818" i="10" s="1"/>
  <c r="D2818" i="10" s="1"/>
  <c r="K2819" i="10" l="1"/>
  <c r="L2819" i="10" s="1"/>
  <c r="M2819" i="10" s="1"/>
  <c r="E2819" i="10"/>
  <c r="F2819" i="10" s="1"/>
  <c r="G2819" i="10" s="1"/>
  <c r="H2819" i="10"/>
  <c r="I2819" i="10" s="1"/>
  <c r="J2819" i="10" s="1"/>
  <c r="A2820" i="10"/>
  <c r="B2819" i="10"/>
  <c r="C2819" i="10" s="1"/>
  <c r="D2819" i="10" s="1"/>
  <c r="K2820" i="10" l="1"/>
  <c r="L2820" i="10" s="1"/>
  <c r="M2820" i="10" s="1"/>
  <c r="H2820" i="10"/>
  <c r="I2820" i="10" s="1"/>
  <c r="J2820" i="10" s="1"/>
  <c r="E2820" i="10"/>
  <c r="F2820" i="10" s="1"/>
  <c r="G2820" i="10" s="1"/>
  <c r="A2821" i="10"/>
  <c r="B2820" i="10"/>
  <c r="C2820" i="10" s="1"/>
  <c r="D2820" i="10" s="1"/>
  <c r="K2821" i="10" l="1"/>
  <c r="L2821" i="10" s="1"/>
  <c r="M2821" i="10" s="1"/>
  <c r="H2821" i="10"/>
  <c r="I2821" i="10" s="1"/>
  <c r="J2821" i="10" s="1"/>
  <c r="E2821" i="10"/>
  <c r="F2821" i="10" s="1"/>
  <c r="G2821" i="10" s="1"/>
  <c r="A2822" i="10"/>
  <c r="B2821" i="10"/>
  <c r="C2821" i="10" s="1"/>
  <c r="D2821" i="10" s="1"/>
  <c r="K2822" i="10" l="1"/>
  <c r="L2822" i="10" s="1"/>
  <c r="M2822" i="10" s="1"/>
  <c r="H2822" i="10"/>
  <c r="I2822" i="10" s="1"/>
  <c r="J2822" i="10" s="1"/>
  <c r="E2822" i="10"/>
  <c r="F2822" i="10" s="1"/>
  <c r="G2822" i="10" s="1"/>
  <c r="A2823" i="10"/>
  <c r="B2822" i="10"/>
  <c r="C2822" i="10" s="1"/>
  <c r="D2822" i="10" s="1"/>
  <c r="K2823" i="10" l="1"/>
  <c r="L2823" i="10" s="1"/>
  <c r="M2823" i="10" s="1"/>
  <c r="E2823" i="10"/>
  <c r="F2823" i="10" s="1"/>
  <c r="G2823" i="10" s="1"/>
  <c r="H2823" i="10"/>
  <c r="I2823" i="10" s="1"/>
  <c r="J2823" i="10" s="1"/>
  <c r="A2824" i="10"/>
  <c r="B2823" i="10"/>
  <c r="C2823" i="10" s="1"/>
  <c r="D2823" i="10" s="1"/>
  <c r="K2824" i="10" l="1"/>
  <c r="L2824" i="10" s="1"/>
  <c r="M2824" i="10" s="1"/>
  <c r="H2824" i="10"/>
  <c r="I2824" i="10" s="1"/>
  <c r="J2824" i="10" s="1"/>
  <c r="E2824" i="10"/>
  <c r="F2824" i="10" s="1"/>
  <c r="G2824" i="10" s="1"/>
  <c r="A2825" i="10"/>
  <c r="B2824" i="10"/>
  <c r="C2824" i="10" s="1"/>
  <c r="D2824" i="10" s="1"/>
  <c r="K2825" i="10" l="1"/>
  <c r="L2825" i="10" s="1"/>
  <c r="M2825" i="10" s="1"/>
  <c r="H2825" i="10"/>
  <c r="I2825" i="10" s="1"/>
  <c r="J2825" i="10" s="1"/>
  <c r="E2825" i="10"/>
  <c r="F2825" i="10" s="1"/>
  <c r="G2825" i="10" s="1"/>
  <c r="A2826" i="10"/>
  <c r="B2825" i="10"/>
  <c r="C2825" i="10" s="1"/>
  <c r="D2825" i="10" s="1"/>
  <c r="K2826" i="10" l="1"/>
  <c r="L2826" i="10" s="1"/>
  <c r="M2826" i="10" s="1"/>
  <c r="H2826" i="10"/>
  <c r="I2826" i="10" s="1"/>
  <c r="J2826" i="10" s="1"/>
  <c r="E2826" i="10"/>
  <c r="F2826" i="10" s="1"/>
  <c r="G2826" i="10" s="1"/>
  <c r="A2827" i="10"/>
  <c r="B2826" i="10"/>
  <c r="C2826" i="10" s="1"/>
  <c r="D2826" i="10" s="1"/>
  <c r="K2827" i="10" l="1"/>
  <c r="L2827" i="10" s="1"/>
  <c r="M2827" i="10" s="1"/>
  <c r="E2827" i="10"/>
  <c r="F2827" i="10" s="1"/>
  <c r="G2827" i="10" s="1"/>
  <c r="H2827" i="10"/>
  <c r="I2827" i="10" s="1"/>
  <c r="J2827" i="10" s="1"/>
  <c r="A2828" i="10"/>
  <c r="B2827" i="10"/>
  <c r="C2827" i="10" s="1"/>
  <c r="D2827" i="10" s="1"/>
  <c r="K2828" i="10" l="1"/>
  <c r="L2828" i="10" s="1"/>
  <c r="M2828" i="10" s="1"/>
  <c r="H2828" i="10"/>
  <c r="I2828" i="10" s="1"/>
  <c r="J2828" i="10" s="1"/>
  <c r="E2828" i="10"/>
  <c r="F2828" i="10" s="1"/>
  <c r="G2828" i="10" s="1"/>
  <c r="A2829" i="10"/>
  <c r="B2828" i="10"/>
  <c r="C2828" i="10" s="1"/>
  <c r="D2828" i="10" s="1"/>
  <c r="K2829" i="10" l="1"/>
  <c r="L2829" i="10" s="1"/>
  <c r="M2829" i="10" s="1"/>
  <c r="H2829" i="10"/>
  <c r="I2829" i="10" s="1"/>
  <c r="J2829" i="10" s="1"/>
  <c r="E2829" i="10"/>
  <c r="F2829" i="10" s="1"/>
  <c r="G2829" i="10" s="1"/>
  <c r="A2830" i="10"/>
  <c r="B2829" i="10"/>
  <c r="C2829" i="10" s="1"/>
  <c r="D2829" i="10" s="1"/>
  <c r="K2830" i="10" l="1"/>
  <c r="L2830" i="10" s="1"/>
  <c r="M2830" i="10" s="1"/>
  <c r="H2830" i="10"/>
  <c r="I2830" i="10" s="1"/>
  <c r="J2830" i="10" s="1"/>
  <c r="E2830" i="10"/>
  <c r="F2830" i="10" s="1"/>
  <c r="G2830" i="10" s="1"/>
  <c r="A2831" i="10"/>
  <c r="B2830" i="10"/>
  <c r="C2830" i="10" s="1"/>
  <c r="D2830" i="10" s="1"/>
  <c r="K2831" i="10" l="1"/>
  <c r="L2831" i="10" s="1"/>
  <c r="M2831" i="10" s="1"/>
  <c r="H2831" i="10"/>
  <c r="I2831" i="10" s="1"/>
  <c r="J2831" i="10" s="1"/>
  <c r="E2831" i="10"/>
  <c r="F2831" i="10" s="1"/>
  <c r="G2831" i="10" s="1"/>
  <c r="A2832" i="10"/>
  <c r="B2831" i="10"/>
  <c r="C2831" i="10" s="1"/>
  <c r="D2831" i="10" s="1"/>
  <c r="K2832" i="10" l="1"/>
  <c r="L2832" i="10" s="1"/>
  <c r="M2832" i="10" s="1"/>
  <c r="H2832" i="10"/>
  <c r="I2832" i="10" s="1"/>
  <c r="J2832" i="10" s="1"/>
  <c r="E2832" i="10"/>
  <c r="F2832" i="10" s="1"/>
  <c r="G2832" i="10" s="1"/>
  <c r="A2833" i="10"/>
  <c r="B2832" i="10"/>
  <c r="C2832" i="10" s="1"/>
  <c r="D2832" i="10" s="1"/>
  <c r="K2833" i="10" l="1"/>
  <c r="L2833" i="10" s="1"/>
  <c r="M2833" i="10" s="1"/>
  <c r="H2833" i="10"/>
  <c r="I2833" i="10" s="1"/>
  <c r="J2833" i="10" s="1"/>
  <c r="E2833" i="10"/>
  <c r="F2833" i="10" s="1"/>
  <c r="G2833" i="10" s="1"/>
  <c r="A2834" i="10"/>
  <c r="B2833" i="10"/>
  <c r="C2833" i="10" s="1"/>
  <c r="D2833" i="10" s="1"/>
  <c r="K2834" i="10" l="1"/>
  <c r="L2834" i="10" s="1"/>
  <c r="M2834" i="10" s="1"/>
  <c r="H2834" i="10"/>
  <c r="I2834" i="10" s="1"/>
  <c r="J2834" i="10" s="1"/>
  <c r="E2834" i="10"/>
  <c r="F2834" i="10" s="1"/>
  <c r="G2834" i="10" s="1"/>
  <c r="A2835" i="10"/>
  <c r="B2834" i="10"/>
  <c r="C2834" i="10" s="1"/>
  <c r="D2834" i="10" s="1"/>
  <c r="K2835" i="10" l="1"/>
  <c r="L2835" i="10" s="1"/>
  <c r="M2835" i="10" s="1"/>
  <c r="E2835" i="10"/>
  <c r="F2835" i="10" s="1"/>
  <c r="G2835" i="10" s="1"/>
  <c r="H2835" i="10"/>
  <c r="I2835" i="10" s="1"/>
  <c r="J2835" i="10" s="1"/>
  <c r="A2836" i="10"/>
  <c r="B2835" i="10"/>
  <c r="C2835" i="10" s="1"/>
  <c r="D2835" i="10" s="1"/>
  <c r="K2836" i="10" l="1"/>
  <c r="L2836" i="10" s="1"/>
  <c r="M2836" i="10" s="1"/>
  <c r="H2836" i="10"/>
  <c r="I2836" i="10" s="1"/>
  <c r="J2836" i="10" s="1"/>
  <c r="E2836" i="10"/>
  <c r="F2836" i="10" s="1"/>
  <c r="G2836" i="10" s="1"/>
  <c r="A2837" i="10"/>
  <c r="B2836" i="10"/>
  <c r="C2836" i="10" s="1"/>
  <c r="D2836" i="10" s="1"/>
  <c r="K2837" i="10" l="1"/>
  <c r="L2837" i="10" s="1"/>
  <c r="M2837" i="10" s="1"/>
  <c r="H2837" i="10"/>
  <c r="I2837" i="10" s="1"/>
  <c r="J2837" i="10" s="1"/>
  <c r="E2837" i="10"/>
  <c r="F2837" i="10" s="1"/>
  <c r="G2837" i="10" s="1"/>
  <c r="A2838" i="10"/>
  <c r="B2837" i="10"/>
  <c r="C2837" i="10" s="1"/>
  <c r="D2837" i="10" s="1"/>
  <c r="K2838" i="10" l="1"/>
  <c r="L2838" i="10" s="1"/>
  <c r="M2838" i="10" s="1"/>
  <c r="H2838" i="10"/>
  <c r="I2838" i="10" s="1"/>
  <c r="J2838" i="10" s="1"/>
  <c r="E2838" i="10"/>
  <c r="F2838" i="10" s="1"/>
  <c r="G2838" i="10" s="1"/>
  <c r="A2839" i="10"/>
  <c r="B2838" i="10"/>
  <c r="C2838" i="10" s="1"/>
  <c r="D2838" i="10" s="1"/>
  <c r="K2839" i="10" l="1"/>
  <c r="L2839" i="10" s="1"/>
  <c r="M2839" i="10" s="1"/>
  <c r="E2839" i="10"/>
  <c r="F2839" i="10" s="1"/>
  <c r="G2839" i="10" s="1"/>
  <c r="H2839" i="10"/>
  <c r="I2839" i="10" s="1"/>
  <c r="J2839" i="10" s="1"/>
  <c r="A2840" i="10"/>
  <c r="B2839" i="10"/>
  <c r="C2839" i="10" s="1"/>
  <c r="D2839" i="10" s="1"/>
  <c r="K2840" i="10" l="1"/>
  <c r="L2840" i="10" s="1"/>
  <c r="M2840" i="10" s="1"/>
  <c r="H2840" i="10"/>
  <c r="I2840" i="10" s="1"/>
  <c r="J2840" i="10" s="1"/>
  <c r="E2840" i="10"/>
  <c r="F2840" i="10" s="1"/>
  <c r="G2840" i="10" s="1"/>
  <c r="A2841" i="10"/>
  <c r="B2840" i="10"/>
  <c r="C2840" i="10" s="1"/>
  <c r="D2840" i="10" s="1"/>
  <c r="K2841" i="10" l="1"/>
  <c r="L2841" i="10" s="1"/>
  <c r="M2841" i="10" s="1"/>
  <c r="H2841" i="10"/>
  <c r="I2841" i="10" s="1"/>
  <c r="J2841" i="10" s="1"/>
  <c r="E2841" i="10"/>
  <c r="F2841" i="10" s="1"/>
  <c r="G2841" i="10" s="1"/>
  <c r="A2842" i="10"/>
  <c r="B2841" i="10"/>
  <c r="C2841" i="10" s="1"/>
  <c r="D2841" i="10" s="1"/>
  <c r="K2842" i="10" l="1"/>
  <c r="L2842" i="10" s="1"/>
  <c r="M2842" i="10" s="1"/>
  <c r="H2842" i="10"/>
  <c r="I2842" i="10" s="1"/>
  <c r="J2842" i="10" s="1"/>
  <c r="E2842" i="10"/>
  <c r="F2842" i="10" s="1"/>
  <c r="G2842" i="10" s="1"/>
  <c r="A2843" i="10"/>
  <c r="B2842" i="10"/>
  <c r="C2842" i="10" s="1"/>
  <c r="D2842" i="10" s="1"/>
  <c r="K2843" i="10" l="1"/>
  <c r="L2843" i="10" s="1"/>
  <c r="M2843" i="10" s="1"/>
  <c r="E2843" i="10"/>
  <c r="F2843" i="10" s="1"/>
  <c r="G2843" i="10" s="1"/>
  <c r="H2843" i="10"/>
  <c r="I2843" i="10" s="1"/>
  <c r="J2843" i="10" s="1"/>
  <c r="A2844" i="10"/>
  <c r="B2843" i="10"/>
  <c r="C2843" i="10" s="1"/>
  <c r="D2843" i="10" s="1"/>
  <c r="K2844" i="10" l="1"/>
  <c r="L2844" i="10" s="1"/>
  <c r="M2844" i="10" s="1"/>
  <c r="H2844" i="10"/>
  <c r="I2844" i="10" s="1"/>
  <c r="J2844" i="10" s="1"/>
  <c r="E2844" i="10"/>
  <c r="F2844" i="10" s="1"/>
  <c r="G2844" i="10" s="1"/>
  <c r="A2845" i="10"/>
  <c r="B2844" i="10"/>
  <c r="C2844" i="10" s="1"/>
  <c r="D2844" i="10" s="1"/>
  <c r="K2845" i="10" l="1"/>
  <c r="L2845" i="10" s="1"/>
  <c r="M2845" i="10" s="1"/>
  <c r="H2845" i="10"/>
  <c r="I2845" i="10" s="1"/>
  <c r="J2845" i="10" s="1"/>
  <c r="E2845" i="10"/>
  <c r="F2845" i="10" s="1"/>
  <c r="G2845" i="10" s="1"/>
  <c r="A2846" i="10"/>
  <c r="B2845" i="10"/>
  <c r="C2845" i="10" s="1"/>
  <c r="D2845" i="10" s="1"/>
  <c r="K2846" i="10" l="1"/>
  <c r="L2846" i="10" s="1"/>
  <c r="M2846" i="10" s="1"/>
  <c r="H2846" i="10"/>
  <c r="I2846" i="10" s="1"/>
  <c r="J2846" i="10" s="1"/>
  <c r="E2846" i="10"/>
  <c r="F2846" i="10" s="1"/>
  <c r="G2846" i="10" s="1"/>
  <c r="A2847" i="10"/>
  <c r="B2846" i="10"/>
  <c r="C2846" i="10" s="1"/>
  <c r="D2846" i="10" s="1"/>
  <c r="K2847" i="10" l="1"/>
  <c r="L2847" i="10" s="1"/>
  <c r="M2847" i="10" s="1"/>
  <c r="H2847" i="10"/>
  <c r="I2847" i="10" s="1"/>
  <c r="J2847" i="10" s="1"/>
  <c r="E2847" i="10"/>
  <c r="F2847" i="10" s="1"/>
  <c r="G2847" i="10" s="1"/>
  <c r="A2848" i="10"/>
  <c r="B2847" i="10"/>
  <c r="C2847" i="10" s="1"/>
  <c r="D2847" i="10" s="1"/>
  <c r="K2848" i="10" l="1"/>
  <c r="L2848" i="10" s="1"/>
  <c r="M2848" i="10" s="1"/>
  <c r="H2848" i="10"/>
  <c r="I2848" i="10" s="1"/>
  <c r="J2848" i="10" s="1"/>
  <c r="E2848" i="10"/>
  <c r="F2848" i="10" s="1"/>
  <c r="G2848" i="10" s="1"/>
  <c r="A2849" i="10"/>
  <c r="B2848" i="10"/>
  <c r="C2848" i="10" s="1"/>
  <c r="D2848" i="10" s="1"/>
  <c r="K2849" i="10" l="1"/>
  <c r="L2849" i="10" s="1"/>
  <c r="M2849" i="10" s="1"/>
  <c r="H2849" i="10"/>
  <c r="I2849" i="10" s="1"/>
  <c r="J2849" i="10" s="1"/>
  <c r="E2849" i="10"/>
  <c r="F2849" i="10" s="1"/>
  <c r="G2849" i="10" s="1"/>
  <c r="A2850" i="10"/>
  <c r="B2849" i="10"/>
  <c r="C2849" i="10" s="1"/>
  <c r="D2849" i="10" s="1"/>
  <c r="K2850" i="10" l="1"/>
  <c r="L2850" i="10" s="1"/>
  <c r="M2850" i="10" s="1"/>
  <c r="H2850" i="10"/>
  <c r="I2850" i="10" s="1"/>
  <c r="J2850" i="10" s="1"/>
  <c r="E2850" i="10"/>
  <c r="F2850" i="10" s="1"/>
  <c r="G2850" i="10" s="1"/>
  <c r="A2851" i="10"/>
  <c r="B2850" i="10"/>
  <c r="C2850" i="10" s="1"/>
  <c r="D2850" i="10" s="1"/>
  <c r="K2851" i="10" l="1"/>
  <c r="L2851" i="10" s="1"/>
  <c r="M2851" i="10" s="1"/>
  <c r="E2851" i="10"/>
  <c r="F2851" i="10" s="1"/>
  <c r="G2851" i="10" s="1"/>
  <c r="H2851" i="10"/>
  <c r="I2851" i="10" s="1"/>
  <c r="J2851" i="10" s="1"/>
  <c r="A2852" i="10"/>
  <c r="B2851" i="10"/>
  <c r="C2851" i="10" s="1"/>
  <c r="D2851" i="10" s="1"/>
  <c r="K2852" i="10" l="1"/>
  <c r="L2852" i="10" s="1"/>
  <c r="M2852" i="10" s="1"/>
  <c r="H2852" i="10"/>
  <c r="I2852" i="10" s="1"/>
  <c r="J2852" i="10" s="1"/>
  <c r="E2852" i="10"/>
  <c r="F2852" i="10" s="1"/>
  <c r="G2852" i="10" s="1"/>
  <c r="A2853" i="10"/>
  <c r="B2852" i="10"/>
  <c r="C2852" i="10" s="1"/>
  <c r="D2852" i="10" s="1"/>
  <c r="K2853" i="10" l="1"/>
  <c r="L2853" i="10" s="1"/>
  <c r="M2853" i="10" s="1"/>
  <c r="H2853" i="10"/>
  <c r="I2853" i="10" s="1"/>
  <c r="J2853" i="10" s="1"/>
  <c r="E2853" i="10"/>
  <c r="F2853" i="10" s="1"/>
  <c r="G2853" i="10" s="1"/>
  <c r="A2854" i="10"/>
  <c r="B2853" i="10"/>
  <c r="C2853" i="10" s="1"/>
  <c r="D2853" i="10" s="1"/>
  <c r="K2854" i="10" l="1"/>
  <c r="L2854" i="10" s="1"/>
  <c r="M2854" i="10" s="1"/>
  <c r="H2854" i="10"/>
  <c r="I2854" i="10" s="1"/>
  <c r="J2854" i="10" s="1"/>
  <c r="E2854" i="10"/>
  <c r="F2854" i="10" s="1"/>
  <c r="G2854" i="10" s="1"/>
  <c r="A2855" i="10"/>
  <c r="B2854" i="10"/>
  <c r="C2854" i="10" s="1"/>
  <c r="D2854" i="10" s="1"/>
  <c r="K2855" i="10" l="1"/>
  <c r="L2855" i="10" s="1"/>
  <c r="M2855" i="10" s="1"/>
  <c r="E2855" i="10"/>
  <c r="F2855" i="10" s="1"/>
  <c r="G2855" i="10" s="1"/>
  <c r="H2855" i="10"/>
  <c r="I2855" i="10" s="1"/>
  <c r="J2855" i="10" s="1"/>
  <c r="A2856" i="10"/>
  <c r="B2855" i="10"/>
  <c r="C2855" i="10" s="1"/>
  <c r="D2855" i="10" s="1"/>
  <c r="K2856" i="10" l="1"/>
  <c r="L2856" i="10" s="1"/>
  <c r="M2856" i="10" s="1"/>
  <c r="H2856" i="10"/>
  <c r="I2856" i="10" s="1"/>
  <c r="J2856" i="10" s="1"/>
  <c r="E2856" i="10"/>
  <c r="F2856" i="10" s="1"/>
  <c r="G2856" i="10" s="1"/>
  <c r="B2856" i="10"/>
  <c r="C2856" i="10" s="1"/>
  <c r="D2856" i="10" s="1"/>
  <c r="A2857" i="10"/>
  <c r="K2857" i="10" l="1"/>
  <c r="L2857" i="10" s="1"/>
  <c r="M2857" i="10" s="1"/>
  <c r="H2857" i="10"/>
  <c r="I2857" i="10" s="1"/>
  <c r="J2857" i="10" s="1"/>
  <c r="E2857" i="10"/>
  <c r="F2857" i="10" s="1"/>
  <c r="G2857" i="10" s="1"/>
  <c r="A2858" i="10"/>
  <c r="B2857" i="10"/>
  <c r="C2857" i="10" s="1"/>
  <c r="D2857" i="10" s="1"/>
  <c r="K2858" i="10" l="1"/>
  <c r="L2858" i="10" s="1"/>
  <c r="M2858" i="10" s="1"/>
  <c r="H2858" i="10"/>
  <c r="I2858" i="10" s="1"/>
  <c r="J2858" i="10" s="1"/>
  <c r="E2858" i="10"/>
  <c r="F2858" i="10" s="1"/>
  <c r="G2858" i="10" s="1"/>
  <c r="B2858" i="10"/>
  <c r="C2858" i="10" s="1"/>
  <c r="D2858" i="10" s="1"/>
  <c r="A2859" i="10"/>
  <c r="K2859" i="10" l="1"/>
  <c r="L2859" i="10" s="1"/>
  <c r="M2859" i="10" s="1"/>
  <c r="E2859" i="10"/>
  <c r="F2859" i="10" s="1"/>
  <c r="G2859" i="10" s="1"/>
  <c r="H2859" i="10"/>
  <c r="I2859" i="10" s="1"/>
  <c r="J2859" i="10" s="1"/>
  <c r="A2860" i="10"/>
  <c r="B2859" i="10"/>
  <c r="C2859" i="10" s="1"/>
  <c r="D2859" i="10" s="1"/>
  <c r="K2860" i="10" l="1"/>
  <c r="L2860" i="10" s="1"/>
  <c r="M2860" i="10" s="1"/>
  <c r="H2860" i="10"/>
  <c r="I2860" i="10" s="1"/>
  <c r="J2860" i="10" s="1"/>
  <c r="E2860" i="10"/>
  <c r="F2860" i="10" s="1"/>
  <c r="G2860" i="10" s="1"/>
  <c r="B2860" i="10"/>
  <c r="C2860" i="10" s="1"/>
  <c r="D2860" i="10" s="1"/>
  <c r="A2861" i="10"/>
  <c r="K2861" i="10" l="1"/>
  <c r="L2861" i="10" s="1"/>
  <c r="M2861" i="10" s="1"/>
  <c r="H2861" i="10"/>
  <c r="I2861" i="10" s="1"/>
  <c r="J2861" i="10" s="1"/>
  <c r="E2861" i="10"/>
  <c r="F2861" i="10" s="1"/>
  <c r="G2861" i="10" s="1"/>
  <c r="B2861" i="10"/>
  <c r="C2861" i="10" s="1"/>
  <c r="D2861" i="10" s="1"/>
  <c r="A2862" i="10"/>
  <c r="K2862" i="10" l="1"/>
  <c r="L2862" i="10" s="1"/>
  <c r="M2862" i="10" s="1"/>
  <c r="H2862" i="10"/>
  <c r="I2862" i="10" s="1"/>
  <c r="J2862" i="10" s="1"/>
  <c r="E2862" i="10"/>
  <c r="F2862" i="10" s="1"/>
  <c r="G2862" i="10" s="1"/>
  <c r="B2862" i="10"/>
  <c r="C2862" i="10" s="1"/>
  <c r="D2862" i="10" s="1"/>
  <c r="A2863" i="10"/>
  <c r="K2863" i="10" l="1"/>
  <c r="L2863" i="10" s="1"/>
  <c r="M2863" i="10" s="1"/>
  <c r="H2863" i="10"/>
  <c r="I2863" i="10" s="1"/>
  <c r="J2863" i="10" s="1"/>
  <c r="E2863" i="10"/>
  <c r="F2863" i="10" s="1"/>
  <c r="G2863" i="10" s="1"/>
  <c r="A2864" i="10"/>
  <c r="B2863" i="10"/>
  <c r="C2863" i="10" s="1"/>
  <c r="D2863" i="10" s="1"/>
  <c r="K2864" i="10" l="1"/>
  <c r="L2864" i="10" s="1"/>
  <c r="M2864" i="10" s="1"/>
  <c r="H2864" i="10"/>
  <c r="I2864" i="10" s="1"/>
  <c r="J2864" i="10" s="1"/>
  <c r="E2864" i="10"/>
  <c r="F2864" i="10" s="1"/>
  <c r="G2864" i="10" s="1"/>
  <c r="B2864" i="10"/>
  <c r="C2864" i="10" s="1"/>
  <c r="D2864" i="10" s="1"/>
  <c r="A2865" i="10"/>
  <c r="K2865" i="10" l="1"/>
  <c r="L2865" i="10" s="1"/>
  <c r="M2865" i="10" s="1"/>
  <c r="H2865" i="10"/>
  <c r="I2865" i="10" s="1"/>
  <c r="J2865" i="10" s="1"/>
  <c r="E2865" i="10"/>
  <c r="F2865" i="10" s="1"/>
  <c r="G2865" i="10" s="1"/>
  <c r="A2866" i="10"/>
  <c r="B2865" i="10"/>
  <c r="C2865" i="10" s="1"/>
  <c r="D2865" i="10" s="1"/>
  <c r="K2866" i="10" l="1"/>
  <c r="L2866" i="10" s="1"/>
  <c r="M2866" i="10" s="1"/>
  <c r="H2866" i="10"/>
  <c r="I2866" i="10" s="1"/>
  <c r="J2866" i="10" s="1"/>
  <c r="E2866" i="10"/>
  <c r="F2866" i="10" s="1"/>
  <c r="G2866" i="10" s="1"/>
  <c r="B2866" i="10"/>
  <c r="C2866" i="10" s="1"/>
  <c r="D2866" i="10" s="1"/>
  <c r="A2867" i="10"/>
  <c r="K2867" i="10" l="1"/>
  <c r="L2867" i="10" s="1"/>
  <c r="M2867" i="10" s="1"/>
  <c r="E2867" i="10"/>
  <c r="F2867" i="10" s="1"/>
  <c r="G2867" i="10" s="1"/>
  <c r="H2867" i="10"/>
  <c r="I2867" i="10" s="1"/>
  <c r="J2867" i="10" s="1"/>
  <c r="A2868" i="10"/>
  <c r="B2867" i="10"/>
  <c r="C2867" i="10" s="1"/>
  <c r="D2867" i="10" s="1"/>
  <c r="K2868" i="10" l="1"/>
  <c r="L2868" i="10" s="1"/>
  <c r="M2868" i="10" s="1"/>
  <c r="H2868" i="10"/>
  <c r="I2868" i="10" s="1"/>
  <c r="J2868" i="10" s="1"/>
  <c r="E2868" i="10"/>
  <c r="F2868" i="10" s="1"/>
  <c r="G2868" i="10" s="1"/>
  <c r="B2868" i="10"/>
  <c r="C2868" i="10" s="1"/>
  <c r="D2868" i="10" s="1"/>
  <c r="A2869" i="10"/>
  <c r="K2869" i="10" l="1"/>
  <c r="L2869" i="10" s="1"/>
  <c r="M2869" i="10" s="1"/>
  <c r="H2869" i="10"/>
  <c r="I2869" i="10" s="1"/>
  <c r="J2869" i="10" s="1"/>
  <c r="E2869" i="10"/>
  <c r="F2869" i="10" s="1"/>
  <c r="G2869" i="10" s="1"/>
  <c r="B2869" i="10"/>
  <c r="C2869" i="10" s="1"/>
  <c r="D2869" i="10" s="1"/>
  <c r="A2870" i="10"/>
  <c r="K2870" i="10" l="1"/>
  <c r="L2870" i="10" s="1"/>
  <c r="M2870" i="10" s="1"/>
  <c r="H2870" i="10"/>
  <c r="I2870" i="10" s="1"/>
  <c r="J2870" i="10" s="1"/>
  <c r="E2870" i="10"/>
  <c r="F2870" i="10" s="1"/>
  <c r="G2870" i="10" s="1"/>
  <c r="B2870" i="10"/>
  <c r="C2870" i="10" s="1"/>
  <c r="D2870" i="10" s="1"/>
  <c r="A2871" i="10"/>
  <c r="K2871" i="10" l="1"/>
  <c r="L2871" i="10" s="1"/>
  <c r="M2871" i="10" s="1"/>
  <c r="E2871" i="10"/>
  <c r="F2871" i="10" s="1"/>
  <c r="G2871" i="10" s="1"/>
  <c r="H2871" i="10"/>
  <c r="I2871" i="10" s="1"/>
  <c r="J2871" i="10" s="1"/>
  <c r="A2872" i="10"/>
  <c r="B2871" i="10"/>
  <c r="C2871" i="10" s="1"/>
  <c r="D2871" i="10" s="1"/>
  <c r="K2872" i="10" l="1"/>
  <c r="L2872" i="10" s="1"/>
  <c r="M2872" i="10" s="1"/>
  <c r="H2872" i="10"/>
  <c r="I2872" i="10" s="1"/>
  <c r="J2872" i="10" s="1"/>
  <c r="E2872" i="10"/>
  <c r="F2872" i="10" s="1"/>
  <c r="G2872" i="10" s="1"/>
  <c r="B2872" i="10"/>
  <c r="C2872" i="10" s="1"/>
  <c r="D2872" i="10" s="1"/>
  <c r="A2873" i="10"/>
  <c r="K2873" i="10" l="1"/>
  <c r="L2873" i="10" s="1"/>
  <c r="M2873" i="10" s="1"/>
  <c r="H2873" i="10"/>
  <c r="I2873" i="10" s="1"/>
  <c r="J2873" i="10" s="1"/>
  <c r="E2873" i="10"/>
  <c r="F2873" i="10" s="1"/>
  <c r="G2873" i="10" s="1"/>
  <c r="A2874" i="10"/>
  <c r="B2873" i="10"/>
  <c r="C2873" i="10" s="1"/>
  <c r="D2873" i="10" s="1"/>
  <c r="K2874" i="10" l="1"/>
  <c r="L2874" i="10" s="1"/>
  <c r="M2874" i="10" s="1"/>
  <c r="H2874" i="10"/>
  <c r="I2874" i="10" s="1"/>
  <c r="J2874" i="10" s="1"/>
  <c r="E2874" i="10"/>
  <c r="F2874" i="10" s="1"/>
  <c r="G2874" i="10" s="1"/>
  <c r="B2874" i="10"/>
  <c r="C2874" i="10" s="1"/>
  <c r="D2874" i="10" s="1"/>
  <c r="A2875" i="10"/>
  <c r="K2875" i="10" l="1"/>
  <c r="L2875" i="10" s="1"/>
  <c r="M2875" i="10" s="1"/>
  <c r="E2875" i="10"/>
  <c r="F2875" i="10" s="1"/>
  <c r="G2875" i="10" s="1"/>
  <c r="H2875" i="10"/>
  <c r="I2875" i="10" s="1"/>
  <c r="J2875" i="10" s="1"/>
  <c r="A2876" i="10"/>
  <c r="B2875" i="10"/>
  <c r="C2875" i="10" s="1"/>
  <c r="D2875" i="10" s="1"/>
  <c r="K2876" i="10" l="1"/>
  <c r="L2876" i="10" s="1"/>
  <c r="M2876" i="10" s="1"/>
  <c r="H2876" i="10"/>
  <c r="I2876" i="10" s="1"/>
  <c r="J2876" i="10" s="1"/>
  <c r="E2876" i="10"/>
  <c r="F2876" i="10" s="1"/>
  <c r="G2876" i="10" s="1"/>
  <c r="B2876" i="10"/>
  <c r="C2876" i="10" s="1"/>
  <c r="D2876" i="10" s="1"/>
  <c r="A2877" i="10"/>
  <c r="K2877" i="10" l="1"/>
  <c r="L2877" i="10" s="1"/>
  <c r="M2877" i="10" s="1"/>
  <c r="H2877" i="10"/>
  <c r="I2877" i="10" s="1"/>
  <c r="J2877" i="10" s="1"/>
  <c r="E2877" i="10"/>
  <c r="F2877" i="10" s="1"/>
  <c r="G2877" i="10" s="1"/>
  <c r="B2877" i="10"/>
  <c r="C2877" i="10" s="1"/>
  <c r="D2877" i="10" s="1"/>
  <c r="A2878" i="10"/>
  <c r="K2878" i="10" l="1"/>
  <c r="L2878" i="10" s="1"/>
  <c r="M2878" i="10" s="1"/>
  <c r="H2878" i="10"/>
  <c r="I2878" i="10" s="1"/>
  <c r="J2878" i="10" s="1"/>
  <c r="E2878" i="10"/>
  <c r="F2878" i="10" s="1"/>
  <c r="G2878" i="10" s="1"/>
  <c r="B2878" i="10"/>
  <c r="C2878" i="10" s="1"/>
  <c r="D2878" i="10" s="1"/>
  <c r="A2879" i="10"/>
  <c r="K2879" i="10" l="1"/>
  <c r="L2879" i="10" s="1"/>
  <c r="M2879" i="10" s="1"/>
  <c r="H2879" i="10"/>
  <c r="I2879" i="10" s="1"/>
  <c r="J2879" i="10" s="1"/>
  <c r="E2879" i="10"/>
  <c r="F2879" i="10" s="1"/>
  <c r="G2879" i="10" s="1"/>
  <c r="A2880" i="10"/>
  <c r="B2879" i="10"/>
  <c r="C2879" i="10" s="1"/>
  <c r="D2879" i="10" s="1"/>
  <c r="K2880" i="10" l="1"/>
  <c r="L2880" i="10" s="1"/>
  <c r="M2880" i="10" s="1"/>
  <c r="H2880" i="10"/>
  <c r="I2880" i="10" s="1"/>
  <c r="J2880" i="10" s="1"/>
  <c r="E2880" i="10"/>
  <c r="F2880" i="10" s="1"/>
  <c r="G2880" i="10" s="1"/>
  <c r="B2880" i="10"/>
  <c r="C2880" i="10" s="1"/>
  <c r="D2880" i="10" s="1"/>
  <c r="A2881" i="10"/>
  <c r="K2881" i="10" l="1"/>
  <c r="L2881" i="10" s="1"/>
  <c r="M2881" i="10" s="1"/>
  <c r="H2881" i="10"/>
  <c r="I2881" i="10" s="1"/>
  <c r="J2881" i="10" s="1"/>
  <c r="E2881" i="10"/>
  <c r="F2881" i="10" s="1"/>
  <c r="G2881" i="10" s="1"/>
  <c r="A2882" i="10"/>
  <c r="B2881" i="10"/>
  <c r="C2881" i="10" s="1"/>
  <c r="D2881" i="10" s="1"/>
  <c r="K2882" i="10" l="1"/>
  <c r="L2882" i="10" s="1"/>
  <c r="M2882" i="10" s="1"/>
  <c r="H2882" i="10"/>
  <c r="I2882" i="10" s="1"/>
  <c r="J2882" i="10" s="1"/>
  <c r="E2882" i="10"/>
  <c r="F2882" i="10" s="1"/>
  <c r="G2882" i="10" s="1"/>
  <c r="B2882" i="10"/>
  <c r="C2882" i="10" s="1"/>
  <c r="D2882" i="10" s="1"/>
  <c r="A2883" i="10"/>
  <c r="K2883" i="10" l="1"/>
  <c r="L2883" i="10" s="1"/>
  <c r="M2883" i="10" s="1"/>
  <c r="E2883" i="10"/>
  <c r="F2883" i="10" s="1"/>
  <c r="G2883" i="10" s="1"/>
  <c r="H2883" i="10"/>
  <c r="I2883" i="10" s="1"/>
  <c r="J2883" i="10" s="1"/>
  <c r="A2884" i="10"/>
  <c r="B2883" i="10"/>
  <c r="C2883" i="10" s="1"/>
  <c r="D2883" i="10" s="1"/>
  <c r="K2884" i="10" l="1"/>
  <c r="L2884" i="10" s="1"/>
  <c r="M2884" i="10" s="1"/>
  <c r="H2884" i="10"/>
  <c r="I2884" i="10" s="1"/>
  <c r="J2884" i="10" s="1"/>
  <c r="E2884" i="10"/>
  <c r="F2884" i="10" s="1"/>
  <c r="G2884" i="10" s="1"/>
  <c r="B2884" i="10"/>
  <c r="C2884" i="10" s="1"/>
  <c r="D2884" i="10" s="1"/>
  <c r="A2885" i="10"/>
  <c r="K2885" i="10" l="1"/>
  <c r="L2885" i="10" s="1"/>
  <c r="M2885" i="10" s="1"/>
  <c r="H2885" i="10"/>
  <c r="I2885" i="10" s="1"/>
  <c r="J2885" i="10" s="1"/>
  <c r="E2885" i="10"/>
  <c r="F2885" i="10" s="1"/>
  <c r="G2885" i="10" s="1"/>
  <c r="B2885" i="10"/>
  <c r="C2885" i="10" s="1"/>
  <c r="D2885" i="10" s="1"/>
  <c r="A2886" i="10"/>
  <c r="K2886" i="10" l="1"/>
  <c r="L2886" i="10" s="1"/>
  <c r="M2886" i="10" s="1"/>
  <c r="H2886" i="10"/>
  <c r="I2886" i="10" s="1"/>
  <c r="J2886" i="10" s="1"/>
  <c r="E2886" i="10"/>
  <c r="F2886" i="10" s="1"/>
  <c r="G2886" i="10" s="1"/>
  <c r="B2886" i="10"/>
  <c r="C2886" i="10" s="1"/>
  <c r="D2886" i="10" s="1"/>
  <c r="A2887" i="10"/>
  <c r="K2887" i="10" l="1"/>
  <c r="L2887" i="10" s="1"/>
  <c r="M2887" i="10" s="1"/>
  <c r="E2887" i="10"/>
  <c r="F2887" i="10" s="1"/>
  <c r="G2887" i="10" s="1"/>
  <c r="H2887" i="10"/>
  <c r="I2887" i="10" s="1"/>
  <c r="J2887" i="10" s="1"/>
  <c r="A2888" i="10"/>
  <c r="B2887" i="10"/>
  <c r="C2887" i="10" s="1"/>
  <c r="D2887" i="10" s="1"/>
  <c r="K2888" i="10" l="1"/>
  <c r="L2888" i="10" s="1"/>
  <c r="M2888" i="10" s="1"/>
  <c r="H2888" i="10"/>
  <c r="I2888" i="10" s="1"/>
  <c r="J2888" i="10" s="1"/>
  <c r="E2888" i="10"/>
  <c r="F2888" i="10" s="1"/>
  <c r="G2888" i="10" s="1"/>
  <c r="B2888" i="10"/>
  <c r="C2888" i="10" s="1"/>
  <c r="D2888" i="10" s="1"/>
  <c r="A2889" i="10"/>
  <c r="K2889" i="10" l="1"/>
  <c r="L2889" i="10" s="1"/>
  <c r="M2889" i="10" s="1"/>
  <c r="H2889" i="10"/>
  <c r="I2889" i="10" s="1"/>
  <c r="J2889" i="10" s="1"/>
  <c r="E2889" i="10"/>
  <c r="F2889" i="10" s="1"/>
  <c r="G2889" i="10" s="1"/>
  <c r="A2890" i="10"/>
  <c r="B2889" i="10"/>
  <c r="C2889" i="10" s="1"/>
  <c r="D2889" i="10" s="1"/>
  <c r="K2890" i="10" l="1"/>
  <c r="L2890" i="10" s="1"/>
  <c r="M2890" i="10" s="1"/>
  <c r="H2890" i="10"/>
  <c r="I2890" i="10" s="1"/>
  <c r="J2890" i="10" s="1"/>
  <c r="E2890" i="10"/>
  <c r="F2890" i="10" s="1"/>
  <c r="G2890" i="10" s="1"/>
  <c r="B2890" i="10"/>
  <c r="C2890" i="10" s="1"/>
  <c r="D2890" i="10" s="1"/>
  <c r="A2891" i="10"/>
  <c r="K2891" i="10" l="1"/>
  <c r="L2891" i="10" s="1"/>
  <c r="M2891" i="10" s="1"/>
  <c r="E2891" i="10"/>
  <c r="F2891" i="10" s="1"/>
  <c r="G2891" i="10" s="1"/>
  <c r="H2891" i="10"/>
  <c r="I2891" i="10" s="1"/>
  <c r="J2891" i="10" s="1"/>
  <c r="A2892" i="10"/>
  <c r="B2891" i="10"/>
  <c r="C2891" i="10" s="1"/>
  <c r="D2891" i="10" s="1"/>
  <c r="K2892" i="10" l="1"/>
  <c r="L2892" i="10" s="1"/>
  <c r="M2892" i="10" s="1"/>
  <c r="H2892" i="10"/>
  <c r="I2892" i="10" s="1"/>
  <c r="J2892" i="10" s="1"/>
  <c r="E2892" i="10"/>
  <c r="F2892" i="10" s="1"/>
  <c r="G2892" i="10" s="1"/>
  <c r="B2892" i="10"/>
  <c r="C2892" i="10" s="1"/>
  <c r="D2892" i="10" s="1"/>
  <c r="A2893" i="10"/>
  <c r="K2893" i="10" l="1"/>
  <c r="L2893" i="10" s="1"/>
  <c r="M2893" i="10" s="1"/>
  <c r="H2893" i="10"/>
  <c r="I2893" i="10" s="1"/>
  <c r="J2893" i="10" s="1"/>
  <c r="E2893" i="10"/>
  <c r="F2893" i="10" s="1"/>
  <c r="G2893" i="10" s="1"/>
  <c r="B2893" i="10"/>
  <c r="C2893" i="10" s="1"/>
  <c r="D2893" i="10" s="1"/>
  <c r="A2894" i="10"/>
  <c r="K2894" i="10" l="1"/>
  <c r="L2894" i="10" s="1"/>
  <c r="M2894" i="10" s="1"/>
  <c r="H2894" i="10"/>
  <c r="I2894" i="10" s="1"/>
  <c r="J2894" i="10" s="1"/>
  <c r="E2894" i="10"/>
  <c r="F2894" i="10" s="1"/>
  <c r="G2894" i="10" s="1"/>
  <c r="B2894" i="10"/>
  <c r="C2894" i="10" s="1"/>
  <c r="D2894" i="10" s="1"/>
  <c r="A2895" i="10"/>
  <c r="K2895" i="10" l="1"/>
  <c r="L2895" i="10" s="1"/>
  <c r="M2895" i="10" s="1"/>
  <c r="H2895" i="10"/>
  <c r="I2895" i="10" s="1"/>
  <c r="J2895" i="10" s="1"/>
  <c r="E2895" i="10"/>
  <c r="F2895" i="10" s="1"/>
  <c r="G2895" i="10" s="1"/>
  <c r="A2896" i="10"/>
  <c r="B2895" i="10"/>
  <c r="C2895" i="10" s="1"/>
  <c r="D2895" i="10" s="1"/>
  <c r="K2896" i="10" l="1"/>
  <c r="L2896" i="10" s="1"/>
  <c r="M2896" i="10" s="1"/>
  <c r="H2896" i="10"/>
  <c r="I2896" i="10" s="1"/>
  <c r="J2896" i="10" s="1"/>
  <c r="E2896" i="10"/>
  <c r="F2896" i="10" s="1"/>
  <c r="G2896" i="10" s="1"/>
  <c r="B2896" i="10"/>
  <c r="C2896" i="10" s="1"/>
  <c r="D2896" i="10" s="1"/>
  <c r="A2897" i="10"/>
  <c r="K2897" i="10" l="1"/>
  <c r="L2897" i="10" s="1"/>
  <c r="M2897" i="10" s="1"/>
  <c r="H2897" i="10"/>
  <c r="I2897" i="10" s="1"/>
  <c r="J2897" i="10" s="1"/>
  <c r="E2897" i="10"/>
  <c r="F2897" i="10" s="1"/>
  <c r="G2897" i="10" s="1"/>
  <c r="A2898" i="10"/>
  <c r="B2897" i="10"/>
  <c r="C2897" i="10" s="1"/>
  <c r="D2897" i="10" s="1"/>
  <c r="K2898" i="10" l="1"/>
  <c r="L2898" i="10" s="1"/>
  <c r="M2898" i="10" s="1"/>
  <c r="H2898" i="10"/>
  <c r="I2898" i="10" s="1"/>
  <c r="J2898" i="10" s="1"/>
  <c r="E2898" i="10"/>
  <c r="F2898" i="10" s="1"/>
  <c r="G2898" i="10" s="1"/>
  <c r="B2898" i="10"/>
  <c r="C2898" i="10" s="1"/>
  <c r="D2898" i="10" s="1"/>
  <c r="A2899" i="10"/>
  <c r="K2899" i="10" l="1"/>
  <c r="L2899" i="10" s="1"/>
  <c r="M2899" i="10" s="1"/>
  <c r="E2899" i="10"/>
  <c r="F2899" i="10" s="1"/>
  <c r="G2899" i="10" s="1"/>
  <c r="H2899" i="10"/>
  <c r="I2899" i="10" s="1"/>
  <c r="J2899" i="10" s="1"/>
  <c r="A2900" i="10"/>
  <c r="B2899" i="10"/>
  <c r="C2899" i="10" s="1"/>
  <c r="D2899" i="10" s="1"/>
  <c r="K2900" i="10" l="1"/>
  <c r="L2900" i="10" s="1"/>
  <c r="M2900" i="10" s="1"/>
  <c r="H2900" i="10"/>
  <c r="I2900" i="10" s="1"/>
  <c r="J2900" i="10" s="1"/>
  <c r="E2900" i="10"/>
  <c r="F2900" i="10" s="1"/>
  <c r="G2900" i="10" s="1"/>
  <c r="B2900" i="10"/>
  <c r="C2900" i="10" s="1"/>
  <c r="D2900" i="10" s="1"/>
  <c r="A2901" i="10"/>
  <c r="K2901" i="10" l="1"/>
  <c r="L2901" i="10" s="1"/>
  <c r="M2901" i="10" s="1"/>
  <c r="H2901" i="10"/>
  <c r="I2901" i="10" s="1"/>
  <c r="J2901" i="10" s="1"/>
  <c r="E2901" i="10"/>
  <c r="F2901" i="10" s="1"/>
  <c r="G2901" i="10" s="1"/>
  <c r="B2901" i="10"/>
  <c r="C2901" i="10" s="1"/>
  <c r="D2901" i="10" s="1"/>
  <c r="A2902" i="10"/>
  <c r="K2902" i="10" l="1"/>
  <c r="L2902" i="10" s="1"/>
  <c r="M2902" i="10" s="1"/>
  <c r="H2902" i="10"/>
  <c r="I2902" i="10" s="1"/>
  <c r="J2902" i="10" s="1"/>
  <c r="E2902" i="10"/>
  <c r="F2902" i="10" s="1"/>
  <c r="G2902" i="10" s="1"/>
  <c r="B2902" i="10"/>
  <c r="C2902" i="10" s="1"/>
  <c r="D2902" i="10" s="1"/>
  <c r="A2903" i="10"/>
  <c r="K2903" i="10" l="1"/>
  <c r="L2903" i="10" s="1"/>
  <c r="M2903" i="10" s="1"/>
  <c r="E2903" i="10"/>
  <c r="F2903" i="10" s="1"/>
  <c r="G2903" i="10" s="1"/>
  <c r="H2903" i="10"/>
  <c r="I2903" i="10" s="1"/>
  <c r="J2903" i="10" s="1"/>
  <c r="A2904" i="10"/>
  <c r="B2903" i="10"/>
  <c r="C2903" i="10" s="1"/>
  <c r="D2903" i="10" s="1"/>
  <c r="K2904" i="10" l="1"/>
  <c r="L2904" i="10" s="1"/>
  <c r="M2904" i="10" s="1"/>
  <c r="H2904" i="10"/>
  <c r="I2904" i="10" s="1"/>
  <c r="J2904" i="10" s="1"/>
  <c r="E2904" i="10"/>
  <c r="F2904" i="10" s="1"/>
  <c r="G2904" i="10" s="1"/>
  <c r="B2904" i="10"/>
  <c r="C2904" i="10" s="1"/>
  <c r="D2904" i="10" s="1"/>
  <c r="A2905" i="10"/>
  <c r="K2905" i="10" l="1"/>
  <c r="L2905" i="10" s="1"/>
  <c r="M2905" i="10" s="1"/>
  <c r="H2905" i="10"/>
  <c r="I2905" i="10" s="1"/>
  <c r="J2905" i="10" s="1"/>
  <c r="E2905" i="10"/>
  <c r="F2905" i="10" s="1"/>
  <c r="G2905" i="10" s="1"/>
  <c r="A2906" i="10"/>
  <c r="B2905" i="10"/>
  <c r="C2905" i="10" s="1"/>
  <c r="D2905" i="10" s="1"/>
  <c r="K2906" i="10" l="1"/>
  <c r="L2906" i="10" s="1"/>
  <c r="M2906" i="10" s="1"/>
  <c r="H2906" i="10"/>
  <c r="I2906" i="10" s="1"/>
  <c r="J2906" i="10" s="1"/>
  <c r="E2906" i="10"/>
  <c r="F2906" i="10" s="1"/>
  <c r="G2906" i="10" s="1"/>
  <c r="B2906" i="10"/>
  <c r="C2906" i="10" s="1"/>
  <c r="D2906" i="10" s="1"/>
  <c r="A2907" i="10"/>
  <c r="K2907" i="10" l="1"/>
  <c r="L2907" i="10" s="1"/>
  <c r="M2907" i="10" s="1"/>
  <c r="E2907" i="10"/>
  <c r="F2907" i="10" s="1"/>
  <c r="G2907" i="10" s="1"/>
  <c r="H2907" i="10"/>
  <c r="I2907" i="10" s="1"/>
  <c r="J2907" i="10" s="1"/>
  <c r="A2908" i="10"/>
  <c r="B2907" i="10"/>
  <c r="C2907" i="10" s="1"/>
  <c r="D2907" i="10" s="1"/>
  <c r="K2908" i="10" l="1"/>
  <c r="L2908" i="10" s="1"/>
  <c r="M2908" i="10" s="1"/>
  <c r="H2908" i="10"/>
  <c r="I2908" i="10" s="1"/>
  <c r="J2908" i="10" s="1"/>
  <c r="E2908" i="10"/>
  <c r="F2908" i="10" s="1"/>
  <c r="G2908" i="10" s="1"/>
  <c r="B2908" i="10"/>
  <c r="C2908" i="10" s="1"/>
  <c r="D2908" i="10" s="1"/>
  <c r="A2909" i="10"/>
  <c r="K2909" i="10" l="1"/>
  <c r="L2909" i="10" s="1"/>
  <c r="M2909" i="10" s="1"/>
  <c r="H2909" i="10"/>
  <c r="I2909" i="10" s="1"/>
  <c r="J2909" i="10" s="1"/>
  <c r="E2909" i="10"/>
  <c r="F2909" i="10" s="1"/>
  <c r="G2909" i="10" s="1"/>
  <c r="B2909" i="10"/>
  <c r="C2909" i="10" s="1"/>
  <c r="D2909" i="10" s="1"/>
  <c r="A2910" i="10"/>
  <c r="K2910" i="10" l="1"/>
  <c r="L2910" i="10" s="1"/>
  <c r="M2910" i="10" s="1"/>
  <c r="H2910" i="10"/>
  <c r="I2910" i="10" s="1"/>
  <c r="J2910" i="10" s="1"/>
  <c r="E2910" i="10"/>
  <c r="F2910" i="10" s="1"/>
  <c r="G2910" i="10" s="1"/>
  <c r="B2910" i="10"/>
  <c r="C2910" i="10" s="1"/>
  <c r="D2910" i="10" s="1"/>
  <c r="A2911" i="10"/>
  <c r="K2911" i="10" l="1"/>
  <c r="L2911" i="10" s="1"/>
  <c r="M2911" i="10" s="1"/>
  <c r="H2911" i="10"/>
  <c r="I2911" i="10" s="1"/>
  <c r="J2911" i="10" s="1"/>
  <c r="E2911" i="10"/>
  <c r="F2911" i="10" s="1"/>
  <c r="G2911" i="10" s="1"/>
  <c r="A2912" i="10"/>
  <c r="B2911" i="10"/>
  <c r="C2911" i="10" s="1"/>
  <c r="D2911" i="10" s="1"/>
  <c r="K2912" i="10" l="1"/>
  <c r="L2912" i="10" s="1"/>
  <c r="M2912" i="10" s="1"/>
  <c r="H2912" i="10"/>
  <c r="I2912" i="10" s="1"/>
  <c r="J2912" i="10" s="1"/>
  <c r="E2912" i="10"/>
  <c r="F2912" i="10" s="1"/>
  <c r="G2912" i="10" s="1"/>
  <c r="B2912" i="10"/>
  <c r="C2912" i="10" s="1"/>
  <c r="D2912" i="10" s="1"/>
  <c r="A2913" i="10"/>
  <c r="K2913" i="10" l="1"/>
  <c r="L2913" i="10" s="1"/>
  <c r="M2913" i="10" s="1"/>
  <c r="H2913" i="10"/>
  <c r="I2913" i="10" s="1"/>
  <c r="J2913" i="10" s="1"/>
  <c r="E2913" i="10"/>
  <c r="F2913" i="10" s="1"/>
  <c r="G2913" i="10" s="1"/>
  <c r="A2914" i="10"/>
  <c r="B2913" i="10"/>
  <c r="C2913" i="10" s="1"/>
  <c r="D2913" i="10" s="1"/>
  <c r="K2914" i="10" l="1"/>
  <c r="L2914" i="10" s="1"/>
  <c r="M2914" i="10" s="1"/>
  <c r="H2914" i="10"/>
  <c r="I2914" i="10" s="1"/>
  <c r="J2914" i="10" s="1"/>
  <c r="E2914" i="10"/>
  <c r="F2914" i="10" s="1"/>
  <c r="G2914" i="10" s="1"/>
  <c r="B2914" i="10"/>
  <c r="C2914" i="10" s="1"/>
  <c r="D2914" i="10" s="1"/>
  <c r="A2915" i="10"/>
  <c r="K2915" i="10" l="1"/>
  <c r="L2915" i="10" s="1"/>
  <c r="M2915" i="10" s="1"/>
  <c r="E2915" i="10"/>
  <c r="F2915" i="10" s="1"/>
  <c r="G2915" i="10" s="1"/>
  <c r="H2915" i="10"/>
  <c r="I2915" i="10" s="1"/>
  <c r="J2915" i="10" s="1"/>
  <c r="A2916" i="10"/>
  <c r="B2915" i="10"/>
  <c r="C2915" i="10" s="1"/>
  <c r="D2915" i="10" s="1"/>
  <c r="K2916" i="10" l="1"/>
  <c r="L2916" i="10" s="1"/>
  <c r="M2916" i="10" s="1"/>
  <c r="H2916" i="10"/>
  <c r="I2916" i="10" s="1"/>
  <c r="J2916" i="10" s="1"/>
  <c r="E2916" i="10"/>
  <c r="F2916" i="10" s="1"/>
  <c r="G2916" i="10" s="1"/>
  <c r="B2916" i="10"/>
  <c r="C2916" i="10" s="1"/>
  <c r="D2916" i="10" s="1"/>
  <c r="A2917" i="10"/>
  <c r="K2917" i="10" l="1"/>
  <c r="L2917" i="10" s="1"/>
  <c r="M2917" i="10" s="1"/>
  <c r="H2917" i="10"/>
  <c r="I2917" i="10" s="1"/>
  <c r="J2917" i="10" s="1"/>
  <c r="E2917" i="10"/>
  <c r="F2917" i="10" s="1"/>
  <c r="G2917" i="10" s="1"/>
  <c r="B2917" i="10"/>
  <c r="C2917" i="10" s="1"/>
  <c r="D2917" i="10" s="1"/>
  <c r="A2918" i="10"/>
  <c r="K2918" i="10" l="1"/>
  <c r="L2918" i="10" s="1"/>
  <c r="M2918" i="10" s="1"/>
  <c r="H2918" i="10"/>
  <c r="I2918" i="10" s="1"/>
  <c r="J2918" i="10" s="1"/>
  <c r="E2918" i="10"/>
  <c r="F2918" i="10" s="1"/>
  <c r="G2918" i="10" s="1"/>
  <c r="B2918" i="10"/>
  <c r="C2918" i="10" s="1"/>
  <c r="D2918" i="10" s="1"/>
  <c r="A2919" i="10"/>
  <c r="K2919" i="10" l="1"/>
  <c r="L2919" i="10" s="1"/>
  <c r="M2919" i="10" s="1"/>
  <c r="E2919" i="10"/>
  <c r="F2919" i="10" s="1"/>
  <c r="G2919" i="10" s="1"/>
  <c r="H2919" i="10"/>
  <c r="I2919" i="10" s="1"/>
  <c r="J2919" i="10" s="1"/>
  <c r="A2920" i="10"/>
  <c r="B2919" i="10"/>
  <c r="C2919" i="10" s="1"/>
  <c r="D2919" i="10" s="1"/>
  <c r="K2920" i="10" l="1"/>
  <c r="L2920" i="10" s="1"/>
  <c r="M2920" i="10" s="1"/>
  <c r="H2920" i="10"/>
  <c r="I2920" i="10" s="1"/>
  <c r="J2920" i="10" s="1"/>
  <c r="E2920" i="10"/>
  <c r="F2920" i="10" s="1"/>
  <c r="G2920" i="10" s="1"/>
  <c r="B2920" i="10"/>
  <c r="C2920" i="10" s="1"/>
  <c r="D2920" i="10" s="1"/>
  <c r="A2921" i="10"/>
  <c r="K2921" i="10" l="1"/>
  <c r="L2921" i="10" s="1"/>
  <c r="M2921" i="10" s="1"/>
  <c r="H2921" i="10"/>
  <c r="I2921" i="10" s="1"/>
  <c r="J2921" i="10" s="1"/>
  <c r="E2921" i="10"/>
  <c r="F2921" i="10" s="1"/>
  <c r="G2921" i="10" s="1"/>
  <c r="A2922" i="10"/>
  <c r="B2921" i="10"/>
  <c r="C2921" i="10" s="1"/>
  <c r="D2921" i="10" s="1"/>
  <c r="K2922" i="10" l="1"/>
  <c r="L2922" i="10" s="1"/>
  <c r="M2922" i="10" s="1"/>
  <c r="H2922" i="10"/>
  <c r="I2922" i="10" s="1"/>
  <c r="J2922" i="10" s="1"/>
  <c r="E2922" i="10"/>
  <c r="F2922" i="10" s="1"/>
  <c r="G2922" i="10" s="1"/>
  <c r="B2922" i="10"/>
  <c r="C2922" i="10" s="1"/>
  <c r="D2922" i="10" s="1"/>
  <c r="A2923" i="10"/>
  <c r="K2923" i="10" l="1"/>
  <c r="L2923" i="10" s="1"/>
  <c r="M2923" i="10" s="1"/>
  <c r="E2923" i="10"/>
  <c r="F2923" i="10" s="1"/>
  <c r="G2923" i="10" s="1"/>
  <c r="H2923" i="10"/>
  <c r="I2923" i="10" s="1"/>
  <c r="J2923" i="10" s="1"/>
  <c r="A2924" i="10"/>
  <c r="B2923" i="10"/>
  <c r="C2923" i="10" s="1"/>
  <c r="D2923" i="10" s="1"/>
  <c r="K2924" i="10" l="1"/>
  <c r="L2924" i="10" s="1"/>
  <c r="M2924" i="10" s="1"/>
  <c r="H2924" i="10"/>
  <c r="I2924" i="10" s="1"/>
  <c r="J2924" i="10" s="1"/>
  <c r="E2924" i="10"/>
  <c r="F2924" i="10" s="1"/>
  <c r="G2924" i="10" s="1"/>
  <c r="B2924" i="10"/>
  <c r="C2924" i="10" s="1"/>
  <c r="D2924" i="10" s="1"/>
  <c r="A2925" i="10"/>
  <c r="K2925" i="10" l="1"/>
  <c r="L2925" i="10" s="1"/>
  <c r="M2925" i="10" s="1"/>
  <c r="H2925" i="10"/>
  <c r="I2925" i="10" s="1"/>
  <c r="J2925" i="10" s="1"/>
  <c r="E2925" i="10"/>
  <c r="F2925" i="10" s="1"/>
  <c r="G2925" i="10" s="1"/>
  <c r="B2925" i="10"/>
  <c r="C2925" i="10" s="1"/>
  <c r="D2925" i="10" s="1"/>
  <c r="A2926" i="10"/>
  <c r="K2926" i="10" l="1"/>
  <c r="L2926" i="10" s="1"/>
  <c r="M2926" i="10" s="1"/>
  <c r="H2926" i="10"/>
  <c r="I2926" i="10" s="1"/>
  <c r="J2926" i="10" s="1"/>
  <c r="E2926" i="10"/>
  <c r="F2926" i="10" s="1"/>
  <c r="G2926" i="10" s="1"/>
  <c r="B2926" i="10"/>
  <c r="C2926" i="10" s="1"/>
  <c r="D2926" i="10" s="1"/>
  <c r="A2927" i="10"/>
  <c r="K2927" i="10" l="1"/>
  <c r="L2927" i="10" s="1"/>
  <c r="M2927" i="10" s="1"/>
  <c r="H2927" i="10"/>
  <c r="I2927" i="10" s="1"/>
  <c r="J2927" i="10" s="1"/>
  <c r="E2927" i="10"/>
  <c r="F2927" i="10" s="1"/>
  <c r="G2927" i="10" s="1"/>
  <c r="A2928" i="10"/>
  <c r="B2927" i="10"/>
  <c r="C2927" i="10" s="1"/>
  <c r="D2927" i="10" s="1"/>
  <c r="K2928" i="10" l="1"/>
  <c r="L2928" i="10" s="1"/>
  <c r="M2928" i="10" s="1"/>
  <c r="H2928" i="10"/>
  <c r="I2928" i="10" s="1"/>
  <c r="J2928" i="10" s="1"/>
  <c r="E2928" i="10"/>
  <c r="F2928" i="10" s="1"/>
  <c r="G2928" i="10" s="1"/>
  <c r="B2928" i="10"/>
  <c r="C2928" i="10" s="1"/>
  <c r="D2928" i="10" s="1"/>
  <c r="A2929" i="10"/>
  <c r="K2929" i="10" l="1"/>
  <c r="L2929" i="10" s="1"/>
  <c r="M2929" i="10" s="1"/>
  <c r="H2929" i="10"/>
  <c r="I2929" i="10" s="1"/>
  <c r="J2929" i="10" s="1"/>
  <c r="E2929" i="10"/>
  <c r="F2929" i="10" s="1"/>
  <c r="G2929" i="10" s="1"/>
  <c r="A2930" i="10"/>
  <c r="B2929" i="10"/>
  <c r="C2929" i="10" s="1"/>
  <c r="D2929" i="10" s="1"/>
  <c r="K2930" i="10" l="1"/>
  <c r="L2930" i="10" s="1"/>
  <c r="M2930" i="10" s="1"/>
  <c r="H2930" i="10"/>
  <c r="I2930" i="10" s="1"/>
  <c r="J2930" i="10" s="1"/>
  <c r="E2930" i="10"/>
  <c r="F2930" i="10" s="1"/>
  <c r="G2930" i="10" s="1"/>
  <c r="B2930" i="10"/>
  <c r="C2930" i="10" s="1"/>
  <c r="D2930" i="10" s="1"/>
  <c r="A2931" i="10"/>
  <c r="K2931" i="10" l="1"/>
  <c r="L2931" i="10" s="1"/>
  <c r="M2931" i="10" s="1"/>
  <c r="E2931" i="10"/>
  <c r="F2931" i="10" s="1"/>
  <c r="G2931" i="10" s="1"/>
  <c r="H2931" i="10"/>
  <c r="I2931" i="10" s="1"/>
  <c r="J2931" i="10" s="1"/>
  <c r="A2932" i="10"/>
  <c r="B2931" i="10"/>
  <c r="C2931" i="10" s="1"/>
  <c r="D2931" i="10" s="1"/>
  <c r="K2932" i="10" l="1"/>
  <c r="L2932" i="10" s="1"/>
  <c r="M2932" i="10" s="1"/>
  <c r="H2932" i="10"/>
  <c r="I2932" i="10" s="1"/>
  <c r="J2932" i="10" s="1"/>
  <c r="E2932" i="10"/>
  <c r="F2932" i="10" s="1"/>
  <c r="G2932" i="10" s="1"/>
  <c r="B2932" i="10"/>
  <c r="C2932" i="10" s="1"/>
  <c r="D2932" i="10" s="1"/>
  <c r="A2933" i="10"/>
  <c r="K2933" i="10" l="1"/>
  <c r="L2933" i="10" s="1"/>
  <c r="M2933" i="10" s="1"/>
  <c r="H2933" i="10"/>
  <c r="I2933" i="10" s="1"/>
  <c r="J2933" i="10" s="1"/>
  <c r="E2933" i="10"/>
  <c r="F2933" i="10" s="1"/>
  <c r="G2933" i="10" s="1"/>
  <c r="B2933" i="10"/>
  <c r="C2933" i="10" s="1"/>
  <c r="D2933" i="10" s="1"/>
  <c r="A2934" i="10"/>
  <c r="K2934" i="10" l="1"/>
  <c r="L2934" i="10" s="1"/>
  <c r="M2934" i="10" s="1"/>
  <c r="H2934" i="10"/>
  <c r="I2934" i="10" s="1"/>
  <c r="J2934" i="10" s="1"/>
  <c r="E2934" i="10"/>
  <c r="F2934" i="10" s="1"/>
  <c r="G2934" i="10" s="1"/>
  <c r="B2934" i="10"/>
  <c r="C2934" i="10" s="1"/>
  <c r="D2934" i="10" s="1"/>
  <c r="A2935" i="10"/>
  <c r="K2935" i="10" l="1"/>
  <c r="L2935" i="10" s="1"/>
  <c r="M2935" i="10" s="1"/>
  <c r="E2935" i="10"/>
  <c r="F2935" i="10" s="1"/>
  <c r="G2935" i="10" s="1"/>
  <c r="H2935" i="10"/>
  <c r="I2935" i="10" s="1"/>
  <c r="J2935" i="10" s="1"/>
  <c r="A2936" i="10"/>
  <c r="B2935" i="10"/>
  <c r="C2935" i="10" s="1"/>
  <c r="D2935" i="10" s="1"/>
  <c r="K2936" i="10" l="1"/>
  <c r="L2936" i="10" s="1"/>
  <c r="M2936" i="10" s="1"/>
  <c r="H2936" i="10"/>
  <c r="I2936" i="10" s="1"/>
  <c r="J2936" i="10" s="1"/>
  <c r="E2936" i="10"/>
  <c r="F2936" i="10" s="1"/>
  <c r="G2936" i="10" s="1"/>
  <c r="B2936" i="10"/>
  <c r="C2936" i="10" s="1"/>
  <c r="D2936" i="10" s="1"/>
  <c r="A2937" i="10"/>
  <c r="K2937" i="10" l="1"/>
  <c r="L2937" i="10" s="1"/>
  <c r="M2937" i="10" s="1"/>
  <c r="H2937" i="10"/>
  <c r="I2937" i="10" s="1"/>
  <c r="J2937" i="10" s="1"/>
  <c r="E2937" i="10"/>
  <c r="F2937" i="10" s="1"/>
  <c r="G2937" i="10" s="1"/>
  <c r="A2938" i="10"/>
  <c r="B2937" i="10"/>
  <c r="C2937" i="10" s="1"/>
  <c r="D2937" i="10" s="1"/>
  <c r="K2938" i="10" l="1"/>
  <c r="L2938" i="10" s="1"/>
  <c r="M2938" i="10" s="1"/>
  <c r="H2938" i="10"/>
  <c r="I2938" i="10" s="1"/>
  <c r="J2938" i="10" s="1"/>
  <c r="E2938" i="10"/>
  <c r="F2938" i="10" s="1"/>
  <c r="G2938" i="10" s="1"/>
  <c r="B2938" i="10"/>
  <c r="C2938" i="10" s="1"/>
  <c r="D2938" i="10" s="1"/>
  <c r="A2939" i="10"/>
  <c r="K2939" i="10" l="1"/>
  <c r="L2939" i="10" s="1"/>
  <c r="M2939" i="10" s="1"/>
  <c r="E2939" i="10"/>
  <c r="F2939" i="10" s="1"/>
  <c r="G2939" i="10" s="1"/>
  <c r="H2939" i="10"/>
  <c r="I2939" i="10" s="1"/>
  <c r="J2939" i="10" s="1"/>
  <c r="A2940" i="10"/>
  <c r="B2939" i="10"/>
  <c r="C2939" i="10" s="1"/>
  <c r="D2939" i="10" s="1"/>
  <c r="K2940" i="10" l="1"/>
  <c r="L2940" i="10" s="1"/>
  <c r="M2940" i="10" s="1"/>
  <c r="H2940" i="10"/>
  <c r="I2940" i="10" s="1"/>
  <c r="J2940" i="10" s="1"/>
  <c r="E2940" i="10"/>
  <c r="F2940" i="10" s="1"/>
  <c r="G2940" i="10" s="1"/>
  <c r="B2940" i="10"/>
  <c r="C2940" i="10" s="1"/>
  <c r="D2940" i="10" s="1"/>
  <c r="A2941" i="10"/>
  <c r="K2941" i="10" l="1"/>
  <c r="L2941" i="10" s="1"/>
  <c r="M2941" i="10" s="1"/>
  <c r="H2941" i="10"/>
  <c r="I2941" i="10" s="1"/>
  <c r="J2941" i="10" s="1"/>
  <c r="E2941" i="10"/>
  <c r="F2941" i="10" s="1"/>
  <c r="G2941" i="10" s="1"/>
  <c r="B2941" i="10"/>
  <c r="C2941" i="10" s="1"/>
  <c r="D2941" i="10" s="1"/>
  <c r="A2942" i="10"/>
  <c r="K2942" i="10" l="1"/>
  <c r="L2942" i="10" s="1"/>
  <c r="M2942" i="10" s="1"/>
  <c r="H2942" i="10"/>
  <c r="I2942" i="10" s="1"/>
  <c r="J2942" i="10" s="1"/>
  <c r="E2942" i="10"/>
  <c r="F2942" i="10" s="1"/>
  <c r="G2942" i="10" s="1"/>
  <c r="A2943" i="10"/>
  <c r="B2942" i="10"/>
  <c r="C2942" i="10" s="1"/>
  <c r="D2942" i="10" s="1"/>
  <c r="K2943" i="10" l="1"/>
  <c r="L2943" i="10" s="1"/>
  <c r="M2943" i="10" s="1"/>
  <c r="H2943" i="10"/>
  <c r="I2943" i="10" s="1"/>
  <c r="J2943" i="10" s="1"/>
  <c r="E2943" i="10"/>
  <c r="F2943" i="10" s="1"/>
  <c r="G2943" i="10" s="1"/>
  <c r="A2944" i="10"/>
  <c r="B2943" i="10"/>
  <c r="C2943" i="10" s="1"/>
  <c r="D2943" i="10" s="1"/>
  <c r="K2944" i="10" l="1"/>
  <c r="L2944" i="10" s="1"/>
  <c r="M2944" i="10" s="1"/>
  <c r="H2944" i="10"/>
  <c r="I2944" i="10" s="1"/>
  <c r="J2944" i="10" s="1"/>
  <c r="E2944" i="10"/>
  <c r="F2944" i="10" s="1"/>
  <c r="G2944" i="10" s="1"/>
  <c r="A2945" i="10"/>
  <c r="B2944" i="10"/>
  <c r="C2944" i="10" s="1"/>
  <c r="D2944" i="10" s="1"/>
  <c r="K2945" i="10" l="1"/>
  <c r="L2945" i="10" s="1"/>
  <c r="M2945" i="10" s="1"/>
  <c r="H2945" i="10"/>
  <c r="I2945" i="10" s="1"/>
  <c r="J2945" i="10" s="1"/>
  <c r="E2945" i="10"/>
  <c r="F2945" i="10" s="1"/>
  <c r="G2945" i="10" s="1"/>
  <c r="B2945" i="10"/>
  <c r="C2945" i="10" s="1"/>
  <c r="D2945" i="10" s="1"/>
  <c r="A2946" i="10"/>
  <c r="K2946" i="10" l="1"/>
  <c r="L2946" i="10" s="1"/>
  <c r="M2946" i="10" s="1"/>
  <c r="H2946" i="10"/>
  <c r="I2946" i="10" s="1"/>
  <c r="J2946" i="10" s="1"/>
  <c r="E2946" i="10"/>
  <c r="F2946" i="10" s="1"/>
  <c r="G2946" i="10" s="1"/>
  <c r="A2947" i="10"/>
  <c r="B2946" i="10"/>
  <c r="C2946" i="10" s="1"/>
  <c r="D2946" i="10" s="1"/>
  <c r="K2947" i="10" l="1"/>
  <c r="L2947" i="10" s="1"/>
  <c r="M2947" i="10" s="1"/>
  <c r="E2947" i="10"/>
  <c r="F2947" i="10" s="1"/>
  <c r="G2947" i="10" s="1"/>
  <c r="H2947" i="10"/>
  <c r="I2947" i="10" s="1"/>
  <c r="J2947" i="10" s="1"/>
  <c r="B2947" i="10"/>
  <c r="C2947" i="10" s="1"/>
  <c r="D2947" i="10" s="1"/>
  <c r="A2948" i="10"/>
  <c r="K2948" i="10" l="1"/>
  <c r="L2948" i="10" s="1"/>
  <c r="M2948" i="10" s="1"/>
  <c r="H2948" i="10"/>
  <c r="I2948" i="10" s="1"/>
  <c r="J2948" i="10" s="1"/>
  <c r="E2948" i="10"/>
  <c r="F2948" i="10" s="1"/>
  <c r="G2948" i="10" s="1"/>
  <c r="A2949" i="10"/>
  <c r="B2948" i="10"/>
  <c r="C2948" i="10" s="1"/>
  <c r="D2948" i="10" s="1"/>
  <c r="K2949" i="10" l="1"/>
  <c r="L2949" i="10" s="1"/>
  <c r="M2949" i="10" s="1"/>
  <c r="H2949" i="10"/>
  <c r="I2949" i="10" s="1"/>
  <c r="J2949" i="10" s="1"/>
  <c r="E2949" i="10"/>
  <c r="F2949" i="10" s="1"/>
  <c r="G2949" i="10" s="1"/>
  <c r="B2949" i="10"/>
  <c r="C2949" i="10" s="1"/>
  <c r="D2949" i="10" s="1"/>
  <c r="A2950" i="10"/>
  <c r="K2950" i="10" l="1"/>
  <c r="L2950" i="10" s="1"/>
  <c r="M2950" i="10" s="1"/>
  <c r="H2950" i="10"/>
  <c r="I2950" i="10" s="1"/>
  <c r="J2950" i="10" s="1"/>
  <c r="E2950" i="10"/>
  <c r="F2950" i="10" s="1"/>
  <c r="G2950" i="10" s="1"/>
  <c r="A2951" i="10"/>
  <c r="B2950" i="10"/>
  <c r="C2950" i="10" s="1"/>
  <c r="D2950" i="10" s="1"/>
  <c r="K2951" i="10" l="1"/>
  <c r="L2951" i="10" s="1"/>
  <c r="M2951" i="10" s="1"/>
  <c r="E2951" i="10"/>
  <c r="F2951" i="10" s="1"/>
  <c r="G2951" i="10" s="1"/>
  <c r="H2951" i="10"/>
  <c r="I2951" i="10" s="1"/>
  <c r="J2951" i="10" s="1"/>
  <c r="B2951" i="10"/>
  <c r="C2951" i="10" s="1"/>
  <c r="D2951" i="10" s="1"/>
  <c r="A2952" i="10"/>
  <c r="K2952" i="10" l="1"/>
  <c r="L2952" i="10" s="1"/>
  <c r="M2952" i="10" s="1"/>
  <c r="H2952" i="10"/>
  <c r="I2952" i="10" s="1"/>
  <c r="J2952" i="10" s="1"/>
  <c r="E2952" i="10"/>
  <c r="F2952" i="10" s="1"/>
  <c r="G2952" i="10" s="1"/>
  <c r="A2953" i="10"/>
  <c r="B2952" i="10"/>
  <c r="C2952" i="10" s="1"/>
  <c r="D2952" i="10" s="1"/>
  <c r="K2953" i="10" l="1"/>
  <c r="L2953" i="10" s="1"/>
  <c r="M2953" i="10" s="1"/>
  <c r="H2953" i="10"/>
  <c r="I2953" i="10" s="1"/>
  <c r="J2953" i="10" s="1"/>
  <c r="E2953" i="10"/>
  <c r="F2953" i="10" s="1"/>
  <c r="G2953" i="10" s="1"/>
  <c r="B2953" i="10"/>
  <c r="C2953" i="10" s="1"/>
  <c r="D2953" i="10" s="1"/>
  <c r="A2954" i="10"/>
  <c r="K2954" i="10" l="1"/>
  <c r="L2954" i="10" s="1"/>
  <c r="M2954" i="10" s="1"/>
  <c r="H2954" i="10"/>
  <c r="I2954" i="10" s="1"/>
  <c r="J2954" i="10" s="1"/>
  <c r="E2954" i="10"/>
  <c r="F2954" i="10" s="1"/>
  <c r="G2954" i="10" s="1"/>
  <c r="A2955" i="10"/>
  <c r="B2954" i="10"/>
  <c r="C2954" i="10" s="1"/>
  <c r="D2954" i="10" s="1"/>
  <c r="K2955" i="10" l="1"/>
  <c r="L2955" i="10" s="1"/>
  <c r="M2955" i="10" s="1"/>
  <c r="E2955" i="10"/>
  <c r="F2955" i="10" s="1"/>
  <c r="G2955" i="10" s="1"/>
  <c r="H2955" i="10"/>
  <c r="I2955" i="10" s="1"/>
  <c r="J2955" i="10" s="1"/>
  <c r="B2955" i="10"/>
  <c r="C2955" i="10" s="1"/>
  <c r="D2955" i="10" s="1"/>
  <c r="A2956" i="10"/>
  <c r="K2956" i="10" l="1"/>
  <c r="L2956" i="10" s="1"/>
  <c r="M2956" i="10" s="1"/>
  <c r="H2956" i="10"/>
  <c r="I2956" i="10" s="1"/>
  <c r="J2956" i="10" s="1"/>
  <c r="E2956" i="10"/>
  <c r="F2956" i="10" s="1"/>
  <c r="G2956" i="10" s="1"/>
  <c r="A2957" i="10"/>
  <c r="B2956" i="10"/>
  <c r="C2956" i="10" s="1"/>
  <c r="D2956" i="10" s="1"/>
  <c r="K2957" i="10" l="1"/>
  <c r="L2957" i="10" s="1"/>
  <c r="M2957" i="10" s="1"/>
  <c r="H2957" i="10"/>
  <c r="I2957" i="10" s="1"/>
  <c r="J2957" i="10" s="1"/>
  <c r="E2957" i="10"/>
  <c r="F2957" i="10" s="1"/>
  <c r="G2957" i="10" s="1"/>
  <c r="B2957" i="10"/>
  <c r="C2957" i="10" s="1"/>
  <c r="D2957" i="10" s="1"/>
  <c r="A2958" i="10"/>
  <c r="K2958" i="10" l="1"/>
  <c r="L2958" i="10" s="1"/>
  <c r="M2958" i="10" s="1"/>
  <c r="H2958" i="10"/>
  <c r="I2958" i="10" s="1"/>
  <c r="J2958" i="10" s="1"/>
  <c r="E2958" i="10"/>
  <c r="F2958" i="10" s="1"/>
  <c r="G2958" i="10" s="1"/>
  <c r="A2959" i="10"/>
  <c r="B2958" i="10"/>
  <c r="C2958" i="10" s="1"/>
  <c r="D2958" i="10" s="1"/>
  <c r="K2959" i="10" l="1"/>
  <c r="L2959" i="10" s="1"/>
  <c r="M2959" i="10" s="1"/>
  <c r="H2959" i="10"/>
  <c r="I2959" i="10" s="1"/>
  <c r="J2959" i="10" s="1"/>
  <c r="E2959" i="10"/>
  <c r="F2959" i="10" s="1"/>
  <c r="G2959" i="10" s="1"/>
  <c r="B2959" i="10"/>
  <c r="C2959" i="10" s="1"/>
  <c r="D2959" i="10" s="1"/>
  <c r="A2960" i="10"/>
  <c r="K2960" i="10" l="1"/>
  <c r="L2960" i="10" s="1"/>
  <c r="M2960" i="10" s="1"/>
  <c r="H2960" i="10"/>
  <c r="I2960" i="10" s="1"/>
  <c r="J2960" i="10" s="1"/>
  <c r="E2960" i="10"/>
  <c r="F2960" i="10" s="1"/>
  <c r="G2960" i="10" s="1"/>
  <c r="A2961" i="10"/>
  <c r="B2960" i="10"/>
  <c r="C2960" i="10" s="1"/>
  <c r="D2960" i="10" s="1"/>
  <c r="K2961" i="10" l="1"/>
  <c r="L2961" i="10" s="1"/>
  <c r="M2961" i="10" s="1"/>
  <c r="H2961" i="10"/>
  <c r="I2961" i="10" s="1"/>
  <c r="J2961" i="10" s="1"/>
  <c r="E2961" i="10"/>
  <c r="F2961" i="10" s="1"/>
  <c r="G2961" i="10" s="1"/>
  <c r="B2961" i="10"/>
  <c r="C2961" i="10" s="1"/>
  <c r="D2961" i="10" s="1"/>
  <c r="A2962" i="10"/>
  <c r="K2962" i="10" l="1"/>
  <c r="L2962" i="10" s="1"/>
  <c r="M2962" i="10" s="1"/>
  <c r="H2962" i="10"/>
  <c r="I2962" i="10" s="1"/>
  <c r="J2962" i="10" s="1"/>
  <c r="E2962" i="10"/>
  <c r="F2962" i="10" s="1"/>
  <c r="G2962" i="10" s="1"/>
  <c r="A2963" i="10"/>
  <c r="B2962" i="10"/>
  <c r="C2962" i="10" s="1"/>
  <c r="D2962" i="10" s="1"/>
  <c r="K2963" i="10" l="1"/>
  <c r="L2963" i="10" s="1"/>
  <c r="M2963" i="10" s="1"/>
  <c r="E2963" i="10"/>
  <c r="F2963" i="10" s="1"/>
  <c r="G2963" i="10" s="1"/>
  <c r="H2963" i="10"/>
  <c r="I2963" i="10" s="1"/>
  <c r="J2963" i="10" s="1"/>
  <c r="B2963" i="10"/>
  <c r="C2963" i="10" s="1"/>
  <c r="D2963" i="10" s="1"/>
  <c r="A2964" i="10"/>
  <c r="K2964" i="10" l="1"/>
  <c r="L2964" i="10" s="1"/>
  <c r="M2964" i="10" s="1"/>
  <c r="H2964" i="10"/>
  <c r="I2964" i="10" s="1"/>
  <c r="J2964" i="10" s="1"/>
  <c r="E2964" i="10"/>
  <c r="F2964" i="10" s="1"/>
  <c r="G2964" i="10" s="1"/>
  <c r="A2965" i="10"/>
  <c r="B2964" i="10"/>
  <c r="C2964" i="10" s="1"/>
  <c r="D2964" i="10" s="1"/>
  <c r="K2965" i="10" l="1"/>
  <c r="L2965" i="10" s="1"/>
  <c r="M2965" i="10" s="1"/>
  <c r="H2965" i="10"/>
  <c r="I2965" i="10" s="1"/>
  <c r="J2965" i="10" s="1"/>
  <c r="E2965" i="10"/>
  <c r="F2965" i="10" s="1"/>
  <c r="G2965" i="10" s="1"/>
  <c r="B2965" i="10"/>
  <c r="C2965" i="10" s="1"/>
  <c r="D2965" i="10" s="1"/>
  <c r="A2966" i="10"/>
  <c r="K2966" i="10" l="1"/>
  <c r="L2966" i="10" s="1"/>
  <c r="M2966" i="10" s="1"/>
  <c r="H2966" i="10"/>
  <c r="I2966" i="10" s="1"/>
  <c r="J2966" i="10" s="1"/>
  <c r="E2966" i="10"/>
  <c r="F2966" i="10" s="1"/>
  <c r="G2966" i="10" s="1"/>
  <c r="A2967" i="10"/>
  <c r="B2966" i="10"/>
  <c r="C2966" i="10" s="1"/>
  <c r="D2966" i="10" s="1"/>
  <c r="K2967" i="10" l="1"/>
  <c r="L2967" i="10" s="1"/>
  <c r="M2967" i="10" s="1"/>
  <c r="E2967" i="10"/>
  <c r="F2967" i="10" s="1"/>
  <c r="G2967" i="10" s="1"/>
  <c r="H2967" i="10"/>
  <c r="I2967" i="10" s="1"/>
  <c r="J2967" i="10" s="1"/>
  <c r="B2967" i="10"/>
  <c r="C2967" i="10" s="1"/>
  <c r="D2967" i="10" s="1"/>
  <c r="A2968" i="10"/>
  <c r="K2968" i="10" l="1"/>
  <c r="L2968" i="10" s="1"/>
  <c r="M2968" i="10" s="1"/>
  <c r="H2968" i="10"/>
  <c r="I2968" i="10" s="1"/>
  <c r="J2968" i="10" s="1"/>
  <c r="E2968" i="10"/>
  <c r="F2968" i="10" s="1"/>
  <c r="G2968" i="10" s="1"/>
  <c r="A2969" i="10"/>
  <c r="B2968" i="10"/>
  <c r="C2968" i="10" s="1"/>
  <c r="D2968" i="10" s="1"/>
  <c r="K2969" i="10" l="1"/>
  <c r="L2969" i="10" s="1"/>
  <c r="M2969" i="10" s="1"/>
  <c r="H2969" i="10"/>
  <c r="I2969" i="10" s="1"/>
  <c r="J2969" i="10" s="1"/>
  <c r="E2969" i="10"/>
  <c r="F2969" i="10" s="1"/>
  <c r="G2969" i="10" s="1"/>
  <c r="B2969" i="10"/>
  <c r="C2969" i="10" s="1"/>
  <c r="D2969" i="10" s="1"/>
  <c r="A2970" i="10"/>
  <c r="K2970" i="10" l="1"/>
  <c r="L2970" i="10" s="1"/>
  <c r="M2970" i="10" s="1"/>
  <c r="H2970" i="10"/>
  <c r="I2970" i="10" s="1"/>
  <c r="J2970" i="10" s="1"/>
  <c r="E2970" i="10"/>
  <c r="F2970" i="10" s="1"/>
  <c r="G2970" i="10" s="1"/>
  <c r="A2971" i="10"/>
  <c r="B2970" i="10"/>
  <c r="C2970" i="10" s="1"/>
  <c r="D2970" i="10" s="1"/>
  <c r="K2971" i="10" l="1"/>
  <c r="L2971" i="10" s="1"/>
  <c r="M2971" i="10" s="1"/>
  <c r="E2971" i="10"/>
  <c r="F2971" i="10" s="1"/>
  <c r="G2971" i="10" s="1"/>
  <c r="H2971" i="10"/>
  <c r="I2971" i="10" s="1"/>
  <c r="J2971" i="10" s="1"/>
  <c r="B2971" i="10"/>
  <c r="C2971" i="10" s="1"/>
  <c r="D2971" i="10" s="1"/>
  <c r="A2972" i="10"/>
  <c r="K2972" i="10" l="1"/>
  <c r="L2972" i="10" s="1"/>
  <c r="M2972" i="10" s="1"/>
  <c r="H2972" i="10"/>
  <c r="I2972" i="10" s="1"/>
  <c r="J2972" i="10" s="1"/>
  <c r="E2972" i="10"/>
  <c r="F2972" i="10" s="1"/>
  <c r="G2972" i="10" s="1"/>
  <c r="A2973" i="10"/>
  <c r="B2972" i="10"/>
  <c r="C2972" i="10" s="1"/>
  <c r="D2972" i="10" s="1"/>
  <c r="K2973" i="10" l="1"/>
  <c r="L2973" i="10" s="1"/>
  <c r="M2973" i="10" s="1"/>
  <c r="H2973" i="10"/>
  <c r="I2973" i="10" s="1"/>
  <c r="J2973" i="10" s="1"/>
  <c r="E2973" i="10"/>
  <c r="F2973" i="10" s="1"/>
  <c r="G2973" i="10" s="1"/>
  <c r="B2973" i="10"/>
  <c r="C2973" i="10" s="1"/>
  <c r="D2973" i="10" s="1"/>
  <c r="A2974" i="10"/>
  <c r="K2974" i="10" l="1"/>
  <c r="L2974" i="10" s="1"/>
  <c r="M2974" i="10" s="1"/>
  <c r="H2974" i="10"/>
  <c r="I2974" i="10" s="1"/>
  <c r="J2974" i="10" s="1"/>
  <c r="E2974" i="10"/>
  <c r="F2974" i="10" s="1"/>
  <c r="G2974" i="10" s="1"/>
  <c r="A2975" i="10"/>
  <c r="B2974" i="10"/>
  <c r="C2974" i="10" s="1"/>
  <c r="D2974" i="10" s="1"/>
  <c r="K2975" i="10" l="1"/>
  <c r="L2975" i="10" s="1"/>
  <c r="M2975" i="10" s="1"/>
  <c r="H2975" i="10"/>
  <c r="I2975" i="10" s="1"/>
  <c r="J2975" i="10" s="1"/>
  <c r="E2975" i="10"/>
  <c r="F2975" i="10" s="1"/>
  <c r="G2975" i="10" s="1"/>
  <c r="B2975" i="10"/>
  <c r="C2975" i="10" s="1"/>
  <c r="D2975" i="10" s="1"/>
  <c r="A2976" i="10"/>
  <c r="K2976" i="10" l="1"/>
  <c r="L2976" i="10" s="1"/>
  <c r="M2976" i="10" s="1"/>
  <c r="H2976" i="10"/>
  <c r="I2976" i="10" s="1"/>
  <c r="J2976" i="10" s="1"/>
  <c r="E2976" i="10"/>
  <c r="F2976" i="10" s="1"/>
  <c r="G2976" i="10" s="1"/>
  <c r="A2977" i="10"/>
  <c r="B2976" i="10"/>
  <c r="C2976" i="10" s="1"/>
  <c r="D2976" i="10" s="1"/>
  <c r="K2977" i="10" l="1"/>
  <c r="L2977" i="10" s="1"/>
  <c r="M2977" i="10" s="1"/>
  <c r="H2977" i="10"/>
  <c r="I2977" i="10" s="1"/>
  <c r="J2977" i="10" s="1"/>
  <c r="E2977" i="10"/>
  <c r="F2977" i="10" s="1"/>
  <c r="G2977" i="10" s="1"/>
  <c r="B2977" i="10"/>
  <c r="C2977" i="10" s="1"/>
  <c r="D2977" i="10" s="1"/>
  <c r="A2978" i="10"/>
  <c r="K2978" i="10" l="1"/>
  <c r="L2978" i="10" s="1"/>
  <c r="M2978" i="10" s="1"/>
  <c r="H2978" i="10"/>
  <c r="I2978" i="10" s="1"/>
  <c r="J2978" i="10" s="1"/>
  <c r="E2978" i="10"/>
  <c r="F2978" i="10" s="1"/>
  <c r="G2978" i="10" s="1"/>
  <c r="A2979" i="10"/>
  <c r="B2978" i="10"/>
  <c r="C2978" i="10" s="1"/>
  <c r="D2978" i="10" s="1"/>
  <c r="K2979" i="10" l="1"/>
  <c r="L2979" i="10" s="1"/>
  <c r="M2979" i="10" s="1"/>
  <c r="E2979" i="10"/>
  <c r="F2979" i="10" s="1"/>
  <c r="G2979" i="10" s="1"/>
  <c r="H2979" i="10"/>
  <c r="I2979" i="10" s="1"/>
  <c r="J2979" i="10" s="1"/>
  <c r="B2979" i="10"/>
  <c r="C2979" i="10" s="1"/>
  <c r="D2979" i="10" s="1"/>
  <c r="A2980" i="10"/>
  <c r="K2980" i="10" l="1"/>
  <c r="L2980" i="10" s="1"/>
  <c r="M2980" i="10" s="1"/>
  <c r="H2980" i="10"/>
  <c r="I2980" i="10" s="1"/>
  <c r="J2980" i="10" s="1"/>
  <c r="E2980" i="10"/>
  <c r="F2980" i="10" s="1"/>
  <c r="G2980" i="10" s="1"/>
  <c r="A2981" i="10"/>
  <c r="B2980" i="10"/>
  <c r="C2980" i="10" s="1"/>
  <c r="D2980" i="10" s="1"/>
  <c r="K2981" i="10" l="1"/>
  <c r="L2981" i="10" s="1"/>
  <c r="M2981" i="10" s="1"/>
  <c r="H2981" i="10"/>
  <c r="I2981" i="10" s="1"/>
  <c r="J2981" i="10" s="1"/>
  <c r="E2981" i="10"/>
  <c r="F2981" i="10" s="1"/>
  <c r="G2981" i="10" s="1"/>
  <c r="B2981" i="10"/>
  <c r="C2981" i="10" s="1"/>
  <c r="D2981" i="10" s="1"/>
  <c r="A2982" i="10"/>
  <c r="K2982" i="10" l="1"/>
  <c r="L2982" i="10" s="1"/>
  <c r="M2982" i="10" s="1"/>
  <c r="H2982" i="10"/>
  <c r="I2982" i="10" s="1"/>
  <c r="J2982" i="10" s="1"/>
  <c r="E2982" i="10"/>
  <c r="F2982" i="10" s="1"/>
  <c r="G2982" i="10" s="1"/>
  <c r="A2983" i="10"/>
  <c r="B2982" i="10"/>
  <c r="C2982" i="10" s="1"/>
  <c r="D2982" i="10" s="1"/>
  <c r="K2983" i="10" l="1"/>
  <c r="L2983" i="10" s="1"/>
  <c r="M2983" i="10" s="1"/>
  <c r="E2983" i="10"/>
  <c r="F2983" i="10" s="1"/>
  <c r="G2983" i="10" s="1"/>
  <c r="H2983" i="10"/>
  <c r="I2983" i="10" s="1"/>
  <c r="J2983" i="10" s="1"/>
  <c r="B2983" i="10"/>
  <c r="C2983" i="10" s="1"/>
  <c r="D2983" i="10" s="1"/>
  <c r="A2984" i="10"/>
  <c r="K2984" i="10" l="1"/>
  <c r="L2984" i="10" s="1"/>
  <c r="M2984" i="10" s="1"/>
  <c r="H2984" i="10"/>
  <c r="I2984" i="10" s="1"/>
  <c r="J2984" i="10" s="1"/>
  <c r="E2984" i="10"/>
  <c r="F2984" i="10" s="1"/>
  <c r="G2984" i="10" s="1"/>
  <c r="A2985" i="10"/>
  <c r="B2984" i="10"/>
  <c r="C2984" i="10" s="1"/>
  <c r="D2984" i="10" s="1"/>
  <c r="K2985" i="10" l="1"/>
  <c r="L2985" i="10" s="1"/>
  <c r="M2985" i="10" s="1"/>
  <c r="H2985" i="10"/>
  <c r="I2985" i="10" s="1"/>
  <c r="J2985" i="10" s="1"/>
  <c r="E2985" i="10"/>
  <c r="F2985" i="10" s="1"/>
  <c r="G2985" i="10" s="1"/>
  <c r="B2985" i="10"/>
  <c r="C2985" i="10" s="1"/>
  <c r="D2985" i="10" s="1"/>
  <c r="A2986" i="10"/>
  <c r="K2986" i="10" l="1"/>
  <c r="L2986" i="10" s="1"/>
  <c r="M2986" i="10" s="1"/>
  <c r="H2986" i="10"/>
  <c r="I2986" i="10" s="1"/>
  <c r="J2986" i="10" s="1"/>
  <c r="E2986" i="10"/>
  <c r="F2986" i="10" s="1"/>
  <c r="G2986" i="10" s="1"/>
  <c r="A2987" i="10"/>
  <c r="B2986" i="10"/>
  <c r="C2986" i="10" s="1"/>
  <c r="D2986" i="10" s="1"/>
  <c r="K2987" i="10" l="1"/>
  <c r="L2987" i="10" s="1"/>
  <c r="M2987" i="10" s="1"/>
  <c r="E2987" i="10"/>
  <c r="F2987" i="10" s="1"/>
  <c r="G2987" i="10" s="1"/>
  <c r="H2987" i="10"/>
  <c r="I2987" i="10" s="1"/>
  <c r="J2987" i="10" s="1"/>
  <c r="B2987" i="10"/>
  <c r="C2987" i="10" s="1"/>
  <c r="D2987" i="10" s="1"/>
  <c r="A2988" i="10"/>
  <c r="K2988" i="10" l="1"/>
  <c r="L2988" i="10" s="1"/>
  <c r="M2988" i="10" s="1"/>
  <c r="H2988" i="10"/>
  <c r="I2988" i="10" s="1"/>
  <c r="J2988" i="10" s="1"/>
  <c r="E2988" i="10"/>
  <c r="F2988" i="10" s="1"/>
  <c r="G2988" i="10" s="1"/>
  <c r="A2989" i="10"/>
  <c r="B2988" i="10"/>
  <c r="C2988" i="10" s="1"/>
  <c r="D2988" i="10" s="1"/>
  <c r="K2989" i="10" l="1"/>
  <c r="L2989" i="10" s="1"/>
  <c r="M2989" i="10" s="1"/>
  <c r="H2989" i="10"/>
  <c r="I2989" i="10" s="1"/>
  <c r="J2989" i="10" s="1"/>
  <c r="E2989" i="10"/>
  <c r="F2989" i="10" s="1"/>
  <c r="G2989" i="10" s="1"/>
  <c r="B2989" i="10"/>
  <c r="C2989" i="10" s="1"/>
  <c r="D2989" i="10" s="1"/>
  <c r="A2990" i="10"/>
  <c r="K2990" i="10" l="1"/>
  <c r="L2990" i="10" s="1"/>
  <c r="M2990" i="10" s="1"/>
  <c r="H2990" i="10"/>
  <c r="I2990" i="10" s="1"/>
  <c r="J2990" i="10" s="1"/>
  <c r="E2990" i="10"/>
  <c r="F2990" i="10" s="1"/>
  <c r="G2990" i="10" s="1"/>
  <c r="A2991" i="10"/>
  <c r="B2990" i="10"/>
  <c r="C2990" i="10" s="1"/>
  <c r="D2990" i="10" s="1"/>
  <c r="K2991" i="10" l="1"/>
  <c r="L2991" i="10" s="1"/>
  <c r="M2991" i="10" s="1"/>
  <c r="H2991" i="10"/>
  <c r="I2991" i="10" s="1"/>
  <c r="J2991" i="10" s="1"/>
  <c r="E2991" i="10"/>
  <c r="F2991" i="10" s="1"/>
  <c r="G2991" i="10" s="1"/>
  <c r="B2991" i="10"/>
  <c r="C2991" i="10" s="1"/>
  <c r="D2991" i="10" s="1"/>
  <c r="A2992" i="10"/>
  <c r="K2992" i="10" l="1"/>
  <c r="L2992" i="10" s="1"/>
  <c r="M2992" i="10" s="1"/>
  <c r="H2992" i="10"/>
  <c r="I2992" i="10" s="1"/>
  <c r="J2992" i="10" s="1"/>
  <c r="E2992" i="10"/>
  <c r="F2992" i="10" s="1"/>
  <c r="G2992" i="10" s="1"/>
  <c r="A2993" i="10"/>
  <c r="B2992" i="10"/>
  <c r="C2992" i="10" s="1"/>
  <c r="D2992" i="10" s="1"/>
  <c r="K2993" i="10" l="1"/>
  <c r="L2993" i="10" s="1"/>
  <c r="M2993" i="10" s="1"/>
  <c r="H2993" i="10"/>
  <c r="I2993" i="10" s="1"/>
  <c r="J2993" i="10" s="1"/>
  <c r="E2993" i="10"/>
  <c r="F2993" i="10" s="1"/>
  <c r="G2993" i="10" s="1"/>
  <c r="B2993" i="10"/>
  <c r="C2993" i="10" s="1"/>
  <c r="D2993" i="10" s="1"/>
  <c r="A2994" i="10"/>
  <c r="K2994" i="10" l="1"/>
  <c r="L2994" i="10" s="1"/>
  <c r="M2994" i="10" s="1"/>
  <c r="H2994" i="10"/>
  <c r="I2994" i="10" s="1"/>
  <c r="J2994" i="10" s="1"/>
  <c r="E2994" i="10"/>
  <c r="F2994" i="10" s="1"/>
  <c r="G2994" i="10" s="1"/>
  <c r="A2995" i="10"/>
  <c r="B2994" i="10"/>
  <c r="C2994" i="10" s="1"/>
  <c r="D2994" i="10" s="1"/>
  <c r="K2995" i="10" l="1"/>
  <c r="L2995" i="10" s="1"/>
  <c r="M2995" i="10" s="1"/>
  <c r="E2995" i="10"/>
  <c r="F2995" i="10" s="1"/>
  <c r="G2995" i="10" s="1"/>
  <c r="H2995" i="10"/>
  <c r="I2995" i="10" s="1"/>
  <c r="J2995" i="10" s="1"/>
  <c r="B2995" i="10"/>
  <c r="C2995" i="10" s="1"/>
  <c r="D2995" i="10" s="1"/>
  <c r="A2996" i="10"/>
  <c r="K2996" i="10" l="1"/>
  <c r="L2996" i="10" s="1"/>
  <c r="M2996" i="10" s="1"/>
  <c r="H2996" i="10"/>
  <c r="I2996" i="10" s="1"/>
  <c r="J2996" i="10" s="1"/>
  <c r="E2996" i="10"/>
  <c r="F2996" i="10" s="1"/>
  <c r="G2996" i="10" s="1"/>
  <c r="A2997" i="10"/>
  <c r="B2996" i="10"/>
  <c r="C2996" i="10" s="1"/>
  <c r="D2996" i="10" s="1"/>
  <c r="K2997" i="10" l="1"/>
  <c r="L2997" i="10" s="1"/>
  <c r="M2997" i="10" s="1"/>
  <c r="H2997" i="10"/>
  <c r="I2997" i="10" s="1"/>
  <c r="J2997" i="10" s="1"/>
  <c r="E2997" i="10"/>
  <c r="F2997" i="10" s="1"/>
  <c r="G2997" i="10" s="1"/>
  <c r="B2997" i="10"/>
  <c r="C2997" i="10" s="1"/>
  <c r="D2997" i="10" s="1"/>
  <c r="A2998" i="10"/>
  <c r="K2998" i="10" l="1"/>
  <c r="L2998" i="10" s="1"/>
  <c r="M2998" i="10" s="1"/>
  <c r="H2998" i="10"/>
  <c r="I2998" i="10" s="1"/>
  <c r="J2998" i="10" s="1"/>
  <c r="E2998" i="10"/>
  <c r="F2998" i="10" s="1"/>
  <c r="G2998" i="10" s="1"/>
  <c r="A2999" i="10"/>
  <c r="B2998" i="10"/>
  <c r="C2998" i="10" s="1"/>
  <c r="D2998" i="10" s="1"/>
  <c r="K2999" i="10" l="1"/>
  <c r="L2999" i="10" s="1"/>
  <c r="M2999" i="10" s="1"/>
  <c r="E2999" i="10"/>
  <c r="F2999" i="10" s="1"/>
  <c r="G2999" i="10" s="1"/>
  <c r="H2999" i="10"/>
  <c r="I2999" i="10" s="1"/>
  <c r="J2999" i="10" s="1"/>
  <c r="B2999" i="10"/>
  <c r="C2999" i="10" s="1"/>
  <c r="D2999" i="10" s="1"/>
  <c r="A3000" i="10"/>
  <c r="K3000" i="10" l="1"/>
  <c r="L3000" i="10" s="1"/>
  <c r="M3000" i="10" s="1"/>
  <c r="H3000" i="10"/>
  <c r="I3000" i="10" s="1"/>
  <c r="J3000" i="10" s="1"/>
  <c r="E3000" i="10"/>
  <c r="F3000" i="10" s="1"/>
  <c r="G3000" i="10" s="1"/>
  <c r="A3001" i="10"/>
  <c r="B3000" i="10"/>
  <c r="C3000" i="10" s="1"/>
  <c r="D3000" i="10" s="1"/>
  <c r="K3001" i="10" l="1"/>
  <c r="L3001" i="10" s="1"/>
  <c r="M3001" i="10" s="1"/>
  <c r="H3001" i="10"/>
  <c r="I3001" i="10" s="1"/>
  <c r="J3001" i="10" s="1"/>
  <c r="E3001" i="10"/>
  <c r="F3001" i="10" s="1"/>
  <c r="G3001" i="10" s="1"/>
  <c r="B3001" i="10"/>
  <c r="C3001" i="10" s="1"/>
  <c r="D3001" i="10" s="1"/>
  <c r="A3002" i="10"/>
  <c r="K3002" i="10" l="1"/>
  <c r="L3002" i="10" s="1"/>
  <c r="M3002" i="10" s="1"/>
  <c r="H3002" i="10"/>
  <c r="I3002" i="10" s="1"/>
  <c r="J3002" i="10" s="1"/>
  <c r="E3002" i="10"/>
  <c r="F3002" i="10" s="1"/>
  <c r="G3002" i="10" s="1"/>
  <c r="A3003" i="10"/>
  <c r="B3002" i="10"/>
  <c r="C3002" i="10" s="1"/>
  <c r="D3002" i="10" s="1"/>
  <c r="K3003" i="10" l="1"/>
  <c r="L3003" i="10" s="1"/>
  <c r="M3003" i="10" s="1"/>
  <c r="E3003" i="10"/>
  <c r="F3003" i="10" s="1"/>
  <c r="G3003" i="10" s="1"/>
  <c r="H3003" i="10"/>
  <c r="I3003" i="10" s="1"/>
  <c r="J3003" i="10" s="1"/>
  <c r="B3003" i="10"/>
  <c r="C3003" i="10" s="1"/>
  <c r="D3003" i="10" s="1"/>
  <c r="A3004" i="10"/>
  <c r="K3004" i="10" l="1"/>
  <c r="L3004" i="10" s="1"/>
  <c r="M3004" i="10" s="1"/>
  <c r="H3004" i="10"/>
  <c r="I3004" i="10" s="1"/>
  <c r="J3004" i="10" s="1"/>
  <c r="E3004" i="10"/>
  <c r="F3004" i="10" s="1"/>
  <c r="G3004" i="10" s="1"/>
  <c r="A3005" i="10"/>
  <c r="B3004" i="10"/>
  <c r="C3004" i="10" s="1"/>
  <c r="D3004" i="10" s="1"/>
  <c r="K3005" i="10" l="1"/>
  <c r="L3005" i="10" s="1"/>
  <c r="M3005" i="10" s="1"/>
  <c r="H3005" i="10"/>
  <c r="I3005" i="10" s="1"/>
  <c r="J3005" i="10" s="1"/>
  <c r="E3005" i="10"/>
  <c r="F3005" i="10" s="1"/>
  <c r="G3005" i="10" s="1"/>
  <c r="B3005" i="10"/>
  <c r="C3005" i="10" s="1"/>
  <c r="D3005" i="10" s="1"/>
  <c r="A3006" i="10"/>
  <c r="K3006" i="10" l="1"/>
  <c r="L3006" i="10" s="1"/>
  <c r="M3006" i="10" s="1"/>
  <c r="H3006" i="10"/>
  <c r="I3006" i="10" s="1"/>
  <c r="J3006" i="10" s="1"/>
  <c r="E3006" i="10"/>
  <c r="F3006" i="10" s="1"/>
  <c r="G3006" i="10" s="1"/>
  <c r="A3007" i="10"/>
  <c r="B3006" i="10"/>
  <c r="C3006" i="10" s="1"/>
  <c r="D3006" i="10" s="1"/>
  <c r="K3007" i="10" l="1"/>
  <c r="L3007" i="10" s="1"/>
  <c r="M3007" i="10" s="1"/>
  <c r="H3007" i="10"/>
  <c r="I3007" i="10" s="1"/>
  <c r="J3007" i="10" s="1"/>
  <c r="E3007" i="10"/>
  <c r="F3007" i="10" s="1"/>
  <c r="G3007" i="10" s="1"/>
  <c r="B3007" i="10"/>
  <c r="C3007" i="10" s="1"/>
  <c r="D3007" i="10" s="1"/>
  <c r="A3008" i="10"/>
  <c r="K3008" i="10" l="1"/>
  <c r="L3008" i="10" s="1"/>
  <c r="M3008" i="10" s="1"/>
  <c r="H3008" i="10"/>
  <c r="I3008" i="10" s="1"/>
  <c r="J3008" i="10" s="1"/>
  <c r="E3008" i="10"/>
  <c r="F3008" i="10" s="1"/>
  <c r="G3008" i="10" s="1"/>
  <c r="A3009" i="10"/>
  <c r="B3008" i="10"/>
  <c r="C3008" i="10" s="1"/>
  <c r="D3008" i="10" s="1"/>
  <c r="K3009" i="10" l="1"/>
  <c r="L3009" i="10" s="1"/>
  <c r="M3009" i="10" s="1"/>
  <c r="H3009" i="10"/>
  <c r="I3009" i="10" s="1"/>
  <c r="J3009" i="10" s="1"/>
  <c r="E3009" i="10"/>
  <c r="F3009" i="10" s="1"/>
  <c r="G3009" i="10" s="1"/>
  <c r="B3009" i="10"/>
  <c r="C3009" i="10" s="1"/>
  <c r="D3009" i="10" s="1"/>
  <c r="A3010" i="10"/>
  <c r="K3010" i="10" l="1"/>
  <c r="L3010" i="10" s="1"/>
  <c r="M3010" i="10" s="1"/>
  <c r="H3010" i="10"/>
  <c r="I3010" i="10" s="1"/>
  <c r="J3010" i="10" s="1"/>
  <c r="E3010" i="10"/>
  <c r="F3010" i="10" s="1"/>
  <c r="G3010" i="10" s="1"/>
  <c r="A3011" i="10"/>
  <c r="B3010" i="10"/>
  <c r="C3010" i="10" s="1"/>
  <c r="D3010" i="10" s="1"/>
  <c r="K3011" i="10" l="1"/>
  <c r="L3011" i="10" s="1"/>
  <c r="M3011" i="10" s="1"/>
  <c r="E3011" i="10"/>
  <c r="F3011" i="10" s="1"/>
  <c r="G3011" i="10" s="1"/>
  <c r="H3011" i="10"/>
  <c r="I3011" i="10" s="1"/>
  <c r="J3011" i="10" s="1"/>
  <c r="B3011" i="10"/>
  <c r="C3011" i="10" s="1"/>
  <c r="D3011" i="10" s="1"/>
  <c r="A3012" i="10"/>
  <c r="K3012" i="10" l="1"/>
  <c r="L3012" i="10" s="1"/>
  <c r="M3012" i="10" s="1"/>
  <c r="H3012" i="10"/>
  <c r="I3012" i="10" s="1"/>
  <c r="J3012" i="10" s="1"/>
  <c r="E3012" i="10"/>
  <c r="F3012" i="10" s="1"/>
  <c r="G3012" i="10" s="1"/>
  <c r="A3013" i="10"/>
  <c r="B3012" i="10"/>
  <c r="C3012" i="10" s="1"/>
  <c r="D3012" i="10" s="1"/>
  <c r="K3013" i="10" l="1"/>
  <c r="L3013" i="10" s="1"/>
  <c r="M3013" i="10" s="1"/>
  <c r="H3013" i="10"/>
  <c r="I3013" i="10" s="1"/>
  <c r="J3013" i="10" s="1"/>
  <c r="E3013" i="10"/>
  <c r="F3013" i="10" s="1"/>
  <c r="G3013" i="10" s="1"/>
  <c r="B3013" i="10"/>
  <c r="C3013" i="10" s="1"/>
  <c r="D3013" i="10" s="1"/>
  <c r="A3014" i="10"/>
  <c r="K3014" i="10" l="1"/>
  <c r="L3014" i="10" s="1"/>
  <c r="M3014" i="10" s="1"/>
  <c r="H3014" i="10"/>
  <c r="I3014" i="10" s="1"/>
  <c r="J3014" i="10" s="1"/>
  <c r="E3014" i="10"/>
  <c r="F3014" i="10" s="1"/>
  <c r="G3014" i="10" s="1"/>
  <c r="A3015" i="10"/>
  <c r="B3014" i="10"/>
  <c r="C3014" i="10" s="1"/>
  <c r="D3014" i="10" s="1"/>
  <c r="K3015" i="10" l="1"/>
  <c r="L3015" i="10" s="1"/>
  <c r="M3015" i="10" s="1"/>
  <c r="E3015" i="10"/>
  <c r="F3015" i="10" s="1"/>
  <c r="G3015" i="10" s="1"/>
  <c r="H3015" i="10"/>
  <c r="I3015" i="10" s="1"/>
  <c r="J3015" i="10" s="1"/>
  <c r="B3015" i="10"/>
  <c r="C3015" i="10" s="1"/>
  <c r="D3015" i="10" s="1"/>
  <c r="A3016" i="10"/>
  <c r="K3016" i="10" l="1"/>
  <c r="L3016" i="10" s="1"/>
  <c r="M3016" i="10" s="1"/>
  <c r="H3016" i="10"/>
  <c r="I3016" i="10" s="1"/>
  <c r="J3016" i="10" s="1"/>
  <c r="E3016" i="10"/>
  <c r="F3016" i="10" s="1"/>
  <c r="G3016" i="10" s="1"/>
  <c r="A3017" i="10"/>
  <c r="B3016" i="10"/>
  <c r="C3016" i="10" s="1"/>
  <c r="D3016" i="10" s="1"/>
  <c r="K3017" i="10" l="1"/>
  <c r="L3017" i="10" s="1"/>
  <c r="M3017" i="10" s="1"/>
  <c r="H3017" i="10"/>
  <c r="I3017" i="10" s="1"/>
  <c r="J3017" i="10" s="1"/>
  <c r="E3017" i="10"/>
  <c r="F3017" i="10" s="1"/>
  <c r="G3017" i="10" s="1"/>
  <c r="B3017" i="10"/>
  <c r="C3017" i="10" s="1"/>
  <c r="D3017" i="10" s="1"/>
  <c r="A3018" i="10"/>
  <c r="K3018" i="10" l="1"/>
  <c r="L3018" i="10" s="1"/>
  <c r="M3018" i="10" s="1"/>
  <c r="H3018" i="10"/>
  <c r="I3018" i="10" s="1"/>
  <c r="J3018" i="10" s="1"/>
  <c r="E3018" i="10"/>
  <c r="F3018" i="10" s="1"/>
  <c r="G3018" i="10" s="1"/>
  <c r="A3019" i="10"/>
  <c r="B3018" i="10"/>
  <c r="C3018" i="10" s="1"/>
  <c r="D3018" i="10" s="1"/>
  <c r="K3019" i="10" l="1"/>
  <c r="L3019" i="10" s="1"/>
  <c r="M3019" i="10" s="1"/>
  <c r="E3019" i="10"/>
  <c r="F3019" i="10" s="1"/>
  <c r="G3019" i="10" s="1"/>
  <c r="H3019" i="10"/>
  <c r="I3019" i="10" s="1"/>
  <c r="J3019" i="10" s="1"/>
  <c r="B3019" i="10"/>
  <c r="C3019" i="10" s="1"/>
  <c r="D3019" i="10" s="1"/>
  <c r="A3020" i="10"/>
  <c r="K3020" i="10" l="1"/>
  <c r="L3020" i="10" s="1"/>
  <c r="M3020" i="10" s="1"/>
  <c r="H3020" i="10"/>
  <c r="I3020" i="10" s="1"/>
  <c r="J3020" i="10" s="1"/>
  <c r="E3020" i="10"/>
  <c r="F3020" i="10" s="1"/>
  <c r="G3020" i="10" s="1"/>
  <c r="A3021" i="10"/>
  <c r="B3020" i="10"/>
  <c r="C3020" i="10" s="1"/>
  <c r="D3020" i="10" s="1"/>
  <c r="K3021" i="10" l="1"/>
  <c r="L3021" i="10" s="1"/>
  <c r="M3021" i="10" s="1"/>
  <c r="H3021" i="10"/>
  <c r="I3021" i="10" s="1"/>
  <c r="J3021" i="10" s="1"/>
  <c r="E3021" i="10"/>
  <c r="F3021" i="10" s="1"/>
  <c r="G3021" i="10" s="1"/>
  <c r="B3021" i="10"/>
  <c r="C3021" i="10" s="1"/>
  <c r="D3021" i="10" s="1"/>
  <c r="A3022" i="10"/>
  <c r="K3022" i="10" l="1"/>
  <c r="L3022" i="10" s="1"/>
  <c r="M3022" i="10" s="1"/>
  <c r="H3022" i="10"/>
  <c r="I3022" i="10" s="1"/>
  <c r="J3022" i="10" s="1"/>
  <c r="E3022" i="10"/>
  <c r="F3022" i="10" s="1"/>
  <c r="G3022" i="10" s="1"/>
  <c r="B3022" i="10"/>
  <c r="C3022" i="10" s="1"/>
  <c r="D3022" i="10" s="1"/>
  <c r="A3023" i="10"/>
  <c r="K3023" i="10" l="1"/>
  <c r="L3023" i="10" s="1"/>
  <c r="M3023" i="10" s="1"/>
  <c r="H3023" i="10"/>
  <c r="I3023" i="10" s="1"/>
  <c r="J3023" i="10" s="1"/>
  <c r="E3023" i="10"/>
  <c r="F3023" i="10" s="1"/>
  <c r="G3023" i="10" s="1"/>
  <c r="A3024" i="10"/>
  <c r="B3023" i="10"/>
  <c r="C3023" i="10" s="1"/>
  <c r="D3023" i="10" s="1"/>
  <c r="K3024" i="10" l="1"/>
  <c r="L3024" i="10" s="1"/>
  <c r="M3024" i="10" s="1"/>
  <c r="H3024" i="10"/>
  <c r="I3024" i="10" s="1"/>
  <c r="J3024" i="10" s="1"/>
  <c r="E3024" i="10"/>
  <c r="F3024" i="10" s="1"/>
  <c r="G3024" i="10" s="1"/>
  <c r="B3024" i="10"/>
  <c r="C3024" i="10" s="1"/>
  <c r="D3024" i="10" s="1"/>
  <c r="A3025" i="10"/>
  <c r="K3025" i="10" l="1"/>
  <c r="L3025" i="10" s="1"/>
  <c r="M3025" i="10" s="1"/>
  <c r="H3025" i="10"/>
  <c r="I3025" i="10" s="1"/>
  <c r="J3025" i="10" s="1"/>
  <c r="E3025" i="10"/>
  <c r="F3025" i="10" s="1"/>
  <c r="G3025" i="10" s="1"/>
  <c r="A3026" i="10"/>
  <c r="B3025" i="10"/>
  <c r="C3025" i="10" s="1"/>
  <c r="D3025" i="10" s="1"/>
  <c r="K3026" i="10" l="1"/>
  <c r="L3026" i="10" s="1"/>
  <c r="M3026" i="10" s="1"/>
  <c r="H3026" i="10"/>
  <c r="I3026" i="10" s="1"/>
  <c r="J3026" i="10" s="1"/>
  <c r="E3026" i="10"/>
  <c r="F3026" i="10" s="1"/>
  <c r="G3026" i="10" s="1"/>
  <c r="B3026" i="10"/>
  <c r="C3026" i="10" s="1"/>
  <c r="D3026" i="10" s="1"/>
  <c r="A3027" i="10"/>
  <c r="K3027" i="10" l="1"/>
  <c r="L3027" i="10" s="1"/>
  <c r="M3027" i="10" s="1"/>
  <c r="E3027" i="10"/>
  <c r="F3027" i="10" s="1"/>
  <c r="G3027" i="10" s="1"/>
  <c r="H3027" i="10"/>
  <c r="I3027" i="10" s="1"/>
  <c r="J3027" i="10" s="1"/>
  <c r="A3028" i="10"/>
  <c r="B3027" i="10"/>
  <c r="C3027" i="10" s="1"/>
  <c r="D3027" i="10" s="1"/>
  <c r="K3028" i="10" l="1"/>
  <c r="L3028" i="10" s="1"/>
  <c r="M3028" i="10" s="1"/>
  <c r="H3028" i="10"/>
  <c r="I3028" i="10" s="1"/>
  <c r="J3028" i="10" s="1"/>
  <c r="E3028" i="10"/>
  <c r="F3028" i="10" s="1"/>
  <c r="G3028" i="10" s="1"/>
  <c r="B3028" i="10"/>
  <c r="C3028" i="10" s="1"/>
  <c r="D3028" i="10" s="1"/>
  <c r="A3029" i="10"/>
  <c r="K3029" i="10" l="1"/>
  <c r="L3029" i="10" s="1"/>
  <c r="M3029" i="10" s="1"/>
  <c r="H3029" i="10"/>
  <c r="I3029" i="10" s="1"/>
  <c r="J3029" i="10" s="1"/>
  <c r="E3029" i="10"/>
  <c r="F3029" i="10" s="1"/>
  <c r="G3029" i="10" s="1"/>
  <c r="B3029" i="10"/>
  <c r="C3029" i="10" s="1"/>
  <c r="D3029" i="10" s="1"/>
  <c r="A3030" i="10"/>
  <c r="K3030" i="10" l="1"/>
  <c r="L3030" i="10" s="1"/>
  <c r="M3030" i="10" s="1"/>
  <c r="H3030" i="10"/>
  <c r="I3030" i="10" s="1"/>
  <c r="J3030" i="10" s="1"/>
  <c r="E3030" i="10"/>
  <c r="F3030" i="10" s="1"/>
  <c r="G3030" i="10" s="1"/>
  <c r="B3030" i="10"/>
  <c r="C3030" i="10" s="1"/>
  <c r="D3030" i="10" s="1"/>
  <c r="A3031" i="10"/>
  <c r="K3031" i="10" l="1"/>
  <c r="L3031" i="10" s="1"/>
  <c r="M3031" i="10" s="1"/>
  <c r="E3031" i="10"/>
  <c r="F3031" i="10" s="1"/>
  <c r="G3031" i="10" s="1"/>
  <c r="H3031" i="10"/>
  <c r="I3031" i="10" s="1"/>
  <c r="J3031" i="10" s="1"/>
  <c r="A3032" i="10"/>
  <c r="B3031" i="10"/>
  <c r="C3031" i="10" s="1"/>
  <c r="D3031" i="10" s="1"/>
  <c r="K3032" i="10" l="1"/>
  <c r="L3032" i="10" s="1"/>
  <c r="M3032" i="10" s="1"/>
  <c r="H3032" i="10"/>
  <c r="I3032" i="10" s="1"/>
  <c r="J3032" i="10" s="1"/>
  <c r="E3032" i="10"/>
  <c r="F3032" i="10" s="1"/>
  <c r="G3032" i="10" s="1"/>
  <c r="B3032" i="10"/>
  <c r="C3032" i="10" s="1"/>
  <c r="D3032" i="10" s="1"/>
  <c r="A3033" i="10"/>
  <c r="K3033" i="10" l="1"/>
  <c r="L3033" i="10" s="1"/>
  <c r="M3033" i="10" s="1"/>
  <c r="H3033" i="10"/>
  <c r="I3033" i="10" s="1"/>
  <c r="J3033" i="10" s="1"/>
  <c r="E3033" i="10"/>
  <c r="F3033" i="10" s="1"/>
  <c r="G3033" i="10" s="1"/>
  <c r="A3034" i="10"/>
  <c r="B3033" i="10"/>
  <c r="C3033" i="10" s="1"/>
  <c r="D3033" i="10" s="1"/>
  <c r="K3034" i="10" l="1"/>
  <c r="L3034" i="10" s="1"/>
  <c r="M3034" i="10" s="1"/>
  <c r="H3034" i="10"/>
  <c r="I3034" i="10" s="1"/>
  <c r="J3034" i="10" s="1"/>
  <c r="E3034" i="10"/>
  <c r="F3034" i="10" s="1"/>
  <c r="G3034" i="10" s="1"/>
  <c r="B3034" i="10"/>
  <c r="C3034" i="10" s="1"/>
  <c r="D3034" i="10" s="1"/>
  <c r="A3035" i="10"/>
  <c r="K3035" i="10" l="1"/>
  <c r="L3035" i="10" s="1"/>
  <c r="M3035" i="10" s="1"/>
  <c r="E3035" i="10"/>
  <c r="F3035" i="10" s="1"/>
  <c r="G3035" i="10" s="1"/>
  <c r="H3035" i="10"/>
  <c r="I3035" i="10" s="1"/>
  <c r="J3035" i="10" s="1"/>
  <c r="A3036" i="10"/>
  <c r="B3035" i="10"/>
  <c r="C3035" i="10" s="1"/>
  <c r="D3035" i="10" s="1"/>
  <c r="K3036" i="10" l="1"/>
  <c r="L3036" i="10" s="1"/>
  <c r="M3036" i="10" s="1"/>
  <c r="H3036" i="10"/>
  <c r="I3036" i="10" s="1"/>
  <c r="J3036" i="10" s="1"/>
  <c r="E3036" i="10"/>
  <c r="F3036" i="10" s="1"/>
  <c r="G3036" i="10" s="1"/>
  <c r="B3036" i="10"/>
  <c r="C3036" i="10" s="1"/>
  <c r="D3036" i="10" s="1"/>
  <c r="A3037" i="10"/>
  <c r="K3037" i="10" l="1"/>
  <c r="L3037" i="10" s="1"/>
  <c r="M3037" i="10" s="1"/>
  <c r="H3037" i="10"/>
  <c r="I3037" i="10" s="1"/>
  <c r="J3037" i="10" s="1"/>
  <c r="E3037" i="10"/>
  <c r="F3037" i="10" s="1"/>
  <c r="G3037" i="10" s="1"/>
  <c r="B3037" i="10"/>
  <c r="C3037" i="10" s="1"/>
  <c r="D3037" i="10" s="1"/>
  <c r="A3038" i="10"/>
  <c r="K3038" i="10" l="1"/>
  <c r="L3038" i="10" s="1"/>
  <c r="M3038" i="10" s="1"/>
  <c r="H3038" i="10"/>
  <c r="I3038" i="10" s="1"/>
  <c r="J3038" i="10" s="1"/>
  <c r="E3038" i="10"/>
  <c r="F3038" i="10" s="1"/>
  <c r="G3038" i="10" s="1"/>
  <c r="B3038" i="10"/>
  <c r="C3038" i="10" s="1"/>
  <c r="D3038" i="10" s="1"/>
  <c r="A3039" i="10"/>
  <c r="K3039" i="10" l="1"/>
  <c r="L3039" i="10" s="1"/>
  <c r="M3039" i="10" s="1"/>
  <c r="H3039" i="10"/>
  <c r="I3039" i="10" s="1"/>
  <c r="J3039" i="10" s="1"/>
  <c r="E3039" i="10"/>
  <c r="F3039" i="10" s="1"/>
  <c r="G3039" i="10" s="1"/>
  <c r="A3040" i="10"/>
  <c r="B3039" i="10"/>
  <c r="C3039" i="10" s="1"/>
  <c r="D3039" i="10" s="1"/>
  <c r="K3040" i="10" l="1"/>
  <c r="L3040" i="10" s="1"/>
  <c r="M3040" i="10" s="1"/>
  <c r="H3040" i="10"/>
  <c r="I3040" i="10" s="1"/>
  <c r="J3040" i="10" s="1"/>
  <c r="E3040" i="10"/>
  <c r="F3040" i="10" s="1"/>
  <c r="G3040" i="10" s="1"/>
  <c r="B3040" i="10"/>
  <c r="C3040" i="10" s="1"/>
  <c r="D3040" i="10" s="1"/>
  <c r="A3041" i="10"/>
  <c r="K3041" i="10" l="1"/>
  <c r="L3041" i="10" s="1"/>
  <c r="M3041" i="10" s="1"/>
  <c r="H3041" i="10"/>
  <c r="I3041" i="10" s="1"/>
  <c r="J3041" i="10" s="1"/>
  <c r="E3041" i="10"/>
  <c r="F3041" i="10" s="1"/>
  <c r="G3041" i="10" s="1"/>
  <c r="A3042" i="10"/>
  <c r="B3041" i="10"/>
  <c r="C3041" i="10" s="1"/>
  <c r="D3041" i="10" s="1"/>
  <c r="K3042" i="10" l="1"/>
  <c r="L3042" i="10" s="1"/>
  <c r="M3042" i="10" s="1"/>
  <c r="H3042" i="10"/>
  <c r="I3042" i="10" s="1"/>
  <c r="J3042" i="10" s="1"/>
  <c r="E3042" i="10"/>
  <c r="F3042" i="10" s="1"/>
  <c r="G3042" i="10" s="1"/>
  <c r="B3042" i="10"/>
  <c r="C3042" i="10" s="1"/>
  <c r="D3042" i="10" s="1"/>
  <c r="A3043" i="10"/>
  <c r="K3043" i="10" l="1"/>
  <c r="L3043" i="10" s="1"/>
  <c r="M3043" i="10" s="1"/>
  <c r="E3043" i="10"/>
  <c r="F3043" i="10" s="1"/>
  <c r="G3043" i="10" s="1"/>
  <c r="H3043" i="10"/>
  <c r="I3043" i="10" s="1"/>
  <c r="J3043" i="10" s="1"/>
  <c r="A3044" i="10"/>
  <c r="B3043" i="10"/>
  <c r="C3043" i="10" s="1"/>
  <c r="D3043" i="10" s="1"/>
  <c r="K3044" i="10" l="1"/>
  <c r="L3044" i="10" s="1"/>
  <c r="M3044" i="10" s="1"/>
  <c r="H3044" i="10"/>
  <c r="I3044" i="10" s="1"/>
  <c r="J3044" i="10" s="1"/>
  <c r="E3044" i="10"/>
  <c r="F3044" i="10" s="1"/>
  <c r="G3044" i="10" s="1"/>
  <c r="B3044" i="10"/>
  <c r="C3044" i="10" s="1"/>
  <c r="D3044" i="10" s="1"/>
  <c r="A3045" i="10"/>
  <c r="K3045" i="10" l="1"/>
  <c r="L3045" i="10" s="1"/>
  <c r="M3045" i="10" s="1"/>
  <c r="H3045" i="10"/>
  <c r="I3045" i="10" s="1"/>
  <c r="J3045" i="10" s="1"/>
  <c r="E3045" i="10"/>
  <c r="F3045" i="10" s="1"/>
  <c r="G3045" i="10" s="1"/>
  <c r="B3045" i="10"/>
  <c r="C3045" i="10" s="1"/>
  <c r="D3045" i="10" s="1"/>
  <c r="A3046" i="10"/>
  <c r="K3046" i="10" l="1"/>
  <c r="L3046" i="10" s="1"/>
  <c r="M3046" i="10" s="1"/>
  <c r="H3046" i="10"/>
  <c r="I3046" i="10" s="1"/>
  <c r="J3046" i="10" s="1"/>
  <c r="E3046" i="10"/>
  <c r="F3046" i="10" s="1"/>
  <c r="G3046" i="10" s="1"/>
  <c r="B3046" i="10"/>
  <c r="C3046" i="10" s="1"/>
  <c r="D3046" i="10" s="1"/>
  <c r="A3047" i="10"/>
  <c r="K3047" i="10" l="1"/>
  <c r="L3047" i="10" s="1"/>
  <c r="M3047" i="10" s="1"/>
  <c r="E3047" i="10"/>
  <c r="F3047" i="10" s="1"/>
  <c r="G3047" i="10" s="1"/>
  <c r="H3047" i="10"/>
  <c r="I3047" i="10" s="1"/>
  <c r="J3047" i="10" s="1"/>
  <c r="A3048" i="10"/>
  <c r="B3047" i="10"/>
  <c r="C3047" i="10" s="1"/>
  <c r="D3047" i="10" s="1"/>
  <c r="K3048" i="10" l="1"/>
  <c r="L3048" i="10" s="1"/>
  <c r="M3048" i="10" s="1"/>
  <c r="H3048" i="10"/>
  <c r="I3048" i="10" s="1"/>
  <c r="J3048" i="10" s="1"/>
  <c r="E3048" i="10"/>
  <c r="F3048" i="10" s="1"/>
  <c r="G3048" i="10" s="1"/>
  <c r="B3048" i="10"/>
  <c r="C3048" i="10" s="1"/>
  <c r="D3048" i="10" s="1"/>
  <c r="A3049" i="10"/>
  <c r="K3049" i="10" l="1"/>
  <c r="L3049" i="10" s="1"/>
  <c r="M3049" i="10" s="1"/>
  <c r="H3049" i="10"/>
  <c r="I3049" i="10" s="1"/>
  <c r="J3049" i="10" s="1"/>
  <c r="E3049" i="10"/>
  <c r="F3049" i="10" s="1"/>
  <c r="G3049" i="10" s="1"/>
  <c r="A3050" i="10"/>
  <c r="B3049" i="10"/>
  <c r="C3049" i="10" s="1"/>
  <c r="D3049" i="10" s="1"/>
  <c r="K3050" i="10" l="1"/>
  <c r="L3050" i="10" s="1"/>
  <c r="M3050" i="10" s="1"/>
  <c r="H3050" i="10"/>
  <c r="I3050" i="10" s="1"/>
  <c r="J3050" i="10" s="1"/>
  <c r="E3050" i="10"/>
  <c r="F3050" i="10" s="1"/>
  <c r="G3050" i="10" s="1"/>
  <c r="B3050" i="10"/>
  <c r="C3050" i="10" s="1"/>
  <c r="D3050" i="10" s="1"/>
  <c r="A3051" i="10"/>
  <c r="K3051" i="10" l="1"/>
  <c r="L3051" i="10" s="1"/>
  <c r="M3051" i="10" s="1"/>
  <c r="E3051" i="10"/>
  <c r="F3051" i="10" s="1"/>
  <c r="G3051" i="10" s="1"/>
  <c r="H3051" i="10"/>
  <c r="I3051" i="10" s="1"/>
  <c r="J3051" i="10" s="1"/>
  <c r="A3052" i="10"/>
  <c r="B3051" i="10"/>
  <c r="C3051" i="10" s="1"/>
  <c r="D3051" i="10" s="1"/>
  <c r="K3052" i="10" l="1"/>
  <c r="L3052" i="10" s="1"/>
  <c r="M3052" i="10" s="1"/>
  <c r="H3052" i="10"/>
  <c r="I3052" i="10" s="1"/>
  <c r="J3052" i="10" s="1"/>
  <c r="E3052" i="10"/>
  <c r="F3052" i="10" s="1"/>
  <c r="G3052" i="10" s="1"/>
  <c r="B3052" i="10"/>
  <c r="C3052" i="10" s="1"/>
  <c r="D3052" i="10" s="1"/>
  <c r="A3053" i="10"/>
  <c r="K3053" i="10" l="1"/>
  <c r="L3053" i="10" s="1"/>
  <c r="M3053" i="10" s="1"/>
  <c r="H3053" i="10"/>
  <c r="I3053" i="10" s="1"/>
  <c r="J3053" i="10" s="1"/>
  <c r="E3053" i="10"/>
  <c r="F3053" i="10" s="1"/>
  <c r="G3053" i="10" s="1"/>
  <c r="B3053" i="10"/>
  <c r="C3053" i="10" s="1"/>
  <c r="D3053" i="10" s="1"/>
  <c r="A3054" i="10"/>
  <c r="K3054" i="10" l="1"/>
  <c r="L3054" i="10" s="1"/>
  <c r="M3054" i="10" s="1"/>
  <c r="H3054" i="10"/>
  <c r="I3054" i="10" s="1"/>
  <c r="J3054" i="10" s="1"/>
  <c r="E3054" i="10"/>
  <c r="F3054" i="10" s="1"/>
  <c r="G3054" i="10" s="1"/>
  <c r="B3054" i="10"/>
  <c r="C3054" i="10" s="1"/>
  <c r="D3054" i="10" s="1"/>
  <c r="A3055" i="10"/>
  <c r="K3055" i="10" l="1"/>
  <c r="L3055" i="10" s="1"/>
  <c r="M3055" i="10" s="1"/>
  <c r="H3055" i="10"/>
  <c r="I3055" i="10" s="1"/>
  <c r="J3055" i="10" s="1"/>
  <c r="E3055" i="10"/>
  <c r="F3055" i="10" s="1"/>
  <c r="G3055" i="10" s="1"/>
  <c r="A3056" i="10"/>
  <c r="B3055" i="10"/>
  <c r="C3055" i="10" s="1"/>
  <c r="D3055" i="10" s="1"/>
  <c r="K3056" i="10" l="1"/>
  <c r="L3056" i="10" s="1"/>
  <c r="M3056" i="10" s="1"/>
  <c r="H3056" i="10"/>
  <c r="I3056" i="10" s="1"/>
  <c r="J3056" i="10" s="1"/>
  <c r="E3056" i="10"/>
  <c r="F3056" i="10" s="1"/>
  <c r="G3056" i="10" s="1"/>
  <c r="B3056" i="10"/>
  <c r="C3056" i="10" s="1"/>
  <c r="D3056" i="10" s="1"/>
  <c r="A3057" i="10"/>
  <c r="K3057" i="10" l="1"/>
  <c r="L3057" i="10" s="1"/>
  <c r="M3057" i="10" s="1"/>
  <c r="H3057" i="10"/>
  <c r="I3057" i="10" s="1"/>
  <c r="J3057" i="10" s="1"/>
  <c r="E3057" i="10"/>
  <c r="F3057" i="10" s="1"/>
  <c r="G3057" i="10" s="1"/>
  <c r="A3058" i="10"/>
  <c r="B3057" i="10"/>
  <c r="C3057" i="10" s="1"/>
  <c r="D3057" i="10" s="1"/>
  <c r="K3058" i="10" l="1"/>
  <c r="L3058" i="10" s="1"/>
  <c r="M3058" i="10" s="1"/>
  <c r="H3058" i="10"/>
  <c r="I3058" i="10" s="1"/>
  <c r="J3058" i="10" s="1"/>
  <c r="E3058" i="10"/>
  <c r="F3058" i="10" s="1"/>
  <c r="G3058" i="10" s="1"/>
  <c r="B3058" i="10"/>
  <c r="C3058" i="10" s="1"/>
  <c r="D3058" i="10" s="1"/>
  <c r="A3059" i="10"/>
  <c r="K3059" i="10" l="1"/>
  <c r="L3059" i="10" s="1"/>
  <c r="M3059" i="10" s="1"/>
  <c r="H3059" i="10"/>
  <c r="I3059" i="10" s="1"/>
  <c r="J3059" i="10" s="1"/>
  <c r="E3059" i="10"/>
  <c r="F3059" i="10" s="1"/>
  <c r="G3059" i="10" s="1"/>
  <c r="A3060" i="10"/>
  <c r="B3059" i="10"/>
  <c r="C3059" i="10" s="1"/>
  <c r="D3059" i="10" s="1"/>
  <c r="K3060" i="10" l="1"/>
  <c r="L3060" i="10" s="1"/>
  <c r="M3060" i="10" s="1"/>
  <c r="H3060" i="10"/>
  <c r="I3060" i="10" s="1"/>
  <c r="J3060" i="10" s="1"/>
  <c r="E3060" i="10"/>
  <c r="F3060" i="10" s="1"/>
  <c r="G3060" i="10" s="1"/>
  <c r="B3060" i="10"/>
  <c r="C3060" i="10" s="1"/>
  <c r="D3060" i="10" s="1"/>
  <c r="A3061" i="10"/>
  <c r="K3061" i="10" l="1"/>
  <c r="L3061" i="10" s="1"/>
  <c r="M3061" i="10" s="1"/>
  <c r="H3061" i="10"/>
  <c r="I3061" i="10" s="1"/>
  <c r="J3061" i="10" s="1"/>
  <c r="E3061" i="10"/>
  <c r="F3061" i="10" s="1"/>
  <c r="G3061" i="10" s="1"/>
  <c r="B3061" i="10"/>
  <c r="C3061" i="10" s="1"/>
  <c r="D3061" i="10" s="1"/>
  <c r="A3062" i="10"/>
  <c r="K3062" i="10" l="1"/>
  <c r="L3062" i="10" s="1"/>
  <c r="M3062" i="10" s="1"/>
  <c r="H3062" i="10"/>
  <c r="I3062" i="10" s="1"/>
  <c r="J3062" i="10" s="1"/>
  <c r="E3062" i="10"/>
  <c r="F3062" i="10" s="1"/>
  <c r="G3062" i="10" s="1"/>
  <c r="B3062" i="10"/>
  <c r="C3062" i="10" s="1"/>
  <c r="D3062" i="10" s="1"/>
  <c r="A3063" i="10"/>
  <c r="K3063" i="10" l="1"/>
  <c r="L3063" i="10" s="1"/>
  <c r="M3063" i="10" s="1"/>
  <c r="H3063" i="10"/>
  <c r="I3063" i="10" s="1"/>
  <c r="J3063" i="10" s="1"/>
  <c r="E3063" i="10"/>
  <c r="F3063" i="10" s="1"/>
  <c r="G3063" i="10" s="1"/>
  <c r="A3064" i="10"/>
  <c r="B3063" i="10"/>
  <c r="C3063" i="10" s="1"/>
  <c r="D3063" i="10" s="1"/>
  <c r="K3064" i="10" l="1"/>
  <c r="L3064" i="10" s="1"/>
  <c r="M3064" i="10" s="1"/>
  <c r="H3064" i="10"/>
  <c r="I3064" i="10" s="1"/>
  <c r="J3064" i="10" s="1"/>
  <c r="E3064" i="10"/>
  <c r="F3064" i="10" s="1"/>
  <c r="G3064" i="10" s="1"/>
  <c r="B3064" i="10"/>
  <c r="C3064" i="10" s="1"/>
  <c r="D3064" i="10" s="1"/>
  <c r="A3065" i="10"/>
  <c r="K3065" i="10" l="1"/>
  <c r="L3065" i="10" s="1"/>
  <c r="M3065" i="10" s="1"/>
  <c r="H3065" i="10"/>
  <c r="I3065" i="10" s="1"/>
  <c r="J3065" i="10" s="1"/>
  <c r="E3065" i="10"/>
  <c r="F3065" i="10" s="1"/>
  <c r="G3065" i="10" s="1"/>
  <c r="A3066" i="10"/>
  <c r="B3065" i="10"/>
  <c r="C3065" i="10" s="1"/>
  <c r="D3065" i="10" s="1"/>
  <c r="K3066" i="10" l="1"/>
  <c r="L3066" i="10" s="1"/>
  <c r="M3066" i="10" s="1"/>
  <c r="H3066" i="10"/>
  <c r="I3066" i="10" s="1"/>
  <c r="J3066" i="10" s="1"/>
  <c r="E3066" i="10"/>
  <c r="F3066" i="10" s="1"/>
  <c r="G3066" i="10" s="1"/>
  <c r="B3066" i="10"/>
  <c r="C3066" i="10" s="1"/>
  <c r="D3066" i="10" s="1"/>
  <c r="A3067" i="10"/>
  <c r="K3067" i="10" l="1"/>
  <c r="L3067" i="10" s="1"/>
  <c r="M3067" i="10" s="1"/>
  <c r="H3067" i="10"/>
  <c r="I3067" i="10" s="1"/>
  <c r="J3067" i="10" s="1"/>
  <c r="E3067" i="10"/>
  <c r="F3067" i="10" s="1"/>
  <c r="G3067" i="10" s="1"/>
  <c r="A3068" i="10"/>
  <c r="B3067" i="10"/>
  <c r="C3067" i="10" s="1"/>
  <c r="D3067" i="10" s="1"/>
  <c r="K3068" i="10" l="1"/>
  <c r="L3068" i="10" s="1"/>
  <c r="M3068" i="10" s="1"/>
  <c r="H3068" i="10"/>
  <c r="I3068" i="10" s="1"/>
  <c r="J3068" i="10" s="1"/>
  <c r="E3068" i="10"/>
  <c r="F3068" i="10" s="1"/>
  <c r="G3068" i="10" s="1"/>
  <c r="B3068" i="10"/>
  <c r="C3068" i="10" s="1"/>
  <c r="D3068" i="10" s="1"/>
  <c r="A3069" i="10"/>
  <c r="K3069" i="10" l="1"/>
  <c r="L3069" i="10" s="1"/>
  <c r="M3069" i="10" s="1"/>
  <c r="H3069" i="10"/>
  <c r="I3069" i="10" s="1"/>
  <c r="J3069" i="10" s="1"/>
  <c r="E3069" i="10"/>
  <c r="F3069" i="10" s="1"/>
  <c r="G3069" i="10" s="1"/>
  <c r="B3069" i="10"/>
  <c r="C3069" i="10" s="1"/>
  <c r="D3069" i="10" s="1"/>
  <c r="A3070" i="10"/>
  <c r="K3070" i="10" l="1"/>
  <c r="L3070" i="10" s="1"/>
  <c r="M3070" i="10" s="1"/>
  <c r="H3070" i="10"/>
  <c r="I3070" i="10" s="1"/>
  <c r="J3070" i="10" s="1"/>
  <c r="E3070" i="10"/>
  <c r="F3070" i="10" s="1"/>
  <c r="G3070" i="10" s="1"/>
  <c r="B3070" i="10"/>
  <c r="C3070" i="10" s="1"/>
  <c r="D3070" i="10" s="1"/>
  <c r="A3071" i="10"/>
  <c r="K3071" i="10" l="1"/>
  <c r="L3071" i="10" s="1"/>
  <c r="M3071" i="10" s="1"/>
  <c r="H3071" i="10"/>
  <c r="I3071" i="10" s="1"/>
  <c r="J3071" i="10" s="1"/>
  <c r="E3071" i="10"/>
  <c r="F3071" i="10" s="1"/>
  <c r="G3071" i="10" s="1"/>
  <c r="A3072" i="10"/>
  <c r="B3071" i="10"/>
  <c r="C3071" i="10" s="1"/>
  <c r="D3071" i="10" s="1"/>
  <c r="K3072" i="10" l="1"/>
  <c r="L3072" i="10" s="1"/>
  <c r="M3072" i="10" s="1"/>
  <c r="H3072" i="10"/>
  <c r="I3072" i="10" s="1"/>
  <c r="J3072" i="10" s="1"/>
  <c r="E3072" i="10"/>
  <c r="F3072" i="10" s="1"/>
  <c r="G3072" i="10" s="1"/>
  <c r="B3072" i="10"/>
  <c r="C3072" i="10" s="1"/>
  <c r="D3072" i="10" s="1"/>
  <c r="A3073" i="10"/>
  <c r="K3073" i="10" l="1"/>
  <c r="L3073" i="10" s="1"/>
  <c r="M3073" i="10" s="1"/>
  <c r="H3073" i="10"/>
  <c r="I3073" i="10" s="1"/>
  <c r="J3073" i="10" s="1"/>
  <c r="E3073" i="10"/>
  <c r="F3073" i="10" s="1"/>
  <c r="G3073" i="10" s="1"/>
  <c r="A3074" i="10"/>
  <c r="B3073" i="10"/>
  <c r="C3073" i="10" s="1"/>
  <c r="D3073" i="10" s="1"/>
  <c r="K3074" i="10" l="1"/>
  <c r="L3074" i="10" s="1"/>
  <c r="M3074" i="10" s="1"/>
  <c r="H3074" i="10"/>
  <c r="I3074" i="10" s="1"/>
  <c r="J3074" i="10" s="1"/>
  <c r="E3074" i="10"/>
  <c r="F3074" i="10" s="1"/>
  <c r="G3074" i="10" s="1"/>
  <c r="B3074" i="10"/>
  <c r="C3074" i="10" s="1"/>
  <c r="D3074" i="10" s="1"/>
  <c r="A3075" i="10"/>
  <c r="K3075" i="10" l="1"/>
  <c r="L3075" i="10" s="1"/>
  <c r="M3075" i="10" s="1"/>
  <c r="H3075" i="10"/>
  <c r="I3075" i="10" s="1"/>
  <c r="J3075" i="10" s="1"/>
  <c r="E3075" i="10"/>
  <c r="F3075" i="10" s="1"/>
  <c r="G3075" i="10" s="1"/>
  <c r="A3076" i="10"/>
  <c r="B3075" i="10"/>
  <c r="C3075" i="10" s="1"/>
  <c r="D3075" i="10" s="1"/>
  <c r="K3076" i="10" l="1"/>
  <c r="L3076" i="10" s="1"/>
  <c r="M3076" i="10" s="1"/>
  <c r="H3076" i="10"/>
  <c r="I3076" i="10" s="1"/>
  <c r="J3076" i="10" s="1"/>
  <c r="E3076" i="10"/>
  <c r="F3076" i="10" s="1"/>
  <c r="G3076" i="10" s="1"/>
  <c r="B3076" i="10"/>
  <c r="C3076" i="10" s="1"/>
  <c r="D3076" i="10" s="1"/>
  <c r="A3077" i="10"/>
  <c r="K3077" i="10" l="1"/>
  <c r="L3077" i="10" s="1"/>
  <c r="M3077" i="10" s="1"/>
  <c r="H3077" i="10"/>
  <c r="I3077" i="10" s="1"/>
  <c r="J3077" i="10" s="1"/>
  <c r="E3077" i="10"/>
  <c r="F3077" i="10" s="1"/>
  <c r="G3077" i="10" s="1"/>
  <c r="B3077" i="10"/>
  <c r="C3077" i="10" s="1"/>
  <c r="D3077" i="10" s="1"/>
  <c r="A3078" i="10"/>
  <c r="K3078" i="10" l="1"/>
  <c r="L3078" i="10" s="1"/>
  <c r="M3078" i="10" s="1"/>
  <c r="H3078" i="10"/>
  <c r="I3078" i="10" s="1"/>
  <c r="J3078" i="10" s="1"/>
  <c r="E3078" i="10"/>
  <c r="F3078" i="10" s="1"/>
  <c r="G3078" i="10" s="1"/>
  <c r="B3078" i="10"/>
  <c r="C3078" i="10" s="1"/>
  <c r="D3078" i="10" s="1"/>
  <c r="A3079" i="10"/>
  <c r="K3079" i="10" l="1"/>
  <c r="L3079" i="10" s="1"/>
  <c r="M3079" i="10" s="1"/>
  <c r="H3079" i="10"/>
  <c r="I3079" i="10" s="1"/>
  <c r="J3079" i="10" s="1"/>
  <c r="E3079" i="10"/>
  <c r="F3079" i="10" s="1"/>
  <c r="G3079" i="10" s="1"/>
  <c r="A3080" i="10"/>
  <c r="B3079" i="10"/>
  <c r="C3079" i="10" s="1"/>
  <c r="D3079" i="10" s="1"/>
  <c r="K3080" i="10" l="1"/>
  <c r="L3080" i="10" s="1"/>
  <c r="M3080" i="10" s="1"/>
  <c r="H3080" i="10"/>
  <c r="I3080" i="10" s="1"/>
  <c r="J3080" i="10" s="1"/>
  <c r="E3080" i="10"/>
  <c r="F3080" i="10" s="1"/>
  <c r="G3080" i="10" s="1"/>
  <c r="B3080" i="10"/>
  <c r="C3080" i="10" s="1"/>
  <c r="D3080" i="10" s="1"/>
  <c r="A3081" i="10"/>
  <c r="K3081" i="10" l="1"/>
  <c r="L3081" i="10" s="1"/>
  <c r="M3081" i="10" s="1"/>
  <c r="H3081" i="10"/>
  <c r="I3081" i="10" s="1"/>
  <c r="J3081" i="10" s="1"/>
  <c r="E3081" i="10"/>
  <c r="F3081" i="10" s="1"/>
  <c r="G3081" i="10" s="1"/>
  <c r="A3082" i="10"/>
  <c r="B3081" i="10"/>
  <c r="C3081" i="10" s="1"/>
  <c r="D3081" i="10" s="1"/>
  <c r="K3082" i="10" l="1"/>
  <c r="L3082" i="10" s="1"/>
  <c r="M3082" i="10" s="1"/>
  <c r="H3082" i="10"/>
  <c r="I3082" i="10" s="1"/>
  <c r="J3082" i="10" s="1"/>
  <c r="E3082" i="10"/>
  <c r="F3082" i="10" s="1"/>
  <c r="G3082" i="10" s="1"/>
  <c r="B3082" i="10"/>
  <c r="C3082" i="10" s="1"/>
  <c r="D3082" i="10" s="1"/>
  <c r="A3083" i="10"/>
  <c r="K3083" i="10" l="1"/>
  <c r="L3083" i="10" s="1"/>
  <c r="M3083" i="10" s="1"/>
  <c r="E3083" i="10"/>
  <c r="F3083" i="10" s="1"/>
  <c r="G3083" i="10" s="1"/>
  <c r="H3083" i="10"/>
  <c r="I3083" i="10" s="1"/>
  <c r="J3083" i="10" s="1"/>
  <c r="A3084" i="10"/>
  <c r="B3083" i="10"/>
  <c r="C3083" i="10" s="1"/>
  <c r="D3083" i="10" s="1"/>
  <c r="K3084" i="10" l="1"/>
  <c r="L3084" i="10" s="1"/>
  <c r="M3084" i="10" s="1"/>
  <c r="H3084" i="10"/>
  <c r="I3084" i="10" s="1"/>
  <c r="J3084" i="10" s="1"/>
  <c r="E3084" i="10"/>
  <c r="F3084" i="10" s="1"/>
  <c r="G3084" i="10" s="1"/>
  <c r="B3084" i="10"/>
  <c r="C3084" i="10" s="1"/>
  <c r="D3084" i="10" s="1"/>
  <c r="A3085" i="10"/>
  <c r="K3085" i="10" l="1"/>
  <c r="L3085" i="10" s="1"/>
  <c r="M3085" i="10" s="1"/>
  <c r="H3085" i="10"/>
  <c r="I3085" i="10" s="1"/>
  <c r="J3085" i="10" s="1"/>
  <c r="E3085" i="10"/>
  <c r="F3085" i="10" s="1"/>
  <c r="G3085" i="10" s="1"/>
  <c r="B3085" i="10"/>
  <c r="C3085" i="10" s="1"/>
  <c r="D3085" i="10" s="1"/>
  <c r="A3086" i="10"/>
  <c r="K3086" i="10" l="1"/>
  <c r="L3086" i="10" s="1"/>
  <c r="M3086" i="10" s="1"/>
  <c r="H3086" i="10"/>
  <c r="I3086" i="10" s="1"/>
  <c r="J3086" i="10" s="1"/>
  <c r="E3086" i="10"/>
  <c r="F3086" i="10" s="1"/>
  <c r="G3086" i="10" s="1"/>
  <c r="B3086" i="10"/>
  <c r="C3086" i="10" s="1"/>
  <c r="D3086" i="10" s="1"/>
  <c r="A3087" i="10"/>
  <c r="K3087" i="10" l="1"/>
  <c r="L3087" i="10" s="1"/>
  <c r="M3087" i="10" s="1"/>
  <c r="H3087" i="10"/>
  <c r="I3087" i="10" s="1"/>
  <c r="J3087" i="10" s="1"/>
  <c r="E3087" i="10"/>
  <c r="F3087" i="10" s="1"/>
  <c r="G3087" i="10" s="1"/>
  <c r="A3088" i="10"/>
  <c r="B3087" i="10"/>
  <c r="C3087" i="10" s="1"/>
  <c r="D3087" i="10" s="1"/>
  <c r="K3088" i="10" l="1"/>
  <c r="L3088" i="10" s="1"/>
  <c r="M3088" i="10" s="1"/>
  <c r="H3088" i="10"/>
  <c r="I3088" i="10" s="1"/>
  <c r="J3088" i="10" s="1"/>
  <c r="E3088" i="10"/>
  <c r="F3088" i="10" s="1"/>
  <c r="G3088" i="10" s="1"/>
  <c r="B3088" i="10"/>
  <c r="C3088" i="10" s="1"/>
  <c r="D3088" i="10" s="1"/>
  <c r="A3089" i="10"/>
  <c r="K3089" i="10" l="1"/>
  <c r="L3089" i="10" s="1"/>
  <c r="M3089" i="10" s="1"/>
  <c r="H3089" i="10"/>
  <c r="I3089" i="10" s="1"/>
  <c r="J3089" i="10" s="1"/>
  <c r="E3089" i="10"/>
  <c r="F3089" i="10" s="1"/>
  <c r="G3089" i="10" s="1"/>
  <c r="A3090" i="10"/>
  <c r="B3089" i="10"/>
  <c r="C3089" i="10" s="1"/>
  <c r="D3089" i="10" s="1"/>
  <c r="K3090" i="10" l="1"/>
  <c r="L3090" i="10" s="1"/>
  <c r="M3090" i="10" s="1"/>
  <c r="H3090" i="10"/>
  <c r="I3090" i="10" s="1"/>
  <c r="J3090" i="10" s="1"/>
  <c r="E3090" i="10"/>
  <c r="F3090" i="10" s="1"/>
  <c r="G3090" i="10" s="1"/>
  <c r="B3090" i="10"/>
  <c r="C3090" i="10" s="1"/>
  <c r="D3090" i="10" s="1"/>
  <c r="A3091" i="10"/>
  <c r="K3091" i="10" l="1"/>
  <c r="L3091" i="10" s="1"/>
  <c r="M3091" i="10" s="1"/>
  <c r="H3091" i="10"/>
  <c r="I3091" i="10" s="1"/>
  <c r="J3091" i="10" s="1"/>
  <c r="E3091" i="10"/>
  <c r="F3091" i="10" s="1"/>
  <c r="G3091" i="10" s="1"/>
  <c r="A3092" i="10"/>
  <c r="B3091" i="10"/>
  <c r="C3091" i="10" s="1"/>
  <c r="D3091" i="10" s="1"/>
  <c r="K3092" i="10" l="1"/>
  <c r="L3092" i="10" s="1"/>
  <c r="M3092" i="10" s="1"/>
  <c r="H3092" i="10"/>
  <c r="I3092" i="10" s="1"/>
  <c r="J3092" i="10" s="1"/>
  <c r="E3092" i="10"/>
  <c r="F3092" i="10" s="1"/>
  <c r="G3092" i="10" s="1"/>
  <c r="B3092" i="10"/>
  <c r="C3092" i="10" s="1"/>
  <c r="D3092" i="10" s="1"/>
  <c r="A3093" i="10"/>
  <c r="K3093" i="10" l="1"/>
  <c r="L3093" i="10" s="1"/>
  <c r="M3093" i="10" s="1"/>
  <c r="H3093" i="10"/>
  <c r="I3093" i="10" s="1"/>
  <c r="J3093" i="10" s="1"/>
  <c r="E3093" i="10"/>
  <c r="F3093" i="10" s="1"/>
  <c r="G3093" i="10" s="1"/>
  <c r="B3093" i="10"/>
  <c r="C3093" i="10" s="1"/>
  <c r="D3093" i="10" s="1"/>
  <c r="A3094" i="10"/>
  <c r="K3094" i="10" l="1"/>
  <c r="L3094" i="10" s="1"/>
  <c r="M3094" i="10" s="1"/>
  <c r="H3094" i="10"/>
  <c r="I3094" i="10" s="1"/>
  <c r="J3094" i="10" s="1"/>
  <c r="E3094" i="10"/>
  <c r="F3094" i="10" s="1"/>
  <c r="G3094" i="10" s="1"/>
  <c r="B3094" i="10"/>
  <c r="C3094" i="10" s="1"/>
  <c r="D3094" i="10" s="1"/>
  <c r="A3095" i="10"/>
  <c r="K3095" i="10" l="1"/>
  <c r="L3095" i="10" s="1"/>
  <c r="M3095" i="10" s="1"/>
  <c r="H3095" i="10"/>
  <c r="I3095" i="10" s="1"/>
  <c r="J3095" i="10" s="1"/>
  <c r="E3095" i="10"/>
  <c r="F3095" i="10" s="1"/>
  <c r="G3095" i="10" s="1"/>
  <c r="A3096" i="10"/>
  <c r="B3095" i="10"/>
  <c r="C3095" i="10" s="1"/>
  <c r="D3095" i="10" s="1"/>
  <c r="K3096" i="10" l="1"/>
  <c r="L3096" i="10" s="1"/>
  <c r="M3096" i="10" s="1"/>
  <c r="H3096" i="10"/>
  <c r="I3096" i="10" s="1"/>
  <c r="J3096" i="10" s="1"/>
  <c r="E3096" i="10"/>
  <c r="F3096" i="10" s="1"/>
  <c r="G3096" i="10" s="1"/>
  <c r="B3096" i="10"/>
  <c r="C3096" i="10" s="1"/>
  <c r="D3096" i="10" s="1"/>
  <c r="A3097" i="10"/>
  <c r="K3097" i="10" l="1"/>
  <c r="L3097" i="10" s="1"/>
  <c r="M3097" i="10" s="1"/>
  <c r="H3097" i="10"/>
  <c r="I3097" i="10" s="1"/>
  <c r="J3097" i="10" s="1"/>
  <c r="E3097" i="10"/>
  <c r="F3097" i="10" s="1"/>
  <c r="G3097" i="10" s="1"/>
  <c r="A3098" i="10"/>
  <c r="B3097" i="10"/>
  <c r="C3097" i="10" s="1"/>
  <c r="D3097" i="10" s="1"/>
  <c r="K3098" i="10" l="1"/>
  <c r="L3098" i="10" s="1"/>
  <c r="M3098" i="10" s="1"/>
  <c r="H3098" i="10"/>
  <c r="I3098" i="10" s="1"/>
  <c r="J3098" i="10" s="1"/>
  <c r="E3098" i="10"/>
  <c r="F3098" i="10" s="1"/>
  <c r="G3098" i="10" s="1"/>
  <c r="B3098" i="10"/>
  <c r="C3098" i="10" s="1"/>
  <c r="D3098" i="10" s="1"/>
  <c r="A3099" i="10"/>
  <c r="K3099" i="10" l="1"/>
  <c r="L3099" i="10" s="1"/>
  <c r="M3099" i="10" s="1"/>
  <c r="E3099" i="10"/>
  <c r="F3099" i="10" s="1"/>
  <c r="G3099" i="10" s="1"/>
  <c r="H3099" i="10"/>
  <c r="I3099" i="10" s="1"/>
  <c r="J3099" i="10" s="1"/>
  <c r="A3100" i="10"/>
  <c r="B3099" i="10"/>
  <c r="C3099" i="10" s="1"/>
  <c r="D3099" i="10" s="1"/>
  <c r="K3100" i="10" l="1"/>
  <c r="L3100" i="10" s="1"/>
  <c r="M3100" i="10" s="1"/>
  <c r="H3100" i="10"/>
  <c r="I3100" i="10" s="1"/>
  <c r="J3100" i="10" s="1"/>
  <c r="E3100" i="10"/>
  <c r="F3100" i="10" s="1"/>
  <c r="G3100" i="10" s="1"/>
  <c r="B3100" i="10"/>
  <c r="C3100" i="10" s="1"/>
  <c r="D3100" i="10" s="1"/>
  <c r="A3101" i="10"/>
  <c r="K3101" i="10" l="1"/>
  <c r="L3101" i="10" s="1"/>
  <c r="M3101" i="10" s="1"/>
  <c r="H3101" i="10"/>
  <c r="I3101" i="10" s="1"/>
  <c r="J3101" i="10" s="1"/>
  <c r="E3101" i="10"/>
  <c r="F3101" i="10" s="1"/>
  <c r="G3101" i="10" s="1"/>
  <c r="B3101" i="10"/>
  <c r="C3101" i="10" s="1"/>
  <c r="D3101" i="10" s="1"/>
  <c r="A3102" i="10"/>
  <c r="K3102" i="10" l="1"/>
  <c r="L3102" i="10" s="1"/>
  <c r="M3102" i="10" s="1"/>
  <c r="H3102" i="10"/>
  <c r="I3102" i="10" s="1"/>
  <c r="J3102" i="10" s="1"/>
  <c r="E3102" i="10"/>
  <c r="F3102" i="10" s="1"/>
  <c r="G3102" i="10" s="1"/>
  <c r="B3102" i="10"/>
  <c r="C3102" i="10" s="1"/>
  <c r="D3102" i="10" s="1"/>
  <c r="A3103" i="10"/>
  <c r="K3103" i="10" l="1"/>
  <c r="L3103" i="10" s="1"/>
  <c r="M3103" i="10" s="1"/>
  <c r="H3103" i="10"/>
  <c r="I3103" i="10" s="1"/>
  <c r="J3103" i="10" s="1"/>
  <c r="E3103" i="10"/>
  <c r="F3103" i="10" s="1"/>
  <c r="G3103" i="10" s="1"/>
  <c r="A3104" i="10"/>
  <c r="B3103" i="10"/>
  <c r="C3103" i="10" s="1"/>
  <c r="D3103" i="10" s="1"/>
  <c r="K3104" i="10" l="1"/>
  <c r="L3104" i="10" s="1"/>
  <c r="M3104" i="10" s="1"/>
  <c r="H3104" i="10"/>
  <c r="I3104" i="10" s="1"/>
  <c r="J3104" i="10" s="1"/>
  <c r="E3104" i="10"/>
  <c r="F3104" i="10" s="1"/>
  <c r="G3104" i="10" s="1"/>
  <c r="B3104" i="10"/>
  <c r="C3104" i="10" s="1"/>
  <c r="D3104" i="10" s="1"/>
  <c r="A3105" i="10"/>
  <c r="K3105" i="10" l="1"/>
  <c r="L3105" i="10" s="1"/>
  <c r="M3105" i="10" s="1"/>
  <c r="H3105" i="10"/>
  <c r="I3105" i="10" s="1"/>
  <c r="J3105" i="10" s="1"/>
  <c r="E3105" i="10"/>
  <c r="F3105" i="10" s="1"/>
  <c r="G3105" i="10" s="1"/>
  <c r="A3106" i="10"/>
  <c r="B3105" i="10"/>
  <c r="C3105" i="10" s="1"/>
  <c r="D3105" i="10" s="1"/>
  <c r="K3106" i="10" l="1"/>
  <c r="L3106" i="10" s="1"/>
  <c r="M3106" i="10" s="1"/>
  <c r="H3106" i="10"/>
  <c r="I3106" i="10" s="1"/>
  <c r="J3106" i="10" s="1"/>
  <c r="E3106" i="10"/>
  <c r="F3106" i="10" s="1"/>
  <c r="G3106" i="10" s="1"/>
  <c r="B3106" i="10"/>
  <c r="C3106" i="10" s="1"/>
  <c r="D3106" i="10" s="1"/>
  <c r="A3107" i="10"/>
  <c r="K3107" i="10" l="1"/>
  <c r="L3107" i="10" s="1"/>
  <c r="M3107" i="10" s="1"/>
  <c r="H3107" i="10"/>
  <c r="I3107" i="10" s="1"/>
  <c r="J3107" i="10" s="1"/>
  <c r="E3107" i="10"/>
  <c r="F3107" i="10" s="1"/>
  <c r="G3107" i="10" s="1"/>
  <c r="A3108" i="10"/>
  <c r="B3107" i="10"/>
  <c r="C3107" i="10" s="1"/>
  <c r="D3107" i="10" s="1"/>
  <c r="K3108" i="10" l="1"/>
  <c r="L3108" i="10" s="1"/>
  <c r="M3108" i="10" s="1"/>
  <c r="H3108" i="10"/>
  <c r="I3108" i="10" s="1"/>
  <c r="J3108" i="10" s="1"/>
  <c r="E3108" i="10"/>
  <c r="F3108" i="10" s="1"/>
  <c r="G3108" i="10" s="1"/>
  <c r="B3108" i="10"/>
  <c r="C3108" i="10" s="1"/>
  <c r="D3108" i="10" s="1"/>
  <c r="A3109" i="10"/>
  <c r="K3109" i="10" l="1"/>
  <c r="L3109" i="10" s="1"/>
  <c r="M3109" i="10" s="1"/>
  <c r="H3109" i="10"/>
  <c r="I3109" i="10" s="1"/>
  <c r="J3109" i="10" s="1"/>
  <c r="E3109" i="10"/>
  <c r="F3109" i="10" s="1"/>
  <c r="G3109" i="10" s="1"/>
  <c r="B3109" i="10"/>
  <c r="C3109" i="10" s="1"/>
  <c r="D3109" i="10" s="1"/>
  <c r="A3110" i="10"/>
  <c r="K3110" i="10" l="1"/>
  <c r="L3110" i="10" s="1"/>
  <c r="M3110" i="10" s="1"/>
  <c r="H3110" i="10"/>
  <c r="I3110" i="10" s="1"/>
  <c r="J3110" i="10" s="1"/>
  <c r="E3110" i="10"/>
  <c r="F3110" i="10" s="1"/>
  <c r="G3110" i="10" s="1"/>
  <c r="B3110" i="10"/>
  <c r="C3110" i="10" s="1"/>
  <c r="D3110" i="10" s="1"/>
  <c r="A3111" i="10"/>
  <c r="K3111" i="10" l="1"/>
  <c r="L3111" i="10" s="1"/>
  <c r="M3111" i="10" s="1"/>
  <c r="H3111" i="10"/>
  <c r="I3111" i="10" s="1"/>
  <c r="J3111" i="10" s="1"/>
  <c r="E3111" i="10"/>
  <c r="F3111" i="10" s="1"/>
  <c r="G3111" i="10" s="1"/>
  <c r="A3112" i="10"/>
  <c r="B3111" i="10"/>
  <c r="C3111" i="10" s="1"/>
  <c r="D3111" i="10" s="1"/>
  <c r="K3112" i="10" l="1"/>
  <c r="L3112" i="10" s="1"/>
  <c r="M3112" i="10" s="1"/>
  <c r="H3112" i="10"/>
  <c r="I3112" i="10" s="1"/>
  <c r="J3112" i="10" s="1"/>
  <c r="E3112" i="10"/>
  <c r="F3112" i="10" s="1"/>
  <c r="G3112" i="10" s="1"/>
  <c r="B3112" i="10"/>
  <c r="C3112" i="10" s="1"/>
  <c r="D3112" i="10" s="1"/>
  <c r="A3113" i="10"/>
  <c r="K3113" i="10" l="1"/>
  <c r="L3113" i="10" s="1"/>
  <c r="M3113" i="10" s="1"/>
  <c r="H3113" i="10"/>
  <c r="I3113" i="10" s="1"/>
  <c r="J3113" i="10" s="1"/>
  <c r="E3113" i="10"/>
  <c r="F3113" i="10" s="1"/>
  <c r="G3113" i="10" s="1"/>
  <c r="A3114" i="10"/>
  <c r="B3113" i="10"/>
  <c r="C3113" i="10" s="1"/>
  <c r="D3113" i="10" s="1"/>
  <c r="K3114" i="10" l="1"/>
  <c r="L3114" i="10" s="1"/>
  <c r="M3114" i="10" s="1"/>
  <c r="H3114" i="10"/>
  <c r="I3114" i="10" s="1"/>
  <c r="J3114" i="10" s="1"/>
  <c r="E3114" i="10"/>
  <c r="F3114" i="10" s="1"/>
  <c r="G3114" i="10" s="1"/>
  <c r="B3114" i="10"/>
  <c r="C3114" i="10" s="1"/>
  <c r="D3114" i="10" s="1"/>
  <c r="A3115" i="10"/>
  <c r="K3115" i="10" l="1"/>
  <c r="L3115" i="10" s="1"/>
  <c r="M3115" i="10" s="1"/>
  <c r="E3115" i="10"/>
  <c r="F3115" i="10" s="1"/>
  <c r="G3115" i="10" s="1"/>
  <c r="H3115" i="10"/>
  <c r="I3115" i="10" s="1"/>
  <c r="J3115" i="10" s="1"/>
  <c r="A3116" i="10"/>
  <c r="B3115" i="10"/>
  <c r="C3115" i="10" s="1"/>
  <c r="D3115" i="10" s="1"/>
  <c r="K3116" i="10" l="1"/>
  <c r="L3116" i="10" s="1"/>
  <c r="M3116" i="10" s="1"/>
  <c r="H3116" i="10"/>
  <c r="I3116" i="10" s="1"/>
  <c r="J3116" i="10" s="1"/>
  <c r="E3116" i="10"/>
  <c r="F3116" i="10" s="1"/>
  <c r="G3116" i="10" s="1"/>
  <c r="B3116" i="10"/>
  <c r="C3116" i="10" s="1"/>
  <c r="D3116" i="10" s="1"/>
  <c r="A3117" i="10"/>
  <c r="K3117" i="10" l="1"/>
  <c r="L3117" i="10" s="1"/>
  <c r="M3117" i="10" s="1"/>
  <c r="H3117" i="10"/>
  <c r="I3117" i="10" s="1"/>
  <c r="J3117" i="10" s="1"/>
  <c r="E3117" i="10"/>
  <c r="F3117" i="10" s="1"/>
  <c r="G3117" i="10" s="1"/>
  <c r="B3117" i="10"/>
  <c r="C3117" i="10" s="1"/>
  <c r="D3117" i="10" s="1"/>
  <c r="A3118" i="10"/>
  <c r="K3118" i="10" l="1"/>
  <c r="L3118" i="10" s="1"/>
  <c r="M3118" i="10" s="1"/>
  <c r="H3118" i="10"/>
  <c r="I3118" i="10" s="1"/>
  <c r="J3118" i="10" s="1"/>
  <c r="E3118" i="10"/>
  <c r="F3118" i="10" s="1"/>
  <c r="G3118" i="10" s="1"/>
  <c r="B3118" i="10"/>
  <c r="C3118" i="10" s="1"/>
  <c r="D3118" i="10" s="1"/>
  <c r="A3119" i="10"/>
  <c r="K3119" i="10" l="1"/>
  <c r="L3119" i="10" s="1"/>
  <c r="M3119" i="10" s="1"/>
  <c r="H3119" i="10"/>
  <c r="I3119" i="10" s="1"/>
  <c r="J3119" i="10" s="1"/>
  <c r="E3119" i="10"/>
  <c r="F3119" i="10" s="1"/>
  <c r="G3119" i="10" s="1"/>
  <c r="A3120" i="10"/>
  <c r="B3119" i="10"/>
  <c r="C3119" i="10" s="1"/>
  <c r="D3119" i="10" s="1"/>
  <c r="K3120" i="10" l="1"/>
  <c r="L3120" i="10" s="1"/>
  <c r="M3120" i="10" s="1"/>
  <c r="H3120" i="10"/>
  <c r="I3120" i="10" s="1"/>
  <c r="J3120" i="10" s="1"/>
  <c r="E3120" i="10"/>
  <c r="F3120" i="10" s="1"/>
  <c r="G3120" i="10" s="1"/>
  <c r="B3120" i="10"/>
  <c r="C3120" i="10" s="1"/>
  <c r="D3120" i="10" s="1"/>
  <c r="A3121" i="10"/>
  <c r="K3121" i="10" l="1"/>
  <c r="L3121" i="10" s="1"/>
  <c r="M3121" i="10" s="1"/>
  <c r="H3121" i="10"/>
  <c r="I3121" i="10" s="1"/>
  <c r="J3121" i="10" s="1"/>
  <c r="E3121" i="10"/>
  <c r="F3121" i="10" s="1"/>
  <c r="G3121" i="10" s="1"/>
  <c r="A3122" i="10"/>
  <c r="B3121" i="10"/>
  <c r="C3121" i="10" s="1"/>
  <c r="D3121" i="10" s="1"/>
  <c r="K3122" i="10" l="1"/>
  <c r="L3122" i="10" s="1"/>
  <c r="M3122" i="10" s="1"/>
  <c r="H3122" i="10"/>
  <c r="I3122" i="10" s="1"/>
  <c r="J3122" i="10" s="1"/>
  <c r="E3122" i="10"/>
  <c r="F3122" i="10" s="1"/>
  <c r="G3122" i="10" s="1"/>
  <c r="B3122" i="10"/>
  <c r="C3122" i="10" s="1"/>
  <c r="D3122" i="10" s="1"/>
  <c r="A3123" i="10"/>
  <c r="K3123" i="10" l="1"/>
  <c r="L3123" i="10" s="1"/>
  <c r="M3123" i="10" s="1"/>
  <c r="H3123" i="10"/>
  <c r="I3123" i="10" s="1"/>
  <c r="J3123" i="10" s="1"/>
  <c r="E3123" i="10"/>
  <c r="F3123" i="10" s="1"/>
  <c r="G3123" i="10" s="1"/>
  <c r="A3124" i="10"/>
  <c r="B3123" i="10"/>
  <c r="C3123" i="10" s="1"/>
  <c r="D3123" i="10" s="1"/>
  <c r="K3124" i="10" l="1"/>
  <c r="L3124" i="10" s="1"/>
  <c r="M3124" i="10" s="1"/>
  <c r="H3124" i="10"/>
  <c r="I3124" i="10" s="1"/>
  <c r="J3124" i="10" s="1"/>
  <c r="E3124" i="10"/>
  <c r="F3124" i="10" s="1"/>
  <c r="G3124" i="10" s="1"/>
  <c r="B3124" i="10"/>
  <c r="C3124" i="10" s="1"/>
  <c r="D3124" i="10" s="1"/>
  <c r="A3125" i="10"/>
  <c r="K3125" i="10" l="1"/>
  <c r="L3125" i="10" s="1"/>
  <c r="M3125" i="10" s="1"/>
  <c r="H3125" i="10"/>
  <c r="I3125" i="10" s="1"/>
  <c r="J3125" i="10" s="1"/>
  <c r="E3125" i="10"/>
  <c r="F3125" i="10" s="1"/>
  <c r="G3125" i="10" s="1"/>
  <c r="B3125" i="10"/>
  <c r="C3125" i="10" s="1"/>
  <c r="D3125" i="10" s="1"/>
  <c r="A3126" i="10"/>
  <c r="K3126" i="10" l="1"/>
  <c r="L3126" i="10" s="1"/>
  <c r="M3126" i="10" s="1"/>
  <c r="H3126" i="10"/>
  <c r="I3126" i="10" s="1"/>
  <c r="J3126" i="10" s="1"/>
  <c r="E3126" i="10"/>
  <c r="F3126" i="10" s="1"/>
  <c r="G3126" i="10" s="1"/>
  <c r="B3126" i="10"/>
  <c r="C3126" i="10" s="1"/>
  <c r="D3126" i="10" s="1"/>
  <c r="A3127" i="10"/>
  <c r="K3127" i="10" l="1"/>
  <c r="L3127" i="10" s="1"/>
  <c r="M3127" i="10" s="1"/>
  <c r="H3127" i="10"/>
  <c r="I3127" i="10" s="1"/>
  <c r="J3127" i="10" s="1"/>
  <c r="E3127" i="10"/>
  <c r="F3127" i="10" s="1"/>
  <c r="G3127" i="10" s="1"/>
  <c r="A3128" i="10"/>
  <c r="B3127" i="10"/>
  <c r="C3127" i="10" s="1"/>
  <c r="D3127" i="10" s="1"/>
  <c r="K3128" i="10" l="1"/>
  <c r="L3128" i="10" s="1"/>
  <c r="M3128" i="10" s="1"/>
  <c r="H3128" i="10"/>
  <c r="I3128" i="10" s="1"/>
  <c r="J3128" i="10" s="1"/>
  <c r="E3128" i="10"/>
  <c r="F3128" i="10" s="1"/>
  <c r="G3128" i="10" s="1"/>
  <c r="B3128" i="10"/>
  <c r="C3128" i="10" s="1"/>
  <c r="D3128" i="10" s="1"/>
  <c r="A3129" i="10"/>
  <c r="K3129" i="10" l="1"/>
  <c r="L3129" i="10" s="1"/>
  <c r="M3129" i="10" s="1"/>
  <c r="H3129" i="10"/>
  <c r="I3129" i="10" s="1"/>
  <c r="J3129" i="10" s="1"/>
  <c r="E3129" i="10"/>
  <c r="F3129" i="10" s="1"/>
  <c r="G3129" i="10" s="1"/>
  <c r="A3130" i="10"/>
  <c r="B3129" i="10"/>
  <c r="C3129" i="10" s="1"/>
  <c r="D3129" i="10" s="1"/>
  <c r="K3130" i="10" l="1"/>
  <c r="L3130" i="10" s="1"/>
  <c r="M3130" i="10" s="1"/>
  <c r="H3130" i="10"/>
  <c r="I3130" i="10" s="1"/>
  <c r="J3130" i="10" s="1"/>
  <c r="E3130" i="10"/>
  <c r="F3130" i="10" s="1"/>
  <c r="G3130" i="10" s="1"/>
  <c r="B3130" i="10"/>
  <c r="C3130" i="10" s="1"/>
  <c r="D3130" i="10" s="1"/>
  <c r="A3131" i="10"/>
  <c r="K3131" i="10" l="1"/>
  <c r="L3131" i="10" s="1"/>
  <c r="M3131" i="10" s="1"/>
  <c r="H3131" i="10"/>
  <c r="I3131" i="10" s="1"/>
  <c r="J3131" i="10" s="1"/>
  <c r="E3131" i="10"/>
  <c r="F3131" i="10" s="1"/>
  <c r="G3131" i="10" s="1"/>
  <c r="A3132" i="10"/>
  <c r="B3131" i="10"/>
  <c r="C3131" i="10" s="1"/>
  <c r="D3131" i="10" s="1"/>
  <c r="K3132" i="10" l="1"/>
  <c r="L3132" i="10" s="1"/>
  <c r="M3132" i="10" s="1"/>
  <c r="H3132" i="10"/>
  <c r="I3132" i="10" s="1"/>
  <c r="J3132" i="10" s="1"/>
  <c r="E3132" i="10"/>
  <c r="F3132" i="10" s="1"/>
  <c r="G3132" i="10" s="1"/>
  <c r="B3132" i="10"/>
  <c r="C3132" i="10" s="1"/>
  <c r="D3132" i="10" s="1"/>
  <c r="A3133" i="10"/>
  <c r="K3133" i="10" l="1"/>
  <c r="L3133" i="10" s="1"/>
  <c r="M3133" i="10" s="1"/>
  <c r="H3133" i="10"/>
  <c r="I3133" i="10" s="1"/>
  <c r="J3133" i="10" s="1"/>
  <c r="E3133" i="10"/>
  <c r="F3133" i="10" s="1"/>
  <c r="G3133" i="10" s="1"/>
  <c r="B3133" i="10"/>
  <c r="C3133" i="10" s="1"/>
  <c r="D3133" i="10" s="1"/>
  <c r="A3134" i="10"/>
  <c r="K3134" i="10" l="1"/>
  <c r="L3134" i="10" s="1"/>
  <c r="M3134" i="10" s="1"/>
  <c r="H3134" i="10"/>
  <c r="I3134" i="10" s="1"/>
  <c r="J3134" i="10" s="1"/>
  <c r="E3134" i="10"/>
  <c r="F3134" i="10" s="1"/>
  <c r="G3134" i="10" s="1"/>
  <c r="B3134" i="10"/>
  <c r="C3134" i="10" s="1"/>
  <c r="D3134" i="10" s="1"/>
  <c r="A3135" i="10"/>
  <c r="K3135" i="10" l="1"/>
  <c r="L3135" i="10" s="1"/>
  <c r="M3135" i="10" s="1"/>
  <c r="H3135" i="10"/>
  <c r="I3135" i="10" s="1"/>
  <c r="J3135" i="10" s="1"/>
  <c r="E3135" i="10"/>
  <c r="F3135" i="10" s="1"/>
  <c r="G3135" i="10" s="1"/>
  <c r="A3136" i="10"/>
  <c r="B3135" i="10"/>
  <c r="C3135" i="10" s="1"/>
  <c r="D3135" i="10" s="1"/>
  <c r="K3136" i="10" l="1"/>
  <c r="L3136" i="10" s="1"/>
  <c r="M3136" i="10" s="1"/>
  <c r="H3136" i="10"/>
  <c r="I3136" i="10" s="1"/>
  <c r="J3136" i="10" s="1"/>
  <c r="E3136" i="10"/>
  <c r="F3136" i="10" s="1"/>
  <c r="G3136" i="10" s="1"/>
  <c r="B3136" i="10"/>
  <c r="C3136" i="10" s="1"/>
  <c r="D3136" i="10" s="1"/>
  <c r="A3137" i="10"/>
  <c r="K3137" i="10" l="1"/>
  <c r="L3137" i="10" s="1"/>
  <c r="M3137" i="10" s="1"/>
  <c r="H3137" i="10"/>
  <c r="I3137" i="10" s="1"/>
  <c r="J3137" i="10" s="1"/>
  <c r="E3137" i="10"/>
  <c r="F3137" i="10" s="1"/>
  <c r="G3137" i="10" s="1"/>
  <c r="A3138" i="10"/>
  <c r="B3137" i="10"/>
  <c r="C3137" i="10" s="1"/>
  <c r="D3137" i="10" s="1"/>
  <c r="K3138" i="10" l="1"/>
  <c r="L3138" i="10" s="1"/>
  <c r="M3138" i="10" s="1"/>
  <c r="H3138" i="10"/>
  <c r="I3138" i="10" s="1"/>
  <c r="J3138" i="10" s="1"/>
  <c r="E3138" i="10"/>
  <c r="F3138" i="10" s="1"/>
  <c r="G3138" i="10" s="1"/>
  <c r="B3138" i="10"/>
  <c r="C3138" i="10" s="1"/>
  <c r="D3138" i="10" s="1"/>
  <c r="A3139" i="10"/>
  <c r="K3139" i="10" l="1"/>
  <c r="L3139" i="10" s="1"/>
  <c r="M3139" i="10" s="1"/>
  <c r="H3139" i="10"/>
  <c r="I3139" i="10" s="1"/>
  <c r="J3139" i="10" s="1"/>
  <c r="E3139" i="10"/>
  <c r="F3139" i="10" s="1"/>
  <c r="G3139" i="10" s="1"/>
  <c r="A3140" i="10"/>
  <c r="B3139" i="10"/>
  <c r="C3139" i="10" s="1"/>
  <c r="D3139" i="10" s="1"/>
  <c r="K3140" i="10" l="1"/>
  <c r="L3140" i="10" s="1"/>
  <c r="M3140" i="10" s="1"/>
  <c r="H3140" i="10"/>
  <c r="I3140" i="10" s="1"/>
  <c r="J3140" i="10" s="1"/>
  <c r="E3140" i="10"/>
  <c r="F3140" i="10" s="1"/>
  <c r="G3140" i="10" s="1"/>
  <c r="B3140" i="10"/>
  <c r="C3140" i="10" s="1"/>
  <c r="D3140" i="10" s="1"/>
  <c r="A3141" i="10"/>
  <c r="K3141" i="10" l="1"/>
  <c r="L3141" i="10" s="1"/>
  <c r="M3141" i="10" s="1"/>
  <c r="H3141" i="10"/>
  <c r="I3141" i="10" s="1"/>
  <c r="J3141" i="10" s="1"/>
  <c r="E3141" i="10"/>
  <c r="F3141" i="10" s="1"/>
  <c r="G3141" i="10" s="1"/>
  <c r="B3141" i="10"/>
  <c r="C3141" i="10" s="1"/>
  <c r="D3141" i="10" s="1"/>
  <c r="A3142" i="10"/>
  <c r="K3142" i="10" l="1"/>
  <c r="L3142" i="10" s="1"/>
  <c r="M3142" i="10" s="1"/>
  <c r="H3142" i="10"/>
  <c r="I3142" i="10" s="1"/>
  <c r="J3142" i="10" s="1"/>
  <c r="E3142" i="10"/>
  <c r="F3142" i="10" s="1"/>
  <c r="G3142" i="10" s="1"/>
  <c r="B3142" i="10"/>
  <c r="C3142" i="10" s="1"/>
  <c r="D3142" i="10" s="1"/>
  <c r="A3143" i="10"/>
  <c r="K3143" i="10" l="1"/>
  <c r="L3143" i="10" s="1"/>
  <c r="M3143" i="10" s="1"/>
  <c r="H3143" i="10"/>
  <c r="I3143" i="10" s="1"/>
  <c r="J3143" i="10" s="1"/>
  <c r="E3143" i="10"/>
  <c r="F3143" i="10" s="1"/>
  <c r="G3143" i="10" s="1"/>
  <c r="A3144" i="10"/>
  <c r="B3143" i="10"/>
  <c r="C3143" i="10" s="1"/>
  <c r="D3143" i="10" s="1"/>
  <c r="K3144" i="10" l="1"/>
  <c r="L3144" i="10" s="1"/>
  <c r="M3144" i="10" s="1"/>
  <c r="H3144" i="10"/>
  <c r="I3144" i="10" s="1"/>
  <c r="J3144" i="10" s="1"/>
  <c r="E3144" i="10"/>
  <c r="F3144" i="10" s="1"/>
  <c r="G3144" i="10" s="1"/>
  <c r="B3144" i="10"/>
  <c r="C3144" i="10" s="1"/>
  <c r="D3144" i="10" s="1"/>
  <c r="A3145" i="10"/>
  <c r="K3145" i="10" l="1"/>
  <c r="L3145" i="10" s="1"/>
  <c r="M3145" i="10" s="1"/>
  <c r="H3145" i="10"/>
  <c r="I3145" i="10" s="1"/>
  <c r="J3145" i="10" s="1"/>
  <c r="E3145" i="10"/>
  <c r="F3145" i="10" s="1"/>
  <c r="G3145" i="10" s="1"/>
  <c r="A3146" i="10"/>
  <c r="B3145" i="10"/>
  <c r="C3145" i="10" s="1"/>
  <c r="D3145" i="10" s="1"/>
  <c r="K3146" i="10" l="1"/>
  <c r="L3146" i="10" s="1"/>
  <c r="M3146" i="10" s="1"/>
  <c r="H3146" i="10"/>
  <c r="I3146" i="10" s="1"/>
  <c r="J3146" i="10" s="1"/>
  <c r="E3146" i="10"/>
  <c r="F3146" i="10" s="1"/>
  <c r="G3146" i="10" s="1"/>
  <c r="B3146" i="10"/>
  <c r="C3146" i="10" s="1"/>
  <c r="D3146" i="10" s="1"/>
  <c r="A3147" i="10"/>
  <c r="K3147" i="10" l="1"/>
  <c r="L3147" i="10" s="1"/>
  <c r="M3147" i="10" s="1"/>
  <c r="E3147" i="10"/>
  <c r="F3147" i="10" s="1"/>
  <c r="G3147" i="10" s="1"/>
  <c r="H3147" i="10"/>
  <c r="I3147" i="10" s="1"/>
  <c r="J3147" i="10" s="1"/>
  <c r="A3148" i="10"/>
  <c r="B3147" i="10"/>
  <c r="C3147" i="10" s="1"/>
  <c r="D3147" i="10" s="1"/>
  <c r="K3148" i="10" l="1"/>
  <c r="L3148" i="10" s="1"/>
  <c r="M3148" i="10" s="1"/>
  <c r="H3148" i="10"/>
  <c r="I3148" i="10" s="1"/>
  <c r="J3148" i="10" s="1"/>
  <c r="E3148" i="10"/>
  <c r="F3148" i="10" s="1"/>
  <c r="G3148" i="10" s="1"/>
  <c r="B3148" i="10"/>
  <c r="C3148" i="10" s="1"/>
  <c r="D3148" i="10" s="1"/>
  <c r="A3149" i="10"/>
  <c r="K3149" i="10" l="1"/>
  <c r="L3149" i="10" s="1"/>
  <c r="M3149" i="10" s="1"/>
  <c r="H3149" i="10"/>
  <c r="I3149" i="10" s="1"/>
  <c r="J3149" i="10" s="1"/>
  <c r="E3149" i="10"/>
  <c r="F3149" i="10" s="1"/>
  <c r="G3149" i="10" s="1"/>
  <c r="B3149" i="10"/>
  <c r="C3149" i="10" s="1"/>
  <c r="D3149" i="10" s="1"/>
  <c r="A3150" i="10"/>
  <c r="K3150" i="10" l="1"/>
  <c r="L3150" i="10" s="1"/>
  <c r="M3150" i="10" s="1"/>
  <c r="H3150" i="10"/>
  <c r="I3150" i="10" s="1"/>
  <c r="J3150" i="10" s="1"/>
  <c r="E3150" i="10"/>
  <c r="F3150" i="10" s="1"/>
  <c r="G3150" i="10" s="1"/>
  <c r="B3150" i="10"/>
  <c r="C3150" i="10" s="1"/>
  <c r="D3150" i="10" s="1"/>
  <c r="A3151" i="10"/>
  <c r="K3151" i="10" l="1"/>
  <c r="L3151" i="10" s="1"/>
  <c r="M3151" i="10" s="1"/>
  <c r="H3151" i="10"/>
  <c r="I3151" i="10" s="1"/>
  <c r="J3151" i="10" s="1"/>
  <c r="E3151" i="10"/>
  <c r="F3151" i="10" s="1"/>
  <c r="G3151" i="10" s="1"/>
  <c r="A3152" i="10"/>
  <c r="B3151" i="10"/>
  <c r="C3151" i="10" s="1"/>
  <c r="D3151" i="10" s="1"/>
  <c r="K3152" i="10" l="1"/>
  <c r="L3152" i="10" s="1"/>
  <c r="M3152" i="10" s="1"/>
  <c r="H3152" i="10"/>
  <c r="I3152" i="10" s="1"/>
  <c r="J3152" i="10" s="1"/>
  <c r="E3152" i="10"/>
  <c r="F3152" i="10" s="1"/>
  <c r="G3152" i="10" s="1"/>
  <c r="B3152" i="10"/>
  <c r="C3152" i="10" s="1"/>
  <c r="D3152" i="10" s="1"/>
  <c r="A3153" i="10"/>
  <c r="K3153" i="10" l="1"/>
  <c r="L3153" i="10" s="1"/>
  <c r="M3153" i="10" s="1"/>
  <c r="H3153" i="10"/>
  <c r="I3153" i="10" s="1"/>
  <c r="J3153" i="10" s="1"/>
  <c r="E3153" i="10"/>
  <c r="F3153" i="10" s="1"/>
  <c r="G3153" i="10" s="1"/>
  <c r="A3154" i="10"/>
  <c r="B3153" i="10"/>
  <c r="C3153" i="10" s="1"/>
  <c r="D3153" i="10" s="1"/>
  <c r="K3154" i="10" l="1"/>
  <c r="L3154" i="10" s="1"/>
  <c r="M3154" i="10" s="1"/>
  <c r="H3154" i="10"/>
  <c r="I3154" i="10" s="1"/>
  <c r="J3154" i="10" s="1"/>
  <c r="E3154" i="10"/>
  <c r="F3154" i="10" s="1"/>
  <c r="G3154" i="10" s="1"/>
  <c r="B3154" i="10"/>
  <c r="C3154" i="10" s="1"/>
  <c r="D3154" i="10" s="1"/>
  <c r="A3155" i="10"/>
  <c r="K3155" i="10" l="1"/>
  <c r="L3155" i="10" s="1"/>
  <c r="M3155" i="10" s="1"/>
  <c r="H3155" i="10"/>
  <c r="I3155" i="10" s="1"/>
  <c r="J3155" i="10" s="1"/>
  <c r="E3155" i="10"/>
  <c r="F3155" i="10" s="1"/>
  <c r="G3155" i="10" s="1"/>
  <c r="A3156" i="10"/>
  <c r="B3155" i="10"/>
  <c r="C3155" i="10" s="1"/>
  <c r="D3155" i="10" s="1"/>
  <c r="K3156" i="10" l="1"/>
  <c r="L3156" i="10" s="1"/>
  <c r="M3156" i="10" s="1"/>
  <c r="H3156" i="10"/>
  <c r="I3156" i="10" s="1"/>
  <c r="J3156" i="10" s="1"/>
  <c r="E3156" i="10"/>
  <c r="F3156" i="10" s="1"/>
  <c r="G3156" i="10" s="1"/>
  <c r="B3156" i="10"/>
  <c r="C3156" i="10" s="1"/>
  <c r="D3156" i="10" s="1"/>
  <c r="A3157" i="10"/>
  <c r="K3157" i="10" l="1"/>
  <c r="L3157" i="10" s="1"/>
  <c r="M3157" i="10" s="1"/>
  <c r="H3157" i="10"/>
  <c r="I3157" i="10" s="1"/>
  <c r="J3157" i="10" s="1"/>
  <c r="E3157" i="10"/>
  <c r="F3157" i="10" s="1"/>
  <c r="G3157" i="10" s="1"/>
  <c r="B3157" i="10"/>
  <c r="C3157" i="10" s="1"/>
  <c r="D3157" i="10" s="1"/>
  <c r="A3158" i="10"/>
  <c r="K3158" i="10" l="1"/>
  <c r="L3158" i="10" s="1"/>
  <c r="M3158" i="10" s="1"/>
  <c r="H3158" i="10"/>
  <c r="I3158" i="10" s="1"/>
  <c r="J3158" i="10" s="1"/>
  <c r="E3158" i="10"/>
  <c r="F3158" i="10" s="1"/>
  <c r="G3158" i="10" s="1"/>
  <c r="B3158" i="10"/>
  <c r="C3158" i="10" s="1"/>
  <c r="D3158" i="10" s="1"/>
  <c r="A3159" i="10"/>
  <c r="K3159" i="10" l="1"/>
  <c r="L3159" i="10" s="1"/>
  <c r="M3159" i="10" s="1"/>
  <c r="H3159" i="10"/>
  <c r="I3159" i="10" s="1"/>
  <c r="J3159" i="10" s="1"/>
  <c r="E3159" i="10"/>
  <c r="F3159" i="10" s="1"/>
  <c r="G3159" i="10" s="1"/>
  <c r="A3160" i="10"/>
  <c r="B3159" i="10"/>
  <c r="C3159" i="10" s="1"/>
  <c r="D3159" i="10" s="1"/>
  <c r="K3160" i="10" l="1"/>
  <c r="L3160" i="10" s="1"/>
  <c r="M3160" i="10" s="1"/>
  <c r="H3160" i="10"/>
  <c r="I3160" i="10" s="1"/>
  <c r="J3160" i="10" s="1"/>
  <c r="E3160" i="10"/>
  <c r="F3160" i="10" s="1"/>
  <c r="G3160" i="10" s="1"/>
  <c r="B3160" i="10"/>
  <c r="C3160" i="10" s="1"/>
  <c r="D3160" i="10" s="1"/>
  <c r="A3161" i="10"/>
  <c r="K3161" i="10" l="1"/>
  <c r="L3161" i="10" s="1"/>
  <c r="M3161" i="10" s="1"/>
  <c r="H3161" i="10"/>
  <c r="I3161" i="10" s="1"/>
  <c r="J3161" i="10" s="1"/>
  <c r="E3161" i="10"/>
  <c r="F3161" i="10" s="1"/>
  <c r="G3161" i="10" s="1"/>
  <c r="A3162" i="10"/>
  <c r="B3161" i="10"/>
  <c r="C3161" i="10" s="1"/>
  <c r="D3161" i="10" s="1"/>
  <c r="K3162" i="10" l="1"/>
  <c r="L3162" i="10" s="1"/>
  <c r="M3162" i="10" s="1"/>
  <c r="H3162" i="10"/>
  <c r="I3162" i="10" s="1"/>
  <c r="J3162" i="10" s="1"/>
  <c r="E3162" i="10"/>
  <c r="F3162" i="10" s="1"/>
  <c r="G3162" i="10" s="1"/>
  <c r="B3162" i="10"/>
  <c r="C3162" i="10" s="1"/>
  <c r="D3162" i="10" s="1"/>
  <c r="A3163" i="10"/>
  <c r="K3163" i="10" l="1"/>
  <c r="L3163" i="10" s="1"/>
  <c r="M3163" i="10" s="1"/>
  <c r="E3163" i="10"/>
  <c r="F3163" i="10" s="1"/>
  <c r="G3163" i="10" s="1"/>
  <c r="H3163" i="10"/>
  <c r="I3163" i="10" s="1"/>
  <c r="J3163" i="10" s="1"/>
  <c r="A3164" i="10"/>
  <c r="B3163" i="10"/>
  <c r="C3163" i="10" s="1"/>
  <c r="D3163" i="10" s="1"/>
  <c r="K3164" i="10" l="1"/>
  <c r="L3164" i="10" s="1"/>
  <c r="M3164" i="10" s="1"/>
  <c r="H3164" i="10"/>
  <c r="I3164" i="10" s="1"/>
  <c r="J3164" i="10" s="1"/>
  <c r="E3164" i="10"/>
  <c r="F3164" i="10" s="1"/>
  <c r="G3164" i="10" s="1"/>
  <c r="B3164" i="10"/>
  <c r="C3164" i="10" s="1"/>
  <c r="D3164" i="10" s="1"/>
  <c r="A3165" i="10"/>
  <c r="K3165" i="10" l="1"/>
  <c r="L3165" i="10" s="1"/>
  <c r="M3165" i="10" s="1"/>
  <c r="H3165" i="10"/>
  <c r="I3165" i="10" s="1"/>
  <c r="J3165" i="10" s="1"/>
  <c r="E3165" i="10"/>
  <c r="F3165" i="10" s="1"/>
  <c r="G3165" i="10" s="1"/>
  <c r="B3165" i="10"/>
  <c r="C3165" i="10" s="1"/>
  <c r="D3165" i="10" s="1"/>
  <c r="A3166" i="10"/>
  <c r="K3166" i="10" l="1"/>
  <c r="L3166" i="10" s="1"/>
  <c r="M3166" i="10" s="1"/>
  <c r="H3166" i="10"/>
  <c r="I3166" i="10" s="1"/>
  <c r="J3166" i="10" s="1"/>
  <c r="E3166" i="10"/>
  <c r="F3166" i="10" s="1"/>
  <c r="G3166" i="10" s="1"/>
  <c r="B3166" i="10"/>
  <c r="C3166" i="10" s="1"/>
  <c r="D3166" i="10" s="1"/>
  <c r="A3167" i="10"/>
  <c r="K3167" i="10" l="1"/>
  <c r="L3167" i="10" s="1"/>
  <c r="M3167" i="10" s="1"/>
  <c r="H3167" i="10"/>
  <c r="I3167" i="10" s="1"/>
  <c r="J3167" i="10" s="1"/>
  <c r="E3167" i="10"/>
  <c r="F3167" i="10" s="1"/>
  <c r="G3167" i="10" s="1"/>
  <c r="A3168" i="10"/>
  <c r="B3167" i="10"/>
  <c r="C3167" i="10" s="1"/>
  <c r="D3167" i="10" s="1"/>
  <c r="K3168" i="10" l="1"/>
  <c r="L3168" i="10" s="1"/>
  <c r="M3168" i="10" s="1"/>
  <c r="H3168" i="10"/>
  <c r="I3168" i="10" s="1"/>
  <c r="J3168" i="10" s="1"/>
  <c r="E3168" i="10"/>
  <c r="F3168" i="10" s="1"/>
  <c r="G3168" i="10" s="1"/>
  <c r="B3168" i="10"/>
  <c r="C3168" i="10" s="1"/>
  <c r="D3168" i="10" s="1"/>
  <c r="A3169" i="10"/>
  <c r="K3169" i="10" l="1"/>
  <c r="L3169" i="10" s="1"/>
  <c r="M3169" i="10" s="1"/>
  <c r="H3169" i="10"/>
  <c r="I3169" i="10" s="1"/>
  <c r="J3169" i="10" s="1"/>
  <c r="E3169" i="10"/>
  <c r="F3169" i="10" s="1"/>
  <c r="G3169" i="10" s="1"/>
  <c r="A3170" i="10"/>
  <c r="B3169" i="10"/>
  <c r="C3169" i="10" s="1"/>
  <c r="D3169" i="10" s="1"/>
  <c r="K3170" i="10" l="1"/>
  <c r="L3170" i="10" s="1"/>
  <c r="M3170" i="10" s="1"/>
  <c r="H3170" i="10"/>
  <c r="I3170" i="10" s="1"/>
  <c r="J3170" i="10" s="1"/>
  <c r="E3170" i="10"/>
  <c r="F3170" i="10" s="1"/>
  <c r="G3170" i="10" s="1"/>
  <c r="B3170" i="10"/>
  <c r="C3170" i="10" s="1"/>
  <c r="D3170" i="10" s="1"/>
  <c r="A3171" i="10"/>
  <c r="K3171" i="10" l="1"/>
  <c r="L3171" i="10" s="1"/>
  <c r="M3171" i="10" s="1"/>
  <c r="H3171" i="10"/>
  <c r="I3171" i="10" s="1"/>
  <c r="J3171" i="10" s="1"/>
  <c r="E3171" i="10"/>
  <c r="F3171" i="10" s="1"/>
  <c r="G3171" i="10" s="1"/>
  <c r="A3172" i="10"/>
  <c r="B3171" i="10"/>
  <c r="C3171" i="10" s="1"/>
  <c r="D3171" i="10" s="1"/>
  <c r="K3172" i="10" l="1"/>
  <c r="L3172" i="10" s="1"/>
  <c r="M3172" i="10" s="1"/>
  <c r="H3172" i="10"/>
  <c r="I3172" i="10" s="1"/>
  <c r="J3172" i="10" s="1"/>
  <c r="E3172" i="10"/>
  <c r="F3172" i="10" s="1"/>
  <c r="G3172" i="10" s="1"/>
  <c r="B3172" i="10"/>
  <c r="C3172" i="10" s="1"/>
  <c r="D3172" i="10" s="1"/>
  <c r="A3173" i="10"/>
  <c r="K3173" i="10" l="1"/>
  <c r="L3173" i="10" s="1"/>
  <c r="M3173" i="10" s="1"/>
  <c r="H3173" i="10"/>
  <c r="I3173" i="10" s="1"/>
  <c r="J3173" i="10" s="1"/>
  <c r="E3173" i="10"/>
  <c r="F3173" i="10" s="1"/>
  <c r="G3173" i="10" s="1"/>
  <c r="B3173" i="10"/>
  <c r="C3173" i="10" s="1"/>
  <c r="D3173" i="10" s="1"/>
  <c r="A3174" i="10"/>
  <c r="K3174" i="10" l="1"/>
  <c r="L3174" i="10" s="1"/>
  <c r="M3174" i="10" s="1"/>
  <c r="H3174" i="10"/>
  <c r="I3174" i="10" s="1"/>
  <c r="J3174" i="10" s="1"/>
  <c r="E3174" i="10"/>
  <c r="F3174" i="10" s="1"/>
  <c r="G3174" i="10" s="1"/>
  <c r="B3174" i="10"/>
  <c r="C3174" i="10" s="1"/>
  <c r="D3174" i="10" s="1"/>
  <c r="A3175" i="10"/>
  <c r="K3175" i="10" l="1"/>
  <c r="L3175" i="10" s="1"/>
  <c r="M3175" i="10" s="1"/>
  <c r="H3175" i="10"/>
  <c r="I3175" i="10" s="1"/>
  <c r="J3175" i="10" s="1"/>
  <c r="E3175" i="10"/>
  <c r="F3175" i="10" s="1"/>
  <c r="G3175" i="10" s="1"/>
  <c r="A3176" i="10"/>
  <c r="B3175" i="10"/>
  <c r="C3175" i="10" s="1"/>
  <c r="D3175" i="10" s="1"/>
  <c r="K3176" i="10" l="1"/>
  <c r="L3176" i="10" s="1"/>
  <c r="M3176" i="10" s="1"/>
  <c r="H3176" i="10"/>
  <c r="I3176" i="10" s="1"/>
  <c r="J3176" i="10" s="1"/>
  <c r="E3176" i="10"/>
  <c r="F3176" i="10" s="1"/>
  <c r="G3176" i="10" s="1"/>
  <c r="B3176" i="10"/>
  <c r="C3176" i="10" s="1"/>
  <c r="D3176" i="10" s="1"/>
  <c r="A3177" i="10"/>
  <c r="K3177" i="10" l="1"/>
  <c r="L3177" i="10" s="1"/>
  <c r="M3177" i="10" s="1"/>
  <c r="H3177" i="10"/>
  <c r="I3177" i="10" s="1"/>
  <c r="J3177" i="10" s="1"/>
  <c r="E3177" i="10"/>
  <c r="F3177" i="10" s="1"/>
  <c r="G3177" i="10" s="1"/>
  <c r="A3178" i="10"/>
  <c r="B3177" i="10"/>
  <c r="C3177" i="10" s="1"/>
  <c r="D3177" i="10" s="1"/>
  <c r="K3178" i="10" l="1"/>
  <c r="L3178" i="10" s="1"/>
  <c r="M3178" i="10" s="1"/>
  <c r="H3178" i="10"/>
  <c r="I3178" i="10" s="1"/>
  <c r="J3178" i="10" s="1"/>
  <c r="E3178" i="10"/>
  <c r="F3178" i="10" s="1"/>
  <c r="G3178" i="10" s="1"/>
  <c r="B3178" i="10"/>
  <c r="C3178" i="10" s="1"/>
  <c r="D3178" i="10" s="1"/>
  <c r="A3179" i="10"/>
  <c r="K3179" i="10" l="1"/>
  <c r="L3179" i="10" s="1"/>
  <c r="M3179" i="10" s="1"/>
  <c r="E3179" i="10"/>
  <c r="F3179" i="10" s="1"/>
  <c r="G3179" i="10" s="1"/>
  <c r="H3179" i="10"/>
  <c r="I3179" i="10" s="1"/>
  <c r="J3179" i="10" s="1"/>
  <c r="A3180" i="10"/>
  <c r="B3179" i="10"/>
  <c r="C3179" i="10" s="1"/>
  <c r="D3179" i="10" s="1"/>
  <c r="K3180" i="10" l="1"/>
  <c r="L3180" i="10" s="1"/>
  <c r="M3180" i="10" s="1"/>
  <c r="H3180" i="10"/>
  <c r="I3180" i="10" s="1"/>
  <c r="J3180" i="10" s="1"/>
  <c r="E3180" i="10"/>
  <c r="F3180" i="10" s="1"/>
  <c r="G3180" i="10" s="1"/>
  <c r="B3180" i="10"/>
  <c r="C3180" i="10" s="1"/>
  <c r="D3180" i="10" s="1"/>
  <c r="A3181" i="10"/>
  <c r="K3181" i="10" l="1"/>
  <c r="L3181" i="10" s="1"/>
  <c r="M3181" i="10" s="1"/>
  <c r="H3181" i="10"/>
  <c r="I3181" i="10" s="1"/>
  <c r="J3181" i="10" s="1"/>
  <c r="E3181" i="10"/>
  <c r="F3181" i="10" s="1"/>
  <c r="G3181" i="10" s="1"/>
  <c r="B3181" i="10"/>
  <c r="C3181" i="10" s="1"/>
  <c r="D3181" i="10" s="1"/>
  <c r="A3182" i="10"/>
  <c r="K3182" i="10" l="1"/>
  <c r="L3182" i="10" s="1"/>
  <c r="M3182" i="10" s="1"/>
  <c r="H3182" i="10"/>
  <c r="I3182" i="10" s="1"/>
  <c r="J3182" i="10" s="1"/>
  <c r="E3182" i="10"/>
  <c r="F3182" i="10" s="1"/>
  <c r="G3182" i="10" s="1"/>
  <c r="B3182" i="10"/>
  <c r="C3182" i="10" s="1"/>
  <c r="D3182" i="10" s="1"/>
  <c r="A3183" i="10"/>
  <c r="K3183" i="10" l="1"/>
  <c r="L3183" i="10" s="1"/>
  <c r="M3183" i="10" s="1"/>
  <c r="H3183" i="10"/>
  <c r="I3183" i="10" s="1"/>
  <c r="J3183" i="10" s="1"/>
  <c r="E3183" i="10"/>
  <c r="F3183" i="10" s="1"/>
  <c r="G3183" i="10" s="1"/>
  <c r="A3184" i="10"/>
  <c r="B3183" i="10"/>
  <c r="C3183" i="10" s="1"/>
  <c r="D3183" i="10" s="1"/>
  <c r="K3184" i="10" l="1"/>
  <c r="L3184" i="10" s="1"/>
  <c r="M3184" i="10" s="1"/>
  <c r="H3184" i="10"/>
  <c r="I3184" i="10" s="1"/>
  <c r="J3184" i="10" s="1"/>
  <c r="E3184" i="10"/>
  <c r="F3184" i="10" s="1"/>
  <c r="G3184" i="10" s="1"/>
  <c r="B3184" i="10"/>
  <c r="C3184" i="10" s="1"/>
  <c r="D3184" i="10" s="1"/>
  <c r="A3185" i="10"/>
  <c r="K3185" i="10" l="1"/>
  <c r="L3185" i="10" s="1"/>
  <c r="M3185" i="10" s="1"/>
  <c r="H3185" i="10"/>
  <c r="I3185" i="10" s="1"/>
  <c r="J3185" i="10" s="1"/>
  <c r="E3185" i="10"/>
  <c r="F3185" i="10" s="1"/>
  <c r="G3185" i="10" s="1"/>
  <c r="A3186" i="10"/>
  <c r="B3185" i="10"/>
  <c r="C3185" i="10" s="1"/>
  <c r="D3185" i="10" s="1"/>
  <c r="K3186" i="10" l="1"/>
  <c r="L3186" i="10" s="1"/>
  <c r="M3186" i="10" s="1"/>
  <c r="H3186" i="10"/>
  <c r="I3186" i="10" s="1"/>
  <c r="J3186" i="10" s="1"/>
  <c r="E3186" i="10"/>
  <c r="F3186" i="10" s="1"/>
  <c r="G3186" i="10" s="1"/>
  <c r="B3186" i="10"/>
  <c r="C3186" i="10" s="1"/>
  <c r="D3186" i="10" s="1"/>
  <c r="A3187" i="10"/>
  <c r="K3187" i="10" l="1"/>
  <c r="L3187" i="10" s="1"/>
  <c r="M3187" i="10" s="1"/>
  <c r="H3187" i="10"/>
  <c r="I3187" i="10" s="1"/>
  <c r="J3187" i="10" s="1"/>
  <c r="E3187" i="10"/>
  <c r="F3187" i="10" s="1"/>
  <c r="G3187" i="10" s="1"/>
  <c r="A3188" i="10"/>
  <c r="B3187" i="10"/>
  <c r="C3187" i="10" s="1"/>
  <c r="D3187" i="10" s="1"/>
  <c r="K3188" i="10" l="1"/>
  <c r="L3188" i="10" s="1"/>
  <c r="M3188" i="10" s="1"/>
  <c r="H3188" i="10"/>
  <c r="I3188" i="10" s="1"/>
  <c r="J3188" i="10" s="1"/>
  <c r="E3188" i="10"/>
  <c r="F3188" i="10" s="1"/>
  <c r="G3188" i="10" s="1"/>
  <c r="B3188" i="10"/>
  <c r="C3188" i="10" s="1"/>
  <c r="D3188" i="10" s="1"/>
  <c r="A3189" i="10"/>
  <c r="K3189" i="10" l="1"/>
  <c r="L3189" i="10" s="1"/>
  <c r="M3189" i="10" s="1"/>
  <c r="H3189" i="10"/>
  <c r="I3189" i="10" s="1"/>
  <c r="J3189" i="10" s="1"/>
  <c r="E3189" i="10"/>
  <c r="F3189" i="10" s="1"/>
  <c r="G3189" i="10" s="1"/>
  <c r="B3189" i="10"/>
  <c r="C3189" i="10" s="1"/>
  <c r="D3189" i="10" s="1"/>
  <c r="A3190" i="10"/>
  <c r="K3190" i="10" l="1"/>
  <c r="L3190" i="10" s="1"/>
  <c r="M3190" i="10" s="1"/>
  <c r="H3190" i="10"/>
  <c r="I3190" i="10" s="1"/>
  <c r="J3190" i="10" s="1"/>
  <c r="E3190" i="10"/>
  <c r="F3190" i="10" s="1"/>
  <c r="G3190" i="10" s="1"/>
  <c r="B3190" i="10"/>
  <c r="C3190" i="10" s="1"/>
  <c r="D3190" i="10" s="1"/>
  <c r="A3191" i="10"/>
  <c r="K3191" i="10" l="1"/>
  <c r="L3191" i="10" s="1"/>
  <c r="M3191" i="10" s="1"/>
  <c r="H3191" i="10"/>
  <c r="I3191" i="10" s="1"/>
  <c r="J3191" i="10" s="1"/>
  <c r="E3191" i="10"/>
  <c r="F3191" i="10" s="1"/>
  <c r="G3191" i="10" s="1"/>
  <c r="A3192" i="10"/>
  <c r="B3191" i="10"/>
  <c r="C3191" i="10" s="1"/>
  <c r="D3191" i="10" s="1"/>
  <c r="K3192" i="10" l="1"/>
  <c r="L3192" i="10" s="1"/>
  <c r="M3192" i="10" s="1"/>
  <c r="H3192" i="10"/>
  <c r="I3192" i="10" s="1"/>
  <c r="J3192" i="10" s="1"/>
  <c r="E3192" i="10"/>
  <c r="F3192" i="10" s="1"/>
  <c r="G3192" i="10" s="1"/>
  <c r="B3192" i="10"/>
  <c r="C3192" i="10" s="1"/>
  <c r="D3192" i="10" s="1"/>
  <c r="A3193" i="10"/>
  <c r="K3193" i="10" l="1"/>
  <c r="L3193" i="10" s="1"/>
  <c r="M3193" i="10" s="1"/>
  <c r="H3193" i="10"/>
  <c r="I3193" i="10" s="1"/>
  <c r="J3193" i="10" s="1"/>
  <c r="E3193" i="10"/>
  <c r="F3193" i="10" s="1"/>
  <c r="G3193" i="10" s="1"/>
  <c r="A3194" i="10"/>
  <c r="B3193" i="10"/>
  <c r="C3193" i="10" s="1"/>
  <c r="D3193" i="10" s="1"/>
  <c r="K3194" i="10" l="1"/>
  <c r="L3194" i="10" s="1"/>
  <c r="M3194" i="10" s="1"/>
  <c r="H3194" i="10"/>
  <c r="I3194" i="10" s="1"/>
  <c r="J3194" i="10" s="1"/>
  <c r="E3194" i="10"/>
  <c r="F3194" i="10" s="1"/>
  <c r="G3194" i="10" s="1"/>
  <c r="B3194" i="10"/>
  <c r="C3194" i="10" s="1"/>
  <c r="D3194" i="10" s="1"/>
  <c r="A3195" i="10"/>
  <c r="K3195" i="10" l="1"/>
  <c r="L3195" i="10" s="1"/>
  <c r="M3195" i="10" s="1"/>
  <c r="H3195" i="10"/>
  <c r="I3195" i="10" s="1"/>
  <c r="J3195" i="10" s="1"/>
  <c r="E3195" i="10"/>
  <c r="F3195" i="10" s="1"/>
  <c r="G3195" i="10" s="1"/>
  <c r="A3196" i="10"/>
  <c r="B3195" i="10"/>
  <c r="C3195" i="10" s="1"/>
  <c r="D3195" i="10" s="1"/>
  <c r="K3196" i="10" l="1"/>
  <c r="L3196" i="10" s="1"/>
  <c r="M3196" i="10" s="1"/>
  <c r="H3196" i="10"/>
  <c r="I3196" i="10" s="1"/>
  <c r="J3196" i="10" s="1"/>
  <c r="E3196" i="10"/>
  <c r="F3196" i="10" s="1"/>
  <c r="G3196" i="10" s="1"/>
  <c r="B3196" i="10"/>
  <c r="C3196" i="10" s="1"/>
  <c r="D3196" i="10" s="1"/>
  <c r="A3197" i="10"/>
  <c r="K3197" i="10" l="1"/>
  <c r="L3197" i="10" s="1"/>
  <c r="M3197" i="10" s="1"/>
  <c r="H3197" i="10"/>
  <c r="I3197" i="10" s="1"/>
  <c r="J3197" i="10" s="1"/>
  <c r="E3197" i="10"/>
  <c r="F3197" i="10" s="1"/>
  <c r="G3197" i="10" s="1"/>
  <c r="B3197" i="10"/>
  <c r="C3197" i="10" s="1"/>
  <c r="D3197" i="10" s="1"/>
  <c r="A3198" i="10"/>
  <c r="K3198" i="10" l="1"/>
  <c r="L3198" i="10" s="1"/>
  <c r="M3198" i="10" s="1"/>
  <c r="H3198" i="10"/>
  <c r="I3198" i="10" s="1"/>
  <c r="J3198" i="10" s="1"/>
  <c r="E3198" i="10"/>
  <c r="F3198" i="10" s="1"/>
  <c r="G3198" i="10" s="1"/>
  <c r="B3198" i="10"/>
  <c r="C3198" i="10" s="1"/>
  <c r="D3198" i="10" s="1"/>
  <c r="A3199" i="10"/>
  <c r="K3199" i="10" l="1"/>
  <c r="L3199" i="10" s="1"/>
  <c r="M3199" i="10" s="1"/>
  <c r="H3199" i="10"/>
  <c r="I3199" i="10" s="1"/>
  <c r="J3199" i="10" s="1"/>
  <c r="E3199" i="10"/>
  <c r="F3199" i="10" s="1"/>
  <c r="G3199" i="10" s="1"/>
  <c r="A3200" i="10"/>
  <c r="B3199" i="10"/>
  <c r="C3199" i="10" s="1"/>
  <c r="D3199" i="10" s="1"/>
  <c r="K3200" i="10" l="1"/>
  <c r="L3200" i="10" s="1"/>
  <c r="M3200" i="10" s="1"/>
  <c r="H3200" i="10"/>
  <c r="I3200" i="10" s="1"/>
  <c r="J3200" i="10" s="1"/>
  <c r="E3200" i="10"/>
  <c r="F3200" i="10" s="1"/>
  <c r="G3200" i="10" s="1"/>
  <c r="B3200" i="10"/>
  <c r="C3200" i="10" s="1"/>
  <c r="D3200" i="10" s="1"/>
  <c r="A3201" i="10"/>
  <c r="K3201" i="10" l="1"/>
  <c r="L3201" i="10" s="1"/>
  <c r="M3201" i="10" s="1"/>
  <c r="H3201" i="10"/>
  <c r="I3201" i="10" s="1"/>
  <c r="J3201" i="10" s="1"/>
  <c r="E3201" i="10"/>
  <c r="F3201" i="10" s="1"/>
  <c r="G3201" i="10" s="1"/>
  <c r="A3202" i="10"/>
  <c r="B3201" i="10"/>
  <c r="C3201" i="10" s="1"/>
  <c r="D3201" i="10" s="1"/>
  <c r="K3202" i="10" l="1"/>
  <c r="L3202" i="10" s="1"/>
  <c r="M3202" i="10" s="1"/>
  <c r="H3202" i="10"/>
  <c r="I3202" i="10" s="1"/>
  <c r="J3202" i="10" s="1"/>
  <c r="E3202" i="10"/>
  <c r="F3202" i="10" s="1"/>
  <c r="G3202" i="10" s="1"/>
  <c r="B3202" i="10"/>
  <c r="C3202" i="10" s="1"/>
  <c r="D3202" i="10" s="1"/>
  <c r="A3203" i="10"/>
  <c r="K3203" i="10" l="1"/>
  <c r="L3203" i="10" s="1"/>
  <c r="M3203" i="10" s="1"/>
  <c r="H3203" i="10"/>
  <c r="I3203" i="10" s="1"/>
  <c r="J3203" i="10" s="1"/>
  <c r="E3203" i="10"/>
  <c r="F3203" i="10" s="1"/>
  <c r="G3203" i="10" s="1"/>
  <c r="A3204" i="10"/>
  <c r="B3203" i="10"/>
  <c r="C3203" i="10" s="1"/>
  <c r="D3203" i="10" s="1"/>
  <c r="K3204" i="10" l="1"/>
  <c r="L3204" i="10" s="1"/>
  <c r="M3204" i="10" s="1"/>
  <c r="H3204" i="10"/>
  <c r="I3204" i="10" s="1"/>
  <c r="J3204" i="10" s="1"/>
  <c r="E3204" i="10"/>
  <c r="F3204" i="10" s="1"/>
  <c r="G3204" i="10" s="1"/>
  <c r="B3204" i="10"/>
  <c r="C3204" i="10" s="1"/>
  <c r="D3204" i="10" s="1"/>
  <c r="A3205" i="10"/>
  <c r="K3205" i="10" l="1"/>
  <c r="L3205" i="10" s="1"/>
  <c r="M3205" i="10" s="1"/>
  <c r="H3205" i="10"/>
  <c r="I3205" i="10" s="1"/>
  <c r="J3205" i="10" s="1"/>
  <c r="E3205" i="10"/>
  <c r="F3205" i="10" s="1"/>
  <c r="G3205" i="10" s="1"/>
  <c r="B3205" i="10"/>
  <c r="C3205" i="10" s="1"/>
  <c r="D3205" i="10" s="1"/>
  <c r="A3206" i="10"/>
  <c r="K3206" i="10" l="1"/>
  <c r="L3206" i="10" s="1"/>
  <c r="M3206" i="10" s="1"/>
  <c r="H3206" i="10"/>
  <c r="I3206" i="10" s="1"/>
  <c r="J3206" i="10" s="1"/>
  <c r="E3206" i="10"/>
  <c r="F3206" i="10" s="1"/>
  <c r="G3206" i="10" s="1"/>
  <c r="B3206" i="10"/>
  <c r="C3206" i="10" s="1"/>
  <c r="D3206" i="10" s="1"/>
  <c r="A3207" i="10"/>
  <c r="K3207" i="10" l="1"/>
  <c r="L3207" i="10" s="1"/>
  <c r="M3207" i="10" s="1"/>
  <c r="H3207" i="10"/>
  <c r="I3207" i="10" s="1"/>
  <c r="J3207" i="10" s="1"/>
  <c r="E3207" i="10"/>
  <c r="F3207" i="10" s="1"/>
  <c r="G3207" i="10" s="1"/>
  <c r="A3208" i="10"/>
  <c r="B3207" i="10"/>
  <c r="C3207" i="10" s="1"/>
  <c r="D3207" i="10" s="1"/>
  <c r="K3208" i="10" l="1"/>
  <c r="L3208" i="10" s="1"/>
  <c r="M3208" i="10" s="1"/>
  <c r="H3208" i="10"/>
  <c r="I3208" i="10" s="1"/>
  <c r="J3208" i="10" s="1"/>
  <c r="E3208" i="10"/>
  <c r="F3208" i="10" s="1"/>
  <c r="G3208" i="10" s="1"/>
  <c r="B3208" i="10"/>
  <c r="C3208" i="10" s="1"/>
  <c r="D3208" i="10" s="1"/>
  <c r="A3209" i="10"/>
  <c r="K3209" i="10" l="1"/>
  <c r="L3209" i="10" s="1"/>
  <c r="M3209" i="10" s="1"/>
  <c r="H3209" i="10"/>
  <c r="I3209" i="10" s="1"/>
  <c r="J3209" i="10" s="1"/>
  <c r="E3209" i="10"/>
  <c r="F3209" i="10" s="1"/>
  <c r="G3209" i="10" s="1"/>
  <c r="A3210" i="10"/>
  <c r="B3209" i="10"/>
  <c r="C3209" i="10" s="1"/>
  <c r="D3209" i="10" s="1"/>
  <c r="K3210" i="10" l="1"/>
  <c r="L3210" i="10" s="1"/>
  <c r="M3210" i="10" s="1"/>
  <c r="H3210" i="10"/>
  <c r="I3210" i="10" s="1"/>
  <c r="J3210" i="10" s="1"/>
  <c r="E3210" i="10"/>
  <c r="F3210" i="10" s="1"/>
  <c r="G3210" i="10" s="1"/>
  <c r="B3210" i="10"/>
  <c r="C3210" i="10" s="1"/>
  <c r="D3210" i="10" s="1"/>
  <c r="A3211" i="10"/>
  <c r="K3211" i="10" l="1"/>
  <c r="L3211" i="10" s="1"/>
  <c r="M3211" i="10" s="1"/>
  <c r="E3211" i="10"/>
  <c r="F3211" i="10" s="1"/>
  <c r="G3211" i="10" s="1"/>
  <c r="H3211" i="10"/>
  <c r="I3211" i="10" s="1"/>
  <c r="J3211" i="10" s="1"/>
  <c r="A3212" i="10"/>
  <c r="B3211" i="10"/>
  <c r="C3211" i="10" s="1"/>
  <c r="D3211" i="10" s="1"/>
  <c r="K3212" i="10" l="1"/>
  <c r="L3212" i="10" s="1"/>
  <c r="M3212" i="10" s="1"/>
  <c r="H3212" i="10"/>
  <c r="I3212" i="10" s="1"/>
  <c r="J3212" i="10" s="1"/>
  <c r="E3212" i="10"/>
  <c r="F3212" i="10" s="1"/>
  <c r="G3212" i="10" s="1"/>
  <c r="B3212" i="10"/>
  <c r="C3212" i="10" s="1"/>
  <c r="D3212" i="10" s="1"/>
  <c r="A3213" i="10"/>
  <c r="K3213" i="10" l="1"/>
  <c r="L3213" i="10" s="1"/>
  <c r="M3213" i="10" s="1"/>
  <c r="H3213" i="10"/>
  <c r="I3213" i="10" s="1"/>
  <c r="J3213" i="10" s="1"/>
  <c r="E3213" i="10"/>
  <c r="F3213" i="10" s="1"/>
  <c r="G3213" i="10" s="1"/>
  <c r="B3213" i="10"/>
  <c r="C3213" i="10" s="1"/>
  <c r="D3213" i="10" s="1"/>
  <c r="A3214" i="10"/>
  <c r="K3214" i="10" l="1"/>
  <c r="L3214" i="10" s="1"/>
  <c r="M3214" i="10" s="1"/>
  <c r="H3214" i="10"/>
  <c r="I3214" i="10" s="1"/>
  <c r="J3214" i="10" s="1"/>
  <c r="E3214" i="10"/>
  <c r="F3214" i="10" s="1"/>
  <c r="G3214" i="10" s="1"/>
  <c r="B3214" i="10"/>
  <c r="C3214" i="10" s="1"/>
  <c r="D3214" i="10" s="1"/>
  <c r="A3215" i="10"/>
  <c r="K3215" i="10" l="1"/>
  <c r="L3215" i="10" s="1"/>
  <c r="M3215" i="10" s="1"/>
  <c r="H3215" i="10"/>
  <c r="I3215" i="10" s="1"/>
  <c r="J3215" i="10" s="1"/>
  <c r="E3215" i="10"/>
  <c r="F3215" i="10" s="1"/>
  <c r="G3215" i="10" s="1"/>
  <c r="A3216" i="10"/>
  <c r="B3215" i="10"/>
  <c r="C3215" i="10" s="1"/>
  <c r="D3215" i="10" s="1"/>
  <c r="K3216" i="10" l="1"/>
  <c r="L3216" i="10" s="1"/>
  <c r="M3216" i="10" s="1"/>
  <c r="H3216" i="10"/>
  <c r="I3216" i="10" s="1"/>
  <c r="J3216" i="10" s="1"/>
  <c r="E3216" i="10"/>
  <c r="F3216" i="10" s="1"/>
  <c r="G3216" i="10" s="1"/>
  <c r="B3216" i="10"/>
  <c r="C3216" i="10" s="1"/>
  <c r="D3216" i="10" s="1"/>
  <c r="A3217" i="10"/>
  <c r="K3217" i="10" l="1"/>
  <c r="L3217" i="10" s="1"/>
  <c r="M3217" i="10" s="1"/>
  <c r="H3217" i="10"/>
  <c r="I3217" i="10" s="1"/>
  <c r="J3217" i="10" s="1"/>
  <c r="E3217" i="10"/>
  <c r="F3217" i="10" s="1"/>
  <c r="G3217" i="10" s="1"/>
  <c r="A3218" i="10"/>
  <c r="B3217" i="10"/>
  <c r="C3217" i="10" s="1"/>
  <c r="D3217" i="10" s="1"/>
  <c r="K3218" i="10" l="1"/>
  <c r="L3218" i="10" s="1"/>
  <c r="M3218" i="10" s="1"/>
  <c r="H3218" i="10"/>
  <c r="I3218" i="10" s="1"/>
  <c r="J3218" i="10" s="1"/>
  <c r="E3218" i="10"/>
  <c r="F3218" i="10" s="1"/>
  <c r="G3218" i="10" s="1"/>
  <c r="B3218" i="10"/>
  <c r="C3218" i="10" s="1"/>
  <c r="D3218" i="10" s="1"/>
  <c r="A3219" i="10"/>
  <c r="K3219" i="10" l="1"/>
  <c r="L3219" i="10" s="1"/>
  <c r="M3219" i="10" s="1"/>
  <c r="H3219" i="10"/>
  <c r="I3219" i="10" s="1"/>
  <c r="J3219" i="10" s="1"/>
  <c r="E3219" i="10"/>
  <c r="F3219" i="10" s="1"/>
  <c r="G3219" i="10" s="1"/>
  <c r="A3220" i="10"/>
  <c r="B3219" i="10"/>
  <c r="C3219" i="10" s="1"/>
  <c r="D3219" i="10" s="1"/>
  <c r="K3220" i="10" l="1"/>
  <c r="L3220" i="10" s="1"/>
  <c r="M3220" i="10" s="1"/>
  <c r="H3220" i="10"/>
  <c r="I3220" i="10" s="1"/>
  <c r="J3220" i="10" s="1"/>
  <c r="E3220" i="10"/>
  <c r="F3220" i="10" s="1"/>
  <c r="G3220" i="10" s="1"/>
  <c r="B3220" i="10"/>
  <c r="C3220" i="10" s="1"/>
  <c r="D3220" i="10" s="1"/>
  <c r="A3221" i="10"/>
  <c r="K3221" i="10" l="1"/>
  <c r="L3221" i="10" s="1"/>
  <c r="M3221" i="10" s="1"/>
  <c r="H3221" i="10"/>
  <c r="I3221" i="10" s="1"/>
  <c r="J3221" i="10" s="1"/>
  <c r="E3221" i="10"/>
  <c r="F3221" i="10" s="1"/>
  <c r="G3221" i="10" s="1"/>
  <c r="B3221" i="10"/>
  <c r="C3221" i="10" s="1"/>
  <c r="D3221" i="10" s="1"/>
  <c r="A3222" i="10"/>
  <c r="K3222" i="10" l="1"/>
  <c r="L3222" i="10" s="1"/>
  <c r="M3222" i="10" s="1"/>
  <c r="H3222" i="10"/>
  <c r="I3222" i="10" s="1"/>
  <c r="J3222" i="10" s="1"/>
  <c r="E3222" i="10"/>
  <c r="F3222" i="10" s="1"/>
  <c r="G3222" i="10" s="1"/>
  <c r="B3222" i="10"/>
  <c r="C3222" i="10" s="1"/>
  <c r="D3222" i="10" s="1"/>
  <c r="A3223" i="10"/>
  <c r="K3223" i="10" l="1"/>
  <c r="L3223" i="10" s="1"/>
  <c r="M3223" i="10" s="1"/>
  <c r="H3223" i="10"/>
  <c r="I3223" i="10" s="1"/>
  <c r="J3223" i="10" s="1"/>
  <c r="E3223" i="10"/>
  <c r="F3223" i="10" s="1"/>
  <c r="G3223" i="10" s="1"/>
  <c r="A3224" i="10"/>
  <c r="B3223" i="10"/>
  <c r="C3223" i="10" s="1"/>
  <c r="D3223" i="10" s="1"/>
  <c r="K3224" i="10" l="1"/>
  <c r="L3224" i="10" s="1"/>
  <c r="M3224" i="10" s="1"/>
  <c r="H3224" i="10"/>
  <c r="I3224" i="10" s="1"/>
  <c r="J3224" i="10" s="1"/>
  <c r="E3224" i="10"/>
  <c r="F3224" i="10" s="1"/>
  <c r="G3224" i="10" s="1"/>
  <c r="B3224" i="10"/>
  <c r="C3224" i="10" s="1"/>
  <c r="D3224" i="10" s="1"/>
  <c r="A3225" i="10"/>
  <c r="K3225" i="10" l="1"/>
  <c r="L3225" i="10" s="1"/>
  <c r="M3225" i="10" s="1"/>
  <c r="H3225" i="10"/>
  <c r="I3225" i="10" s="1"/>
  <c r="J3225" i="10" s="1"/>
  <c r="E3225" i="10"/>
  <c r="F3225" i="10" s="1"/>
  <c r="G3225" i="10" s="1"/>
  <c r="A3226" i="10"/>
  <c r="B3225" i="10"/>
  <c r="C3225" i="10" s="1"/>
  <c r="D3225" i="10" s="1"/>
  <c r="K3226" i="10" l="1"/>
  <c r="L3226" i="10" s="1"/>
  <c r="M3226" i="10" s="1"/>
  <c r="H3226" i="10"/>
  <c r="I3226" i="10" s="1"/>
  <c r="J3226" i="10" s="1"/>
  <c r="E3226" i="10"/>
  <c r="F3226" i="10" s="1"/>
  <c r="G3226" i="10" s="1"/>
  <c r="B3226" i="10"/>
  <c r="C3226" i="10" s="1"/>
  <c r="D3226" i="10" s="1"/>
  <c r="A3227" i="10"/>
  <c r="K3227" i="10" l="1"/>
  <c r="L3227" i="10" s="1"/>
  <c r="M3227" i="10" s="1"/>
  <c r="E3227" i="10"/>
  <c r="F3227" i="10" s="1"/>
  <c r="G3227" i="10" s="1"/>
  <c r="H3227" i="10"/>
  <c r="I3227" i="10" s="1"/>
  <c r="J3227" i="10" s="1"/>
  <c r="A3228" i="10"/>
  <c r="B3227" i="10"/>
  <c r="C3227" i="10" s="1"/>
  <c r="D3227" i="10" s="1"/>
  <c r="K3228" i="10" l="1"/>
  <c r="L3228" i="10" s="1"/>
  <c r="M3228" i="10" s="1"/>
  <c r="H3228" i="10"/>
  <c r="I3228" i="10" s="1"/>
  <c r="J3228" i="10" s="1"/>
  <c r="E3228" i="10"/>
  <c r="F3228" i="10" s="1"/>
  <c r="G3228" i="10" s="1"/>
  <c r="B3228" i="10"/>
  <c r="C3228" i="10" s="1"/>
  <c r="D3228" i="10" s="1"/>
  <c r="A3229" i="10"/>
  <c r="K3229" i="10" l="1"/>
  <c r="L3229" i="10" s="1"/>
  <c r="M3229" i="10" s="1"/>
  <c r="H3229" i="10"/>
  <c r="I3229" i="10" s="1"/>
  <c r="J3229" i="10" s="1"/>
  <c r="E3229" i="10"/>
  <c r="F3229" i="10" s="1"/>
  <c r="G3229" i="10" s="1"/>
  <c r="B3229" i="10"/>
  <c r="C3229" i="10" s="1"/>
  <c r="D3229" i="10" s="1"/>
  <c r="A3230" i="10"/>
  <c r="K3230" i="10" l="1"/>
  <c r="L3230" i="10" s="1"/>
  <c r="M3230" i="10" s="1"/>
  <c r="H3230" i="10"/>
  <c r="I3230" i="10" s="1"/>
  <c r="J3230" i="10" s="1"/>
  <c r="E3230" i="10"/>
  <c r="F3230" i="10" s="1"/>
  <c r="G3230" i="10" s="1"/>
  <c r="B3230" i="10"/>
  <c r="C3230" i="10" s="1"/>
  <c r="D3230" i="10" s="1"/>
  <c r="A3231" i="10"/>
  <c r="K3231" i="10" l="1"/>
  <c r="L3231" i="10" s="1"/>
  <c r="M3231" i="10" s="1"/>
  <c r="H3231" i="10"/>
  <c r="I3231" i="10" s="1"/>
  <c r="J3231" i="10" s="1"/>
  <c r="E3231" i="10"/>
  <c r="F3231" i="10" s="1"/>
  <c r="G3231" i="10" s="1"/>
  <c r="A3232" i="10"/>
  <c r="B3231" i="10"/>
  <c r="C3231" i="10" s="1"/>
  <c r="D3231" i="10" s="1"/>
  <c r="K3232" i="10" l="1"/>
  <c r="L3232" i="10" s="1"/>
  <c r="M3232" i="10" s="1"/>
  <c r="H3232" i="10"/>
  <c r="I3232" i="10" s="1"/>
  <c r="J3232" i="10" s="1"/>
  <c r="E3232" i="10"/>
  <c r="F3232" i="10" s="1"/>
  <c r="G3232" i="10" s="1"/>
  <c r="B3232" i="10"/>
  <c r="C3232" i="10" s="1"/>
  <c r="D3232" i="10" s="1"/>
  <c r="A3233" i="10"/>
  <c r="K3233" i="10" l="1"/>
  <c r="L3233" i="10" s="1"/>
  <c r="M3233" i="10" s="1"/>
  <c r="H3233" i="10"/>
  <c r="I3233" i="10" s="1"/>
  <c r="J3233" i="10" s="1"/>
  <c r="E3233" i="10"/>
  <c r="F3233" i="10" s="1"/>
  <c r="G3233" i="10" s="1"/>
  <c r="A3234" i="10"/>
  <c r="B3233" i="10"/>
  <c r="C3233" i="10" s="1"/>
  <c r="D3233" i="10" s="1"/>
  <c r="K3234" i="10" l="1"/>
  <c r="L3234" i="10" s="1"/>
  <c r="M3234" i="10" s="1"/>
  <c r="H3234" i="10"/>
  <c r="I3234" i="10" s="1"/>
  <c r="J3234" i="10" s="1"/>
  <c r="E3234" i="10"/>
  <c r="F3234" i="10" s="1"/>
  <c r="G3234" i="10" s="1"/>
  <c r="B3234" i="10"/>
  <c r="C3234" i="10" s="1"/>
  <c r="D3234" i="10" s="1"/>
  <c r="A3235" i="10"/>
  <c r="K3235" i="10" l="1"/>
  <c r="L3235" i="10" s="1"/>
  <c r="M3235" i="10" s="1"/>
  <c r="H3235" i="10"/>
  <c r="I3235" i="10" s="1"/>
  <c r="J3235" i="10" s="1"/>
  <c r="E3235" i="10"/>
  <c r="F3235" i="10" s="1"/>
  <c r="G3235" i="10" s="1"/>
  <c r="A3236" i="10"/>
  <c r="B3235" i="10"/>
  <c r="C3235" i="10" s="1"/>
  <c r="D3235" i="10" s="1"/>
  <c r="K3236" i="10" l="1"/>
  <c r="L3236" i="10" s="1"/>
  <c r="M3236" i="10" s="1"/>
  <c r="H3236" i="10"/>
  <c r="I3236" i="10" s="1"/>
  <c r="J3236" i="10" s="1"/>
  <c r="E3236" i="10"/>
  <c r="F3236" i="10" s="1"/>
  <c r="G3236" i="10" s="1"/>
  <c r="B3236" i="10"/>
  <c r="C3236" i="10" s="1"/>
  <c r="D3236" i="10" s="1"/>
  <c r="A3237" i="10"/>
  <c r="K3237" i="10" l="1"/>
  <c r="L3237" i="10" s="1"/>
  <c r="M3237" i="10" s="1"/>
  <c r="H3237" i="10"/>
  <c r="I3237" i="10" s="1"/>
  <c r="J3237" i="10" s="1"/>
  <c r="E3237" i="10"/>
  <c r="F3237" i="10" s="1"/>
  <c r="G3237" i="10" s="1"/>
  <c r="B3237" i="10"/>
  <c r="C3237" i="10" s="1"/>
  <c r="D3237" i="10" s="1"/>
  <c r="A3238" i="10"/>
  <c r="K3238" i="10" l="1"/>
  <c r="L3238" i="10" s="1"/>
  <c r="M3238" i="10" s="1"/>
  <c r="H3238" i="10"/>
  <c r="I3238" i="10" s="1"/>
  <c r="J3238" i="10" s="1"/>
  <c r="E3238" i="10"/>
  <c r="F3238" i="10" s="1"/>
  <c r="G3238" i="10" s="1"/>
  <c r="B3238" i="10"/>
  <c r="C3238" i="10" s="1"/>
  <c r="D3238" i="10" s="1"/>
  <c r="A3239" i="10"/>
  <c r="K3239" i="10" l="1"/>
  <c r="L3239" i="10" s="1"/>
  <c r="M3239" i="10" s="1"/>
  <c r="H3239" i="10"/>
  <c r="I3239" i="10" s="1"/>
  <c r="J3239" i="10" s="1"/>
  <c r="E3239" i="10"/>
  <c r="F3239" i="10" s="1"/>
  <c r="G3239" i="10" s="1"/>
  <c r="A3240" i="10"/>
  <c r="B3239" i="10"/>
  <c r="C3239" i="10" s="1"/>
  <c r="D3239" i="10" s="1"/>
  <c r="K3240" i="10" l="1"/>
  <c r="L3240" i="10" s="1"/>
  <c r="M3240" i="10" s="1"/>
  <c r="H3240" i="10"/>
  <c r="I3240" i="10" s="1"/>
  <c r="J3240" i="10" s="1"/>
  <c r="E3240" i="10"/>
  <c r="F3240" i="10" s="1"/>
  <c r="G3240" i="10" s="1"/>
  <c r="B3240" i="10"/>
  <c r="C3240" i="10" s="1"/>
  <c r="D3240" i="10" s="1"/>
  <c r="A3241" i="10"/>
  <c r="K3241" i="10" l="1"/>
  <c r="L3241" i="10" s="1"/>
  <c r="M3241" i="10" s="1"/>
  <c r="H3241" i="10"/>
  <c r="I3241" i="10" s="1"/>
  <c r="J3241" i="10" s="1"/>
  <c r="E3241" i="10"/>
  <c r="F3241" i="10" s="1"/>
  <c r="G3241" i="10" s="1"/>
  <c r="A3242" i="10"/>
  <c r="B3241" i="10"/>
  <c r="C3241" i="10" s="1"/>
  <c r="D3241" i="10" s="1"/>
  <c r="K3242" i="10" l="1"/>
  <c r="L3242" i="10" s="1"/>
  <c r="M3242" i="10" s="1"/>
  <c r="H3242" i="10"/>
  <c r="I3242" i="10" s="1"/>
  <c r="J3242" i="10" s="1"/>
  <c r="E3242" i="10"/>
  <c r="F3242" i="10" s="1"/>
  <c r="G3242" i="10" s="1"/>
  <c r="B3242" i="10"/>
  <c r="C3242" i="10" s="1"/>
  <c r="D3242" i="10" s="1"/>
  <c r="A3243" i="10"/>
  <c r="K3243" i="10" l="1"/>
  <c r="L3243" i="10" s="1"/>
  <c r="M3243" i="10" s="1"/>
  <c r="E3243" i="10"/>
  <c r="F3243" i="10" s="1"/>
  <c r="G3243" i="10" s="1"/>
  <c r="H3243" i="10"/>
  <c r="I3243" i="10" s="1"/>
  <c r="J3243" i="10" s="1"/>
  <c r="A3244" i="10"/>
  <c r="B3243" i="10"/>
  <c r="C3243" i="10" s="1"/>
  <c r="D3243" i="10" s="1"/>
  <c r="K3244" i="10" l="1"/>
  <c r="L3244" i="10" s="1"/>
  <c r="M3244" i="10" s="1"/>
  <c r="H3244" i="10"/>
  <c r="I3244" i="10" s="1"/>
  <c r="J3244" i="10" s="1"/>
  <c r="E3244" i="10"/>
  <c r="F3244" i="10" s="1"/>
  <c r="G3244" i="10" s="1"/>
  <c r="B3244" i="10"/>
  <c r="C3244" i="10" s="1"/>
  <c r="D3244" i="10" s="1"/>
  <c r="A3245" i="10"/>
  <c r="K3245" i="10" l="1"/>
  <c r="L3245" i="10" s="1"/>
  <c r="M3245" i="10" s="1"/>
  <c r="H3245" i="10"/>
  <c r="I3245" i="10" s="1"/>
  <c r="J3245" i="10" s="1"/>
  <c r="E3245" i="10"/>
  <c r="F3245" i="10" s="1"/>
  <c r="G3245" i="10" s="1"/>
  <c r="B3245" i="10"/>
  <c r="C3245" i="10" s="1"/>
  <c r="D3245" i="10" s="1"/>
  <c r="A3246" i="10"/>
  <c r="K3246" i="10" l="1"/>
  <c r="L3246" i="10" s="1"/>
  <c r="M3246" i="10" s="1"/>
  <c r="H3246" i="10"/>
  <c r="I3246" i="10" s="1"/>
  <c r="J3246" i="10" s="1"/>
  <c r="E3246" i="10"/>
  <c r="F3246" i="10" s="1"/>
  <c r="G3246" i="10" s="1"/>
  <c r="B3246" i="10"/>
  <c r="C3246" i="10" s="1"/>
  <c r="D3246" i="10" s="1"/>
  <c r="A3247" i="10"/>
  <c r="K3247" i="10" l="1"/>
  <c r="L3247" i="10" s="1"/>
  <c r="M3247" i="10" s="1"/>
  <c r="H3247" i="10"/>
  <c r="I3247" i="10" s="1"/>
  <c r="J3247" i="10" s="1"/>
  <c r="E3247" i="10"/>
  <c r="F3247" i="10" s="1"/>
  <c r="G3247" i="10" s="1"/>
  <c r="A3248" i="10"/>
  <c r="B3247" i="10"/>
  <c r="C3247" i="10" s="1"/>
  <c r="D3247" i="10" s="1"/>
  <c r="K3248" i="10" l="1"/>
  <c r="L3248" i="10" s="1"/>
  <c r="M3248" i="10" s="1"/>
  <c r="H3248" i="10"/>
  <c r="I3248" i="10" s="1"/>
  <c r="J3248" i="10" s="1"/>
  <c r="E3248" i="10"/>
  <c r="F3248" i="10" s="1"/>
  <c r="G3248" i="10" s="1"/>
  <c r="B3248" i="10"/>
  <c r="C3248" i="10" s="1"/>
  <c r="D3248" i="10" s="1"/>
  <c r="A3249" i="10"/>
  <c r="K3249" i="10" l="1"/>
  <c r="L3249" i="10" s="1"/>
  <c r="M3249" i="10" s="1"/>
  <c r="H3249" i="10"/>
  <c r="I3249" i="10" s="1"/>
  <c r="J3249" i="10" s="1"/>
  <c r="E3249" i="10"/>
  <c r="F3249" i="10" s="1"/>
  <c r="G3249" i="10" s="1"/>
  <c r="A3250" i="10"/>
  <c r="B3249" i="10"/>
  <c r="C3249" i="10" s="1"/>
  <c r="D3249" i="10" s="1"/>
  <c r="K3250" i="10" l="1"/>
  <c r="L3250" i="10" s="1"/>
  <c r="M3250" i="10" s="1"/>
  <c r="H3250" i="10"/>
  <c r="I3250" i="10" s="1"/>
  <c r="J3250" i="10" s="1"/>
  <c r="E3250" i="10"/>
  <c r="F3250" i="10" s="1"/>
  <c r="G3250" i="10" s="1"/>
  <c r="B3250" i="10"/>
  <c r="C3250" i="10" s="1"/>
  <c r="D3250" i="10" s="1"/>
  <c r="A3251" i="10"/>
  <c r="K3251" i="10" l="1"/>
  <c r="L3251" i="10" s="1"/>
  <c r="M3251" i="10" s="1"/>
  <c r="H3251" i="10"/>
  <c r="I3251" i="10" s="1"/>
  <c r="J3251" i="10" s="1"/>
  <c r="E3251" i="10"/>
  <c r="F3251" i="10" s="1"/>
  <c r="G3251" i="10" s="1"/>
  <c r="A3252" i="10"/>
  <c r="B3251" i="10"/>
  <c r="C3251" i="10" s="1"/>
  <c r="D3251" i="10" s="1"/>
  <c r="K3252" i="10" l="1"/>
  <c r="L3252" i="10" s="1"/>
  <c r="M3252" i="10" s="1"/>
  <c r="H3252" i="10"/>
  <c r="I3252" i="10" s="1"/>
  <c r="J3252" i="10" s="1"/>
  <c r="E3252" i="10"/>
  <c r="F3252" i="10" s="1"/>
  <c r="G3252" i="10" s="1"/>
  <c r="B3252" i="10"/>
  <c r="C3252" i="10" s="1"/>
  <c r="D3252" i="10" s="1"/>
  <c r="A3253" i="10"/>
  <c r="K3253" i="10" l="1"/>
  <c r="L3253" i="10" s="1"/>
  <c r="M3253" i="10" s="1"/>
  <c r="H3253" i="10"/>
  <c r="I3253" i="10" s="1"/>
  <c r="J3253" i="10" s="1"/>
  <c r="E3253" i="10"/>
  <c r="F3253" i="10" s="1"/>
  <c r="G3253" i="10" s="1"/>
  <c r="B3253" i="10"/>
  <c r="C3253" i="10" s="1"/>
  <c r="D3253" i="10" s="1"/>
  <c r="A3254" i="10"/>
  <c r="K3254" i="10" l="1"/>
  <c r="L3254" i="10" s="1"/>
  <c r="M3254" i="10" s="1"/>
  <c r="H3254" i="10"/>
  <c r="I3254" i="10" s="1"/>
  <c r="J3254" i="10" s="1"/>
  <c r="E3254" i="10"/>
  <c r="F3254" i="10" s="1"/>
  <c r="G3254" i="10" s="1"/>
  <c r="B3254" i="10"/>
  <c r="C3254" i="10" s="1"/>
  <c r="D3254" i="10" s="1"/>
  <c r="A3255" i="10"/>
  <c r="K3255" i="10" l="1"/>
  <c r="L3255" i="10" s="1"/>
  <c r="M3255" i="10" s="1"/>
  <c r="H3255" i="10"/>
  <c r="I3255" i="10" s="1"/>
  <c r="J3255" i="10" s="1"/>
  <c r="E3255" i="10"/>
  <c r="F3255" i="10" s="1"/>
  <c r="G3255" i="10" s="1"/>
  <c r="A3256" i="10"/>
  <c r="B3255" i="10"/>
  <c r="C3255" i="10" s="1"/>
  <c r="D3255" i="10" s="1"/>
  <c r="K3256" i="10" l="1"/>
  <c r="L3256" i="10" s="1"/>
  <c r="M3256" i="10" s="1"/>
  <c r="H3256" i="10"/>
  <c r="I3256" i="10" s="1"/>
  <c r="J3256" i="10" s="1"/>
  <c r="E3256" i="10"/>
  <c r="F3256" i="10" s="1"/>
  <c r="G3256" i="10" s="1"/>
  <c r="B3256" i="10"/>
  <c r="C3256" i="10" s="1"/>
  <c r="D3256" i="10" s="1"/>
  <c r="A3257" i="10"/>
  <c r="K3257" i="10" l="1"/>
  <c r="L3257" i="10" s="1"/>
  <c r="M3257" i="10" s="1"/>
  <c r="H3257" i="10"/>
  <c r="I3257" i="10" s="1"/>
  <c r="J3257" i="10" s="1"/>
  <c r="E3257" i="10"/>
  <c r="F3257" i="10" s="1"/>
  <c r="G3257" i="10" s="1"/>
  <c r="A3258" i="10"/>
  <c r="B3257" i="10"/>
  <c r="C3257" i="10" s="1"/>
  <c r="D3257" i="10" s="1"/>
  <c r="K3258" i="10" l="1"/>
  <c r="L3258" i="10" s="1"/>
  <c r="M3258" i="10" s="1"/>
  <c r="H3258" i="10"/>
  <c r="I3258" i="10" s="1"/>
  <c r="J3258" i="10" s="1"/>
  <c r="E3258" i="10"/>
  <c r="F3258" i="10" s="1"/>
  <c r="G3258" i="10" s="1"/>
  <c r="B3258" i="10"/>
  <c r="C3258" i="10" s="1"/>
  <c r="D3258" i="10" s="1"/>
  <c r="A3259" i="10"/>
  <c r="K3259" i="10" l="1"/>
  <c r="L3259" i="10" s="1"/>
  <c r="M3259" i="10" s="1"/>
  <c r="H3259" i="10"/>
  <c r="I3259" i="10" s="1"/>
  <c r="J3259" i="10" s="1"/>
  <c r="E3259" i="10"/>
  <c r="F3259" i="10" s="1"/>
  <c r="G3259" i="10" s="1"/>
  <c r="A3260" i="10"/>
  <c r="B3259" i="10"/>
  <c r="C3259" i="10" s="1"/>
  <c r="D3259" i="10" s="1"/>
  <c r="K3260" i="10" l="1"/>
  <c r="L3260" i="10" s="1"/>
  <c r="M3260" i="10" s="1"/>
  <c r="H3260" i="10"/>
  <c r="I3260" i="10" s="1"/>
  <c r="J3260" i="10" s="1"/>
  <c r="E3260" i="10"/>
  <c r="F3260" i="10" s="1"/>
  <c r="G3260" i="10" s="1"/>
  <c r="B3260" i="10"/>
  <c r="C3260" i="10" s="1"/>
  <c r="D3260" i="10" s="1"/>
  <c r="A3261" i="10"/>
  <c r="K3261" i="10" l="1"/>
  <c r="L3261" i="10" s="1"/>
  <c r="M3261" i="10" s="1"/>
  <c r="H3261" i="10"/>
  <c r="I3261" i="10" s="1"/>
  <c r="J3261" i="10" s="1"/>
  <c r="E3261" i="10"/>
  <c r="F3261" i="10" s="1"/>
  <c r="G3261" i="10" s="1"/>
  <c r="B3261" i="10"/>
  <c r="C3261" i="10" s="1"/>
  <c r="D3261" i="10" s="1"/>
  <c r="A3262" i="10"/>
  <c r="K3262" i="10" l="1"/>
  <c r="L3262" i="10" s="1"/>
  <c r="M3262" i="10" s="1"/>
  <c r="H3262" i="10"/>
  <c r="I3262" i="10" s="1"/>
  <c r="J3262" i="10" s="1"/>
  <c r="E3262" i="10"/>
  <c r="F3262" i="10" s="1"/>
  <c r="G3262" i="10" s="1"/>
  <c r="B3262" i="10"/>
  <c r="C3262" i="10" s="1"/>
  <c r="D3262" i="10" s="1"/>
  <c r="A3263" i="10"/>
  <c r="K3263" i="10" l="1"/>
  <c r="L3263" i="10" s="1"/>
  <c r="M3263" i="10" s="1"/>
  <c r="H3263" i="10"/>
  <c r="I3263" i="10" s="1"/>
  <c r="J3263" i="10" s="1"/>
  <c r="E3263" i="10"/>
  <c r="F3263" i="10" s="1"/>
  <c r="G3263" i="10" s="1"/>
  <c r="A3264" i="10"/>
  <c r="B3263" i="10"/>
  <c r="C3263" i="10" s="1"/>
  <c r="D3263" i="10" s="1"/>
  <c r="K3264" i="10" l="1"/>
  <c r="L3264" i="10" s="1"/>
  <c r="M3264" i="10" s="1"/>
  <c r="H3264" i="10"/>
  <c r="I3264" i="10" s="1"/>
  <c r="J3264" i="10" s="1"/>
  <c r="E3264" i="10"/>
  <c r="F3264" i="10" s="1"/>
  <c r="G3264" i="10" s="1"/>
  <c r="B3264" i="10"/>
  <c r="C3264" i="10" s="1"/>
  <c r="D3264" i="10" s="1"/>
  <c r="A3265" i="10"/>
  <c r="K3265" i="10" l="1"/>
  <c r="L3265" i="10" s="1"/>
  <c r="M3265" i="10" s="1"/>
  <c r="H3265" i="10"/>
  <c r="I3265" i="10" s="1"/>
  <c r="J3265" i="10" s="1"/>
  <c r="E3265" i="10"/>
  <c r="F3265" i="10" s="1"/>
  <c r="G3265" i="10" s="1"/>
  <c r="A3266" i="10"/>
  <c r="B3265" i="10"/>
  <c r="C3265" i="10" s="1"/>
  <c r="D3265" i="10" s="1"/>
  <c r="K3266" i="10" l="1"/>
  <c r="L3266" i="10" s="1"/>
  <c r="M3266" i="10" s="1"/>
  <c r="H3266" i="10"/>
  <c r="I3266" i="10" s="1"/>
  <c r="J3266" i="10" s="1"/>
  <c r="E3266" i="10"/>
  <c r="F3266" i="10" s="1"/>
  <c r="G3266" i="10" s="1"/>
  <c r="B3266" i="10"/>
  <c r="C3266" i="10" s="1"/>
  <c r="D3266" i="10" s="1"/>
  <c r="A3267" i="10"/>
  <c r="K3267" i="10" l="1"/>
  <c r="L3267" i="10" s="1"/>
  <c r="M3267" i="10" s="1"/>
  <c r="H3267" i="10"/>
  <c r="I3267" i="10" s="1"/>
  <c r="J3267" i="10" s="1"/>
  <c r="E3267" i="10"/>
  <c r="F3267" i="10" s="1"/>
  <c r="G3267" i="10" s="1"/>
  <c r="A3268" i="10"/>
  <c r="B3267" i="10"/>
  <c r="C3267" i="10" s="1"/>
  <c r="D3267" i="10" s="1"/>
  <c r="K3268" i="10" l="1"/>
  <c r="L3268" i="10" s="1"/>
  <c r="M3268" i="10" s="1"/>
  <c r="H3268" i="10"/>
  <c r="I3268" i="10" s="1"/>
  <c r="J3268" i="10" s="1"/>
  <c r="E3268" i="10"/>
  <c r="F3268" i="10" s="1"/>
  <c r="G3268" i="10" s="1"/>
  <c r="B3268" i="10"/>
  <c r="C3268" i="10" s="1"/>
  <c r="D3268" i="10" s="1"/>
  <c r="A3269" i="10"/>
  <c r="K3269" i="10" l="1"/>
  <c r="L3269" i="10" s="1"/>
  <c r="M3269" i="10" s="1"/>
  <c r="H3269" i="10"/>
  <c r="I3269" i="10" s="1"/>
  <c r="J3269" i="10" s="1"/>
  <c r="E3269" i="10"/>
  <c r="F3269" i="10" s="1"/>
  <c r="G3269" i="10" s="1"/>
  <c r="B3269" i="10"/>
  <c r="C3269" i="10" s="1"/>
  <c r="D3269" i="10" s="1"/>
  <c r="A3270" i="10"/>
  <c r="K3270" i="10" l="1"/>
  <c r="L3270" i="10" s="1"/>
  <c r="M3270" i="10" s="1"/>
  <c r="H3270" i="10"/>
  <c r="I3270" i="10" s="1"/>
  <c r="J3270" i="10" s="1"/>
  <c r="E3270" i="10"/>
  <c r="F3270" i="10" s="1"/>
  <c r="G3270" i="10" s="1"/>
  <c r="B3270" i="10"/>
  <c r="C3270" i="10" s="1"/>
  <c r="D3270" i="10" s="1"/>
  <c r="A3271" i="10"/>
  <c r="K3271" i="10" l="1"/>
  <c r="L3271" i="10" s="1"/>
  <c r="M3271" i="10" s="1"/>
  <c r="H3271" i="10"/>
  <c r="I3271" i="10" s="1"/>
  <c r="J3271" i="10" s="1"/>
  <c r="E3271" i="10"/>
  <c r="F3271" i="10" s="1"/>
  <c r="G3271" i="10" s="1"/>
  <c r="A3272" i="10"/>
  <c r="B3271" i="10"/>
  <c r="C3271" i="10" s="1"/>
  <c r="D3271" i="10" s="1"/>
  <c r="K3272" i="10" l="1"/>
  <c r="L3272" i="10" s="1"/>
  <c r="M3272" i="10" s="1"/>
  <c r="H3272" i="10"/>
  <c r="I3272" i="10" s="1"/>
  <c r="J3272" i="10" s="1"/>
  <c r="E3272" i="10"/>
  <c r="F3272" i="10" s="1"/>
  <c r="G3272" i="10" s="1"/>
  <c r="B3272" i="10"/>
  <c r="C3272" i="10" s="1"/>
  <c r="D3272" i="10" s="1"/>
  <c r="A3273" i="10"/>
  <c r="K3273" i="10" l="1"/>
  <c r="L3273" i="10" s="1"/>
  <c r="M3273" i="10" s="1"/>
  <c r="H3273" i="10"/>
  <c r="I3273" i="10" s="1"/>
  <c r="J3273" i="10" s="1"/>
  <c r="E3273" i="10"/>
  <c r="F3273" i="10" s="1"/>
  <c r="G3273" i="10" s="1"/>
  <c r="A3274" i="10"/>
  <c r="B3273" i="10"/>
  <c r="C3273" i="10" s="1"/>
  <c r="D3273" i="10" s="1"/>
  <c r="K3274" i="10" l="1"/>
  <c r="L3274" i="10" s="1"/>
  <c r="M3274" i="10" s="1"/>
  <c r="H3274" i="10"/>
  <c r="I3274" i="10" s="1"/>
  <c r="J3274" i="10" s="1"/>
  <c r="E3274" i="10"/>
  <c r="F3274" i="10" s="1"/>
  <c r="G3274" i="10" s="1"/>
  <c r="B3274" i="10"/>
  <c r="C3274" i="10" s="1"/>
  <c r="D3274" i="10" s="1"/>
  <c r="A3275" i="10"/>
  <c r="K3275" i="10" l="1"/>
  <c r="L3275" i="10" s="1"/>
  <c r="M3275" i="10" s="1"/>
  <c r="E3275" i="10"/>
  <c r="F3275" i="10" s="1"/>
  <c r="G3275" i="10" s="1"/>
  <c r="H3275" i="10"/>
  <c r="I3275" i="10" s="1"/>
  <c r="J3275" i="10" s="1"/>
  <c r="A3276" i="10"/>
  <c r="B3275" i="10"/>
  <c r="C3275" i="10" s="1"/>
  <c r="D3275" i="10" s="1"/>
  <c r="K3276" i="10" l="1"/>
  <c r="L3276" i="10" s="1"/>
  <c r="M3276" i="10" s="1"/>
  <c r="H3276" i="10"/>
  <c r="I3276" i="10" s="1"/>
  <c r="J3276" i="10" s="1"/>
  <c r="E3276" i="10"/>
  <c r="F3276" i="10" s="1"/>
  <c r="G3276" i="10" s="1"/>
  <c r="B3276" i="10"/>
  <c r="C3276" i="10" s="1"/>
  <c r="D3276" i="10" s="1"/>
  <c r="A3277" i="10"/>
  <c r="K3277" i="10" l="1"/>
  <c r="L3277" i="10" s="1"/>
  <c r="M3277" i="10" s="1"/>
  <c r="H3277" i="10"/>
  <c r="I3277" i="10" s="1"/>
  <c r="J3277" i="10" s="1"/>
  <c r="E3277" i="10"/>
  <c r="F3277" i="10" s="1"/>
  <c r="G3277" i="10" s="1"/>
  <c r="B3277" i="10"/>
  <c r="C3277" i="10" s="1"/>
  <c r="D3277" i="10" s="1"/>
  <c r="A3278" i="10"/>
  <c r="K3278" i="10" l="1"/>
  <c r="L3278" i="10" s="1"/>
  <c r="M3278" i="10" s="1"/>
  <c r="H3278" i="10"/>
  <c r="I3278" i="10" s="1"/>
  <c r="J3278" i="10" s="1"/>
  <c r="E3278" i="10"/>
  <c r="F3278" i="10" s="1"/>
  <c r="G3278" i="10" s="1"/>
  <c r="B3278" i="10"/>
  <c r="C3278" i="10" s="1"/>
  <c r="D3278" i="10" s="1"/>
  <c r="A3279" i="10"/>
  <c r="K3279" i="10" l="1"/>
  <c r="L3279" i="10" s="1"/>
  <c r="M3279" i="10" s="1"/>
  <c r="H3279" i="10"/>
  <c r="I3279" i="10" s="1"/>
  <c r="J3279" i="10" s="1"/>
  <c r="E3279" i="10"/>
  <c r="F3279" i="10" s="1"/>
  <c r="G3279" i="10" s="1"/>
  <c r="A3280" i="10"/>
  <c r="B3279" i="10"/>
  <c r="C3279" i="10" s="1"/>
  <c r="D3279" i="10" s="1"/>
  <c r="K3280" i="10" l="1"/>
  <c r="L3280" i="10" s="1"/>
  <c r="M3280" i="10" s="1"/>
  <c r="H3280" i="10"/>
  <c r="I3280" i="10" s="1"/>
  <c r="J3280" i="10" s="1"/>
  <c r="E3280" i="10"/>
  <c r="F3280" i="10" s="1"/>
  <c r="G3280" i="10" s="1"/>
  <c r="B3280" i="10"/>
  <c r="C3280" i="10" s="1"/>
  <c r="D3280" i="10" s="1"/>
  <c r="A3281" i="10"/>
  <c r="K3281" i="10" l="1"/>
  <c r="L3281" i="10" s="1"/>
  <c r="M3281" i="10" s="1"/>
  <c r="H3281" i="10"/>
  <c r="I3281" i="10" s="1"/>
  <c r="J3281" i="10" s="1"/>
  <c r="E3281" i="10"/>
  <c r="F3281" i="10" s="1"/>
  <c r="G3281" i="10" s="1"/>
  <c r="A3282" i="10"/>
  <c r="B3281" i="10"/>
  <c r="C3281" i="10" s="1"/>
  <c r="D3281" i="10" s="1"/>
  <c r="K3282" i="10" l="1"/>
  <c r="L3282" i="10" s="1"/>
  <c r="M3282" i="10" s="1"/>
  <c r="H3282" i="10"/>
  <c r="I3282" i="10" s="1"/>
  <c r="J3282" i="10" s="1"/>
  <c r="E3282" i="10"/>
  <c r="F3282" i="10" s="1"/>
  <c r="G3282" i="10" s="1"/>
  <c r="B3282" i="10"/>
  <c r="C3282" i="10" s="1"/>
  <c r="D3282" i="10" s="1"/>
  <c r="A3283" i="10"/>
  <c r="K3283" i="10" l="1"/>
  <c r="L3283" i="10" s="1"/>
  <c r="M3283" i="10" s="1"/>
  <c r="H3283" i="10"/>
  <c r="I3283" i="10" s="1"/>
  <c r="J3283" i="10" s="1"/>
  <c r="E3283" i="10"/>
  <c r="F3283" i="10" s="1"/>
  <c r="G3283" i="10" s="1"/>
  <c r="A3284" i="10"/>
  <c r="B3283" i="10"/>
  <c r="C3283" i="10" s="1"/>
  <c r="D3283" i="10" s="1"/>
  <c r="K3284" i="10" l="1"/>
  <c r="L3284" i="10" s="1"/>
  <c r="M3284" i="10" s="1"/>
  <c r="H3284" i="10"/>
  <c r="I3284" i="10" s="1"/>
  <c r="J3284" i="10" s="1"/>
  <c r="E3284" i="10"/>
  <c r="F3284" i="10" s="1"/>
  <c r="G3284" i="10" s="1"/>
  <c r="B3284" i="10"/>
  <c r="C3284" i="10" s="1"/>
  <c r="D3284" i="10" s="1"/>
  <c r="A3285" i="10"/>
  <c r="K3285" i="10" l="1"/>
  <c r="L3285" i="10" s="1"/>
  <c r="M3285" i="10" s="1"/>
  <c r="H3285" i="10"/>
  <c r="I3285" i="10" s="1"/>
  <c r="J3285" i="10" s="1"/>
  <c r="E3285" i="10"/>
  <c r="F3285" i="10" s="1"/>
  <c r="G3285" i="10" s="1"/>
  <c r="B3285" i="10"/>
  <c r="C3285" i="10" s="1"/>
  <c r="D3285" i="10" s="1"/>
  <c r="A3286" i="10"/>
  <c r="K3286" i="10" l="1"/>
  <c r="L3286" i="10" s="1"/>
  <c r="M3286" i="10" s="1"/>
  <c r="H3286" i="10"/>
  <c r="I3286" i="10" s="1"/>
  <c r="J3286" i="10" s="1"/>
  <c r="E3286" i="10"/>
  <c r="F3286" i="10" s="1"/>
  <c r="G3286" i="10" s="1"/>
  <c r="B3286" i="10"/>
  <c r="C3286" i="10" s="1"/>
  <c r="D3286" i="10" s="1"/>
  <c r="A3287" i="10"/>
  <c r="K3287" i="10" l="1"/>
  <c r="L3287" i="10" s="1"/>
  <c r="M3287" i="10" s="1"/>
  <c r="H3287" i="10"/>
  <c r="I3287" i="10" s="1"/>
  <c r="J3287" i="10" s="1"/>
  <c r="E3287" i="10"/>
  <c r="F3287" i="10" s="1"/>
  <c r="G3287" i="10" s="1"/>
  <c r="A3288" i="10"/>
  <c r="B3287" i="10"/>
  <c r="C3287" i="10" s="1"/>
  <c r="D3287" i="10" s="1"/>
  <c r="K3288" i="10" l="1"/>
  <c r="L3288" i="10" s="1"/>
  <c r="M3288" i="10" s="1"/>
  <c r="H3288" i="10"/>
  <c r="I3288" i="10" s="1"/>
  <c r="J3288" i="10" s="1"/>
  <c r="E3288" i="10"/>
  <c r="F3288" i="10" s="1"/>
  <c r="G3288" i="10" s="1"/>
  <c r="B3288" i="10"/>
  <c r="C3288" i="10" s="1"/>
  <c r="D3288" i="10" s="1"/>
  <c r="A3289" i="10"/>
  <c r="K3289" i="10" l="1"/>
  <c r="L3289" i="10" s="1"/>
  <c r="M3289" i="10" s="1"/>
  <c r="H3289" i="10"/>
  <c r="I3289" i="10" s="1"/>
  <c r="J3289" i="10" s="1"/>
  <c r="E3289" i="10"/>
  <c r="F3289" i="10" s="1"/>
  <c r="G3289" i="10" s="1"/>
  <c r="A3290" i="10"/>
  <c r="B3289" i="10"/>
  <c r="C3289" i="10" s="1"/>
  <c r="D3289" i="10" s="1"/>
  <c r="K3290" i="10" l="1"/>
  <c r="L3290" i="10" s="1"/>
  <c r="M3290" i="10" s="1"/>
  <c r="H3290" i="10"/>
  <c r="I3290" i="10" s="1"/>
  <c r="J3290" i="10" s="1"/>
  <c r="E3290" i="10"/>
  <c r="F3290" i="10" s="1"/>
  <c r="G3290" i="10" s="1"/>
  <c r="B3290" i="10"/>
  <c r="C3290" i="10" s="1"/>
  <c r="D3290" i="10" s="1"/>
  <c r="A3291" i="10"/>
  <c r="K3291" i="10" l="1"/>
  <c r="L3291" i="10" s="1"/>
  <c r="M3291" i="10" s="1"/>
  <c r="E3291" i="10"/>
  <c r="F3291" i="10" s="1"/>
  <c r="G3291" i="10" s="1"/>
  <c r="H3291" i="10"/>
  <c r="I3291" i="10" s="1"/>
  <c r="J3291" i="10" s="1"/>
  <c r="A3292" i="10"/>
  <c r="B3291" i="10"/>
  <c r="C3291" i="10" s="1"/>
  <c r="D3291" i="10" s="1"/>
  <c r="K3292" i="10" l="1"/>
  <c r="L3292" i="10" s="1"/>
  <c r="M3292" i="10" s="1"/>
  <c r="H3292" i="10"/>
  <c r="I3292" i="10" s="1"/>
  <c r="J3292" i="10" s="1"/>
  <c r="E3292" i="10"/>
  <c r="F3292" i="10" s="1"/>
  <c r="G3292" i="10" s="1"/>
  <c r="B3292" i="10"/>
  <c r="C3292" i="10" s="1"/>
  <c r="D3292" i="10" s="1"/>
  <c r="A3293" i="10"/>
  <c r="K3293" i="10" l="1"/>
  <c r="L3293" i="10" s="1"/>
  <c r="M3293" i="10" s="1"/>
  <c r="H3293" i="10"/>
  <c r="I3293" i="10" s="1"/>
  <c r="J3293" i="10" s="1"/>
  <c r="E3293" i="10"/>
  <c r="F3293" i="10" s="1"/>
  <c r="G3293" i="10" s="1"/>
  <c r="B3293" i="10"/>
  <c r="C3293" i="10" s="1"/>
  <c r="D3293" i="10" s="1"/>
  <c r="A3294" i="10"/>
  <c r="K3294" i="10" l="1"/>
  <c r="L3294" i="10" s="1"/>
  <c r="M3294" i="10" s="1"/>
  <c r="H3294" i="10"/>
  <c r="I3294" i="10" s="1"/>
  <c r="J3294" i="10" s="1"/>
  <c r="E3294" i="10"/>
  <c r="F3294" i="10" s="1"/>
  <c r="G3294" i="10" s="1"/>
  <c r="B3294" i="10"/>
  <c r="C3294" i="10" s="1"/>
  <c r="D3294" i="10" s="1"/>
  <c r="A3295" i="10"/>
  <c r="K3295" i="10" l="1"/>
  <c r="L3295" i="10" s="1"/>
  <c r="M3295" i="10" s="1"/>
  <c r="H3295" i="10"/>
  <c r="I3295" i="10" s="1"/>
  <c r="J3295" i="10" s="1"/>
  <c r="E3295" i="10"/>
  <c r="F3295" i="10" s="1"/>
  <c r="G3295" i="10" s="1"/>
  <c r="A3296" i="10"/>
  <c r="B3295" i="10"/>
  <c r="C3295" i="10" s="1"/>
  <c r="D3295" i="10" s="1"/>
  <c r="K3296" i="10" l="1"/>
  <c r="L3296" i="10" s="1"/>
  <c r="M3296" i="10" s="1"/>
  <c r="H3296" i="10"/>
  <c r="I3296" i="10" s="1"/>
  <c r="J3296" i="10" s="1"/>
  <c r="E3296" i="10"/>
  <c r="F3296" i="10" s="1"/>
  <c r="G3296" i="10" s="1"/>
  <c r="B3296" i="10"/>
  <c r="C3296" i="10" s="1"/>
  <c r="D3296" i="10" s="1"/>
  <c r="A3297" i="10"/>
  <c r="K3297" i="10" l="1"/>
  <c r="L3297" i="10" s="1"/>
  <c r="M3297" i="10" s="1"/>
  <c r="H3297" i="10"/>
  <c r="I3297" i="10" s="1"/>
  <c r="J3297" i="10" s="1"/>
  <c r="E3297" i="10"/>
  <c r="F3297" i="10" s="1"/>
  <c r="G3297" i="10" s="1"/>
  <c r="A3298" i="10"/>
  <c r="B3297" i="10"/>
  <c r="C3297" i="10" s="1"/>
  <c r="D3297" i="10" s="1"/>
  <c r="K3298" i="10" l="1"/>
  <c r="L3298" i="10" s="1"/>
  <c r="M3298" i="10" s="1"/>
  <c r="H3298" i="10"/>
  <c r="I3298" i="10" s="1"/>
  <c r="J3298" i="10" s="1"/>
  <c r="E3298" i="10"/>
  <c r="F3298" i="10" s="1"/>
  <c r="G3298" i="10" s="1"/>
  <c r="B3298" i="10"/>
  <c r="C3298" i="10" s="1"/>
  <c r="D3298" i="10" s="1"/>
  <c r="A3299" i="10"/>
  <c r="K3299" i="10" l="1"/>
  <c r="L3299" i="10" s="1"/>
  <c r="M3299" i="10" s="1"/>
  <c r="H3299" i="10"/>
  <c r="I3299" i="10" s="1"/>
  <c r="J3299" i="10" s="1"/>
  <c r="E3299" i="10"/>
  <c r="F3299" i="10" s="1"/>
  <c r="G3299" i="10" s="1"/>
  <c r="A3300" i="10"/>
  <c r="B3299" i="10"/>
  <c r="C3299" i="10" s="1"/>
  <c r="D3299" i="10" s="1"/>
  <c r="K3300" i="10" l="1"/>
  <c r="L3300" i="10" s="1"/>
  <c r="M3300" i="10" s="1"/>
  <c r="H3300" i="10"/>
  <c r="I3300" i="10" s="1"/>
  <c r="J3300" i="10" s="1"/>
  <c r="E3300" i="10"/>
  <c r="F3300" i="10" s="1"/>
  <c r="G3300" i="10" s="1"/>
  <c r="B3300" i="10"/>
  <c r="C3300" i="10" s="1"/>
  <c r="D3300" i="10" s="1"/>
  <c r="A3301" i="10"/>
  <c r="K3301" i="10" l="1"/>
  <c r="L3301" i="10" s="1"/>
  <c r="M3301" i="10" s="1"/>
  <c r="H3301" i="10"/>
  <c r="I3301" i="10" s="1"/>
  <c r="J3301" i="10" s="1"/>
  <c r="E3301" i="10"/>
  <c r="F3301" i="10" s="1"/>
  <c r="G3301" i="10" s="1"/>
  <c r="B3301" i="10"/>
  <c r="C3301" i="10" s="1"/>
  <c r="D3301" i="10" s="1"/>
  <c r="A3302" i="10"/>
  <c r="K3302" i="10" l="1"/>
  <c r="L3302" i="10" s="1"/>
  <c r="M3302" i="10" s="1"/>
  <c r="H3302" i="10"/>
  <c r="I3302" i="10" s="1"/>
  <c r="J3302" i="10" s="1"/>
  <c r="E3302" i="10"/>
  <c r="F3302" i="10" s="1"/>
  <c r="G3302" i="10" s="1"/>
  <c r="B3302" i="10"/>
  <c r="C3302" i="10" s="1"/>
  <c r="D3302" i="10" s="1"/>
  <c r="A3303" i="10"/>
  <c r="K3303" i="10" l="1"/>
  <c r="L3303" i="10" s="1"/>
  <c r="M3303" i="10" s="1"/>
  <c r="H3303" i="10"/>
  <c r="I3303" i="10" s="1"/>
  <c r="J3303" i="10" s="1"/>
  <c r="E3303" i="10"/>
  <c r="F3303" i="10" s="1"/>
  <c r="G3303" i="10" s="1"/>
  <c r="A3304" i="10"/>
  <c r="B3303" i="10"/>
  <c r="C3303" i="10" s="1"/>
  <c r="D3303" i="10" s="1"/>
  <c r="K3304" i="10" l="1"/>
  <c r="L3304" i="10" s="1"/>
  <c r="M3304" i="10" s="1"/>
  <c r="H3304" i="10"/>
  <c r="I3304" i="10" s="1"/>
  <c r="J3304" i="10" s="1"/>
  <c r="E3304" i="10"/>
  <c r="F3304" i="10" s="1"/>
  <c r="G3304" i="10" s="1"/>
  <c r="B3304" i="10"/>
  <c r="C3304" i="10" s="1"/>
  <c r="D3304" i="10" s="1"/>
  <c r="A3305" i="10"/>
  <c r="K3305" i="10" l="1"/>
  <c r="L3305" i="10" s="1"/>
  <c r="M3305" i="10" s="1"/>
  <c r="H3305" i="10"/>
  <c r="I3305" i="10" s="1"/>
  <c r="J3305" i="10" s="1"/>
  <c r="E3305" i="10"/>
  <c r="F3305" i="10" s="1"/>
  <c r="G3305" i="10" s="1"/>
  <c r="A3306" i="10"/>
  <c r="B3305" i="10"/>
  <c r="C3305" i="10" s="1"/>
  <c r="D3305" i="10" s="1"/>
  <c r="K3306" i="10" l="1"/>
  <c r="L3306" i="10" s="1"/>
  <c r="M3306" i="10" s="1"/>
  <c r="H3306" i="10"/>
  <c r="I3306" i="10" s="1"/>
  <c r="J3306" i="10" s="1"/>
  <c r="E3306" i="10"/>
  <c r="F3306" i="10" s="1"/>
  <c r="G3306" i="10" s="1"/>
  <c r="B3306" i="10"/>
  <c r="C3306" i="10" s="1"/>
  <c r="D3306" i="10" s="1"/>
  <c r="A3307" i="10"/>
  <c r="K3307" i="10" l="1"/>
  <c r="L3307" i="10" s="1"/>
  <c r="M3307" i="10" s="1"/>
  <c r="E3307" i="10"/>
  <c r="F3307" i="10" s="1"/>
  <c r="G3307" i="10" s="1"/>
  <c r="H3307" i="10"/>
  <c r="I3307" i="10" s="1"/>
  <c r="J3307" i="10" s="1"/>
  <c r="A3308" i="10"/>
  <c r="B3307" i="10"/>
  <c r="C3307" i="10" s="1"/>
  <c r="D3307" i="10" s="1"/>
  <c r="K3308" i="10" l="1"/>
  <c r="L3308" i="10" s="1"/>
  <c r="M3308" i="10" s="1"/>
  <c r="H3308" i="10"/>
  <c r="I3308" i="10" s="1"/>
  <c r="J3308" i="10" s="1"/>
  <c r="E3308" i="10"/>
  <c r="F3308" i="10" s="1"/>
  <c r="G3308" i="10" s="1"/>
  <c r="B3308" i="10"/>
  <c r="C3308" i="10" s="1"/>
  <c r="D3308" i="10" s="1"/>
  <c r="A3309" i="10"/>
  <c r="K3309" i="10" l="1"/>
  <c r="L3309" i="10" s="1"/>
  <c r="M3309" i="10" s="1"/>
  <c r="H3309" i="10"/>
  <c r="I3309" i="10" s="1"/>
  <c r="J3309" i="10" s="1"/>
  <c r="E3309" i="10"/>
  <c r="F3309" i="10" s="1"/>
  <c r="G3309" i="10" s="1"/>
  <c r="B3309" i="10"/>
  <c r="C3309" i="10" s="1"/>
  <c r="D3309" i="10" s="1"/>
  <c r="A3310" i="10"/>
  <c r="K3310" i="10" l="1"/>
  <c r="L3310" i="10" s="1"/>
  <c r="M3310" i="10" s="1"/>
  <c r="H3310" i="10"/>
  <c r="I3310" i="10" s="1"/>
  <c r="J3310" i="10" s="1"/>
  <c r="E3310" i="10"/>
  <c r="F3310" i="10" s="1"/>
  <c r="G3310" i="10" s="1"/>
  <c r="B3310" i="10"/>
  <c r="C3310" i="10" s="1"/>
  <c r="D3310" i="10" s="1"/>
  <c r="A3311" i="10"/>
  <c r="K3311" i="10" l="1"/>
  <c r="L3311" i="10" s="1"/>
  <c r="M3311" i="10" s="1"/>
  <c r="H3311" i="10"/>
  <c r="I3311" i="10" s="1"/>
  <c r="J3311" i="10" s="1"/>
  <c r="E3311" i="10"/>
  <c r="F3311" i="10" s="1"/>
  <c r="G3311" i="10" s="1"/>
  <c r="A3312" i="10"/>
  <c r="B3311" i="10"/>
  <c r="C3311" i="10" s="1"/>
  <c r="D3311" i="10" s="1"/>
  <c r="K3312" i="10" l="1"/>
  <c r="L3312" i="10" s="1"/>
  <c r="M3312" i="10" s="1"/>
  <c r="H3312" i="10"/>
  <c r="I3312" i="10" s="1"/>
  <c r="J3312" i="10" s="1"/>
  <c r="E3312" i="10"/>
  <c r="F3312" i="10" s="1"/>
  <c r="G3312" i="10" s="1"/>
  <c r="B3312" i="10"/>
  <c r="C3312" i="10" s="1"/>
  <c r="D3312" i="10" s="1"/>
  <c r="A3313" i="10"/>
  <c r="K3313" i="10" l="1"/>
  <c r="L3313" i="10" s="1"/>
  <c r="M3313" i="10" s="1"/>
  <c r="H3313" i="10"/>
  <c r="I3313" i="10" s="1"/>
  <c r="J3313" i="10" s="1"/>
  <c r="E3313" i="10"/>
  <c r="F3313" i="10" s="1"/>
  <c r="G3313" i="10" s="1"/>
  <c r="A3314" i="10"/>
  <c r="B3313" i="10"/>
  <c r="C3313" i="10" s="1"/>
  <c r="D3313" i="10" s="1"/>
  <c r="K3314" i="10" l="1"/>
  <c r="L3314" i="10" s="1"/>
  <c r="M3314" i="10" s="1"/>
  <c r="H3314" i="10"/>
  <c r="I3314" i="10" s="1"/>
  <c r="J3314" i="10" s="1"/>
  <c r="E3314" i="10"/>
  <c r="F3314" i="10" s="1"/>
  <c r="G3314" i="10" s="1"/>
  <c r="B3314" i="10"/>
  <c r="C3314" i="10" s="1"/>
  <c r="D3314" i="10" s="1"/>
  <c r="A3315" i="10"/>
  <c r="K3315" i="10" l="1"/>
  <c r="L3315" i="10" s="1"/>
  <c r="M3315" i="10" s="1"/>
  <c r="H3315" i="10"/>
  <c r="I3315" i="10" s="1"/>
  <c r="J3315" i="10" s="1"/>
  <c r="E3315" i="10"/>
  <c r="F3315" i="10" s="1"/>
  <c r="G3315" i="10" s="1"/>
  <c r="A3316" i="10"/>
  <c r="B3315" i="10"/>
  <c r="C3315" i="10" s="1"/>
  <c r="D3315" i="10" s="1"/>
  <c r="K3316" i="10" l="1"/>
  <c r="L3316" i="10" s="1"/>
  <c r="M3316" i="10" s="1"/>
  <c r="H3316" i="10"/>
  <c r="I3316" i="10" s="1"/>
  <c r="J3316" i="10" s="1"/>
  <c r="E3316" i="10"/>
  <c r="F3316" i="10" s="1"/>
  <c r="G3316" i="10" s="1"/>
  <c r="B3316" i="10"/>
  <c r="C3316" i="10" s="1"/>
  <c r="D3316" i="10" s="1"/>
  <c r="A3317" i="10"/>
  <c r="K3317" i="10" l="1"/>
  <c r="L3317" i="10" s="1"/>
  <c r="M3317" i="10" s="1"/>
  <c r="H3317" i="10"/>
  <c r="I3317" i="10" s="1"/>
  <c r="J3317" i="10" s="1"/>
  <c r="E3317" i="10"/>
  <c r="F3317" i="10" s="1"/>
  <c r="G3317" i="10" s="1"/>
  <c r="B3317" i="10"/>
  <c r="C3317" i="10" s="1"/>
  <c r="D3317" i="10" s="1"/>
  <c r="A3318" i="10"/>
  <c r="K3318" i="10" l="1"/>
  <c r="L3318" i="10" s="1"/>
  <c r="M3318" i="10" s="1"/>
  <c r="H3318" i="10"/>
  <c r="I3318" i="10" s="1"/>
  <c r="J3318" i="10" s="1"/>
  <c r="E3318" i="10"/>
  <c r="F3318" i="10" s="1"/>
  <c r="G3318" i="10" s="1"/>
  <c r="B3318" i="10"/>
  <c r="C3318" i="10" s="1"/>
  <c r="D3318" i="10" s="1"/>
  <c r="A3319" i="10"/>
  <c r="K3319" i="10" l="1"/>
  <c r="L3319" i="10" s="1"/>
  <c r="M3319" i="10" s="1"/>
  <c r="H3319" i="10"/>
  <c r="I3319" i="10" s="1"/>
  <c r="J3319" i="10" s="1"/>
  <c r="E3319" i="10"/>
  <c r="F3319" i="10" s="1"/>
  <c r="G3319" i="10" s="1"/>
  <c r="A3320" i="10"/>
  <c r="B3319" i="10"/>
  <c r="C3319" i="10" s="1"/>
  <c r="D3319" i="10" s="1"/>
  <c r="K3320" i="10" l="1"/>
  <c r="L3320" i="10" s="1"/>
  <c r="M3320" i="10" s="1"/>
  <c r="H3320" i="10"/>
  <c r="I3320" i="10" s="1"/>
  <c r="J3320" i="10" s="1"/>
  <c r="E3320" i="10"/>
  <c r="F3320" i="10" s="1"/>
  <c r="G3320" i="10" s="1"/>
  <c r="B3320" i="10"/>
  <c r="C3320" i="10" s="1"/>
  <c r="D3320" i="10" s="1"/>
  <c r="A3321" i="10"/>
  <c r="K3321" i="10" l="1"/>
  <c r="L3321" i="10" s="1"/>
  <c r="M3321" i="10" s="1"/>
  <c r="H3321" i="10"/>
  <c r="I3321" i="10" s="1"/>
  <c r="J3321" i="10" s="1"/>
  <c r="E3321" i="10"/>
  <c r="F3321" i="10" s="1"/>
  <c r="G3321" i="10" s="1"/>
  <c r="A3322" i="10"/>
  <c r="B3321" i="10"/>
  <c r="C3321" i="10" s="1"/>
  <c r="D3321" i="10" s="1"/>
  <c r="K3322" i="10" l="1"/>
  <c r="L3322" i="10" s="1"/>
  <c r="M3322" i="10" s="1"/>
  <c r="H3322" i="10"/>
  <c r="I3322" i="10" s="1"/>
  <c r="J3322" i="10" s="1"/>
  <c r="E3322" i="10"/>
  <c r="F3322" i="10" s="1"/>
  <c r="G3322" i="10" s="1"/>
  <c r="B3322" i="10"/>
  <c r="C3322" i="10" s="1"/>
  <c r="D3322" i="10" s="1"/>
  <c r="A3323" i="10"/>
  <c r="K3323" i="10" l="1"/>
  <c r="L3323" i="10" s="1"/>
  <c r="M3323" i="10" s="1"/>
  <c r="H3323" i="10"/>
  <c r="I3323" i="10" s="1"/>
  <c r="J3323" i="10" s="1"/>
  <c r="E3323" i="10"/>
  <c r="F3323" i="10" s="1"/>
  <c r="G3323" i="10" s="1"/>
  <c r="A3324" i="10"/>
  <c r="B3323" i="10"/>
  <c r="C3323" i="10" s="1"/>
  <c r="D3323" i="10" s="1"/>
  <c r="K3324" i="10" l="1"/>
  <c r="L3324" i="10" s="1"/>
  <c r="M3324" i="10" s="1"/>
  <c r="H3324" i="10"/>
  <c r="I3324" i="10" s="1"/>
  <c r="J3324" i="10" s="1"/>
  <c r="E3324" i="10"/>
  <c r="F3324" i="10" s="1"/>
  <c r="G3324" i="10" s="1"/>
  <c r="B3324" i="10"/>
  <c r="C3324" i="10" s="1"/>
  <c r="D3324" i="10" s="1"/>
  <c r="A3325" i="10"/>
  <c r="K3325" i="10" l="1"/>
  <c r="L3325" i="10" s="1"/>
  <c r="M3325" i="10" s="1"/>
  <c r="H3325" i="10"/>
  <c r="I3325" i="10" s="1"/>
  <c r="J3325" i="10" s="1"/>
  <c r="E3325" i="10"/>
  <c r="F3325" i="10" s="1"/>
  <c r="G3325" i="10" s="1"/>
  <c r="B3325" i="10"/>
  <c r="C3325" i="10" s="1"/>
  <c r="D3325" i="10" s="1"/>
  <c r="A3326" i="10"/>
  <c r="K3326" i="10" l="1"/>
  <c r="L3326" i="10" s="1"/>
  <c r="M3326" i="10" s="1"/>
  <c r="H3326" i="10"/>
  <c r="I3326" i="10" s="1"/>
  <c r="J3326" i="10" s="1"/>
  <c r="E3326" i="10"/>
  <c r="F3326" i="10" s="1"/>
  <c r="G3326" i="10" s="1"/>
  <c r="B3326" i="10"/>
  <c r="C3326" i="10" s="1"/>
  <c r="D3326" i="10" s="1"/>
  <c r="A3327" i="10"/>
  <c r="K3327" i="10" l="1"/>
  <c r="L3327" i="10" s="1"/>
  <c r="M3327" i="10" s="1"/>
  <c r="H3327" i="10"/>
  <c r="I3327" i="10" s="1"/>
  <c r="J3327" i="10" s="1"/>
  <c r="E3327" i="10"/>
  <c r="F3327" i="10" s="1"/>
  <c r="G3327" i="10" s="1"/>
  <c r="A3328" i="10"/>
  <c r="B3327" i="10"/>
  <c r="C3327" i="10" s="1"/>
  <c r="D3327" i="10" s="1"/>
  <c r="K3328" i="10" l="1"/>
  <c r="L3328" i="10" s="1"/>
  <c r="M3328" i="10" s="1"/>
  <c r="H3328" i="10"/>
  <c r="I3328" i="10" s="1"/>
  <c r="J3328" i="10" s="1"/>
  <c r="E3328" i="10"/>
  <c r="F3328" i="10" s="1"/>
  <c r="G3328" i="10" s="1"/>
  <c r="B3328" i="10"/>
  <c r="C3328" i="10" s="1"/>
  <c r="D3328" i="10" s="1"/>
  <c r="A3329" i="10"/>
  <c r="K3329" i="10" l="1"/>
  <c r="L3329" i="10" s="1"/>
  <c r="M3329" i="10" s="1"/>
  <c r="H3329" i="10"/>
  <c r="I3329" i="10" s="1"/>
  <c r="J3329" i="10" s="1"/>
  <c r="E3329" i="10"/>
  <c r="F3329" i="10" s="1"/>
  <c r="G3329" i="10" s="1"/>
  <c r="A3330" i="10"/>
  <c r="B3329" i="10"/>
  <c r="C3329" i="10" s="1"/>
  <c r="D3329" i="10" s="1"/>
  <c r="K3330" i="10" l="1"/>
  <c r="L3330" i="10" s="1"/>
  <c r="M3330" i="10" s="1"/>
  <c r="H3330" i="10"/>
  <c r="I3330" i="10" s="1"/>
  <c r="J3330" i="10" s="1"/>
  <c r="E3330" i="10"/>
  <c r="F3330" i="10" s="1"/>
  <c r="G3330" i="10" s="1"/>
  <c r="B3330" i="10"/>
  <c r="C3330" i="10" s="1"/>
  <c r="D3330" i="10" s="1"/>
  <c r="A3331" i="10"/>
  <c r="K3331" i="10" l="1"/>
  <c r="L3331" i="10" s="1"/>
  <c r="M3331" i="10" s="1"/>
  <c r="H3331" i="10"/>
  <c r="I3331" i="10" s="1"/>
  <c r="J3331" i="10" s="1"/>
  <c r="E3331" i="10"/>
  <c r="F3331" i="10" s="1"/>
  <c r="G3331" i="10" s="1"/>
  <c r="A3332" i="10"/>
  <c r="B3331" i="10"/>
  <c r="C3331" i="10" s="1"/>
  <c r="D3331" i="10" s="1"/>
  <c r="K3332" i="10" l="1"/>
  <c r="L3332" i="10" s="1"/>
  <c r="M3332" i="10" s="1"/>
  <c r="H3332" i="10"/>
  <c r="I3332" i="10" s="1"/>
  <c r="J3332" i="10" s="1"/>
  <c r="E3332" i="10"/>
  <c r="F3332" i="10" s="1"/>
  <c r="G3332" i="10" s="1"/>
  <c r="B3332" i="10"/>
  <c r="C3332" i="10" s="1"/>
  <c r="D3332" i="10" s="1"/>
  <c r="A3333" i="10"/>
  <c r="K3333" i="10" l="1"/>
  <c r="L3333" i="10" s="1"/>
  <c r="M3333" i="10" s="1"/>
  <c r="H3333" i="10"/>
  <c r="I3333" i="10" s="1"/>
  <c r="J3333" i="10" s="1"/>
  <c r="E3333" i="10"/>
  <c r="F3333" i="10" s="1"/>
  <c r="G3333" i="10" s="1"/>
  <c r="B3333" i="10"/>
  <c r="C3333" i="10" s="1"/>
  <c r="D3333" i="10" s="1"/>
  <c r="A3334" i="10"/>
  <c r="K3334" i="10" l="1"/>
  <c r="L3334" i="10" s="1"/>
  <c r="M3334" i="10" s="1"/>
  <c r="H3334" i="10"/>
  <c r="I3334" i="10" s="1"/>
  <c r="J3334" i="10" s="1"/>
  <c r="E3334" i="10"/>
  <c r="F3334" i="10" s="1"/>
  <c r="G3334" i="10" s="1"/>
  <c r="B3334" i="10"/>
  <c r="C3334" i="10" s="1"/>
  <c r="D3334" i="10" s="1"/>
  <c r="A3335" i="10"/>
  <c r="K3335" i="10" l="1"/>
  <c r="L3335" i="10" s="1"/>
  <c r="M3335" i="10" s="1"/>
  <c r="H3335" i="10"/>
  <c r="I3335" i="10" s="1"/>
  <c r="J3335" i="10" s="1"/>
  <c r="E3335" i="10"/>
  <c r="F3335" i="10" s="1"/>
  <c r="G3335" i="10" s="1"/>
  <c r="A3336" i="10"/>
  <c r="B3335" i="10"/>
  <c r="C3335" i="10" s="1"/>
  <c r="D3335" i="10" s="1"/>
  <c r="K3336" i="10" l="1"/>
  <c r="L3336" i="10" s="1"/>
  <c r="M3336" i="10" s="1"/>
  <c r="H3336" i="10"/>
  <c r="I3336" i="10" s="1"/>
  <c r="J3336" i="10" s="1"/>
  <c r="E3336" i="10"/>
  <c r="F3336" i="10" s="1"/>
  <c r="G3336" i="10" s="1"/>
  <c r="B3336" i="10"/>
  <c r="C3336" i="10" s="1"/>
  <c r="D3336" i="10" s="1"/>
  <c r="A3337" i="10"/>
  <c r="K3337" i="10" l="1"/>
  <c r="L3337" i="10" s="1"/>
  <c r="M3337" i="10" s="1"/>
  <c r="H3337" i="10"/>
  <c r="I3337" i="10" s="1"/>
  <c r="J3337" i="10" s="1"/>
  <c r="E3337" i="10"/>
  <c r="F3337" i="10" s="1"/>
  <c r="G3337" i="10" s="1"/>
  <c r="A3338" i="10"/>
  <c r="B3337" i="10"/>
  <c r="C3337" i="10" s="1"/>
  <c r="D3337" i="10" s="1"/>
  <c r="K3338" i="10" l="1"/>
  <c r="L3338" i="10" s="1"/>
  <c r="M3338" i="10" s="1"/>
  <c r="H3338" i="10"/>
  <c r="I3338" i="10" s="1"/>
  <c r="J3338" i="10" s="1"/>
  <c r="E3338" i="10"/>
  <c r="F3338" i="10" s="1"/>
  <c r="G3338" i="10" s="1"/>
  <c r="B3338" i="10"/>
  <c r="C3338" i="10" s="1"/>
  <c r="D3338" i="10" s="1"/>
  <c r="A3339" i="10"/>
  <c r="K3339" i="10" l="1"/>
  <c r="L3339" i="10" s="1"/>
  <c r="M3339" i="10" s="1"/>
  <c r="E3339" i="10"/>
  <c r="F3339" i="10" s="1"/>
  <c r="G3339" i="10" s="1"/>
  <c r="H3339" i="10"/>
  <c r="I3339" i="10" s="1"/>
  <c r="J3339" i="10" s="1"/>
  <c r="A3340" i="10"/>
  <c r="B3339" i="10"/>
  <c r="C3339" i="10" s="1"/>
  <c r="D3339" i="10" s="1"/>
  <c r="K3340" i="10" l="1"/>
  <c r="L3340" i="10" s="1"/>
  <c r="M3340" i="10" s="1"/>
  <c r="H3340" i="10"/>
  <c r="I3340" i="10" s="1"/>
  <c r="J3340" i="10" s="1"/>
  <c r="E3340" i="10"/>
  <c r="F3340" i="10" s="1"/>
  <c r="G3340" i="10" s="1"/>
  <c r="B3340" i="10"/>
  <c r="C3340" i="10" s="1"/>
  <c r="D3340" i="10" s="1"/>
  <c r="A3341" i="10"/>
  <c r="K3341" i="10" l="1"/>
  <c r="L3341" i="10" s="1"/>
  <c r="M3341" i="10" s="1"/>
  <c r="H3341" i="10"/>
  <c r="I3341" i="10" s="1"/>
  <c r="J3341" i="10" s="1"/>
  <c r="E3341" i="10"/>
  <c r="F3341" i="10" s="1"/>
  <c r="G3341" i="10" s="1"/>
  <c r="B3341" i="10"/>
  <c r="C3341" i="10" s="1"/>
  <c r="D3341" i="10" s="1"/>
  <c r="A3342" i="10"/>
  <c r="K3342" i="10" l="1"/>
  <c r="L3342" i="10" s="1"/>
  <c r="M3342" i="10" s="1"/>
  <c r="H3342" i="10"/>
  <c r="I3342" i="10" s="1"/>
  <c r="J3342" i="10" s="1"/>
  <c r="E3342" i="10"/>
  <c r="F3342" i="10" s="1"/>
  <c r="G3342" i="10" s="1"/>
  <c r="B3342" i="10"/>
  <c r="C3342" i="10" s="1"/>
  <c r="D3342" i="10" s="1"/>
  <c r="A3343" i="10"/>
  <c r="K3343" i="10" l="1"/>
  <c r="L3343" i="10" s="1"/>
  <c r="M3343" i="10" s="1"/>
  <c r="H3343" i="10"/>
  <c r="I3343" i="10" s="1"/>
  <c r="J3343" i="10" s="1"/>
  <c r="E3343" i="10"/>
  <c r="F3343" i="10" s="1"/>
  <c r="G3343" i="10" s="1"/>
  <c r="A3344" i="10"/>
  <c r="B3343" i="10"/>
  <c r="C3343" i="10" s="1"/>
  <c r="D3343" i="10" s="1"/>
  <c r="K3344" i="10" l="1"/>
  <c r="L3344" i="10" s="1"/>
  <c r="M3344" i="10" s="1"/>
  <c r="H3344" i="10"/>
  <c r="I3344" i="10" s="1"/>
  <c r="J3344" i="10" s="1"/>
  <c r="E3344" i="10"/>
  <c r="F3344" i="10" s="1"/>
  <c r="G3344" i="10" s="1"/>
  <c r="B3344" i="10"/>
  <c r="C3344" i="10" s="1"/>
  <c r="D3344" i="10" s="1"/>
  <c r="A3345" i="10"/>
  <c r="K3345" i="10" l="1"/>
  <c r="L3345" i="10" s="1"/>
  <c r="M3345" i="10" s="1"/>
  <c r="H3345" i="10"/>
  <c r="I3345" i="10" s="1"/>
  <c r="J3345" i="10" s="1"/>
  <c r="E3345" i="10"/>
  <c r="F3345" i="10" s="1"/>
  <c r="G3345" i="10" s="1"/>
  <c r="A3346" i="10"/>
  <c r="B3345" i="10"/>
  <c r="C3345" i="10" s="1"/>
  <c r="D3345" i="10" s="1"/>
  <c r="K3346" i="10" l="1"/>
  <c r="L3346" i="10" s="1"/>
  <c r="M3346" i="10" s="1"/>
  <c r="H3346" i="10"/>
  <c r="I3346" i="10" s="1"/>
  <c r="J3346" i="10" s="1"/>
  <c r="E3346" i="10"/>
  <c r="F3346" i="10" s="1"/>
  <c r="G3346" i="10" s="1"/>
  <c r="B3346" i="10"/>
  <c r="C3346" i="10" s="1"/>
  <c r="D3346" i="10" s="1"/>
  <c r="A3347" i="10"/>
  <c r="K3347" i="10" l="1"/>
  <c r="L3347" i="10" s="1"/>
  <c r="M3347" i="10" s="1"/>
  <c r="H3347" i="10"/>
  <c r="I3347" i="10" s="1"/>
  <c r="J3347" i="10" s="1"/>
  <c r="E3347" i="10"/>
  <c r="F3347" i="10" s="1"/>
  <c r="G3347" i="10" s="1"/>
  <c r="A3348" i="10"/>
  <c r="B3347" i="10"/>
  <c r="C3347" i="10" s="1"/>
  <c r="D3347" i="10" s="1"/>
  <c r="K3348" i="10" l="1"/>
  <c r="L3348" i="10" s="1"/>
  <c r="M3348" i="10" s="1"/>
  <c r="H3348" i="10"/>
  <c r="I3348" i="10" s="1"/>
  <c r="J3348" i="10" s="1"/>
  <c r="E3348" i="10"/>
  <c r="F3348" i="10" s="1"/>
  <c r="G3348" i="10" s="1"/>
  <c r="B3348" i="10"/>
  <c r="C3348" i="10" s="1"/>
  <c r="D3348" i="10" s="1"/>
  <c r="A3349" i="10"/>
  <c r="K3349" i="10" l="1"/>
  <c r="L3349" i="10" s="1"/>
  <c r="M3349" i="10" s="1"/>
  <c r="H3349" i="10"/>
  <c r="I3349" i="10" s="1"/>
  <c r="J3349" i="10" s="1"/>
  <c r="E3349" i="10"/>
  <c r="F3349" i="10" s="1"/>
  <c r="G3349" i="10" s="1"/>
  <c r="B3349" i="10"/>
  <c r="C3349" i="10" s="1"/>
  <c r="D3349" i="10" s="1"/>
  <c r="A3350" i="10"/>
  <c r="K3350" i="10" l="1"/>
  <c r="L3350" i="10" s="1"/>
  <c r="M3350" i="10" s="1"/>
  <c r="H3350" i="10"/>
  <c r="I3350" i="10" s="1"/>
  <c r="J3350" i="10" s="1"/>
  <c r="E3350" i="10"/>
  <c r="F3350" i="10" s="1"/>
  <c r="G3350" i="10" s="1"/>
  <c r="B3350" i="10"/>
  <c r="C3350" i="10" s="1"/>
  <c r="D3350" i="10" s="1"/>
  <c r="A3351" i="10"/>
  <c r="K3351" i="10" l="1"/>
  <c r="L3351" i="10" s="1"/>
  <c r="M3351" i="10" s="1"/>
  <c r="H3351" i="10"/>
  <c r="I3351" i="10" s="1"/>
  <c r="J3351" i="10" s="1"/>
  <c r="E3351" i="10"/>
  <c r="F3351" i="10" s="1"/>
  <c r="G3351" i="10" s="1"/>
  <c r="A3352" i="10"/>
  <c r="B3351" i="10"/>
  <c r="C3351" i="10" s="1"/>
  <c r="D3351" i="10" s="1"/>
  <c r="K3352" i="10" l="1"/>
  <c r="L3352" i="10" s="1"/>
  <c r="M3352" i="10" s="1"/>
  <c r="H3352" i="10"/>
  <c r="I3352" i="10" s="1"/>
  <c r="J3352" i="10" s="1"/>
  <c r="E3352" i="10"/>
  <c r="F3352" i="10" s="1"/>
  <c r="G3352" i="10" s="1"/>
  <c r="B3352" i="10"/>
  <c r="C3352" i="10" s="1"/>
  <c r="D3352" i="10" s="1"/>
  <c r="A3353" i="10"/>
  <c r="K3353" i="10" l="1"/>
  <c r="L3353" i="10" s="1"/>
  <c r="M3353" i="10" s="1"/>
  <c r="H3353" i="10"/>
  <c r="I3353" i="10" s="1"/>
  <c r="J3353" i="10" s="1"/>
  <c r="E3353" i="10"/>
  <c r="F3353" i="10" s="1"/>
  <c r="G3353" i="10" s="1"/>
  <c r="A3354" i="10"/>
  <c r="B3353" i="10"/>
  <c r="C3353" i="10" s="1"/>
  <c r="D3353" i="10" s="1"/>
  <c r="K3354" i="10" l="1"/>
  <c r="L3354" i="10" s="1"/>
  <c r="M3354" i="10" s="1"/>
  <c r="H3354" i="10"/>
  <c r="I3354" i="10" s="1"/>
  <c r="J3354" i="10" s="1"/>
  <c r="E3354" i="10"/>
  <c r="F3354" i="10" s="1"/>
  <c r="G3354" i="10" s="1"/>
  <c r="B3354" i="10"/>
  <c r="C3354" i="10" s="1"/>
  <c r="D3354" i="10" s="1"/>
  <c r="A3355" i="10"/>
  <c r="K3355" i="10" l="1"/>
  <c r="L3355" i="10" s="1"/>
  <c r="M3355" i="10" s="1"/>
  <c r="E3355" i="10"/>
  <c r="F3355" i="10" s="1"/>
  <c r="G3355" i="10" s="1"/>
  <c r="H3355" i="10"/>
  <c r="I3355" i="10" s="1"/>
  <c r="J3355" i="10" s="1"/>
  <c r="A3356" i="10"/>
  <c r="B3355" i="10"/>
  <c r="C3355" i="10" s="1"/>
  <c r="D3355" i="10" s="1"/>
  <c r="K3356" i="10" l="1"/>
  <c r="L3356" i="10" s="1"/>
  <c r="M3356" i="10" s="1"/>
  <c r="H3356" i="10"/>
  <c r="I3356" i="10" s="1"/>
  <c r="J3356" i="10" s="1"/>
  <c r="E3356" i="10"/>
  <c r="F3356" i="10" s="1"/>
  <c r="G3356" i="10" s="1"/>
  <c r="B3356" i="10"/>
  <c r="C3356" i="10" s="1"/>
  <c r="D3356" i="10" s="1"/>
  <c r="A3357" i="10"/>
  <c r="K3357" i="10" l="1"/>
  <c r="L3357" i="10" s="1"/>
  <c r="M3357" i="10" s="1"/>
  <c r="H3357" i="10"/>
  <c r="I3357" i="10" s="1"/>
  <c r="J3357" i="10" s="1"/>
  <c r="E3357" i="10"/>
  <c r="F3357" i="10" s="1"/>
  <c r="G3357" i="10" s="1"/>
  <c r="B3357" i="10"/>
  <c r="C3357" i="10" s="1"/>
  <c r="D3357" i="10" s="1"/>
  <c r="A3358" i="10"/>
  <c r="K3358" i="10" l="1"/>
  <c r="L3358" i="10" s="1"/>
  <c r="M3358" i="10" s="1"/>
  <c r="H3358" i="10"/>
  <c r="I3358" i="10" s="1"/>
  <c r="J3358" i="10" s="1"/>
  <c r="E3358" i="10"/>
  <c r="F3358" i="10" s="1"/>
  <c r="G3358" i="10" s="1"/>
  <c r="B3358" i="10"/>
  <c r="C3358" i="10" s="1"/>
  <c r="D3358" i="10" s="1"/>
  <c r="A3359" i="10"/>
  <c r="K3359" i="10" l="1"/>
  <c r="L3359" i="10" s="1"/>
  <c r="M3359" i="10" s="1"/>
  <c r="H3359" i="10"/>
  <c r="I3359" i="10" s="1"/>
  <c r="J3359" i="10" s="1"/>
  <c r="E3359" i="10"/>
  <c r="F3359" i="10" s="1"/>
  <c r="G3359" i="10" s="1"/>
  <c r="A3360" i="10"/>
  <c r="B3359" i="10"/>
  <c r="C3359" i="10" s="1"/>
  <c r="D3359" i="10" s="1"/>
  <c r="K3360" i="10" l="1"/>
  <c r="L3360" i="10" s="1"/>
  <c r="M3360" i="10" s="1"/>
  <c r="H3360" i="10"/>
  <c r="I3360" i="10" s="1"/>
  <c r="J3360" i="10" s="1"/>
  <c r="E3360" i="10"/>
  <c r="F3360" i="10" s="1"/>
  <c r="G3360" i="10" s="1"/>
  <c r="B3360" i="10"/>
  <c r="C3360" i="10" s="1"/>
  <c r="D3360" i="10" s="1"/>
  <c r="A3361" i="10"/>
  <c r="K3361" i="10" l="1"/>
  <c r="L3361" i="10" s="1"/>
  <c r="M3361" i="10" s="1"/>
  <c r="H3361" i="10"/>
  <c r="I3361" i="10" s="1"/>
  <c r="J3361" i="10" s="1"/>
  <c r="E3361" i="10"/>
  <c r="F3361" i="10" s="1"/>
  <c r="G3361" i="10" s="1"/>
  <c r="A3362" i="10"/>
  <c r="B3361" i="10"/>
  <c r="C3361" i="10" s="1"/>
  <c r="D3361" i="10" s="1"/>
  <c r="K3362" i="10" l="1"/>
  <c r="L3362" i="10" s="1"/>
  <c r="M3362" i="10" s="1"/>
  <c r="H3362" i="10"/>
  <c r="I3362" i="10" s="1"/>
  <c r="J3362" i="10" s="1"/>
  <c r="E3362" i="10"/>
  <c r="F3362" i="10" s="1"/>
  <c r="G3362" i="10" s="1"/>
  <c r="B3362" i="10"/>
  <c r="C3362" i="10" s="1"/>
  <c r="D3362" i="10" s="1"/>
  <c r="A3363" i="10"/>
  <c r="K3363" i="10" l="1"/>
  <c r="L3363" i="10" s="1"/>
  <c r="M3363" i="10" s="1"/>
  <c r="H3363" i="10"/>
  <c r="I3363" i="10" s="1"/>
  <c r="J3363" i="10" s="1"/>
  <c r="E3363" i="10"/>
  <c r="F3363" i="10" s="1"/>
  <c r="G3363" i="10" s="1"/>
  <c r="A3364" i="10"/>
  <c r="B3363" i="10"/>
  <c r="C3363" i="10" s="1"/>
  <c r="D3363" i="10" s="1"/>
  <c r="K3364" i="10" l="1"/>
  <c r="L3364" i="10" s="1"/>
  <c r="M3364" i="10" s="1"/>
  <c r="H3364" i="10"/>
  <c r="I3364" i="10" s="1"/>
  <c r="J3364" i="10" s="1"/>
  <c r="E3364" i="10"/>
  <c r="F3364" i="10" s="1"/>
  <c r="G3364" i="10" s="1"/>
  <c r="B3364" i="10"/>
  <c r="C3364" i="10" s="1"/>
  <c r="D3364" i="10" s="1"/>
  <c r="A3365" i="10"/>
  <c r="K3365" i="10" l="1"/>
  <c r="L3365" i="10" s="1"/>
  <c r="M3365" i="10" s="1"/>
  <c r="H3365" i="10"/>
  <c r="I3365" i="10" s="1"/>
  <c r="J3365" i="10" s="1"/>
  <c r="E3365" i="10"/>
  <c r="F3365" i="10" s="1"/>
  <c r="G3365" i="10" s="1"/>
  <c r="B3365" i="10"/>
  <c r="C3365" i="10" s="1"/>
  <c r="D3365" i="10" s="1"/>
  <c r="A3366" i="10"/>
  <c r="K3366" i="10" l="1"/>
  <c r="L3366" i="10" s="1"/>
  <c r="M3366" i="10" s="1"/>
  <c r="H3366" i="10"/>
  <c r="I3366" i="10" s="1"/>
  <c r="J3366" i="10" s="1"/>
  <c r="E3366" i="10"/>
  <c r="F3366" i="10" s="1"/>
  <c r="G3366" i="10" s="1"/>
  <c r="B3366" i="10"/>
  <c r="C3366" i="10" s="1"/>
  <c r="D3366" i="10" s="1"/>
  <c r="A3367" i="10"/>
  <c r="K3367" i="10" l="1"/>
  <c r="L3367" i="10" s="1"/>
  <c r="M3367" i="10" s="1"/>
  <c r="H3367" i="10"/>
  <c r="I3367" i="10" s="1"/>
  <c r="J3367" i="10" s="1"/>
  <c r="E3367" i="10"/>
  <c r="F3367" i="10" s="1"/>
  <c r="G3367" i="10" s="1"/>
  <c r="A3368" i="10"/>
  <c r="B3367" i="10"/>
  <c r="C3367" i="10" s="1"/>
  <c r="D3367" i="10" s="1"/>
  <c r="K3368" i="10" l="1"/>
  <c r="L3368" i="10" s="1"/>
  <c r="M3368" i="10" s="1"/>
  <c r="H3368" i="10"/>
  <c r="I3368" i="10" s="1"/>
  <c r="J3368" i="10" s="1"/>
  <c r="E3368" i="10"/>
  <c r="F3368" i="10" s="1"/>
  <c r="G3368" i="10" s="1"/>
  <c r="B3368" i="10"/>
  <c r="C3368" i="10" s="1"/>
  <c r="D3368" i="10" s="1"/>
  <c r="A3369" i="10"/>
  <c r="K3369" i="10" l="1"/>
  <c r="L3369" i="10" s="1"/>
  <c r="M3369" i="10" s="1"/>
  <c r="H3369" i="10"/>
  <c r="I3369" i="10" s="1"/>
  <c r="J3369" i="10" s="1"/>
  <c r="E3369" i="10"/>
  <c r="F3369" i="10" s="1"/>
  <c r="G3369" i="10" s="1"/>
  <c r="A3370" i="10"/>
  <c r="B3369" i="10"/>
  <c r="C3369" i="10" s="1"/>
  <c r="D3369" i="10" s="1"/>
  <c r="K3370" i="10" l="1"/>
  <c r="L3370" i="10" s="1"/>
  <c r="M3370" i="10" s="1"/>
  <c r="H3370" i="10"/>
  <c r="I3370" i="10" s="1"/>
  <c r="J3370" i="10" s="1"/>
  <c r="E3370" i="10"/>
  <c r="F3370" i="10" s="1"/>
  <c r="G3370" i="10" s="1"/>
  <c r="B3370" i="10"/>
  <c r="C3370" i="10" s="1"/>
  <c r="D3370" i="10" s="1"/>
  <c r="A3371" i="10"/>
  <c r="K3371" i="10" l="1"/>
  <c r="L3371" i="10" s="1"/>
  <c r="M3371" i="10" s="1"/>
  <c r="E3371" i="10"/>
  <c r="F3371" i="10" s="1"/>
  <c r="G3371" i="10" s="1"/>
  <c r="H3371" i="10"/>
  <c r="I3371" i="10" s="1"/>
  <c r="J3371" i="10" s="1"/>
  <c r="A3372" i="10"/>
  <c r="B3371" i="10"/>
  <c r="C3371" i="10" s="1"/>
  <c r="D3371" i="10" s="1"/>
  <c r="K3372" i="10" l="1"/>
  <c r="L3372" i="10" s="1"/>
  <c r="M3372" i="10" s="1"/>
  <c r="H3372" i="10"/>
  <c r="I3372" i="10" s="1"/>
  <c r="J3372" i="10" s="1"/>
  <c r="E3372" i="10"/>
  <c r="F3372" i="10" s="1"/>
  <c r="G3372" i="10" s="1"/>
  <c r="B3372" i="10"/>
  <c r="C3372" i="10" s="1"/>
  <c r="D3372" i="10" s="1"/>
  <c r="A3373" i="10"/>
  <c r="K3373" i="10" l="1"/>
  <c r="L3373" i="10" s="1"/>
  <c r="M3373" i="10" s="1"/>
  <c r="H3373" i="10"/>
  <c r="I3373" i="10" s="1"/>
  <c r="J3373" i="10" s="1"/>
  <c r="E3373" i="10"/>
  <c r="F3373" i="10" s="1"/>
  <c r="G3373" i="10" s="1"/>
  <c r="B3373" i="10"/>
  <c r="C3373" i="10" s="1"/>
  <c r="D3373" i="10" s="1"/>
  <c r="A3374" i="10"/>
  <c r="K3374" i="10" l="1"/>
  <c r="L3374" i="10" s="1"/>
  <c r="M3374" i="10" s="1"/>
  <c r="H3374" i="10"/>
  <c r="I3374" i="10" s="1"/>
  <c r="J3374" i="10" s="1"/>
  <c r="E3374" i="10"/>
  <c r="F3374" i="10" s="1"/>
  <c r="G3374" i="10" s="1"/>
  <c r="B3374" i="10"/>
  <c r="C3374" i="10" s="1"/>
  <c r="D3374" i="10" s="1"/>
  <c r="A3375" i="10"/>
  <c r="K3375" i="10" l="1"/>
  <c r="L3375" i="10" s="1"/>
  <c r="M3375" i="10" s="1"/>
  <c r="H3375" i="10"/>
  <c r="I3375" i="10" s="1"/>
  <c r="J3375" i="10" s="1"/>
  <c r="E3375" i="10"/>
  <c r="F3375" i="10" s="1"/>
  <c r="G3375" i="10" s="1"/>
  <c r="A3376" i="10"/>
  <c r="B3375" i="10"/>
  <c r="C3375" i="10" s="1"/>
  <c r="D3375" i="10" s="1"/>
  <c r="K3376" i="10" l="1"/>
  <c r="L3376" i="10" s="1"/>
  <c r="M3376" i="10" s="1"/>
  <c r="H3376" i="10"/>
  <c r="I3376" i="10" s="1"/>
  <c r="J3376" i="10" s="1"/>
  <c r="E3376" i="10"/>
  <c r="F3376" i="10" s="1"/>
  <c r="G3376" i="10" s="1"/>
  <c r="B3376" i="10"/>
  <c r="C3376" i="10" s="1"/>
  <c r="D3376" i="10" s="1"/>
  <c r="A3377" i="10"/>
  <c r="K3377" i="10" l="1"/>
  <c r="L3377" i="10" s="1"/>
  <c r="M3377" i="10" s="1"/>
  <c r="H3377" i="10"/>
  <c r="I3377" i="10" s="1"/>
  <c r="J3377" i="10" s="1"/>
  <c r="E3377" i="10"/>
  <c r="F3377" i="10" s="1"/>
  <c r="G3377" i="10" s="1"/>
  <c r="A3378" i="10"/>
  <c r="B3377" i="10"/>
  <c r="C3377" i="10" s="1"/>
  <c r="D3377" i="10" s="1"/>
  <c r="K3378" i="10" l="1"/>
  <c r="L3378" i="10" s="1"/>
  <c r="M3378" i="10" s="1"/>
  <c r="H3378" i="10"/>
  <c r="I3378" i="10" s="1"/>
  <c r="J3378" i="10" s="1"/>
  <c r="E3378" i="10"/>
  <c r="F3378" i="10" s="1"/>
  <c r="G3378" i="10" s="1"/>
  <c r="B3378" i="10"/>
  <c r="C3378" i="10" s="1"/>
  <c r="D3378" i="10" s="1"/>
  <c r="A3379" i="10"/>
  <c r="K3379" i="10" l="1"/>
  <c r="L3379" i="10" s="1"/>
  <c r="M3379" i="10" s="1"/>
  <c r="H3379" i="10"/>
  <c r="I3379" i="10" s="1"/>
  <c r="J3379" i="10" s="1"/>
  <c r="E3379" i="10"/>
  <c r="F3379" i="10" s="1"/>
  <c r="G3379" i="10" s="1"/>
  <c r="A3380" i="10"/>
  <c r="B3379" i="10"/>
  <c r="C3379" i="10" s="1"/>
  <c r="D3379" i="10" s="1"/>
  <c r="K3380" i="10" l="1"/>
  <c r="L3380" i="10" s="1"/>
  <c r="M3380" i="10" s="1"/>
  <c r="H3380" i="10"/>
  <c r="I3380" i="10" s="1"/>
  <c r="J3380" i="10" s="1"/>
  <c r="E3380" i="10"/>
  <c r="F3380" i="10" s="1"/>
  <c r="G3380" i="10" s="1"/>
  <c r="B3380" i="10"/>
  <c r="C3380" i="10" s="1"/>
  <c r="D3380" i="10" s="1"/>
  <c r="A3381" i="10"/>
  <c r="K3381" i="10" l="1"/>
  <c r="L3381" i="10" s="1"/>
  <c r="M3381" i="10" s="1"/>
  <c r="H3381" i="10"/>
  <c r="I3381" i="10" s="1"/>
  <c r="J3381" i="10" s="1"/>
  <c r="E3381" i="10"/>
  <c r="F3381" i="10" s="1"/>
  <c r="G3381" i="10" s="1"/>
  <c r="B3381" i="10"/>
  <c r="C3381" i="10" s="1"/>
  <c r="D3381" i="10" s="1"/>
  <c r="A3382" i="10"/>
  <c r="K3382" i="10" l="1"/>
  <c r="L3382" i="10" s="1"/>
  <c r="M3382" i="10" s="1"/>
  <c r="H3382" i="10"/>
  <c r="I3382" i="10" s="1"/>
  <c r="J3382" i="10" s="1"/>
  <c r="E3382" i="10"/>
  <c r="F3382" i="10" s="1"/>
  <c r="G3382" i="10" s="1"/>
  <c r="B3382" i="10"/>
  <c r="C3382" i="10" s="1"/>
  <c r="D3382" i="10" s="1"/>
  <c r="A3383" i="10"/>
  <c r="K3383" i="10" l="1"/>
  <c r="L3383" i="10" s="1"/>
  <c r="M3383" i="10" s="1"/>
  <c r="H3383" i="10"/>
  <c r="I3383" i="10" s="1"/>
  <c r="J3383" i="10" s="1"/>
  <c r="E3383" i="10"/>
  <c r="F3383" i="10" s="1"/>
  <c r="G3383" i="10" s="1"/>
  <c r="A3384" i="10"/>
  <c r="B3383" i="10"/>
  <c r="C3383" i="10" s="1"/>
  <c r="D3383" i="10" s="1"/>
  <c r="K3384" i="10" l="1"/>
  <c r="L3384" i="10" s="1"/>
  <c r="M3384" i="10" s="1"/>
  <c r="H3384" i="10"/>
  <c r="I3384" i="10" s="1"/>
  <c r="J3384" i="10" s="1"/>
  <c r="E3384" i="10"/>
  <c r="F3384" i="10" s="1"/>
  <c r="G3384" i="10" s="1"/>
  <c r="B3384" i="10"/>
  <c r="C3384" i="10" s="1"/>
  <c r="D3384" i="10" s="1"/>
  <c r="A3385" i="10"/>
  <c r="K3385" i="10" l="1"/>
  <c r="L3385" i="10" s="1"/>
  <c r="M3385" i="10" s="1"/>
  <c r="H3385" i="10"/>
  <c r="I3385" i="10" s="1"/>
  <c r="J3385" i="10" s="1"/>
  <c r="E3385" i="10"/>
  <c r="F3385" i="10" s="1"/>
  <c r="G3385" i="10" s="1"/>
  <c r="A3386" i="10"/>
  <c r="B3385" i="10"/>
  <c r="C3385" i="10" s="1"/>
  <c r="D3385" i="10" s="1"/>
  <c r="K3386" i="10" l="1"/>
  <c r="L3386" i="10" s="1"/>
  <c r="M3386" i="10" s="1"/>
  <c r="H3386" i="10"/>
  <c r="I3386" i="10" s="1"/>
  <c r="J3386" i="10" s="1"/>
  <c r="E3386" i="10"/>
  <c r="F3386" i="10" s="1"/>
  <c r="G3386" i="10" s="1"/>
  <c r="B3386" i="10"/>
  <c r="C3386" i="10" s="1"/>
  <c r="D3386" i="10" s="1"/>
  <c r="A3387" i="10"/>
  <c r="K3387" i="10" l="1"/>
  <c r="L3387" i="10" s="1"/>
  <c r="M3387" i="10" s="1"/>
  <c r="H3387" i="10"/>
  <c r="I3387" i="10" s="1"/>
  <c r="J3387" i="10" s="1"/>
  <c r="E3387" i="10"/>
  <c r="F3387" i="10" s="1"/>
  <c r="G3387" i="10" s="1"/>
  <c r="A3388" i="10"/>
  <c r="B3387" i="10"/>
  <c r="C3387" i="10" s="1"/>
  <c r="D3387" i="10" s="1"/>
  <c r="K3388" i="10" l="1"/>
  <c r="L3388" i="10" s="1"/>
  <c r="M3388" i="10" s="1"/>
  <c r="H3388" i="10"/>
  <c r="I3388" i="10" s="1"/>
  <c r="J3388" i="10" s="1"/>
  <c r="E3388" i="10"/>
  <c r="F3388" i="10" s="1"/>
  <c r="G3388" i="10" s="1"/>
  <c r="B3388" i="10"/>
  <c r="C3388" i="10" s="1"/>
  <c r="D3388" i="10" s="1"/>
  <c r="A3389" i="10"/>
  <c r="K3389" i="10" l="1"/>
  <c r="L3389" i="10" s="1"/>
  <c r="M3389" i="10" s="1"/>
  <c r="H3389" i="10"/>
  <c r="I3389" i="10" s="1"/>
  <c r="J3389" i="10" s="1"/>
  <c r="E3389" i="10"/>
  <c r="F3389" i="10" s="1"/>
  <c r="G3389" i="10" s="1"/>
  <c r="B3389" i="10"/>
  <c r="C3389" i="10" s="1"/>
  <c r="D3389" i="10" s="1"/>
  <c r="A3390" i="10"/>
  <c r="K3390" i="10" l="1"/>
  <c r="L3390" i="10" s="1"/>
  <c r="M3390" i="10" s="1"/>
  <c r="H3390" i="10"/>
  <c r="I3390" i="10" s="1"/>
  <c r="J3390" i="10" s="1"/>
  <c r="E3390" i="10"/>
  <c r="F3390" i="10" s="1"/>
  <c r="G3390" i="10" s="1"/>
  <c r="B3390" i="10"/>
  <c r="C3390" i="10" s="1"/>
  <c r="D3390" i="10" s="1"/>
  <c r="A3391" i="10"/>
  <c r="K3391" i="10" l="1"/>
  <c r="L3391" i="10" s="1"/>
  <c r="M3391" i="10" s="1"/>
  <c r="H3391" i="10"/>
  <c r="I3391" i="10" s="1"/>
  <c r="J3391" i="10" s="1"/>
  <c r="E3391" i="10"/>
  <c r="F3391" i="10" s="1"/>
  <c r="G3391" i="10" s="1"/>
  <c r="A3392" i="10"/>
  <c r="B3391" i="10"/>
  <c r="C3391" i="10" s="1"/>
  <c r="D3391" i="10" s="1"/>
  <c r="K3392" i="10" l="1"/>
  <c r="L3392" i="10" s="1"/>
  <c r="M3392" i="10" s="1"/>
  <c r="H3392" i="10"/>
  <c r="I3392" i="10" s="1"/>
  <c r="J3392" i="10" s="1"/>
  <c r="E3392" i="10"/>
  <c r="F3392" i="10" s="1"/>
  <c r="G3392" i="10" s="1"/>
  <c r="B3392" i="10"/>
  <c r="C3392" i="10" s="1"/>
  <c r="D3392" i="10" s="1"/>
  <c r="A3393" i="10"/>
  <c r="K3393" i="10" l="1"/>
  <c r="L3393" i="10" s="1"/>
  <c r="M3393" i="10" s="1"/>
  <c r="H3393" i="10"/>
  <c r="I3393" i="10" s="1"/>
  <c r="J3393" i="10" s="1"/>
  <c r="E3393" i="10"/>
  <c r="F3393" i="10" s="1"/>
  <c r="G3393" i="10" s="1"/>
  <c r="A3394" i="10"/>
  <c r="B3393" i="10"/>
  <c r="C3393" i="10" s="1"/>
  <c r="D3393" i="10" s="1"/>
  <c r="K3394" i="10" l="1"/>
  <c r="L3394" i="10" s="1"/>
  <c r="M3394" i="10" s="1"/>
  <c r="H3394" i="10"/>
  <c r="I3394" i="10" s="1"/>
  <c r="J3394" i="10" s="1"/>
  <c r="E3394" i="10"/>
  <c r="F3394" i="10" s="1"/>
  <c r="G3394" i="10" s="1"/>
  <c r="B3394" i="10"/>
  <c r="C3394" i="10" s="1"/>
  <c r="D3394" i="10" s="1"/>
  <c r="A3395" i="10"/>
  <c r="K3395" i="10" l="1"/>
  <c r="L3395" i="10" s="1"/>
  <c r="M3395" i="10" s="1"/>
  <c r="H3395" i="10"/>
  <c r="I3395" i="10" s="1"/>
  <c r="J3395" i="10" s="1"/>
  <c r="E3395" i="10"/>
  <c r="F3395" i="10" s="1"/>
  <c r="G3395" i="10" s="1"/>
  <c r="A3396" i="10"/>
  <c r="B3395" i="10"/>
  <c r="C3395" i="10" s="1"/>
  <c r="D3395" i="10" s="1"/>
  <c r="K3396" i="10" l="1"/>
  <c r="L3396" i="10" s="1"/>
  <c r="M3396" i="10" s="1"/>
  <c r="H3396" i="10"/>
  <c r="I3396" i="10" s="1"/>
  <c r="J3396" i="10" s="1"/>
  <c r="E3396" i="10"/>
  <c r="F3396" i="10" s="1"/>
  <c r="G3396" i="10" s="1"/>
  <c r="B3396" i="10"/>
  <c r="C3396" i="10" s="1"/>
  <c r="D3396" i="10" s="1"/>
  <c r="A3397" i="10"/>
  <c r="K3397" i="10" l="1"/>
  <c r="L3397" i="10" s="1"/>
  <c r="M3397" i="10" s="1"/>
  <c r="H3397" i="10"/>
  <c r="I3397" i="10" s="1"/>
  <c r="J3397" i="10" s="1"/>
  <c r="E3397" i="10"/>
  <c r="F3397" i="10" s="1"/>
  <c r="G3397" i="10" s="1"/>
  <c r="B3397" i="10"/>
  <c r="C3397" i="10" s="1"/>
  <c r="D3397" i="10" s="1"/>
  <c r="A3398" i="10"/>
  <c r="K3398" i="10" l="1"/>
  <c r="L3398" i="10" s="1"/>
  <c r="M3398" i="10" s="1"/>
  <c r="H3398" i="10"/>
  <c r="I3398" i="10" s="1"/>
  <c r="J3398" i="10" s="1"/>
  <c r="E3398" i="10"/>
  <c r="F3398" i="10" s="1"/>
  <c r="G3398" i="10" s="1"/>
  <c r="B3398" i="10"/>
  <c r="C3398" i="10" s="1"/>
  <c r="D3398" i="10" s="1"/>
  <c r="A3399" i="10"/>
  <c r="K3399" i="10" l="1"/>
  <c r="L3399" i="10" s="1"/>
  <c r="M3399" i="10" s="1"/>
  <c r="H3399" i="10"/>
  <c r="I3399" i="10" s="1"/>
  <c r="J3399" i="10" s="1"/>
  <c r="E3399" i="10"/>
  <c r="F3399" i="10" s="1"/>
  <c r="G3399" i="10" s="1"/>
  <c r="A3400" i="10"/>
  <c r="B3399" i="10"/>
  <c r="C3399" i="10" s="1"/>
  <c r="D3399" i="10" s="1"/>
  <c r="K3400" i="10" l="1"/>
  <c r="L3400" i="10" s="1"/>
  <c r="M3400" i="10" s="1"/>
  <c r="H3400" i="10"/>
  <c r="I3400" i="10" s="1"/>
  <c r="J3400" i="10" s="1"/>
  <c r="E3400" i="10"/>
  <c r="F3400" i="10" s="1"/>
  <c r="G3400" i="10" s="1"/>
  <c r="B3400" i="10"/>
  <c r="C3400" i="10" s="1"/>
  <c r="D3400" i="10" s="1"/>
  <c r="A3401" i="10"/>
  <c r="K3401" i="10" l="1"/>
  <c r="L3401" i="10" s="1"/>
  <c r="M3401" i="10" s="1"/>
  <c r="H3401" i="10"/>
  <c r="I3401" i="10" s="1"/>
  <c r="J3401" i="10" s="1"/>
  <c r="E3401" i="10"/>
  <c r="F3401" i="10" s="1"/>
  <c r="G3401" i="10" s="1"/>
  <c r="A3402" i="10"/>
  <c r="B3401" i="10"/>
  <c r="C3401" i="10" s="1"/>
  <c r="D3401" i="10" s="1"/>
  <c r="K3402" i="10" l="1"/>
  <c r="L3402" i="10" s="1"/>
  <c r="M3402" i="10" s="1"/>
  <c r="H3402" i="10"/>
  <c r="I3402" i="10" s="1"/>
  <c r="J3402" i="10" s="1"/>
  <c r="E3402" i="10"/>
  <c r="F3402" i="10" s="1"/>
  <c r="G3402" i="10" s="1"/>
  <c r="B3402" i="10"/>
  <c r="C3402" i="10" s="1"/>
  <c r="D3402" i="10" s="1"/>
  <c r="A3403" i="10"/>
  <c r="K3403" i="10" l="1"/>
  <c r="L3403" i="10" s="1"/>
  <c r="M3403" i="10" s="1"/>
  <c r="E3403" i="10"/>
  <c r="F3403" i="10" s="1"/>
  <c r="G3403" i="10" s="1"/>
  <c r="H3403" i="10"/>
  <c r="I3403" i="10" s="1"/>
  <c r="J3403" i="10" s="1"/>
  <c r="A3404" i="10"/>
  <c r="B3403" i="10"/>
  <c r="C3403" i="10" s="1"/>
  <c r="D3403" i="10" s="1"/>
  <c r="K3404" i="10" l="1"/>
  <c r="L3404" i="10" s="1"/>
  <c r="M3404" i="10" s="1"/>
  <c r="H3404" i="10"/>
  <c r="I3404" i="10" s="1"/>
  <c r="J3404" i="10" s="1"/>
  <c r="E3404" i="10"/>
  <c r="F3404" i="10" s="1"/>
  <c r="G3404" i="10" s="1"/>
  <c r="B3404" i="10"/>
  <c r="C3404" i="10" s="1"/>
  <c r="D3404" i="10" s="1"/>
  <c r="A3405" i="10"/>
  <c r="K3405" i="10" l="1"/>
  <c r="L3405" i="10" s="1"/>
  <c r="M3405" i="10" s="1"/>
  <c r="H3405" i="10"/>
  <c r="I3405" i="10" s="1"/>
  <c r="J3405" i="10" s="1"/>
  <c r="E3405" i="10"/>
  <c r="F3405" i="10" s="1"/>
  <c r="G3405" i="10" s="1"/>
  <c r="B3405" i="10"/>
  <c r="C3405" i="10" s="1"/>
  <c r="D3405" i="10" s="1"/>
  <c r="A3406" i="10"/>
  <c r="K3406" i="10" l="1"/>
  <c r="L3406" i="10" s="1"/>
  <c r="M3406" i="10" s="1"/>
  <c r="H3406" i="10"/>
  <c r="I3406" i="10" s="1"/>
  <c r="J3406" i="10" s="1"/>
  <c r="E3406" i="10"/>
  <c r="F3406" i="10" s="1"/>
  <c r="G3406" i="10" s="1"/>
  <c r="B3406" i="10"/>
  <c r="C3406" i="10" s="1"/>
  <c r="D3406" i="10" s="1"/>
  <c r="A3407" i="10"/>
  <c r="K3407" i="10" l="1"/>
  <c r="L3407" i="10" s="1"/>
  <c r="M3407" i="10" s="1"/>
  <c r="H3407" i="10"/>
  <c r="I3407" i="10" s="1"/>
  <c r="J3407" i="10" s="1"/>
  <c r="E3407" i="10"/>
  <c r="F3407" i="10" s="1"/>
  <c r="G3407" i="10" s="1"/>
  <c r="A3408" i="10"/>
  <c r="B3407" i="10"/>
  <c r="C3407" i="10" s="1"/>
  <c r="D3407" i="10" s="1"/>
  <c r="K3408" i="10" l="1"/>
  <c r="L3408" i="10" s="1"/>
  <c r="M3408" i="10" s="1"/>
  <c r="H3408" i="10"/>
  <c r="I3408" i="10" s="1"/>
  <c r="J3408" i="10" s="1"/>
  <c r="E3408" i="10"/>
  <c r="F3408" i="10" s="1"/>
  <c r="G3408" i="10" s="1"/>
  <c r="B3408" i="10"/>
  <c r="C3408" i="10" s="1"/>
  <c r="D3408" i="10" s="1"/>
  <c r="A3409" i="10"/>
  <c r="K3409" i="10" l="1"/>
  <c r="L3409" i="10" s="1"/>
  <c r="M3409" i="10" s="1"/>
  <c r="H3409" i="10"/>
  <c r="I3409" i="10" s="1"/>
  <c r="J3409" i="10" s="1"/>
  <c r="E3409" i="10"/>
  <c r="F3409" i="10" s="1"/>
  <c r="G3409" i="10" s="1"/>
  <c r="A3410" i="10"/>
  <c r="B3409" i="10"/>
  <c r="C3409" i="10" s="1"/>
  <c r="D3409" i="10" s="1"/>
  <c r="K3410" i="10" l="1"/>
  <c r="L3410" i="10" s="1"/>
  <c r="M3410" i="10" s="1"/>
  <c r="H3410" i="10"/>
  <c r="I3410" i="10" s="1"/>
  <c r="J3410" i="10" s="1"/>
  <c r="E3410" i="10"/>
  <c r="F3410" i="10" s="1"/>
  <c r="G3410" i="10" s="1"/>
  <c r="B3410" i="10"/>
  <c r="C3410" i="10" s="1"/>
  <c r="D3410" i="10" s="1"/>
  <c r="A3411" i="10"/>
  <c r="K3411" i="10" l="1"/>
  <c r="L3411" i="10" s="1"/>
  <c r="M3411" i="10" s="1"/>
  <c r="H3411" i="10"/>
  <c r="I3411" i="10" s="1"/>
  <c r="J3411" i="10" s="1"/>
  <c r="E3411" i="10"/>
  <c r="F3411" i="10" s="1"/>
  <c r="G3411" i="10" s="1"/>
  <c r="A3412" i="10"/>
  <c r="B3411" i="10"/>
  <c r="C3411" i="10" s="1"/>
  <c r="D3411" i="10" s="1"/>
  <c r="K3412" i="10" l="1"/>
  <c r="L3412" i="10" s="1"/>
  <c r="M3412" i="10" s="1"/>
  <c r="H3412" i="10"/>
  <c r="I3412" i="10" s="1"/>
  <c r="J3412" i="10" s="1"/>
  <c r="E3412" i="10"/>
  <c r="F3412" i="10" s="1"/>
  <c r="G3412" i="10" s="1"/>
  <c r="B3412" i="10"/>
  <c r="C3412" i="10" s="1"/>
  <c r="D3412" i="10" s="1"/>
  <c r="A3413" i="10"/>
  <c r="K3413" i="10" l="1"/>
  <c r="L3413" i="10" s="1"/>
  <c r="M3413" i="10" s="1"/>
  <c r="H3413" i="10"/>
  <c r="I3413" i="10" s="1"/>
  <c r="J3413" i="10" s="1"/>
  <c r="E3413" i="10"/>
  <c r="F3413" i="10" s="1"/>
  <c r="G3413" i="10" s="1"/>
  <c r="B3413" i="10"/>
  <c r="C3413" i="10" s="1"/>
  <c r="D3413" i="10" s="1"/>
  <c r="A3414" i="10"/>
  <c r="K3414" i="10" l="1"/>
  <c r="L3414" i="10" s="1"/>
  <c r="M3414" i="10" s="1"/>
  <c r="H3414" i="10"/>
  <c r="I3414" i="10" s="1"/>
  <c r="J3414" i="10" s="1"/>
  <c r="E3414" i="10"/>
  <c r="F3414" i="10" s="1"/>
  <c r="G3414" i="10" s="1"/>
  <c r="B3414" i="10"/>
  <c r="C3414" i="10" s="1"/>
  <c r="D3414" i="10" s="1"/>
  <c r="A3415" i="10"/>
  <c r="K3415" i="10" l="1"/>
  <c r="L3415" i="10" s="1"/>
  <c r="M3415" i="10" s="1"/>
  <c r="H3415" i="10"/>
  <c r="I3415" i="10" s="1"/>
  <c r="J3415" i="10" s="1"/>
  <c r="E3415" i="10"/>
  <c r="F3415" i="10" s="1"/>
  <c r="G3415" i="10" s="1"/>
  <c r="A3416" i="10"/>
  <c r="B3415" i="10"/>
  <c r="C3415" i="10" s="1"/>
  <c r="D3415" i="10" s="1"/>
  <c r="K3416" i="10" l="1"/>
  <c r="L3416" i="10" s="1"/>
  <c r="M3416" i="10" s="1"/>
  <c r="H3416" i="10"/>
  <c r="I3416" i="10" s="1"/>
  <c r="J3416" i="10" s="1"/>
  <c r="E3416" i="10"/>
  <c r="F3416" i="10" s="1"/>
  <c r="G3416" i="10" s="1"/>
  <c r="B3416" i="10"/>
  <c r="C3416" i="10" s="1"/>
  <c r="D3416" i="10" s="1"/>
  <c r="A3417" i="10"/>
  <c r="K3417" i="10" l="1"/>
  <c r="L3417" i="10" s="1"/>
  <c r="M3417" i="10" s="1"/>
  <c r="H3417" i="10"/>
  <c r="I3417" i="10" s="1"/>
  <c r="J3417" i="10" s="1"/>
  <c r="E3417" i="10"/>
  <c r="F3417" i="10" s="1"/>
  <c r="G3417" i="10" s="1"/>
  <c r="A3418" i="10"/>
  <c r="B3417" i="10"/>
  <c r="C3417" i="10" s="1"/>
  <c r="D3417" i="10" s="1"/>
  <c r="K3418" i="10" l="1"/>
  <c r="L3418" i="10" s="1"/>
  <c r="M3418" i="10" s="1"/>
  <c r="H3418" i="10"/>
  <c r="I3418" i="10" s="1"/>
  <c r="J3418" i="10" s="1"/>
  <c r="E3418" i="10"/>
  <c r="F3418" i="10" s="1"/>
  <c r="G3418" i="10" s="1"/>
  <c r="B3418" i="10"/>
  <c r="C3418" i="10" s="1"/>
  <c r="D3418" i="10" s="1"/>
  <c r="A3419" i="10"/>
  <c r="K3419" i="10" l="1"/>
  <c r="L3419" i="10" s="1"/>
  <c r="M3419" i="10" s="1"/>
  <c r="E3419" i="10"/>
  <c r="F3419" i="10" s="1"/>
  <c r="G3419" i="10" s="1"/>
  <c r="H3419" i="10"/>
  <c r="I3419" i="10" s="1"/>
  <c r="J3419" i="10" s="1"/>
  <c r="A3420" i="10"/>
  <c r="B3419" i="10"/>
  <c r="C3419" i="10" s="1"/>
  <c r="D3419" i="10" s="1"/>
  <c r="K3420" i="10" l="1"/>
  <c r="L3420" i="10" s="1"/>
  <c r="M3420" i="10" s="1"/>
  <c r="H3420" i="10"/>
  <c r="I3420" i="10" s="1"/>
  <c r="J3420" i="10" s="1"/>
  <c r="E3420" i="10"/>
  <c r="F3420" i="10" s="1"/>
  <c r="G3420" i="10" s="1"/>
  <c r="B3420" i="10"/>
  <c r="C3420" i="10" s="1"/>
  <c r="D3420" i="10" s="1"/>
  <c r="A3421" i="10"/>
  <c r="K3421" i="10" l="1"/>
  <c r="L3421" i="10" s="1"/>
  <c r="M3421" i="10" s="1"/>
  <c r="H3421" i="10"/>
  <c r="I3421" i="10" s="1"/>
  <c r="J3421" i="10" s="1"/>
  <c r="E3421" i="10"/>
  <c r="F3421" i="10" s="1"/>
  <c r="G3421" i="10" s="1"/>
  <c r="B3421" i="10"/>
  <c r="C3421" i="10" s="1"/>
  <c r="D3421" i="10" s="1"/>
  <c r="A3422" i="10"/>
  <c r="K3422" i="10" l="1"/>
  <c r="L3422" i="10" s="1"/>
  <c r="M3422" i="10" s="1"/>
  <c r="H3422" i="10"/>
  <c r="I3422" i="10" s="1"/>
  <c r="J3422" i="10" s="1"/>
  <c r="E3422" i="10"/>
  <c r="F3422" i="10" s="1"/>
  <c r="G3422" i="10" s="1"/>
  <c r="B3422" i="10"/>
  <c r="C3422" i="10" s="1"/>
  <c r="D3422" i="10" s="1"/>
  <c r="A3423" i="10"/>
  <c r="K3423" i="10" l="1"/>
  <c r="L3423" i="10" s="1"/>
  <c r="M3423" i="10" s="1"/>
  <c r="H3423" i="10"/>
  <c r="I3423" i="10" s="1"/>
  <c r="J3423" i="10" s="1"/>
  <c r="E3423" i="10"/>
  <c r="F3423" i="10" s="1"/>
  <c r="G3423" i="10" s="1"/>
  <c r="A3424" i="10"/>
  <c r="B3423" i="10"/>
  <c r="C3423" i="10" s="1"/>
  <c r="D3423" i="10" s="1"/>
  <c r="K3424" i="10" l="1"/>
  <c r="L3424" i="10" s="1"/>
  <c r="M3424" i="10" s="1"/>
  <c r="H3424" i="10"/>
  <c r="I3424" i="10" s="1"/>
  <c r="J3424" i="10" s="1"/>
  <c r="E3424" i="10"/>
  <c r="F3424" i="10" s="1"/>
  <c r="G3424" i="10" s="1"/>
  <c r="B3424" i="10"/>
  <c r="C3424" i="10" s="1"/>
  <c r="D3424" i="10" s="1"/>
  <c r="A3425" i="10"/>
  <c r="K3425" i="10" l="1"/>
  <c r="L3425" i="10" s="1"/>
  <c r="M3425" i="10" s="1"/>
  <c r="H3425" i="10"/>
  <c r="I3425" i="10" s="1"/>
  <c r="J3425" i="10" s="1"/>
  <c r="E3425" i="10"/>
  <c r="F3425" i="10" s="1"/>
  <c r="G3425" i="10" s="1"/>
  <c r="A3426" i="10"/>
  <c r="B3425" i="10"/>
  <c r="C3425" i="10" s="1"/>
  <c r="D3425" i="10" s="1"/>
  <c r="K3426" i="10" l="1"/>
  <c r="L3426" i="10" s="1"/>
  <c r="M3426" i="10" s="1"/>
  <c r="H3426" i="10"/>
  <c r="I3426" i="10" s="1"/>
  <c r="J3426" i="10" s="1"/>
  <c r="E3426" i="10"/>
  <c r="F3426" i="10" s="1"/>
  <c r="G3426" i="10" s="1"/>
  <c r="B3426" i="10"/>
  <c r="C3426" i="10" s="1"/>
  <c r="D3426" i="10" s="1"/>
  <c r="A3427" i="10"/>
  <c r="K3427" i="10" l="1"/>
  <c r="L3427" i="10" s="1"/>
  <c r="M3427" i="10" s="1"/>
  <c r="H3427" i="10"/>
  <c r="I3427" i="10" s="1"/>
  <c r="J3427" i="10" s="1"/>
  <c r="E3427" i="10"/>
  <c r="F3427" i="10" s="1"/>
  <c r="G3427" i="10" s="1"/>
  <c r="A3428" i="10"/>
  <c r="B3427" i="10"/>
  <c r="C3427" i="10" s="1"/>
  <c r="D3427" i="10" s="1"/>
  <c r="K3428" i="10" l="1"/>
  <c r="L3428" i="10" s="1"/>
  <c r="M3428" i="10" s="1"/>
  <c r="H3428" i="10"/>
  <c r="I3428" i="10" s="1"/>
  <c r="J3428" i="10" s="1"/>
  <c r="E3428" i="10"/>
  <c r="F3428" i="10" s="1"/>
  <c r="G3428" i="10" s="1"/>
  <c r="B3428" i="10"/>
  <c r="C3428" i="10" s="1"/>
  <c r="D3428" i="10" s="1"/>
  <c r="A3429" i="10"/>
  <c r="K3429" i="10" l="1"/>
  <c r="L3429" i="10" s="1"/>
  <c r="M3429" i="10" s="1"/>
  <c r="H3429" i="10"/>
  <c r="I3429" i="10" s="1"/>
  <c r="J3429" i="10" s="1"/>
  <c r="E3429" i="10"/>
  <c r="F3429" i="10" s="1"/>
  <c r="G3429" i="10" s="1"/>
  <c r="B3429" i="10"/>
  <c r="C3429" i="10" s="1"/>
  <c r="D3429" i="10" s="1"/>
  <c r="A3430" i="10"/>
  <c r="K3430" i="10" l="1"/>
  <c r="L3430" i="10" s="1"/>
  <c r="M3430" i="10" s="1"/>
  <c r="H3430" i="10"/>
  <c r="I3430" i="10" s="1"/>
  <c r="J3430" i="10" s="1"/>
  <c r="E3430" i="10"/>
  <c r="F3430" i="10" s="1"/>
  <c r="G3430" i="10" s="1"/>
  <c r="B3430" i="10"/>
  <c r="C3430" i="10" s="1"/>
  <c r="D3430" i="10" s="1"/>
  <c r="A3431" i="10"/>
  <c r="K3431" i="10" l="1"/>
  <c r="L3431" i="10" s="1"/>
  <c r="M3431" i="10" s="1"/>
  <c r="H3431" i="10"/>
  <c r="I3431" i="10" s="1"/>
  <c r="J3431" i="10" s="1"/>
  <c r="E3431" i="10"/>
  <c r="F3431" i="10" s="1"/>
  <c r="G3431" i="10" s="1"/>
  <c r="A3432" i="10"/>
  <c r="B3431" i="10"/>
  <c r="C3431" i="10" s="1"/>
  <c r="D3431" i="10" s="1"/>
  <c r="K3432" i="10" l="1"/>
  <c r="L3432" i="10" s="1"/>
  <c r="M3432" i="10" s="1"/>
  <c r="H3432" i="10"/>
  <c r="I3432" i="10" s="1"/>
  <c r="J3432" i="10" s="1"/>
  <c r="E3432" i="10"/>
  <c r="F3432" i="10" s="1"/>
  <c r="G3432" i="10" s="1"/>
  <c r="B3432" i="10"/>
  <c r="C3432" i="10" s="1"/>
  <c r="D3432" i="10" s="1"/>
  <c r="A3433" i="10"/>
  <c r="K3433" i="10" l="1"/>
  <c r="L3433" i="10" s="1"/>
  <c r="M3433" i="10" s="1"/>
  <c r="H3433" i="10"/>
  <c r="I3433" i="10" s="1"/>
  <c r="J3433" i="10" s="1"/>
  <c r="E3433" i="10"/>
  <c r="F3433" i="10" s="1"/>
  <c r="G3433" i="10" s="1"/>
  <c r="A3434" i="10"/>
  <c r="B3433" i="10"/>
  <c r="C3433" i="10" s="1"/>
  <c r="D3433" i="10" s="1"/>
  <c r="K3434" i="10" l="1"/>
  <c r="L3434" i="10" s="1"/>
  <c r="M3434" i="10" s="1"/>
  <c r="H3434" i="10"/>
  <c r="I3434" i="10" s="1"/>
  <c r="J3434" i="10" s="1"/>
  <c r="E3434" i="10"/>
  <c r="F3434" i="10" s="1"/>
  <c r="G3434" i="10" s="1"/>
  <c r="B3434" i="10"/>
  <c r="C3434" i="10" s="1"/>
  <c r="D3434" i="10" s="1"/>
  <c r="A3435" i="10"/>
  <c r="K3435" i="10" l="1"/>
  <c r="L3435" i="10" s="1"/>
  <c r="M3435" i="10" s="1"/>
  <c r="E3435" i="10"/>
  <c r="F3435" i="10" s="1"/>
  <c r="G3435" i="10" s="1"/>
  <c r="H3435" i="10"/>
  <c r="I3435" i="10" s="1"/>
  <c r="J3435" i="10" s="1"/>
  <c r="A3436" i="10"/>
  <c r="B3435" i="10"/>
  <c r="C3435" i="10" s="1"/>
  <c r="D3435" i="10" s="1"/>
  <c r="K3436" i="10" l="1"/>
  <c r="L3436" i="10" s="1"/>
  <c r="M3436" i="10" s="1"/>
  <c r="H3436" i="10"/>
  <c r="I3436" i="10" s="1"/>
  <c r="J3436" i="10" s="1"/>
  <c r="E3436" i="10"/>
  <c r="F3436" i="10" s="1"/>
  <c r="G3436" i="10" s="1"/>
  <c r="B3436" i="10"/>
  <c r="C3436" i="10" s="1"/>
  <c r="D3436" i="10" s="1"/>
  <c r="A3437" i="10"/>
  <c r="K3437" i="10" l="1"/>
  <c r="L3437" i="10" s="1"/>
  <c r="M3437" i="10" s="1"/>
  <c r="H3437" i="10"/>
  <c r="I3437" i="10" s="1"/>
  <c r="J3437" i="10" s="1"/>
  <c r="E3437" i="10"/>
  <c r="F3437" i="10" s="1"/>
  <c r="G3437" i="10" s="1"/>
  <c r="B3437" i="10"/>
  <c r="C3437" i="10" s="1"/>
  <c r="D3437" i="10" s="1"/>
  <c r="A3438" i="10"/>
  <c r="K3438" i="10" l="1"/>
  <c r="L3438" i="10" s="1"/>
  <c r="M3438" i="10" s="1"/>
  <c r="H3438" i="10"/>
  <c r="I3438" i="10" s="1"/>
  <c r="J3438" i="10" s="1"/>
  <c r="E3438" i="10"/>
  <c r="F3438" i="10" s="1"/>
  <c r="G3438" i="10" s="1"/>
  <c r="B3438" i="10"/>
  <c r="C3438" i="10" s="1"/>
  <c r="D3438" i="10" s="1"/>
  <c r="A3439" i="10"/>
  <c r="K3439" i="10" l="1"/>
  <c r="L3439" i="10" s="1"/>
  <c r="M3439" i="10" s="1"/>
  <c r="H3439" i="10"/>
  <c r="I3439" i="10" s="1"/>
  <c r="J3439" i="10" s="1"/>
  <c r="E3439" i="10"/>
  <c r="F3439" i="10" s="1"/>
  <c r="G3439" i="10" s="1"/>
  <c r="A3440" i="10"/>
  <c r="B3439" i="10"/>
  <c r="C3439" i="10" s="1"/>
  <c r="D3439" i="10" s="1"/>
  <c r="K3440" i="10" l="1"/>
  <c r="L3440" i="10" s="1"/>
  <c r="M3440" i="10" s="1"/>
  <c r="H3440" i="10"/>
  <c r="I3440" i="10" s="1"/>
  <c r="J3440" i="10" s="1"/>
  <c r="E3440" i="10"/>
  <c r="F3440" i="10" s="1"/>
  <c r="G3440" i="10" s="1"/>
  <c r="B3440" i="10"/>
  <c r="C3440" i="10" s="1"/>
  <c r="D3440" i="10" s="1"/>
  <c r="A3441" i="10"/>
  <c r="K3441" i="10" l="1"/>
  <c r="L3441" i="10" s="1"/>
  <c r="M3441" i="10" s="1"/>
  <c r="H3441" i="10"/>
  <c r="I3441" i="10" s="1"/>
  <c r="J3441" i="10" s="1"/>
  <c r="E3441" i="10"/>
  <c r="F3441" i="10" s="1"/>
  <c r="G3441" i="10" s="1"/>
  <c r="A3442" i="10"/>
  <c r="B3441" i="10"/>
  <c r="C3441" i="10" s="1"/>
  <c r="D3441" i="10" s="1"/>
  <c r="K3442" i="10" l="1"/>
  <c r="L3442" i="10" s="1"/>
  <c r="M3442" i="10" s="1"/>
  <c r="H3442" i="10"/>
  <c r="I3442" i="10" s="1"/>
  <c r="J3442" i="10" s="1"/>
  <c r="E3442" i="10"/>
  <c r="F3442" i="10" s="1"/>
  <c r="G3442" i="10" s="1"/>
  <c r="B3442" i="10"/>
  <c r="C3442" i="10" s="1"/>
  <c r="D3442" i="10" s="1"/>
  <c r="A3443" i="10"/>
  <c r="K3443" i="10" l="1"/>
  <c r="L3443" i="10" s="1"/>
  <c r="M3443" i="10" s="1"/>
  <c r="H3443" i="10"/>
  <c r="I3443" i="10" s="1"/>
  <c r="J3443" i="10" s="1"/>
  <c r="E3443" i="10"/>
  <c r="F3443" i="10" s="1"/>
  <c r="G3443" i="10" s="1"/>
  <c r="A3444" i="10"/>
  <c r="B3443" i="10"/>
  <c r="C3443" i="10" s="1"/>
  <c r="D3443" i="10" s="1"/>
  <c r="K3444" i="10" l="1"/>
  <c r="L3444" i="10" s="1"/>
  <c r="M3444" i="10" s="1"/>
  <c r="H3444" i="10"/>
  <c r="I3444" i="10" s="1"/>
  <c r="J3444" i="10" s="1"/>
  <c r="E3444" i="10"/>
  <c r="F3444" i="10" s="1"/>
  <c r="G3444" i="10" s="1"/>
  <c r="B3444" i="10"/>
  <c r="C3444" i="10" s="1"/>
  <c r="D3444" i="10" s="1"/>
  <c r="A3445" i="10"/>
  <c r="K3445" i="10" l="1"/>
  <c r="L3445" i="10" s="1"/>
  <c r="M3445" i="10" s="1"/>
  <c r="H3445" i="10"/>
  <c r="I3445" i="10" s="1"/>
  <c r="J3445" i="10" s="1"/>
  <c r="E3445" i="10"/>
  <c r="F3445" i="10" s="1"/>
  <c r="G3445" i="10" s="1"/>
  <c r="B3445" i="10"/>
  <c r="C3445" i="10" s="1"/>
  <c r="D3445" i="10" s="1"/>
  <c r="A3446" i="10"/>
  <c r="K3446" i="10" l="1"/>
  <c r="L3446" i="10" s="1"/>
  <c r="M3446" i="10" s="1"/>
  <c r="H3446" i="10"/>
  <c r="I3446" i="10" s="1"/>
  <c r="J3446" i="10" s="1"/>
  <c r="E3446" i="10"/>
  <c r="F3446" i="10" s="1"/>
  <c r="G3446" i="10" s="1"/>
  <c r="B3446" i="10"/>
  <c r="C3446" i="10" s="1"/>
  <c r="D3446" i="10" s="1"/>
  <c r="A3447" i="10"/>
  <c r="K3447" i="10" l="1"/>
  <c r="L3447" i="10" s="1"/>
  <c r="M3447" i="10" s="1"/>
  <c r="H3447" i="10"/>
  <c r="I3447" i="10" s="1"/>
  <c r="J3447" i="10" s="1"/>
  <c r="E3447" i="10"/>
  <c r="F3447" i="10" s="1"/>
  <c r="G3447" i="10" s="1"/>
  <c r="A3448" i="10"/>
  <c r="B3447" i="10"/>
  <c r="C3447" i="10" s="1"/>
  <c r="D3447" i="10" s="1"/>
  <c r="K3448" i="10" l="1"/>
  <c r="L3448" i="10" s="1"/>
  <c r="M3448" i="10" s="1"/>
  <c r="H3448" i="10"/>
  <c r="I3448" i="10" s="1"/>
  <c r="J3448" i="10" s="1"/>
  <c r="E3448" i="10"/>
  <c r="F3448" i="10" s="1"/>
  <c r="G3448" i="10" s="1"/>
  <c r="B3448" i="10"/>
  <c r="C3448" i="10" s="1"/>
  <c r="D3448" i="10" s="1"/>
  <c r="A3449" i="10"/>
  <c r="K3449" i="10" l="1"/>
  <c r="L3449" i="10" s="1"/>
  <c r="M3449" i="10" s="1"/>
  <c r="H3449" i="10"/>
  <c r="I3449" i="10" s="1"/>
  <c r="J3449" i="10" s="1"/>
  <c r="E3449" i="10"/>
  <c r="F3449" i="10" s="1"/>
  <c r="G3449" i="10" s="1"/>
  <c r="A3450" i="10"/>
  <c r="B3449" i="10"/>
  <c r="C3449" i="10" s="1"/>
  <c r="D3449" i="10" s="1"/>
  <c r="K3450" i="10" l="1"/>
  <c r="L3450" i="10" s="1"/>
  <c r="M3450" i="10" s="1"/>
  <c r="H3450" i="10"/>
  <c r="I3450" i="10" s="1"/>
  <c r="J3450" i="10" s="1"/>
  <c r="E3450" i="10"/>
  <c r="F3450" i="10" s="1"/>
  <c r="G3450" i="10" s="1"/>
  <c r="B3450" i="10"/>
  <c r="C3450" i="10" s="1"/>
  <c r="D3450" i="10" s="1"/>
  <c r="A3451" i="10"/>
  <c r="K3451" i="10" l="1"/>
  <c r="L3451" i="10" s="1"/>
  <c r="M3451" i="10" s="1"/>
  <c r="H3451" i="10"/>
  <c r="I3451" i="10" s="1"/>
  <c r="J3451" i="10" s="1"/>
  <c r="E3451" i="10"/>
  <c r="F3451" i="10" s="1"/>
  <c r="G3451" i="10" s="1"/>
  <c r="A3452" i="10"/>
  <c r="B3451" i="10"/>
  <c r="C3451" i="10" s="1"/>
  <c r="D3451" i="10" s="1"/>
  <c r="K3452" i="10" l="1"/>
  <c r="L3452" i="10" s="1"/>
  <c r="M3452" i="10" s="1"/>
  <c r="H3452" i="10"/>
  <c r="I3452" i="10" s="1"/>
  <c r="J3452" i="10" s="1"/>
  <c r="E3452" i="10"/>
  <c r="F3452" i="10" s="1"/>
  <c r="G3452" i="10" s="1"/>
  <c r="B3452" i="10"/>
  <c r="C3452" i="10" s="1"/>
  <c r="D3452" i="10" s="1"/>
  <c r="A3453" i="10"/>
  <c r="K3453" i="10" l="1"/>
  <c r="L3453" i="10" s="1"/>
  <c r="M3453" i="10" s="1"/>
  <c r="H3453" i="10"/>
  <c r="I3453" i="10" s="1"/>
  <c r="J3453" i="10" s="1"/>
  <c r="E3453" i="10"/>
  <c r="F3453" i="10" s="1"/>
  <c r="G3453" i="10" s="1"/>
  <c r="B3453" i="10"/>
  <c r="C3453" i="10" s="1"/>
  <c r="D3453" i="10" s="1"/>
  <c r="A3454" i="10"/>
  <c r="K3454" i="10" l="1"/>
  <c r="L3454" i="10" s="1"/>
  <c r="M3454" i="10" s="1"/>
  <c r="H3454" i="10"/>
  <c r="I3454" i="10" s="1"/>
  <c r="J3454" i="10" s="1"/>
  <c r="E3454" i="10"/>
  <c r="F3454" i="10" s="1"/>
  <c r="G3454" i="10" s="1"/>
  <c r="B3454" i="10"/>
  <c r="C3454" i="10" s="1"/>
  <c r="D3454" i="10" s="1"/>
  <c r="A3455" i="10"/>
  <c r="K3455" i="10" l="1"/>
  <c r="L3455" i="10" s="1"/>
  <c r="M3455" i="10" s="1"/>
  <c r="H3455" i="10"/>
  <c r="I3455" i="10" s="1"/>
  <c r="J3455" i="10" s="1"/>
  <c r="E3455" i="10"/>
  <c r="F3455" i="10" s="1"/>
  <c r="G3455" i="10" s="1"/>
  <c r="A3456" i="10"/>
  <c r="B3455" i="10"/>
  <c r="C3455" i="10" s="1"/>
  <c r="D3455" i="10" s="1"/>
  <c r="K3456" i="10" l="1"/>
  <c r="L3456" i="10" s="1"/>
  <c r="M3456" i="10" s="1"/>
  <c r="H3456" i="10"/>
  <c r="I3456" i="10" s="1"/>
  <c r="J3456" i="10" s="1"/>
  <c r="E3456" i="10"/>
  <c r="F3456" i="10" s="1"/>
  <c r="G3456" i="10" s="1"/>
  <c r="B3456" i="10"/>
  <c r="C3456" i="10" s="1"/>
  <c r="D3456" i="10" s="1"/>
  <c r="A3457" i="10"/>
  <c r="K3457" i="10" l="1"/>
  <c r="L3457" i="10" s="1"/>
  <c r="M3457" i="10" s="1"/>
  <c r="H3457" i="10"/>
  <c r="I3457" i="10" s="1"/>
  <c r="J3457" i="10" s="1"/>
  <c r="E3457" i="10"/>
  <c r="F3457" i="10" s="1"/>
  <c r="G3457" i="10" s="1"/>
  <c r="A3458" i="10"/>
  <c r="B3457" i="10"/>
  <c r="C3457" i="10" s="1"/>
  <c r="D3457" i="10" s="1"/>
  <c r="K3458" i="10" l="1"/>
  <c r="L3458" i="10" s="1"/>
  <c r="M3458" i="10" s="1"/>
  <c r="H3458" i="10"/>
  <c r="I3458" i="10" s="1"/>
  <c r="J3458" i="10" s="1"/>
  <c r="E3458" i="10"/>
  <c r="F3458" i="10" s="1"/>
  <c r="G3458" i="10" s="1"/>
  <c r="B3458" i="10"/>
  <c r="C3458" i="10" s="1"/>
  <c r="D3458" i="10" s="1"/>
  <c r="A3459" i="10"/>
  <c r="K3459" i="10" l="1"/>
  <c r="L3459" i="10" s="1"/>
  <c r="M3459" i="10" s="1"/>
  <c r="H3459" i="10"/>
  <c r="I3459" i="10" s="1"/>
  <c r="J3459" i="10" s="1"/>
  <c r="E3459" i="10"/>
  <c r="F3459" i="10" s="1"/>
  <c r="G3459" i="10" s="1"/>
  <c r="A3460" i="10"/>
  <c r="B3459" i="10"/>
  <c r="C3459" i="10" s="1"/>
  <c r="D3459" i="10" s="1"/>
  <c r="K3460" i="10" l="1"/>
  <c r="L3460" i="10" s="1"/>
  <c r="M3460" i="10" s="1"/>
  <c r="H3460" i="10"/>
  <c r="I3460" i="10" s="1"/>
  <c r="J3460" i="10" s="1"/>
  <c r="E3460" i="10"/>
  <c r="F3460" i="10" s="1"/>
  <c r="G3460" i="10" s="1"/>
  <c r="B3460" i="10"/>
  <c r="C3460" i="10" s="1"/>
  <c r="D3460" i="10" s="1"/>
  <c r="A3461" i="10"/>
  <c r="K3461" i="10" l="1"/>
  <c r="L3461" i="10" s="1"/>
  <c r="M3461" i="10" s="1"/>
  <c r="H3461" i="10"/>
  <c r="I3461" i="10" s="1"/>
  <c r="J3461" i="10" s="1"/>
  <c r="E3461" i="10"/>
  <c r="F3461" i="10" s="1"/>
  <c r="G3461" i="10" s="1"/>
  <c r="B3461" i="10"/>
  <c r="C3461" i="10" s="1"/>
  <c r="D3461" i="10" s="1"/>
  <c r="A3462" i="10"/>
  <c r="K3462" i="10" l="1"/>
  <c r="L3462" i="10" s="1"/>
  <c r="M3462" i="10" s="1"/>
  <c r="H3462" i="10"/>
  <c r="I3462" i="10" s="1"/>
  <c r="J3462" i="10" s="1"/>
  <c r="E3462" i="10"/>
  <c r="F3462" i="10" s="1"/>
  <c r="G3462" i="10" s="1"/>
  <c r="B3462" i="10"/>
  <c r="C3462" i="10" s="1"/>
  <c r="D3462" i="10" s="1"/>
  <c r="A3463" i="10"/>
  <c r="K3463" i="10" l="1"/>
  <c r="L3463" i="10" s="1"/>
  <c r="M3463" i="10" s="1"/>
  <c r="H3463" i="10"/>
  <c r="I3463" i="10" s="1"/>
  <c r="J3463" i="10" s="1"/>
  <c r="E3463" i="10"/>
  <c r="F3463" i="10" s="1"/>
  <c r="G3463" i="10" s="1"/>
  <c r="A3464" i="10"/>
  <c r="B3463" i="10"/>
  <c r="C3463" i="10" s="1"/>
  <c r="D3463" i="10" s="1"/>
  <c r="K3464" i="10" l="1"/>
  <c r="L3464" i="10" s="1"/>
  <c r="M3464" i="10" s="1"/>
  <c r="H3464" i="10"/>
  <c r="I3464" i="10" s="1"/>
  <c r="J3464" i="10" s="1"/>
  <c r="E3464" i="10"/>
  <c r="F3464" i="10" s="1"/>
  <c r="G3464" i="10" s="1"/>
  <c r="B3464" i="10"/>
  <c r="C3464" i="10" s="1"/>
  <c r="D3464" i="10" s="1"/>
  <c r="A3465" i="10"/>
  <c r="K3465" i="10" l="1"/>
  <c r="L3465" i="10" s="1"/>
  <c r="M3465" i="10" s="1"/>
  <c r="H3465" i="10"/>
  <c r="I3465" i="10" s="1"/>
  <c r="J3465" i="10" s="1"/>
  <c r="E3465" i="10"/>
  <c r="F3465" i="10" s="1"/>
  <c r="G3465" i="10" s="1"/>
  <c r="A3466" i="10"/>
  <c r="B3465" i="10"/>
  <c r="C3465" i="10" s="1"/>
  <c r="D3465" i="10" s="1"/>
  <c r="K3466" i="10" l="1"/>
  <c r="L3466" i="10" s="1"/>
  <c r="M3466" i="10" s="1"/>
  <c r="H3466" i="10"/>
  <c r="I3466" i="10" s="1"/>
  <c r="J3466" i="10" s="1"/>
  <c r="E3466" i="10"/>
  <c r="F3466" i="10" s="1"/>
  <c r="G3466" i="10" s="1"/>
  <c r="B3466" i="10"/>
  <c r="C3466" i="10" s="1"/>
  <c r="D3466" i="10" s="1"/>
  <c r="A3467" i="10"/>
  <c r="K3467" i="10" l="1"/>
  <c r="L3467" i="10" s="1"/>
  <c r="M3467" i="10" s="1"/>
  <c r="E3467" i="10"/>
  <c r="F3467" i="10" s="1"/>
  <c r="G3467" i="10" s="1"/>
  <c r="H3467" i="10"/>
  <c r="I3467" i="10" s="1"/>
  <c r="J3467" i="10" s="1"/>
  <c r="A3468" i="10"/>
  <c r="B3467" i="10"/>
  <c r="C3467" i="10" s="1"/>
  <c r="D3467" i="10" s="1"/>
  <c r="K3468" i="10" l="1"/>
  <c r="L3468" i="10" s="1"/>
  <c r="M3468" i="10" s="1"/>
  <c r="H3468" i="10"/>
  <c r="I3468" i="10" s="1"/>
  <c r="J3468" i="10" s="1"/>
  <c r="E3468" i="10"/>
  <c r="F3468" i="10" s="1"/>
  <c r="G3468" i="10" s="1"/>
  <c r="B3468" i="10"/>
  <c r="C3468" i="10" s="1"/>
  <c r="D3468" i="10" s="1"/>
  <c r="A3469" i="10"/>
  <c r="K3469" i="10" l="1"/>
  <c r="L3469" i="10" s="1"/>
  <c r="M3469" i="10" s="1"/>
  <c r="H3469" i="10"/>
  <c r="I3469" i="10" s="1"/>
  <c r="J3469" i="10" s="1"/>
  <c r="E3469" i="10"/>
  <c r="F3469" i="10" s="1"/>
  <c r="G3469" i="10" s="1"/>
  <c r="B3469" i="10"/>
  <c r="C3469" i="10" s="1"/>
  <c r="D3469" i="10" s="1"/>
  <c r="A3470" i="10"/>
  <c r="K3470" i="10" l="1"/>
  <c r="L3470" i="10" s="1"/>
  <c r="M3470" i="10" s="1"/>
  <c r="H3470" i="10"/>
  <c r="I3470" i="10" s="1"/>
  <c r="J3470" i="10" s="1"/>
  <c r="E3470" i="10"/>
  <c r="F3470" i="10" s="1"/>
  <c r="G3470" i="10" s="1"/>
  <c r="B3470" i="10"/>
  <c r="C3470" i="10" s="1"/>
  <c r="D3470" i="10" s="1"/>
  <c r="A3471" i="10"/>
  <c r="K3471" i="10" l="1"/>
  <c r="L3471" i="10" s="1"/>
  <c r="M3471" i="10" s="1"/>
  <c r="H3471" i="10"/>
  <c r="I3471" i="10" s="1"/>
  <c r="J3471" i="10" s="1"/>
  <c r="E3471" i="10"/>
  <c r="F3471" i="10" s="1"/>
  <c r="G3471" i="10" s="1"/>
  <c r="A3472" i="10"/>
  <c r="B3471" i="10"/>
  <c r="C3471" i="10" s="1"/>
  <c r="D3471" i="10" s="1"/>
  <c r="K3472" i="10" l="1"/>
  <c r="L3472" i="10" s="1"/>
  <c r="M3472" i="10" s="1"/>
  <c r="H3472" i="10"/>
  <c r="I3472" i="10" s="1"/>
  <c r="J3472" i="10" s="1"/>
  <c r="E3472" i="10"/>
  <c r="F3472" i="10" s="1"/>
  <c r="G3472" i="10" s="1"/>
  <c r="B3472" i="10"/>
  <c r="C3472" i="10" s="1"/>
  <c r="D3472" i="10" s="1"/>
  <c r="A3473" i="10"/>
  <c r="K3473" i="10" l="1"/>
  <c r="L3473" i="10" s="1"/>
  <c r="M3473" i="10" s="1"/>
  <c r="H3473" i="10"/>
  <c r="I3473" i="10" s="1"/>
  <c r="J3473" i="10" s="1"/>
  <c r="E3473" i="10"/>
  <c r="F3473" i="10" s="1"/>
  <c r="G3473" i="10" s="1"/>
  <c r="A3474" i="10"/>
  <c r="B3473" i="10"/>
  <c r="C3473" i="10" s="1"/>
  <c r="D3473" i="10" s="1"/>
  <c r="K3474" i="10" l="1"/>
  <c r="L3474" i="10" s="1"/>
  <c r="M3474" i="10" s="1"/>
  <c r="H3474" i="10"/>
  <c r="I3474" i="10" s="1"/>
  <c r="J3474" i="10" s="1"/>
  <c r="E3474" i="10"/>
  <c r="F3474" i="10" s="1"/>
  <c r="G3474" i="10" s="1"/>
  <c r="B3474" i="10"/>
  <c r="C3474" i="10" s="1"/>
  <c r="D3474" i="10" s="1"/>
  <c r="A3475" i="10"/>
  <c r="K3475" i="10" l="1"/>
  <c r="L3475" i="10" s="1"/>
  <c r="M3475" i="10" s="1"/>
  <c r="H3475" i="10"/>
  <c r="I3475" i="10" s="1"/>
  <c r="J3475" i="10" s="1"/>
  <c r="E3475" i="10"/>
  <c r="F3475" i="10" s="1"/>
  <c r="G3475" i="10" s="1"/>
  <c r="A3476" i="10"/>
  <c r="B3475" i="10"/>
  <c r="C3475" i="10" s="1"/>
  <c r="D3475" i="10" s="1"/>
  <c r="K3476" i="10" l="1"/>
  <c r="L3476" i="10" s="1"/>
  <c r="M3476" i="10" s="1"/>
  <c r="H3476" i="10"/>
  <c r="I3476" i="10" s="1"/>
  <c r="J3476" i="10" s="1"/>
  <c r="E3476" i="10"/>
  <c r="F3476" i="10" s="1"/>
  <c r="G3476" i="10" s="1"/>
  <c r="B3476" i="10"/>
  <c r="C3476" i="10" s="1"/>
  <c r="D3476" i="10" s="1"/>
  <c r="A3477" i="10"/>
  <c r="K3477" i="10" l="1"/>
  <c r="L3477" i="10" s="1"/>
  <c r="M3477" i="10" s="1"/>
  <c r="H3477" i="10"/>
  <c r="I3477" i="10" s="1"/>
  <c r="J3477" i="10" s="1"/>
  <c r="E3477" i="10"/>
  <c r="F3477" i="10" s="1"/>
  <c r="G3477" i="10" s="1"/>
  <c r="B3477" i="10"/>
  <c r="C3477" i="10" s="1"/>
  <c r="D3477" i="10" s="1"/>
  <c r="A3478" i="10"/>
  <c r="K3478" i="10" l="1"/>
  <c r="L3478" i="10" s="1"/>
  <c r="M3478" i="10" s="1"/>
  <c r="H3478" i="10"/>
  <c r="I3478" i="10" s="1"/>
  <c r="J3478" i="10" s="1"/>
  <c r="E3478" i="10"/>
  <c r="F3478" i="10" s="1"/>
  <c r="G3478" i="10" s="1"/>
  <c r="B3478" i="10"/>
  <c r="C3478" i="10" s="1"/>
  <c r="D3478" i="10" s="1"/>
  <c r="A3479" i="10"/>
  <c r="K3479" i="10" l="1"/>
  <c r="L3479" i="10" s="1"/>
  <c r="M3479" i="10" s="1"/>
  <c r="H3479" i="10"/>
  <c r="I3479" i="10" s="1"/>
  <c r="J3479" i="10" s="1"/>
  <c r="E3479" i="10"/>
  <c r="F3479" i="10" s="1"/>
  <c r="G3479" i="10" s="1"/>
  <c r="A3480" i="10"/>
  <c r="B3479" i="10"/>
  <c r="C3479" i="10" s="1"/>
  <c r="D3479" i="10" s="1"/>
  <c r="K3480" i="10" l="1"/>
  <c r="L3480" i="10" s="1"/>
  <c r="M3480" i="10" s="1"/>
  <c r="H3480" i="10"/>
  <c r="I3480" i="10" s="1"/>
  <c r="J3480" i="10" s="1"/>
  <c r="E3480" i="10"/>
  <c r="F3480" i="10" s="1"/>
  <c r="G3480" i="10" s="1"/>
  <c r="B3480" i="10"/>
  <c r="C3480" i="10" s="1"/>
  <c r="D3480" i="10" s="1"/>
  <c r="A3481" i="10"/>
  <c r="K3481" i="10" l="1"/>
  <c r="L3481" i="10" s="1"/>
  <c r="M3481" i="10" s="1"/>
  <c r="H3481" i="10"/>
  <c r="I3481" i="10" s="1"/>
  <c r="J3481" i="10" s="1"/>
  <c r="E3481" i="10"/>
  <c r="F3481" i="10" s="1"/>
  <c r="G3481" i="10" s="1"/>
  <c r="A3482" i="10"/>
  <c r="B3481" i="10"/>
  <c r="C3481" i="10" s="1"/>
  <c r="D3481" i="10" s="1"/>
  <c r="K3482" i="10" l="1"/>
  <c r="L3482" i="10" s="1"/>
  <c r="M3482" i="10" s="1"/>
  <c r="H3482" i="10"/>
  <c r="I3482" i="10" s="1"/>
  <c r="J3482" i="10" s="1"/>
  <c r="E3482" i="10"/>
  <c r="F3482" i="10" s="1"/>
  <c r="G3482" i="10" s="1"/>
  <c r="B3482" i="10"/>
  <c r="C3482" i="10" s="1"/>
  <c r="D3482" i="10" s="1"/>
  <c r="A3483" i="10"/>
  <c r="K3483" i="10" l="1"/>
  <c r="L3483" i="10" s="1"/>
  <c r="M3483" i="10" s="1"/>
  <c r="E3483" i="10"/>
  <c r="F3483" i="10" s="1"/>
  <c r="G3483" i="10" s="1"/>
  <c r="H3483" i="10"/>
  <c r="I3483" i="10" s="1"/>
  <c r="J3483" i="10" s="1"/>
  <c r="A3484" i="10"/>
  <c r="B3483" i="10"/>
  <c r="C3483" i="10" s="1"/>
  <c r="D3483" i="10" s="1"/>
  <c r="K3484" i="10" l="1"/>
  <c r="L3484" i="10" s="1"/>
  <c r="M3484" i="10" s="1"/>
  <c r="H3484" i="10"/>
  <c r="I3484" i="10" s="1"/>
  <c r="J3484" i="10" s="1"/>
  <c r="E3484" i="10"/>
  <c r="F3484" i="10" s="1"/>
  <c r="G3484" i="10" s="1"/>
  <c r="B3484" i="10"/>
  <c r="C3484" i="10" s="1"/>
  <c r="D3484" i="10" s="1"/>
  <c r="A3485" i="10"/>
  <c r="K3485" i="10" l="1"/>
  <c r="L3485" i="10" s="1"/>
  <c r="M3485" i="10" s="1"/>
  <c r="H3485" i="10"/>
  <c r="I3485" i="10" s="1"/>
  <c r="J3485" i="10" s="1"/>
  <c r="E3485" i="10"/>
  <c r="F3485" i="10" s="1"/>
  <c r="G3485" i="10" s="1"/>
  <c r="B3485" i="10"/>
  <c r="C3485" i="10" s="1"/>
  <c r="D3485" i="10" s="1"/>
  <c r="A3486" i="10"/>
  <c r="K3486" i="10" l="1"/>
  <c r="L3486" i="10" s="1"/>
  <c r="M3486" i="10" s="1"/>
  <c r="H3486" i="10"/>
  <c r="I3486" i="10" s="1"/>
  <c r="J3486" i="10" s="1"/>
  <c r="E3486" i="10"/>
  <c r="F3486" i="10" s="1"/>
  <c r="G3486" i="10" s="1"/>
  <c r="B3486" i="10"/>
  <c r="C3486" i="10" s="1"/>
  <c r="D3486" i="10" s="1"/>
  <c r="A3487" i="10"/>
  <c r="K3487" i="10" l="1"/>
  <c r="L3487" i="10" s="1"/>
  <c r="M3487" i="10" s="1"/>
  <c r="H3487" i="10"/>
  <c r="I3487" i="10" s="1"/>
  <c r="J3487" i="10" s="1"/>
  <c r="E3487" i="10"/>
  <c r="F3487" i="10" s="1"/>
  <c r="G3487" i="10" s="1"/>
  <c r="A3488" i="10"/>
  <c r="B3487" i="10"/>
  <c r="C3487" i="10" s="1"/>
  <c r="D3487" i="10" s="1"/>
  <c r="K3488" i="10" l="1"/>
  <c r="L3488" i="10" s="1"/>
  <c r="M3488" i="10" s="1"/>
  <c r="H3488" i="10"/>
  <c r="I3488" i="10" s="1"/>
  <c r="J3488" i="10" s="1"/>
  <c r="E3488" i="10"/>
  <c r="F3488" i="10" s="1"/>
  <c r="G3488" i="10" s="1"/>
  <c r="B3488" i="10"/>
  <c r="C3488" i="10" s="1"/>
  <c r="D3488" i="10" s="1"/>
  <c r="A3489" i="10"/>
  <c r="K3489" i="10" l="1"/>
  <c r="L3489" i="10" s="1"/>
  <c r="M3489" i="10" s="1"/>
  <c r="H3489" i="10"/>
  <c r="I3489" i="10" s="1"/>
  <c r="J3489" i="10" s="1"/>
  <c r="E3489" i="10"/>
  <c r="F3489" i="10" s="1"/>
  <c r="G3489" i="10" s="1"/>
  <c r="A3490" i="10"/>
  <c r="B3489" i="10"/>
  <c r="C3489" i="10" s="1"/>
  <c r="D3489" i="10" s="1"/>
  <c r="K3490" i="10" l="1"/>
  <c r="L3490" i="10" s="1"/>
  <c r="M3490" i="10" s="1"/>
  <c r="H3490" i="10"/>
  <c r="I3490" i="10" s="1"/>
  <c r="J3490" i="10" s="1"/>
  <c r="E3490" i="10"/>
  <c r="F3490" i="10" s="1"/>
  <c r="G3490" i="10" s="1"/>
  <c r="B3490" i="10"/>
  <c r="C3490" i="10" s="1"/>
  <c r="D3490" i="10" s="1"/>
  <c r="A3491" i="10"/>
  <c r="K3491" i="10" l="1"/>
  <c r="L3491" i="10" s="1"/>
  <c r="M3491" i="10" s="1"/>
  <c r="H3491" i="10"/>
  <c r="I3491" i="10" s="1"/>
  <c r="J3491" i="10" s="1"/>
  <c r="E3491" i="10"/>
  <c r="F3491" i="10" s="1"/>
  <c r="G3491" i="10" s="1"/>
  <c r="A3492" i="10"/>
  <c r="B3491" i="10"/>
  <c r="C3491" i="10" s="1"/>
  <c r="D3491" i="10" s="1"/>
  <c r="K3492" i="10" l="1"/>
  <c r="L3492" i="10" s="1"/>
  <c r="M3492" i="10" s="1"/>
  <c r="H3492" i="10"/>
  <c r="I3492" i="10" s="1"/>
  <c r="J3492" i="10" s="1"/>
  <c r="E3492" i="10"/>
  <c r="F3492" i="10" s="1"/>
  <c r="G3492" i="10" s="1"/>
  <c r="B3492" i="10"/>
  <c r="C3492" i="10" s="1"/>
  <c r="D3492" i="10" s="1"/>
  <c r="A3493" i="10"/>
  <c r="K3493" i="10" l="1"/>
  <c r="L3493" i="10" s="1"/>
  <c r="M3493" i="10" s="1"/>
  <c r="H3493" i="10"/>
  <c r="I3493" i="10" s="1"/>
  <c r="J3493" i="10" s="1"/>
  <c r="E3493" i="10"/>
  <c r="F3493" i="10" s="1"/>
  <c r="G3493" i="10" s="1"/>
  <c r="B3493" i="10"/>
  <c r="C3493" i="10" s="1"/>
  <c r="D3493" i="10" s="1"/>
  <c r="A3494" i="10"/>
  <c r="K3494" i="10" l="1"/>
  <c r="L3494" i="10" s="1"/>
  <c r="M3494" i="10" s="1"/>
  <c r="H3494" i="10"/>
  <c r="I3494" i="10" s="1"/>
  <c r="J3494" i="10" s="1"/>
  <c r="E3494" i="10"/>
  <c r="F3494" i="10" s="1"/>
  <c r="G3494" i="10" s="1"/>
  <c r="B3494" i="10"/>
  <c r="C3494" i="10" s="1"/>
  <c r="D3494" i="10" s="1"/>
  <c r="A3495" i="10"/>
  <c r="K3495" i="10" l="1"/>
  <c r="L3495" i="10" s="1"/>
  <c r="M3495" i="10" s="1"/>
  <c r="H3495" i="10"/>
  <c r="I3495" i="10" s="1"/>
  <c r="J3495" i="10" s="1"/>
  <c r="E3495" i="10"/>
  <c r="F3495" i="10" s="1"/>
  <c r="G3495" i="10" s="1"/>
  <c r="A3496" i="10"/>
  <c r="B3495" i="10"/>
  <c r="C3495" i="10" s="1"/>
  <c r="D3495" i="10" s="1"/>
  <c r="K3496" i="10" l="1"/>
  <c r="L3496" i="10" s="1"/>
  <c r="M3496" i="10" s="1"/>
  <c r="H3496" i="10"/>
  <c r="I3496" i="10" s="1"/>
  <c r="J3496" i="10" s="1"/>
  <c r="E3496" i="10"/>
  <c r="F3496" i="10" s="1"/>
  <c r="G3496" i="10" s="1"/>
  <c r="B3496" i="10"/>
  <c r="C3496" i="10" s="1"/>
  <c r="D3496" i="10" s="1"/>
  <c r="A3497" i="10"/>
  <c r="K3497" i="10" l="1"/>
  <c r="L3497" i="10" s="1"/>
  <c r="M3497" i="10" s="1"/>
  <c r="H3497" i="10"/>
  <c r="I3497" i="10" s="1"/>
  <c r="J3497" i="10" s="1"/>
  <c r="E3497" i="10"/>
  <c r="F3497" i="10" s="1"/>
  <c r="G3497" i="10" s="1"/>
  <c r="A3498" i="10"/>
  <c r="B3497" i="10"/>
  <c r="C3497" i="10" s="1"/>
  <c r="D3497" i="10" s="1"/>
  <c r="K3498" i="10" l="1"/>
  <c r="L3498" i="10" s="1"/>
  <c r="M3498" i="10" s="1"/>
  <c r="H3498" i="10"/>
  <c r="I3498" i="10" s="1"/>
  <c r="J3498" i="10" s="1"/>
  <c r="E3498" i="10"/>
  <c r="F3498" i="10" s="1"/>
  <c r="G3498" i="10" s="1"/>
  <c r="B3498" i="10"/>
  <c r="C3498" i="10" s="1"/>
  <c r="D3498" i="10" s="1"/>
  <c r="A3499" i="10"/>
  <c r="K3499" i="10" l="1"/>
  <c r="L3499" i="10" s="1"/>
  <c r="M3499" i="10" s="1"/>
  <c r="E3499" i="10"/>
  <c r="F3499" i="10" s="1"/>
  <c r="G3499" i="10" s="1"/>
  <c r="H3499" i="10"/>
  <c r="I3499" i="10" s="1"/>
  <c r="J3499" i="10" s="1"/>
  <c r="A3500" i="10"/>
  <c r="B3499" i="10"/>
  <c r="C3499" i="10" s="1"/>
  <c r="D3499" i="10" s="1"/>
  <c r="K3500" i="10" l="1"/>
  <c r="L3500" i="10" s="1"/>
  <c r="M3500" i="10" s="1"/>
  <c r="H3500" i="10"/>
  <c r="I3500" i="10" s="1"/>
  <c r="J3500" i="10" s="1"/>
  <c r="E3500" i="10"/>
  <c r="F3500" i="10" s="1"/>
  <c r="G3500" i="10" s="1"/>
  <c r="B3500" i="10"/>
  <c r="C3500" i="10" s="1"/>
  <c r="D3500" i="10" s="1"/>
  <c r="A3501" i="10"/>
  <c r="K3501" i="10" l="1"/>
  <c r="L3501" i="10" s="1"/>
  <c r="M3501" i="10" s="1"/>
  <c r="H3501" i="10"/>
  <c r="I3501" i="10" s="1"/>
  <c r="J3501" i="10" s="1"/>
  <c r="E3501" i="10"/>
  <c r="F3501" i="10" s="1"/>
  <c r="G3501" i="10" s="1"/>
  <c r="B3501" i="10"/>
  <c r="C3501" i="10" s="1"/>
  <c r="D3501" i="10" s="1"/>
  <c r="A3502" i="10"/>
  <c r="K3502" i="10" l="1"/>
  <c r="L3502" i="10" s="1"/>
  <c r="M3502" i="10" s="1"/>
  <c r="H3502" i="10"/>
  <c r="I3502" i="10" s="1"/>
  <c r="J3502" i="10" s="1"/>
  <c r="E3502" i="10"/>
  <c r="F3502" i="10" s="1"/>
  <c r="G3502" i="10" s="1"/>
  <c r="B3502" i="10"/>
  <c r="C3502" i="10" s="1"/>
  <c r="D3502" i="10" s="1"/>
  <c r="A3503" i="10"/>
  <c r="K3503" i="10" l="1"/>
  <c r="L3503" i="10" s="1"/>
  <c r="M3503" i="10" s="1"/>
  <c r="H3503" i="10"/>
  <c r="I3503" i="10" s="1"/>
  <c r="J3503" i="10" s="1"/>
  <c r="E3503" i="10"/>
  <c r="F3503" i="10" s="1"/>
  <c r="G3503" i="10" s="1"/>
  <c r="A3504" i="10"/>
  <c r="B3503" i="10"/>
  <c r="C3503" i="10" s="1"/>
  <c r="D3503" i="10" s="1"/>
  <c r="K3504" i="10" l="1"/>
  <c r="L3504" i="10" s="1"/>
  <c r="M3504" i="10" s="1"/>
  <c r="H3504" i="10"/>
  <c r="I3504" i="10" s="1"/>
  <c r="J3504" i="10" s="1"/>
  <c r="E3504" i="10"/>
  <c r="F3504" i="10" s="1"/>
  <c r="G3504" i="10" s="1"/>
  <c r="B3504" i="10"/>
  <c r="C3504" i="10" s="1"/>
  <c r="D3504" i="10" s="1"/>
  <c r="A3505" i="10"/>
  <c r="K3505" i="10" l="1"/>
  <c r="L3505" i="10" s="1"/>
  <c r="M3505" i="10" s="1"/>
  <c r="H3505" i="10"/>
  <c r="I3505" i="10" s="1"/>
  <c r="J3505" i="10" s="1"/>
  <c r="E3505" i="10"/>
  <c r="F3505" i="10" s="1"/>
  <c r="G3505" i="10" s="1"/>
  <c r="A3506" i="10"/>
  <c r="B3505" i="10"/>
  <c r="C3505" i="10" s="1"/>
  <c r="D3505" i="10" s="1"/>
  <c r="K3506" i="10" l="1"/>
  <c r="L3506" i="10" s="1"/>
  <c r="M3506" i="10" s="1"/>
  <c r="H3506" i="10"/>
  <c r="I3506" i="10" s="1"/>
  <c r="J3506" i="10" s="1"/>
  <c r="E3506" i="10"/>
  <c r="F3506" i="10" s="1"/>
  <c r="G3506" i="10" s="1"/>
  <c r="B3506" i="10"/>
  <c r="C3506" i="10" s="1"/>
  <c r="D3506" i="10" s="1"/>
  <c r="A3507" i="10"/>
  <c r="K3507" i="10" l="1"/>
  <c r="L3507" i="10" s="1"/>
  <c r="M3507" i="10" s="1"/>
  <c r="H3507" i="10"/>
  <c r="I3507" i="10" s="1"/>
  <c r="J3507" i="10" s="1"/>
  <c r="E3507" i="10"/>
  <c r="F3507" i="10" s="1"/>
  <c r="G3507" i="10" s="1"/>
  <c r="A3508" i="10"/>
  <c r="B3507" i="10"/>
  <c r="C3507" i="10" s="1"/>
  <c r="D3507" i="10" s="1"/>
  <c r="K3508" i="10" l="1"/>
  <c r="L3508" i="10" s="1"/>
  <c r="M3508" i="10" s="1"/>
  <c r="H3508" i="10"/>
  <c r="I3508" i="10" s="1"/>
  <c r="J3508" i="10" s="1"/>
  <c r="E3508" i="10"/>
  <c r="F3508" i="10" s="1"/>
  <c r="G3508" i="10" s="1"/>
  <c r="B3508" i="10"/>
  <c r="C3508" i="10" s="1"/>
  <c r="D3508" i="10" s="1"/>
  <c r="A3509" i="10"/>
  <c r="K3509" i="10" l="1"/>
  <c r="L3509" i="10" s="1"/>
  <c r="M3509" i="10" s="1"/>
  <c r="H3509" i="10"/>
  <c r="I3509" i="10" s="1"/>
  <c r="J3509" i="10" s="1"/>
  <c r="E3509" i="10"/>
  <c r="F3509" i="10" s="1"/>
  <c r="G3509" i="10" s="1"/>
  <c r="B3509" i="10"/>
  <c r="C3509" i="10" s="1"/>
  <c r="D3509" i="10" s="1"/>
  <c r="A3510" i="10"/>
  <c r="K3510" i="10" l="1"/>
  <c r="L3510" i="10" s="1"/>
  <c r="M3510" i="10" s="1"/>
  <c r="H3510" i="10"/>
  <c r="I3510" i="10" s="1"/>
  <c r="J3510" i="10" s="1"/>
  <c r="E3510" i="10"/>
  <c r="F3510" i="10" s="1"/>
  <c r="G3510" i="10" s="1"/>
  <c r="B3510" i="10"/>
  <c r="C3510" i="10" s="1"/>
  <c r="D3510" i="10" s="1"/>
  <c r="A3511" i="10"/>
  <c r="K3511" i="10" l="1"/>
  <c r="L3511" i="10" s="1"/>
  <c r="M3511" i="10" s="1"/>
  <c r="H3511" i="10"/>
  <c r="I3511" i="10" s="1"/>
  <c r="J3511" i="10" s="1"/>
  <c r="E3511" i="10"/>
  <c r="F3511" i="10" s="1"/>
  <c r="G3511" i="10" s="1"/>
  <c r="A3512" i="10"/>
  <c r="B3511" i="10"/>
  <c r="C3511" i="10" s="1"/>
  <c r="D3511" i="10" s="1"/>
  <c r="K3512" i="10" l="1"/>
  <c r="L3512" i="10" s="1"/>
  <c r="M3512" i="10" s="1"/>
  <c r="H3512" i="10"/>
  <c r="I3512" i="10" s="1"/>
  <c r="J3512" i="10" s="1"/>
  <c r="E3512" i="10"/>
  <c r="F3512" i="10" s="1"/>
  <c r="G3512" i="10" s="1"/>
  <c r="B3512" i="10"/>
  <c r="C3512" i="10" s="1"/>
  <c r="D3512" i="10" s="1"/>
  <c r="A3513" i="10"/>
  <c r="K3513" i="10" l="1"/>
  <c r="L3513" i="10" s="1"/>
  <c r="M3513" i="10" s="1"/>
  <c r="H3513" i="10"/>
  <c r="I3513" i="10" s="1"/>
  <c r="J3513" i="10" s="1"/>
  <c r="E3513" i="10"/>
  <c r="F3513" i="10" s="1"/>
  <c r="G3513" i="10" s="1"/>
  <c r="A3514" i="10"/>
  <c r="B3513" i="10"/>
  <c r="C3513" i="10" s="1"/>
  <c r="D3513" i="10" s="1"/>
  <c r="K3514" i="10" l="1"/>
  <c r="L3514" i="10" s="1"/>
  <c r="M3514" i="10" s="1"/>
  <c r="H3514" i="10"/>
  <c r="I3514" i="10" s="1"/>
  <c r="J3514" i="10" s="1"/>
  <c r="E3514" i="10"/>
  <c r="F3514" i="10" s="1"/>
  <c r="G3514" i="10" s="1"/>
  <c r="B3514" i="10"/>
  <c r="C3514" i="10" s="1"/>
  <c r="D3514" i="10" s="1"/>
  <c r="A3515" i="10"/>
  <c r="K3515" i="10" l="1"/>
  <c r="L3515" i="10" s="1"/>
  <c r="M3515" i="10" s="1"/>
  <c r="H3515" i="10"/>
  <c r="I3515" i="10" s="1"/>
  <c r="J3515" i="10" s="1"/>
  <c r="E3515" i="10"/>
  <c r="F3515" i="10" s="1"/>
  <c r="G3515" i="10" s="1"/>
  <c r="A3516" i="10"/>
  <c r="B3515" i="10"/>
  <c r="C3515" i="10" s="1"/>
  <c r="D3515" i="10" s="1"/>
  <c r="K3516" i="10" l="1"/>
  <c r="L3516" i="10" s="1"/>
  <c r="M3516" i="10" s="1"/>
  <c r="H3516" i="10"/>
  <c r="I3516" i="10" s="1"/>
  <c r="J3516" i="10" s="1"/>
  <c r="E3516" i="10"/>
  <c r="F3516" i="10" s="1"/>
  <c r="G3516" i="10" s="1"/>
  <c r="B3516" i="10"/>
  <c r="C3516" i="10" s="1"/>
  <c r="D3516" i="10" s="1"/>
  <c r="A3517" i="10"/>
  <c r="K3517" i="10" l="1"/>
  <c r="L3517" i="10" s="1"/>
  <c r="M3517" i="10" s="1"/>
  <c r="H3517" i="10"/>
  <c r="I3517" i="10" s="1"/>
  <c r="J3517" i="10" s="1"/>
  <c r="E3517" i="10"/>
  <c r="F3517" i="10" s="1"/>
  <c r="G3517" i="10" s="1"/>
  <c r="B3517" i="10"/>
  <c r="C3517" i="10" s="1"/>
  <c r="D3517" i="10" s="1"/>
  <c r="A3518" i="10"/>
  <c r="K3518" i="10" l="1"/>
  <c r="L3518" i="10" s="1"/>
  <c r="M3518" i="10" s="1"/>
  <c r="H3518" i="10"/>
  <c r="I3518" i="10" s="1"/>
  <c r="J3518" i="10" s="1"/>
  <c r="E3518" i="10"/>
  <c r="F3518" i="10" s="1"/>
  <c r="G3518" i="10" s="1"/>
  <c r="B3518" i="10"/>
  <c r="C3518" i="10" s="1"/>
  <c r="D3518" i="10" s="1"/>
  <c r="A3519" i="10"/>
  <c r="K3519" i="10" l="1"/>
  <c r="L3519" i="10" s="1"/>
  <c r="M3519" i="10" s="1"/>
  <c r="H3519" i="10"/>
  <c r="I3519" i="10" s="1"/>
  <c r="J3519" i="10" s="1"/>
  <c r="E3519" i="10"/>
  <c r="F3519" i="10" s="1"/>
  <c r="G3519" i="10" s="1"/>
  <c r="A3520" i="10"/>
  <c r="B3519" i="10"/>
  <c r="C3519" i="10" s="1"/>
  <c r="D3519" i="10" s="1"/>
  <c r="K3520" i="10" l="1"/>
  <c r="L3520" i="10" s="1"/>
  <c r="M3520" i="10" s="1"/>
  <c r="H3520" i="10"/>
  <c r="I3520" i="10" s="1"/>
  <c r="J3520" i="10" s="1"/>
  <c r="E3520" i="10"/>
  <c r="F3520" i="10" s="1"/>
  <c r="G3520" i="10" s="1"/>
  <c r="B3520" i="10"/>
  <c r="C3520" i="10" s="1"/>
  <c r="D3520" i="10" s="1"/>
  <c r="A3521" i="10"/>
  <c r="K3521" i="10" l="1"/>
  <c r="L3521" i="10" s="1"/>
  <c r="M3521" i="10" s="1"/>
  <c r="H3521" i="10"/>
  <c r="I3521" i="10" s="1"/>
  <c r="J3521" i="10" s="1"/>
  <c r="E3521" i="10"/>
  <c r="F3521" i="10" s="1"/>
  <c r="G3521" i="10" s="1"/>
  <c r="A3522" i="10"/>
  <c r="B3521" i="10"/>
  <c r="C3521" i="10" s="1"/>
  <c r="D3521" i="10" s="1"/>
  <c r="K3522" i="10" l="1"/>
  <c r="L3522" i="10" s="1"/>
  <c r="M3522" i="10" s="1"/>
  <c r="H3522" i="10"/>
  <c r="I3522" i="10" s="1"/>
  <c r="J3522" i="10" s="1"/>
  <c r="E3522" i="10"/>
  <c r="F3522" i="10" s="1"/>
  <c r="G3522" i="10" s="1"/>
  <c r="B3522" i="10"/>
  <c r="C3522" i="10" s="1"/>
  <c r="D3522" i="10" s="1"/>
  <c r="A3523" i="10"/>
  <c r="K3523" i="10" l="1"/>
  <c r="L3523" i="10" s="1"/>
  <c r="M3523" i="10" s="1"/>
  <c r="H3523" i="10"/>
  <c r="I3523" i="10" s="1"/>
  <c r="J3523" i="10" s="1"/>
  <c r="E3523" i="10"/>
  <c r="F3523" i="10" s="1"/>
  <c r="G3523" i="10" s="1"/>
  <c r="A3524" i="10"/>
  <c r="B3523" i="10"/>
  <c r="C3523" i="10" s="1"/>
  <c r="D3523" i="10" s="1"/>
  <c r="K3524" i="10" l="1"/>
  <c r="L3524" i="10" s="1"/>
  <c r="M3524" i="10" s="1"/>
  <c r="H3524" i="10"/>
  <c r="I3524" i="10" s="1"/>
  <c r="J3524" i="10" s="1"/>
  <c r="E3524" i="10"/>
  <c r="F3524" i="10" s="1"/>
  <c r="G3524" i="10" s="1"/>
  <c r="B3524" i="10"/>
  <c r="C3524" i="10" s="1"/>
  <c r="D3524" i="10" s="1"/>
  <c r="A3525" i="10"/>
  <c r="K3525" i="10" l="1"/>
  <c r="L3525" i="10" s="1"/>
  <c r="M3525" i="10" s="1"/>
  <c r="H3525" i="10"/>
  <c r="I3525" i="10" s="1"/>
  <c r="J3525" i="10" s="1"/>
  <c r="E3525" i="10"/>
  <c r="F3525" i="10" s="1"/>
  <c r="G3525" i="10" s="1"/>
  <c r="B3525" i="10"/>
  <c r="C3525" i="10" s="1"/>
  <c r="D3525" i="10" s="1"/>
  <c r="A3526" i="10"/>
  <c r="K3526" i="10" l="1"/>
  <c r="L3526" i="10" s="1"/>
  <c r="M3526" i="10" s="1"/>
  <c r="H3526" i="10"/>
  <c r="I3526" i="10" s="1"/>
  <c r="J3526" i="10" s="1"/>
  <c r="E3526" i="10"/>
  <c r="F3526" i="10" s="1"/>
  <c r="G3526" i="10" s="1"/>
  <c r="B3526" i="10"/>
  <c r="C3526" i="10" s="1"/>
  <c r="D3526" i="10" s="1"/>
  <c r="A3527" i="10"/>
  <c r="K3527" i="10" l="1"/>
  <c r="L3527" i="10" s="1"/>
  <c r="M3527" i="10" s="1"/>
  <c r="H3527" i="10"/>
  <c r="I3527" i="10" s="1"/>
  <c r="J3527" i="10" s="1"/>
  <c r="E3527" i="10"/>
  <c r="F3527" i="10" s="1"/>
  <c r="G3527" i="10" s="1"/>
  <c r="A3528" i="10"/>
  <c r="B3527" i="10"/>
  <c r="C3527" i="10" s="1"/>
  <c r="D3527" i="10" s="1"/>
  <c r="K3528" i="10" l="1"/>
  <c r="L3528" i="10" s="1"/>
  <c r="M3528" i="10" s="1"/>
  <c r="H3528" i="10"/>
  <c r="I3528" i="10" s="1"/>
  <c r="J3528" i="10" s="1"/>
  <c r="E3528" i="10"/>
  <c r="F3528" i="10" s="1"/>
  <c r="G3528" i="10" s="1"/>
  <c r="B3528" i="10"/>
  <c r="C3528" i="10" s="1"/>
  <c r="D3528" i="10" s="1"/>
  <c r="A3529" i="10"/>
  <c r="K3529" i="10" l="1"/>
  <c r="L3529" i="10" s="1"/>
  <c r="M3529" i="10" s="1"/>
  <c r="H3529" i="10"/>
  <c r="I3529" i="10" s="1"/>
  <c r="J3529" i="10" s="1"/>
  <c r="E3529" i="10"/>
  <c r="F3529" i="10" s="1"/>
  <c r="G3529" i="10" s="1"/>
  <c r="A3530" i="10"/>
  <c r="B3529" i="10"/>
  <c r="C3529" i="10" s="1"/>
  <c r="D3529" i="10" s="1"/>
  <c r="K3530" i="10" l="1"/>
  <c r="L3530" i="10" s="1"/>
  <c r="M3530" i="10" s="1"/>
  <c r="H3530" i="10"/>
  <c r="I3530" i="10" s="1"/>
  <c r="J3530" i="10" s="1"/>
  <c r="E3530" i="10"/>
  <c r="F3530" i="10" s="1"/>
  <c r="G3530" i="10" s="1"/>
  <c r="B3530" i="10"/>
  <c r="C3530" i="10" s="1"/>
  <c r="D3530" i="10" s="1"/>
  <c r="A3531" i="10"/>
  <c r="K3531" i="10" l="1"/>
  <c r="L3531" i="10" s="1"/>
  <c r="M3531" i="10" s="1"/>
  <c r="E3531" i="10"/>
  <c r="F3531" i="10" s="1"/>
  <c r="G3531" i="10" s="1"/>
  <c r="H3531" i="10"/>
  <c r="I3531" i="10" s="1"/>
  <c r="J3531" i="10" s="1"/>
  <c r="A3532" i="10"/>
  <c r="B3531" i="10"/>
  <c r="C3531" i="10" s="1"/>
  <c r="D3531" i="10" s="1"/>
  <c r="K3532" i="10" l="1"/>
  <c r="L3532" i="10" s="1"/>
  <c r="M3532" i="10" s="1"/>
  <c r="H3532" i="10"/>
  <c r="I3532" i="10" s="1"/>
  <c r="J3532" i="10" s="1"/>
  <c r="E3532" i="10"/>
  <c r="F3532" i="10" s="1"/>
  <c r="G3532" i="10" s="1"/>
  <c r="B3532" i="10"/>
  <c r="C3532" i="10" s="1"/>
  <c r="D3532" i="10" s="1"/>
  <c r="A3533" i="10"/>
  <c r="K3533" i="10" l="1"/>
  <c r="L3533" i="10" s="1"/>
  <c r="M3533" i="10" s="1"/>
  <c r="H3533" i="10"/>
  <c r="I3533" i="10" s="1"/>
  <c r="J3533" i="10" s="1"/>
  <c r="E3533" i="10"/>
  <c r="F3533" i="10" s="1"/>
  <c r="G3533" i="10" s="1"/>
  <c r="B3533" i="10"/>
  <c r="C3533" i="10" s="1"/>
  <c r="D3533" i="10" s="1"/>
  <c r="A3534" i="10"/>
  <c r="K3534" i="10" l="1"/>
  <c r="L3534" i="10" s="1"/>
  <c r="M3534" i="10" s="1"/>
  <c r="H3534" i="10"/>
  <c r="I3534" i="10" s="1"/>
  <c r="J3534" i="10" s="1"/>
  <c r="E3534" i="10"/>
  <c r="F3534" i="10" s="1"/>
  <c r="G3534" i="10" s="1"/>
  <c r="B3534" i="10"/>
  <c r="C3534" i="10" s="1"/>
  <c r="D3534" i="10" s="1"/>
  <c r="A3535" i="10"/>
  <c r="K3535" i="10" l="1"/>
  <c r="L3535" i="10" s="1"/>
  <c r="M3535" i="10" s="1"/>
  <c r="H3535" i="10"/>
  <c r="I3535" i="10" s="1"/>
  <c r="J3535" i="10" s="1"/>
  <c r="E3535" i="10"/>
  <c r="F3535" i="10" s="1"/>
  <c r="G3535" i="10" s="1"/>
  <c r="A3536" i="10"/>
  <c r="B3535" i="10"/>
  <c r="C3535" i="10" s="1"/>
  <c r="D3535" i="10" s="1"/>
  <c r="K3536" i="10" l="1"/>
  <c r="L3536" i="10" s="1"/>
  <c r="M3536" i="10" s="1"/>
  <c r="H3536" i="10"/>
  <c r="I3536" i="10" s="1"/>
  <c r="J3536" i="10" s="1"/>
  <c r="E3536" i="10"/>
  <c r="F3536" i="10" s="1"/>
  <c r="G3536" i="10" s="1"/>
  <c r="B3536" i="10"/>
  <c r="C3536" i="10" s="1"/>
  <c r="D3536" i="10" s="1"/>
  <c r="A3537" i="10"/>
  <c r="K3537" i="10" l="1"/>
  <c r="L3537" i="10" s="1"/>
  <c r="M3537" i="10" s="1"/>
  <c r="H3537" i="10"/>
  <c r="I3537" i="10" s="1"/>
  <c r="J3537" i="10" s="1"/>
  <c r="E3537" i="10"/>
  <c r="F3537" i="10" s="1"/>
  <c r="G3537" i="10" s="1"/>
  <c r="A3538" i="10"/>
  <c r="B3537" i="10"/>
  <c r="C3537" i="10" s="1"/>
  <c r="D3537" i="10" s="1"/>
  <c r="K3538" i="10" l="1"/>
  <c r="L3538" i="10" s="1"/>
  <c r="M3538" i="10" s="1"/>
  <c r="H3538" i="10"/>
  <c r="I3538" i="10" s="1"/>
  <c r="J3538" i="10" s="1"/>
  <c r="E3538" i="10"/>
  <c r="F3538" i="10" s="1"/>
  <c r="G3538" i="10" s="1"/>
  <c r="B3538" i="10"/>
  <c r="C3538" i="10" s="1"/>
  <c r="D3538" i="10" s="1"/>
  <c r="A3539" i="10"/>
  <c r="K3539" i="10" l="1"/>
  <c r="L3539" i="10" s="1"/>
  <c r="M3539" i="10" s="1"/>
  <c r="H3539" i="10"/>
  <c r="I3539" i="10" s="1"/>
  <c r="J3539" i="10" s="1"/>
  <c r="E3539" i="10"/>
  <c r="F3539" i="10" s="1"/>
  <c r="G3539" i="10" s="1"/>
  <c r="A3540" i="10"/>
  <c r="B3539" i="10"/>
  <c r="C3539" i="10" s="1"/>
  <c r="D3539" i="10" s="1"/>
  <c r="K3540" i="10" l="1"/>
  <c r="L3540" i="10" s="1"/>
  <c r="M3540" i="10" s="1"/>
  <c r="H3540" i="10"/>
  <c r="I3540" i="10" s="1"/>
  <c r="J3540" i="10" s="1"/>
  <c r="E3540" i="10"/>
  <c r="F3540" i="10" s="1"/>
  <c r="G3540" i="10" s="1"/>
  <c r="B3540" i="10"/>
  <c r="C3540" i="10" s="1"/>
  <c r="D3540" i="10" s="1"/>
  <c r="A3541" i="10"/>
  <c r="K3541" i="10" l="1"/>
  <c r="L3541" i="10" s="1"/>
  <c r="M3541" i="10" s="1"/>
  <c r="H3541" i="10"/>
  <c r="I3541" i="10" s="1"/>
  <c r="J3541" i="10" s="1"/>
  <c r="E3541" i="10"/>
  <c r="F3541" i="10" s="1"/>
  <c r="G3541" i="10" s="1"/>
  <c r="B3541" i="10"/>
  <c r="C3541" i="10" s="1"/>
  <c r="D3541" i="10" s="1"/>
  <c r="A3542" i="10"/>
  <c r="K3542" i="10" l="1"/>
  <c r="L3542" i="10" s="1"/>
  <c r="M3542" i="10" s="1"/>
  <c r="H3542" i="10"/>
  <c r="I3542" i="10" s="1"/>
  <c r="J3542" i="10" s="1"/>
  <c r="E3542" i="10"/>
  <c r="F3542" i="10" s="1"/>
  <c r="G3542" i="10" s="1"/>
  <c r="B3542" i="10"/>
  <c r="C3542" i="10" s="1"/>
  <c r="D3542" i="10" s="1"/>
  <c r="A3543" i="10"/>
  <c r="K3543" i="10" l="1"/>
  <c r="L3543" i="10" s="1"/>
  <c r="M3543" i="10" s="1"/>
  <c r="H3543" i="10"/>
  <c r="I3543" i="10" s="1"/>
  <c r="J3543" i="10" s="1"/>
  <c r="E3543" i="10"/>
  <c r="F3543" i="10" s="1"/>
  <c r="G3543" i="10" s="1"/>
  <c r="A3544" i="10"/>
  <c r="B3543" i="10"/>
  <c r="C3543" i="10" s="1"/>
  <c r="D3543" i="10" s="1"/>
  <c r="K3544" i="10" l="1"/>
  <c r="L3544" i="10" s="1"/>
  <c r="M3544" i="10" s="1"/>
  <c r="H3544" i="10"/>
  <c r="I3544" i="10" s="1"/>
  <c r="J3544" i="10" s="1"/>
  <c r="E3544" i="10"/>
  <c r="F3544" i="10" s="1"/>
  <c r="G3544" i="10" s="1"/>
  <c r="B3544" i="10"/>
  <c r="C3544" i="10" s="1"/>
  <c r="D3544" i="10" s="1"/>
  <c r="A3545" i="10"/>
  <c r="K3545" i="10" l="1"/>
  <c r="L3545" i="10" s="1"/>
  <c r="M3545" i="10" s="1"/>
  <c r="H3545" i="10"/>
  <c r="I3545" i="10" s="1"/>
  <c r="J3545" i="10" s="1"/>
  <c r="E3545" i="10"/>
  <c r="F3545" i="10" s="1"/>
  <c r="G3545" i="10" s="1"/>
  <c r="A3546" i="10"/>
  <c r="B3545" i="10"/>
  <c r="C3545" i="10" s="1"/>
  <c r="D3545" i="10" s="1"/>
  <c r="K3546" i="10" l="1"/>
  <c r="L3546" i="10" s="1"/>
  <c r="M3546" i="10" s="1"/>
  <c r="H3546" i="10"/>
  <c r="I3546" i="10" s="1"/>
  <c r="J3546" i="10" s="1"/>
  <c r="E3546" i="10"/>
  <c r="F3546" i="10" s="1"/>
  <c r="G3546" i="10" s="1"/>
  <c r="B3546" i="10"/>
  <c r="C3546" i="10" s="1"/>
  <c r="D3546" i="10" s="1"/>
  <c r="A3547" i="10"/>
  <c r="K3547" i="10" l="1"/>
  <c r="L3547" i="10" s="1"/>
  <c r="M3547" i="10" s="1"/>
  <c r="E3547" i="10"/>
  <c r="F3547" i="10" s="1"/>
  <c r="G3547" i="10" s="1"/>
  <c r="H3547" i="10"/>
  <c r="I3547" i="10" s="1"/>
  <c r="J3547" i="10" s="1"/>
  <c r="A3548" i="10"/>
  <c r="B3547" i="10"/>
  <c r="C3547" i="10" s="1"/>
  <c r="D3547" i="10" s="1"/>
  <c r="K3548" i="10" l="1"/>
  <c r="L3548" i="10" s="1"/>
  <c r="M3548" i="10" s="1"/>
  <c r="H3548" i="10"/>
  <c r="I3548" i="10" s="1"/>
  <c r="J3548" i="10" s="1"/>
  <c r="E3548" i="10"/>
  <c r="F3548" i="10" s="1"/>
  <c r="G3548" i="10" s="1"/>
  <c r="B3548" i="10"/>
  <c r="C3548" i="10" s="1"/>
  <c r="D3548" i="10" s="1"/>
  <c r="A3549" i="10"/>
  <c r="K3549" i="10" l="1"/>
  <c r="L3549" i="10" s="1"/>
  <c r="M3549" i="10" s="1"/>
  <c r="H3549" i="10"/>
  <c r="I3549" i="10" s="1"/>
  <c r="J3549" i="10" s="1"/>
  <c r="E3549" i="10"/>
  <c r="F3549" i="10" s="1"/>
  <c r="G3549" i="10" s="1"/>
  <c r="B3549" i="10"/>
  <c r="C3549" i="10" s="1"/>
  <c r="D3549" i="10" s="1"/>
  <c r="A3550" i="10"/>
  <c r="K3550" i="10" l="1"/>
  <c r="L3550" i="10" s="1"/>
  <c r="M3550" i="10" s="1"/>
  <c r="H3550" i="10"/>
  <c r="I3550" i="10" s="1"/>
  <c r="J3550" i="10" s="1"/>
  <c r="E3550" i="10"/>
  <c r="F3550" i="10" s="1"/>
  <c r="G3550" i="10" s="1"/>
  <c r="B3550" i="10"/>
  <c r="C3550" i="10" s="1"/>
  <c r="D3550" i="10" s="1"/>
  <c r="A3551" i="10"/>
  <c r="K3551" i="10" l="1"/>
  <c r="L3551" i="10" s="1"/>
  <c r="M3551" i="10" s="1"/>
  <c r="H3551" i="10"/>
  <c r="I3551" i="10" s="1"/>
  <c r="J3551" i="10" s="1"/>
  <c r="E3551" i="10"/>
  <c r="F3551" i="10" s="1"/>
  <c r="G3551" i="10" s="1"/>
  <c r="A3552" i="10"/>
  <c r="B3551" i="10"/>
  <c r="C3551" i="10" s="1"/>
  <c r="D3551" i="10" s="1"/>
  <c r="K3552" i="10" l="1"/>
  <c r="L3552" i="10" s="1"/>
  <c r="M3552" i="10" s="1"/>
  <c r="H3552" i="10"/>
  <c r="I3552" i="10" s="1"/>
  <c r="J3552" i="10" s="1"/>
  <c r="E3552" i="10"/>
  <c r="F3552" i="10" s="1"/>
  <c r="G3552" i="10" s="1"/>
  <c r="B3552" i="10"/>
  <c r="C3552" i="10" s="1"/>
  <c r="D3552" i="10" s="1"/>
  <c r="A3553" i="10"/>
  <c r="K3553" i="10" l="1"/>
  <c r="L3553" i="10" s="1"/>
  <c r="M3553" i="10" s="1"/>
  <c r="H3553" i="10"/>
  <c r="I3553" i="10" s="1"/>
  <c r="J3553" i="10" s="1"/>
  <c r="E3553" i="10"/>
  <c r="F3553" i="10" s="1"/>
  <c r="G3553" i="10" s="1"/>
  <c r="A3554" i="10"/>
  <c r="B3553" i="10"/>
  <c r="C3553" i="10" s="1"/>
  <c r="D3553" i="10" s="1"/>
  <c r="K3554" i="10" l="1"/>
  <c r="L3554" i="10" s="1"/>
  <c r="M3554" i="10" s="1"/>
  <c r="H3554" i="10"/>
  <c r="I3554" i="10" s="1"/>
  <c r="J3554" i="10" s="1"/>
  <c r="E3554" i="10"/>
  <c r="F3554" i="10" s="1"/>
  <c r="G3554" i="10" s="1"/>
  <c r="B3554" i="10"/>
  <c r="C3554" i="10" s="1"/>
  <c r="D3554" i="10" s="1"/>
  <c r="A3555" i="10"/>
  <c r="K3555" i="10" l="1"/>
  <c r="L3555" i="10" s="1"/>
  <c r="M3555" i="10" s="1"/>
  <c r="H3555" i="10"/>
  <c r="I3555" i="10" s="1"/>
  <c r="J3555" i="10" s="1"/>
  <c r="E3555" i="10"/>
  <c r="F3555" i="10" s="1"/>
  <c r="G3555" i="10" s="1"/>
  <c r="A3556" i="10"/>
  <c r="B3555" i="10"/>
  <c r="C3555" i="10" s="1"/>
  <c r="D3555" i="10" s="1"/>
  <c r="K3556" i="10" l="1"/>
  <c r="L3556" i="10" s="1"/>
  <c r="M3556" i="10" s="1"/>
  <c r="H3556" i="10"/>
  <c r="I3556" i="10" s="1"/>
  <c r="J3556" i="10" s="1"/>
  <c r="E3556" i="10"/>
  <c r="F3556" i="10" s="1"/>
  <c r="G3556" i="10" s="1"/>
  <c r="A3557" i="10"/>
  <c r="B3556" i="10"/>
  <c r="C3556" i="10" s="1"/>
  <c r="D3556" i="10" s="1"/>
  <c r="K3557" i="10" l="1"/>
  <c r="L3557" i="10" s="1"/>
  <c r="M3557" i="10" s="1"/>
  <c r="H3557" i="10"/>
  <c r="I3557" i="10" s="1"/>
  <c r="J3557" i="10" s="1"/>
  <c r="E3557" i="10"/>
  <c r="F3557" i="10" s="1"/>
  <c r="G3557" i="10" s="1"/>
  <c r="A3558" i="10"/>
  <c r="B3557" i="10"/>
  <c r="C3557" i="10" s="1"/>
  <c r="D3557" i="10" s="1"/>
  <c r="K3558" i="10" l="1"/>
  <c r="L3558" i="10" s="1"/>
  <c r="M3558" i="10" s="1"/>
  <c r="H3558" i="10"/>
  <c r="I3558" i="10" s="1"/>
  <c r="J3558" i="10" s="1"/>
  <c r="E3558" i="10"/>
  <c r="F3558" i="10" s="1"/>
  <c r="G3558" i="10" s="1"/>
  <c r="A3559" i="10"/>
  <c r="B3558" i="10"/>
  <c r="C3558" i="10" s="1"/>
  <c r="D3558" i="10" s="1"/>
  <c r="K3559" i="10" l="1"/>
  <c r="L3559" i="10" s="1"/>
  <c r="M3559" i="10" s="1"/>
  <c r="H3559" i="10"/>
  <c r="I3559" i="10" s="1"/>
  <c r="J3559" i="10" s="1"/>
  <c r="E3559" i="10"/>
  <c r="F3559" i="10" s="1"/>
  <c r="G3559" i="10" s="1"/>
  <c r="A3560" i="10"/>
  <c r="B3559" i="10"/>
  <c r="C3559" i="10" s="1"/>
  <c r="D3559" i="10" s="1"/>
  <c r="K3560" i="10" l="1"/>
  <c r="L3560" i="10" s="1"/>
  <c r="M3560" i="10" s="1"/>
  <c r="H3560" i="10"/>
  <c r="I3560" i="10" s="1"/>
  <c r="J3560" i="10" s="1"/>
  <c r="E3560" i="10"/>
  <c r="F3560" i="10" s="1"/>
  <c r="G3560" i="10" s="1"/>
  <c r="A3561" i="10"/>
  <c r="B3560" i="10"/>
  <c r="C3560" i="10" s="1"/>
  <c r="D3560" i="10" s="1"/>
  <c r="K3561" i="10" l="1"/>
  <c r="L3561" i="10" s="1"/>
  <c r="M3561" i="10" s="1"/>
  <c r="H3561" i="10"/>
  <c r="I3561" i="10" s="1"/>
  <c r="J3561" i="10" s="1"/>
  <c r="E3561" i="10"/>
  <c r="F3561" i="10" s="1"/>
  <c r="G3561" i="10" s="1"/>
  <c r="A3562" i="10"/>
  <c r="B3561" i="10"/>
  <c r="C3561" i="10" s="1"/>
  <c r="D3561" i="10" s="1"/>
  <c r="K3562" i="10" l="1"/>
  <c r="L3562" i="10" s="1"/>
  <c r="M3562" i="10" s="1"/>
  <c r="H3562" i="10"/>
  <c r="I3562" i="10" s="1"/>
  <c r="J3562" i="10" s="1"/>
  <c r="E3562" i="10"/>
  <c r="F3562" i="10" s="1"/>
  <c r="G3562" i="10" s="1"/>
  <c r="A3563" i="10"/>
  <c r="B3562" i="10"/>
  <c r="C3562" i="10" s="1"/>
  <c r="D3562" i="10" s="1"/>
  <c r="K3563" i="10" l="1"/>
  <c r="L3563" i="10" s="1"/>
  <c r="M3563" i="10" s="1"/>
  <c r="E3563" i="10"/>
  <c r="F3563" i="10" s="1"/>
  <c r="G3563" i="10" s="1"/>
  <c r="H3563" i="10"/>
  <c r="I3563" i="10" s="1"/>
  <c r="J3563" i="10" s="1"/>
  <c r="A3564" i="10"/>
  <c r="B3563" i="10"/>
  <c r="C3563" i="10" s="1"/>
  <c r="D3563" i="10" s="1"/>
  <c r="K3564" i="10" l="1"/>
  <c r="L3564" i="10" s="1"/>
  <c r="M3564" i="10" s="1"/>
  <c r="H3564" i="10"/>
  <c r="I3564" i="10" s="1"/>
  <c r="J3564" i="10" s="1"/>
  <c r="E3564" i="10"/>
  <c r="F3564" i="10" s="1"/>
  <c r="G3564" i="10" s="1"/>
  <c r="A3565" i="10"/>
  <c r="B3564" i="10"/>
  <c r="C3564" i="10" s="1"/>
  <c r="D3564" i="10" s="1"/>
  <c r="K3565" i="10" l="1"/>
  <c r="L3565" i="10" s="1"/>
  <c r="M3565" i="10" s="1"/>
  <c r="H3565" i="10"/>
  <c r="I3565" i="10" s="1"/>
  <c r="J3565" i="10" s="1"/>
  <c r="E3565" i="10"/>
  <c r="F3565" i="10" s="1"/>
  <c r="G3565" i="10" s="1"/>
  <c r="A3566" i="10"/>
  <c r="B3565" i="10"/>
  <c r="C3565" i="10" s="1"/>
  <c r="D3565" i="10" s="1"/>
  <c r="K3566" i="10" l="1"/>
  <c r="L3566" i="10" s="1"/>
  <c r="M3566" i="10" s="1"/>
  <c r="H3566" i="10"/>
  <c r="I3566" i="10" s="1"/>
  <c r="J3566" i="10" s="1"/>
  <c r="E3566" i="10"/>
  <c r="F3566" i="10" s="1"/>
  <c r="G3566" i="10" s="1"/>
  <c r="A3567" i="10"/>
  <c r="B3566" i="10"/>
  <c r="C3566" i="10" s="1"/>
  <c r="D3566" i="10" s="1"/>
  <c r="K3567" i="10" l="1"/>
  <c r="L3567" i="10" s="1"/>
  <c r="M3567" i="10" s="1"/>
  <c r="H3567" i="10"/>
  <c r="I3567" i="10" s="1"/>
  <c r="J3567" i="10" s="1"/>
  <c r="E3567" i="10"/>
  <c r="F3567" i="10" s="1"/>
  <c r="G3567" i="10" s="1"/>
  <c r="A3568" i="10"/>
  <c r="B3567" i="10"/>
  <c r="C3567" i="10" s="1"/>
  <c r="D3567" i="10" s="1"/>
  <c r="K3568" i="10" l="1"/>
  <c r="L3568" i="10" s="1"/>
  <c r="M3568" i="10" s="1"/>
  <c r="H3568" i="10"/>
  <c r="I3568" i="10" s="1"/>
  <c r="J3568" i="10" s="1"/>
  <c r="E3568" i="10"/>
  <c r="F3568" i="10" s="1"/>
  <c r="G3568" i="10" s="1"/>
  <c r="A3569" i="10"/>
  <c r="B3568" i="10"/>
  <c r="C3568" i="10" s="1"/>
  <c r="D3568" i="10" s="1"/>
  <c r="K3569" i="10" l="1"/>
  <c r="L3569" i="10" s="1"/>
  <c r="M3569" i="10" s="1"/>
  <c r="H3569" i="10"/>
  <c r="I3569" i="10" s="1"/>
  <c r="J3569" i="10" s="1"/>
  <c r="E3569" i="10"/>
  <c r="F3569" i="10" s="1"/>
  <c r="G3569" i="10" s="1"/>
  <c r="A3570" i="10"/>
  <c r="B3569" i="10"/>
  <c r="C3569" i="10" s="1"/>
  <c r="D3569" i="10" s="1"/>
  <c r="K3570" i="10" l="1"/>
  <c r="L3570" i="10" s="1"/>
  <c r="M3570" i="10" s="1"/>
  <c r="H3570" i="10"/>
  <c r="I3570" i="10" s="1"/>
  <c r="J3570" i="10" s="1"/>
  <c r="E3570" i="10"/>
  <c r="F3570" i="10" s="1"/>
  <c r="G3570" i="10" s="1"/>
  <c r="A3571" i="10"/>
  <c r="B3570" i="10"/>
  <c r="C3570" i="10" s="1"/>
  <c r="D3570" i="10" s="1"/>
  <c r="K3571" i="10" l="1"/>
  <c r="L3571" i="10" s="1"/>
  <c r="M3571" i="10" s="1"/>
  <c r="H3571" i="10"/>
  <c r="I3571" i="10" s="1"/>
  <c r="J3571" i="10" s="1"/>
  <c r="E3571" i="10"/>
  <c r="F3571" i="10" s="1"/>
  <c r="G3571" i="10" s="1"/>
  <c r="A3572" i="10"/>
  <c r="B3571" i="10"/>
  <c r="C3571" i="10" s="1"/>
  <c r="D3571" i="10" s="1"/>
  <c r="K3572" i="10" l="1"/>
  <c r="L3572" i="10" s="1"/>
  <c r="M3572" i="10" s="1"/>
  <c r="H3572" i="10"/>
  <c r="I3572" i="10" s="1"/>
  <c r="J3572" i="10" s="1"/>
  <c r="E3572" i="10"/>
  <c r="F3572" i="10" s="1"/>
  <c r="G3572" i="10" s="1"/>
  <c r="A3573" i="10"/>
  <c r="B3572" i="10"/>
  <c r="C3572" i="10" s="1"/>
  <c r="D3572" i="10" s="1"/>
  <c r="K3573" i="10" l="1"/>
  <c r="L3573" i="10" s="1"/>
  <c r="M3573" i="10" s="1"/>
  <c r="H3573" i="10"/>
  <c r="I3573" i="10" s="1"/>
  <c r="J3573" i="10" s="1"/>
  <c r="E3573" i="10"/>
  <c r="F3573" i="10" s="1"/>
  <c r="G3573" i="10" s="1"/>
  <c r="A3574" i="10"/>
  <c r="B3573" i="10"/>
  <c r="C3573" i="10" s="1"/>
  <c r="D3573" i="10" s="1"/>
  <c r="K3574" i="10" l="1"/>
  <c r="L3574" i="10" s="1"/>
  <c r="M3574" i="10" s="1"/>
  <c r="H3574" i="10"/>
  <c r="I3574" i="10" s="1"/>
  <c r="J3574" i="10" s="1"/>
  <c r="E3574" i="10"/>
  <c r="F3574" i="10" s="1"/>
  <c r="G3574" i="10" s="1"/>
  <c r="A3575" i="10"/>
  <c r="B3574" i="10"/>
  <c r="C3574" i="10" s="1"/>
  <c r="D3574" i="10" s="1"/>
  <c r="K3575" i="10" l="1"/>
  <c r="L3575" i="10" s="1"/>
  <c r="M3575" i="10" s="1"/>
  <c r="H3575" i="10"/>
  <c r="I3575" i="10" s="1"/>
  <c r="J3575" i="10" s="1"/>
  <c r="E3575" i="10"/>
  <c r="F3575" i="10" s="1"/>
  <c r="G3575" i="10" s="1"/>
  <c r="A3576" i="10"/>
  <c r="B3575" i="10"/>
  <c r="C3575" i="10" s="1"/>
  <c r="D3575" i="10" s="1"/>
  <c r="K3576" i="10" l="1"/>
  <c r="L3576" i="10" s="1"/>
  <c r="M3576" i="10" s="1"/>
  <c r="H3576" i="10"/>
  <c r="I3576" i="10" s="1"/>
  <c r="J3576" i="10" s="1"/>
  <c r="E3576" i="10"/>
  <c r="F3576" i="10" s="1"/>
  <c r="G3576" i="10" s="1"/>
  <c r="A3577" i="10"/>
  <c r="B3576" i="10"/>
  <c r="C3576" i="10" s="1"/>
  <c r="D3576" i="10" s="1"/>
  <c r="K3577" i="10" l="1"/>
  <c r="L3577" i="10" s="1"/>
  <c r="M3577" i="10" s="1"/>
  <c r="H3577" i="10"/>
  <c r="I3577" i="10" s="1"/>
  <c r="J3577" i="10" s="1"/>
  <c r="E3577" i="10"/>
  <c r="F3577" i="10" s="1"/>
  <c r="G3577" i="10" s="1"/>
  <c r="A3578" i="10"/>
  <c r="B3577" i="10"/>
  <c r="C3577" i="10" s="1"/>
  <c r="D3577" i="10" s="1"/>
  <c r="K3578" i="10" l="1"/>
  <c r="L3578" i="10" s="1"/>
  <c r="M3578" i="10" s="1"/>
  <c r="H3578" i="10"/>
  <c r="I3578" i="10" s="1"/>
  <c r="J3578" i="10" s="1"/>
  <c r="E3578" i="10"/>
  <c r="F3578" i="10" s="1"/>
  <c r="G3578" i="10" s="1"/>
  <c r="A3579" i="10"/>
  <c r="B3578" i="10"/>
  <c r="C3578" i="10" s="1"/>
  <c r="D3578" i="10" s="1"/>
  <c r="K3579" i="10" l="1"/>
  <c r="L3579" i="10" s="1"/>
  <c r="M3579" i="10" s="1"/>
  <c r="H3579" i="10"/>
  <c r="I3579" i="10" s="1"/>
  <c r="J3579" i="10" s="1"/>
  <c r="E3579" i="10"/>
  <c r="F3579" i="10" s="1"/>
  <c r="G3579" i="10" s="1"/>
  <c r="A3580" i="10"/>
  <c r="B3579" i="10"/>
  <c r="C3579" i="10" s="1"/>
  <c r="D3579" i="10" s="1"/>
  <c r="K3580" i="10" l="1"/>
  <c r="L3580" i="10" s="1"/>
  <c r="M3580" i="10" s="1"/>
  <c r="H3580" i="10"/>
  <c r="I3580" i="10" s="1"/>
  <c r="J3580" i="10" s="1"/>
  <c r="E3580" i="10"/>
  <c r="F3580" i="10" s="1"/>
  <c r="G3580" i="10" s="1"/>
  <c r="A3581" i="10"/>
  <c r="B3580" i="10"/>
  <c r="C3580" i="10" s="1"/>
  <c r="D3580" i="10" s="1"/>
  <c r="K3581" i="10" l="1"/>
  <c r="L3581" i="10" s="1"/>
  <c r="M3581" i="10" s="1"/>
  <c r="H3581" i="10"/>
  <c r="I3581" i="10" s="1"/>
  <c r="J3581" i="10" s="1"/>
  <c r="E3581" i="10"/>
  <c r="F3581" i="10" s="1"/>
  <c r="G3581" i="10" s="1"/>
  <c r="A3582" i="10"/>
  <c r="B3581" i="10"/>
  <c r="C3581" i="10" s="1"/>
  <c r="D3581" i="10" s="1"/>
  <c r="K3582" i="10" l="1"/>
  <c r="L3582" i="10" s="1"/>
  <c r="M3582" i="10" s="1"/>
  <c r="H3582" i="10"/>
  <c r="I3582" i="10" s="1"/>
  <c r="J3582" i="10" s="1"/>
  <c r="E3582" i="10"/>
  <c r="F3582" i="10" s="1"/>
  <c r="G3582" i="10" s="1"/>
  <c r="A3583" i="10"/>
  <c r="B3582" i="10"/>
  <c r="C3582" i="10" s="1"/>
  <c r="D3582" i="10" s="1"/>
  <c r="K3583" i="10" l="1"/>
  <c r="L3583" i="10" s="1"/>
  <c r="M3583" i="10" s="1"/>
  <c r="H3583" i="10"/>
  <c r="I3583" i="10" s="1"/>
  <c r="J3583" i="10" s="1"/>
  <c r="E3583" i="10"/>
  <c r="F3583" i="10" s="1"/>
  <c r="G3583" i="10" s="1"/>
  <c r="A3584" i="10"/>
  <c r="B3583" i="10"/>
  <c r="C3583" i="10" s="1"/>
  <c r="D3583" i="10" s="1"/>
  <c r="K3584" i="10" l="1"/>
  <c r="L3584" i="10" s="1"/>
  <c r="M3584" i="10" s="1"/>
  <c r="H3584" i="10"/>
  <c r="I3584" i="10" s="1"/>
  <c r="J3584" i="10" s="1"/>
  <c r="E3584" i="10"/>
  <c r="F3584" i="10" s="1"/>
  <c r="G3584" i="10" s="1"/>
  <c r="A3585" i="10"/>
  <c r="B3584" i="10"/>
  <c r="C3584" i="10" s="1"/>
  <c r="D3584" i="10" s="1"/>
  <c r="K3585" i="10" l="1"/>
  <c r="L3585" i="10" s="1"/>
  <c r="M3585" i="10" s="1"/>
  <c r="H3585" i="10"/>
  <c r="I3585" i="10" s="1"/>
  <c r="J3585" i="10" s="1"/>
  <c r="E3585" i="10"/>
  <c r="F3585" i="10" s="1"/>
  <c r="G3585" i="10" s="1"/>
  <c r="A3586" i="10"/>
  <c r="B3585" i="10"/>
  <c r="C3585" i="10" s="1"/>
  <c r="D3585" i="10" s="1"/>
  <c r="K3586" i="10" l="1"/>
  <c r="L3586" i="10" s="1"/>
  <c r="M3586" i="10" s="1"/>
  <c r="H3586" i="10"/>
  <c r="I3586" i="10" s="1"/>
  <c r="J3586" i="10" s="1"/>
  <c r="E3586" i="10"/>
  <c r="F3586" i="10" s="1"/>
  <c r="G3586" i="10" s="1"/>
  <c r="A3587" i="10"/>
  <c r="B3586" i="10"/>
  <c r="C3586" i="10" s="1"/>
  <c r="D3586" i="10" s="1"/>
  <c r="K3587" i="10" l="1"/>
  <c r="L3587" i="10" s="1"/>
  <c r="M3587" i="10" s="1"/>
  <c r="H3587" i="10"/>
  <c r="I3587" i="10" s="1"/>
  <c r="J3587" i="10" s="1"/>
  <c r="E3587" i="10"/>
  <c r="F3587" i="10" s="1"/>
  <c r="G3587" i="10" s="1"/>
  <c r="A3588" i="10"/>
  <c r="B3587" i="10"/>
  <c r="C3587" i="10" s="1"/>
  <c r="D3587" i="10" s="1"/>
  <c r="K3588" i="10" l="1"/>
  <c r="L3588" i="10" s="1"/>
  <c r="M3588" i="10" s="1"/>
  <c r="H3588" i="10"/>
  <c r="I3588" i="10" s="1"/>
  <c r="J3588" i="10" s="1"/>
  <c r="E3588" i="10"/>
  <c r="F3588" i="10" s="1"/>
  <c r="G3588" i="10" s="1"/>
  <c r="A3589" i="10"/>
  <c r="B3588" i="10"/>
  <c r="C3588" i="10" s="1"/>
  <c r="D3588" i="10" s="1"/>
  <c r="K3589" i="10" l="1"/>
  <c r="L3589" i="10" s="1"/>
  <c r="M3589" i="10" s="1"/>
  <c r="H3589" i="10"/>
  <c r="I3589" i="10" s="1"/>
  <c r="J3589" i="10" s="1"/>
  <c r="E3589" i="10"/>
  <c r="F3589" i="10" s="1"/>
  <c r="G3589" i="10" s="1"/>
  <c r="A3590" i="10"/>
  <c r="B3589" i="10"/>
  <c r="C3589" i="10" s="1"/>
  <c r="D3589" i="10" s="1"/>
  <c r="K3590" i="10" l="1"/>
  <c r="L3590" i="10" s="1"/>
  <c r="M3590" i="10" s="1"/>
  <c r="H3590" i="10"/>
  <c r="I3590" i="10" s="1"/>
  <c r="J3590" i="10" s="1"/>
  <c r="E3590" i="10"/>
  <c r="F3590" i="10" s="1"/>
  <c r="G3590" i="10" s="1"/>
  <c r="A3591" i="10"/>
  <c r="B3590" i="10"/>
  <c r="C3590" i="10" s="1"/>
  <c r="D3590" i="10" s="1"/>
  <c r="K3591" i="10" l="1"/>
  <c r="L3591" i="10" s="1"/>
  <c r="M3591" i="10" s="1"/>
  <c r="H3591" i="10"/>
  <c r="I3591" i="10" s="1"/>
  <c r="J3591" i="10" s="1"/>
  <c r="E3591" i="10"/>
  <c r="F3591" i="10" s="1"/>
  <c r="G3591" i="10" s="1"/>
  <c r="A3592" i="10"/>
  <c r="B3591" i="10"/>
  <c r="C3591" i="10" s="1"/>
  <c r="D3591" i="10" s="1"/>
  <c r="K3592" i="10" l="1"/>
  <c r="L3592" i="10" s="1"/>
  <c r="M3592" i="10" s="1"/>
  <c r="H3592" i="10"/>
  <c r="I3592" i="10" s="1"/>
  <c r="J3592" i="10" s="1"/>
  <c r="E3592" i="10"/>
  <c r="F3592" i="10" s="1"/>
  <c r="G3592" i="10" s="1"/>
  <c r="A3593" i="10"/>
  <c r="B3592" i="10"/>
  <c r="C3592" i="10" s="1"/>
  <c r="D3592" i="10" s="1"/>
  <c r="K3593" i="10" l="1"/>
  <c r="L3593" i="10" s="1"/>
  <c r="M3593" i="10" s="1"/>
  <c r="H3593" i="10"/>
  <c r="I3593" i="10" s="1"/>
  <c r="J3593" i="10" s="1"/>
  <c r="E3593" i="10"/>
  <c r="F3593" i="10" s="1"/>
  <c r="G3593" i="10" s="1"/>
  <c r="A3594" i="10"/>
  <c r="B3593" i="10"/>
  <c r="C3593" i="10" s="1"/>
  <c r="D3593" i="10" s="1"/>
  <c r="K3594" i="10" l="1"/>
  <c r="L3594" i="10" s="1"/>
  <c r="M3594" i="10" s="1"/>
  <c r="H3594" i="10"/>
  <c r="I3594" i="10" s="1"/>
  <c r="J3594" i="10" s="1"/>
  <c r="E3594" i="10"/>
  <c r="F3594" i="10" s="1"/>
  <c r="G3594" i="10" s="1"/>
  <c r="A3595" i="10"/>
  <c r="B3594" i="10"/>
  <c r="C3594" i="10" s="1"/>
  <c r="D3594" i="10" s="1"/>
  <c r="K3595" i="10" l="1"/>
  <c r="L3595" i="10" s="1"/>
  <c r="M3595" i="10" s="1"/>
  <c r="E3595" i="10"/>
  <c r="F3595" i="10" s="1"/>
  <c r="G3595" i="10" s="1"/>
  <c r="H3595" i="10"/>
  <c r="I3595" i="10" s="1"/>
  <c r="J3595" i="10" s="1"/>
  <c r="A3596" i="10"/>
  <c r="B3595" i="10"/>
  <c r="C3595" i="10" s="1"/>
  <c r="D3595" i="10" s="1"/>
  <c r="K3596" i="10" l="1"/>
  <c r="L3596" i="10" s="1"/>
  <c r="M3596" i="10" s="1"/>
  <c r="H3596" i="10"/>
  <c r="I3596" i="10" s="1"/>
  <c r="J3596" i="10" s="1"/>
  <c r="E3596" i="10"/>
  <c r="F3596" i="10" s="1"/>
  <c r="G3596" i="10" s="1"/>
  <c r="A3597" i="10"/>
  <c r="B3596" i="10"/>
  <c r="C3596" i="10" s="1"/>
  <c r="D3596" i="10" s="1"/>
  <c r="K3597" i="10" l="1"/>
  <c r="L3597" i="10" s="1"/>
  <c r="M3597" i="10" s="1"/>
  <c r="H3597" i="10"/>
  <c r="I3597" i="10" s="1"/>
  <c r="J3597" i="10" s="1"/>
  <c r="E3597" i="10"/>
  <c r="F3597" i="10" s="1"/>
  <c r="G3597" i="10" s="1"/>
  <c r="A3598" i="10"/>
  <c r="B3597" i="10"/>
  <c r="C3597" i="10" s="1"/>
  <c r="D3597" i="10" s="1"/>
  <c r="K3598" i="10" l="1"/>
  <c r="L3598" i="10" s="1"/>
  <c r="M3598" i="10" s="1"/>
  <c r="H3598" i="10"/>
  <c r="I3598" i="10" s="1"/>
  <c r="J3598" i="10" s="1"/>
  <c r="E3598" i="10"/>
  <c r="F3598" i="10" s="1"/>
  <c r="G3598" i="10" s="1"/>
  <c r="A3599" i="10"/>
  <c r="B3598" i="10"/>
  <c r="C3598" i="10" s="1"/>
  <c r="D3598" i="10" s="1"/>
  <c r="K3599" i="10" l="1"/>
  <c r="L3599" i="10" s="1"/>
  <c r="M3599" i="10" s="1"/>
  <c r="H3599" i="10"/>
  <c r="I3599" i="10" s="1"/>
  <c r="J3599" i="10" s="1"/>
  <c r="E3599" i="10"/>
  <c r="F3599" i="10" s="1"/>
  <c r="G3599" i="10" s="1"/>
  <c r="A3600" i="10"/>
  <c r="B3599" i="10"/>
  <c r="C3599" i="10" s="1"/>
  <c r="D3599" i="10" s="1"/>
  <c r="K3600" i="10" l="1"/>
  <c r="L3600" i="10" s="1"/>
  <c r="M3600" i="10" s="1"/>
  <c r="H3600" i="10"/>
  <c r="I3600" i="10" s="1"/>
  <c r="J3600" i="10" s="1"/>
  <c r="E3600" i="10"/>
  <c r="F3600" i="10" s="1"/>
  <c r="G3600" i="10" s="1"/>
  <c r="A3601" i="10"/>
  <c r="B3600" i="10"/>
  <c r="C3600" i="10" s="1"/>
  <c r="D3600" i="10" s="1"/>
  <c r="K3601" i="10" l="1"/>
  <c r="L3601" i="10" s="1"/>
  <c r="M3601" i="10" s="1"/>
  <c r="H3601" i="10"/>
  <c r="I3601" i="10" s="1"/>
  <c r="J3601" i="10" s="1"/>
  <c r="E3601" i="10"/>
  <c r="F3601" i="10" s="1"/>
  <c r="G3601" i="10" s="1"/>
  <c r="A3602" i="10"/>
  <c r="B3601" i="10"/>
  <c r="C3601" i="10" s="1"/>
  <c r="D3601" i="10" s="1"/>
  <c r="K3602" i="10" l="1"/>
  <c r="L3602" i="10" s="1"/>
  <c r="M3602" i="10" s="1"/>
  <c r="H3602" i="10"/>
  <c r="I3602" i="10" s="1"/>
  <c r="J3602" i="10" s="1"/>
  <c r="E3602" i="10"/>
  <c r="F3602" i="10" s="1"/>
  <c r="G3602" i="10" s="1"/>
  <c r="A3603" i="10"/>
  <c r="B3602" i="10"/>
  <c r="C3602" i="10" s="1"/>
  <c r="D3602" i="10" s="1"/>
  <c r="K3603" i="10" l="1"/>
  <c r="L3603" i="10" s="1"/>
  <c r="M3603" i="10" s="1"/>
  <c r="H3603" i="10"/>
  <c r="I3603" i="10" s="1"/>
  <c r="J3603" i="10" s="1"/>
  <c r="E3603" i="10"/>
  <c r="F3603" i="10" s="1"/>
  <c r="G3603" i="10" s="1"/>
  <c r="A3604" i="10"/>
  <c r="B3603" i="10"/>
  <c r="C3603" i="10" s="1"/>
  <c r="D3603" i="10" s="1"/>
  <c r="K3604" i="10" l="1"/>
  <c r="L3604" i="10" s="1"/>
  <c r="M3604" i="10" s="1"/>
  <c r="H3604" i="10"/>
  <c r="I3604" i="10" s="1"/>
  <c r="J3604" i="10" s="1"/>
  <c r="E3604" i="10"/>
  <c r="F3604" i="10" s="1"/>
  <c r="G3604" i="10" s="1"/>
  <c r="A3605" i="10"/>
  <c r="B3604" i="10"/>
  <c r="C3604" i="10" s="1"/>
  <c r="D3604" i="10" s="1"/>
  <c r="K3605" i="10" l="1"/>
  <c r="L3605" i="10" s="1"/>
  <c r="M3605" i="10" s="1"/>
  <c r="H3605" i="10"/>
  <c r="I3605" i="10" s="1"/>
  <c r="J3605" i="10" s="1"/>
  <c r="E3605" i="10"/>
  <c r="F3605" i="10" s="1"/>
  <c r="G3605" i="10" s="1"/>
  <c r="A3606" i="10"/>
  <c r="B3605" i="10"/>
  <c r="C3605" i="10" s="1"/>
  <c r="D3605" i="10" s="1"/>
  <c r="K3606" i="10" l="1"/>
  <c r="L3606" i="10" s="1"/>
  <c r="M3606" i="10" s="1"/>
  <c r="H3606" i="10"/>
  <c r="I3606" i="10" s="1"/>
  <c r="J3606" i="10" s="1"/>
  <c r="E3606" i="10"/>
  <c r="F3606" i="10" s="1"/>
  <c r="G3606" i="10" s="1"/>
  <c r="A3607" i="10"/>
  <c r="B3606" i="10"/>
  <c r="C3606" i="10" s="1"/>
  <c r="D3606" i="10" s="1"/>
  <c r="K3607" i="10" l="1"/>
  <c r="L3607" i="10" s="1"/>
  <c r="M3607" i="10" s="1"/>
  <c r="H3607" i="10"/>
  <c r="I3607" i="10" s="1"/>
  <c r="J3607" i="10" s="1"/>
  <c r="E3607" i="10"/>
  <c r="F3607" i="10" s="1"/>
  <c r="G3607" i="10" s="1"/>
  <c r="A3608" i="10"/>
  <c r="B3607" i="10"/>
  <c r="C3607" i="10" s="1"/>
  <c r="D3607" i="10" s="1"/>
  <c r="K3608" i="10" l="1"/>
  <c r="L3608" i="10" s="1"/>
  <c r="M3608" i="10" s="1"/>
  <c r="H3608" i="10"/>
  <c r="I3608" i="10" s="1"/>
  <c r="J3608" i="10" s="1"/>
  <c r="E3608" i="10"/>
  <c r="F3608" i="10" s="1"/>
  <c r="G3608" i="10" s="1"/>
  <c r="A3609" i="10"/>
  <c r="B3608" i="10"/>
  <c r="C3608" i="10" s="1"/>
  <c r="D3608" i="10" s="1"/>
  <c r="K3609" i="10" l="1"/>
  <c r="L3609" i="10" s="1"/>
  <c r="M3609" i="10" s="1"/>
  <c r="H3609" i="10"/>
  <c r="I3609" i="10" s="1"/>
  <c r="J3609" i="10" s="1"/>
  <c r="E3609" i="10"/>
  <c r="F3609" i="10" s="1"/>
  <c r="G3609" i="10" s="1"/>
  <c r="A3610" i="10"/>
  <c r="B3609" i="10"/>
  <c r="C3609" i="10" s="1"/>
  <c r="D3609" i="10" s="1"/>
  <c r="K3610" i="10" l="1"/>
  <c r="L3610" i="10" s="1"/>
  <c r="M3610" i="10" s="1"/>
  <c r="H3610" i="10"/>
  <c r="I3610" i="10" s="1"/>
  <c r="J3610" i="10" s="1"/>
  <c r="E3610" i="10"/>
  <c r="F3610" i="10" s="1"/>
  <c r="G3610" i="10" s="1"/>
  <c r="A3611" i="10"/>
  <c r="B3610" i="10"/>
  <c r="C3610" i="10" s="1"/>
  <c r="D3610" i="10" s="1"/>
  <c r="K3611" i="10" l="1"/>
  <c r="L3611" i="10" s="1"/>
  <c r="M3611" i="10" s="1"/>
  <c r="E3611" i="10"/>
  <c r="F3611" i="10" s="1"/>
  <c r="G3611" i="10" s="1"/>
  <c r="H3611" i="10"/>
  <c r="I3611" i="10" s="1"/>
  <c r="J3611" i="10" s="1"/>
  <c r="A3612" i="10"/>
  <c r="B3611" i="10"/>
  <c r="C3611" i="10" s="1"/>
  <c r="D3611" i="10" s="1"/>
  <c r="K3612" i="10" l="1"/>
  <c r="L3612" i="10" s="1"/>
  <c r="M3612" i="10" s="1"/>
  <c r="H3612" i="10"/>
  <c r="I3612" i="10" s="1"/>
  <c r="J3612" i="10" s="1"/>
  <c r="E3612" i="10"/>
  <c r="F3612" i="10" s="1"/>
  <c r="G3612" i="10" s="1"/>
  <c r="A3613" i="10"/>
  <c r="B3612" i="10"/>
  <c r="C3612" i="10" s="1"/>
  <c r="D3612" i="10" s="1"/>
  <c r="K3613" i="10" l="1"/>
  <c r="L3613" i="10" s="1"/>
  <c r="M3613" i="10" s="1"/>
  <c r="H3613" i="10"/>
  <c r="I3613" i="10" s="1"/>
  <c r="J3613" i="10" s="1"/>
  <c r="E3613" i="10"/>
  <c r="F3613" i="10" s="1"/>
  <c r="G3613" i="10" s="1"/>
  <c r="A3614" i="10"/>
  <c r="B3613" i="10"/>
  <c r="C3613" i="10" s="1"/>
  <c r="D3613" i="10" s="1"/>
  <c r="K3614" i="10" l="1"/>
  <c r="L3614" i="10" s="1"/>
  <c r="M3614" i="10" s="1"/>
  <c r="H3614" i="10"/>
  <c r="I3614" i="10" s="1"/>
  <c r="J3614" i="10" s="1"/>
  <c r="E3614" i="10"/>
  <c r="F3614" i="10" s="1"/>
  <c r="G3614" i="10" s="1"/>
  <c r="A3615" i="10"/>
  <c r="B3614" i="10"/>
  <c r="C3614" i="10" s="1"/>
  <c r="D3614" i="10" s="1"/>
  <c r="K3615" i="10" l="1"/>
  <c r="L3615" i="10" s="1"/>
  <c r="M3615" i="10" s="1"/>
  <c r="H3615" i="10"/>
  <c r="I3615" i="10" s="1"/>
  <c r="J3615" i="10" s="1"/>
  <c r="E3615" i="10"/>
  <c r="F3615" i="10" s="1"/>
  <c r="G3615" i="10" s="1"/>
  <c r="A3616" i="10"/>
  <c r="B3615" i="10"/>
  <c r="C3615" i="10" s="1"/>
  <c r="D3615" i="10" s="1"/>
  <c r="K3616" i="10" l="1"/>
  <c r="L3616" i="10" s="1"/>
  <c r="M3616" i="10" s="1"/>
  <c r="H3616" i="10"/>
  <c r="I3616" i="10" s="1"/>
  <c r="J3616" i="10" s="1"/>
  <c r="E3616" i="10"/>
  <c r="F3616" i="10" s="1"/>
  <c r="G3616" i="10" s="1"/>
  <c r="A3617" i="10"/>
  <c r="B3616" i="10"/>
  <c r="C3616" i="10" s="1"/>
  <c r="D3616" i="10" s="1"/>
  <c r="K3617" i="10" l="1"/>
  <c r="L3617" i="10" s="1"/>
  <c r="M3617" i="10" s="1"/>
  <c r="H3617" i="10"/>
  <c r="I3617" i="10" s="1"/>
  <c r="J3617" i="10" s="1"/>
  <c r="E3617" i="10"/>
  <c r="F3617" i="10" s="1"/>
  <c r="G3617" i="10" s="1"/>
  <c r="A3618" i="10"/>
  <c r="B3617" i="10"/>
  <c r="C3617" i="10" s="1"/>
  <c r="D3617" i="10" s="1"/>
  <c r="K3618" i="10" l="1"/>
  <c r="L3618" i="10" s="1"/>
  <c r="M3618" i="10" s="1"/>
  <c r="H3618" i="10"/>
  <c r="I3618" i="10" s="1"/>
  <c r="J3618" i="10" s="1"/>
  <c r="E3618" i="10"/>
  <c r="F3618" i="10" s="1"/>
  <c r="G3618" i="10" s="1"/>
  <c r="A3619" i="10"/>
  <c r="B3618" i="10"/>
  <c r="C3618" i="10" s="1"/>
  <c r="D3618" i="10" s="1"/>
  <c r="K3619" i="10" l="1"/>
  <c r="L3619" i="10" s="1"/>
  <c r="M3619" i="10" s="1"/>
  <c r="H3619" i="10"/>
  <c r="I3619" i="10" s="1"/>
  <c r="J3619" i="10" s="1"/>
  <c r="E3619" i="10"/>
  <c r="F3619" i="10" s="1"/>
  <c r="G3619" i="10" s="1"/>
  <c r="A3620" i="10"/>
  <c r="B3619" i="10"/>
  <c r="C3619" i="10" s="1"/>
  <c r="D3619" i="10" s="1"/>
  <c r="K3620" i="10" l="1"/>
  <c r="L3620" i="10" s="1"/>
  <c r="M3620" i="10" s="1"/>
  <c r="H3620" i="10"/>
  <c r="I3620" i="10" s="1"/>
  <c r="J3620" i="10" s="1"/>
  <c r="E3620" i="10"/>
  <c r="F3620" i="10" s="1"/>
  <c r="G3620" i="10" s="1"/>
  <c r="A3621" i="10"/>
  <c r="B3620" i="10"/>
  <c r="C3620" i="10" s="1"/>
  <c r="D3620" i="10" s="1"/>
  <c r="K3621" i="10" l="1"/>
  <c r="L3621" i="10" s="1"/>
  <c r="M3621" i="10" s="1"/>
  <c r="H3621" i="10"/>
  <c r="I3621" i="10" s="1"/>
  <c r="J3621" i="10" s="1"/>
  <c r="E3621" i="10"/>
  <c r="F3621" i="10" s="1"/>
  <c r="G3621" i="10" s="1"/>
  <c r="A3622" i="10"/>
  <c r="B3621" i="10"/>
  <c r="C3621" i="10" s="1"/>
  <c r="D3621" i="10" s="1"/>
  <c r="K3622" i="10" l="1"/>
  <c r="L3622" i="10" s="1"/>
  <c r="M3622" i="10" s="1"/>
  <c r="H3622" i="10"/>
  <c r="I3622" i="10" s="1"/>
  <c r="J3622" i="10" s="1"/>
  <c r="E3622" i="10"/>
  <c r="F3622" i="10" s="1"/>
  <c r="G3622" i="10" s="1"/>
  <c r="A3623" i="10"/>
  <c r="B3622" i="10"/>
  <c r="C3622" i="10" s="1"/>
  <c r="D3622" i="10" s="1"/>
  <c r="K3623" i="10" l="1"/>
  <c r="L3623" i="10" s="1"/>
  <c r="M3623" i="10" s="1"/>
  <c r="H3623" i="10"/>
  <c r="I3623" i="10" s="1"/>
  <c r="J3623" i="10" s="1"/>
  <c r="E3623" i="10"/>
  <c r="F3623" i="10" s="1"/>
  <c r="G3623" i="10" s="1"/>
  <c r="A3624" i="10"/>
  <c r="B3623" i="10"/>
  <c r="C3623" i="10" s="1"/>
  <c r="D3623" i="10" s="1"/>
  <c r="K3624" i="10" l="1"/>
  <c r="L3624" i="10" s="1"/>
  <c r="M3624" i="10" s="1"/>
  <c r="H3624" i="10"/>
  <c r="I3624" i="10" s="1"/>
  <c r="J3624" i="10" s="1"/>
  <c r="E3624" i="10"/>
  <c r="F3624" i="10" s="1"/>
  <c r="G3624" i="10" s="1"/>
  <c r="A3625" i="10"/>
  <c r="B3624" i="10"/>
  <c r="C3624" i="10" s="1"/>
  <c r="D3624" i="10" s="1"/>
  <c r="K3625" i="10" l="1"/>
  <c r="L3625" i="10" s="1"/>
  <c r="M3625" i="10" s="1"/>
  <c r="H3625" i="10"/>
  <c r="I3625" i="10" s="1"/>
  <c r="J3625" i="10" s="1"/>
  <c r="E3625" i="10"/>
  <c r="F3625" i="10" s="1"/>
  <c r="G3625" i="10" s="1"/>
  <c r="A3626" i="10"/>
  <c r="B3625" i="10"/>
  <c r="C3625" i="10" s="1"/>
  <c r="D3625" i="10" s="1"/>
  <c r="K3626" i="10" l="1"/>
  <c r="L3626" i="10" s="1"/>
  <c r="M3626" i="10" s="1"/>
  <c r="H3626" i="10"/>
  <c r="I3626" i="10" s="1"/>
  <c r="J3626" i="10" s="1"/>
  <c r="E3626" i="10"/>
  <c r="F3626" i="10" s="1"/>
  <c r="G3626" i="10" s="1"/>
  <c r="A3627" i="10"/>
  <c r="B3626" i="10"/>
  <c r="C3626" i="10" s="1"/>
  <c r="D3626" i="10" s="1"/>
  <c r="K3627" i="10" l="1"/>
  <c r="L3627" i="10" s="1"/>
  <c r="M3627" i="10" s="1"/>
  <c r="E3627" i="10"/>
  <c r="F3627" i="10" s="1"/>
  <c r="G3627" i="10" s="1"/>
  <c r="H3627" i="10"/>
  <c r="I3627" i="10" s="1"/>
  <c r="J3627" i="10" s="1"/>
  <c r="A3628" i="10"/>
  <c r="B3627" i="10"/>
  <c r="C3627" i="10" s="1"/>
  <c r="D3627" i="10" s="1"/>
  <c r="K3628" i="10" l="1"/>
  <c r="L3628" i="10" s="1"/>
  <c r="M3628" i="10" s="1"/>
  <c r="H3628" i="10"/>
  <c r="I3628" i="10" s="1"/>
  <c r="J3628" i="10" s="1"/>
  <c r="E3628" i="10"/>
  <c r="F3628" i="10" s="1"/>
  <c r="G3628" i="10" s="1"/>
  <c r="A3629" i="10"/>
  <c r="B3628" i="10"/>
  <c r="C3628" i="10" s="1"/>
  <c r="D3628" i="10" s="1"/>
  <c r="K3629" i="10" l="1"/>
  <c r="L3629" i="10" s="1"/>
  <c r="M3629" i="10" s="1"/>
  <c r="H3629" i="10"/>
  <c r="I3629" i="10" s="1"/>
  <c r="J3629" i="10" s="1"/>
  <c r="E3629" i="10"/>
  <c r="F3629" i="10" s="1"/>
  <c r="G3629" i="10" s="1"/>
  <c r="A3630" i="10"/>
  <c r="B3629" i="10"/>
  <c r="C3629" i="10" s="1"/>
  <c r="D3629" i="10" s="1"/>
  <c r="K3630" i="10" l="1"/>
  <c r="L3630" i="10" s="1"/>
  <c r="M3630" i="10" s="1"/>
  <c r="H3630" i="10"/>
  <c r="I3630" i="10" s="1"/>
  <c r="J3630" i="10" s="1"/>
  <c r="E3630" i="10"/>
  <c r="F3630" i="10" s="1"/>
  <c r="G3630" i="10" s="1"/>
  <c r="A3631" i="10"/>
  <c r="B3630" i="10"/>
  <c r="C3630" i="10" s="1"/>
  <c r="D3630" i="10" s="1"/>
  <c r="K3631" i="10" l="1"/>
  <c r="L3631" i="10" s="1"/>
  <c r="M3631" i="10" s="1"/>
  <c r="H3631" i="10"/>
  <c r="I3631" i="10" s="1"/>
  <c r="J3631" i="10" s="1"/>
  <c r="E3631" i="10"/>
  <c r="F3631" i="10" s="1"/>
  <c r="G3631" i="10" s="1"/>
  <c r="A3632" i="10"/>
  <c r="B3631" i="10"/>
  <c r="C3631" i="10" s="1"/>
  <c r="D3631" i="10" s="1"/>
  <c r="K3632" i="10" l="1"/>
  <c r="L3632" i="10" s="1"/>
  <c r="M3632" i="10" s="1"/>
  <c r="H3632" i="10"/>
  <c r="I3632" i="10" s="1"/>
  <c r="J3632" i="10" s="1"/>
  <c r="E3632" i="10"/>
  <c r="F3632" i="10" s="1"/>
  <c r="G3632" i="10" s="1"/>
  <c r="A3633" i="10"/>
  <c r="B3632" i="10"/>
  <c r="C3632" i="10" s="1"/>
  <c r="D3632" i="10" s="1"/>
  <c r="K3633" i="10" l="1"/>
  <c r="L3633" i="10" s="1"/>
  <c r="M3633" i="10" s="1"/>
  <c r="H3633" i="10"/>
  <c r="I3633" i="10" s="1"/>
  <c r="J3633" i="10" s="1"/>
  <c r="E3633" i="10"/>
  <c r="F3633" i="10" s="1"/>
  <c r="G3633" i="10" s="1"/>
  <c r="A3634" i="10"/>
  <c r="B3633" i="10"/>
  <c r="C3633" i="10" s="1"/>
  <c r="D3633" i="10" s="1"/>
  <c r="K3634" i="10" l="1"/>
  <c r="L3634" i="10" s="1"/>
  <c r="M3634" i="10" s="1"/>
  <c r="H3634" i="10"/>
  <c r="I3634" i="10" s="1"/>
  <c r="J3634" i="10" s="1"/>
  <c r="E3634" i="10"/>
  <c r="F3634" i="10" s="1"/>
  <c r="G3634" i="10" s="1"/>
  <c r="A3635" i="10"/>
  <c r="B3634" i="10"/>
  <c r="C3634" i="10" s="1"/>
  <c r="D3634" i="10" s="1"/>
  <c r="K3635" i="10" l="1"/>
  <c r="L3635" i="10" s="1"/>
  <c r="M3635" i="10" s="1"/>
  <c r="H3635" i="10"/>
  <c r="I3635" i="10" s="1"/>
  <c r="J3635" i="10" s="1"/>
  <c r="E3635" i="10"/>
  <c r="F3635" i="10" s="1"/>
  <c r="G3635" i="10" s="1"/>
  <c r="A3636" i="10"/>
  <c r="B3635" i="10"/>
  <c r="C3635" i="10" s="1"/>
  <c r="D3635" i="10" s="1"/>
  <c r="K3636" i="10" l="1"/>
  <c r="L3636" i="10" s="1"/>
  <c r="M3636" i="10" s="1"/>
  <c r="H3636" i="10"/>
  <c r="I3636" i="10" s="1"/>
  <c r="J3636" i="10" s="1"/>
  <c r="E3636" i="10"/>
  <c r="F3636" i="10" s="1"/>
  <c r="G3636" i="10" s="1"/>
  <c r="A3637" i="10"/>
  <c r="B3636" i="10"/>
  <c r="C3636" i="10" s="1"/>
  <c r="D3636" i="10" s="1"/>
  <c r="K3637" i="10" l="1"/>
  <c r="L3637" i="10" s="1"/>
  <c r="M3637" i="10" s="1"/>
  <c r="H3637" i="10"/>
  <c r="I3637" i="10" s="1"/>
  <c r="J3637" i="10" s="1"/>
  <c r="E3637" i="10"/>
  <c r="F3637" i="10" s="1"/>
  <c r="G3637" i="10" s="1"/>
  <c r="A3638" i="10"/>
  <c r="B3637" i="10"/>
  <c r="C3637" i="10" s="1"/>
  <c r="D3637" i="10" s="1"/>
  <c r="K3638" i="10" l="1"/>
  <c r="L3638" i="10" s="1"/>
  <c r="M3638" i="10" s="1"/>
  <c r="H3638" i="10"/>
  <c r="I3638" i="10" s="1"/>
  <c r="J3638" i="10" s="1"/>
  <c r="E3638" i="10"/>
  <c r="F3638" i="10" s="1"/>
  <c r="G3638" i="10" s="1"/>
  <c r="A3639" i="10"/>
  <c r="B3638" i="10"/>
  <c r="C3638" i="10" s="1"/>
  <c r="D3638" i="10" s="1"/>
  <c r="K3639" i="10" l="1"/>
  <c r="L3639" i="10" s="1"/>
  <c r="M3639" i="10" s="1"/>
  <c r="H3639" i="10"/>
  <c r="I3639" i="10" s="1"/>
  <c r="J3639" i="10" s="1"/>
  <c r="E3639" i="10"/>
  <c r="F3639" i="10" s="1"/>
  <c r="G3639" i="10" s="1"/>
  <c r="A3640" i="10"/>
  <c r="B3639" i="10"/>
  <c r="C3639" i="10" s="1"/>
  <c r="D3639" i="10" s="1"/>
  <c r="K3640" i="10" l="1"/>
  <c r="L3640" i="10" s="1"/>
  <c r="M3640" i="10" s="1"/>
  <c r="H3640" i="10"/>
  <c r="I3640" i="10" s="1"/>
  <c r="J3640" i="10" s="1"/>
  <c r="E3640" i="10"/>
  <c r="F3640" i="10" s="1"/>
  <c r="G3640" i="10" s="1"/>
  <c r="A3641" i="10"/>
  <c r="B3640" i="10"/>
  <c r="C3640" i="10" s="1"/>
  <c r="D3640" i="10" s="1"/>
  <c r="K3641" i="10" l="1"/>
  <c r="L3641" i="10" s="1"/>
  <c r="M3641" i="10" s="1"/>
  <c r="H3641" i="10"/>
  <c r="I3641" i="10" s="1"/>
  <c r="J3641" i="10" s="1"/>
  <c r="E3641" i="10"/>
  <c r="F3641" i="10" s="1"/>
  <c r="G3641" i="10" s="1"/>
  <c r="A3642" i="10"/>
  <c r="B3641" i="10"/>
  <c r="C3641" i="10" s="1"/>
  <c r="D3641" i="10" s="1"/>
  <c r="K3642" i="10" l="1"/>
  <c r="L3642" i="10" s="1"/>
  <c r="M3642" i="10" s="1"/>
  <c r="H3642" i="10"/>
  <c r="I3642" i="10" s="1"/>
  <c r="J3642" i="10" s="1"/>
  <c r="E3642" i="10"/>
  <c r="F3642" i="10" s="1"/>
  <c r="G3642" i="10" s="1"/>
  <c r="A3643" i="10"/>
  <c r="B3642" i="10"/>
  <c r="C3642" i="10" s="1"/>
  <c r="D3642" i="10" s="1"/>
  <c r="K3643" i="10" l="1"/>
  <c r="L3643" i="10" s="1"/>
  <c r="M3643" i="10" s="1"/>
  <c r="H3643" i="10"/>
  <c r="I3643" i="10" s="1"/>
  <c r="J3643" i="10" s="1"/>
  <c r="E3643" i="10"/>
  <c r="F3643" i="10" s="1"/>
  <c r="G3643" i="10" s="1"/>
  <c r="A3644" i="10"/>
  <c r="B3643" i="10"/>
  <c r="C3643" i="10" s="1"/>
  <c r="D3643" i="10" s="1"/>
  <c r="K3644" i="10" l="1"/>
  <c r="L3644" i="10" s="1"/>
  <c r="M3644" i="10" s="1"/>
  <c r="H3644" i="10"/>
  <c r="I3644" i="10" s="1"/>
  <c r="J3644" i="10" s="1"/>
  <c r="E3644" i="10"/>
  <c r="F3644" i="10" s="1"/>
  <c r="G3644" i="10" s="1"/>
  <c r="A3645" i="10"/>
  <c r="B3644" i="10"/>
  <c r="C3644" i="10" s="1"/>
  <c r="D3644" i="10" s="1"/>
  <c r="K3645" i="10" l="1"/>
  <c r="L3645" i="10" s="1"/>
  <c r="M3645" i="10" s="1"/>
  <c r="H3645" i="10"/>
  <c r="I3645" i="10" s="1"/>
  <c r="J3645" i="10" s="1"/>
  <c r="E3645" i="10"/>
  <c r="F3645" i="10" s="1"/>
  <c r="G3645" i="10" s="1"/>
  <c r="A3646" i="10"/>
  <c r="B3645" i="10"/>
  <c r="C3645" i="10" s="1"/>
  <c r="D3645" i="10" s="1"/>
  <c r="K3646" i="10" l="1"/>
  <c r="L3646" i="10" s="1"/>
  <c r="M3646" i="10" s="1"/>
  <c r="H3646" i="10"/>
  <c r="I3646" i="10" s="1"/>
  <c r="J3646" i="10" s="1"/>
  <c r="E3646" i="10"/>
  <c r="F3646" i="10" s="1"/>
  <c r="G3646" i="10" s="1"/>
  <c r="A3647" i="10"/>
  <c r="B3646" i="10"/>
  <c r="C3646" i="10" s="1"/>
  <c r="D3646" i="10" s="1"/>
  <c r="K3647" i="10" l="1"/>
  <c r="L3647" i="10" s="1"/>
  <c r="M3647" i="10" s="1"/>
  <c r="H3647" i="10"/>
  <c r="I3647" i="10" s="1"/>
  <c r="J3647" i="10" s="1"/>
  <c r="E3647" i="10"/>
  <c r="F3647" i="10" s="1"/>
  <c r="G3647" i="10" s="1"/>
  <c r="A3648" i="10"/>
  <c r="B3647" i="10"/>
  <c r="C3647" i="10" s="1"/>
  <c r="D3647" i="10" s="1"/>
  <c r="K3648" i="10" l="1"/>
  <c r="L3648" i="10" s="1"/>
  <c r="M3648" i="10" s="1"/>
  <c r="H3648" i="10"/>
  <c r="I3648" i="10" s="1"/>
  <c r="J3648" i="10" s="1"/>
  <c r="E3648" i="10"/>
  <c r="F3648" i="10" s="1"/>
  <c r="G3648" i="10" s="1"/>
  <c r="A3649" i="10"/>
  <c r="B3648" i="10"/>
  <c r="C3648" i="10" s="1"/>
  <c r="D3648" i="10" s="1"/>
  <c r="K3649" i="10" l="1"/>
  <c r="L3649" i="10" s="1"/>
  <c r="M3649" i="10" s="1"/>
  <c r="H3649" i="10"/>
  <c r="I3649" i="10" s="1"/>
  <c r="J3649" i="10" s="1"/>
  <c r="E3649" i="10"/>
  <c r="F3649" i="10" s="1"/>
  <c r="G3649" i="10" s="1"/>
  <c r="A3650" i="10"/>
  <c r="B3649" i="10"/>
  <c r="C3649" i="10" s="1"/>
  <c r="D3649" i="10" s="1"/>
  <c r="K3650" i="10" l="1"/>
  <c r="L3650" i="10" s="1"/>
  <c r="M3650" i="10" s="1"/>
  <c r="H3650" i="10"/>
  <c r="I3650" i="10" s="1"/>
  <c r="J3650" i="10" s="1"/>
  <c r="E3650" i="10"/>
  <c r="F3650" i="10" s="1"/>
  <c r="G3650" i="10" s="1"/>
  <c r="A3651" i="10"/>
  <c r="B3650" i="10"/>
  <c r="C3650" i="10" s="1"/>
  <c r="D3650" i="10" s="1"/>
  <c r="K3651" i="10" l="1"/>
  <c r="L3651" i="10" s="1"/>
  <c r="M3651" i="10" s="1"/>
  <c r="H3651" i="10"/>
  <c r="I3651" i="10" s="1"/>
  <c r="J3651" i="10" s="1"/>
  <c r="E3651" i="10"/>
  <c r="F3651" i="10" s="1"/>
  <c r="G3651" i="10" s="1"/>
  <c r="A3652" i="10"/>
  <c r="B3651" i="10"/>
  <c r="C3651" i="10" s="1"/>
  <c r="D3651" i="10" s="1"/>
  <c r="K3652" i="10" l="1"/>
  <c r="L3652" i="10" s="1"/>
  <c r="M3652" i="10" s="1"/>
  <c r="H3652" i="10"/>
  <c r="I3652" i="10" s="1"/>
  <c r="J3652" i="10" s="1"/>
  <c r="E3652" i="10"/>
  <c r="F3652" i="10" s="1"/>
  <c r="G3652" i="10" s="1"/>
  <c r="A3653" i="10"/>
  <c r="B3652" i="10"/>
  <c r="C3652" i="10" s="1"/>
  <c r="D3652" i="10" s="1"/>
  <c r="K3653" i="10" l="1"/>
  <c r="L3653" i="10" s="1"/>
  <c r="M3653" i="10" s="1"/>
  <c r="H3653" i="10"/>
  <c r="I3653" i="10" s="1"/>
  <c r="J3653" i="10" s="1"/>
  <c r="E3653" i="10"/>
  <c r="F3653" i="10" s="1"/>
  <c r="G3653" i="10" s="1"/>
  <c r="A3654" i="10"/>
  <c r="B3653" i="10"/>
  <c r="C3653" i="10" s="1"/>
  <c r="D3653" i="10" s="1"/>
  <c r="K3654" i="10" l="1"/>
  <c r="L3654" i="10" s="1"/>
  <c r="M3654" i="10" s="1"/>
  <c r="H3654" i="10"/>
  <c r="I3654" i="10" s="1"/>
  <c r="J3654" i="10" s="1"/>
  <c r="E3654" i="10"/>
  <c r="F3654" i="10" s="1"/>
  <c r="G3654" i="10" s="1"/>
  <c r="A3655" i="10"/>
  <c r="B3654" i="10"/>
  <c r="C3654" i="10" s="1"/>
  <c r="D3654" i="10" s="1"/>
  <c r="K3655" i="10" l="1"/>
  <c r="L3655" i="10" s="1"/>
  <c r="M3655" i="10" s="1"/>
  <c r="H3655" i="10"/>
  <c r="I3655" i="10" s="1"/>
  <c r="J3655" i="10" s="1"/>
  <c r="E3655" i="10"/>
  <c r="F3655" i="10" s="1"/>
  <c r="G3655" i="10" s="1"/>
  <c r="A3656" i="10"/>
  <c r="B3655" i="10"/>
  <c r="C3655" i="10" s="1"/>
  <c r="D3655" i="10" s="1"/>
  <c r="K3656" i="10" l="1"/>
  <c r="L3656" i="10" s="1"/>
  <c r="M3656" i="10" s="1"/>
  <c r="H3656" i="10"/>
  <c r="I3656" i="10" s="1"/>
  <c r="J3656" i="10" s="1"/>
  <c r="E3656" i="10"/>
  <c r="F3656" i="10" s="1"/>
  <c r="G3656" i="10" s="1"/>
  <c r="A3657" i="10"/>
  <c r="B3656" i="10"/>
  <c r="C3656" i="10" s="1"/>
  <c r="D3656" i="10" s="1"/>
  <c r="K3657" i="10" l="1"/>
  <c r="L3657" i="10" s="1"/>
  <c r="M3657" i="10" s="1"/>
  <c r="H3657" i="10"/>
  <c r="I3657" i="10" s="1"/>
  <c r="J3657" i="10" s="1"/>
  <c r="E3657" i="10"/>
  <c r="F3657" i="10" s="1"/>
  <c r="G3657" i="10" s="1"/>
  <c r="A3658" i="10"/>
  <c r="B3657" i="10"/>
  <c r="C3657" i="10" s="1"/>
  <c r="D3657" i="10" s="1"/>
  <c r="K3658" i="10" l="1"/>
  <c r="L3658" i="10" s="1"/>
  <c r="M3658" i="10" s="1"/>
  <c r="H3658" i="10"/>
  <c r="I3658" i="10" s="1"/>
  <c r="J3658" i="10" s="1"/>
  <c r="E3658" i="10"/>
  <c r="F3658" i="10" s="1"/>
  <c r="G3658" i="10" s="1"/>
  <c r="A3659" i="10"/>
  <c r="B3658" i="10"/>
  <c r="C3658" i="10" s="1"/>
  <c r="D3658" i="10" s="1"/>
  <c r="K3659" i="10" l="1"/>
  <c r="L3659" i="10" s="1"/>
  <c r="M3659" i="10" s="1"/>
  <c r="E3659" i="10"/>
  <c r="F3659" i="10" s="1"/>
  <c r="G3659" i="10" s="1"/>
  <c r="H3659" i="10"/>
  <c r="I3659" i="10" s="1"/>
  <c r="J3659" i="10" s="1"/>
  <c r="A3660" i="10"/>
  <c r="B3659" i="10"/>
  <c r="C3659" i="10" s="1"/>
  <c r="D3659" i="10" s="1"/>
  <c r="K3660" i="10" l="1"/>
  <c r="L3660" i="10" s="1"/>
  <c r="M3660" i="10" s="1"/>
  <c r="H3660" i="10"/>
  <c r="I3660" i="10" s="1"/>
  <c r="J3660" i="10" s="1"/>
  <c r="E3660" i="10"/>
  <c r="F3660" i="10" s="1"/>
  <c r="G3660" i="10" s="1"/>
  <c r="A3661" i="10"/>
  <c r="B3660" i="10"/>
  <c r="C3660" i="10" s="1"/>
  <c r="D3660" i="10" s="1"/>
  <c r="K3661" i="10" l="1"/>
  <c r="L3661" i="10" s="1"/>
  <c r="M3661" i="10" s="1"/>
  <c r="H3661" i="10"/>
  <c r="I3661" i="10" s="1"/>
  <c r="J3661" i="10" s="1"/>
  <c r="E3661" i="10"/>
  <c r="F3661" i="10" s="1"/>
  <c r="G3661" i="10" s="1"/>
  <c r="A3662" i="10"/>
  <c r="B3661" i="10"/>
  <c r="C3661" i="10" s="1"/>
  <c r="D3661" i="10" s="1"/>
  <c r="K3662" i="10" l="1"/>
  <c r="L3662" i="10" s="1"/>
  <c r="M3662" i="10" s="1"/>
  <c r="H3662" i="10"/>
  <c r="I3662" i="10" s="1"/>
  <c r="J3662" i="10" s="1"/>
  <c r="E3662" i="10"/>
  <c r="F3662" i="10" s="1"/>
  <c r="G3662" i="10" s="1"/>
  <c r="A3663" i="10"/>
  <c r="B3662" i="10"/>
  <c r="C3662" i="10" s="1"/>
  <c r="D3662" i="10" s="1"/>
  <c r="K3663" i="10" l="1"/>
  <c r="L3663" i="10" s="1"/>
  <c r="M3663" i="10" s="1"/>
  <c r="H3663" i="10"/>
  <c r="I3663" i="10" s="1"/>
  <c r="J3663" i="10" s="1"/>
  <c r="E3663" i="10"/>
  <c r="F3663" i="10" s="1"/>
  <c r="G3663" i="10" s="1"/>
  <c r="A3664" i="10"/>
  <c r="B3663" i="10"/>
  <c r="C3663" i="10" s="1"/>
  <c r="D3663" i="10" s="1"/>
  <c r="K3664" i="10" l="1"/>
  <c r="L3664" i="10" s="1"/>
  <c r="M3664" i="10" s="1"/>
  <c r="H3664" i="10"/>
  <c r="I3664" i="10" s="1"/>
  <c r="J3664" i="10" s="1"/>
  <c r="E3664" i="10"/>
  <c r="F3664" i="10" s="1"/>
  <c r="G3664" i="10" s="1"/>
  <c r="A3665" i="10"/>
  <c r="B3664" i="10"/>
  <c r="C3664" i="10" s="1"/>
  <c r="D3664" i="10" s="1"/>
  <c r="K3665" i="10" l="1"/>
  <c r="L3665" i="10" s="1"/>
  <c r="M3665" i="10" s="1"/>
  <c r="H3665" i="10"/>
  <c r="I3665" i="10" s="1"/>
  <c r="J3665" i="10" s="1"/>
  <c r="E3665" i="10"/>
  <c r="F3665" i="10" s="1"/>
  <c r="G3665" i="10" s="1"/>
  <c r="A3666" i="10"/>
  <c r="B3665" i="10"/>
  <c r="C3665" i="10" s="1"/>
  <c r="D3665" i="10" s="1"/>
  <c r="K3666" i="10" l="1"/>
  <c r="L3666" i="10" s="1"/>
  <c r="M3666" i="10" s="1"/>
  <c r="H3666" i="10"/>
  <c r="I3666" i="10" s="1"/>
  <c r="J3666" i="10" s="1"/>
  <c r="E3666" i="10"/>
  <c r="F3666" i="10" s="1"/>
  <c r="G3666" i="10" s="1"/>
  <c r="A3667" i="10"/>
  <c r="B3666" i="10"/>
  <c r="C3666" i="10" s="1"/>
  <c r="D3666" i="10" s="1"/>
  <c r="K3667" i="10" l="1"/>
  <c r="L3667" i="10" s="1"/>
  <c r="M3667" i="10" s="1"/>
  <c r="H3667" i="10"/>
  <c r="I3667" i="10" s="1"/>
  <c r="J3667" i="10" s="1"/>
  <c r="E3667" i="10"/>
  <c r="F3667" i="10" s="1"/>
  <c r="G3667" i="10" s="1"/>
  <c r="A3668" i="10"/>
  <c r="B3667" i="10"/>
  <c r="C3667" i="10" s="1"/>
  <c r="D3667" i="10" s="1"/>
  <c r="K3668" i="10" l="1"/>
  <c r="L3668" i="10" s="1"/>
  <c r="M3668" i="10" s="1"/>
  <c r="H3668" i="10"/>
  <c r="I3668" i="10" s="1"/>
  <c r="J3668" i="10" s="1"/>
  <c r="E3668" i="10"/>
  <c r="F3668" i="10" s="1"/>
  <c r="G3668" i="10" s="1"/>
  <c r="A3669" i="10"/>
  <c r="B3668" i="10"/>
  <c r="C3668" i="10" s="1"/>
  <c r="D3668" i="10" s="1"/>
  <c r="K3669" i="10" l="1"/>
  <c r="L3669" i="10" s="1"/>
  <c r="M3669" i="10" s="1"/>
  <c r="H3669" i="10"/>
  <c r="I3669" i="10" s="1"/>
  <c r="J3669" i="10" s="1"/>
  <c r="E3669" i="10"/>
  <c r="F3669" i="10" s="1"/>
  <c r="G3669" i="10" s="1"/>
  <c r="A3670" i="10"/>
  <c r="B3669" i="10"/>
  <c r="C3669" i="10" s="1"/>
  <c r="D3669" i="10" s="1"/>
  <c r="K3670" i="10" l="1"/>
  <c r="L3670" i="10" s="1"/>
  <c r="M3670" i="10" s="1"/>
  <c r="H3670" i="10"/>
  <c r="I3670" i="10" s="1"/>
  <c r="J3670" i="10" s="1"/>
  <c r="E3670" i="10"/>
  <c r="F3670" i="10" s="1"/>
  <c r="G3670" i="10" s="1"/>
  <c r="A3671" i="10"/>
  <c r="B3670" i="10"/>
  <c r="C3670" i="10" s="1"/>
  <c r="D3670" i="10" s="1"/>
  <c r="K3671" i="10" l="1"/>
  <c r="L3671" i="10" s="1"/>
  <c r="M3671" i="10" s="1"/>
  <c r="H3671" i="10"/>
  <c r="I3671" i="10" s="1"/>
  <c r="J3671" i="10" s="1"/>
  <c r="E3671" i="10"/>
  <c r="F3671" i="10" s="1"/>
  <c r="G3671" i="10" s="1"/>
  <c r="A3672" i="10"/>
  <c r="B3671" i="10"/>
  <c r="C3671" i="10" s="1"/>
  <c r="D3671" i="10" s="1"/>
  <c r="K3672" i="10" l="1"/>
  <c r="L3672" i="10" s="1"/>
  <c r="M3672" i="10" s="1"/>
  <c r="H3672" i="10"/>
  <c r="I3672" i="10" s="1"/>
  <c r="J3672" i="10" s="1"/>
  <c r="E3672" i="10"/>
  <c r="F3672" i="10" s="1"/>
  <c r="G3672" i="10" s="1"/>
  <c r="A3673" i="10"/>
  <c r="B3672" i="10"/>
  <c r="C3672" i="10" s="1"/>
  <c r="D3672" i="10" s="1"/>
  <c r="K3673" i="10" l="1"/>
  <c r="L3673" i="10" s="1"/>
  <c r="M3673" i="10" s="1"/>
  <c r="H3673" i="10"/>
  <c r="I3673" i="10" s="1"/>
  <c r="J3673" i="10" s="1"/>
  <c r="E3673" i="10"/>
  <c r="F3673" i="10" s="1"/>
  <c r="G3673" i="10" s="1"/>
  <c r="A3674" i="10"/>
  <c r="B3673" i="10"/>
  <c r="C3673" i="10" s="1"/>
  <c r="D3673" i="10" s="1"/>
  <c r="K3674" i="10" l="1"/>
  <c r="L3674" i="10" s="1"/>
  <c r="M3674" i="10" s="1"/>
  <c r="H3674" i="10"/>
  <c r="I3674" i="10" s="1"/>
  <c r="J3674" i="10" s="1"/>
  <c r="E3674" i="10"/>
  <c r="F3674" i="10" s="1"/>
  <c r="G3674" i="10" s="1"/>
  <c r="A3675" i="10"/>
  <c r="B3674" i="10"/>
  <c r="C3674" i="10" s="1"/>
  <c r="D3674" i="10" s="1"/>
  <c r="K3675" i="10" l="1"/>
  <c r="L3675" i="10" s="1"/>
  <c r="M3675" i="10" s="1"/>
  <c r="E3675" i="10"/>
  <c r="F3675" i="10" s="1"/>
  <c r="G3675" i="10" s="1"/>
  <c r="H3675" i="10"/>
  <c r="I3675" i="10" s="1"/>
  <c r="J3675" i="10" s="1"/>
  <c r="A3676" i="10"/>
  <c r="B3675" i="10"/>
  <c r="C3675" i="10" s="1"/>
  <c r="D3675" i="10" s="1"/>
  <c r="K3676" i="10" l="1"/>
  <c r="L3676" i="10" s="1"/>
  <c r="M3676" i="10" s="1"/>
  <c r="H3676" i="10"/>
  <c r="I3676" i="10" s="1"/>
  <c r="J3676" i="10" s="1"/>
  <c r="E3676" i="10"/>
  <c r="F3676" i="10" s="1"/>
  <c r="G3676" i="10" s="1"/>
  <c r="A3677" i="10"/>
  <c r="B3676" i="10"/>
  <c r="C3676" i="10" s="1"/>
  <c r="D3676" i="10" s="1"/>
  <c r="K3677" i="10" l="1"/>
  <c r="L3677" i="10" s="1"/>
  <c r="M3677" i="10" s="1"/>
  <c r="H3677" i="10"/>
  <c r="I3677" i="10" s="1"/>
  <c r="J3677" i="10" s="1"/>
  <c r="E3677" i="10"/>
  <c r="F3677" i="10" s="1"/>
  <c r="G3677" i="10" s="1"/>
  <c r="A3678" i="10"/>
  <c r="B3677" i="10"/>
  <c r="C3677" i="10" s="1"/>
  <c r="D3677" i="10" s="1"/>
  <c r="K3678" i="10" l="1"/>
  <c r="L3678" i="10" s="1"/>
  <c r="M3678" i="10" s="1"/>
  <c r="H3678" i="10"/>
  <c r="I3678" i="10" s="1"/>
  <c r="J3678" i="10" s="1"/>
  <c r="E3678" i="10"/>
  <c r="F3678" i="10" s="1"/>
  <c r="G3678" i="10" s="1"/>
  <c r="A3679" i="10"/>
  <c r="B3678" i="10"/>
  <c r="C3678" i="10" s="1"/>
  <c r="D3678" i="10" s="1"/>
  <c r="K3679" i="10" l="1"/>
  <c r="L3679" i="10" s="1"/>
  <c r="M3679" i="10" s="1"/>
  <c r="H3679" i="10"/>
  <c r="I3679" i="10" s="1"/>
  <c r="J3679" i="10" s="1"/>
  <c r="E3679" i="10"/>
  <c r="F3679" i="10" s="1"/>
  <c r="G3679" i="10" s="1"/>
  <c r="A3680" i="10"/>
  <c r="B3679" i="10"/>
  <c r="C3679" i="10" s="1"/>
  <c r="D3679" i="10" s="1"/>
  <c r="K3680" i="10" l="1"/>
  <c r="L3680" i="10" s="1"/>
  <c r="M3680" i="10" s="1"/>
  <c r="H3680" i="10"/>
  <c r="I3680" i="10" s="1"/>
  <c r="J3680" i="10" s="1"/>
  <c r="E3680" i="10"/>
  <c r="F3680" i="10" s="1"/>
  <c r="G3680" i="10" s="1"/>
  <c r="A3681" i="10"/>
  <c r="B3680" i="10"/>
  <c r="C3680" i="10" s="1"/>
  <c r="D3680" i="10" s="1"/>
  <c r="K3681" i="10" l="1"/>
  <c r="L3681" i="10" s="1"/>
  <c r="M3681" i="10" s="1"/>
  <c r="H3681" i="10"/>
  <c r="I3681" i="10" s="1"/>
  <c r="J3681" i="10" s="1"/>
  <c r="E3681" i="10"/>
  <c r="F3681" i="10" s="1"/>
  <c r="G3681" i="10" s="1"/>
  <c r="A3682" i="10"/>
  <c r="B3681" i="10"/>
  <c r="C3681" i="10" s="1"/>
  <c r="D3681" i="10" s="1"/>
  <c r="K3682" i="10" l="1"/>
  <c r="L3682" i="10" s="1"/>
  <c r="M3682" i="10" s="1"/>
  <c r="H3682" i="10"/>
  <c r="I3682" i="10" s="1"/>
  <c r="J3682" i="10" s="1"/>
  <c r="E3682" i="10"/>
  <c r="F3682" i="10" s="1"/>
  <c r="G3682" i="10" s="1"/>
  <c r="A3683" i="10"/>
  <c r="B3682" i="10"/>
  <c r="C3682" i="10" s="1"/>
  <c r="D3682" i="10" s="1"/>
  <c r="K3683" i="10" l="1"/>
  <c r="L3683" i="10" s="1"/>
  <c r="M3683" i="10" s="1"/>
  <c r="H3683" i="10"/>
  <c r="I3683" i="10" s="1"/>
  <c r="J3683" i="10" s="1"/>
  <c r="E3683" i="10"/>
  <c r="F3683" i="10" s="1"/>
  <c r="G3683" i="10" s="1"/>
  <c r="A3684" i="10"/>
  <c r="B3683" i="10"/>
  <c r="C3683" i="10" s="1"/>
  <c r="D3683" i="10" s="1"/>
  <c r="K3684" i="10" l="1"/>
  <c r="L3684" i="10" s="1"/>
  <c r="M3684" i="10" s="1"/>
  <c r="H3684" i="10"/>
  <c r="I3684" i="10" s="1"/>
  <c r="J3684" i="10" s="1"/>
  <c r="E3684" i="10"/>
  <c r="F3684" i="10" s="1"/>
  <c r="G3684" i="10" s="1"/>
  <c r="A3685" i="10"/>
  <c r="B3684" i="10"/>
  <c r="C3684" i="10" s="1"/>
  <c r="D3684" i="10" s="1"/>
  <c r="K3685" i="10" l="1"/>
  <c r="L3685" i="10" s="1"/>
  <c r="M3685" i="10" s="1"/>
  <c r="H3685" i="10"/>
  <c r="I3685" i="10" s="1"/>
  <c r="J3685" i="10" s="1"/>
  <c r="E3685" i="10"/>
  <c r="F3685" i="10" s="1"/>
  <c r="G3685" i="10" s="1"/>
  <c r="A3686" i="10"/>
  <c r="B3685" i="10"/>
  <c r="C3685" i="10" s="1"/>
  <c r="D3685" i="10" s="1"/>
  <c r="K3686" i="10" l="1"/>
  <c r="L3686" i="10" s="1"/>
  <c r="M3686" i="10" s="1"/>
  <c r="H3686" i="10"/>
  <c r="I3686" i="10" s="1"/>
  <c r="J3686" i="10" s="1"/>
  <c r="E3686" i="10"/>
  <c r="F3686" i="10" s="1"/>
  <c r="G3686" i="10" s="1"/>
  <c r="A3687" i="10"/>
  <c r="B3686" i="10"/>
  <c r="C3686" i="10" s="1"/>
  <c r="D3686" i="10" s="1"/>
  <c r="K3687" i="10" l="1"/>
  <c r="L3687" i="10" s="1"/>
  <c r="M3687" i="10" s="1"/>
  <c r="H3687" i="10"/>
  <c r="I3687" i="10" s="1"/>
  <c r="J3687" i="10" s="1"/>
  <c r="E3687" i="10"/>
  <c r="F3687" i="10" s="1"/>
  <c r="G3687" i="10" s="1"/>
  <c r="A3688" i="10"/>
  <c r="B3687" i="10"/>
  <c r="C3687" i="10" s="1"/>
  <c r="D3687" i="10" s="1"/>
  <c r="K3688" i="10" l="1"/>
  <c r="L3688" i="10" s="1"/>
  <c r="M3688" i="10" s="1"/>
  <c r="H3688" i="10"/>
  <c r="I3688" i="10" s="1"/>
  <c r="J3688" i="10" s="1"/>
  <c r="E3688" i="10"/>
  <c r="F3688" i="10" s="1"/>
  <c r="G3688" i="10" s="1"/>
  <c r="A3689" i="10"/>
  <c r="B3688" i="10"/>
  <c r="C3688" i="10" s="1"/>
  <c r="D3688" i="10" s="1"/>
  <c r="K3689" i="10" l="1"/>
  <c r="L3689" i="10" s="1"/>
  <c r="M3689" i="10" s="1"/>
  <c r="H3689" i="10"/>
  <c r="I3689" i="10" s="1"/>
  <c r="J3689" i="10" s="1"/>
  <c r="E3689" i="10"/>
  <c r="F3689" i="10" s="1"/>
  <c r="G3689" i="10" s="1"/>
  <c r="A3690" i="10"/>
  <c r="B3689" i="10"/>
  <c r="C3689" i="10" s="1"/>
  <c r="D3689" i="10" s="1"/>
  <c r="K3690" i="10" l="1"/>
  <c r="L3690" i="10" s="1"/>
  <c r="M3690" i="10" s="1"/>
  <c r="H3690" i="10"/>
  <c r="I3690" i="10" s="1"/>
  <c r="J3690" i="10" s="1"/>
  <c r="E3690" i="10"/>
  <c r="F3690" i="10" s="1"/>
  <c r="G3690" i="10" s="1"/>
  <c r="A3691" i="10"/>
  <c r="B3690" i="10"/>
  <c r="C3690" i="10" s="1"/>
  <c r="D3690" i="10" s="1"/>
  <c r="K3691" i="10" l="1"/>
  <c r="L3691" i="10" s="1"/>
  <c r="M3691" i="10" s="1"/>
  <c r="H3691" i="10"/>
  <c r="I3691" i="10" s="1"/>
  <c r="J3691" i="10" s="1"/>
  <c r="E3691" i="10"/>
  <c r="F3691" i="10" s="1"/>
  <c r="G3691" i="10" s="1"/>
  <c r="A3692" i="10"/>
  <c r="B3691" i="10"/>
  <c r="C3691" i="10" s="1"/>
  <c r="D3691" i="10" s="1"/>
  <c r="K3692" i="10" l="1"/>
  <c r="L3692" i="10" s="1"/>
  <c r="M3692" i="10" s="1"/>
  <c r="H3692" i="10"/>
  <c r="I3692" i="10" s="1"/>
  <c r="J3692" i="10" s="1"/>
  <c r="E3692" i="10"/>
  <c r="F3692" i="10" s="1"/>
  <c r="G3692" i="10" s="1"/>
  <c r="A3693" i="10"/>
  <c r="B3692" i="10"/>
  <c r="C3692" i="10" s="1"/>
  <c r="D3692" i="10" s="1"/>
  <c r="K3693" i="10" l="1"/>
  <c r="L3693" i="10" s="1"/>
  <c r="M3693" i="10" s="1"/>
  <c r="H3693" i="10"/>
  <c r="I3693" i="10" s="1"/>
  <c r="J3693" i="10" s="1"/>
  <c r="E3693" i="10"/>
  <c r="F3693" i="10" s="1"/>
  <c r="G3693" i="10" s="1"/>
  <c r="A3694" i="10"/>
  <c r="B3693" i="10"/>
  <c r="C3693" i="10" s="1"/>
  <c r="D3693" i="10" s="1"/>
  <c r="K3694" i="10" l="1"/>
  <c r="L3694" i="10" s="1"/>
  <c r="M3694" i="10" s="1"/>
  <c r="H3694" i="10"/>
  <c r="I3694" i="10" s="1"/>
  <c r="J3694" i="10" s="1"/>
  <c r="E3694" i="10"/>
  <c r="F3694" i="10" s="1"/>
  <c r="G3694" i="10" s="1"/>
  <c r="A3695" i="10"/>
  <c r="B3694" i="10"/>
  <c r="C3694" i="10" s="1"/>
  <c r="D3694" i="10" s="1"/>
  <c r="K3695" i="10" l="1"/>
  <c r="L3695" i="10" s="1"/>
  <c r="M3695" i="10" s="1"/>
  <c r="H3695" i="10"/>
  <c r="I3695" i="10" s="1"/>
  <c r="J3695" i="10" s="1"/>
  <c r="E3695" i="10"/>
  <c r="F3695" i="10" s="1"/>
  <c r="G3695" i="10" s="1"/>
  <c r="A3696" i="10"/>
  <c r="B3695" i="10"/>
  <c r="C3695" i="10" s="1"/>
  <c r="D3695" i="10" s="1"/>
  <c r="K3696" i="10" l="1"/>
  <c r="L3696" i="10" s="1"/>
  <c r="M3696" i="10" s="1"/>
  <c r="H3696" i="10"/>
  <c r="I3696" i="10" s="1"/>
  <c r="J3696" i="10" s="1"/>
  <c r="E3696" i="10"/>
  <c r="F3696" i="10" s="1"/>
  <c r="G3696" i="10" s="1"/>
  <c r="A3697" i="10"/>
  <c r="B3696" i="10"/>
  <c r="C3696" i="10" s="1"/>
  <c r="D3696" i="10" s="1"/>
  <c r="K3697" i="10" l="1"/>
  <c r="L3697" i="10" s="1"/>
  <c r="M3697" i="10" s="1"/>
  <c r="H3697" i="10"/>
  <c r="I3697" i="10" s="1"/>
  <c r="J3697" i="10" s="1"/>
  <c r="E3697" i="10"/>
  <c r="F3697" i="10" s="1"/>
  <c r="G3697" i="10" s="1"/>
  <c r="A3698" i="10"/>
  <c r="B3697" i="10"/>
  <c r="C3697" i="10" s="1"/>
  <c r="D3697" i="10" s="1"/>
  <c r="K3698" i="10" l="1"/>
  <c r="L3698" i="10" s="1"/>
  <c r="M3698" i="10" s="1"/>
  <c r="H3698" i="10"/>
  <c r="I3698" i="10" s="1"/>
  <c r="J3698" i="10" s="1"/>
  <c r="E3698" i="10"/>
  <c r="F3698" i="10" s="1"/>
  <c r="G3698" i="10" s="1"/>
  <c r="A3699" i="10"/>
  <c r="B3698" i="10"/>
  <c r="C3698" i="10" s="1"/>
  <c r="D3698" i="10" s="1"/>
  <c r="K3699" i="10" l="1"/>
  <c r="L3699" i="10" s="1"/>
  <c r="M3699" i="10" s="1"/>
  <c r="H3699" i="10"/>
  <c r="I3699" i="10" s="1"/>
  <c r="J3699" i="10" s="1"/>
  <c r="E3699" i="10"/>
  <c r="F3699" i="10" s="1"/>
  <c r="G3699" i="10" s="1"/>
  <c r="A3700" i="10"/>
  <c r="B3699" i="10"/>
  <c r="C3699" i="10" s="1"/>
  <c r="D3699" i="10" s="1"/>
  <c r="K3700" i="10" l="1"/>
  <c r="L3700" i="10" s="1"/>
  <c r="M3700" i="10" s="1"/>
  <c r="H3700" i="10"/>
  <c r="I3700" i="10" s="1"/>
  <c r="J3700" i="10" s="1"/>
  <c r="E3700" i="10"/>
  <c r="F3700" i="10" s="1"/>
  <c r="G3700" i="10" s="1"/>
  <c r="A3701" i="10"/>
  <c r="B3700" i="10"/>
  <c r="C3700" i="10" s="1"/>
  <c r="D3700" i="10" s="1"/>
  <c r="K3701" i="10" l="1"/>
  <c r="L3701" i="10" s="1"/>
  <c r="M3701" i="10" s="1"/>
  <c r="H3701" i="10"/>
  <c r="I3701" i="10" s="1"/>
  <c r="J3701" i="10" s="1"/>
  <c r="E3701" i="10"/>
  <c r="F3701" i="10" s="1"/>
  <c r="G3701" i="10" s="1"/>
  <c r="A3702" i="10"/>
  <c r="B3701" i="10"/>
  <c r="C3701" i="10" s="1"/>
  <c r="D3701" i="10" s="1"/>
  <c r="K3702" i="10" l="1"/>
  <c r="L3702" i="10" s="1"/>
  <c r="M3702" i="10" s="1"/>
  <c r="H3702" i="10"/>
  <c r="I3702" i="10" s="1"/>
  <c r="J3702" i="10" s="1"/>
  <c r="E3702" i="10"/>
  <c r="F3702" i="10" s="1"/>
  <c r="G3702" i="10" s="1"/>
  <c r="A3703" i="10"/>
  <c r="B3702" i="10"/>
  <c r="C3702" i="10" s="1"/>
  <c r="D3702" i="10" s="1"/>
  <c r="K3703" i="10" l="1"/>
  <c r="L3703" i="10" s="1"/>
  <c r="M3703" i="10" s="1"/>
  <c r="H3703" i="10"/>
  <c r="I3703" i="10" s="1"/>
  <c r="J3703" i="10" s="1"/>
  <c r="E3703" i="10"/>
  <c r="F3703" i="10" s="1"/>
  <c r="G3703" i="10" s="1"/>
  <c r="A3704" i="10"/>
  <c r="B3703" i="10"/>
  <c r="C3703" i="10" s="1"/>
  <c r="D3703" i="10" s="1"/>
  <c r="K3704" i="10" l="1"/>
  <c r="L3704" i="10" s="1"/>
  <c r="M3704" i="10" s="1"/>
  <c r="H3704" i="10"/>
  <c r="I3704" i="10" s="1"/>
  <c r="J3704" i="10" s="1"/>
  <c r="E3704" i="10"/>
  <c r="F3704" i="10" s="1"/>
  <c r="G3704" i="10" s="1"/>
  <c r="A3705" i="10"/>
  <c r="B3704" i="10"/>
  <c r="C3704" i="10" s="1"/>
  <c r="D3704" i="10" s="1"/>
  <c r="K3705" i="10" l="1"/>
  <c r="L3705" i="10" s="1"/>
  <c r="M3705" i="10" s="1"/>
  <c r="H3705" i="10"/>
  <c r="I3705" i="10" s="1"/>
  <c r="J3705" i="10" s="1"/>
  <c r="E3705" i="10"/>
  <c r="F3705" i="10" s="1"/>
  <c r="G3705" i="10" s="1"/>
  <c r="A3706" i="10"/>
  <c r="B3705" i="10"/>
  <c r="C3705" i="10" s="1"/>
  <c r="D3705" i="10" s="1"/>
  <c r="K3706" i="10" l="1"/>
  <c r="L3706" i="10" s="1"/>
  <c r="M3706" i="10" s="1"/>
  <c r="H3706" i="10"/>
  <c r="I3706" i="10" s="1"/>
  <c r="J3706" i="10" s="1"/>
  <c r="E3706" i="10"/>
  <c r="F3706" i="10" s="1"/>
  <c r="G3706" i="10" s="1"/>
  <c r="A3707" i="10"/>
  <c r="B3706" i="10"/>
  <c r="C3706" i="10" s="1"/>
  <c r="D3706" i="10" s="1"/>
  <c r="K3707" i="10" l="1"/>
  <c r="L3707" i="10" s="1"/>
  <c r="M3707" i="10" s="1"/>
  <c r="H3707" i="10"/>
  <c r="I3707" i="10" s="1"/>
  <c r="J3707" i="10" s="1"/>
  <c r="E3707" i="10"/>
  <c r="F3707" i="10" s="1"/>
  <c r="G3707" i="10" s="1"/>
  <c r="A3708" i="10"/>
  <c r="B3707" i="10"/>
  <c r="C3707" i="10" s="1"/>
  <c r="D3707" i="10" s="1"/>
  <c r="K3708" i="10" l="1"/>
  <c r="L3708" i="10" s="1"/>
  <c r="M3708" i="10" s="1"/>
  <c r="H3708" i="10"/>
  <c r="I3708" i="10" s="1"/>
  <c r="J3708" i="10" s="1"/>
  <c r="E3708" i="10"/>
  <c r="F3708" i="10" s="1"/>
  <c r="G3708" i="10" s="1"/>
  <c r="A3709" i="10"/>
  <c r="B3708" i="10"/>
  <c r="C3708" i="10" s="1"/>
  <c r="D3708" i="10" s="1"/>
  <c r="K3709" i="10" l="1"/>
  <c r="L3709" i="10" s="1"/>
  <c r="M3709" i="10" s="1"/>
  <c r="H3709" i="10"/>
  <c r="I3709" i="10" s="1"/>
  <c r="J3709" i="10" s="1"/>
  <c r="E3709" i="10"/>
  <c r="F3709" i="10" s="1"/>
  <c r="G3709" i="10" s="1"/>
  <c r="A3710" i="10"/>
  <c r="B3709" i="10"/>
  <c r="C3709" i="10" s="1"/>
  <c r="D3709" i="10" s="1"/>
  <c r="K3710" i="10" l="1"/>
  <c r="L3710" i="10" s="1"/>
  <c r="M3710" i="10" s="1"/>
  <c r="H3710" i="10"/>
  <c r="I3710" i="10" s="1"/>
  <c r="J3710" i="10" s="1"/>
  <c r="E3710" i="10"/>
  <c r="F3710" i="10" s="1"/>
  <c r="G3710" i="10" s="1"/>
  <c r="A3711" i="10"/>
  <c r="B3710" i="10"/>
  <c r="C3710" i="10" s="1"/>
  <c r="D3710" i="10" s="1"/>
  <c r="K3711" i="10" l="1"/>
  <c r="L3711" i="10" s="1"/>
  <c r="M3711" i="10" s="1"/>
  <c r="H3711" i="10"/>
  <c r="I3711" i="10" s="1"/>
  <c r="J3711" i="10" s="1"/>
  <c r="E3711" i="10"/>
  <c r="F3711" i="10" s="1"/>
  <c r="G3711" i="10" s="1"/>
  <c r="A3712" i="10"/>
  <c r="B3711" i="10"/>
  <c r="C3711" i="10" s="1"/>
  <c r="D3711" i="10" s="1"/>
  <c r="K3712" i="10" l="1"/>
  <c r="L3712" i="10" s="1"/>
  <c r="M3712" i="10" s="1"/>
  <c r="H3712" i="10"/>
  <c r="I3712" i="10" s="1"/>
  <c r="J3712" i="10" s="1"/>
  <c r="E3712" i="10"/>
  <c r="F3712" i="10" s="1"/>
  <c r="G3712" i="10" s="1"/>
  <c r="A3713" i="10"/>
  <c r="B3712" i="10"/>
  <c r="C3712" i="10" s="1"/>
  <c r="D3712" i="10" s="1"/>
  <c r="K3713" i="10" l="1"/>
  <c r="L3713" i="10" s="1"/>
  <c r="M3713" i="10" s="1"/>
  <c r="H3713" i="10"/>
  <c r="I3713" i="10" s="1"/>
  <c r="J3713" i="10" s="1"/>
  <c r="E3713" i="10"/>
  <c r="F3713" i="10" s="1"/>
  <c r="G3713" i="10" s="1"/>
  <c r="A3714" i="10"/>
  <c r="B3713" i="10"/>
  <c r="C3713" i="10" s="1"/>
  <c r="D3713" i="10" s="1"/>
  <c r="K3714" i="10" l="1"/>
  <c r="L3714" i="10" s="1"/>
  <c r="M3714" i="10" s="1"/>
  <c r="H3714" i="10"/>
  <c r="I3714" i="10" s="1"/>
  <c r="J3714" i="10" s="1"/>
  <c r="E3714" i="10"/>
  <c r="F3714" i="10" s="1"/>
  <c r="G3714" i="10" s="1"/>
  <c r="A3715" i="10"/>
  <c r="B3714" i="10"/>
  <c r="C3714" i="10" s="1"/>
  <c r="D3714" i="10" s="1"/>
  <c r="K3715" i="10" l="1"/>
  <c r="L3715" i="10" s="1"/>
  <c r="M3715" i="10" s="1"/>
  <c r="H3715" i="10"/>
  <c r="I3715" i="10" s="1"/>
  <c r="J3715" i="10" s="1"/>
  <c r="E3715" i="10"/>
  <c r="F3715" i="10" s="1"/>
  <c r="G3715" i="10" s="1"/>
  <c r="A3716" i="10"/>
  <c r="B3715" i="10"/>
  <c r="C3715" i="10" s="1"/>
  <c r="D3715" i="10" s="1"/>
  <c r="K3716" i="10" l="1"/>
  <c r="L3716" i="10" s="1"/>
  <c r="M3716" i="10" s="1"/>
  <c r="H3716" i="10"/>
  <c r="I3716" i="10" s="1"/>
  <c r="J3716" i="10" s="1"/>
  <c r="E3716" i="10"/>
  <c r="F3716" i="10" s="1"/>
  <c r="G3716" i="10" s="1"/>
  <c r="A3717" i="10"/>
  <c r="B3716" i="10"/>
  <c r="C3716" i="10" s="1"/>
  <c r="D3716" i="10" s="1"/>
  <c r="K3717" i="10" l="1"/>
  <c r="L3717" i="10" s="1"/>
  <c r="M3717" i="10" s="1"/>
  <c r="H3717" i="10"/>
  <c r="I3717" i="10" s="1"/>
  <c r="J3717" i="10" s="1"/>
  <c r="E3717" i="10"/>
  <c r="F3717" i="10" s="1"/>
  <c r="G3717" i="10" s="1"/>
  <c r="A3718" i="10"/>
  <c r="B3717" i="10"/>
  <c r="C3717" i="10" s="1"/>
  <c r="D3717" i="10" s="1"/>
  <c r="K3718" i="10" l="1"/>
  <c r="L3718" i="10" s="1"/>
  <c r="M3718" i="10" s="1"/>
  <c r="H3718" i="10"/>
  <c r="I3718" i="10" s="1"/>
  <c r="J3718" i="10" s="1"/>
  <c r="E3718" i="10"/>
  <c r="F3718" i="10" s="1"/>
  <c r="G3718" i="10" s="1"/>
  <c r="A3719" i="10"/>
  <c r="B3718" i="10"/>
  <c r="C3718" i="10" s="1"/>
  <c r="D3718" i="10" s="1"/>
  <c r="K3719" i="10" l="1"/>
  <c r="L3719" i="10" s="1"/>
  <c r="M3719" i="10" s="1"/>
  <c r="H3719" i="10"/>
  <c r="I3719" i="10" s="1"/>
  <c r="J3719" i="10" s="1"/>
  <c r="E3719" i="10"/>
  <c r="F3719" i="10" s="1"/>
  <c r="G3719" i="10" s="1"/>
  <c r="A3720" i="10"/>
  <c r="B3719" i="10"/>
  <c r="C3719" i="10" s="1"/>
  <c r="D3719" i="10" s="1"/>
  <c r="K3720" i="10" l="1"/>
  <c r="L3720" i="10" s="1"/>
  <c r="M3720" i="10" s="1"/>
  <c r="H3720" i="10"/>
  <c r="I3720" i="10" s="1"/>
  <c r="J3720" i="10" s="1"/>
  <c r="E3720" i="10"/>
  <c r="F3720" i="10" s="1"/>
  <c r="G3720" i="10" s="1"/>
  <c r="A3721" i="10"/>
  <c r="B3720" i="10"/>
  <c r="C3720" i="10" s="1"/>
  <c r="D3720" i="10" s="1"/>
  <c r="K3721" i="10" l="1"/>
  <c r="L3721" i="10" s="1"/>
  <c r="M3721" i="10" s="1"/>
  <c r="H3721" i="10"/>
  <c r="I3721" i="10" s="1"/>
  <c r="J3721" i="10" s="1"/>
  <c r="E3721" i="10"/>
  <c r="F3721" i="10" s="1"/>
  <c r="G3721" i="10" s="1"/>
  <c r="A3722" i="10"/>
  <c r="B3721" i="10"/>
  <c r="C3721" i="10" s="1"/>
  <c r="D3721" i="10" s="1"/>
  <c r="K3722" i="10" l="1"/>
  <c r="L3722" i="10" s="1"/>
  <c r="M3722" i="10" s="1"/>
  <c r="H3722" i="10"/>
  <c r="I3722" i="10" s="1"/>
  <c r="J3722" i="10" s="1"/>
  <c r="E3722" i="10"/>
  <c r="F3722" i="10" s="1"/>
  <c r="G3722" i="10" s="1"/>
  <c r="A3723" i="10"/>
  <c r="B3722" i="10"/>
  <c r="C3722" i="10" s="1"/>
  <c r="D3722" i="10" s="1"/>
  <c r="K3723" i="10" l="1"/>
  <c r="L3723" i="10" s="1"/>
  <c r="M3723" i="10" s="1"/>
  <c r="H3723" i="10"/>
  <c r="I3723" i="10" s="1"/>
  <c r="J3723" i="10" s="1"/>
  <c r="E3723" i="10"/>
  <c r="F3723" i="10" s="1"/>
  <c r="G3723" i="10" s="1"/>
  <c r="A3724" i="10"/>
  <c r="B3723" i="10"/>
  <c r="C3723" i="10" s="1"/>
  <c r="D3723" i="10" s="1"/>
  <c r="K3724" i="10" l="1"/>
  <c r="L3724" i="10" s="1"/>
  <c r="M3724" i="10" s="1"/>
  <c r="H3724" i="10"/>
  <c r="I3724" i="10" s="1"/>
  <c r="J3724" i="10" s="1"/>
  <c r="E3724" i="10"/>
  <c r="F3724" i="10" s="1"/>
  <c r="G3724" i="10" s="1"/>
  <c r="A3725" i="10"/>
  <c r="B3724" i="10"/>
  <c r="C3724" i="10" s="1"/>
  <c r="D3724" i="10" s="1"/>
  <c r="K3725" i="10" l="1"/>
  <c r="L3725" i="10" s="1"/>
  <c r="M3725" i="10" s="1"/>
  <c r="H3725" i="10"/>
  <c r="I3725" i="10" s="1"/>
  <c r="J3725" i="10" s="1"/>
  <c r="E3725" i="10"/>
  <c r="F3725" i="10" s="1"/>
  <c r="G3725" i="10" s="1"/>
  <c r="A3726" i="10"/>
  <c r="B3725" i="10"/>
  <c r="C3725" i="10" s="1"/>
  <c r="D3725" i="10" s="1"/>
  <c r="K3726" i="10" l="1"/>
  <c r="L3726" i="10" s="1"/>
  <c r="M3726" i="10" s="1"/>
  <c r="H3726" i="10"/>
  <c r="I3726" i="10" s="1"/>
  <c r="J3726" i="10" s="1"/>
  <c r="E3726" i="10"/>
  <c r="F3726" i="10" s="1"/>
  <c r="G3726" i="10" s="1"/>
  <c r="A3727" i="10"/>
  <c r="B3726" i="10"/>
  <c r="C3726" i="10" s="1"/>
  <c r="D3726" i="10" s="1"/>
  <c r="K3727" i="10" l="1"/>
  <c r="L3727" i="10" s="1"/>
  <c r="M3727" i="10" s="1"/>
  <c r="H3727" i="10"/>
  <c r="I3727" i="10" s="1"/>
  <c r="J3727" i="10" s="1"/>
  <c r="E3727" i="10"/>
  <c r="F3727" i="10" s="1"/>
  <c r="G3727" i="10" s="1"/>
  <c r="A3728" i="10"/>
  <c r="B3727" i="10"/>
  <c r="C3727" i="10" s="1"/>
  <c r="D3727" i="10" s="1"/>
  <c r="K3728" i="10" l="1"/>
  <c r="L3728" i="10" s="1"/>
  <c r="M3728" i="10" s="1"/>
  <c r="H3728" i="10"/>
  <c r="I3728" i="10" s="1"/>
  <c r="J3728" i="10" s="1"/>
  <c r="E3728" i="10"/>
  <c r="F3728" i="10" s="1"/>
  <c r="G3728" i="10" s="1"/>
  <c r="A3729" i="10"/>
  <c r="B3728" i="10"/>
  <c r="C3728" i="10" s="1"/>
  <c r="D3728" i="10" s="1"/>
  <c r="K3729" i="10" l="1"/>
  <c r="L3729" i="10" s="1"/>
  <c r="M3729" i="10" s="1"/>
  <c r="H3729" i="10"/>
  <c r="I3729" i="10" s="1"/>
  <c r="J3729" i="10" s="1"/>
  <c r="E3729" i="10"/>
  <c r="F3729" i="10" s="1"/>
  <c r="G3729" i="10" s="1"/>
  <c r="A3730" i="10"/>
  <c r="B3729" i="10"/>
  <c r="C3729" i="10" s="1"/>
  <c r="D3729" i="10" s="1"/>
  <c r="K3730" i="10" l="1"/>
  <c r="L3730" i="10" s="1"/>
  <c r="M3730" i="10" s="1"/>
  <c r="H3730" i="10"/>
  <c r="I3730" i="10" s="1"/>
  <c r="J3730" i="10" s="1"/>
  <c r="E3730" i="10"/>
  <c r="F3730" i="10" s="1"/>
  <c r="G3730" i="10" s="1"/>
  <c r="A3731" i="10"/>
  <c r="B3730" i="10"/>
  <c r="C3730" i="10" s="1"/>
  <c r="D3730" i="10" s="1"/>
  <c r="K3731" i="10" l="1"/>
  <c r="L3731" i="10" s="1"/>
  <c r="M3731" i="10" s="1"/>
  <c r="H3731" i="10"/>
  <c r="I3731" i="10" s="1"/>
  <c r="J3731" i="10" s="1"/>
  <c r="E3731" i="10"/>
  <c r="F3731" i="10" s="1"/>
  <c r="G3731" i="10" s="1"/>
  <c r="A3732" i="10"/>
  <c r="B3731" i="10"/>
  <c r="C3731" i="10" s="1"/>
  <c r="D3731" i="10" s="1"/>
  <c r="K3732" i="10" l="1"/>
  <c r="L3732" i="10" s="1"/>
  <c r="M3732" i="10" s="1"/>
  <c r="H3732" i="10"/>
  <c r="I3732" i="10" s="1"/>
  <c r="J3732" i="10" s="1"/>
  <c r="E3732" i="10"/>
  <c r="F3732" i="10" s="1"/>
  <c r="G3732" i="10" s="1"/>
  <c r="A3733" i="10"/>
  <c r="B3732" i="10"/>
  <c r="C3732" i="10" s="1"/>
  <c r="D3732" i="10" s="1"/>
  <c r="K3733" i="10" l="1"/>
  <c r="L3733" i="10" s="1"/>
  <c r="M3733" i="10" s="1"/>
  <c r="H3733" i="10"/>
  <c r="I3733" i="10" s="1"/>
  <c r="J3733" i="10" s="1"/>
  <c r="E3733" i="10"/>
  <c r="F3733" i="10" s="1"/>
  <c r="G3733" i="10" s="1"/>
  <c r="A3734" i="10"/>
  <c r="B3733" i="10"/>
  <c r="C3733" i="10" s="1"/>
  <c r="D3733" i="10" s="1"/>
  <c r="K3734" i="10" l="1"/>
  <c r="L3734" i="10" s="1"/>
  <c r="M3734" i="10" s="1"/>
  <c r="H3734" i="10"/>
  <c r="I3734" i="10" s="1"/>
  <c r="J3734" i="10" s="1"/>
  <c r="E3734" i="10"/>
  <c r="F3734" i="10" s="1"/>
  <c r="G3734" i="10" s="1"/>
  <c r="A3735" i="10"/>
  <c r="B3734" i="10"/>
  <c r="C3734" i="10" s="1"/>
  <c r="D3734" i="10" s="1"/>
  <c r="K3735" i="10" l="1"/>
  <c r="L3735" i="10" s="1"/>
  <c r="M3735" i="10" s="1"/>
  <c r="H3735" i="10"/>
  <c r="I3735" i="10" s="1"/>
  <c r="J3735" i="10" s="1"/>
  <c r="E3735" i="10"/>
  <c r="F3735" i="10" s="1"/>
  <c r="G3735" i="10" s="1"/>
  <c r="A3736" i="10"/>
  <c r="B3735" i="10"/>
  <c r="C3735" i="10" s="1"/>
  <c r="D3735" i="10" s="1"/>
  <c r="K3736" i="10" l="1"/>
  <c r="L3736" i="10" s="1"/>
  <c r="M3736" i="10" s="1"/>
  <c r="H3736" i="10"/>
  <c r="I3736" i="10" s="1"/>
  <c r="J3736" i="10" s="1"/>
  <c r="E3736" i="10"/>
  <c r="F3736" i="10" s="1"/>
  <c r="G3736" i="10" s="1"/>
  <c r="A3737" i="10"/>
  <c r="B3736" i="10"/>
  <c r="C3736" i="10" s="1"/>
  <c r="D3736" i="10" s="1"/>
  <c r="K3737" i="10" l="1"/>
  <c r="L3737" i="10" s="1"/>
  <c r="M3737" i="10" s="1"/>
  <c r="H3737" i="10"/>
  <c r="I3737" i="10" s="1"/>
  <c r="J3737" i="10" s="1"/>
  <c r="E3737" i="10"/>
  <c r="F3737" i="10" s="1"/>
  <c r="G3737" i="10" s="1"/>
  <c r="A3738" i="10"/>
  <c r="B3737" i="10"/>
  <c r="C3737" i="10" s="1"/>
  <c r="D3737" i="10" s="1"/>
  <c r="K3738" i="10" l="1"/>
  <c r="L3738" i="10" s="1"/>
  <c r="M3738" i="10" s="1"/>
  <c r="H3738" i="10"/>
  <c r="I3738" i="10" s="1"/>
  <c r="J3738" i="10" s="1"/>
  <c r="E3738" i="10"/>
  <c r="F3738" i="10" s="1"/>
  <c r="G3738" i="10" s="1"/>
  <c r="A3739" i="10"/>
  <c r="B3738" i="10"/>
  <c r="C3738" i="10" s="1"/>
  <c r="D3738" i="10" s="1"/>
  <c r="K3739" i="10" l="1"/>
  <c r="L3739" i="10" s="1"/>
  <c r="M3739" i="10" s="1"/>
  <c r="H3739" i="10"/>
  <c r="I3739" i="10" s="1"/>
  <c r="J3739" i="10" s="1"/>
  <c r="E3739" i="10"/>
  <c r="F3739" i="10" s="1"/>
  <c r="G3739" i="10" s="1"/>
  <c r="A3740" i="10"/>
  <c r="B3739" i="10"/>
  <c r="C3739" i="10" s="1"/>
  <c r="D3739" i="10" s="1"/>
  <c r="K3740" i="10" l="1"/>
  <c r="L3740" i="10" s="1"/>
  <c r="M3740" i="10" s="1"/>
  <c r="H3740" i="10"/>
  <c r="I3740" i="10" s="1"/>
  <c r="J3740" i="10" s="1"/>
  <c r="E3740" i="10"/>
  <c r="F3740" i="10" s="1"/>
  <c r="G3740" i="10" s="1"/>
  <c r="A3741" i="10"/>
  <c r="B3740" i="10"/>
  <c r="C3740" i="10" s="1"/>
  <c r="D3740" i="10" s="1"/>
  <c r="K3741" i="10" l="1"/>
  <c r="L3741" i="10" s="1"/>
  <c r="M3741" i="10" s="1"/>
  <c r="H3741" i="10"/>
  <c r="I3741" i="10" s="1"/>
  <c r="J3741" i="10" s="1"/>
  <c r="E3741" i="10"/>
  <c r="F3741" i="10" s="1"/>
  <c r="G3741" i="10" s="1"/>
  <c r="A3742" i="10"/>
  <c r="B3741" i="10"/>
  <c r="C3741" i="10" s="1"/>
  <c r="D3741" i="10" s="1"/>
  <c r="K3742" i="10" l="1"/>
  <c r="L3742" i="10" s="1"/>
  <c r="M3742" i="10" s="1"/>
  <c r="H3742" i="10"/>
  <c r="I3742" i="10" s="1"/>
  <c r="J3742" i="10" s="1"/>
  <c r="E3742" i="10"/>
  <c r="F3742" i="10" s="1"/>
  <c r="G3742" i="10" s="1"/>
  <c r="A3743" i="10"/>
  <c r="B3742" i="10"/>
  <c r="C3742" i="10" s="1"/>
  <c r="D3742" i="10" s="1"/>
  <c r="K3743" i="10" l="1"/>
  <c r="L3743" i="10" s="1"/>
  <c r="M3743" i="10" s="1"/>
  <c r="H3743" i="10"/>
  <c r="I3743" i="10" s="1"/>
  <c r="J3743" i="10" s="1"/>
  <c r="E3743" i="10"/>
  <c r="F3743" i="10" s="1"/>
  <c r="G3743" i="10" s="1"/>
  <c r="A3744" i="10"/>
  <c r="B3743" i="10"/>
  <c r="C3743" i="10" s="1"/>
  <c r="D3743" i="10" s="1"/>
  <c r="K3744" i="10" l="1"/>
  <c r="L3744" i="10" s="1"/>
  <c r="M3744" i="10" s="1"/>
  <c r="H3744" i="10"/>
  <c r="I3744" i="10" s="1"/>
  <c r="J3744" i="10" s="1"/>
  <c r="E3744" i="10"/>
  <c r="F3744" i="10" s="1"/>
  <c r="G3744" i="10" s="1"/>
  <c r="A3745" i="10"/>
  <c r="B3744" i="10"/>
  <c r="C3744" i="10" s="1"/>
  <c r="D3744" i="10" s="1"/>
  <c r="K3745" i="10" l="1"/>
  <c r="L3745" i="10" s="1"/>
  <c r="M3745" i="10" s="1"/>
  <c r="H3745" i="10"/>
  <c r="I3745" i="10" s="1"/>
  <c r="J3745" i="10" s="1"/>
  <c r="E3745" i="10"/>
  <c r="F3745" i="10" s="1"/>
  <c r="G3745" i="10" s="1"/>
  <c r="A3746" i="10"/>
  <c r="B3745" i="10"/>
  <c r="C3745" i="10" s="1"/>
  <c r="D3745" i="10" s="1"/>
  <c r="K3746" i="10" l="1"/>
  <c r="L3746" i="10" s="1"/>
  <c r="M3746" i="10" s="1"/>
  <c r="H3746" i="10"/>
  <c r="I3746" i="10" s="1"/>
  <c r="J3746" i="10" s="1"/>
  <c r="E3746" i="10"/>
  <c r="F3746" i="10" s="1"/>
  <c r="G3746" i="10" s="1"/>
  <c r="A3747" i="10"/>
  <c r="B3746" i="10"/>
  <c r="C3746" i="10" s="1"/>
  <c r="D3746" i="10" s="1"/>
  <c r="K3747" i="10" l="1"/>
  <c r="L3747" i="10" s="1"/>
  <c r="M3747" i="10" s="1"/>
  <c r="H3747" i="10"/>
  <c r="I3747" i="10" s="1"/>
  <c r="J3747" i="10" s="1"/>
  <c r="E3747" i="10"/>
  <c r="F3747" i="10" s="1"/>
  <c r="G3747" i="10" s="1"/>
  <c r="A3748" i="10"/>
  <c r="B3747" i="10"/>
  <c r="C3747" i="10" s="1"/>
  <c r="D3747" i="10" s="1"/>
  <c r="K3748" i="10" l="1"/>
  <c r="L3748" i="10" s="1"/>
  <c r="M3748" i="10" s="1"/>
  <c r="H3748" i="10"/>
  <c r="I3748" i="10" s="1"/>
  <c r="J3748" i="10" s="1"/>
  <c r="E3748" i="10"/>
  <c r="F3748" i="10" s="1"/>
  <c r="G3748" i="10" s="1"/>
  <c r="A3749" i="10"/>
  <c r="B3748" i="10"/>
  <c r="C3748" i="10" s="1"/>
  <c r="D3748" i="10" s="1"/>
  <c r="K3749" i="10" l="1"/>
  <c r="L3749" i="10" s="1"/>
  <c r="M3749" i="10" s="1"/>
  <c r="H3749" i="10"/>
  <c r="I3749" i="10" s="1"/>
  <c r="J3749" i="10" s="1"/>
  <c r="E3749" i="10"/>
  <c r="F3749" i="10" s="1"/>
  <c r="G3749" i="10" s="1"/>
  <c r="A3750" i="10"/>
  <c r="B3749" i="10"/>
  <c r="C3749" i="10" s="1"/>
  <c r="D3749" i="10" s="1"/>
  <c r="K3750" i="10" l="1"/>
  <c r="L3750" i="10" s="1"/>
  <c r="M3750" i="10" s="1"/>
  <c r="H3750" i="10"/>
  <c r="I3750" i="10" s="1"/>
  <c r="J3750" i="10" s="1"/>
  <c r="E3750" i="10"/>
  <c r="F3750" i="10" s="1"/>
  <c r="G3750" i="10" s="1"/>
  <c r="A3751" i="10"/>
  <c r="B3750" i="10"/>
  <c r="C3750" i="10" s="1"/>
  <c r="D3750" i="10" s="1"/>
  <c r="K3751" i="10" l="1"/>
  <c r="L3751" i="10" s="1"/>
  <c r="M3751" i="10" s="1"/>
  <c r="H3751" i="10"/>
  <c r="I3751" i="10" s="1"/>
  <c r="J3751" i="10" s="1"/>
  <c r="E3751" i="10"/>
  <c r="F3751" i="10" s="1"/>
  <c r="G3751" i="10" s="1"/>
  <c r="A3752" i="10"/>
  <c r="B3751" i="10"/>
  <c r="C3751" i="10" s="1"/>
  <c r="D3751" i="10" s="1"/>
  <c r="K3752" i="10" l="1"/>
  <c r="L3752" i="10" s="1"/>
  <c r="M3752" i="10" s="1"/>
  <c r="H3752" i="10"/>
  <c r="I3752" i="10" s="1"/>
  <c r="J3752" i="10" s="1"/>
  <c r="E3752" i="10"/>
  <c r="F3752" i="10" s="1"/>
  <c r="G3752" i="10" s="1"/>
  <c r="A3753" i="10"/>
  <c r="B3752" i="10"/>
  <c r="C3752" i="10" s="1"/>
  <c r="D3752" i="10" s="1"/>
  <c r="K3753" i="10" l="1"/>
  <c r="L3753" i="10" s="1"/>
  <c r="M3753" i="10" s="1"/>
  <c r="H3753" i="10"/>
  <c r="I3753" i="10" s="1"/>
  <c r="J3753" i="10" s="1"/>
  <c r="E3753" i="10"/>
  <c r="F3753" i="10" s="1"/>
  <c r="G3753" i="10" s="1"/>
  <c r="A3754" i="10"/>
  <c r="B3753" i="10"/>
  <c r="C3753" i="10" s="1"/>
  <c r="D3753" i="10" s="1"/>
  <c r="K3754" i="10" l="1"/>
  <c r="L3754" i="10" s="1"/>
  <c r="M3754" i="10" s="1"/>
  <c r="H3754" i="10"/>
  <c r="I3754" i="10" s="1"/>
  <c r="J3754" i="10" s="1"/>
  <c r="E3754" i="10"/>
  <c r="F3754" i="10" s="1"/>
  <c r="G3754" i="10" s="1"/>
  <c r="A3755" i="10"/>
  <c r="B3754" i="10"/>
  <c r="C3754" i="10" s="1"/>
  <c r="D3754" i="10" s="1"/>
  <c r="K3755" i="10" l="1"/>
  <c r="L3755" i="10" s="1"/>
  <c r="M3755" i="10" s="1"/>
  <c r="H3755" i="10"/>
  <c r="I3755" i="10" s="1"/>
  <c r="J3755" i="10" s="1"/>
  <c r="E3755" i="10"/>
  <c r="F3755" i="10" s="1"/>
  <c r="G3755" i="10" s="1"/>
  <c r="A3756" i="10"/>
  <c r="B3755" i="10"/>
  <c r="C3755" i="10" s="1"/>
  <c r="D3755" i="10" s="1"/>
  <c r="K3756" i="10" l="1"/>
  <c r="L3756" i="10" s="1"/>
  <c r="M3756" i="10" s="1"/>
  <c r="H3756" i="10"/>
  <c r="I3756" i="10" s="1"/>
  <c r="J3756" i="10" s="1"/>
  <c r="E3756" i="10"/>
  <c r="F3756" i="10" s="1"/>
  <c r="G3756" i="10" s="1"/>
  <c r="A3757" i="10"/>
  <c r="B3756" i="10"/>
  <c r="C3756" i="10" s="1"/>
  <c r="D3756" i="10" s="1"/>
  <c r="K3757" i="10" l="1"/>
  <c r="L3757" i="10" s="1"/>
  <c r="M3757" i="10" s="1"/>
  <c r="H3757" i="10"/>
  <c r="I3757" i="10" s="1"/>
  <c r="J3757" i="10" s="1"/>
  <c r="E3757" i="10"/>
  <c r="F3757" i="10" s="1"/>
  <c r="G3757" i="10" s="1"/>
  <c r="A3758" i="10"/>
  <c r="B3757" i="10"/>
  <c r="C3757" i="10" s="1"/>
  <c r="D3757" i="10" s="1"/>
  <c r="K3758" i="10" l="1"/>
  <c r="L3758" i="10" s="1"/>
  <c r="M3758" i="10" s="1"/>
  <c r="H3758" i="10"/>
  <c r="I3758" i="10" s="1"/>
  <c r="J3758" i="10" s="1"/>
  <c r="E3758" i="10"/>
  <c r="F3758" i="10" s="1"/>
  <c r="G3758" i="10" s="1"/>
  <c r="A3759" i="10"/>
  <c r="B3758" i="10"/>
  <c r="C3758" i="10" s="1"/>
  <c r="D3758" i="10" s="1"/>
  <c r="K3759" i="10" l="1"/>
  <c r="L3759" i="10" s="1"/>
  <c r="M3759" i="10" s="1"/>
  <c r="H3759" i="10"/>
  <c r="I3759" i="10" s="1"/>
  <c r="J3759" i="10" s="1"/>
  <c r="E3759" i="10"/>
  <c r="F3759" i="10" s="1"/>
  <c r="G3759" i="10" s="1"/>
  <c r="A3760" i="10"/>
  <c r="B3759" i="10"/>
  <c r="C3759" i="10" s="1"/>
  <c r="D3759" i="10" s="1"/>
  <c r="K3760" i="10" l="1"/>
  <c r="L3760" i="10" s="1"/>
  <c r="M3760" i="10" s="1"/>
  <c r="H3760" i="10"/>
  <c r="I3760" i="10" s="1"/>
  <c r="J3760" i="10" s="1"/>
  <c r="E3760" i="10"/>
  <c r="F3760" i="10" s="1"/>
  <c r="G3760" i="10" s="1"/>
  <c r="A3761" i="10"/>
  <c r="B3760" i="10"/>
  <c r="C3760" i="10" s="1"/>
  <c r="D3760" i="10" s="1"/>
  <c r="K3761" i="10" l="1"/>
  <c r="L3761" i="10" s="1"/>
  <c r="M3761" i="10" s="1"/>
  <c r="H3761" i="10"/>
  <c r="I3761" i="10" s="1"/>
  <c r="J3761" i="10" s="1"/>
  <c r="E3761" i="10"/>
  <c r="F3761" i="10" s="1"/>
  <c r="G3761" i="10" s="1"/>
  <c r="A3762" i="10"/>
  <c r="B3761" i="10"/>
  <c r="C3761" i="10" s="1"/>
  <c r="D3761" i="10" s="1"/>
  <c r="K3762" i="10" l="1"/>
  <c r="L3762" i="10" s="1"/>
  <c r="M3762" i="10" s="1"/>
  <c r="H3762" i="10"/>
  <c r="I3762" i="10" s="1"/>
  <c r="J3762" i="10" s="1"/>
  <c r="E3762" i="10"/>
  <c r="F3762" i="10" s="1"/>
  <c r="G3762" i="10" s="1"/>
  <c r="A3763" i="10"/>
  <c r="B3762" i="10"/>
  <c r="C3762" i="10" s="1"/>
  <c r="D3762" i="10" s="1"/>
  <c r="K3763" i="10" l="1"/>
  <c r="L3763" i="10" s="1"/>
  <c r="M3763" i="10" s="1"/>
  <c r="H3763" i="10"/>
  <c r="I3763" i="10" s="1"/>
  <c r="J3763" i="10" s="1"/>
  <c r="E3763" i="10"/>
  <c r="F3763" i="10" s="1"/>
  <c r="G3763" i="10" s="1"/>
  <c r="A3764" i="10"/>
  <c r="B3763" i="10"/>
  <c r="C3763" i="10" s="1"/>
  <c r="D3763" i="10" s="1"/>
  <c r="K3764" i="10" l="1"/>
  <c r="L3764" i="10" s="1"/>
  <c r="M3764" i="10" s="1"/>
  <c r="H3764" i="10"/>
  <c r="I3764" i="10" s="1"/>
  <c r="J3764" i="10" s="1"/>
  <c r="E3764" i="10"/>
  <c r="F3764" i="10" s="1"/>
  <c r="G3764" i="10" s="1"/>
  <c r="A3765" i="10"/>
  <c r="B3764" i="10"/>
  <c r="C3764" i="10" s="1"/>
  <c r="D3764" i="10" s="1"/>
  <c r="K3765" i="10" l="1"/>
  <c r="L3765" i="10" s="1"/>
  <c r="M3765" i="10" s="1"/>
  <c r="H3765" i="10"/>
  <c r="I3765" i="10" s="1"/>
  <c r="J3765" i="10" s="1"/>
  <c r="E3765" i="10"/>
  <c r="F3765" i="10" s="1"/>
  <c r="G3765" i="10" s="1"/>
  <c r="A3766" i="10"/>
  <c r="B3765" i="10"/>
  <c r="C3765" i="10" s="1"/>
  <c r="D3765" i="10" s="1"/>
  <c r="K3766" i="10" l="1"/>
  <c r="L3766" i="10" s="1"/>
  <c r="M3766" i="10" s="1"/>
  <c r="H3766" i="10"/>
  <c r="I3766" i="10" s="1"/>
  <c r="J3766" i="10" s="1"/>
  <c r="E3766" i="10"/>
  <c r="F3766" i="10" s="1"/>
  <c r="G3766" i="10" s="1"/>
  <c r="A3767" i="10"/>
  <c r="B3766" i="10"/>
  <c r="C3766" i="10" s="1"/>
  <c r="D3766" i="10" s="1"/>
  <c r="K3767" i="10" l="1"/>
  <c r="L3767" i="10" s="1"/>
  <c r="M3767" i="10" s="1"/>
  <c r="H3767" i="10"/>
  <c r="I3767" i="10" s="1"/>
  <c r="J3767" i="10" s="1"/>
  <c r="E3767" i="10"/>
  <c r="F3767" i="10" s="1"/>
  <c r="G3767" i="10" s="1"/>
  <c r="A3768" i="10"/>
  <c r="B3767" i="10"/>
  <c r="C3767" i="10" s="1"/>
  <c r="D3767" i="10" s="1"/>
  <c r="K3768" i="10" l="1"/>
  <c r="L3768" i="10" s="1"/>
  <c r="M3768" i="10" s="1"/>
  <c r="H3768" i="10"/>
  <c r="I3768" i="10" s="1"/>
  <c r="J3768" i="10" s="1"/>
  <c r="E3768" i="10"/>
  <c r="F3768" i="10" s="1"/>
  <c r="G3768" i="10" s="1"/>
  <c r="A3769" i="10"/>
  <c r="B3768" i="10"/>
  <c r="C3768" i="10" s="1"/>
  <c r="D3768" i="10" s="1"/>
  <c r="K3769" i="10" l="1"/>
  <c r="L3769" i="10" s="1"/>
  <c r="M3769" i="10" s="1"/>
  <c r="H3769" i="10"/>
  <c r="I3769" i="10" s="1"/>
  <c r="J3769" i="10" s="1"/>
  <c r="E3769" i="10"/>
  <c r="F3769" i="10" s="1"/>
  <c r="G3769" i="10" s="1"/>
  <c r="A3770" i="10"/>
  <c r="B3769" i="10"/>
  <c r="C3769" i="10" s="1"/>
  <c r="D3769" i="10" s="1"/>
  <c r="K3770" i="10" l="1"/>
  <c r="L3770" i="10" s="1"/>
  <c r="M3770" i="10" s="1"/>
  <c r="H3770" i="10"/>
  <c r="I3770" i="10" s="1"/>
  <c r="J3770" i="10" s="1"/>
  <c r="E3770" i="10"/>
  <c r="F3770" i="10" s="1"/>
  <c r="G3770" i="10" s="1"/>
  <c r="A3771" i="10"/>
  <c r="B3770" i="10"/>
  <c r="C3770" i="10" s="1"/>
  <c r="D3770" i="10" s="1"/>
  <c r="K3771" i="10" l="1"/>
  <c r="L3771" i="10" s="1"/>
  <c r="M3771" i="10" s="1"/>
  <c r="H3771" i="10"/>
  <c r="I3771" i="10" s="1"/>
  <c r="J3771" i="10" s="1"/>
  <c r="E3771" i="10"/>
  <c r="F3771" i="10" s="1"/>
  <c r="G3771" i="10" s="1"/>
  <c r="A3772" i="10"/>
  <c r="B3771" i="10"/>
  <c r="C3771" i="10" s="1"/>
  <c r="D3771" i="10" s="1"/>
  <c r="K3772" i="10" l="1"/>
  <c r="L3772" i="10" s="1"/>
  <c r="M3772" i="10" s="1"/>
  <c r="H3772" i="10"/>
  <c r="I3772" i="10" s="1"/>
  <c r="J3772" i="10" s="1"/>
  <c r="E3772" i="10"/>
  <c r="F3772" i="10" s="1"/>
  <c r="G3772" i="10" s="1"/>
  <c r="A3773" i="10"/>
  <c r="B3772" i="10"/>
  <c r="C3772" i="10" s="1"/>
  <c r="D3772" i="10" s="1"/>
  <c r="K3773" i="10" l="1"/>
  <c r="L3773" i="10" s="1"/>
  <c r="M3773" i="10" s="1"/>
  <c r="H3773" i="10"/>
  <c r="I3773" i="10" s="1"/>
  <c r="J3773" i="10" s="1"/>
  <c r="E3773" i="10"/>
  <c r="F3773" i="10" s="1"/>
  <c r="G3773" i="10" s="1"/>
  <c r="A3774" i="10"/>
  <c r="B3773" i="10"/>
  <c r="C3773" i="10" s="1"/>
  <c r="D3773" i="10" s="1"/>
  <c r="K3774" i="10" l="1"/>
  <c r="L3774" i="10" s="1"/>
  <c r="M3774" i="10" s="1"/>
  <c r="H3774" i="10"/>
  <c r="I3774" i="10" s="1"/>
  <c r="J3774" i="10" s="1"/>
  <c r="E3774" i="10"/>
  <c r="F3774" i="10" s="1"/>
  <c r="G3774" i="10" s="1"/>
  <c r="A3775" i="10"/>
  <c r="B3774" i="10"/>
  <c r="C3774" i="10" s="1"/>
  <c r="D3774" i="10" s="1"/>
  <c r="K3775" i="10" l="1"/>
  <c r="L3775" i="10" s="1"/>
  <c r="M3775" i="10" s="1"/>
  <c r="H3775" i="10"/>
  <c r="I3775" i="10" s="1"/>
  <c r="J3775" i="10" s="1"/>
  <c r="E3775" i="10"/>
  <c r="F3775" i="10" s="1"/>
  <c r="G3775" i="10" s="1"/>
  <c r="A3776" i="10"/>
  <c r="B3775" i="10"/>
  <c r="C3775" i="10" s="1"/>
  <c r="D3775" i="10" s="1"/>
  <c r="K3776" i="10" l="1"/>
  <c r="L3776" i="10" s="1"/>
  <c r="M3776" i="10" s="1"/>
  <c r="H3776" i="10"/>
  <c r="I3776" i="10" s="1"/>
  <c r="J3776" i="10" s="1"/>
  <c r="E3776" i="10"/>
  <c r="F3776" i="10" s="1"/>
  <c r="G3776" i="10" s="1"/>
  <c r="A3777" i="10"/>
  <c r="B3776" i="10"/>
  <c r="C3776" i="10" s="1"/>
  <c r="D3776" i="10" s="1"/>
  <c r="K3777" i="10" l="1"/>
  <c r="L3777" i="10" s="1"/>
  <c r="M3777" i="10" s="1"/>
  <c r="H3777" i="10"/>
  <c r="I3777" i="10" s="1"/>
  <c r="J3777" i="10" s="1"/>
  <c r="E3777" i="10"/>
  <c r="F3777" i="10" s="1"/>
  <c r="G3777" i="10" s="1"/>
  <c r="A3778" i="10"/>
  <c r="B3777" i="10"/>
  <c r="C3777" i="10" s="1"/>
  <c r="D3777" i="10" s="1"/>
  <c r="K3778" i="10" l="1"/>
  <c r="L3778" i="10" s="1"/>
  <c r="M3778" i="10" s="1"/>
  <c r="H3778" i="10"/>
  <c r="I3778" i="10" s="1"/>
  <c r="J3778" i="10" s="1"/>
  <c r="E3778" i="10"/>
  <c r="F3778" i="10" s="1"/>
  <c r="G3778" i="10" s="1"/>
  <c r="A3779" i="10"/>
  <c r="B3778" i="10"/>
  <c r="C3778" i="10" s="1"/>
  <c r="D3778" i="10" s="1"/>
  <c r="K3779" i="10" l="1"/>
  <c r="L3779" i="10" s="1"/>
  <c r="M3779" i="10" s="1"/>
  <c r="H3779" i="10"/>
  <c r="I3779" i="10" s="1"/>
  <c r="J3779" i="10" s="1"/>
  <c r="E3779" i="10"/>
  <c r="F3779" i="10" s="1"/>
  <c r="G3779" i="10" s="1"/>
  <c r="A3780" i="10"/>
  <c r="B3779" i="10"/>
  <c r="C3779" i="10" s="1"/>
  <c r="D3779" i="10" s="1"/>
  <c r="K3780" i="10" l="1"/>
  <c r="L3780" i="10" s="1"/>
  <c r="M3780" i="10" s="1"/>
  <c r="H3780" i="10"/>
  <c r="I3780" i="10" s="1"/>
  <c r="J3780" i="10" s="1"/>
  <c r="E3780" i="10"/>
  <c r="F3780" i="10" s="1"/>
  <c r="G3780" i="10" s="1"/>
  <c r="A3781" i="10"/>
  <c r="B3780" i="10"/>
  <c r="C3780" i="10" s="1"/>
  <c r="D3780" i="10" s="1"/>
  <c r="K3781" i="10" l="1"/>
  <c r="L3781" i="10" s="1"/>
  <c r="M3781" i="10" s="1"/>
  <c r="H3781" i="10"/>
  <c r="I3781" i="10" s="1"/>
  <c r="J3781" i="10" s="1"/>
  <c r="E3781" i="10"/>
  <c r="F3781" i="10" s="1"/>
  <c r="G3781" i="10" s="1"/>
  <c r="A3782" i="10"/>
  <c r="B3781" i="10"/>
  <c r="C3781" i="10" s="1"/>
  <c r="D3781" i="10" s="1"/>
  <c r="K3782" i="10" l="1"/>
  <c r="L3782" i="10" s="1"/>
  <c r="M3782" i="10" s="1"/>
  <c r="H3782" i="10"/>
  <c r="I3782" i="10" s="1"/>
  <c r="J3782" i="10" s="1"/>
  <c r="E3782" i="10"/>
  <c r="F3782" i="10" s="1"/>
  <c r="G3782" i="10" s="1"/>
  <c r="A3783" i="10"/>
  <c r="B3782" i="10"/>
  <c r="C3782" i="10" s="1"/>
  <c r="D3782" i="10" s="1"/>
  <c r="K3783" i="10" l="1"/>
  <c r="L3783" i="10" s="1"/>
  <c r="M3783" i="10" s="1"/>
  <c r="H3783" i="10"/>
  <c r="I3783" i="10" s="1"/>
  <c r="J3783" i="10" s="1"/>
  <c r="E3783" i="10"/>
  <c r="F3783" i="10" s="1"/>
  <c r="G3783" i="10" s="1"/>
  <c r="A3784" i="10"/>
  <c r="B3783" i="10"/>
  <c r="C3783" i="10" s="1"/>
  <c r="D3783" i="10" s="1"/>
  <c r="K3784" i="10" l="1"/>
  <c r="L3784" i="10" s="1"/>
  <c r="M3784" i="10" s="1"/>
  <c r="H3784" i="10"/>
  <c r="I3784" i="10" s="1"/>
  <c r="J3784" i="10" s="1"/>
  <c r="E3784" i="10"/>
  <c r="F3784" i="10" s="1"/>
  <c r="G3784" i="10" s="1"/>
  <c r="A3785" i="10"/>
  <c r="B3784" i="10"/>
  <c r="C3784" i="10" s="1"/>
  <c r="D3784" i="10" s="1"/>
  <c r="K3785" i="10" l="1"/>
  <c r="L3785" i="10" s="1"/>
  <c r="M3785" i="10" s="1"/>
  <c r="H3785" i="10"/>
  <c r="I3785" i="10" s="1"/>
  <c r="J3785" i="10" s="1"/>
  <c r="E3785" i="10"/>
  <c r="F3785" i="10" s="1"/>
  <c r="G3785" i="10" s="1"/>
  <c r="A3786" i="10"/>
  <c r="B3785" i="10"/>
  <c r="C3785" i="10" s="1"/>
  <c r="D3785" i="10" s="1"/>
  <c r="K3786" i="10" l="1"/>
  <c r="L3786" i="10" s="1"/>
  <c r="M3786" i="10" s="1"/>
  <c r="H3786" i="10"/>
  <c r="I3786" i="10" s="1"/>
  <c r="J3786" i="10" s="1"/>
  <c r="E3786" i="10"/>
  <c r="F3786" i="10" s="1"/>
  <c r="G3786" i="10" s="1"/>
  <c r="A3787" i="10"/>
  <c r="B3786" i="10"/>
  <c r="C3786" i="10" s="1"/>
  <c r="D3786" i="10" s="1"/>
  <c r="K3787" i="10" l="1"/>
  <c r="L3787" i="10" s="1"/>
  <c r="M3787" i="10" s="1"/>
  <c r="H3787" i="10"/>
  <c r="I3787" i="10" s="1"/>
  <c r="J3787" i="10" s="1"/>
  <c r="E3787" i="10"/>
  <c r="F3787" i="10" s="1"/>
  <c r="G3787" i="10" s="1"/>
  <c r="A3788" i="10"/>
  <c r="B3787" i="10"/>
  <c r="C3787" i="10" s="1"/>
  <c r="D3787" i="10" s="1"/>
  <c r="K3788" i="10" l="1"/>
  <c r="L3788" i="10" s="1"/>
  <c r="M3788" i="10" s="1"/>
  <c r="H3788" i="10"/>
  <c r="I3788" i="10" s="1"/>
  <c r="J3788" i="10" s="1"/>
  <c r="E3788" i="10"/>
  <c r="F3788" i="10" s="1"/>
  <c r="G3788" i="10" s="1"/>
  <c r="A3789" i="10"/>
  <c r="B3788" i="10"/>
  <c r="C3788" i="10" s="1"/>
  <c r="D3788" i="10" s="1"/>
  <c r="K3789" i="10" l="1"/>
  <c r="L3789" i="10" s="1"/>
  <c r="M3789" i="10" s="1"/>
  <c r="H3789" i="10"/>
  <c r="I3789" i="10" s="1"/>
  <c r="J3789" i="10" s="1"/>
  <c r="E3789" i="10"/>
  <c r="F3789" i="10" s="1"/>
  <c r="G3789" i="10" s="1"/>
  <c r="A3790" i="10"/>
  <c r="B3789" i="10"/>
  <c r="C3789" i="10" s="1"/>
  <c r="D3789" i="10" s="1"/>
  <c r="K3790" i="10" l="1"/>
  <c r="L3790" i="10" s="1"/>
  <c r="M3790" i="10" s="1"/>
  <c r="H3790" i="10"/>
  <c r="I3790" i="10" s="1"/>
  <c r="J3790" i="10" s="1"/>
  <c r="E3790" i="10"/>
  <c r="F3790" i="10" s="1"/>
  <c r="G3790" i="10" s="1"/>
  <c r="A3791" i="10"/>
  <c r="B3790" i="10"/>
  <c r="C3790" i="10" s="1"/>
  <c r="D3790" i="10" s="1"/>
  <c r="K3791" i="10" l="1"/>
  <c r="L3791" i="10" s="1"/>
  <c r="M3791" i="10" s="1"/>
  <c r="H3791" i="10"/>
  <c r="I3791" i="10" s="1"/>
  <c r="J3791" i="10" s="1"/>
  <c r="E3791" i="10"/>
  <c r="F3791" i="10" s="1"/>
  <c r="G3791" i="10" s="1"/>
  <c r="A3792" i="10"/>
  <c r="B3791" i="10"/>
  <c r="C3791" i="10" s="1"/>
  <c r="D3791" i="10" s="1"/>
  <c r="K3792" i="10" l="1"/>
  <c r="L3792" i="10" s="1"/>
  <c r="M3792" i="10" s="1"/>
  <c r="H3792" i="10"/>
  <c r="I3792" i="10" s="1"/>
  <c r="J3792" i="10" s="1"/>
  <c r="E3792" i="10"/>
  <c r="F3792" i="10" s="1"/>
  <c r="G3792" i="10" s="1"/>
  <c r="A3793" i="10"/>
  <c r="B3792" i="10"/>
  <c r="C3792" i="10" s="1"/>
  <c r="D3792" i="10" s="1"/>
  <c r="K3793" i="10" l="1"/>
  <c r="L3793" i="10" s="1"/>
  <c r="M3793" i="10" s="1"/>
  <c r="H3793" i="10"/>
  <c r="I3793" i="10" s="1"/>
  <c r="J3793" i="10" s="1"/>
  <c r="E3793" i="10"/>
  <c r="F3793" i="10" s="1"/>
  <c r="G3793" i="10" s="1"/>
  <c r="A3794" i="10"/>
  <c r="B3793" i="10"/>
  <c r="C3793" i="10" s="1"/>
  <c r="D3793" i="10" s="1"/>
  <c r="K3794" i="10" l="1"/>
  <c r="L3794" i="10" s="1"/>
  <c r="M3794" i="10" s="1"/>
  <c r="H3794" i="10"/>
  <c r="I3794" i="10" s="1"/>
  <c r="J3794" i="10" s="1"/>
  <c r="E3794" i="10"/>
  <c r="F3794" i="10" s="1"/>
  <c r="G3794" i="10" s="1"/>
  <c r="A3795" i="10"/>
  <c r="B3794" i="10"/>
  <c r="C3794" i="10" s="1"/>
  <c r="D3794" i="10" s="1"/>
  <c r="K3795" i="10" l="1"/>
  <c r="L3795" i="10" s="1"/>
  <c r="M3795" i="10" s="1"/>
  <c r="H3795" i="10"/>
  <c r="I3795" i="10" s="1"/>
  <c r="J3795" i="10" s="1"/>
  <c r="E3795" i="10"/>
  <c r="F3795" i="10" s="1"/>
  <c r="G3795" i="10" s="1"/>
  <c r="A3796" i="10"/>
  <c r="B3795" i="10"/>
  <c r="C3795" i="10" s="1"/>
  <c r="D3795" i="10" s="1"/>
  <c r="K3796" i="10" l="1"/>
  <c r="L3796" i="10" s="1"/>
  <c r="M3796" i="10" s="1"/>
  <c r="H3796" i="10"/>
  <c r="I3796" i="10" s="1"/>
  <c r="J3796" i="10" s="1"/>
  <c r="E3796" i="10"/>
  <c r="F3796" i="10" s="1"/>
  <c r="G3796" i="10" s="1"/>
  <c r="A3797" i="10"/>
  <c r="B3796" i="10"/>
  <c r="C3796" i="10" s="1"/>
  <c r="D3796" i="10" s="1"/>
  <c r="K3797" i="10" l="1"/>
  <c r="L3797" i="10" s="1"/>
  <c r="M3797" i="10" s="1"/>
  <c r="H3797" i="10"/>
  <c r="I3797" i="10" s="1"/>
  <c r="J3797" i="10" s="1"/>
  <c r="E3797" i="10"/>
  <c r="F3797" i="10" s="1"/>
  <c r="G3797" i="10" s="1"/>
  <c r="A3798" i="10"/>
  <c r="B3797" i="10"/>
  <c r="C3797" i="10" s="1"/>
  <c r="D3797" i="10" s="1"/>
  <c r="K3798" i="10" l="1"/>
  <c r="L3798" i="10" s="1"/>
  <c r="M3798" i="10" s="1"/>
  <c r="H3798" i="10"/>
  <c r="I3798" i="10" s="1"/>
  <c r="J3798" i="10" s="1"/>
  <c r="E3798" i="10"/>
  <c r="F3798" i="10" s="1"/>
  <c r="G3798" i="10" s="1"/>
  <c r="A3799" i="10"/>
  <c r="B3798" i="10"/>
  <c r="C3798" i="10" s="1"/>
  <c r="D3798" i="10" s="1"/>
  <c r="K3799" i="10" l="1"/>
  <c r="L3799" i="10" s="1"/>
  <c r="M3799" i="10" s="1"/>
  <c r="H3799" i="10"/>
  <c r="I3799" i="10" s="1"/>
  <c r="J3799" i="10" s="1"/>
  <c r="E3799" i="10"/>
  <c r="F3799" i="10" s="1"/>
  <c r="G3799" i="10" s="1"/>
  <c r="A3800" i="10"/>
  <c r="B3799" i="10"/>
  <c r="C3799" i="10" s="1"/>
  <c r="D3799" i="10" s="1"/>
  <c r="K3800" i="10" l="1"/>
  <c r="L3800" i="10" s="1"/>
  <c r="M3800" i="10" s="1"/>
  <c r="H3800" i="10"/>
  <c r="I3800" i="10" s="1"/>
  <c r="J3800" i="10" s="1"/>
  <c r="E3800" i="10"/>
  <c r="F3800" i="10" s="1"/>
  <c r="G3800" i="10" s="1"/>
  <c r="A3801" i="10"/>
  <c r="B3800" i="10"/>
  <c r="C3800" i="10" s="1"/>
  <c r="D3800" i="10" s="1"/>
  <c r="K3801" i="10" l="1"/>
  <c r="L3801" i="10" s="1"/>
  <c r="M3801" i="10" s="1"/>
  <c r="H3801" i="10"/>
  <c r="I3801" i="10" s="1"/>
  <c r="J3801" i="10" s="1"/>
  <c r="E3801" i="10"/>
  <c r="F3801" i="10" s="1"/>
  <c r="G3801" i="10" s="1"/>
  <c r="A3802" i="10"/>
  <c r="B3801" i="10"/>
  <c r="C3801" i="10" s="1"/>
  <c r="D3801" i="10" s="1"/>
  <c r="K3802" i="10" l="1"/>
  <c r="L3802" i="10" s="1"/>
  <c r="M3802" i="10" s="1"/>
  <c r="H3802" i="10"/>
  <c r="I3802" i="10" s="1"/>
  <c r="J3802" i="10" s="1"/>
  <c r="E3802" i="10"/>
  <c r="F3802" i="10" s="1"/>
  <c r="G3802" i="10" s="1"/>
  <c r="A3803" i="10"/>
  <c r="B3802" i="10"/>
  <c r="C3802" i="10" s="1"/>
  <c r="D3802" i="10" s="1"/>
  <c r="K3803" i="10" l="1"/>
  <c r="L3803" i="10" s="1"/>
  <c r="M3803" i="10" s="1"/>
  <c r="H3803" i="10"/>
  <c r="I3803" i="10" s="1"/>
  <c r="J3803" i="10" s="1"/>
  <c r="E3803" i="10"/>
  <c r="F3803" i="10" s="1"/>
  <c r="G3803" i="10" s="1"/>
  <c r="A3804" i="10"/>
  <c r="B3803" i="10"/>
  <c r="C3803" i="10" s="1"/>
  <c r="D3803" i="10" s="1"/>
  <c r="K3804" i="10" l="1"/>
  <c r="L3804" i="10" s="1"/>
  <c r="M3804" i="10" s="1"/>
  <c r="H3804" i="10"/>
  <c r="I3804" i="10" s="1"/>
  <c r="J3804" i="10" s="1"/>
  <c r="E3804" i="10"/>
  <c r="F3804" i="10" s="1"/>
  <c r="G3804" i="10" s="1"/>
  <c r="A3805" i="10"/>
  <c r="B3804" i="10"/>
  <c r="C3804" i="10" s="1"/>
  <c r="D3804" i="10" s="1"/>
  <c r="K3805" i="10" l="1"/>
  <c r="L3805" i="10" s="1"/>
  <c r="M3805" i="10" s="1"/>
  <c r="H3805" i="10"/>
  <c r="I3805" i="10" s="1"/>
  <c r="J3805" i="10" s="1"/>
  <c r="E3805" i="10"/>
  <c r="F3805" i="10" s="1"/>
  <c r="G3805" i="10" s="1"/>
  <c r="A3806" i="10"/>
  <c r="B3805" i="10"/>
  <c r="C3805" i="10" s="1"/>
  <c r="D3805" i="10" s="1"/>
  <c r="K3806" i="10" l="1"/>
  <c r="L3806" i="10" s="1"/>
  <c r="M3806" i="10" s="1"/>
  <c r="H3806" i="10"/>
  <c r="I3806" i="10" s="1"/>
  <c r="J3806" i="10" s="1"/>
  <c r="E3806" i="10"/>
  <c r="F3806" i="10" s="1"/>
  <c r="G3806" i="10" s="1"/>
  <c r="A3807" i="10"/>
  <c r="B3806" i="10"/>
  <c r="C3806" i="10" s="1"/>
  <c r="D3806" i="10" s="1"/>
  <c r="K3807" i="10" l="1"/>
  <c r="L3807" i="10" s="1"/>
  <c r="M3807" i="10" s="1"/>
  <c r="H3807" i="10"/>
  <c r="I3807" i="10" s="1"/>
  <c r="J3807" i="10" s="1"/>
  <c r="E3807" i="10"/>
  <c r="F3807" i="10" s="1"/>
  <c r="G3807" i="10" s="1"/>
  <c r="A3808" i="10"/>
  <c r="B3807" i="10"/>
  <c r="C3807" i="10" s="1"/>
  <c r="D3807" i="10" s="1"/>
  <c r="K3808" i="10" l="1"/>
  <c r="L3808" i="10" s="1"/>
  <c r="M3808" i="10" s="1"/>
  <c r="H3808" i="10"/>
  <c r="I3808" i="10" s="1"/>
  <c r="J3808" i="10" s="1"/>
  <c r="E3808" i="10"/>
  <c r="F3808" i="10" s="1"/>
  <c r="G3808" i="10" s="1"/>
  <c r="A3809" i="10"/>
  <c r="B3808" i="10"/>
  <c r="C3808" i="10" s="1"/>
  <c r="D3808" i="10" s="1"/>
  <c r="K3809" i="10" l="1"/>
  <c r="L3809" i="10" s="1"/>
  <c r="M3809" i="10" s="1"/>
  <c r="H3809" i="10"/>
  <c r="I3809" i="10" s="1"/>
  <c r="J3809" i="10" s="1"/>
  <c r="E3809" i="10"/>
  <c r="F3809" i="10" s="1"/>
  <c r="G3809" i="10" s="1"/>
  <c r="A3810" i="10"/>
  <c r="B3809" i="10"/>
  <c r="C3809" i="10" s="1"/>
  <c r="D3809" i="10" s="1"/>
  <c r="K3810" i="10" l="1"/>
  <c r="L3810" i="10" s="1"/>
  <c r="M3810" i="10" s="1"/>
  <c r="H3810" i="10"/>
  <c r="I3810" i="10" s="1"/>
  <c r="J3810" i="10" s="1"/>
  <c r="E3810" i="10"/>
  <c r="F3810" i="10" s="1"/>
  <c r="G3810" i="10" s="1"/>
  <c r="A3811" i="10"/>
  <c r="B3810" i="10"/>
  <c r="C3810" i="10" s="1"/>
  <c r="D3810" i="10" s="1"/>
  <c r="K3811" i="10" l="1"/>
  <c r="L3811" i="10" s="1"/>
  <c r="M3811" i="10" s="1"/>
  <c r="H3811" i="10"/>
  <c r="I3811" i="10" s="1"/>
  <c r="J3811" i="10" s="1"/>
  <c r="E3811" i="10"/>
  <c r="F3811" i="10" s="1"/>
  <c r="G3811" i="10" s="1"/>
  <c r="A3812" i="10"/>
  <c r="B3811" i="10"/>
  <c r="C3811" i="10" s="1"/>
  <c r="D3811" i="10" s="1"/>
  <c r="K3812" i="10" l="1"/>
  <c r="L3812" i="10" s="1"/>
  <c r="M3812" i="10" s="1"/>
  <c r="H3812" i="10"/>
  <c r="I3812" i="10" s="1"/>
  <c r="J3812" i="10" s="1"/>
  <c r="E3812" i="10"/>
  <c r="F3812" i="10" s="1"/>
  <c r="G3812" i="10" s="1"/>
  <c r="A3813" i="10"/>
  <c r="B3812" i="10"/>
  <c r="C3812" i="10" s="1"/>
  <c r="D3812" i="10" s="1"/>
  <c r="K3813" i="10" l="1"/>
  <c r="L3813" i="10" s="1"/>
  <c r="M3813" i="10" s="1"/>
  <c r="H3813" i="10"/>
  <c r="I3813" i="10" s="1"/>
  <c r="J3813" i="10" s="1"/>
  <c r="E3813" i="10"/>
  <c r="F3813" i="10" s="1"/>
  <c r="G3813" i="10" s="1"/>
  <c r="A3814" i="10"/>
  <c r="B3813" i="10"/>
  <c r="C3813" i="10" s="1"/>
  <c r="D3813" i="10" s="1"/>
  <c r="K3814" i="10" l="1"/>
  <c r="L3814" i="10" s="1"/>
  <c r="M3814" i="10" s="1"/>
  <c r="H3814" i="10"/>
  <c r="I3814" i="10" s="1"/>
  <c r="J3814" i="10" s="1"/>
  <c r="E3814" i="10"/>
  <c r="F3814" i="10" s="1"/>
  <c r="G3814" i="10" s="1"/>
  <c r="A3815" i="10"/>
  <c r="B3814" i="10"/>
  <c r="C3814" i="10" s="1"/>
  <c r="D3814" i="10" s="1"/>
  <c r="K3815" i="10" l="1"/>
  <c r="L3815" i="10" s="1"/>
  <c r="M3815" i="10" s="1"/>
  <c r="H3815" i="10"/>
  <c r="I3815" i="10" s="1"/>
  <c r="J3815" i="10" s="1"/>
  <c r="E3815" i="10"/>
  <c r="F3815" i="10" s="1"/>
  <c r="G3815" i="10" s="1"/>
  <c r="A3816" i="10"/>
  <c r="B3815" i="10"/>
  <c r="C3815" i="10" s="1"/>
  <c r="D3815" i="10" s="1"/>
  <c r="K3816" i="10" l="1"/>
  <c r="L3816" i="10" s="1"/>
  <c r="M3816" i="10" s="1"/>
  <c r="H3816" i="10"/>
  <c r="I3816" i="10" s="1"/>
  <c r="J3816" i="10" s="1"/>
  <c r="E3816" i="10"/>
  <c r="F3816" i="10" s="1"/>
  <c r="G3816" i="10" s="1"/>
  <c r="A3817" i="10"/>
  <c r="B3816" i="10"/>
  <c r="C3816" i="10" s="1"/>
  <c r="D3816" i="10" s="1"/>
  <c r="K3817" i="10" l="1"/>
  <c r="L3817" i="10" s="1"/>
  <c r="M3817" i="10" s="1"/>
  <c r="H3817" i="10"/>
  <c r="I3817" i="10" s="1"/>
  <c r="J3817" i="10" s="1"/>
  <c r="E3817" i="10"/>
  <c r="F3817" i="10" s="1"/>
  <c r="G3817" i="10" s="1"/>
  <c r="A3818" i="10"/>
  <c r="B3817" i="10"/>
  <c r="C3817" i="10" s="1"/>
  <c r="D3817" i="10" s="1"/>
  <c r="K3818" i="10" l="1"/>
  <c r="L3818" i="10" s="1"/>
  <c r="M3818" i="10" s="1"/>
  <c r="H3818" i="10"/>
  <c r="I3818" i="10" s="1"/>
  <c r="J3818" i="10" s="1"/>
  <c r="E3818" i="10"/>
  <c r="F3818" i="10" s="1"/>
  <c r="G3818" i="10" s="1"/>
  <c r="A3819" i="10"/>
  <c r="B3818" i="10"/>
  <c r="C3818" i="10" s="1"/>
  <c r="D3818" i="10" s="1"/>
  <c r="K3819" i="10" l="1"/>
  <c r="L3819" i="10" s="1"/>
  <c r="M3819" i="10" s="1"/>
  <c r="H3819" i="10"/>
  <c r="I3819" i="10" s="1"/>
  <c r="J3819" i="10" s="1"/>
  <c r="E3819" i="10"/>
  <c r="F3819" i="10" s="1"/>
  <c r="G3819" i="10" s="1"/>
  <c r="A3820" i="10"/>
  <c r="B3819" i="10"/>
  <c r="C3819" i="10" s="1"/>
  <c r="D3819" i="10" s="1"/>
  <c r="K3820" i="10" l="1"/>
  <c r="L3820" i="10" s="1"/>
  <c r="M3820" i="10" s="1"/>
  <c r="H3820" i="10"/>
  <c r="I3820" i="10" s="1"/>
  <c r="J3820" i="10" s="1"/>
  <c r="E3820" i="10"/>
  <c r="F3820" i="10" s="1"/>
  <c r="G3820" i="10" s="1"/>
  <c r="A3821" i="10"/>
  <c r="B3820" i="10"/>
  <c r="C3820" i="10" s="1"/>
  <c r="D3820" i="10" s="1"/>
  <c r="K3821" i="10" l="1"/>
  <c r="L3821" i="10" s="1"/>
  <c r="M3821" i="10" s="1"/>
  <c r="H3821" i="10"/>
  <c r="I3821" i="10" s="1"/>
  <c r="J3821" i="10" s="1"/>
  <c r="E3821" i="10"/>
  <c r="F3821" i="10" s="1"/>
  <c r="G3821" i="10" s="1"/>
  <c r="A3822" i="10"/>
  <c r="B3821" i="10"/>
  <c r="C3821" i="10" s="1"/>
  <c r="D3821" i="10" s="1"/>
  <c r="K3822" i="10" l="1"/>
  <c r="L3822" i="10" s="1"/>
  <c r="M3822" i="10" s="1"/>
  <c r="H3822" i="10"/>
  <c r="I3822" i="10" s="1"/>
  <c r="J3822" i="10" s="1"/>
  <c r="E3822" i="10"/>
  <c r="F3822" i="10" s="1"/>
  <c r="G3822" i="10" s="1"/>
  <c r="A3823" i="10"/>
  <c r="B3822" i="10"/>
  <c r="C3822" i="10" s="1"/>
  <c r="D3822" i="10" s="1"/>
  <c r="K3823" i="10" l="1"/>
  <c r="L3823" i="10" s="1"/>
  <c r="M3823" i="10" s="1"/>
  <c r="H3823" i="10"/>
  <c r="I3823" i="10" s="1"/>
  <c r="J3823" i="10" s="1"/>
  <c r="E3823" i="10"/>
  <c r="F3823" i="10" s="1"/>
  <c r="G3823" i="10" s="1"/>
  <c r="A3824" i="10"/>
  <c r="B3823" i="10"/>
  <c r="C3823" i="10" s="1"/>
  <c r="D3823" i="10" s="1"/>
  <c r="K3824" i="10" l="1"/>
  <c r="L3824" i="10" s="1"/>
  <c r="M3824" i="10" s="1"/>
  <c r="H3824" i="10"/>
  <c r="I3824" i="10" s="1"/>
  <c r="J3824" i="10" s="1"/>
  <c r="E3824" i="10"/>
  <c r="F3824" i="10" s="1"/>
  <c r="G3824" i="10" s="1"/>
  <c r="A3825" i="10"/>
  <c r="B3824" i="10"/>
  <c r="C3824" i="10" s="1"/>
  <c r="D3824" i="10" s="1"/>
  <c r="K3825" i="10" l="1"/>
  <c r="L3825" i="10" s="1"/>
  <c r="M3825" i="10" s="1"/>
  <c r="H3825" i="10"/>
  <c r="I3825" i="10" s="1"/>
  <c r="J3825" i="10" s="1"/>
  <c r="E3825" i="10"/>
  <c r="F3825" i="10" s="1"/>
  <c r="G3825" i="10" s="1"/>
  <c r="A3826" i="10"/>
  <c r="B3825" i="10"/>
  <c r="C3825" i="10" s="1"/>
  <c r="D3825" i="10" s="1"/>
  <c r="K3826" i="10" l="1"/>
  <c r="L3826" i="10" s="1"/>
  <c r="M3826" i="10" s="1"/>
  <c r="H3826" i="10"/>
  <c r="I3826" i="10" s="1"/>
  <c r="J3826" i="10" s="1"/>
  <c r="E3826" i="10"/>
  <c r="F3826" i="10" s="1"/>
  <c r="G3826" i="10" s="1"/>
  <c r="A3827" i="10"/>
  <c r="B3826" i="10"/>
  <c r="C3826" i="10" s="1"/>
  <c r="D3826" i="10" s="1"/>
  <c r="K3827" i="10" l="1"/>
  <c r="L3827" i="10" s="1"/>
  <c r="M3827" i="10" s="1"/>
  <c r="H3827" i="10"/>
  <c r="I3827" i="10" s="1"/>
  <c r="J3827" i="10" s="1"/>
  <c r="E3827" i="10"/>
  <c r="F3827" i="10" s="1"/>
  <c r="G3827" i="10" s="1"/>
  <c r="A3828" i="10"/>
  <c r="B3827" i="10"/>
  <c r="C3827" i="10" s="1"/>
  <c r="D3827" i="10" s="1"/>
  <c r="K3828" i="10" l="1"/>
  <c r="L3828" i="10" s="1"/>
  <c r="M3828" i="10" s="1"/>
  <c r="H3828" i="10"/>
  <c r="I3828" i="10" s="1"/>
  <c r="J3828" i="10" s="1"/>
  <c r="E3828" i="10"/>
  <c r="F3828" i="10" s="1"/>
  <c r="G3828" i="10" s="1"/>
  <c r="A3829" i="10"/>
  <c r="B3828" i="10"/>
  <c r="C3828" i="10" s="1"/>
  <c r="D3828" i="10" s="1"/>
  <c r="K3829" i="10" l="1"/>
  <c r="L3829" i="10" s="1"/>
  <c r="M3829" i="10" s="1"/>
  <c r="H3829" i="10"/>
  <c r="I3829" i="10" s="1"/>
  <c r="J3829" i="10" s="1"/>
  <c r="E3829" i="10"/>
  <c r="F3829" i="10" s="1"/>
  <c r="G3829" i="10" s="1"/>
  <c r="A3830" i="10"/>
  <c r="B3829" i="10"/>
  <c r="C3829" i="10" s="1"/>
  <c r="D3829" i="10" s="1"/>
  <c r="K3830" i="10" l="1"/>
  <c r="L3830" i="10" s="1"/>
  <c r="M3830" i="10" s="1"/>
  <c r="H3830" i="10"/>
  <c r="I3830" i="10" s="1"/>
  <c r="J3830" i="10" s="1"/>
  <c r="E3830" i="10"/>
  <c r="F3830" i="10" s="1"/>
  <c r="G3830" i="10" s="1"/>
  <c r="A3831" i="10"/>
  <c r="B3830" i="10"/>
  <c r="C3830" i="10" s="1"/>
  <c r="D3830" i="10" s="1"/>
  <c r="K3831" i="10" l="1"/>
  <c r="L3831" i="10" s="1"/>
  <c r="M3831" i="10" s="1"/>
  <c r="H3831" i="10"/>
  <c r="I3831" i="10" s="1"/>
  <c r="J3831" i="10" s="1"/>
  <c r="E3831" i="10"/>
  <c r="F3831" i="10" s="1"/>
  <c r="G3831" i="10" s="1"/>
  <c r="A3832" i="10"/>
  <c r="B3831" i="10"/>
  <c r="C3831" i="10" s="1"/>
  <c r="D3831" i="10" s="1"/>
  <c r="K3832" i="10" l="1"/>
  <c r="L3832" i="10" s="1"/>
  <c r="M3832" i="10" s="1"/>
  <c r="H3832" i="10"/>
  <c r="I3832" i="10" s="1"/>
  <c r="J3832" i="10" s="1"/>
  <c r="E3832" i="10"/>
  <c r="F3832" i="10" s="1"/>
  <c r="G3832" i="10" s="1"/>
  <c r="A3833" i="10"/>
  <c r="B3832" i="10"/>
  <c r="C3832" i="10" s="1"/>
  <c r="D3832" i="10" s="1"/>
  <c r="K3833" i="10" l="1"/>
  <c r="L3833" i="10" s="1"/>
  <c r="M3833" i="10" s="1"/>
  <c r="H3833" i="10"/>
  <c r="I3833" i="10" s="1"/>
  <c r="J3833" i="10" s="1"/>
  <c r="E3833" i="10"/>
  <c r="F3833" i="10" s="1"/>
  <c r="G3833" i="10" s="1"/>
  <c r="A3834" i="10"/>
  <c r="B3833" i="10"/>
  <c r="C3833" i="10" s="1"/>
  <c r="D3833" i="10" s="1"/>
  <c r="K3834" i="10" l="1"/>
  <c r="L3834" i="10" s="1"/>
  <c r="M3834" i="10" s="1"/>
  <c r="H3834" i="10"/>
  <c r="I3834" i="10" s="1"/>
  <c r="J3834" i="10" s="1"/>
  <c r="E3834" i="10"/>
  <c r="F3834" i="10" s="1"/>
  <c r="G3834" i="10" s="1"/>
  <c r="A3835" i="10"/>
  <c r="B3834" i="10"/>
  <c r="C3834" i="10" s="1"/>
  <c r="D3834" i="10" s="1"/>
  <c r="K3835" i="10" l="1"/>
  <c r="L3835" i="10" s="1"/>
  <c r="M3835" i="10" s="1"/>
  <c r="H3835" i="10"/>
  <c r="I3835" i="10" s="1"/>
  <c r="J3835" i="10" s="1"/>
  <c r="E3835" i="10"/>
  <c r="F3835" i="10" s="1"/>
  <c r="G3835" i="10" s="1"/>
  <c r="A3836" i="10"/>
  <c r="B3835" i="10"/>
  <c r="C3835" i="10" s="1"/>
  <c r="D3835" i="10" s="1"/>
  <c r="K3836" i="10" l="1"/>
  <c r="L3836" i="10" s="1"/>
  <c r="M3836" i="10" s="1"/>
  <c r="H3836" i="10"/>
  <c r="I3836" i="10" s="1"/>
  <c r="J3836" i="10" s="1"/>
  <c r="E3836" i="10"/>
  <c r="F3836" i="10" s="1"/>
  <c r="G3836" i="10" s="1"/>
  <c r="A3837" i="10"/>
  <c r="B3836" i="10"/>
  <c r="C3836" i="10" s="1"/>
  <c r="D3836" i="10" s="1"/>
  <c r="K3837" i="10" l="1"/>
  <c r="L3837" i="10" s="1"/>
  <c r="M3837" i="10" s="1"/>
  <c r="H3837" i="10"/>
  <c r="I3837" i="10" s="1"/>
  <c r="J3837" i="10" s="1"/>
  <c r="E3837" i="10"/>
  <c r="F3837" i="10" s="1"/>
  <c r="G3837" i="10" s="1"/>
  <c r="A3838" i="10"/>
  <c r="B3837" i="10"/>
  <c r="C3837" i="10" s="1"/>
  <c r="D3837" i="10" s="1"/>
  <c r="K3838" i="10" l="1"/>
  <c r="L3838" i="10" s="1"/>
  <c r="M3838" i="10" s="1"/>
  <c r="H3838" i="10"/>
  <c r="I3838" i="10" s="1"/>
  <c r="J3838" i="10" s="1"/>
  <c r="E3838" i="10"/>
  <c r="F3838" i="10" s="1"/>
  <c r="G3838" i="10" s="1"/>
  <c r="A3839" i="10"/>
  <c r="B3838" i="10"/>
  <c r="C3838" i="10" s="1"/>
  <c r="D3838" i="10" s="1"/>
  <c r="K3839" i="10" l="1"/>
  <c r="L3839" i="10" s="1"/>
  <c r="M3839" i="10" s="1"/>
  <c r="H3839" i="10"/>
  <c r="I3839" i="10" s="1"/>
  <c r="J3839" i="10" s="1"/>
  <c r="E3839" i="10"/>
  <c r="F3839" i="10" s="1"/>
  <c r="G3839" i="10" s="1"/>
  <c r="A3840" i="10"/>
  <c r="B3839" i="10"/>
  <c r="C3839" i="10" s="1"/>
  <c r="D3839" i="10" s="1"/>
  <c r="K3840" i="10" l="1"/>
  <c r="L3840" i="10" s="1"/>
  <c r="M3840" i="10" s="1"/>
  <c r="H3840" i="10"/>
  <c r="I3840" i="10" s="1"/>
  <c r="J3840" i="10" s="1"/>
  <c r="E3840" i="10"/>
  <c r="F3840" i="10" s="1"/>
  <c r="G3840" i="10" s="1"/>
  <c r="A3841" i="10"/>
  <c r="B3840" i="10"/>
  <c r="C3840" i="10" s="1"/>
  <c r="D3840" i="10" s="1"/>
  <c r="K3841" i="10" l="1"/>
  <c r="L3841" i="10" s="1"/>
  <c r="M3841" i="10" s="1"/>
  <c r="H3841" i="10"/>
  <c r="I3841" i="10" s="1"/>
  <c r="J3841" i="10" s="1"/>
  <c r="E3841" i="10"/>
  <c r="F3841" i="10" s="1"/>
  <c r="G3841" i="10" s="1"/>
  <c r="A3842" i="10"/>
  <c r="B3841" i="10"/>
  <c r="C3841" i="10" s="1"/>
  <c r="D3841" i="10" s="1"/>
  <c r="K3842" i="10" l="1"/>
  <c r="L3842" i="10" s="1"/>
  <c r="M3842" i="10" s="1"/>
  <c r="H3842" i="10"/>
  <c r="I3842" i="10" s="1"/>
  <c r="J3842" i="10" s="1"/>
  <c r="E3842" i="10"/>
  <c r="F3842" i="10" s="1"/>
  <c r="G3842" i="10" s="1"/>
  <c r="A3843" i="10"/>
  <c r="B3842" i="10"/>
  <c r="C3842" i="10" s="1"/>
  <c r="D3842" i="10" s="1"/>
  <c r="K3843" i="10" l="1"/>
  <c r="L3843" i="10" s="1"/>
  <c r="M3843" i="10" s="1"/>
  <c r="H3843" i="10"/>
  <c r="I3843" i="10" s="1"/>
  <c r="J3843" i="10" s="1"/>
  <c r="E3843" i="10"/>
  <c r="F3843" i="10" s="1"/>
  <c r="G3843" i="10" s="1"/>
  <c r="A3844" i="10"/>
  <c r="B3843" i="10"/>
  <c r="C3843" i="10" s="1"/>
  <c r="D3843" i="10" s="1"/>
  <c r="K3844" i="10" l="1"/>
  <c r="L3844" i="10" s="1"/>
  <c r="M3844" i="10" s="1"/>
  <c r="H3844" i="10"/>
  <c r="I3844" i="10" s="1"/>
  <c r="J3844" i="10" s="1"/>
  <c r="E3844" i="10"/>
  <c r="F3844" i="10" s="1"/>
  <c r="G3844" i="10" s="1"/>
  <c r="A3845" i="10"/>
  <c r="B3844" i="10"/>
  <c r="C3844" i="10" s="1"/>
  <c r="D3844" i="10" s="1"/>
  <c r="K3845" i="10" l="1"/>
  <c r="L3845" i="10" s="1"/>
  <c r="M3845" i="10" s="1"/>
  <c r="H3845" i="10"/>
  <c r="I3845" i="10" s="1"/>
  <c r="J3845" i="10" s="1"/>
  <c r="E3845" i="10"/>
  <c r="F3845" i="10" s="1"/>
  <c r="G3845" i="10" s="1"/>
  <c r="A3846" i="10"/>
  <c r="B3845" i="10"/>
  <c r="C3845" i="10" s="1"/>
  <c r="D3845" i="10" s="1"/>
  <c r="K3846" i="10" l="1"/>
  <c r="L3846" i="10" s="1"/>
  <c r="M3846" i="10" s="1"/>
  <c r="H3846" i="10"/>
  <c r="I3846" i="10" s="1"/>
  <c r="J3846" i="10" s="1"/>
  <c r="E3846" i="10"/>
  <c r="F3846" i="10" s="1"/>
  <c r="G3846" i="10" s="1"/>
  <c r="A3847" i="10"/>
  <c r="B3846" i="10"/>
  <c r="C3846" i="10" s="1"/>
  <c r="D3846" i="10" s="1"/>
  <c r="K3847" i="10" l="1"/>
  <c r="L3847" i="10" s="1"/>
  <c r="M3847" i="10" s="1"/>
  <c r="H3847" i="10"/>
  <c r="I3847" i="10" s="1"/>
  <c r="J3847" i="10" s="1"/>
  <c r="E3847" i="10"/>
  <c r="F3847" i="10" s="1"/>
  <c r="G3847" i="10" s="1"/>
  <c r="A3848" i="10"/>
  <c r="B3847" i="10"/>
  <c r="C3847" i="10" s="1"/>
  <c r="D3847" i="10" s="1"/>
  <c r="K3848" i="10" l="1"/>
  <c r="L3848" i="10" s="1"/>
  <c r="M3848" i="10" s="1"/>
  <c r="H3848" i="10"/>
  <c r="I3848" i="10" s="1"/>
  <c r="J3848" i="10" s="1"/>
  <c r="E3848" i="10"/>
  <c r="F3848" i="10" s="1"/>
  <c r="G3848" i="10" s="1"/>
  <c r="A3849" i="10"/>
  <c r="B3848" i="10"/>
  <c r="C3848" i="10" s="1"/>
  <c r="D3848" i="10" s="1"/>
  <c r="K3849" i="10" l="1"/>
  <c r="L3849" i="10" s="1"/>
  <c r="M3849" i="10" s="1"/>
  <c r="H3849" i="10"/>
  <c r="I3849" i="10" s="1"/>
  <c r="J3849" i="10" s="1"/>
  <c r="E3849" i="10"/>
  <c r="F3849" i="10" s="1"/>
  <c r="G3849" i="10" s="1"/>
  <c r="A3850" i="10"/>
  <c r="B3849" i="10"/>
  <c r="C3849" i="10" s="1"/>
  <c r="D3849" i="10" s="1"/>
  <c r="K3850" i="10" l="1"/>
  <c r="L3850" i="10" s="1"/>
  <c r="M3850" i="10" s="1"/>
  <c r="H3850" i="10"/>
  <c r="I3850" i="10" s="1"/>
  <c r="J3850" i="10" s="1"/>
  <c r="E3850" i="10"/>
  <c r="F3850" i="10" s="1"/>
  <c r="G3850" i="10" s="1"/>
  <c r="A3851" i="10"/>
  <c r="B3850" i="10"/>
  <c r="C3850" i="10" s="1"/>
  <c r="D3850" i="10" s="1"/>
  <c r="K3851" i="10" l="1"/>
  <c r="L3851" i="10" s="1"/>
  <c r="M3851" i="10" s="1"/>
  <c r="H3851" i="10"/>
  <c r="I3851" i="10" s="1"/>
  <c r="J3851" i="10" s="1"/>
  <c r="E3851" i="10"/>
  <c r="F3851" i="10" s="1"/>
  <c r="G3851" i="10" s="1"/>
  <c r="A3852" i="10"/>
  <c r="B3851" i="10"/>
  <c r="C3851" i="10" s="1"/>
  <c r="D3851" i="10" s="1"/>
  <c r="K3852" i="10" l="1"/>
  <c r="L3852" i="10" s="1"/>
  <c r="M3852" i="10" s="1"/>
  <c r="H3852" i="10"/>
  <c r="I3852" i="10" s="1"/>
  <c r="J3852" i="10" s="1"/>
  <c r="E3852" i="10"/>
  <c r="F3852" i="10" s="1"/>
  <c r="G3852" i="10" s="1"/>
  <c r="A3853" i="10"/>
  <c r="B3852" i="10"/>
  <c r="C3852" i="10" s="1"/>
  <c r="D3852" i="10" s="1"/>
  <c r="K3853" i="10" l="1"/>
  <c r="L3853" i="10" s="1"/>
  <c r="M3853" i="10" s="1"/>
  <c r="H3853" i="10"/>
  <c r="I3853" i="10" s="1"/>
  <c r="J3853" i="10" s="1"/>
  <c r="E3853" i="10"/>
  <c r="F3853" i="10" s="1"/>
  <c r="G3853" i="10" s="1"/>
  <c r="A3854" i="10"/>
  <c r="B3853" i="10"/>
  <c r="C3853" i="10" s="1"/>
  <c r="D3853" i="10" s="1"/>
  <c r="K3854" i="10" l="1"/>
  <c r="L3854" i="10" s="1"/>
  <c r="M3854" i="10" s="1"/>
  <c r="H3854" i="10"/>
  <c r="I3854" i="10" s="1"/>
  <c r="J3854" i="10" s="1"/>
  <c r="E3854" i="10"/>
  <c r="F3854" i="10" s="1"/>
  <c r="G3854" i="10" s="1"/>
  <c r="A3855" i="10"/>
  <c r="B3854" i="10"/>
  <c r="C3854" i="10" s="1"/>
  <c r="D3854" i="10" s="1"/>
  <c r="K3855" i="10" l="1"/>
  <c r="L3855" i="10" s="1"/>
  <c r="M3855" i="10" s="1"/>
  <c r="H3855" i="10"/>
  <c r="I3855" i="10" s="1"/>
  <c r="J3855" i="10" s="1"/>
  <c r="E3855" i="10"/>
  <c r="F3855" i="10" s="1"/>
  <c r="G3855" i="10" s="1"/>
  <c r="A3856" i="10"/>
  <c r="B3855" i="10"/>
  <c r="C3855" i="10" s="1"/>
  <c r="D3855" i="10" s="1"/>
  <c r="K3856" i="10" l="1"/>
  <c r="L3856" i="10" s="1"/>
  <c r="M3856" i="10" s="1"/>
  <c r="H3856" i="10"/>
  <c r="I3856" i="10" s="1"/>
  <c r="J3856" i="10" s="1"/>
  <c r="E3856" i="10"/>
  <c r="F3856" i="10" s="1"/>
  <c r="G3856" i="10" s="1"/>
  <c r="A3857" i="10"/>
  <c r="B3856" i="10"/>
  <c r="C3856" i="10" s="1"/>
  <c r="D3856" i="10" s="1"/>
  <c r="K3857" i="10" l="1"/>
  <c r="L3857" i="10" s="1"/>
  <c r="M3857" i="10" s="1"/>
  <c r="H3857" i="10"/>
  <c r="I3857" i="10" s="1"/>
  <c r="J3857" i="10" s="1"/>
  <c r="E3857" i="10"/>
  <c r="F3857" i="10" s="1"/>
  <c r="G3857" i="10" s="1"/>
  <c r="A3858" i="10"/>
  <c r="B3857" i="10"/>
  <c r="C3857" i="10" s="1"/>
  <c r="D3857" i="10" s="1"/>
  <c r="K3858" i="10" l="1"/>
  <c r="L3858" i="10" s="1"/>
  <c r="M3858" i="10" s="1"/>
  <c r="H3858" i="10"/>
  <c r="I3858" i="10" s="1"/>
  <c r="J3858" i="10" s="1"/>
  <c r="E3858" i="10"/>
  <c r="F3858" i="10" s="1"/>
  <c r="G3858" i="10" s="1"/>
  <c r="A3859" i="10"/>
  <c r="B3858" i="10"/>
  <c r="C3858" i="10" s="1"/>
  <c r="D3858" i="10" s="1"/>
  <c r="K3859" i="10" l="1"/>
  <c r="L3859" i="10" s="1"/>
  <c r="M3859" i="10" s="1"/>
  <c r="H3859" i="10"/>
  <c r="I3859" i="10" s="1"/>
  <c r="J3859" i="10" s="1"/>
  <c r="E3859" i="10"/>
  <c r="F3859" i="10" s="1"/>
  <c r="G3859" i="10" s="1"/>
  <c r="A3860" i="10"/>
  <c r="B3859" i="10"/>
  <c r="C3859" i="10" s="1"/>
  <c r="D3859" i="10" s="1"/>
  <c r="K3860" i="10" l="1"/>
  <c r="L3860" i="10" s="1"/>
  <c r="M3860" i="10" s="1"/>
  <c r="H3860" i="10"/>
  <c r="I3860" i="10" s="1"/>
  <c r="J3860" i="10" s="1"/>
  <c r="E3860" i="10"/>
  <c r="F3860" i="10" s="1"/>
  <c r="G3860" i="10" s="1"/>
  <c r="A3861" i="10"/>
  <c r="B3860" i="10"/>
  <c r="C3860" i="10" s="1"/>
  <c r="D3860" i="10" s="1"/>
  <c r="K3861" i="10" l="1"/>
  <c r="L3861" i="10" s="1"/>
  <c r="M3861" i="10" s="1"/>
  <c r="H3861" i="10"/>
  <c r="I3861" i="10" s="1"/>
  <c r="J3861" i="10" s="1"/>
  <c r="E3861" i="10"/>
  <c r="F3861" i="10" s="1"/>
  <c r="G3861" i="10" s="1"/>
  <c r="A3862" i="10"/>
  <c r="B3861" i="10"/>
  <c r="C3861" i="10" s="1"/>
  <c r="D3861" i="10" s="1"/>
  <c r="K3862" i="10" l="1"/>
  <c r="L3862" i="10" s="1"/>
  <c r="M3862" i="10" s="1"/>
  <c r="H3862" i="10"/>
  <c r="I3862" i="10" s="1"/>
  <c r="J3862" i="10" s="1"/>
  <c r="E3862" i="10"/>
  <c r="F3862" i="10" s="1"/>
  <c r="G3862" i="10" s="1"/>
  <c r="A3863" i="10"/>
  <c r="B3862" i="10"/>
  <c r="C3862" i="10" s="1"/>
  <c r="D3862" i="10" s="1"/>
  <c r="K3863" i="10" l="1"/>
  <c r="L3863" i="10" s="1"/>
  <c r="M3863" i="10" s="1"/>
  <c r="H3863" i="10"/>
  <c r="I3863" i="10" s="1"/>
  <c r="J3863" i="10" s="1"/>
  <c r="E3863" i="10"/>
  <c r="F3863" i="10" s="1"/>
  <c r="G3863" i="10" s="1"/>
  <c r="A3864" i="10"/>
  <c r="B3863" i="10"/>
  <c r="C3863" i="10" s="1"/>
  <c r="D3863" i="10" s="1"/>
  <c r="K3864" i="10" l="1"/>
  <c r="L3864" i="10" s="1"/>
  <c r="M3864" i="10" s="1"/>
  <c r="H3864" i="10"/>
  <c r="I3864" i="10" s="1"/>
  <c r="J3864" i="10" s="1"/>
  <c r="E3864" i="10"/>
  <c r="F3864" i="10" s="1"/>
  <c r="G3864" i="10" s="1"/>
  <c r="A3865" i="10"/>
  <c r="B3864" i="10"/>
  <c r="C3864" i="10" s="1"/>
  <c r="D3864" i="10" s="1"/>
  <c r="K3865" i="10" l="1"/>
  <c r="L3865" i="10" s="1"/>
  <c r="M3865" i="10" s="1"/>
  <c r="H3865" i="10"/>
  <c r="I3865" i="10" s="1"/>
  <c r="J3865" i="10" s="1"/>
  <c r="E3865" i="10"/>
  <c r="F3865" i="10" s="1"/>
  <c r="G3865" i="10" s="1"/>
  <c r="A3866" i="10"/>
  <c r="B3865" i="10"/>
  <c r="C3865" i="10" s="1"/>
  <c r="D3865" i="10" s="1"/>
  <c r="K3866" i="10" l="1"/>
  <c r="L3866" i="10" s="1"/>
  <c r="M3866" i="10" s="1"/>
  <c r="H3866" i="10"/>
  <c r="I3866" i="10" s="1"/>
  <c r="J3866" i="10" s="1"/>
  <c r="E3866" i="10"/>
  <c r="F3866" i="10" s="1"/>
  <c r="G3866" i="10" s="1"/>
  <c r="B3866" i="10"/>
  <c r="C3866" i="10" s="1"/>
  <c r="D3866" i="10" s="1"/>
  <c r="A3867" i="10"/>
  <c r="K3867" i="10" l="1"/>
  <c r="L3867" i="10" s="1"/>
  <c r="M3867" i="10" s="1"/>
  <c r="H3867" i="10"/>
  <c r="I3867" i="10" s="1"/>
  <c r="J3867" i="10" s="1"/>
  <c r="E3867" i="10"/>
  <c r="F3867" i="10" s="1"/>
  <c r="G3867" i="10" s="1"/>
  <c r="B3867" i="10"/>
  <c r="C3867" i="10" s="1"/>
  <c r="D3867" i="10" s="1"/>
  <c r="A3868" i="10"/>
  <c r="K3868" i="10" l="1"/>
  <c r="L3868" i="10" s="1"/>
  <c r="M3868" i="10" s="1"/>
  <c r="H3868" i="10"/>
  <c r="I3868" i="10" s="1"/>
  <c r="J3868" i="10" s="1"/>
  <c r="E3868" i="10"/>
  <c r="F3868" i="10" s="1"/>
  <c r="G3868" i="10" s="1"/>
  <c r="B3868" i="10"/>
  <c r="C3868" i="10" s="1"/>
  <c r="D3868" i="10" s="1"/>
  <c r="A3869" i="10"/>
  <c r="K3869" i="10" l="1"/>
  <c r="L3869" i="10" s="1"/>
  <c r="M3869" i="10" s="1"/>
  <c r="H3869" i="10"/>
  <c r="I3869" i="10" s="1"/>
  <c r="J3869" i="10" s="1"/>
  <c r="E3869" i="10"/>
  <c r="F3869" i="10" s="1"/>
  <c r="G3869" i="10" s="1"/>
  <c r="A3870" i="10"/>
  <c r="B3869" i="10"/>
  <c r="C3869" i="10" s="1"/>
  <c r="D3869" i="10" s="1"/>
  <c r="K3870" i="10" l="1"/>
  <c r="L3870" i="10" s="1"/>
  <c r="M3870" i="10" s="1"/>
  <c r="H3870" i="10"/>
  <c r="I3870" i="10" s="1"/>
  <c r="J3870" i="10" s="1"/>
  <c r="E3870" i="10"/>
  <c r="F3870" i="10" s="1"/>
  <c r="G3870" i="10" s="1"/>
  <c r="B3870" i="10"/>
  <c r="C3870" i="10" s="1"/>
  <c r="D3870" i="10" s="1"/>
  <c r="A3871" i="10"/>
  <c r="K3871" i="10" l="1"/>
  <c r="L3871" i="10" s="1"/>
  <c r="M3871" i="10" s="1"/>
  <c r="H3871" i="10"/>
  <c r="I3871" i="10" s="1"/>
  <c r="J3871" i="10" s="1"/>
  <c r="E3871" i="10"/>
  <c r="F3871" i="10" s="1"/>
  <c r="G3871" i="10" s="1"/>
  <c r="A3872" i="10"/>
  <c r="B3871" i="10"/>
  <c r="C3871" i="10" s="1"/>
  <c r="D3871" i="10" s="1"/>
  <c r="K3872" i="10" l="1"/>
  <c r="L3872" i="10" s="1"/>
  <c r="M3872" i="10" s="1"/>
  <c r="H3872" i="10"/>
  <c r="I3872" i="10" s="1"/>
  <c r="J3872" i="10" s="1"/>
  <c r="E3872" i="10"/>
  <c r="F3872" i="10" s="1"/>
  <c r="G3872" i="10" s="1"/>
  <c r="B3872" i="10"/>
  <c r="C3872" i="10" s="1"/>
  <c r="D3872" i="10" s="1"/>
  <c r="A3873" i="10"/>
  <c r="K3873" i="10" l="1"/>
  <c r="L3873" i="10" s="1"/>
  <c r="M3873" i="10" s="1"/>
  <c r="H3873" i="10"/>
  <c r="I3873" i="10" s="1"/>
  <c r="J3873" i="10" s="1"/>
  <c r="E3873" i="10"/>
  <c r="F3873" i="10" s="1"/>
  <c r="G3873" i="10" s="1"/>
  <c r="B3873" i="10"/>
  <c r="C3873" i="10" s="1"/>
  <c r="D3873" i="10" s="1"/>
  <c r="A3874" i="10"/>
  <c r="K3874" i="10" l="1"/>
  <c r="L3874" i="10" s="1"/>
  <c r="M3874" i="10" s="1"/>
  <c r="H3874" i="10"/>
  <c r="I3874" i="10" s="1"/>
  <c r="J3874" i="10" s="1"/>
  <c r="E3874" i="10"/>
  <c r="F3874" i="10" s="1"/>
  <c r="G3874" i="10" s="1"/>
  <c r="B3874" i="10"/>
  <c r="C3874" i="10" s="1"/>
  <c r="D3874" i="10" s="1"/>
  <c r="A3875" i="10"/>
  <c r="K3875" i="10" l="1"/>
  <c r="L3875" i="10" s="1"/>
  <c r="M3875" i="10" s="1"/>
  <c r="H3875" i="10"/>
  <c r="I3875" i="10" s="1"/>
  <c r="J3875" i="10" s="1"/>
  <c r="E3875" i="10"/>
  <c r="F3875" i="10" s="1"/>
  <c r="G3875" i="10" s="1"/>
  <c r="A3876" i="10"/>
  <c r="B3875" i="10"/>
  <c r="C3875" i="10" s="1"/>
  <c r="D3875" i="10" s="1"/>
  <c r="K3876" i="10" l="1"/>
  <c r="L3876" i="10" s="1"/>
  <c r="M3876" i="10" s="1"/>
  <c r="H3876" i="10"/>
  <c r="I3876" i="10" s="1"/>
  <c r="J3876" i="10" s="1"/>
  <c r="E3876" i="10"/>
  <c r="F3876" i="10" s="1"/>
  <c r="G3876" i="10" s="1"/>
  <c r="B3876" i="10"/>
  <c r="C3876" i="10" s="1"/>
  <c r="D3876" i="10" s="1"/>
  <c r="A3877" i="10"/>
  <c r="K3877" i="10" l="1"/>
  <c r="L3877" i="10" s="1"/>
  <c r="M3877" i="10" s="1"/>
  <c r="H3877" i="10"/>
  <c r="I3877" i="10" s="1"/>
  <c r="J3877" i="10" s="1"/>
  <c r="E3877" i="10"/>
  <c r="F3877" i="10" s="1"/>
  <c r="G3877" i="10" s="1"/>
  <c r="B3877" i="10"/>
  <c r="C3877" i="10" s="1"/>
  <c r="D3877" i="10" s="1"/>
  <c r="A3878" i="10"/>
  <c r="K3878" i="10" l="1"/>
  <c r="L3878" i="10" s="1"/>
  <c r="M3878" i="10" s="1"/>
  <c r="H3878" i="10"/>
  <c r="I3878" i="10" s="1"/>
  <c r="J3878" i="10" s="1"/>
  <c r="E3878" i="10"/>
  <c r="F3878" i="10" s="1"/>
  <c r="G3878" i="10" s="1"/>
  <c r="B3878" i="10"/>
  <c r="C3878" i="10" s="1"/>
  <c r="D3878" i="10" s="1"/>
  <c r="A3879" i="10"/>
  <c r="K3879" i="10" l="1"/>
  <c r="L3879" i="10" s="1"/>
  <c r="M3879" i="10" s="1"/>
  <c r="H3879" i="10"/>
  <c r="I3879" i="10" s="1"/>
  <c r="J3879" i="10" s="1"/>
  <c r="E3879" i="10"/>
  <c r="F3879" i="10" s="1"/>
  <c r="G3879" i="10" s="1"/>
  <c r="A3880" i="10"/>
  <c r="B3879" i="10"/>
  <c r="C3879" i="10" s="1"/>
  <c r="D3879" i="10" s="1"/>
  <c r="K3880" i="10" l="1"/>
  <c r="L3880" i="10" s="1"/>
  <c r="M3880" i="10" s="1"/>
  <c r="H3880" i="10"/>
  <c r="I3880" i="10" s="1"/>
  <c r="J3880" i="10" s="1"/>
  <c r="E3880" i="10"/>
  <c r="F3880" i="10" s="1"/>
  <c r="G3880" i="10" s="1"/>
  <c r="B3880" i="10"/>
  <c r="C3880" i="10" s="1"/>
  <c r="D3880" i="10" s="1"/>
  <c r="A3881" i="10"/>
  <c r="K3881" i="10" l="1"/>
  <c r="L3881" i="10" s="1"/>
  <c r="M3881" i="10" s="1"/>
  <c r="H3881" i="10"/>
  <c r="I3881" i="10" s="1"/>
  <c r="J3881" i="10" s="1"/>
  <c r="E3881" i="10"/>
  <c r="F3881" i="10" s="1"/>
  <c r="G3881" i="10" s="1"/>
  <c r="B3881" i="10"/>
  <c r="C3881" i="10" s="1"/>
  <c r="D3881" i="10" s="1"/>
  <c r="A3882" i="10"/>
  <c r="K3882" i="10" l="1"/>
  <c r="L3882" i="10" s="1"/>
  <c r="M3882" i="10" s="1"/>
  <c r="H3882" i="10"/>
  <c r="I3882" i="10" s="1"/>
  <c r="J3882" i="10" s="1"/>
  <c r="E3882" i="10"/>
  <c r="F3882" i="10" s="1"/>
  <c r="G3882" i="10" s="1"/>
  <c r="B3882" i="10"/>
  <c r="C3882" i="10" s="1"/>
  <c r="D3882" i="10" s="1"/>
  <c r="A3883" i="10"/>
  <c r="K3883" i="10" l="1"/>
  <c r="L3883" i="10" s="1"/>
  <c r="M3883" i="10" s="1"/>
  <c r="H3883" i="10"/>
  <c r="I3883" i="10" s="1"/>
  <c r="J3883" i="10" s="1"/>
  <c r="E3883" i="10"/>
  <c r="F3883" i="10" s="1"/>
  <c r="G3883" i="10" s="1"/>
  <c r="A3884" i="10"/>
  <c r="B3883" i="10"/>
  <c r="C3883" i="10" s="1"/>
  <c r="D3883" i="10" s="1"/>
  <c r="K3884" i="10" l="1"/>
  <c r="L3884" i="10" s="1"/>
  <c r="M3884" i="10" s="1"/>
  <c r="H3884" i="10"/>
  <c r="I3884" i="10" s="1"/>
  <c r="J3884" i="10" s="1"/>
  <c r="E3884" i="10"/>
  <c r="F3884" i="10" s="1"/>
  <c r="G3884" i="10" s="1"/>
  <c r="B3884" i="10"/>
  <c r="C3884" i="10" s="1"/>
  <c r="D3884" i="10" s="1"/>
  <c r="A3885" i="10"/>
  <c r="K3885" i="10" l="1"/>
  <c r="L3885" i="10" s="1"/>
  <c r="M3885" i="10" s="1"/>
  <c r="H3885" i="10"/>
  <c r="I3885" i="10" s="1"/>
  <c r="J3885" i="10" s="1"/>
  <c r="E3885" i="10"/>
  <c r="F3885" i="10" s="1"/>
  <c r="G3885" i="10" s="1"/>
  <c r="A3886" i="10"/>
  <c r="B3885" i="10"/>
  <c r="C3885" i="10" s="1"/>
  <c r="D3885" i="10" s="1"/>
  <c r="K3886" i="10" l="1"/>
  <c r="L3886" i="10" s="1"/>
  <c r="M3886" i="10" s="1"/>
  <c r="H3886" i="10"/>
  <c r="I3886" i="10" s="1"/>
  <c r="J3886" i="10" s="1"/>
  <c r="E3886" i="10"/>
  <c r="F3886" i="10" s="1"/>
  <c r="G3886" i="10" s="1"/>
  <c r="B3886" i="10"/>
  <c r="C3886" i="10" s="1"/>
  <c r="D3886" i="10" s="1"/>
  <c r="A3887" i="10"/>
  <c r="K3887" i="10" l="1"/>
  <c r="L3887" i="10" s="1"/>
  <c r="M3887" i="10" s="1"/>
  <c r="H3887" i="10"/>
  <c r="I3887" i="10" s="1"/>
  <c r="J3887" i="10" s="1"/>
  <c r="E3887" i="10"/>
  <c r="F3887" i="10" s="1"/>
  <c r="G3887" i="10" s="1"/>
  <c r="A3888" i="10"/>
  <c r="B3887" i="10"/>
  <c r="C3887" i="10" s="1"/>
  <c r="D3887" i="10" s="1"/>
  <c r="K3888" i="10" l="1"/>
  <c r="L3888" i="10" s="1"/>
  <c r="M3888" i="10" s="1"/>
  <c r="H3888" i="10"/>
  <c r="I3888" i="10" s="1"/>
  <c r="J3888" i="10" s="1"/>
  <c r="E3888" i="10"/>
  <c r="F3888" i="10" s="1"/>
  <c r="G3888" i="10" s="1"/>
  <c r="B3888" i="10"/>
  <c r="C3888" i="10" s="1"/>
  <c r="D3888" i="10" s="1"/>
  <c r="A3889" i="10"/>
  <c r="K3889" i="10" l="1"/>
  <c r="L3889" i="10" s="1"/>
  <c r="M3889" i="10" s="1"/>
  <c r="H3889" i="10"/>
  <c r="I3889" i="10" s="1"/>
  <c r="J3889" i="10" s="1"/>
  <c r="E3889" i="10"/>
  <c r="F3889" i="10" s="1"/>
  <c r="G3889" i="10" s="1"/>
  <c r="B3889" i="10"/>
  <c r="C3889" i="10" s="1"/>
  <c r="D3889" i="10" s="1"/>
  <c r="A3890" i="10"/>
  <c r="K3890" i="10" l="1"/>
  <c r="L3890" i="10" s="1"/>
  <c r="M3890" i="10" s="1"/>
  <c r="H3890" i="10"/>
  <c r="I3890" i="10" s="1"/>
  <c r="J3890" i="10" s="1"/>
  <c r="E3890" i="10"/>
  <c r="F3890" i="10" s="1"/>
  <c r="G3890" i="10" s="1"/>
  <c r="B3890" i="10"/>
  <c r="C3890" i="10" s="1"/>
  <c r="D3890" i="10" s="1"/>
  <c r="A3891" i="10"/>
  <c r="K3891" i="10" l="1"/>
  <c r="L3891" i="10" s="1"/>
  <c r="M3891" i="10" s="1"/>
  <c r="H3891" i="10"/>
  <c r="I3891" i="10" s="1"/>
  <c r="J3891" i="10" s="1"/>
  <c r="E3891" i="10"/>
  <c r="F3891" i="10" s="1"/>
  <c r="G3891" i="10" s="1"/>
  <c r="A3892" i="10"/>
  <c r="B3891" i="10"/>
  <c r="C3891" i="10" s="1"/>
  <c r="D3891" i="10" s="1"/>
  <c r="K3892" i="10" l="1"/>
  <c r="L3892" i="10" s="1"/>
  <c r="M3892" i="10" s="1"/>
  <c r="H3892" i="10"/>
  <c r="I3892" i="10" s="1"/>
  <c r="J3892" i="10" s="1"/>
  <c r="E3892" i="10"/>
  <c r="F3892" i="10" s="1"/>
  <c r="G3892" i="10" s="1"/>
  <c r="B3892" i="10"/>
  <c r="C3892" i="10" s="1"/>
  <c r="D3892" i="10" s="1"/>
  <c r="A3893" i="10"/>
  <c r="K3893" i="10" l="1"/>
  <c r="L3893" i="10" s="1"/>
  <c r="M3893" i="10" s="1"/>
  <c r="H3893" i="10"/>
  <c r="I3893" i="10" s="1"/>
  <c r="J3893" i="10" s="1"/>
  <c r="E3893" i="10"/>
  <c r="F3893" i="10" s="1"/>
  <c r="G3893" i="10" s="1"/>
  <c r="A3894" i="10"/>
  <c r="B3893" i="10"/>
  <c r="C3893" i="10" s="1"/>
  <c r="D3893" i="10" s="1"/>
  <c r="K3894" i="10" l="1"/>
  <c r="L3894" i="10" s="1"/>
  <c r="M3894" i="10" s="1"/>
  <c r="H3894" i="10"/>
  <c r="I3894" i="10" s="1"/>
  <c r="J3894" i="10" s="1"/>
  <c r="E3894" i="10"/>
  <c r="F3894" i="10" s="1"/>
  <c r="G3894" i="10" s="1"/>
  <c r="B3894" i="10"/>
  <c r="C3894" i="10" s="1"/>
  <c r="D3894" i="10" s="1"/>
  <c r="A3895" i="10"/>
  <c r="K3895" i="10" l="1"/>
  <c r="L3895" i="10" s="1"/>
  <c r="M3895" i="10" s="1"/>
  <c r="H3895" i="10"/>
  <c r="I3895" i="10" s="1"/>
  <c r="J3895" i="10" s="1"/>
  <c r="E3895" i="10"/>
  <c r="F3895" i="10" s="1"/>
  <c r="G3895" i="10" s="1"/>
  <c r="A3896" i="10"/>
  <c r="B3895" i="10"/>
  <c r="C3895" i="10" s="1"/>
  <c r="D3895" i="10" s="1"/>
  <c r="K3896" i="10" l="1"/>
  <c r="L3896" i="10" s="1"/>
  <c r="M3896" i="10" s="1"/>
  <c r="H3896" i="10"/>
  <c r="I3896" i="10" s="1"/>
  <c r="J3896" i="10" s="1"/>
  <c r="E3896" i="10"/>
  <c r="F3896" i="10" s="1"/>
  <c r="G3896" i="10" s="1"/>
  <c r="B3896" i="10"/>
  <c r="C3896" i="10" s="1"/>
  <c r="D3896" i="10" s="1"/>
  <c r="A3897" i="10"/>
  <c r="K3897" i="10" l="1"/>
  <c r="L3897" i="10" s="1"/>
  <c r="M3897" i="10" s="1"/>
  <c r="H3897" i="10"/>
  <c r="I3897" i="10" s="1"/>
  <c r="J3897" i="10" s="1"/>
  <c r="E3897" i="10"/>
  <c r="F3897" i="10" s="1"/>
  <c r="G3897" i="10" s="1"/>
  <c r="B3897" i="10"/>
  <c r="C3897" i="10" s="1"/>
  <c r="D3897" i="10" s="1"/>
  <c r="A3898" i="10"/>
  <c r="K3898" i="10" l="1"/>
  <c r="L3898" i="10" s="1"/>
  <c r="M3898" i="10" s="1"/>
  <c r="H3898" i="10"/>
  <c r="I3898" i="10" s="1"/>
  <c r="J3898" i="10" s="1"/>
  <c r="E3898" i="10"/>
  <c r="F3898" i="10" s="1"/>
  <c r="G3898" i="10" s="1"/>
  <c r="B3898" i="10"/>
  <c r="C3898" i="10" s="1"/>
  <c r="D3898" i="10" s="1"/>
  <c r="A3899" i="10"/>
  <c r="K3899" i="10" l="1"/>
  <c r="L3899" i="10" s="1"/>
  <c r="M3899" i="10" s="1"/>
  <c r="H3899" i="10"/>
  <c r="I3899" i="10" s="1"/>
  <c r="J3899" i="10" s="1"/>
  <c r="E3899" i="10"/>
  <c r="F3899" i="10" s="1"/>
  <c r="G3899" i="10" s="1"/>
  <c r="A3900" i="10"/>
  <c r="B3899" i="10"/>
  <c r="C3899" i="10" s="1"/>
  <c r="D3899" i="10" s="1"/>
  <c r="K3900" i="10" l="1"/>
  <c r="L3900" i="10" s="1"/>
  <c r="M3900" i="10" s="1"/>
  <c r="H3900" i="10"/>
  <c r="I3900" i="10" s="1"/>
  <c r="J3900" i="10" s="1"/>
  <c r="E3900" i="10"/>
  <c r="F3900" i="10" s="1"/>
  <c r="G3900" i="10" s="1"/>
  <c r="B3900" i="10"/>
  <c r="C3900" i="10" s="1"/>
  <c r="D3900" i="10" s="1"/>
  <c r="A3901" i="10"/>
  <c r="K3901" i="10" l="1"/>
  <c r="L3901" i="10" s="1"/>
  <c r="M3901" i="10" s="1"/>
  <c r="H3901" i="10"/>
  <c r="I3901" i="10" s="1"/>
  <c r="J3901" i="10" s="1"/>
  <c r="E3901" i="10"/>
  <c r="F3901" i="10" s="1"/>
  <c r="G3901" i="10" s="1"/>
  <c r="A3902" i="10"/>
  <c r="B3901" i="10"/>
  <c r="C3901" i="10" s="1"/>
  <c r="D3901" i="10" s="1"/>
  <c r="K3902" i="10" l="1"/>
  <c r="L3902" i="10" s="1"/>
  <c r="M3902" i="10" s="1"/>
  <c r="H3902" i="10"/>
  <c r="I3902" i="10" s="1"/>
  <c r="J3902" i="10" s="1"/>
  <c r="E3902" i="10"/>
  <c r="F3902" i="10" s="1"/>
  <c r="G3902" i="10" s="1"/>
  <c r="B3902" i="10"/>
  <c r="C3902" i="10" s="1"/>
  <c r="D3902" i="10" s="1"/>
  <c r="A3903" i="10"/>
  <c r="K3903" i="10" l="1"/>
  <c r="L3903" i="10" s="1"/>
  <c r="M3903" i="10" s="1"/>
  <c r="H3903" i="10"/>
  <c r="I3903" i="10" s="1"/>
  <c r="J3903" i="10" s="1"/>
  <c r="E3903" i="10"/>
  <c r="F3903" i="10" s="1"/>
  <c r="G3903" i="10" s="1"/>
  <c r="A3904" i="10"/>
  <c r="B3903" i="10"/>
  <c r="C3903" i="10" s="1"/>
  <c r="D3903" i="10" s="1"/>
  <c r="K3904" i="10" l="1"/>
  <c r="L3904" i="10" s="1"/>
  <c r="M3904" i="10" s="1"/>
  <c r="H3904" i="10"/>
  <c r="I3904" i="10" s="1"/>
  <c r="J3904" i="10" s="1"/>
  <c r="E3904" i="10"/>
  <c r="F3904" i="10" s="1"/>
  <c r="G3904" i="10" s="1"/>
  <c r="B3904" i="10"/>
  <c r="C3904" i="10" s="1"/>
  <c r="D3904" i="10" s="1"/>
  <c r="A3905" i="10"/>
  <c r="K3905" i="10" l="1"/>
  <c r="L3905" i="10" s="1"/>
  <c r="M3905" i="10" s="1"/>
  <c r="H3905" i="10"/>
  <c r="I3905" i="10" s="1"/>
  <c r="J3905" i="10" s="1"/>
  <c r="E3905" i="10"/>
  <c r="F3905" i="10" s="1"/>
  <c r="G3905" i="10" s="1"/>
  <c r="B3905" i="10"/>
  <c r="C3905" i="10" s="1"/>
  <c r="D3905" i="10" s="1"/>
  <c r="A3906" i="10"/>
  <c r="K3906" i="10" l="1"/>
  <c r="L3906" i="10" s="1"/>
  <c r="M3906" i="10" s="1"/>
  <c r="H3906" i="10"/>
  <c r="I3906" i="10" s="1"/>
  <c r="J3906" i="10" s="1"/>
  <c r="E3906" i="10"/>
  <c r="F3906" i="10" s="1"/>
  <c r="G3906" i="10" s="1"/>
  <c r="B3906" i="10"/>
  <c r="C3906" i="10" s="1"/>
  <c r="D3906" i="10" s="1"/>
  <c r="A3907" i="10"/>
  <c r="K3907" i="10" l="1"/>
  <c r="L3907" i="10" s="1"/>
  <c r="M3907" i="10" s="1"/>
  <c r="H3907" i="10"/>
  <c r="I3907" i="10" s="1"/>
  <c r="J3907" i="10" s="1"/>
  <c r="E3907" i="10"/>
  <c r="F3907" i="10" s="1"/>
  <c r="G3907" i="10" s="1"/>
  <c r="A3908" i="10"/>
  <c r="B3907" i="10"/>
  <c r="C3907" i="10" s="1"/>
  <c r="D3907" i="10" s="1"/>
  <c r="K3908" i="10" l="1"/>
  <c r="L3908" i="10" s="1"/>
  <c r="M3908" i="10" s="1"/>
  <c r="E3908" i="10"/>
  <c r="F3908" i="10" s="1"/>
  <c r="G3908" i="10" s="1"/>
  <c r="H3908" i="10"/>
  <c r="I3908" i="10" s="1"/>
  <c r="J3908" i="10" s="1"/>
  <c r="B3908" i="10"/>
  <c r="C3908" i="10" s="1"/>
  <c r="D3908" i="10" s="1"/>
  <c r="A3909" i="10"/>
  <c r="K3909" i="10" l="1"/>
  <c r="L3909" i="10" s="1"/>
  <c r="M3909" i="10" s="1"/>
  <c r="H3909" i="10"/>
  <c r="I3909" i="10" s="1"/>
  <c r="J3909" i="10" s="1"/>
  <c r="E3909" i="10"/>
  <c r="F3909" i="10" s="1"/>
  <c r="G3909" i="10" s="1"/>
  <c r="A3910" i="10"/>
  <c r="B3909" i="10"/>
  <c r="C3909" i="10" s="1"/>
  <c r="D3909" i="10" s="1"/>
  <c r="K3910" i="10" l="1"/>
  <c r="L3910" i="10" s="1"/>
  <c r="M3910" i="10" s="1"/>
  <c r="H3910" i="10"/>
  <c r="I3910" i="10" s="1"/>
  <c r="J3910" i="10" s="1"/>
  <c r="E3910" i="10"/>
  <c r="F3910" i="10" s="1"/>
  <c r="G3910" i="10" s="1"/>
  <c r="B3910" i="10"/>
  <c r="C3910" i="10" s="1"/>
  <c r="D3910" i="10" s="1"/>
  <c r="A3911" i="10"/>
  <c r="K3911" i="10" l="1"/>
  <c r="L3911" i="10" s="1"/>
  <c r="M3911" i="10" s="1"/>
  <c r="H3911" i="10"/>
  <c r="I3911" i="10" s="1"/>
  <c r="J3911" i="10" s="1"/>
  <c r="E3911" i="10"/>
  <c r="F3911" i="10" s="1"/>
  <c r="G3911" i="10" s="1"/>
  <c r="A3912" i="10"/>
  <c r="B3911" i="10"/>
  <c r="C3911" i="10" s="1"/>
  <c r="D3911" i="10" s="1"/>
  <c r="K3912" i="10" l="1"/>
  <c r="L3912" i="10" s="1"/>
  <c r="M3912" i="10" s="1"/>
  <c r="H3912" i="10"/>
  <c r="I3912" i="10" s="1"/>
  <c r="J3912" i="10" s="1"/>
  <c r="E3912" i="10"/>
  <c r="F3912" i="10" s="1"/>
  <c r="G3912" i="10" s="1"/>
  <c r="B3912" i="10"/>
  <c r="C3912" i="10" s="1"/>
  <c r="D3912" i="10" s="1"/>
  <c r="A3913" i="10"/>
  <c r="K3913" i="10" l="1"/>
  <c r="L3913" i="10" s="1"/>
  <c r="M3913" i="10" s="1"/>
  <c r="E3913" i="10"/>
  <c r="F3913" i="10" s="1"/>
  <c r="G3913" i="10" s="1"/>
  <c r="H3913" i="10"/>
  <c r="I3913" i="10" s="1"/>
  <c r="J3913" i="10" s="1"/>
  <c r="B3913" i="10"/>
  <c r="C3913" i="10" s="1"/>
  <c r="D3913" i="10" s="1"/>
  <c r="A3914" i="10"/>
  <c r="K3914" i="10" l="1"/>
  <c r="L3914" i="10" s="1"/>
  <c r="M3914" i="10" s="1"/>
  <c r="H3914" i="10"/>
  <c r="I3914" i="10" s="1"/>
  <c r="J3914" i="10" s="1"/>
  <c r="E3914" i="10"/>
  <c r="F3914" i="10" s="1"/>
  <c r="G3914" i="10" s="1"/>
  <c r="B3914" i="10"/>
  <c r="C3914" i="10" s="1"/>
  <c r="D3914" i="10" s="1"/>
  <c r="A3915" i="10"/>
  <c r="K3915" i="10" l="1"/>
  <c r="L3915" i="10" s="1"/>
  <c r="M3915" i="10" s="1"/>
  <c r="H3915" i="10"/>
  <c r="I3915" i="10" s="1"/>
  <c r="J3915" i="10" s="1"/>
  <c r="E3915" i="10"/>
  <c r="F3915" i="10" s="1"/>
  <c r="G3915" i="10" s="1"/>
  <c r="A3916" i="10"/>
  <c r="B3915" i="10"/>
  <c r="C3915" i="10" s="1"/>
  <c r="D3915" i="10" s="1"/>
  <c r="K3916" i="10" l="1"/>
  <c r="L3916" i="10" s="1"/>
  <c r="M3916" i="10" s="1"/>
  <c r="H3916" i="10"/>
  <c r="I3916" i="10" s="1"/>
  <c r="J3916" i="10" s="1"/>
  <c r="E3916" i="10"/>
  <c r="F3916" i="10" s="1"/>
  <c r="G3916" i="10" s="1"/>
  <c r="B3916" i="10"/>
  <c r="C3916" i="10" s="1"/>
  <c r="D3916" i="10" s="1"/>
  <c r="A3917" i="10"/>
  <c r="K3917" i="10" l="1"/>
  <c r="L3917" i="10" s="1"/>
  <c r="M3917" i="10" s="1"/>
  <c r="E3917" i="10"/>
  <c r="F3917" i="10" s="1"/>
  <c r="G3917" i="10" s="1"/>
  <c r="H3917" i="10"/>
  <c r="I3917" i="10" s="1"/>
  <c r="J3917" i="10" s="1"/>
  <c r="A3918" i="10"/>
  <c r="B3917" i="10"/>
  <c r="C3917" i="10" s="1"/>
  <c r="D3917" i="10" s="1"/>
  <c r="K3918" i="10" l="1"/>
  <c r="L3918" i="10" s="1"/>
  <c r="M3918" i="10" s="1"/>
  <c r="H3918" i="10"/>
  <c r="I3918" i="10" s="1"/>
  <c r="J3918" i="10" s="1"/>
  <c r="E3918" i="10"/>
  <c r="F3918" i="10" s="1"/>
  <c r="G3918" i="10" s="1"/>
  <c r="B3918" i="10"/>
  <c r="C3918" i="10" s="1"/>
  <c r="D3918" i="10" s="1"/>
  <c r="A3919" i="10"/>
  <c r="K3919" i="10" l="1"/>
  <c r="L3919" i="10" s="1"/>
  <c r="M3919" i="10" s="1"/>
  <c r="H3919" i="10"/>
  <c r="I3919" i="10" s="1"/>
  <c r="J3919" i="10" s="1"/>
  <c r="E3919" i="10"/>
  <c r="F3919" i="10" s="1"/>
  <c r="G3919" i="10" s="1"/>
  <c r="A3920" i="10"/>
  <c r="B3919" i="10"/>
  <c r="C3919" i="10" s="1"/>
  <c r="D3919" i="10" s="1"/>
  <c r="K3920" i="10" l="1"/>
  <c r="L3920" i="10" s="1"/>
  <c r="M3920" i="10" s="1"/>
  <c r="H3920" i="10"/>
  <c r="I3920" i="10" s="1"/>
  <c r="J3920" i="10" s="1"/>
  <c r="E3920" i="10"/>
  <c r="F3920" i="10" s="1"/>
  <c r="G3920" i="10" s="1"/>
  <c r="B3920" i="10"/>
  <c r="C3920" i="10" s="1"/>
  <c r="D3920" i="10" s="1"/>
  <c r="A3921" i="10"/>
  <c r="K3921" i="10" l="1"/>
  <c r="L3921" i="10" s="1"/>
  <c r="M3921" i="10" s="1"/>
  <c r="H3921" i="10"/>
  <c r="I3921" i="10" s="1"/>
  <c r="J3921" i="10" s="1"/>
  <c r="E3921" i="10"/>
  <c r="F3921" i="10" s="1"/>
  <c r="G3921" i="10" s="1"/>
  <c r="B3921" i="10"/>
  <c r="C3921" i="10" s="1"/>
  <c r="D3921" i="10" s="1"/>
  <c r="A3922" i="10"/>
  <c r="K3922" i="10" l="1"/>
  <c r="L3922" i="10" s="1"/>
  <c r="M3922" i="10" s="1"/>
  <c r="H3922" i="10"/>
  <c r="I3922" i="10" s="1"/>
  <c r="J3922" i="10" s="1"/>
  <c r="E3922" i="10"/>
  <c r="F3922" i="10" s="1"/>
  <c r="G3922" i="10" s="1"/>
  <c r="B3922" i="10"/>
  <c r="C3922" i="10" s="1"/>
  <c r="D3922" i="10" s="1"/>
  <c r="A3923" i="10"/>
  <c r="K3923" i="10" l="1"/>
  <c r="L3923" i="10" s="1"/>
  <c r="M3923" i="10" s="1"/>
  <c r="H3923" i="10"/>
  <c r="I3923" i="10" s="1"/>
  <c r="J3923" i="10" s="1"/>
  <c r="E3923" i="10"/>
  <c r="F3923" i="10" s="1"/>
  <c r="G3923" i="10" s="1"/>
  <c r="A3924" i="10"/>
  <c r="B3923" i="10"/>
  <c r="C3923" i="10" s="1"/>
  <c r="D3923" i="10" s="1"/>
  <c r="K3924" i="10" l="1"/>
  <c r="L3924" i="10" s="1"/>
  <c r="M3924" i="10" s="1"/>
  <c r="H3924" i="10"/>
  <c r="I3924" i="10" s="1"/>
  <c r="J3924" i="10" s="1"/>
  <c r="E3924" i="10"/>
  <c r="F3924" i="10" s="1"/>
  <c r="G3924" i="10" s="1"/>
  <c r="B3924" i="10"/>
  <c r="C3924" i="10" s="1"/>
  <c r="D3924" i="10" s="1"/>
  <c r="A3925" i="10"/>
  <c r="K3925" i="10" l="1"/>
  <c r="L3925" i="10" s="1"/>
  <c r="M3925" i="10" s="1"/>
  <c r="H3925" i="10"/>
  <c r="I3925" i="10" s="1"/>
  <c r="J3925" i="10" s="1"/>
  <c r="E3925" i="10"/>
  <c r="F3925" i="10" s="1"/>
  <c r="G3925" i="10" s="1"/>
  <c r="A3926" i="10"/>
  <c r="B3925" i="10"/>
  <c r="C3925" i="10" s="1"/>
  <c r="D3925" i="10" s="1"/>
  <c r="K3926" i="10" l="1"/>
  <c r="L3926" i="10" s="1"/>
  <c r="M3926" i="10" s="1"/>
  <c r="H3926" i="10"/>
  <c r="I3926" i="10" s="1"/>
  <c r="J3926" i="10" s="1"/>
  <c r="E3926" i="10"/>
  <c r="F3926" i="10" s="1"/>
  <c r="G3926" i="10" s="1"/>
  <c r="B3926" i="10"/>
  <c r="C3926" i="10" s="1"/>
  <c r="D3926" i="10" s="1"/>
  <c r="A3927" i="10"/>
  <c r="K3927" i="10" l="1"/>
  <c r="L3927" i="10" s="1"/>
  <c r="M3927" i="10" s="1"/>
  <c r="H3927" i="10"/>
  <c r="I3927" i="10" s="1"/>
  <c r="J3927" i="10" s="1"/>
  <c r="E3927" i="10"/>
  <c r="F3927" i="10" s="1"/>
  <c r="G3927" i="10" s="1"/>
  <c r="A3928" i="10"/>
  <c r="B3927" i="10"/>
  <c r="C3927" i="10" s="1"/>
  <c r="D3927" i="10" s="1"/>
  <c r="K3928" i="10" l="1"/>
  <c r="L3928" i="10" s="1"/>
  <c r="M3928" i="10" s="1"/>
  <c r="H3928" i="10"/>
  <c r="I3928" i="10" s="1"/>
  <c r="J3928" i="10" s="1"/>
  <c r="E3928" i="10"/>
  <c r="F3928" i="10" s="1"/>
  <c r="G3928" i="10" s="1"/>
  <c r="B3928" i="10"/>
  <c r="C3928" i="10" s="1"/>
  <c r="D3928" i="10" s="1"/>
  <c r="A3929" i="10"/>
  <c r="K3929" i="10" l="1"/>
  <c r="L3929" i="10" s="1"/>
  <c r="M3929" i="10" s="1"/>
  <c r="E3929" i="10"/>
  <c r="F3929" i="10" s="1"/>
  <c r="G3929" i="10" s="1"/>
  <c r="H3929" i="10"/>
  <c r="I3929" i="10" s="1"/>
  <c r="J3929" i="10" s="1"/>
  <c r="B3929" i="10"/>
  <c r="C3929" i="10" s="1"/>
  <c r="D3929" i="10" s="1"/>
  <c r="A3930" i="10"/>
  <c r="K3930" i="10" l="1"/>
  <c r="L3930" i="10" s="1"/>
  <c r="M3930" i="10" s="1"/>
  <c r="H3930" i="10"/>
  <c r="I3930" i="10" s="1"/>
  <c r="J3930" i="10" s="1"/>
  <c r="E3930" i="10"/>
  <c r="F3930" i="10" s="1"/>
  <c r="G3930" i="10" s="1"/>
  <c r="B3930" i="10"/>
  <c r="C3930" i="10" s="1"/>
  <c r="D3930" i="10" s="1"/>
  <c r="A3931" i="10"/>
  <c r="K3931" i="10" l="1"/>
  <c r="L3931" i="10" s="1"/>
  <c r="M3931" i="10" s="1"/>
  <c r="H3931" i="10"/>
  <c r="I3931" i="10" s="1"/>
  <c r="J3931" i="10" s="1"/>
  <c r="E3931" i="10"/>
  <c r="F3931" i="10" s="1"/>
  <c r="G3931" i="10" s="1"/>
  <c r="A3932" i="10"/>
  <c r="B3931" i="10"/>
  <c r="C3931" i="10" s="1"/>
  <c r="D3931" i="10" s="1"/>
  <c r="K3932" i="10" l="1"/>
  <c r="L3932" i="10" s="1"/>
  <c r="M3932" i="10" s="1"/>
  <c r="H3932" i="10"/>
  <c r="I3932" i="10" s="1"/>
  <c r="J3932" i="10" s="1"/>
  <c r="E3932" i="10"/>
  <c r="F3932" i="10" s="1"/>
  <c r="G3932" i="10" s="1"/>
  <c r="B3932" i="10"/>
  <c r="C3932" i="10" s="1"/>
  <c r="D3932" i="10" s="1"/>
  <c r="A3933" i="10"/>
  <c r="K3933" i="10" l="1"/>
  <c r="L3933" i="10" s="1"/>
  <c r="M3933" i="10" s="1"/>
  <c r="E3933" i="10"/>
  <c r="F3933" i="10" s="1"/>
  <c r="G3933" i="10" s="1"/>
  <c r="H3933" i="10"/>
  <c r="I3933" i="10" s="1"/>
  <c r="J3933" i="10" s="1"/>
  <c r="A3934" i="10"/>
  <c r="B3933" i="10"/>
  <c r="C3933" i="10" s="1"/>
  <c r="D3933" i="10" s="1"/>
  <c r="K3934" i="10" l="1"/>
  <c r="L3934" i="10" s="1"/>
  <c r="M3934" i="10" s="1"/>
  <c r="H3934" i="10"/>
  <c r="I3934" i="10" s="1"/>
  <c r="J3934" i="10" s="1"/>
  <c r="E3934" i="10"/>
  <c r="F3934" i="10" s="1"/>
  <c r="G3934" i="10" s="1"/>
  <c r="B3934" i="10"/>
  <c r="C3934" i="10" s="1"/>
  <c r="D3934" i="10" s="1"/>
  <c r="A3935" i="10"/>
  <c r="K3935" i="10" l="1"/>
  <c r="L3935" i="10" s="1"/>
  <c r="M3935" i="10" s="1"/>
  <c r="H3935" i="10"/>
  <c r="I3935" i="10" s="1"/>
  <c r="J3935" i="10" s="1"/>
  <c r="E3935" i="10"/>
  <c r="F3935" i="10" s="1"/>
  <c r="G3935" i="10" s="1"/>
  <c r="A3936" i="10"/>
  <c r="B3935" i="10"/>
  <c r="C3935" i="10" s="1"/>
  <c r="D3935" i="10" s="1"/>
  <c r="K3936" i="10" l="1"/>
  <c r="L3936" i="10" s="1"/>
  <c r="M3936" i="10" s="1"/>
  <c r="H3936" i="10"/>
  <c r="I3936" i="10" s="1"/>
  <c r="J3936" i="10" s="1"/>
  <c r="E3936" i="10"/>
  <c r="F3936" i="10" s="1"/>
  <c r="G3936" i="10" s="1"/>
  <c r="B3936" i="10"/>
  <c r="C3936" i="10" s="1"/>
  <c r="D3936" i="10" s="1"/>
  <c r="A3937" i="10"/>
  <c r="K3937" i="10" l="1"/>
  <c r="L3937" i="10" s="1"/>
  <c r="M3937" i="10" s="1"/>
  <c r="H3937" i="10"/>
  <c r="I3937" i="10" s="1"/>
  <c r="J3937" i="10" s="1"/>
  <c r="E3937" i="10"/>
  <c r="F3937" i="10" s="1"/>
  <c r="G3937" i="10" s="1"/>
  <c r="B3937" i="10"/>
  <c r="C3937" i="10" s="1"/>
  <c r="D3937" i="10" s="1"/>
  <c r="A3938" i="10"/>
  <c r="K3938" i="10" l="1"/>
  <c r="L3938" i="10" s="1"/>
  <c r="M3938" i="10" s="1"/>
  <c r="H3938" i="10"/>
  <c r="I3938" i="10" s="1"/>
  <c r="J3938" i="10" s="1"/>
  <c r="E3938" i="10"/>
  <c r="F3938" i="10" s="1"/>
  <c r="G3938" i="10" s="1"/>
  <c r="B3938" i="10"/>
  <c r="C3938" i="10" s="1"/>
  <c r="D3938" i="10" s="1"/>
  <c r="A3939" i="10"/>
  <c r="K3939" i="10" l="1"/>
  <c r="L3939" i="10" s="1"/>
  <c r="M3939" i="10" s="1"/>
  <c r="H3939" i="10"/>
  <c r="I3939" i="10" s="1"/>
  <c r="J3939" i="10" s="1"/>
  <c r="E3939" i="10"/>
  <c r="F3939" i="10" s="1"/>
  <c r="G3939" i="10" s="1"/>
  <c r="A3940" i="10"/>
  <c r="B3939" i="10"/>
  <c r="C3939" i="10" s="1"/>
  <c r="D3939" i="10" s="1"/>
  <c r="K3940" i="10" l="1"/>
  <c r="L3940" i="10" s="1"/>
  <c r="M3940" i="10" s="1"/>
  <c r="H3940" i="10"/>
  <c r="I3940" i="10" s="1"/>
  <c r="J3940" i="10" s="1"/>
  <c r="E3940" i="10"/>
  <c r="F3940" i="10" s="1"/>
  <c r="G3940" i="10" s="1"/>
  <c r="B3940" i="10"/>
  <c r="C3940" i="10" s="1"/>
  <c r="D3940" i="10" s="1"/>
  <c r="A3941" i="10"/>
  <c r="K3941" i="10" l="1"/>
  <c r="L3941" i="10" s="1"/>
  <c r="M3941" i="10" s="1"/>
  <c r="H3941" i="10"/>
  <c r="I3941" i="10" s="1"/>
  <c r="J3941" i="10" s="1"/>
  <c r="E3941" i="10"/>
  <c r="F3941" i="10" s="1"/>
  <c r="G3941" i="10" s="1"/>
  <c r="A3942" i="10"/>
  <c r="B3941" i="10"/>
  <c r="C3941" i="10" s="1"/>
  <c r="D3941" i="10" s="1"/>
  <c r="K3942" i="10" l="1"/>
  <c r="L3942" i="10" s="1"/>
  <c r="M3942" i="10" s="1"/>
  <c r="H3942" i="10"/>
  <c r="I3942" i="10" s="1"/>
  <c r="J3942" i="10" s="1"/>
  <c r="E3942" i="10"/>
  <c r="F3942" i="10" s="1"/>
  <c r="G3942" i="10" s="1"/>
  <c r="B3942" i="10"/>
  <c r="C3942" i="10" s="1"/>
  <c r="D3942" i="10" s="1"/>
  <c r="A3943" i="10"/>
  <c r="K3943" i="10" l="1"/>
  <c r="L3943" i="10" s="1"/>
  <c r="M3943" i="10" s="1"/>
  <c r="H3943" i="10"/>
  <c r="I3943" i="10" s="1"/>
  <c r="J3943" i="10" s="1"/>
  <c r="E3943" i="10"/>
  <c r="F3943" i="10" s="1"/>
  <c r="G3943" i="10" s="1"/>
  <c r="A3944" i="10"/>
  <c r="B3943" i="10"/>
  <c r="C3943" i="10" s="1"/>
  <c r="D3943" i="10" s="1"/>
  <c r="K3944" i="10" l="1"/>
  <c r="L3944" i="10" s="1"/>
  <c r="M3944" i="10" s="1"/>
  <c r="H3944" i="10"/>
  <c r="I3944" i="10" s="1"/>
  <c r="J3944" i="10" s="1"/>
  <c r="E3944" i="10"/>
  <c r="F3944" i="10" s="1"/>
  <c r="G3944" i="10" s="1"/>
  <c r="B3944" i="10"/>
  <c r="C3944" i="10" s="1"/>
  <c r="D3944" i="10" s="1"/>
  <c r="A3945" i="10"/>
  <c r="K3945" i="10" l="1"/>
  <c r="L3945" i="10" s="1"/>
  <c r="M3945" i="10" s="1"/>
  <c r="E3945" i="10"/>
  <c r="F3945" i="10" s="1"/>
  <c r="G3945" i="10" s="1"/>
  <c r="H3945" i="10"/>
  <c r="I3945" i="10" s="1"/>
  <c r="J3945" i="10" s="1"/>
  <c r="B3945" i="10"/>
  <c r="C3945" i="10" s="1"/>
  <c r="D3945" i="10" s="1"/>
  <c r="A3946" i="10"/>
  <c r="K3946" i="10" l="1"/>
  <c r="L3946" i="10" s="1"/>
  <c r="M3946" i="10" s="1"/>
  <c r="H3946" i="10"/>
  <c r="I3946" i="10" s="1"/>
  <c r="J3946" i="10" s="1"/>
  <c r="E3946" i="10"/>
  <c r="F3946" i="10" s="1"/>
  <c r="G3946" i="10" s="1"/>
  <c r="B3946" i="10"/>
  <c r="C3946" i="10" s="1"/>
  <c r="D3946" i="10" s="1"/>
  <c r="A3947" i="10"/>
  <c r="K3947" i="10" l="1"/>
  <c r="L3947" i="10" s="1"/>
  <c r="M3947" i="10" s="1"/>
  <c r="H3947" i="10"/>
  <c r="I3947" i="10" s="1"/>
  <c r="J3947" i="10" s="1"/>
  <c r="E3947" i="10"/>
  <c r="F3947" i="10" s="1"/>
  <c r="G3947" i="10" s="1"/>
  <c r="A3948" i="10"/>
  <c r="B3947" i="10"/>
  <c r="C3947" i="10" s="1"/>
  <c r="D3947" i="10" s="1"/>
  <c r="K3948" i="10" l="1"/>
  <c r="L3948" i="10" s="1"/>
  <c r="M3948" i="10" s="1"/>
  <c r="H3948" i="10"/>
  <c r="I3948" i="10" s="1"/>
  <c r="J3948" i="10" s="1"/>
  <c r="E3948" i="10"/>
  <c r="F3948" i="10" s="1"/>
  <c r="G3948" i="10" s="1"/>
  <c r="B3948" i="10"/>
  <c r="C3948" i="10" s="1"/>
  <c r="D3948" i="10" s="1"/>
  <c r="A3949" i="10"/>
  <c r="K3949" i="10" l="1"/>
  <c r="L3949" i="10" s="1"/>
  <c r="M3949" i="10" s="1"/>
  <c r="E3949" i="10"/>
  <c r="F3949" i="10" s="1"/>
  <c r="G3949" i="10" s="1"/>
  <c r="H3949" i="10"/>
  <c r="I3949" i="10" s="1"/>
  <c r="J3949" i="10" s="1"/>
  <c r="A3950" i="10"/>
  <c r="B3949" i="10"/>
  <c r="C3949" i="10" s="1"/>
  <c r="D3949" i="10" s="1"/>
  <c r="K3950" i="10" l="1"/>
  <c r="L3950" i="10" s="1"/>
  <c r="M3950" i="10" s="1"/>
  <c r="H3950" i="10"/>
  <c r="I3950" i="10" s="1"/>
  <c r="J3950" i="10" s="1"/>
  <c r="E3950" i="10"/>
  <c r="F3950" i="10" s="1"/>
  <c r="G3950" i="10" s="1"/>
  <c r="B3950" i="10"/>
  <c r="C3950" i="10" s="1"/>
  <c r="D3950" i="10" s="1"/>
  <c r="A3951" i="10"/>
  <c r="K3951" i="10" l="1"/>
  <c r="L3951" i="10" s="1"/>
  <c r="M3951" i="10" s="1"/>
  <c r="H3951" i="10"/>
  <c r="I3951" i="10" s="1"/>
  <c r="J3951" i="10" s="1"/>
  <c r="E3951" i="10"/>
  <c r="F3951" i="10" s="1"/>
  <c r="G3951" i="10" s="1"/>
  <c r="A3952" i="10"/>
  <c r="B3951" i="10"/>
  <c r="C3951" i="10" s="1"/>
  <c r="D3951" i="10" s="1"/>
  <c r="K3952" i="10" l="1"/>
  <c r="L3952" i="10" s="1"/>
  <c r="M3952" i="10" s="1"/>
  <c r="H3952" i="10"/>
  <c r="I3952" i="10" s="1"/>
  <c r="J3952" i="10" s="1"/>
  <c r="E3952" i="10"/>
  <c r="F3952" i="10" s="1"/>
  <c r="G3952" i="10" s="1"/>
  <c r="B3952" i="10"/>
  <c r="C3952" i="10" s="1"/>
  <c r="D3952" i="10" s="1"/>
  <c r="A3953" i="10"/>
  <c r="K3953" i="10" l="1"/>
  <c r="L3953" i="10" s="1"/>
  <c r="M3953" i="10" s="1"/>
  <c r="H3953" i="10"/>
  <c r="I3953" i="10" s="1"/>
  <c r="J3953" i="10" s="1"/>
  <c r="E3953" i="10"/>
  <c r="F3953" i="10" s="1"/>
  <c r="G3953" i="10" s="1"/>
  <c r="B3953" i="10"/>
  <c r="C3953" i="10" s="1"/>
  <c r="D3953" i="10" s="1"/>
  <c r="A3954" i="10"/>
  <c r="K3954" i="10" l="1"/>
  <c r="L3954" i="10" s="1"/>
  <c r="M3954" i="10" s="1"/>
  <c r="H3954" i="10"/>
  <c r="I3954" i="10" s="1"/>
  <c r="J3954" i="10" s="1"/>
  <c r="E3954" i="10"/>
  <c r="F3954" i="10" s="1"/>
  <c r="G3954" i="10" s="1"/>
  <c r="B3954" i="10"/>
  <c r="C3954" i="10" s="1"/>
  <c r="D3954" i="10" s="1"/>
  <c r="A3955" i="10"/>
  <c r="K3955" i="10" l="1"/>
  <c r="L3955" i="10" s="1"/>
  <c r="M3955" i="10" s="1"/>
  <c r="H3955" i="10"/>
  <c r="I3955" i="10" s="1"/>
  <c r="J3955" i="10" s="1"/>
  <c r="E3955" i="10"/>
  <c r="F3955" i="10" s="1"/>
  <c r="G3955" i="10" s="1"/>
  <c r="A3956" i="10"/>
  <c r="B3955" i="10"/>
  <c r="C3955" i="10" s="1"/>
  <c r="D3955" i="10" s="1"/>
  <c r="K3956" i="10" l="1"/>
  <c r="L3956" i="10" s="1"/>
  <c r="M3956" i="10" s="1"/>
  <c r="H3956" i="10"/>
  <c r="I3956" i="10" s="1"/>
  <c r="J3956" i="10" s="1"/>
  <c r="E3956" i="10"/>
  <c r="F3956" i="10" s="1"/>
  <c r="G3956" i="10" s="1"/>
  <c r="B3956" i="10"/>
  <c r="C3956" i="10" s="1"/>
  <c r="D3956" i="10" s="1"/>
  <c r="A3957" i="10"/>
  <c r="K3957" i="10" l="1"/>
  <c r="L3957" i="10" s="1"/>
  <c r="M3957" i="10" s="1"/>
  <c r="H3957" i="10"/>
  <c r="I3957" i="10" s="1"/>
  <c r="J3957" i="10" s="1"/>
  <c r="E3957" i="10"/>
  <c r="F3957" i="10" s="1"/>
  <c r="G3957" i="10" s="1"/>
  <c r="A3958" i="10"/>
  <c r="B3957" i="10"/>
  <c r="C3957" i="10" s="1"/>
  <c r="D3957" i="10" s="1"/>
  <c r="K3958" i="10" l="1"/>
  <c r="L3958" i="10" s="1"/>
  <c r="M3958" i="10" s="1"/>
  <c r="H3958" i="10"/>
  <c r="I3958" i="10" s="1"/>
  <c r="J3958" i="10" s="1"/>
  <c r="E3958" i="10"/>
  <c r="F3958" i="10" s="1"/>
  <c r="G3958" i="10" s="1"/>
  <c r="B3958" i="10"/>
  <c r="C3958" i="10" s="1"/>
  <c r="D3958" i="10" s="1"/>
  <c r="A3959" i="10"/>
  <c r="K3959" i="10" l="1"/>
  <c r="L3959" i="10" s="1"/>
  <c r="M3959" i="10" s="1"/>
  <c r="H3959" i="10"/>
  <c r="I3959" i="10" s="1"/>
  <c r="J3959" i="10" s="1"/>
  <c r="E3959" i="10"/>
  <c r="F3959" i="10" s="1"/>
  <c r="G3959" i="10" s="1"/>
  <c r="A3960" i="10"/>
  <c r="B3959" i="10"/>
  <c r="C3959" i="10" s="1"/>
  <c r="D3959" i="10" s="1"/>
  <c r="K3960" i="10" l="1"/>
  <c r="L3960" i="10" s="1"/>
  <c r="M3960" i="10" s="1"/>
  <c r="H3960" i="10"/>
  <c r="I3960" i="10" s="1"/>
  <c r="J3960" i="10" s="1"/>
  <c r="E3960" i="10"/>
  <c r="F3960" i="10" s="1"/>
  <c r="G3960" i="10" s="1"/>
  <c r="B3960" i="10"/>
  <c r="C3960" i="10" s="1"/>
  <c r="D3960" i="10" s="1"/>
  <c r="A3961" i="10"/>
  <c r="K3961" i="10" l="1"/>
  <c r="L3961" i="10" s="1"/>
  <c r="M3961" i="10" s="1"/>
  <c r="E3961" i="10"/>
  <c r="F3961" i="10" s="1"/>
  <c r="G3961" i="10" s="1"/>
  <c r="H3961" i="10"/>
  <c r="I3961" i="10" s="1"/>
  <c r="J3961" i="10" s="1"/>
  <c r="B3961" i="10"/>
  <c r="C3961" i="10" s="1"/>
  <c r="D3961" i="10" s="1"/>
  <c r="A3962" i="10"/>
  <c r="K3962" i="10" l="1"/>
  <c r="L3962" i="10" s="1"/>
  <c r="M3962" i="10" s="1"/>
  <c r="H3962" i="10"/>
  <c r="I3962" i="10" s="1"/>
  <c r="J3962" i="10" s="1"/>
  <c r="E3962" i="10"/>
  <c r="F3962" i="10" s="1"/>
  <c r="G3962" i="10" s="1"/>
  <c r="B3962" i="10"/>
  <c r="C3962" i="10" s="1"/>
  <c r="D3962" i="10" s="1"/>
  <c r="A3963" i="10"/>
  <c r="K3963" i="10" l="1"/>
  <c r="L3963" i="10" s="1"/>
  <c r="M3963" i="10" s="1"/>
  <c r="H3963" i="10"/>
  <c r="I3963" i="10" s="1"/>
  <c r="J3963" i="10" s="1"/>
  <c r="E3963" i="10"/>
  <c r="F3963" i="10" s="1"/>
  <c r="G3963" i="10" s="1"/>
  <c r="A3964" i="10"/>
  <c r="B3963" i="10"/>
  <c r="C3963" i="10" s="1"/>
  <c r="D3963" i="10" s="1"/>
  <c r="K3964" i="10" l="1"/>
  <c r="L3964" i="10" s="1"/>
  <c r="M3964" i="10" s="1"/>
  <c r="H3964" i="10"/>
  <c r="I3964" i="10" s="1"/>
  <c r="J3964" i="10" s="1"/>
  <c r="E3964" i="10"/>
  <c r="F3964" i="10" s="1"/>
  <c r="G3964" i="10" s="1"/>
  <c r="B3964" i="10"/>
  <c r="C3964" i="10" s="1"/>
  <c r="D3964" i="10" s="1"/>
  <c r="A3965" i="10"/>
  <c r="K3965" i="10" l="1"/>
  <c r="L3965" i="10" s="1"/>
  <c r="M3965" i="10" s="1"/>
  <c r="E3965" i="10"/>
  <c r="F3965" i="10" s="1"/>
  <c r="G3965" i="10" s="1"/>
  <c r="H3965" i="10"/>
  <c r="I3965" i="10" s="1"/>
  <c r="J3965" i="10" s="1"/>
  <c r="A3966" i="10"/>
  <c r="B3965" i="10"/>
  <c r="C3965" i="10" s="1"/>
  <c r="D3965" i="10" s="1"/>
  <c r="K3966" i="10" l="1"/>
  <c r="L3966" i="10" s="1"/>
  <c r="M3966" i="10" s="1"/>
  <c r="H3966" i="10"/>
  <c r="I3966" i="10" s="1"/>
  <c r="J3966" i="10" s="1"/>
  <c r="E3966" i="10"/>
  <c r="F3966" i="10" s="1"/>
  <c r="G3966" i="10" s="1"/>
  <c r="B3966" i="10"/>
  <c r="C3966" i="10" s="1"/>
  <c r="D3966" i="10" s="1"/>
  <c r="A3967" i="10"/>
  <c r="K3967" i="10" l="1"/>
  <c r="L3967" i="10" s="1"/>
  <c r="M3967" i="10" s="1"/>
  <c r="H3967" i="10"/>
  <c r="I3967" i="10" s="1"/>
  <c r="J3967" i="10" s="1"/>
  <c r="E3967" i="10"/>
  <c r="F3967" i="10" s="1"/>
  <c r="G3967" i="10" s="1"/>
  <c r="A3968" i="10"/>
  <c r="B3967" i="10"/>
  <c r="C3967" i="10" s="1"/>
  <c r="D3967" i="10" s="1"/>
  <c r="K3968" i="10" l="1"/>
  <c r="L3968" i="10" s="1"/>
  <c r="M3968" i="10" s="1"/>
  <c r="H3968" i="10"/>
  <c r="I3968" i="10" s="1"/>
  <c r="J3968" i="10" s="1"/>
  <c r="E3968" i="10"/>
  <c r="F3968" i="10" s="1"/>
  <c r="G3968" i="10" s="1"/>
  <c r="B3968" i="10"/>
  <c r="C3968" i="10" s="1"/>
  <c r="D3968" i="10" s="1"/>
  <c r="A3969" i="10"/>
  <c r="K3969" i="10" l="1"/>
  <c r="L3969" i="10" s="1"/>
  <c r="M3969" i="10" s="1"/>
  <c r="H3969" i="10"/>
  <c r="I3969" i="10" s="1"/>
  <c r="J3969" i="10" s="1"/>
  <c r="E3969" i="10"/>
  <c r="F3969" i="10" s="1"/>
  <c r="G3969" i="10" s="1"/>
  <c r="B3969" i="10"/>
  <c r="C3969" i="10" s="1"/>
  <c r="D3969" i="10" s="1"/>
  <c r="A3970" i="10"/>
  <c r="K3970" i="10" l="1"/>
  <c r="L3970" i="10" s="1"/>
  <c r="M3970" i="10" s="1"/>
  <c r="H3970" i="10"/>
  <c r="I3970" i="10" s="1"/>
  <c r="J3970" i="10" s="1"/>
  <c r="E3970" i="10"/>
  <c r="F3970" i="10" s="1"/>
  <c r="G3970" i="10" s="1"/>
  <c r="B3970" i="10"/>
  <c r="C3970" i="10" s="1"/>
  <c r="D3970" i="10" s="1"/>
  <c r="A3971" i="10"/>
  <c r="K3971" i="10" l="1"/>
  <c r="L3971" i="10" s="1"/>
  <c r="M3971" i="10" s="1"/>
  <c r="H3971" i="10"/>
  <c r="I3971" i="10" s="1"/>
  <c r="J3971" i="10" s="1"/>
  <c r="E3971" i="10"/>
  <c r="F3971" i="10" s="1"/>
  <c r="G3971" i="10" s="1"/>
  <c r="A3972" i="10"/>
  <c r="B3971" i="10"/>
  <c r="C3971" i="10" s="1"/>
  <c r="D3971" i="10" s="1"/>
  <c r="K3972" i="10" l="1"/>
  <c r="L3972" i="10" s="1"/>
  <c r="M3972" i="10" s="1"/>
  <c r="H3972" i="10"/>
  <c r="I3972" i="10" s="1"/>
  <c r="J3972" i="10" s="1"/>
  <c r="E3972" i="10"/>
  <c r="F3972" i="10" s="1"/>
  <c r="G3972" i="10" s="1"/>
  <c r="B3972" i="10"/>
  <c r="C3972" i="10" s="1"/>
  <c r="D3972" i="10" s="1"/>
  <c r="A3973" i="10"/>
  <c r="K3973" i="10" l="1"/>
  <c r="L3973" i="10" s="1"/>
  <c r="M3973" i="10" s="1"/>
  <c r="H3973" i="10"/>
  <c r="I3973" i="10" s="1"/>
  <c r="J3973" i="10" s="1"/>
  <c r="E3973" i="10"/>
  <c r="F3973" i="10" s="1"/>
  <c r="G3973" i="10" s="1"/>
  <c r="A3974" i="10"/>
  <c r="B3973" i="10"/>
  <c r="C3973" i="10" s="1"/>
  <c r="D3973" i="10" s="1"/>
  <c r="K3974" i="10" l="1"/>
  <c r="L3974" i="10" s="1"/>
  <c r="M3974" i="10" s="1"/>
  <c r="H3974" i="10"/>
  <c r="I3974" i="10" s="1"/>
  <c r="J3974" i="10" s="1"/>
  <c r="E3974" i="10"/>
  <c r="F3974" i="10" s="1"/>
  <c r="G3974" i="10" s="1"/>
  <c r="B3974" i="10"/>
  <c r="C3974" i="10" s="1"/>
  <c r="D3974" i="10" s="1"/>
  <c r="A3975" i="10"/>
  <c r="K3975" i="10" l="1"/>
  <c r="L3975" i="10" s="1"/>
  <c r="M3975" i="10" s="1"/>
  <c r="H3975" i="10"/>
  <c r="I3975" i="10" s="1"/>
  <c r="J3975" i="10" s="1"/>
  <c r="E3975" i="10"/>
  <c r="F3975" i="10" s="1"/>
  <c r="G3975" i="10" s="1"/>
  <c r="A3976" i="10"/>
  <c r="B3975" i="10"/>
  <c r="C3975" i="10" s="1"/>
  <c r="D3975" i="10" s="1"/>
  <c r="K3976" i="10" l="1"/>
  <c r="L3976" i="10" s="1"/>
  <c r="M3976" i="10" s="1"/>
  <c r="H3976" i="10"/>
  <c r="I3976" i="10" s="1"/>
  <c r="J3976" i="10" s="1"/>
  <c r="E3976" i="10"/>
  <c r="F3976" i="10" s="1"/>
  <c r="G3976" i="10" s="1"/>
  <c r="B3976" i="10"/>
  <c r="C3976" i="10" s="1"/>
  <c r="D3976" i="10" s="1"/>
  <c r="A3977" i="10"/>
  <c r="K3977" i="10" l="1"/>
  <c r="L3977" i="10" s="1"/>
  <c r="M3977" i="10" s="1"/>
  <c r="E3977" i="10"/>
  <c r="F3977" i="10" s="1"/>
  <c r="G3977" i="10" s="1"/>
  <c r="H3977" i="10"/>
  <c r="I3977" i="10" s="1"/>
  <c r="J3977" i="10" s="1"/>
  <c r="B3977" i="10"/>
  <c r="C3977" i="10" s="1"/>
  <c r="D3977" i="10" s="1"/>
  <c r="A3978" i="10"/>
  <c r="K3978" i="10" l="1"/>
  <c r="L3978" i="10" s="1"/>
  <c r="M3978" i="10" s="1"/>
  <c r="H3978" i="10"/>
  <c r="I3978" i="10" s="1"/>
  <c r="J3978" i="10" s="1"/>
  <c r="E3978" i="10"/>
  <c r="F3978" i="10" s="1"/>
  <c r="G3978" i="10" s="1"/>
  <c r="B3978" i="10"/>
  <c r="C3978" i="10" s="1"/>
  <c r="D3978" i="10" s="1"/>
  <c r="A3979" i="10"/>
  <c r="K3979" i="10" l="1"/>
  <c r="L3979" i="10" s="1"/>
  <c r="M3979" i="10" s="1"/>
  <c r="H3979" i="10"/>
  <c r="I3979" i="10" s="1"/>
  <c r="J3979" i="10" s="1"/>
  <c r="E3979" i="10"/>
  <c r="F3979" i="10" s="1"/>
  <c r="G3979" i="10" s="1"/>
  <c r="A3980" i="10"/>
  <c r="B3979" i="10"/>
  <c r="C3979" i="10" s="1"/>
  <c r="D3979" i="10" s="1"/>
  <c r="K3980" i="10" l="1"/>
  <c r="L3980" i="10" s="1"/>
  <c r="M3980" i="10" s="1"/>
  <c r="H3980" i="10"/>
  <c r="I3980" i="10" s="1"/>
  <c r="J3980" i="10" s="1"/>
  <c r="E3980" i="10"/>
  <c r="F3980" i="10" s="1"/>
  <c r="G3980" i="10" s="1"/>
  <c r="B3980" i="10"/>
  <c r="C3980" i="10" s="1"/>
  <c r="D3980" i="10" s="1"/>
  <c r="A3981" i="10"/>
  <c r="K3981" i="10" l="1"/>
  <c r="L3981" i="10" s="1"/>
  <c r="M3981" i="10" s="1"/>
  <c r="E3981" i="10"/>
  <c r="F3981" i="10" s="1"/>
  <c r="G3981" i="10" s="1"/>
  <c r="H3981" i="10"/>
  <c r="I3981" i="10" s="1"/>
  <c r="J3981" i="10" s="1"/>
  <c r="A3982" i="10"/>
  <c r="B3981" i="10"/>
  <c r="C3981" i="10" s="1"/>
  <c r="D3981" i="10" s="1"/>
  <c r="K3982" i="10" l="1"/>
  <c r="L3982" i="10" s="1"/>
  <c r="M3982" i="10" s="1"/>
  <c r="H3982" i="10"/>
  <c r="I3982" i="10" s="1"/>
  <c r="J3982" i="10" s="1"/>
  <c r="E3982" i="10"/>
  <c r="F3982" i="10" s="1"/>
  <c r="G3982" i="10" s="1"/>
  <c r="B3982" i="10"/>
  <c r="C3982" i="10" s="1"/>
  <c r="D3982" i="10" s="1"/>
  <c r="A3983" i="10"/>
  <c r="K3983" i="10" l="1"/>
  <c r="L3983" i="10" s="1"/>
  <c r="M3983" i="10" s="1"/>
  <c r="H3983" i="10"/>
  <c r="I3983" i="10" s="1"/>
  <c r="J3983" i="10" s="1"/>
  <c r="E3983" i="10"/>
  <c r="F3983" i="10" s="1"/>
  <c r="G3983" i="10" s="1"/>
  <c r="A3984" i="10"/>
  <c r="B3983" i="10"/>
  <c r="C3983" i="10" s="1"/>
  <c r="D3983" i="10" s="1"/>
  <c r="K3984" i="10" l="1"/>
  <c r="L3984" i="10" s="1"/>
  <c r="M3984" i="10" s="1"/>
  <c r="H3984" i="10"/>
  <c r="I3984" i="10" s="1"/>
  <c r="J3984" i="10" s="1"/>
  <c r="E3984" i="10"/>
  <c r="F3984" i="10" s="1"/>
  <c r="G3984" i="10" s="1"/>
  <c r="B3984" i="10"/>
  <c r="C3984" i="10" s="1"/>
  <c r="D3984" i="10" s="1"/>
  <c r="A3985" i="10"/>
  <c r="K3985" i="10" l="1"/>
  <c r="L3985" i="10" s="1"/>
  <c r="M3985" i="10" s="1"/>
  <c r="H3985" i="10"/>
  <c r="I3985" i="10" s="1"/>
  <c r="J3985" i="10" s="1"/>
  <c r="E3985" i="10"/>
  <c r="F3985" i="10" s="1"/>
  <c r="G3985" i="10" s="1"/>
  <c r="B3985" i="10"/>
  <c r="C3985" i="10" s="1"/>
  <c r="D3985" i="10" s="1"/>
  <c r="A3986" i="10"/>
  <c r="K3986" i="10" l="1"/>
  <c r="L3986" i="10" s="1"/>
  <c r="M3986" i="10" s="1"/>
  <c r="H3986" i="10"/>
  <c r="I3986" i="10" s="1"/>
  <c r="J3986" i="10" s="1"/>
  <c r="E3986" i="10"/>
  <c r="F3986" i="10" s="1"/>
  <c r="G3986" i="10" s="1"/>
  <c r="B3986" i="10"/>
  <c r="C3986" i="10" s="1"/>
  <c r="D3986" i="10" s="1"/>
  <c r="A3987" i="10"/>
  <c r="K3987" i="10" l="1"/>
  <c r="L3987" i="10" s="1"/>
  <c r="M3987" i="10" s="1"/>
  <c r="H3987" i="10"/>
  <c r="I3987" i="10" s="1"/>
  <c r="J3987" i="10" s="1"/>
  <c r="E3987" i="10"/>
  <c r="F3987" i="10" s="1"/>
  <c r="G3987" i="10" s="1"/>
  <c r="A3988" i="10"/>
  <c r="B3987" i="10"/>
  <c r="C3987" i="10" s="1"/>
  <c r="D3987" i="10" s="1"/>
  <c r="K3988" i="10" l="1"/>
  <c r="L3988" i="10" s="1"/>
  <c r="M3988" i="10" s="1"/>
  <c r="H3988" i="10"/>
  <c r="I3988" i="10" s="1"/>
  <c r="J3988" i="10" s="1"/>
  <c r="E3988" i="10"/>
  <c r="F3988" i="10" s="1"/>
  <c r="G3988" i="10" s="1"/>
  <c r="B3988" i="10"/>
  <c r="C3988" i="10" s="1"/>
  <c r="D3988" i="10" s="1"/>
  <c r="A3989" i="10"/>
  <c r="K3989" i="10" l="1"/>
  <c r="L3989" i="10" s="1"/>
  <c r="M3989" i="10" s="1"/>
  <c r="H3989" i="10"/>
  <c r="I3989" i="10" s="1"/>
  <c r="J3989" i="10" s="1"/>
  <c r="E3989" i="10"/>
  <c r="F3989" i="10" s="1"/>
  <c r="G3989" i="10" s="1"/>
  <c r="A3990" i="10"/>
  <c r="B3989" i="10"/>
  <c r="C3989" i="10" s="1"/>
  <c r="D3989" i="10" s="1"/>
  <c r="K3990" i="10" l="1"/>
  <c r="L3990" i="10" s="1"/>
  <c r="M3990" i="10" s="1"/>
  <c r="H3990" i="10"/>
  <c r="I3990" i="10" s="1"/>
  <c r="J3990" i="10" s="1"/>
  <c r="E3990" i="10"/>
  <c r="F3990" i="10" s="1"/>
  <c r="G3990" i="10" s="1"/>
  <c r="B3990" i="10"/>
  <c r="C3990" i="10" s="1"/>
  <c r="D3990" i="10" s="1"/>
  <c r="A3991" i="10"/>
  <c r="K3991" i="10" l="1"/>
  <c r="L3991" i="10" s="1"/>
  <c r="M3991" i="10" s="1"/>
  <c r="H3991" i="10"/>
  <c r="I3991" i="10" s="1"/>
  <c r="J3991" i="10" s="1"/>
  <c r="E3991" i="10"/>
  <c r="F3991" i="10" s="1"/>
  <c r="G3991" i="10" s="1"/>
  <c r="A3992" i="10"/>
  <c r="B3991" i="10"/>
  <c r="C3991" i="10" s="1"/>
  <c r="D3991" i="10" s="1"/>
  <c r="K3992" i="10" l="1"/>
  <c r="L3992" i="10" s="1"/>
  <c r="M3992" i="10" s="1"/>
  <c r="H3992" i="10"/>
  <c r="I3992" i="10" s="1"/>
  <c r="J3992" i="10" s="1"/>
  <c r="E3992" i="10"/>
  <c r="F3992" i="10" s="1"/>
  <c r="G3992" i="10" s="1"/>
  <c r="B3992" i="10"/>
  <c r="C3992" i="10" s="1"/>
  <c r="D3992" i="10" s="1"/>
  <c r="A3993" i="10"/>
  <c r="K3993" i="10" l="1"/>
  <c r="L3993" i="10" s="1"/>
  <c r="M3993" i="10" s="1"/>
  <c r="E3993" i="10"/>
  <c r="F3993" i="10" s="1"/>
  <c r="G3993" i="10" s="1"/>
  <c r="H3993" i="10"/>
  <c r="I3993" i="10" s="1"/>
  <c r="J3993" i="10" s="1"/>
  <c r="B3993" i="10"/>
  <c r="C3993" i="10" s="1"/>
  <c r="D3993" i="10" s="1"/>
  <c r="A3994" i="10"/>
  <c r="K3994" i="10" l="1"/>
  <c r="L3994" i="10" s="1"/>
  <c r="M3994" i="10" s="1"/>
  <c r="H3994" i="10"/>
  <c r="I3994" i="10" s="1"/>
  <c r="J3994" i="10" s="1"/>
  <c r="E3994" i="10"/>
  <c r="F3994" i="10" s="1"/>
  <c r="G3994" i="10" s="1"/>
  <c r="B3994" i="10"/>
  <c r="C3994" i="10" s="1"/>
  <c r="D3994" i="10" s="1"/>
  <c r="A3995" i="10"/>
  <c r="K3995" i="10" l="1"/>
  <c r="L3995" i="10" s="1"/>
  <c r="M3995" i="10" s="1"/>
  <c r="H3995" i="10"/>
  <c r="I3995" i="10" s="1"/>
  <c r="J3995" i="10" s="1"/>
  <c r="E3995" i="10"/>
  <c r="F3995" i="10" s="1"/>
  <c r="G3995" i="10" s="1"/>
  <c r="A3996" i="10"/>
  <c r="B3995" i="10"/>
  <c r="C3995" i="10" s="1"/>
  <c r="D3995" i="10" s="1"/>
  <c r="K3996" i="10" l="1"/>
  <c r="L3996" i="10" s="1"/>
  <c r="M3996" i="10" s="1"/>
  <c r="H3996" i="10"/>
  <c r="I3996" i="10" s="1"/>
  <c r="J3996" i="10" s="1"/>
  <c r="E3996" i="10"/>
  <c r="F3996" i="10" s="1"/>
  <c r="G3996" i="10" s="1"/>
  <c r="B3996" i="10"/>
  <c r="C3996" i="10" s="1"/>
  <c r="D3996" i="10" s="1"/>
  <c r="A3997" i="10"/>
  <c r="K3997" i="10" l="1"/>
  <c r="L3997" i="10" s="1"/>
  <c r="M3997" i="10" s="1"/>
  <c r="E3997" i="10"/>
  <c r="F3997" i="10" s="1"/>
  <c r="G3997" i="10" s="1"/>
  <c r="H3997" i="10"/>
  <c r="I3997" i="10" s="1"/>
  <c r="J3997" i="10" s="1"/>
  <c r="A3998" i="10"/>
  <c r="B3997" i="10"/>
  <c r="C3997" i="10" s="1"/>
  <c r="D3997" i="10" s="1"/>
  <c r="K3998" i="10" l="1"/>
  <c r="L3998" i="10" s="1"/>
  <c r="M3998" i="10" s="1"/>
  <c r="H3998" i="10"/>
  <c r="I3998" i="10" s="1"/>
  <c r="J3998" i="10" s="1"/>
  <c r="E3998" i="10"/>
  <c r="F3998" i="10" s="1"/>
  <c r="G3998" i="10" s="1"/>
  <c r="B3998" i="10"/>
  <c r="C3998" i="10" s="1"/>
  <c r="D3998" i="10" s="1"/>
  <c r="A3999" i="10"/>
  <c r="K3999" i="10" l="1"/>
  <c r="L3999" i="10" s="1"/>
  <c r="M3999" i="10" s="1"/>
  <c r="H3999" i="10"/>
  <c r="I3999" i="10" s="1"/>
  <c r="J3999" i="10" s="1"/>
  <c r="E3999" i="10"/>
  <c r="F3999" i="10" s="1"/>
  <c r="G3999" i="10" s="1"/>
  <c r="A4000" i="10"/>
  <c r="B3999" i="10"/>
  <c r="C3999" i="10" s="1"/>
  <c r="D3999" i="10" s="1"/>
  <c r="K4000" i="10" l="1"/>
  <c r="L4000" i="10" s="1"/>
  <c r="M4000" i="10" s="1"/>
  <c r="H4000" i="10"/>
  <c r="I4000" i="10" s="1"/>
  <c r="J4000" i="10" s="1"/>
  <c r="E4000" i="10"/>
  <c r="F4000" i="10" s="1"/>
  <c r="G4000" i="10" s="1"/>
  <c r="B4000" i="10"/>
  <c r="C4000" i="10" s="1"/>
  <c r="D4000" i="10" s="1"/>
  <c r="A4001" i="10"/>
  <c r="K4001" i="10" l="1"/>
  <c r="L4001" i="10" s="1"/>
  <c r="M4001" i="10" s="1"/>
  <c r="H4001" i="10"/>
  <c r="I4001" i="10" s="1"/>
  <c r="J4001" i="10" s="1"/>
  <c r="E4001" i="10"/>
  <c r="F4001" i="10" s="1"/>
  <c r="G4001" i="10" s="1"/>
  <c r="B4001" i="10"/>
  <c r="C4001" i="10" s="1"/>
  <c r="D4001" i="10" s="1"/>
  <c r="A4002" i="10"/>
  <c r="K4002" i="10" l="1"/>
  <c r="L4002" i="10" s="1"/>
  <c r="M4002" i="10" s="1"/>
  <c r="H4002" i="10"/>
  <c r="I4002" i="10" s="1"/>
  <c r="J4002" i="10" s="1"/>
  <c r="E4002" i="10"/>
  <c r="F4002" i="10" s="1"/>
  <c r="G4002" i="10" s="1"/>
  <c r="B4002" i="10"/>
  <c r="C4002" i="10" s="1"/>
  <c r="D4002" i="10" s="1"/>
  <c r="A4003" i="10"/>
  <c r="K4003" i="10" l="1"/>
  <c r="L4003" i="10" s="1"/>
  <c r="M4003" i="10" s="1"/>
  <c r="H4003" i="10"/>
  <c r="I4003" i="10" s="1"/>
  <c r="J4003" i="10" s="1"/>
  <c r="E4003" i="10"/>
  <c r="F4003" i="10" s="1"/>
  <c r="G4003" i="10" s="1"/>
  <c r="A4004" i="10"/>
  <c r="B4003" i="10"/>
  <c r="C4003" i="10" s="1"/>
  <c r="D4003" i="10" s="1"/>
  <c r="K4004" i="10" l="1"/>
  <c r="L4004" i="10" s="1"/>
  <c r="M4004" i="10" s="1"/>
  <c r="H4004" i="10"/>
  <c r="I4004" i="10" s="1"/>
  <c r="J4004" i="10" s="1"/>
  <c r="E4004" i="10"/>
  <c r="F4004" i="10" s="1"/>
  <c r="G4004" i="10" s="1"/>
  <c r="B4004" i="10"/>
  <c r="C4004" i="10" s="1"/>
  <c r="D4004" i="10" s="1"/>
  <c r="A4005" i="10"/>
  <c r="K4005" i="10" l="1"/>
  <c r="L4005" i="10" s="1"/>
  <c r="M4005" i="10" s="1"/>
  <c r="H4005" i="10"/>
  <c r="I4005" i="10" s="1"/>
  <c r="J4005" i="10" s="1"/>
  <c r="E4005" i="10"/>
  <c r="F4005" i="10" s="1"/>
  <c r="G4005" i="10" s="1"/>
  <c r="A4006" i="10"/>
  <c r="B4005" i="10"/>
  <c r="C4005" i="10" s="1"/>
  <c r="D4005" i="10" s="1"/>
  <c r="K4006" i="10" l="1"/>
  <c r="L4006" i="10" s="1"/>
  <c r="M4006" i="10" s="1"/>
  <c r="H4006" i="10"/>
  <c r="I4006" i="10" s="1"/>
  <c r="J4006" i="10" s="1"/>
  <c r="E4006" i="10"/>
  <c r="F4006" i="10" s="1"/>
  <c r="G4006" i="10" s="1"/>
  <c r="B4006" i="10"/>
  <c r="C4006" i="10" s="1"/>
  <c r="D4006" i="10" s="1"/>
  <c r="A4007" i="10"/>
  <c r="K4007" i="10" l="1"/>
  <c r="L4007" i="10" s="1"/>
  <c r="M4007" i="10" s="1"/>
  <c r="H4007" i="10"/>
  <c r="I4007" i="10" s="1"/>
  <c r="J4007" i="10" s="1"/>
  <c r="E4007" i="10"/>
  <c r="F4007" i="10" s="1"/>
  <c r="G4007" i="10" s="1"/>
  <c r="A4008" i="10"/>
  <c r="B4007" i="10"/>
  <c r="C4007" i="10" s="1"/>
  <c r="D4007" i="10" s="1"/>
  <c r="K4008" i="10" l="1"/>
  <c r="L4008" i="10" s="1"/>
  <c r="M4008" i="10" s="1"/>
  <c r="H4008" i="10"/>
  <c r="I4008" i="10" s="1"/>
  <c r="J4008" i="10" s="1"/>
  <c r="E4008" i="10"/>
  <c r="F4008" i="10" s="1"/>
  <c r="G4008" i="10" s="1"/>
  <c r="B4008" i="10"/>
  <c r="C4008" i="10" s="1"/>
  <c r="D4008" i="10" s="1"/>
  <c r="A4009" i="10"/>
  <c r="K4009" i="10" l="1"/>
  <c r="L4009" i="10" s="1"/>
  <c r="M4009" i="10" s="1"/>
  <c r="E4009" i="10"/>
  <c r="F4009" i="10" s="1"/>
  <c r="G4009" i="10" s="1"/>
  <c r="H4009" i="10"/>
  <c r="I4009" i="10" s="1"/>
  <c r="J4009" i="10" s="1"/>
  <c r="B4009" i="10"/>
  <c r="C4009" i="10" s="1"/>
  <c r="D4009" i="10" s="1"/>
  <c r="A4010" i="10"/>
  <c r="K4010" i="10" l="1"/>
  <c r="L4010" i="10" s="1"/>
  <c r="M4010" i="10" s="1"/>
  <c r="H4010" i="10"/>
  <c r="I4010" i="10" s="1"/>
  <c r="J4010" i="10" s="1"/>
  <c r="E4010" i="10"/>
  <c r="F4010" i="10" s="1"/>
  <c r="G4010" i="10" s="1"/>
  <c r="B4010" i="10"/>
  <c r="C4010" i="10" s="1"/>
  <c r="D4010" i="10" s="1"/>
  <c r="A4011" i="10"/>
  <c r="K4011" i="10" l="1"/>
  <c r="L4011" i="10" s="1"/>
  <c r="M4011" i="10" s="1"/>
  <c r="H4011" i="10"/>
  <c r="I4011" i="10" s="1"/>
  <c r="J4011" i="10" s="1"/>
  <c r="E4011" i="10"/>
  <c r="F4011" i="10" s="1"/>
  <c r="G4011" i="10" s="1"/>
  <c r="A4012" i="10"/>
  <c r="B4011" i="10"/>
  <c r="C4011" i="10" s="1"/>
  <c r="D4011" i="10" s="1"/>
  <c r="K4012" i="10" l="1"/>
  <c r="L4012" i="10" s="1"/>
  <c r="M4012" i="10" s="1"/>
  <c r="H4012" i="10"/>
  <c r="I4012" i="10" s="1"/>
  <c r="J4012" i="10" s="1"/>
  <c r="E4012" i="10"/>
  <c r="F4012" i="10" s="1"/>
  <c r="G4012" i="10" s="1"/>
  <c r="B4012" i="10"/>
  <c r="C4012" i="10" s="1"/>
  <c r="D4012" i="10" s="1"/>
  <c r="A4013" i="10"/>
  <c r="K4013" i="10" l="1"/>
  <c r="L4013" i="10" s="1"/>
  <c r="M4013" i="10" s="1"/>
  <c r="E4013" i="10"/>
  <c r="F4013" i="10" s="1"/>
  <c r="G4013" i="10" s="1"/>
  <c r="H4013" i="10"/>
  <c r="I4013" i="10" s="1"/>
  <c r="J4013" i="10" s="1"/>
  <c r="A4014" i="10"/>
  <c r="B4013" i="10"/>
  <c r="C4013" i="10" s="1"/>
  <c r="D4013" i="10" s="1"/>
  <c r="K4014" i="10" l="1"/>
  <c r="L4014" i="10" s="1"/>
  <c r="M4014" i="10" s="1"/>
  <c r="H4014" i="10"/>
  <c r="I4014" i="10" s="1"/>
  <c r="J4014" i="10" s="1"/>
  <c r="E4014" i="10"/>
  <c r="F4014" i="10" s="1"/>
  <c r="G4014" i="10" s="1"/>
  <c r="B4014" i="10"/>
  <c r="C4014" i="10" s="1"/>
  <c r="D4014" i="10" s="1"/>
  <c r="A4015" i="10"/>
  <c r="K4015" i="10" l="1"/>
  <c r="L4015" i="10" s="1"/>
  <c r="M4015" i="10" s="1"/>
  <c r="H4015" i="10"/>
  <c r="I4015" i="10" s="1"/>
  <c r="J4015" i="10" s="1"/>
  <c r="E4015" i="10"/>
  <c r="F4015" i="10" s="1"/>
  <c r="G4015" i="10" s="1"/>
  <c r="A4016" i="10"/>
  <c r="B4015" i="10"/>
  <c r="C4015" i="10" s="1"/>
  <c r="D4015" i="10" s="1"/>
  <c r="K4016" i="10" l="1"/>
  <c r="L4016" i="10" s="1"/>
  <c r="M4016" i="10" s="1"/>
  <c r="H4016" i="10"/>
  <c r="I4016" i="10" s="1"/>
  <c r="J4016" i="10" s="1"/>
  <c r="E4016" i="10"/>
  <c r="F4016" i="10" s="1"/>
  <c r="G4016" i="10" s="1"/>
  <c r="B4016" i="10"/>
  <c r="C4016" i="10" s="1"/>
  <c r="D4016" i="10" s="1"/>
  <c r="A4017" i="10"/>
  <c r="K4017" i="10" l="1"/>
  <c r="L4017" i="10" s="1"/>
  <c r="M4017" i="10" s="1"/>
  <c r="H4017" i="10"/>
  <c r="I4017" i="10" s="1"/>
  <c r="J4017" i="10" s="1"/>
  <c r="E4017" i="10"/>
  <c r="F4017" i="10" s="1"/>
  <c r="G4017" i="10" s="1"/>
  <c r="B4017" i="10"/>
  <c r="C4017" i="10" s="1"/>
  <c r="D4017" i="10" s="1"/>
  <c r="A4018" i="10"/>
  <c r="K4018" i="10" l="1"/>
  <c r="L4018" i="10" s="1"/>
  <c r="M4018" i="10" s="1"/>
  <c r="H4018" i="10"/>
  <c r="I4018" i="10" s="1"/>
  <c r="J4018" i="10" s="1"/>
  <c r="E4018" i="10"/>
  <c r="F4018" i="10" s="1"/>
  <c r="G4018" i="10" s="1"/>
  <c r="B4018" i="10"/>
  <c r="C4018" i="10" s="1"/>
  <c r="D4018" i="10" s="1"/>
  <c r="A4019" i="10"/>
  <c r="K4019" i="10" l="1"/>
  <c r="L4019" i="10" s="1"/>
  <c r="M4019" i="10" s="1"/>
  <c r="H4019" i="10"/>
  <c r="I4019" i="10" s="1"/>
  <c r="J4019" i="10" s="1"/>
  <c r="E4019" i="10"/>
  <c r="F4019" i="10" s="1"/>
  <c r="G4019" i="10" s="1"/>
  <c r="A4020" i="10"/>
  <c r="B4019" i="10"/>
  <c r="C4019" i="10" s="1"/>
  <c r="D4019" i="10" s="1"/>
  <c r="K4020" i="10" l="1"/>
  <c r="L4020" i="10" s="1"/>
  <c r="M4020" i="10" s="1"/>
  <c r="H4020" i="10"/>
  <c r="I4020" i="10" s="1"/>
  <c r="J4020" i="10" s="1"/>
  <c r="E4020" i="10"/>
  <c r="F4020" i="10" s="1"/>
  <c r="G4020" i="10" s="1"/>
  <c r="B4020" i="10"/>
  <c r="C4020" i="10" s="1"/>
  <c r="D4020" i="10" s="1"/>
  <c r="A4021" i="10"/>
  <c r="K4021" i="10" l="1"/>
  <c r="L4021" i="10" s="1"/>
  <c r="M4021" i="10" s="1"/>
  <c r="H4021" i="10"/>
  <c r="I4021" i="10" s="1"/>
  <c r="J4021" i="10" s="1"/>
  <c r="E4021" i="10"/>
  <c r="F4021" i="10" s="1"/>
  <c r="G4021" i="10" s="1"/>
  <c r="A4022" i="10"/>
  <c r="B4021" i="10"/>
  <c r="C4021" i="10" s="1"/>
  <c r="D4021" i="10" s="1"/>
  <c r="K4022" i="10" l="1"/>
  <c r="L4022" i="10" s="1"/>
  <c r="M4022" i="10" s="1"/>
  <c r="H4022" i="10"/>
  <c r="I4022" i="10" s="1"/>
  <c r="J4022" i="10" s="1"/>
  <c r="E4022" i="10"/>
  <c r="F4022" i="10" s="1"/>
  <c r="G4022" i="10" s="1"/>
  <c r="B4022" i="10"/>
  <c r="C4022" i="10" s="1"/>
  <c r="D4022" i="10" s="1"/>
  <c r="A4023" i="10"/>
  <c r="K4023" i="10" l="1"/>
  <c r="L4023" i="10" s="1"/>
  <c r="M4023" i="10" s="1"/>
  <c r="H4023" i="10"/>
  <c r="I4023" i="10" s="1"/>
  <c r="J4023" i="10" s="1"/>
  <c r="E4023" i="10"/>
  <c r="F4023" i="10" s="1"/>
  <c r="G4023" i="10" s="1"/>
  <c r="A4024" i="10"/>
  <c r="B4023" i="10"/>
  <c r="C4023" i="10" s="1"/>
  <c r="D4023" i="10" s="1"/>
  <c r="K4024" i="10" l="1"/>
  <c r="L4024" i="10" s="1"/>
  <c r="M4024" i="10" s="1"/>
  <c r="H4024" i="10"/>
  <c r="I4024" i="10" s="1"/>
  <c r="J4024" i="10" s="1"/>
  <c r="E4024" i="10"/>
  <c r="F4024" i="10" s="1"/>
  <c r="G4024" i="10" s="1"/>
  <c r="B4024" i="10"/>
  <c r="C4024" i="10" s="1"/>
  <c r="D4024" i="10" s="1"/>
  <c r="A4025" i="10"/>
  <c r="K4025" i="10" l="1"/>
  <c r="L4025" i="10" s="1"/>
  <c r="M4025" i="10" s="1"/>
  <c r="E4025" i="10"/>
  <c r="F4025" i="10" s="1"/>
  <c r="G4025" i="10" s="1"/>
  <c r="H4025" i="10"/>
  <c r="I4025" i="10" s="1"/>
  <c r="J4025" i="10" s="1"/>
  <c r="B4025" i="10"/>
  <c r="C4025" i="10" s="1"/>
  <c r="D4025" i="10" s="1"/>
  <c r="A4026" i="10"/>
  <c r="K4026" i="10" l="1"/>
  <c r="L4026" i="10" s="1"/>
  <c r="M4026" i="10" s="1"/>
  <c r="H4026" i="10"/>
  <c r="I4026" i="10" s="1"/>
  <c r="J4026" i="10" s="1"/>
  <c r="E4026" i="10"/>
  <c r="F4026" i="10" s="1"/>
  <c r="G4026" i="10" s="1"/>
  <c r="B4026" i="10"/>
  <c r="C4026" i="10" s="1"/>
  <c r="D4026" i="10" s="1"/>
  <c r="A4027" i="10"/>
  <c r="K4027" i="10" l="1"/>
  <c r="L4027" i="10" s="1"/>
  <c r="M4027" i="10" s="1"/>
  <c r="H4027" i="10"/>
  <c r="I4027" i="10" s="1"/>
  <c r="J4027" i="10" s="1"/>
  <c r="E4027" i="10"/>
  <c r="F4027" i="10" s="1"/>
  <c r="G4027" i="10" s="1"/>
  <c r="A4028" i="10"/>
  <c r="B4027" i="10"/>
  <c r="C4027" i="10" s="1"/>
  <c r="D4027" i="10" s="1"/>
  <c r="K4028" i="10" l="1"/>
  <c r="L4028" i="10" s="1"/>
  <c r="M4028" i="10" s="1"/>
  <c r="H4028" i="10"/>
  <c r="I4028" i="10" s="1"/>
  <c r="J4028" i="10" s="1"/>
  <c r="E4028" i="10"/>
  <c r="F4028" i="10" s="1"/>
  <c r="G4028" i="10" s="1"/>
  <c r="B4028" i="10"/>
  <c r="C4028" i="10" s="1"/>
  <c r="D4028" i="10" s="1"/>
  <c r="A4029" i="10"/>
  <c r="K4029" i="10" l="1"/>
  <c r="L4029" i="10" s="1"/>
  <c r="M4029" i="10" s="1"/>
  <c r="E4029" i="10"/>
  <c r="F4029" i="10" s="1"/>
  <c r="G4029" i="10" s="1"/>
  <c r="H4029" i="10"/>
  <c r="I4029" i="10" s="1"/>
  <c r="J4029" i="10" s="1"/>
  <c r="A4030" i="10"/>
  <c r="B4029" i="10"/>
  <c r="C4029" i="10" s="1"/>
  <c r="D4029" i="10" s="1"/>
  <c r="K4030" i="10" l="1"/>
  <c r="L4030" i="10" s="1"/>
  <c r="M4030" i="10" s="1"/>
  <c r="H4030" i="10"/>
  <c r="I4030" i="10" s="1"/>
  <c r="J4030" i="10" s="1"/>
  <c r="E4030" i="10"/>
  <c r="F4030" i="10" s="1"/>
  <c r="G4030" i="10" s="1"/>
  <c r="B4030" i="10"/>
  <c r="C4030" i="10" s="1"/>
  <c r="D4030" i="10" s="1"/>
  <c r="A4031" i="10"/>
  <c r="K4031" i="10" l="1"/>
  <c r="L4031" i="10" s="1"/>
  <c r="M4031" i="10" s="1"/>
  <c r="H4031" i="10"/>
  <c r="I4031" i="10" s="1"/>
  <c r="J4031" i="10" s="1"/>
  <c r="E4031" i="10"/>
  <c r="F4031" i="10" s="1"/>
  <c r="G4031" i="10" s="1"/>
  <c r="A4032" i="10"/>
  <c r="B4031" i="10"/>
  <c r="C4031" i="10" s="1"/>
  <c r="D4031" i="10" s="1"/>
  <c r="K4032" i="10" l="1"/>
  <c r="L4032" i="10" s="1"/>
  <c r="M4032" i="10" s="1"/>
  <c r="H4032" i="10"/>
  <c r="I4032" i="10" s="1"/>
  <c r="J4032" i="10" s="1"/>
  <c r="E4032" i="10"/>
  <c r="F4032" i="10" s="1"/>
  <c r="G4032" i="10" s="1"/>
  <c r="B4032" i="10"/>
  <c r="C4032" i="10" s="1"/>
  <c r="D4032" i="10" s="1"/>
  <c r="A4033" i="10"/>
  <c r="K4033" i="10" l="1"/>
  <c r="L4033" i="10" s="1"/>
  <c r="M4033" i="10" s="1"/>
  <c r="H4033" i="10"/>
  <c r="I4033" i="10" s="1"/>
  <c r="J4033" i="10" s="1"/>
  <c r="E4033" i="10"/>
  <c r="F4033" i="10" s="1"/>
  <c r="G4033" i="10" s="1"/>
  <c r="B4033" i="10"/>
  <c r="C4033" i="10" s="1"/>
  <c r="D4033" i="10" s="1"/>
  <c r="A4034" i="10"/>
  <c r="K4034" i="10" l="1"/>
  <c r="L4034" i="10" s="1"/>
  <c r="M4034" i="10" s="1"/>
  <c r="H4034" i="10"/>
  <c r="I4034" i="10" s="1"/>
  <c r="J4034" i="10" s="1"/>
  <c r="E4034" i="10"/>
  <c r="F4034" i="10" s="1"/>
  <c r="G4034" i="10" s="1"/>
  <c r="B4034" i="10"/>
  <c r="C4034" i="10" s="1"/>
  <c r="D4034" i="10" s="1"/>
  <c r="A4035" i="10"/>
  <c r="K4035" i="10" l="1"/>
  <c r="L4035" i="10" s="1"/>
  <c r="M4035" i="10" s="1"/>
  <c r="H4035" i="10"/>
  <c r="I4035" i="10" s="1"/>
  <c r="J4035" i="10" s="1"/>
  <c r="E4035" i="10"/>
  <c r="F4035" i="10" s="1"/>
  <c r="G4035" i="10" s="1"/>
  <c r="A4036" i="10"/>
  <c r="B4035" i="10"/>
  <c r="C4035" i="10" s="1"/>
  <c r="D4035" i="10" s="1"/>
  <c r="K4036" i="10" l="1"/>
  <c r="L4036" i="10" s="1"/>
  <c r="M4036" i="10" s="1"/>
  <c r="H4036" i="10"/>
  <c r="I4036" i="10" s="1"/>
  <c r="J4036" i="10" s="1"/>
  <c r="E4036" i="10"/>
  <c r="F4036" i="10" s="1"/>
  <c r="G4036" i="10" s="1"/>
  <c r="B4036" i="10"/>
  <c r="C4036" i="10" s="1"/>
  <c r="D4036" i="10" s="1"/>
  <c r="A4037" i="10"/>
  <c r="K4037" i="10" l="1"/>
  <c r="L4037" i="10" s="1"/>
  <c r="M4037" i="10" s="1"/>
  <c r="H4037" i="10"/>
  <c r="I4037" i="10" s="1"/>
  <c r="J4037" i="10" s="1"/>
  <c r="E4037" i="10"/>
  <c r="F4037" i="10" s="1"/>
  <c r="G4037" i="10" s="1"/>
  <c r="A4038" i="10"/>
  <c r="B4037" i="10"/>
  <c r="C4037" i="10" s="1"/>
  <c r="D4037" i="10" s="1"/>
  <c r="K4038" i="10" l="1"/>
  <c r="L4038" i="10" s="1"/>
  <c r="M4038" i="10" s="1"/>
  <c r="H4038" i="10"/>
  <c r="I4038" i="10" s="1"/>
  <c r="J4038" i="10" s="1"/>
  <c r="E4038" i="10"/>
  <c r="F4038" i="10" s="1"/>
  <c r="G4038" i="10" s="1"/>
  <c r="B4038" i="10"/>
  <c r="C4038" i="10" s="1"/>
  <c r="D4038" i="10" s="1"/>
  <c r="A4039" i="10"/>
  <c r="K4039" i="10" l="1"/>
  <c r="L4039" i="10" s="1"/>
  <c r="M4039" i="10" s="1"/>
  <c r="H4039" i="10"/>
  <c r="I4039" i="10" s="1"/>
  <c r="J4039" i="10" s="1"/>
  <c r="E4039" i="10"/>
  <c r="F4039" i="10" s="1"/>
  <c r="G4039" i="10" s="1"/>
  <c r="A4040" i="10"/>
  <c r="B4039" i="10"/>
  <c r="C4039" i="10" s="1"/>
  <c r="D4039" i="10" s="1"/>
  <c r="K4040" i="10" l="1"/>
  <c r="L4040" i="10" s="1"/>
  <c r="M4040" i="10" s="1"/>
  <c r="H4040" i="10"/>
  <c r="I4040" i="10" s="1"/>
  <c r="J4040" i="10" s="1"/>
  <c r="E4040" i="10"/>
  <c r="F4040" i="10" s="1"/>
  <c r="G4040" i="10" s="1"/>
  <c r="B4040" i="10"/>
  <c r="C4040" i="10" s="1"/>
  <c r="D4040" i="10" s="1"/>
  <c r="A4041" i="10"/>
  <c r="K4041" i="10" l="1"/>
  <c r="L4041" i="10" s="1"/>
  <c r="M4041" i="10" s="1"/>
  <c r="E4041" i="10"/>
  <c r="F4041" i="10" s="1"/>
  <c r="G4041" i="10" s="1"/>
  <c r="H4041" i="10"/>
  <c r="I4041" i="10" s="1"/>
  <c r="J4041" i="10" s="1"/>
  <c r="B4041" i="10"/>
  <c r="C4041" i="10" s="1"/>
  <c r="D4041" i="10" s="1"/>
  <c r="A4042" i="10"/>
  <c r="K4042" i="10" l="1"/>
  <c r="L4042" i="10" s="1"/>
  <c r="M4042" i="10" s="1"/>
  <c r="H4042" i="10"/>
  <c r="I4042" i="10" s="1"/>
  <c r="J4042" i="10" s="1"/>
  <c r="E4042" i="10"/>
  <c r="F4042" i="10" s="1"/>
  <c r="G4042" i="10" s="1"/>
  <c r="B4042" i="10"/>
  <c r="C4042" i="10" s="1"/>
  <c r="D4042" i="10" s="1"/>
  <c r="A4043" i="10"/>
  <c r="K4043" i="10" l="1"/>
  <c r="L4043" i="10" s="1"/>
  <c r="M4043" i="10" s="1"/>
  <c r="H4043" i="10"/>
  <c r="I4043" i="10" s="1"/>
  <c r="J4043" i="10" s="1"/>
  <c r="E4043" i="10"/>
  <c r="F4043" i="10" s="1"/>
  <c r="G4043" i="10" s="1"/>
  <c r="A4044" i="10"/>
  <c r="B4043" i="10"/>
  <c r="C4043" i="10" s="1"/>
  <c r="D4043" i="10" s="1"/>
  <c r="K4044" i="10" l="1"/>
  <c r="L4044" i="10" s="1"/>
  <c r="M4044" i="10" s="1"/>
  <c r="H4044" i="10"/>
  <c r="I4044" i="10" s="1"/>
  <c r="J4044" i="10" s="1"/>
  <c r="E4044" i="10"/>
  <c r="F4044" i="10" s="1"/>
  <c r="G4044" i="10" s="1"/>
  <c r="B4044" i="10"/>
  <c r="C4044" i="10" s="1"/>
  <c r="D4044" i="10" s="1"/>
  <c r="A4045" i="10"/>
  <c r="K4045" i="10" l="1"/>
  <c r="L4045" i="10" s="1"/>
  <c r="M4045" i="10" s="1"/>
  <c r="E4045" i="10"/>
  <c r="F4045" i="10" s="1"/>
  <c r="G4045" i="10" s="1"/>
  <c r="H4045" i="10"/>
  <c r="I4045" i="10" s="1"/>
  <c r="J4045" i="10" s="1"/>
  <c r="A4046" i="10"/>
  <c r="B4045" i="10"/>
  <c r="C4045" i="10" s="1"/>
  <c r="D4045" i="10" s="1"/>
  <c r="K4046" i="10" l="1"/>
  <c r="L4046" i="10" s="1"/>
  <c r="M4046" i="10" s="1"/>
  <c r="H4046" i="10"/>
  <c r="I4046" i="10" s="1"/>
  <c r="J4046" i="10" s="1"/>
  <c r="E4046" i="10"/>
  <c r="F4046" i="10" s="1"/>
  <c r="G4046" i="10" s="1"/>
  <c r="B4046" i="10"/>
  <c r="C4046" i="10" s="1"/>
  <c r="D4046" i="10" s="1"/>
  <c r="A4047" i="10"/>
  <c r="K4047" i="10" l="1"/>
  <c r="L4047" i="10" s="1"/>
  <c r="M4047" i="10" s="1"/>
  <c r="H4047" i="10"/>
  <c r="I4047" i="10" s="1"/>
  <c r="J4047" i="10" s="1"/>
  <c r="E4047" i="10"/>
  <c r="F4047" i="10" s="1"/>
  <c r="G4047" i="10" s="1"/>
  <c r="A4048" i="10"/>
  <c r="B4047" i="10"/>
  <c r="C4047" i="10" s="1"/>
  <c r="D4047" i="10" s="1"/>
  <c r="K4048" i="10" l="1"/>
  <c r="L4048" i="10" s="1"/>
  <c r="M4048" i="10" s="1"/>
  <c r="H4048" i="10"/>
  <c r="I4048" i="10" s="1"/>
  <c r="J4048" i="10" s="1"/>
  <c r="E4048" i="10"/>
  <c r="F4048" i="10" s="1"/>
  <c r="G4048" i="10" s="1"/>
  <c r="B4048" i="10"/>
  <c r="C4048" i="10" s="1"/>
  <c r="D4048" i="10" s="1"/>
  <c r="A4049" i="10"/>
  <c r="K4049" i="10" l="1"/>
  <c r="L4049" i="10" s="1"/>
  <c r="M4049" i="10" s="1"/>
  <c r="H4049" i="10"/>
  <c r="I4049" i="10" s="1"/>
  <c r="J4049" i="10" s="1"/>
  <c r="E4049" i="10"/>
  <c r="F4049" i="10" s="1"/>
  <c r="G4049" i="10" s="1"/>
  <c r="B4049" i="10"/>
  <c r="C4049" i="10" s="1"/>
  <c r="D4049" i="10" s="1"/>
  <c r="A4050" i="10"/>
  <c r="K4050" i="10" l="1"/>
  <c r="L4050" i="10" s="1"/>
  <c r="M4050" i="10" s="1"/>
  <c r="H4050" i="10"/>
  <c r="I4050" i="10" s="1"/>
  <c r="J4050" i="10" s="1"/>
  <c r="E4050" i="10"/>
  <c r="F4050" i="10" s="1"/>
  <c r="G4050" i="10" s="1"/>
  <c r="B4050" i="10"/>
  <c r="C4050" i="10" s="1"/>
  <c r="D4050" i="10" s="1"/>
  <c r="A4051" i="10"/>
  <c r="K4051" i="10" l="1"/>
  <c r="L4051" i="10" s="1"/>
  <c r="M4051" i="10" s="1"/>
  <c r="H4051" i="10"/>
  <c r="I4051" i="10" s="1"/>
  <c r="J4051" i="10" s="1"/>
  <c r="E4051" i="10"/>
  <c r="F4051" i="10" s="1"/>
  <c r="G4051" i="10" s="1"/>
  <c r="A4052" i="10"/>
  <c r="B4051" i="10"/>
  <c r="C4051" i="10" s="1"/>
  <c r="D4051" i="10" s="1"/>
  <c r="K4052" i="10" l="1"/>
  <c r="L4052" i="10" s="1"/>
  <c r="M4052" i="10" s="1"/>
  <c r="H4052" i="10"/>
  <c r="I4052" i="10" s="1"/>
  <c r="J4052" i="10" s="1"/>
  <c r="E4052" i="10"/>
  <c r="F4052" i="10" s="1"/>
  <c r="G4052" i="10" s="1"/>
  <c r="B4052" i="10"/>
  <c r="C4052" i="10" s="1"/>
  <c r="D4052" i="10" s="1"/>
  <c r="A4053" i="10"/>
  <c r="K4053" i="10" l="1"/>
  <c r="L4053" i="10" s="1"/>
  <c r="M4053" i="10" s="1"/>
  <c r="H4053" i="10"/>
  <c r="I4053" i="10" s="1"/>
  <c r="J4053" i="10" s="1"/>
  <c r="E4053" i="10"/>
  <c r="F4053" i="10" s="1"/>
  <c r="G4053" i="10" s="1"/>
  <c r="A4054" i="10"/>
  <c r="B4053" i="10"/>
  <c r="C4053" i="10" s="1"/>
  <c r="D4053" i="10" s="1"/>
  <c r="K4054" i="10" l="1"/>
  <c r="L4054" i="10" s="1"/>
  <c r="M4054" i="10" s="1"/>
  <c r="H4054" i="10"/>
  <c r="I4054" i="10" s="1"/>
  <c r="J4054" i="10" s="1"/>
  <c r="E4054" i="10"/>
  <c r="F4054" i="10" s="1"/>
  <c r="G4054" i="10" s="1"/>
  <c r="B4054" i="10"/>
  <c r="C4054" i="10" s="1"/>
  <c r="D4054" i="10" s="1"/>
  <c r="A4055" i="10"/>
  <c r="K4055" i="10" l="1"/>
  <c r="L4055" i="10" s="1"/>
  <c r="M4055" i="10" s="1"/>
  <c r="H4055" i="10"/>
  <c r="I4055" i="10" s="1"/>
  <c r="J4055" i="10" s="1"/>
  <c r="E4055" i="10"/>
  <c r="F4055" i="10" s="1"/>
  <c r="G4055" i="10" s="1"/>
  <c r="A4056" i="10"/>
  <c r="B4055" i="10"/>
  <c r="C4055" i="10" s="1"/>
  <c r="D4055" i="10" s="1"/>
  <c r="K4056" i="10" l="1"/>
  <c r="L4056" i="10" s="1"/>
  <c r="M4056" i="10" s="1"/>
  <c r="H4056" i="10"/>
  <c r="I4056" i="10" s="1"/>
  <c r="J4056" i="10" s="1"/>
  <c r="E4056" i="10"/>
  <c r="F4056" i="10" s="1"/>
  <c r="G4056" i="10" s="1"/>
  <c r="B4056" i="10"/>
  <c r="C4056" i="10" s="1"/>
  <c r="D4056" i="10" s="1"/>
  <c r="A4057" i="10"/>
  <c r="K4057" i="10" l="1"/>
  <c r="L4057" i="10" s="1"/>
  <c r="M4057" i="10" s="1"/>
  <c r="E4057" i="10"/>
  <c r="F4057" i="10" s="1"/>
  <c r="G4057" i="10" s="1"/>
  <c r="H4057" i="10"/>
  <c r="I4057" i="10" s="1"/>
  <c r="J4057" i="10" s="1"/>
  <c r="B4057" i="10"/>
  <c r="C4057" i="10" s="1"/>
  <c r="D4057" i="10" s="1"/>
  <c r="A4058" i="10"/>
  <c r="K4058" i="10" l="1"/>
  <c r="L4058" i="10" s="1"/>
  <c r="M4058" i="10" s="1"/>
  <c r="H4058" i="10"/>
  <c r="I4058" i="10" s="1"/>
  <c r="J4058" i="10" s="1"/>
  <c r="E4058" i="10"/>
  <c r="F4058" i="10" s="1"/>
  <c r="G4058" i="10" s="1"/>
  <c r="B4058" i="10"/>
  <c r="C4058" i="10" s="1"/>
  <c r="D4058" i="10" s="1"/>
  <c r="A4059" i="10"/>
  <c r="K4059" i="10" l="1"/>
  <c r="L4059" i="10" s="1"/>
  <c r="M4059" i="10" s="1"/>
  <c r="H4059" i="10"/>
  <c r="I4059" i="10" s="1"/>
  <c r="J4059" i="10" s="1"/>
  <c r="E4059" i="10"/>
  <c r="F4059" i="10" s="1"/>
  <c r="G4059" i="10" s="1"/>
  <c r="A4060" i="10"/>
  <c r="B4059" i="10"/>
  <c r="C4059" i="10" s="1"/>
  <c r="D4059" i="10" s="1"/>
  <c r="K4060" i="10" l="1"/>
  <c r="L4060" i="10" s="1"/>
  <c r="M4060" i="10" s="1"/>
  <c r="H4060" i="10"/>
  <c r="I4060" i="10" s="1"/>
  <c r="J4060" i="10" s="1"/>
  <c r="E4060" i="10"/>
  <c r="F4060" i="10" s="1"/>
  <c r="G4060" i="10" s="1"/>
  <c r="B4060" i="10"/>
  <c r="C4060" i="10" s="1"/>
  <c r="D4060" i="10" s="1"/>
  <c r="A4061" i="10"/>
  <c r="K4061" i="10" l="1"/>
  <c r="L4061" i="10" s="1"/>
  <c r="M4061" i="10" s="1"/>
  <c r="E4061" i="10"/>
  <c r="F4061" i="10" s="1"/>
  <c r="G4061" i="10" s="1"/>
  <c r="H4061" i="10"/>
  <c r="I4061" i="10" s="1"/>
  <c r="J4061" i="10" s="1"/>
  <c r="A4062" i="10"/>
  <c r="B4061" i="10"/>
  <c r="C4061" i="10" s="1"/>
  <c r="D4061" i="10" s="1"/>
  <c r="K4062" i="10" l="1"/>
  <c r="L4062" i="10" s="1"/>
  <c r="M4062" i="10" s="1"/>
  <c r="H4062" i="10"/>
  <c r="I4062" i="10" s="1"/>
  <c r="J4062" i="10" s="1"/>
  <c r="E4062" i="10"/>
  <c r="F4062" i="10" s="1"/>
  <c r="G4062" i="10" s="1"/>
  <c r="B4062" i="10"/>
  <c r="C4062" i="10" s="1"/>
  <c r="D4062" i="10" s="1"/>
  <c r="A4063" i="10"/>
  <c r="K4063" i="10" l="1"/>
  <c r="L4063" i="10" s="1"/>
  <c r="M4063" i="10" s="1"/>
  <c r="H4063" i="10"/>
  <c r="I4063" i="10" s="1"/>
  <c r="J4063" i="10" s="1"/>
  <c r="E4063" i="10"/>
  <c r="F4063" i="10" s="1"/>
  <c r="G4063" i="10" s="1"/>
  <c r="A4064" i="10"/>
  <c r="B4063" i="10"/>
  <c r="C4063" i="10" s="1"/>
  <c r="D4063" i="10" s="1"/>
  <c r="K4064" i="10" l="1"/>
  <c r="L4064" i="10" s="1"/>
  <c r="M4064" i="10" s="1"/>
  <c r="H4064" i="10"/>
  <c r="I4064" i="10" s="1"/>
  <c r="J4064" i="10" s="1"/>
  <c r="E4064" i="10"/>
  <c r="F4064" i="10" s="1"/>
  <c r="G4064" i="10" s="1"/>
  <c r="B4064" i="10"/>
  <c r="C4064" i="10" s="1"/>
  <c r="D4064" i="10" s="1"/>
  <c r="A4065" i="10"/>
  <c r="K4065" i="10" l="1"/>
  <c r="L4065" i="10" s="1"/>
  <c r="M4065" i="10" s="1"/>
  <c r="H4065" i="10"/>
  <c r="I4065" i="10" s="1"/>
  <c r="J4065" i="10" s="1"/>
  <c r="E4065" i="10"/>
  <c r="F4065" i="10" s="1"/>
  <c r="G4065" i="10" s="1"/>
  <c r="B4065" i="10"/>
  <c r="C4065" i="10" s="1"/>
  <c r="D4065" i="10" s="1"/>
  <c r="A4066" i="10"/>
  <c r="K4066" i="10" l="1"/>
  <c r="L4066" i="10" s="1"/>
  <c r="M4066" i="10" s="1"/>
  <c r="H4066" i="10"/>
  <c r="I4066" i="10" s="1"/>
  <c r="J4066" i="10" s="1"/>
  <c r="E4066" i="10"/>
  <c r="F4066" i="10" s="1"/>
  <c r="G4066" i="10" s="1"/>
  <c r="B4066" i="10"/>
  <c r="C4066" i="10" s="1"/>
  <c r="D4066" i="10" s="1"/>
  <c r="A4067" i="10"/>
  <c r="K4067" i="10" l="1"/>
  <c r="L4067" i="10" s="1"/>
  <c r="M4067" i="10" s="1"/>
  <c r="H4067" i="10"/>
  <c r="I4067" i="10" s="1"/>
  <c r="J4067" i="10" s="1"/>
  <c r="E4067" i="10"/>
  <c r="F4067" i="10" s="1"/>
  <c r="G4067" i="10" s="1"/>
  <c r="A4068" i="10"/>
  <c r="B4067" i="10"/>
  <c r="C4067" i="10" s="1"/>
  <c r="D4067" i="10" s="1"/>
  <c r="K4068" i="10" l="1"/>
  <c r="L4068" i="10" s="1"/>
  <c r="M4068" i="10" s="1"/>
  <c r="H4068" i="10"/>
  <c r="I4068" i="10" s="1"/>
  <c r="J4068" i="10" s="1"/>
  <c r="E4068" i="10"/>
  <c r="F4068" i="10" s="1"/>
  <c r="G4068" i="10" s="1"/>
  <c r="B4068" i="10"/>
  <c r="C4068" i="10" s="1"/>
  <c r="D4068" i="10" s="1"/>
  <c r="A4069" i="10"/>
  <c r="K4069" i="10" l="1"/>
  <c r="L4069" i="10" s="1"/>
  <c r="M4069" i="10" s="1"/>
  <c r="H4069" i="10"/>
  <c r="I4069" i="10" s="1"/>
  <c r="J4069" i="10" s="1"/>
  <c r="E4069" i="10"/>
  <c r="F4069" i="10" s="1"/>
  <c r="G4069" i="10" s="1"/>
  <c r="A4070" i="10"/>
  <c r="B4069" i="10"/>
  <c r="C4069" i="10" s="1"/>
  <c r="D4069" i="10" s="1"/>
  <c r="K4070" i="10" l="1"/>
  <c r="L4070" i="10" s="1"/>
  <c r="M4070" i="10" s="1"/>
  <c r="H4070" i="10"/>
  <c r="I4070" i="10" s="1"/>
  <c r="J4070" i="10" s="1"/>
  <c r="E4070" i="10"/>
  <c r="F4070" i="10" s="1"/>
  <c r="G4070" i="10" s="1"/>
  <c r="B4070" i="10"/>
  <c r="C4070" i="10" s="1"/>
  <c r="D4070" i="10" s="1"/>
  <c r="A4071" i="10"/>
  <c r="K4071" i="10" l="1"/>
  <c r="L4071" i="10" s="1"/>
  <c r="M4071" i="10" s="1"/>
  <c r="H4071" i="10"/>
  <c r="I4071" i="10" s="1"/>
  <c r="J4071" i="10" s="1"/>
  <c r="E4071" i="10"/>
  <c r="F4071" i="10" s="1"/>
  <c r="G4071" i="10" s="1"/>
  <c r="A4072" i="10"/>
  <c r="B4071" i="10"/>
  <c r="C4071" i="10" s="1"/>
  <c r="D4071" i="10" s="1"/>
  <c r="K4072" i="10" l="1"/>
  <c r="L4072" i="10" s="1"/>
  <c r="M4072" i="10" s="1"/>
  <c r="H4072" i="10"/>
  <c r="I4072" i="10" s="1"/>
  <c r="J4072" i="10" s="1"/>
  <c r="E4072" i="10"/>
  <c r="F4072" i="10" s="1"/>
  <c r="G4072" i="10" s="1"/>
  <c r="B4072" i="10"/>
  <c r="C4072" i="10" s="1"/>
  <c r="D4072" i="10" s="1"/>
  <c r="A4073" i="10"/>
  <c r="K4073" i="10" l="1"/>
  <c r="L4073" i="10" s="1"/>
  <c r="M4073" i="10" s="1"/>
  <c r="E4073" i="10"/>
  <c r="F4073" i="10" s="1"/>
  <c r="G4073" i="10" s="1"/>
  <c r="H4073" i="10"/>
  <c r="I4073" i="10" s="1"/>
  <c r="J4073" i="10" s="1"/>
  <c r="B4073" i="10"/>
  <c r="C4073" i="10" s="1"/>
  <c r="D4073" i="10" s="1"/>
  <c r="A4074" i="10"/>
  <c r="K4074" i="10" l="1"/>
  <c r="L4074" i="10" s="1"/>
  <c r="M4074" i="10" s="1"/>
  <c r="H4074" i="10"/>
  <c r="I4074" i="10" s="1"/>
  <c r="J4074" i="10" s="1"/>
  <c r="E4074" i="10"/>
  <c r="F4074" i="10" s="1"/>
  <c r="G4074" i="10" s="1"/>
  <c r="B4074" i="10"/>
  <c r="C4074" i="10" s="1"/>
  <c r="D4074" i="10" s="1"/>
  <c r="A4075" i="10"/>
  <c r="K4075" i="10" l="1"/>
  <c r="L4075" i="10" s="1"/>
  <c r="M4075" i="10" s="1"/>
  <c r="H4075" i="10"/>
  <c r="I4075" i="10" s="1"/>
  <c r="J4075" i="10" s="1"/>
  <c r="E4075" i="10"/>
  <c r="F4075" i="10" s="1"/>
  <c r="G4075" i="10" s="1"/>
  <c r="A4076" i="10"/>
  <c r="B4075" i="10"/>
  <c r="C4075" i="10" s="1"/>
  <c r="D4075" i="10" s="1"/>
  <c r="K4076" i="10" l="1"/>
  <c r="L4076" i="10" s="1"/>
  <c r="M4076" i="10" s="1"/>
  <c r="H4076" i="10"/>
  <c r="I4076" i="10" s="1"/>
  <c r="J4076" i="10" s="1"/>
  <c r="E4076" i="10"/>
  <c r="F4076" i="10" s="1"/>
  <c r="G4076" i="10" s="1"/>
  <c r="B4076" i="10"/>
  <c r="C4076" i="10" s="1"/>
  <c r="D4076" i="10" s="1"/>
  <c r="A4077" i="10"/>
  <c r="K4077" i="10" l="1"/>
  <c r="L4077" i="10" s="1"/>
  <c r="M4077" i="10" s="1"/>
  <c r="E4077" i="10"/>
  <c r="F4077" i="10" s="1"/>
  <c r="G4077" i="10" s="1"/>
  <c r="H4077" i="10"/>
  <c r="I4077" i="10" s="1"/>
  <c r="J4077" i="10" s="1"/>
  <c r="A4078" i="10"/>
  <c r="B4077" i="10"/>
  <c r="C4077" i="10" s="1"/>
  <c r="D4077" i="10" s="1"/>
  <c r="K4078" i="10" l="1"/>
  <c r="L4078" i="10" s="1"/>
  <c r="M4078" i="10" s="1"/>
  <c r="H4078" i="10"/>
  <c r="I4078" i="10" s="1"/>
  <c r="J4078" i="10" s="1"/>
  <c r="E4078" i="10"/>
  <c r="F4078" i="10" s="1"/>
  <c r="G4078" i="10" s="1"/>
  <c r="B4078" i="10"/>
  <c r="C4078" i="10" s="1"/>
  <c r="D4078" i="10" s="1"/>
  <c r="A4079" i="10"/>
  <c r="K4079" i="10" l="1"/>
  <c r="L4079" i="10" s="1"/>
  <c r="M4079" i="10" s="1"/>
  <c r="H4079" i="10"/>
  <c r="I4079" i="10" s="1"/>
  <c r="J4079" i="10" s="1"/>
  <c r="E4079" i="10"/>
  <c r="F4079" i="10" s="1"/>
  <c r="G4079" i="10" s="1"/>
  <c r="A4080" i="10"/>
  <c r="B4079" i="10"/>
  <c r="C4079" i="10" s="1"/>
  <c r="D4079" i="10" s="1"/>
  <c r="K4080" i="10" l="1"/>
  <c r="L4080" i="10" s="1"/>
  <c r="M4080" i="10" s="1"/>
  <c r="H4080" i="10"/>
  <c r="I4080" i="10" s="1"/>
  <c r="J4080" i="10" s="1"/>
  <c r="E4080" i="10"/>
  <c r="F4080" i="10" s="1"/>
  <c r="G4080" i="10" s="1"/>
  <c r="B4080" i="10"/>
  <c r="C4080" i="10" s="1"/>
  <c r="D4080" i="10" s="1"/>
  <c r="A4081" i="10"/>
  <c r="K4081" i="10" l="1"/>
  <c r="L4081" i="10" s="1"/>
  <c r="M4081" i="10" s="1"/>
  <c r="H4081" i="10"/>
  <c r="I4081" i="10" s="1"/>
  <c r="J4081" i="10" s="1"/>
  <c r="E4081" i="10"/>
  <c r="F4081" i="10" s="1"/>
  <c r="G4081" i="10" s="1"/>
  <c r="B4081" i="10"/>
  <c r="C4081" i="10" s="1"/>
  <c r="D4081" i="10" s="1"/>
  <c r="A4082" i="10"/>
  <c r="K4082" i="10" l="1"/>
  <c r="L4082" i="10" s="1"/>
  <c r="M4082" i="10" s="1"/>
  <c r="H4082" i="10"/>
  <c r="I4082" i="10" s="1"/>
  <c r="J4082" i="10" s="1"/>
  <c r="E4082" i="10"/>
  <c r="F4082" i="10" s="1"/>
  <c r="G4082" i="10" s="1"/>
  <c r="B4082" i="10"/>
  <c r="C4082" i="10" s="1"/>
  <c r="D4082" i="10" s="1"/>
  <c r="A4083" i="10"/>
  <c r="K4083" i="10" l="1"/>
  <c r="L4083" i="10" s="1"/>
  <c r="M4083" i="10" s="1"/>
  <c r="H4083" i="10"/>
  <c r="I4083" i="10" s="1"/>
  <c r="J4083" i="10" s="1"/>
  <c r="E4083" i="10"/>
  <c r="F4083" i="10" s="1"/>
  <c r="G4083" i="10" s="1"/>
  <c r="A4084" i="10"/>
  <c r="B4083" i="10"/>
  <c r="C4083" i="10" s="1"/>
  <c r="D4083" i="10" s="1"/>
  <c r="K4084" i="10" l="1"/>
  <c r="L4084" i="10" s="1"/>
  <c r="M4084" i="10" s="1"/>
  <c r="H4084" i="10"/>
  <c r="I4084" i="10" s="1"/>
  <c r="J4084" i="10" s="1"/>
  <c r="E4084" i="10"/>
  <c r="F4084" i="10" s="1"/>
  <c r="G4084" i="10" s="1"/>
  <c r="B4084" i="10"/>
  <c r="C4084" i="10" s="1"/>
  <c r="D4084" i="10" s="1"/>
  <c r="A4085" i="10"/>
  <c r="K4085" i="10" l="1"/>
  <c r="L4085" i="10" s="1"/>
  <c r="M4085" i="10" s="1"/>
  <c r="H4085" i="10"/>
  <c r="I4085" i="10" s="1"/>
  <c r="J4085" i="10" s="1"/>
  <c r="E4085" i="10"/>
  <c r="F4085" i="10" s="1"/>
  <c r="G4085" i="10" s="1"/>
  <c r="A4086" i="10"/>
  <c r="B4085" i="10"/>
  <c r="C4085" i="10" s="1"/>
  <c r="D4085" i="10" s="1"/>
  <c r="K4086" i="10" l="1"/>
  <c r="L4086" i="10" s="1"/>
  <c r="M4086" i="10" s="1"/>
  <c r="H4086" i="10"/>
  <c r="I4086" i="10" s="1"/>
  <c r="J4086" i="10" s="1"/>
  <c r="E4086" i="10"/>
  <c r="F4086" i="10" s="1"/>
  <c r="G4086" i="10" s="1"/>
  <c r="B4086" i="10"/>
  <c r="C4086" i="10" s="1"/>
  <c r="D4086" i="10" s="1"/>
  <c r="A4087" i="10"/>
  <c r="K4087" i="10" l="1"/>
  <c r="L4087" i="10" s="1"/>
  <c r="M4087" i="10" s="1"/>
  <c r="H4087" i="10"/>
  <c r="I4087" i="10" s="1"/>
  <c r="J4087" i="10" s="1"/>
  <c r="E4087" i="10"/>
  <c r="F4087" i="10" s="1"/>
  <c r="G4087" i="10" s="1"/>
  <c r="A4088" i="10"/>
  <c r="B4087" i="10"/>
  <c r="C4087" i="10" s="1"/>
  <c r="D4087" i="10" s="1"/>
  <c r="K4088" i="10" l="1"/>
  <c r="L4088" i="10" s="1"/>
  <c r="M4088" i="10" s="1"/>
  <c r="H4088" i="10"/>
  <c r="I4088" i="10" s="1"/>
  <c r="J4088" i="10" s="1"/>
  <c r="E4088" i="10"/>
  <c r="F4088" i="10" s="1"/>
  <c r="G4088" i="10" s="1"/>
  <c r="B4088" i="10"/>
  <c r="C4088" i="10" s="1"/>
  <c r="D4088" i="10" s="1"/>
  <c r="A4089" i="10"/>
  <c r="K4089" i="10" l="1"/>
  <c r="L4089" i="10" s="1"/>
  <c r="M4089" i="10" s="1"/>
  <c r="E4089" i="10"/>
  <c r="F4089" i="10" s="1"/>
  <c r="G4089" i="10" s="1"/>
  <c r="H4089" i="10"/>
  <c r="I4089" i="10" s="1"/>
  <c r="J4089" i="10" s="1"/>
  <c r="B4089" i="10"/>
  <c r="C4089" i="10" s="1"/>
  <c r="D4089" i="10" s="1"/>
  <c r="A4090" i="10"/>
  <c r="K4090" i="10" l="1"/>
  <c r="L4090" i="10" s="1"/>
  <c r="M4090" i="10" s="1"/>
  <c r="H4090" i="10"/>
  <c r="I4090" i="10" s="1"/>
  <c r="J4090" i="10" s="1"/>
  <c r="E4090" i="10"/>
  <c r="F4090" i="10" s="1"/>
  <c r="G4090" i="10" s="1"/>
  <c r="B4090" i="10"/>
  <c r="C4090" i="10" s="1"/>
  <c r="D4090" i="10" s="1"/>
  <c r="A4091" i="10"/>
  <c r="K4091" i="10" l="1"/>
  <c r="L4091" i="10" s="1"/>
  <c r="M4091" i="10" s="1"/>
  <c r="H4091" i="10"/>
  <c r="I4091" i="10" s="1"/>
  <c r="J4091" i="10" s="1"/>
  <c r="E4091" i="10"/>
  <c r="F4091" i="10" s="1"/>
  <c r="G4091" i="10" s="1"/>
  <c r="A4092" i="10"/>
  <c r="B4091" i="10"/>
  <c r="C4091" i="10" s="1"/>
  <c r="D4091" i="10" s="1"/>
  <c r="K4092" i="10" l="1"/>
  <c r="L4092" i="10" s="1"/>
  <c r="M4092" i="10" s="1"/>
  <c r="H4092" i="10"/>
  <c r="I4092" i="10" s="1"/>
  <c r="J4092" i="10" s="1"/>
  <c r="E4092" i="10"/>
  <c r="F4092" i="10" s="1"/>
  <c r="G4092" i="10" s="1"/>
  <c r="B4092" i="10"/>
  <c r="C4092" i="10" s="1"/>
  <c r="D4092" i="10" s="1"/>
  <c r="A4093" i="10"/>
  <c r="K4093" i="10" l="1"/>
  <c r="L4093" i="10" s="1"/>
  <c r="M4093" i="10" s="1"/>
  <c r="E4093" i="10"/>
  <c r="F4093" i="10" s="1"/>
  <c r="G4093" i="10" s="1"/>
  <c r="H4093" i="10"/>
  <c r="I4093" i="10" s="1"/>
  <c r="J4093" i="10" s="1"/>
  <c r="A4094" i="10"/>
  <c r="B4093" i="10"/>
  <c r="C4093" i="10" s="1"/>
  <c r="D4093" i="10" s="1"/>
  <c r="K4094" i="10" l="1"/>
  <c r="L4094" i="10" s="1"/>
  <c r="M4094" i="10" s="1"/>
  <c r="H4094" i="10"/>
  <c r="I4094" i="10" s="1"/>
  <c r="J4094" i="10" s="1"/>
  <c r="E4094" i="10"/>
  <c r="F4094" i="10" s="1"/>
  <c r="G4094" i="10" s="1"/>
  <c r="B4094" i="10"/>
  <c r="C4094" i="10" s="1"/>
  <c r="D4094" i="10" s="1"/>
  <c r="A4095" i="10"/>
  <c r="K4095" i="10" l="1"/>
  <c r="L4095" i="10" s="1"/>
  <c r="M4095" i="10" s="1"/>
  <c r="H4095" i="10"/>
  <c r="I4095" i="10" s="1"/>
  <c r="J4095" i="10" s="1"/>
  <c r="E4095" i="10"/>
  <c r="F4095" i="10" s="1"/>
  <c r="G4095" i="10" s="1"/>
  <c r="A4096" i="10"/>
  <c r="B4095" i="10"/>
  <c r="C4095" i="10" s="1"/>
  <c r="D4095" i="10" s="1"/>
  <c r="K4096" i="10" l="1"/>
  <c r="L4096" i="10" s="1"/>
  <c r="M4096" i="10" s="1"/>
  <c r="H4096" i="10"/>
  <c r="I4096" i="10" s="1"/>
  <c r="J4096" i="10" s="1"/>
  <c r="E4096" i="10"/>
  <c r="F4096" i="10" s="1"/>
  <c r="G4096" i="10" s="1"/>
  <c r="B4096" i="10"/>
  <c r="C4096" i="10" s="1"/>
  <c r="D4096" i="10" s="1"/>
  <c r="A4097" i="10"/>
  <c r="K4097" i="10" l="1"/>
  <c r="L4097" i="10" s="1"/>
  <c r="M4097" i="10" s="1"/>
  <c r="H4097" i="10"/>
  <c r="I4097" i="10" s="1"/>
  <c r="J4097" i="10" s="1"/>
  <c r="E4097" i="10"/>
  <c r="F4097" i="10" s="1"/>
  <c r="G4097" i="10" s="1"/>
  <c r="B4097" i="10"/>
  <c r="C4097" i="10" s="1"/>
  <c r="D4097" i="10" s="1"/>
  <c r="A4098" i="10"/>
  <c r="K4098" i="10" l="1"/>
  <c r="L4098" i="10" s="1"/>
  <c r="M4098" i="10" s="1"/>
  <c r="H4098" i="10"/>
  <c r="I4098" i="10" s="1"/>
  <c r="J4098" i="10" s="1"/>
  <c r="E4098" i="10"/>
  <c r="F4098" i="10" s="1"/>
  <c r="G4098" i="10" s="1"/>
  <c r="B4098" i="10"/>
  <c r="C4098" i="10" s="1"/>
  <c r="D4098" i="10" s="1"/>
  <c r="A4099" i="10"/>
  <c r="K4099" i="10" l="1"/>
  <c r="L4099" i="10" s="1"/>
  <c r="M4099" i="10" s="1"/>
  <c r="H4099" i="10"/>
  <c r="I4099" i="10" s="1"/>
  <c r="J4099" i="10" s="1"/>
  <c r="E4099" i="10"/>
  <c r="F4099" i="10" s="1"/>
  <c r="G4099" i="10" s="1"/>
  <c r="A4100" i="10"/>
  <c r="B4099" i="10"/>
  <c r="C4099" i="10" s="1"/>
  <c r="D4099" i="10" s="1"/>
  <c r="K4100" i="10" l="1"/>
  <c r="L4100" i="10" s="1"/>
  <c r="M4100" i="10" s="1"/>
  <c r="H4100" i="10"/>
  <c r="I4100" i="10" s="1"/>
  <c r="J4100" i="10" s="1"/>
  <c r="E4100" i="10"/>
  <c r="F4100" i="10" s="1"/>
  <c r="G4100" i="10" s="1"/>
  <c r="B4100" i="10"/>
  <c r="C4100" i="10" s="1"/>
  <c r="D4100" i="10" s="1"/>
  <c r="A4101" i="10"/>
  <c r="K4101" i="10" l="1"/>
  <c r="L4101" i="10" s="1"/>
  <c r="M4101" i="10" s="1"/>
  <c r="H4101" i="10"/>
  <c r="I4101" i="10" s="1"/>
  <c r="J4101" i="10" s="1"/>
  <c r="E4101" i="10"/>
  <c r="F4101" i="10" s="1"/>
  <c r="G4101" i="10" s="1"/>
  <c r="A4102" i="10"/>
  <c r="B4101" i="10"/>
  <c r="C4101" i="10" s="1"/>
  <c r="D4101" i="10" s="1"/>
  <c r="K4102" i="10" l="1"/>
  <c r="L4102" i="10" s="1"/>
  <c r="M4102" i="10" s="1"/>
  <c r="H4102" i="10"/>
  <c r="I4102" i="10" s="1"/>
  <c r="J4102" i="10" s="1"/>
  <c r="E4102" i="10"/>
  <c r="F4102" i="10" s="1"/>
  <c r="G4102" i="10" s="1"/>
  <c r="B4102" i="10"/>
  <c r="C4102" i="10" s="1"/>
  <c r="D4102" i="10" s="1"/>
  <c r="A4103" i="10"/>
  <c r="K4103" i="10" l="1"/>
  <c r="L4103" i="10" s="1"/>
  <c r="M4103" i="10" s="1"/>
  <c r="H4103" i="10"/>
  <c r="I4103" i="10" s="1"/>
  <c r="J4103" i="10" s="1"/>
  <c r="E4103" i="10"/>
  <c r="F4103" i="10" s="1"/>
  <c r="G4103" i="10" s="1"/>
  <c r="A4104" i="10"/>
  <c r="B4103" i="10"/>
  <c r="C4103" i="10" s="1"/>
  <c r="D4103" i="10" s="1"/>
  <c r="K4104" i="10" l="1"/>
  <c r="L4104" i="10" s="1"/>
  <c r="M4104" i="10" s="1"/>
  <c r="H4104" i="10"/>
  <c r="I4104" i="10" s="1"/>
  <c r="J4104" i="10" s="1"/>
  <c r="E4104" i="10"/>
  <c r="F4104" i="10" s="1"/>
  <c r="G4104" i="10" s="1"/>
  <c r="B4104" i="10"/>
  <c r="C4104" i="10" s="1"/>
  <c r="D4104" i="10" s="1"/>
  <c r="A4105" i="10"/>
  <c r="K4105" i="10" l="1"/>
  <c r="L4105" i="10" s="1"/>
  <c r="M4105" i="10" s="1"/>
  <c r="E4105" i="10"/>
  <c r="F4105" i="10" s="1"/>
  <c r="G4105" i="10" s="1"/>
  <c r="H4105" i="10"/>
  <c r="I4105" i="10" s="1"/>
  <c r="J4105" i="10" s="1"/>
  <c r="B4105" i="10"/>
  <c r="C4105" i="10" s="1"/>
  <c r="D4105" i="10" s="1"/>
  <c r="A4106" i="10"/>
  <c r="K4106" i="10" l="1"/>
  <c r="L4106" i="10" s="1"/>
  <c r="M4106" i="10" s="1"/>
  <c r="H4106" i="10"/>
  <c r="I4106" i="10" s="1"/>
  <c r="J4106" i="10" s="1"/>
  <c r="E4106" i="10"/>
  <c r="F4106" i="10" s="1"/>
  <c r="G4106" i="10" s="1"/>
  <c r="B4106" i="10"/>
  <c r="C4106" i="10" s="1"/>
  <c r="D4106" i="10" s="1"/>
  <c r="A4107" i="10"/>
  <c r="K4107" i="10" l="1"/>
  <c r="L4107" i="10" s="1"/>
  <c r="M4107" i="10" s="1"/>
  <c r="H4107" i="10"/>
  <c r="I4107" i="10" s="1"/>
  <c r="J4107" i="10" s="1"/>
  <c r="E4107" i="10"/>
  <c r="F4107" i="10" s="1"/>
  <c r="G4107" i="10" s="1"/>
  <c r="A4108" i="10"/>
  <c r="B4107" i="10"/>
  <c r="C4107" i="10" s="1"/>
  <c r="D4107" i="10" s="1"/>
  <c r="K4108" i="10" l="1"/>
  <c r="L4108" i="10" s="1"/>
  <c r="M4108" i="10" s="1"/>
  <c r="H4108" i="10"/>
  <c r="I4108" i="10" s="1"/>
  <c r="J4108" i="10" s="1"/>
  <c r="E4108" i="10"/>
  <c r="F4108" i="10" s="1"/>
  <c r="G4108" i="10" s="1"/>
  <c r="B4108" i="10"/>
  <c r="C4108" i="10" s="1"/>
  <c r="D4108" i="10" s="1"/>
  <c r="A4109" i="10"/>
  <c r="K4109" i="10" l="1"/>
  <c r="L4109" i="10" s="1"/>
  <c r="M4109" i="10" s="1"/>
  <c r="E4109" i="10"/>
  <c r="F4109" i="10" s="1"/>
  <c r="G4109" i="10" s="1"/>
  <c r="H4109" i="10"/>
  <c r="I4109" i="10" s="1"/>
  <c r="J4109" i="10" s="1"/>
  <c r="A4110" i="10"/>
  <c r="B4109" i="10"/>
  <c r="C4109" i="10" s="1"/>
  <c r="D4109" i="10" s="1"/>
  <c r="K4110" i="10" l="1"/>
  <c r="L4110" i="10" s="1"/>
  <c r="M4110" i="10" s="1"/>
  <c r="H4110" i="10"/>
  <c r="I4110" i="10" s="1"/>
  <c r="J4110" i="10" s="1"/>
  <c r="E4110" i="10"/>
  <c r="F4110" i="10" s="1"/>
  <c r="G4110" i="10" s="1"/>
  <c r="B4110" i="10"/>
  <c r="C4110" i="10" s="1"/>
  <c r="D4110" i="10" s="1"/>
  <c r="A4111" i="10"/>
  <c r="K4111" i="10" l="1"/>
  <c r="L4111" i="10" s="1"/>
  <c r="M4111" i="10" s="1"/>
  <c r="H4111" i="10"/>
  <c r="I4111" i="10" s="1"/>
  <c r="J4111" i="10" s="1"/>
  <c r="E4111" i="10"/>
  <c r="F4111" i="10" s="1"/>
  <c r="G4111" i="10" s="1"/>
  <c r="A4112" i="10"/>
  <c r="B4111" i="10"/>
  <c r="C4111" i="10" s="1"/>
  <c r="D4111" i="10" s="1"/>
  <c r="K4112" i="10" l="1"/>
  <c r="L4112" i="10" s="1"/>
  <c r="M4112" i="10" s="1"/>
  <c r="H4112" i="10"/>
  <c r="I4112" i="10" s="1"/>
  <c r="J4112" i="10" s="1"/>
  <c r="E4112" i="10"/>
  <c r="F4112" i="10" s="1"/>
  <c r="G4112" i="10" s="1"/>
  <c r="B4112" i="10"/>
  <c r="C4112" i="10" s="1"/>
  <c r="D4112" i="10" s="1"/>
  <c r="A4113" i="10"/>
  <c r="K4113" i="10" l="1"/>
  <c r="L4113" i="10" s="1"/>
  <c r="M4113" i="10" s="1"/>
  <c r="H4113" i="10"/>
  <c r="I4113" i="10" s="1"/>
  <c r="J4113" i="10" s="1"/>
  <c r="E4113" i="10"/>
  <c r="F4113" i="10" s="1"/>
  <c r="G4113" i="10" s="1"/>
  <c r="B4113" i="10"/>
  <c r="C4113" i="10" s="1"/>
  <c r="D4113" i="10" s="1"/>
  <c r="A4114" i="10"/>
  <c r="K4114" i="10" l="1"/>
  <c r="L4114" i="10" s="1"/>
  <c r="M4114" i="10" s="1"/>
  <c r="H4114" i="10"/>
  <c r="I4114" i="10" s="1"/>
  <c r="J4114" i="10" s="1"/>
  <c r="E4114" i="10"/>
  <c r="F4114" i="10" s="1"/>
  <c r="G4114" i="10" s="1"/>
  <c r="B4114" i="10"/>
  <c r="C4114" i="10" s="1"/>
  <c r="D4114" i="10" s="1"/>
  <c r="A4115" i="10"/>
  <c r="K4115" i="10" l="1"/>
  <c r="L4115" i="10" s="1"/>
  <c r="M4115" i="10" s="1"/>
  <c r="H4115" i="10"/>
  <c r="I4115" i="10" s="1"/>
  <c r="J4115" i="10" s="1"/>
  <c r="E4115" i="10"/>
  <c r="F4115" i="10" s="1"/>
  <c r="G4115" i="10" s="1"/>
  <c r="A4116" i="10"/>
  <c r="B4115" i="10"/>
  <c r="C4115" i="10" s="1"/>
  <c r="D4115" i="10" s="1"/>
  <c r="K4116" i="10" l="1"/>
  <c r="L4116" i="10" s="1"/>
  <c r="M4116" i="10" s="1"/>
  <c r="H4116" i="10"/>
  <c r="I4116" i="10" s="1"/>
  <c r="J4116" i="10" s="1"/>
  <c r="E4116" i="10"/>
  <c r="F4116" i="10" s="1"/>
  <c r="G4116" i="10" s="1"/>
  <c r="B4116" i="10"/>
  <c r="C4116" i="10" s="1"/>
  <c r="D4116" i="10" s="1"/>
  <c r="A4117" i="10"/>
  <c r="K4117" i="10" l="1"/>
  <c r="L4117" i="10" s="1"/>
  <c r="M4117" i="10" s="1"/>
  <c r="H4117" i="10"/>
  <c r="I4117" i="10" s="1"/>
  <c r="J4117" i="10" s="1"/>
  <c r="E4117" i="10"/>
  <c r="F4117" i="10" s="1"/>
  <c r="G4117" i="10" s="1"/>
  <c r="A4118" i="10"/>
  <c r="B4117" i="10"/>
  <c r="C4117" i="10" s="1"/>
  <c r="D4117" i="10" s="1"/>
  <c r="K4118" i="10" l="1"/>
  <c r="L4118" i="10" s="1"/>
  <c r="M4118" i="10" s="1"/>
  <c r="H4118" i="10"/>
  <c r="I4118" i="10" s="1"/>
  <c r="J4118" i="10" s="1"/>
  <c r="E4118" i="10"/>
  <c r="F4118" i="10" s="1"/>
  <c r="G4118" i="10" s="1"/>
  <c r="B4118" i="10"/>
  <c r="C4118" i="10" s="1"/>
  <c r="D4118" i="10" s="1"/>
  <c r="A4119" i="10"/>
  <c r="K4119" i="10" l="1"/>
  <c r="L4119" i="10" s="1"/>
  <c r="M4119" i="10" s="1"/>
  <c r="H4119" i="10"/>
  <c r="I4119" i="10" s="1"/>
  <c r="J4119" i="10" s="1"/>
  <c r="E4119" i="10"/>
  <c r="F4119" i="10" s="1"/>
  <c r="G4119" i="10" s="1"/>
  <c r="A4120" i="10"/>
  <c r="B4119" i="10"/>
  <c r="C4119" i="10" s="1"/>
  <c r="D4119" i="10" s="1"/>
  <c r="K4120" i="10" l="1"/>
  <c r="L4120" i="10" s="1"/>
  <c r="M4120" i="10" s="1"/>
  <c r="H4120" i="10"/>
  <c r="I4120" i="10" s="1"/>
  <c r="J4120" i="10" s="1"/>
  <c r="E4120" i="10"/>
  <c r="F4120" i="10" s="1"/>
  <c r="G4120" i="10" s="1"/>
  <c r="B4120" i="10"/>
  <c r="C4120" i="10" s="1"/>
  <c r="D4120" i="10" s="1"/>
  <c r="A4121" i="10"/>
  <c r="K4121" i="10" l="1"/>
  <c r="L4121" i="10" s="1"/>
  <c r="M4121" i="10" s="1"/>
  <c r="E4121" i="10"/>
  <c r="F4121" i="10" s="1"/>
  <c r="G4121" i="10" s="1"/>
  <c r="H4121" i="10"/>
  <c r="I4121" i="10" s="1"/>
  <c r="J4121" i="10" s="1"/>
  <c r="B4121" i="10"/>
  <c r="C4121" i="10" s="1"/>
  <c r="D4121" i="10" s="1"/>
  <c r="A4122" i="10"/>
  <c r="K4122" i="10" l="1"/>
  <c r="L4122" i="10" s="1"/>
  <c r="M4122" i="10" s="1"/>
  <c r="H4122" i="10"/>
  <c r="I4122" i="10" s="1"/>
  <c r="J4122" i="10" s="1"/>
  <c r="E4122" i="10"/>
  <c r="F4122" i="10" s="1"/>
  <c r="G4122" i="10" s="1"/>
  <c r="B4122" i="10"/>
  <c r="C4122" i="10" s="1"/>
  <c r="D4122" i="10" s="1"/>
  <c r="A4123" i="10"/>
  <c r="K4123" i="10" l="1"/>
  <c r="L4123" i="10" s="1"/>
  <c r="M4123" i="10" s="1"/>
  <c r="H4123" i="10"/>
  <c r="I4123" i="10" s="1"/>
  <c r="J4123" i="10" s="1"/>
  <c r="E4123" i="10"/>
  <c r="F4123" i="10" s="1"/>
  <c r="G4123" i="10" s="1"/>
  <c r="A4124" i="10"/>
  <c r="B4123" i="10"/>
  <c r="C4123" i="10" s="1"/>
  <c r="D4123" i="10" s="1"/>
  <c r="K4124" i="10" l="1"/>
  <c r="L4124" i="10" s="1"/>
  <c r="M4124" i="10" s="1"/>
  <c r="H4124" i="10"/>
  <c r="I4124" i="10" s="1"/>
  <c r="J4124" i="10" s="1"/>
  <c r="E4124" i="10"/>
  <c r="F4124" i="10" s="1"/>
  <c r="G4124" i="10" s="1"/>
  <c r="B4124" i="10"/>
  <c r="C4124" i="10" s="1"/>
  <c r="D4124" i="10" s="1"/>
  <c r="A4125" i="10"/>
  <c r="K4125" i="10" l="1"/>
  <c r="L4125" i="10" s="1"/>
  <c r="M4125" i="10" s="1"/>
  <c r="E4125" i="10"/>
  <c r="F4125" i="10" s="1"/>
  <c r="G4125" i="10" s="1"/>
  <c r="H4125" i="10"/>
  <c r="I4125" i="10" s="1"/>
  <c r="J4125" i="10" s="1"/>
  <c r="A4126" i="10"/>
  <c r="B4125" i="10"/>
  <c r="C4125" i="10" s="1"/>
  <c r="D4125" i="10" s="1"/>
  <c r="K4126" i="10" l="1"/>
  <c r="L4126" i="10" s="1"/>
  <c r="M4126" i="10" s="1"/>
  <c r="H4126" i="10"/>
  <c r="I4126" i="10" s="1"/>
  <c r="J4126" i="10" s="1"/>
  <c r="E4126" i="10"/>
  <c r="F4126" i="10" s="1"/>
  <c r="G4126" i="10" s="1"/>
  <c r="B4126" i="10"/>
  <c r="C4126" i="10" s="1"/>
  <c r="D4126" i="10" s="1"/>
  <c r="A4127" i="10"/>
  <c r="K4127" i="10" l="1"/>
  <c r="L4127" i="10" s="1"/>
  <c r="M4127" i="10" s="1"/>
  <c r="H4127" i="10"/>
  <c r="I4127" i="10" s="1"/>
  <c r="J4127" i="10" s="1"/>
  <c r="E4127" i="10"/>
  <c r="F4127" i="10" s="1"/>
  <c r="G4127" i="10" s="1"/>
  <c r="A4128" i="10"/>
  <c r="B4127" i="10"/>
  <c r="C4127" i="10" s="1"/>
  <c r="D4127" i="10" s="1"/>
  <c r="K4128" i="10" l="1"/>
  <c r="L4128" i="10" s="1"/>
  <c r="M4128" i="10" s="1"/>
  <c r="H4128" i="10"/>
  <c r="I4128" i="10" s="1"/>
  <c r="J4128" i="10" s="1"/>
  <c r="E4128" i="10"/>
  <c r="F4128" i="10" s="1"/>
  <c r="G4128" i="10" s="1"/>
  <c r="B4128" i="10"/>
  <c r="C4128" i="10" s="1"/>
  <c r="D4128" i="10" s="1"/>
  <c r="A4129" i="10"/>
  <c r="K4129" i="10" l="1"/>
  <c r="L4129" i="10" s="1"/>
  <c r="M4129" i="10" s="1"/>
  <c r="H4129" i="10"/>
  <c r="I4129" i="10" s="1"/>
  <c r="J4129" i="10" s="1"/>
  <c r="E4129" i="10"/>
  <c r="F4129" i="10" s="1"/>
  <c r="G4129" i="10" s="1"/>
  <c r="B4129" i="10"/>
  <c r="C4129" i="10" s="1"/>
  <c r="D4129" i="10" s="1"/>
  <c r="A4130" i="10"/>
  <c r="K4130" i="10" l="1"/>
  <c r="L4130" i="10" s="1"/>
  <c r="M4130" i="10" s="1"/>
  <c r="H4130" i="10"/>
  <c r="I4130" i="10" s="1"/>
  <c r="J4130" i="10" s="1"/>
  <c r="E4130" i="10"/>
  <c r="F4130" i="10" s="1"/>
  <c r="G4130" i="10" s="1"/>
  <c r="B4130" i="10"/>
  <c r="C4130" i="10" s="1"/>
  <c r="D4130" i="10" s="1"/>
  <c r="A4131" i="10"/>
  <c r="K4131" i="10" l="1"/>
  <c r="L4131" i="10" s="1"/>
  <c r="M4131" i="10" s="1"/>
  <c r="H4131" i="10"/>
  <c r="I4131" i="10" s="1"/>
  <c r="J4131" i="10" s="1"/>
  <c r="E4131" i="10"/>
  <c r="F4131" i="10" s="1"/>
  <c r="G4131" i="10" s="1"/>
  <c r="A4132" i="10"/>
  <c r="B4131" i="10"/>
  <c r="C4131" i="10" s="1"/>
  <c r="D4131" i="10" s="1"/>
  <c r="K4132" i="10" l="1"/>
  <c r="L4132" i="10" s="1"/>
  <c r="M4132" i="10" s="1"/>
  <c r="H4132" i="10"/>
  <c r="I4132" i="10" s="1"/>
  <c r="J4132" i="10" s="1"/>
  <c r="E4132" i="10"/>
  <c r="F4132" i="10" s="1"/>
  <c r="G4132" i="10" s="1"/>
  <c r="B4132" i="10"/>
  <c r="C4132" i="10" s="1"/>
  <c r="D4132" i="10" s="1"/>
  <c r="A4133" i="10"/>
  <c r="K4133" i="10" l="1"/>
  <c r="L4133" i="10" s="1"/>
  <c r="M4133" i="10" s="1"/>
  <c r="H4133" i="10"/>
  <c r="I4133" i="10" s="1"/>
  <c r="J4133" i="10" s="1"/>
  <c r="E4133" i="10"/>
  <c r="F4133" i="10" s="1"/>
  <c r="G4133" i="10" s="1"/>
  <c r="A4134" i="10"/>
  <c r="B4133" i="10"/>
  <c r="C4133" i="10" s="1"/>
  <c r="D4133" i="10" s="1"/>
  <c r="K4134" i="10" l="1"/>
  <c r="L4134" i="10" s="1"/>
  <c r="M4134" i="10" s="1"/>
  <c r="H4134" i="10"/>
  <c r="I4134" i="10" s="1"/>
  <c r="J4134" i="10" s="1"/>
  <c r="E4134" i="10"/>
  <c r="F4134" i="10" s="1"/>
  <c r="G4134" i="10" s="1"/>
  <c r="B4134" i="10"/>
  <c r="C4134" i="10" s="1"/>
  <c r="D4134" i="10" s="1"/>
  <c r="A4135" i="10"/>
  <c r="K4135" i="10" l="1"/>
  <c r="L4135" i="10" s="1"/>
  <c r="M4135" i="10" s="1"/>
  <c r="H4135" i="10"/>
  <c r="I4135" i="10" s="1"/>
  <c r="J4135" i="10" s="1"/>
  <c r="E4135" i="10"/>
  <c r="F4135" i="10" s="1"/>
  <c r="G4135" i="10" s="1"/>
  <c r="A4136" i="10"/>
  <c r="B4135" i="10"/>
  <c r="C4135" i="10" s="1"/>
  <c r="D4135" i="10" s="1"/>
  <c r="K4136" i="10" l="1"/>
  <c r="L4136" i="10" s="1"/>
  <c r="M4136" i="10" s="1"/>
  <c r="H4136" i="10"/>
  <c r="I4136" i="10" s="1"/>
  <c r="J4136" i="10" s="1"/>
  <c r="E4136" i="10"/>
  <c r="F4136" i="10" s="1"/>
  <c r="G4136" i="10" s="1"/>
  <c r="B4136" i="10"/>
  <c r="C4136" i="10" s="1"/>
  <c r="D4136" i="10" s="1"/>
  <c r="A4137" i="10"/>
  <c r="K4137" i="10" l="1"/>
  <c r="L4137" i="10" s="1"/>
  <c r="M4137" i="10" s="1"/>
  <c r="E4137" i="10"/>
  <c r="F4137" i="10" s="1"/>
  <c r="G4137" i="10" s="1"/>
  <c r="H4137" i="10"/>
  <c r="I4137" i="10" s="1"/>
  <c r="J4137" i="10" s="1"/>
  <c r="B4137" i="10"/>
  <c r="C4137" i="10" s="1"/>
  <c r="D4137" i="10" s="1"/>
  <c r="A4138" i="10"/>
  <c r="K4138" i="10" l="1"/>
  <c r="L4138" i="10" s="1"/>
  <c r="M4138" i="10" s="1"/>
  <c r="H4138" i="10"/>
  <c r="I4138" i="10" s="1"/>
  <c r="J4138" i="10" s="1"/>
  <c r="E4138" i="10"/>
  <c r="F4138" i="10" s="1"/>
  <c r="G4138" i="10" s="1"/>
  <c r="B4138" i="10"/>
  <c r="C4138" i="10" s="1"/>
  <c r="D4138" i="10" s="1"/>
  <c r="A4139" i="10"/>
  <c r="K4139" i="10" l="1"/>
  <c r="L4139" i="10" s="1"/>
  <c r="M4139" i="10" s="1"/>
  <c r="H4139" i="10"/>
  <c r="I4139" i="10" s="1"/>
  <c r="J4139" i="10" s="1"/>
  <c r="E4139" i="10"/>
  <c r="F4139" i="10" s="1"/>
  <c r="G4139" i="10" s="1"/>
  <c r="A4140" i="10"/>
  <c r="B4139" i="10"/>
  <c r="C4139" i="10" s="1"/>
  <c r="D4139" i="10" s="1"/>
  <c r="K4140" i="10" l="1"/>
  <c r="L4140" i="10" s="1"/>
  <c r="M4140" i="10" s="1"/>
  <c r="H4140" i="10"/>
  <c r="I4140" i="10" s="1"/>
  <c r="J4140" i="10" s="1"/>
  <c r="E4140" i="10"/>
  <c r="F4140" i="10" s="1"/>
  <c r="G4140" i="10" s="1"/>
  <c r="B4140" i="10"/>
  <c r="C4140" i="10" s="1"/>
  <c r="D4140" i="10" s="1"/>
  <c r="A4141" i="10"/>
  <c r="K4141" i="10" l="1"/>
  <c r="L4141" i="10" s="1"/>
  <c r="M4141" i="10" s="1"/>
  <c r="E4141" i="10"/>
  <c r="F4141" i="10" s="1"/>
  <c r="G4141" i="10" s="1"/>
  <c r="H4141" i="10"/>
  <c r="I4141" i="10" s="1"/>
  <c r="J4141" i="10" s="1"/>
  <c r="A4142" i="10"/>
  <c r="B4141" i="10"/>
  <c r="C4141" i="10" s="1"/>
  <c r="D4141" i="10" s="1"/>
  <c r="K4142" i="10" l="1"/>
  <c r="L4142" i="10" s="1"/>
  <c r="M4142" i="10" s="1"/>
  <c r="H4142" i="10"/>
  <c r="I4142" i="10" s="1"/>
  <c r="J4142" i="10" s="1"/>
  <c r="E4142" i="10"/>
  <c r="F4142" i="10" s="1"/>
  <c r="G4142" i="10" s="1"/>
  <c r="B4142" i="10"/>
  <c r="C4142" i="10" s="1"/>
  <c r="D4142" i="10" s="1"/>
  <c r="A4143" i="10"/>
  <c r="K4143" i="10" l="1"/>
  <c r="L4143" i="10" s="1"/>
  <c r="M4143" i="10" s="1"/>
  <c r="H4143" i="10"/>
  <c r="I4143" i="10" s="1"/>
  <c r="J4143" i="10" s="1"/>
  <c r="E4143" i="10"/>
  <c r="F4143" i="10" s="1"/>
  <c r="G4143" i="10" s="1"/>
  <c r="A4144" i="10"/>
  <c r="B4143" i="10"/>
  <c r="C4143" i="10" s="1"/>
  <c r="D4143" i="10" s="1"/>
  <c r="K4144" i="10" l="1"/>
  <c r="L4144" i="10" s="1"/>
  <c r="M4144" i="10" s="1"/>
  <c r="H4144" i="10"/>
  <c r="I4144" i="10" s="1"/>
  <c r="J4144" i="10" s="1"/>
  <c r="E4144" i="10"/>
  <c r="F4144" i="10" s="1"/>
  <c r="G4144" i="10" s="1"/>
  <c r="B4144" i="10"/>
  <c r="C4144" i="10" s="1"/>
  <c r="D4144" i="10" s="1"/>
  <c r="A4145" i="10"/>
  <c r="K4145" i="10" l="1"/>
  <c r="L4145" i="10" s="1"/>
  <c r="M4145" i="10" s="1"/>
  <c r="H4145" i="10"/>
  <c r="I4145" i="10" s="1"/>
  <c r="J4145" i="10" s="1"/>
  <c r="E4145" i="10"/>
  <c r="F4145" i="10" s="1"/>
  <c r="G4145" i="10" s="1"/>
  <c r="B4145" i="10"/>
  <c r="C4145" i="10" s="1"/>
  <c r="D4145" i="10" s="1"/>
  <c r="A4146" i="10"/>
  <c r="K4146" i="10" l="1"/>
  <c r="L4146" i="10" s="1"/>
  <c r="M4146" i="10" s="1"/>
  <c r="H4146" i="10"/>
  <c r="I4146" i="10" s="1"/>
  <c r="J4146" i="10" s="1"/>
  <c r="E4146" i="10"/>
  <c r="F4146" i="10" s="1"/>
  <c r="G4146" i="10" s="1"/>
  <c r="B4146" i="10"/>
  <c r="C4146" i="10" s="1"/>
  <c r="D4146" i="10" s="1"/>
  <c r="A4147" i="10"/>
  <c r="K4147" i="10" l="1"/>
  <c r="L4147" i="10" s="1"/>
  <c r="M4147" i="10" s="1"/>
  <c r="H4147" i="10"/>
  <c r="I4147" i="10" s="1"/>
  <c r="J4147" i="10" s="1"/>
  <c r="E4147" i="10"/>
  <c r="F4147" i="10" s="1"/>
  <c r="G4147" i="10" s="1"/>
  <c r="A4148" i="10"/>
  <c r="B4147" i="10"/>
  <c r="C4147" i="10" s="1"/>
  <c r="D4147" i="10" s="1"/>
  <c r="K4148" i="10" l="1"/>
  <c r="L4148" i="10" s="1"/>
  <c r="M4148" i="10" s="1"/>
  <c r="H4148" i="10"/>
  <c r="I4148" i="10" s="1"/>
  <c r="J4148" i="10" s="1"/>
  <c r="E4148" i="10"/>
  <c r="F4148" i="10" s="1"/>
  <c r="G4148" i="10" s="1"/>
  <c r="B4148" i="10"/>
  <c r="C4148" i="10" s="1"/>
  <c r="D4148" i="10" s="1"/>
  <c r="A4149" i="10"/>
  <c r="K4149" i="10" l="1"/>
  <c r="L4149" i="10" s="1"/>
  <c r="M4149" i="10" s="1"/>
  <c r="H4149" i="10"/>
  <c r="I4149" i="10" s="1"/>
  <c r="J4149" i="10" s="1"/>
  <c r="E4149" i="10"/>
  <c r="F4149" i="10" s="1"/>
  <c r="G4149" i="10" s="1"/>
  <c r="A4150" i="10"/>
  <c r="B4149" i="10"/>
  <c r="C4149" i="10" s="1"/>
  <c r="D4149" i="10" s="1"/>
  <c r="K4150" i="10" l="1"/>
  <c r="L4150" i="10" s="1"/>
  <c r="M4150" i="10" s="1"/>
  <c r="H4150" i="10"/>
  <c r="I4150" i="10" s="1"/>
  <c r="J4150" i="10" s="1"/>
  <c r="E4150" i="10"/>
  <c r="F4150" i="10" s="1"/>
  <c r="G4150" i="10" s="1"/>
  <c r="B4150" i="10"/>
  <c r="C4150" i="10" s="1"/>
  <c r="D4150" i="10" s="1"/>
  <c r="A4151" i="10"/>
  <c r="K4151" i="10" l="1"/>
  <c r="L4151" i="10" s="1"/>
  <c r="M4151" i="10" s="1"/>
  <c r="H4151" i="10"/>
  <c r="I4151" i="10" s="1"/>
  <c r="J4151" i="10" s="1"/>
  <c r="E4151" i="10"/>
  <c r="F4151" i="10" s="1"/>
  <c r="G4151" i="10" s="1"/>
  <c r="A4152" i="10"/>
  <c r="B4151" i="10"/>
  <c r="C4151" i="10" s="1"/>
  <c r="D4151" i="10" s="1"/>
  <c r="K4152" i="10" l="1"/>
  <c r="L4152" i="10" s="1"/>
  <c r="M4152" i="10" s="1"/>
  <c r="H4152" i="10"/>
  <c r="I4152" i="10" s="1"/>
  <c r="J4152" i="10" s="1"/>
  <c r="E4152" i="10"/>
  <c r="F4152" i="10" s="1"/>
  <c r="G4152" i="10" s="1"/>
  <c r="B4152" i="10"/>
  <c r="C4152" i="10" s="1"/>
  <c r="D4152" i="10" s="1"/>
  <c r="A4153" i="10"/>
  <c r="K4153" i="10" l="1"/>
  <c r="L4153" i="10" s="1"/>
  <c r="M4153" i="10" s="1"/>
  <c r="E4153" i="10"/>
  <c r="F4153" i="10" s="1"/>
  <c r="G4153" i="10" s="1"/>
  <c r="H4153" i="10"/>
  <c r="I4153" i="10" s="1"/>
  <c r="J4153" i="10" s="1"/>
  <c r="B4153" i="10"/>
  <c r="C4153" i="10" s="1"/>
  <c r="D4153" i="10" s="1"/>
  <c r="A4154" i="10"/>
  <c r="K4154" i="10" l="1"/>
  <c r="L4154" i="10" s="1"/>
  <c r="M4154" i="10" s="1"/>
  <c r="H4154" i="10"/>
  <c r="I4154" i="10" s="1"/>
  <c r="J4154" i="10" s="1"/>
  <c r="E4154" i="10"/>
  <c r="F4154" i="10" s="1"/>
  <c r="G4154" i="10" s="1"/>
  <c r="B4154" i="10"/>
  <c r="C4154" i="10" s="1"/>
  <c r="D4154" i="10" s="1"/>
  <c r="A4155" i="10"/>
  <c r="K4155" i="10" l="1"/>
  <c r="L4155" i="10" s="1"/>
  <c r="M4155" i="10" s="1"/>
  <c r="H4155" i="10"/>
  <c r="I4155" i="10" s="1"/>
  <c r="J4155" i="10" s="1"/>
  <c r="E4155" i="10"/>
  <c r="F4155" i="10" s="1"/>
  <c r="G4155" i="10" s="1"/>
  <c r="A4156" i="10"/>
  <c r="B4155" i="10"/>
  <c r="C4155" i="10" s="1"/>
  <c r="D4155" i="10" s="1"/>
  <c r="K4156" i="10" l="1"/>
  <c r="L4156" i="10" s="1"/>
  <c r="M4156" i="10" s="1"/>
  <c r="H4156" i="10"/>
  <c r="I4156" i="10" s="1"/>
  <c r="J4156" i="10" s="1"/>
  <c r="E4156" i="10"/>
  <c r="F4156" i="10" s="1"/>
  <c r="G4156" i="10" s="1"/>
  <c r="B4156" i="10"/>
  <c r="C4156" i="10" s="1"/>
  <c r="D4156" i="10" s="1"/>
  <c r="A4157" i="10"/>
  <c r="K4157" i="10" l="1"/>
  <c r="L4157" i="10" s="1"/>
  <c r="M4157" i="10" s="1"/>
  <c r="E4157" i="10"/>
  <c r="F4157" i="10" s="1"/>
  <c r="G4157" i="10" s="1"/>
  <c r="H4157" i="10"/>
  <c r="I4157" i="10" s="1"/>
  <c r="J4157" i="10" s="1"/>
  <c r="A4158" i="10"/>
  <c r="B4157" i="10"/>
  <c r="C4157" i="10" s="1"/>
  <c r="D4157" i="10" s="1"/>
  <c r="K4158" i="10" l="1"/>
  <c r="L4158" i="10" s="1"/>
  <c r="M4158" i="10" s="1"/>
  <c r="H4158" i="10"/>
  <c r="I4158" i="10" s="1"/>
  <c r="J4158" i="10" s="1"/>
  <c r="E4158" i="10"/>
  <c r="F4158" i="10" s="1"/>
  <c r="G4158" i="10" s="1"/>
  <c r="B4158" i="10"/>
  <c r="C4158" i="10" s="1"/>
  <c r="D4158" i="10" s="1"/>
  <c r="A4159" i="10"/>
  <c r="K4159" i="10" l="1"/>
  <c r="L4159" i="10" s="1"/>
  <c r="M4159" i="10" s="1"/>
  <c r="H4159" i="10"/>
  <c r="I4159" i="10" s="1"/>
  <c r="J4159" i="10" s="1"/>
  <c r="E4159" i="10"/>
  <c r="F4159" i="10" s="1"/>
  <c r="G4159" i="10" s="1"/>
  <c r="A4160" i="10"/>
  <c r="B4159" i="10"/>
  <c r="C4159" i="10" s="1"/>
  <c r="D4159" i="10" s="1"/>
  <c r="K4160" i="10" l="1"/>
  <c r="L4160" i="10" s="1"/>
  <c r="M4160" i="10" s="1"/>
  <c r="H4160" i="10"/>
  <c r="I4160" i="10" s="1"/>
  <c r="J4160" i="10" s="1"/>
  <c r="E4160" i="10"/>
  <c r="F4160" i="10" s="1"/>
  <c r="G4160" i="10" s="1"/>
  <c r="B4160" i="10"/>
  <c r="C4160" i="10" s="1"/>
  <c r="D4160" i="10" s="1"/>
  <c r="A4161" i="10"/>
  <c r="K4161" i="10" l="1"/>
  <c r="L4161" i="10" s="1"/>
  <c r="M4161" i="10" s="1"/>
  <c r="H4161" i="10"/>
  <c r="I4161" i="10" s="1"/>
  <c r="J4161" i="10" s="1"/>
  <c r="E4161" i="10"/>
  <c r="F4161" i="10" s="1"/>
  <c r="G4161" i="10" s="1"/>
  <c r="B4161" i="10"/>
  <c r="C4161" i="10" s="1"/>
  <c r="D4161" i="10" s="1"/>
  <c r="A4162" i="10"/>
  <c r="K4162" i="10" l="1"/>
  <c r="L4162" i="10" s="1"/>
  <c r="M4162" i="10" s="1"/>
  <c r="H4162" i="10"/>
  <c r="I4162" i="10" s="1"/>
  <c r="J4162" i="10" s="1"/>
  <c r="E4162" i="10"/>
  <c r="F4162" i="10" s="1"/>
  <c r="G4162" i="10" s="1"/>
  <c r="B4162" i="10"/>
  <c r="C4162" i="10" s="1"/>
  <c r="D4162" i="10" s="1"/>
  <c r="A4163" i="10"/>
  <c r="K4163" i="10" l="1"/>
  <c r="L4163" i="10" s="1"/>
  <c r="M4163" i="10" s="1"/>
  <c r="H4163" i="10"/>
  <c r="I4163" i="10" s="1"/>
  <c r="J4163" i="10" s="1"/>
  <c r="E4163" i="10"/>
  <c r="F4163" i="10" s="1"/>
  <c r="G4163" i="10" s="1"/>
  <c r="A4164" i="10"/>
  <c r="B4163" i="10"/>
  <c r="C4163" i="10" s="1"/>
  <c r="D4163" i="10" s="1"/>
  <c r="K4164" i="10" l="1"/>
  <c r="L4164" i="10" s="1"/>
  <c r="M4164" i="10" s="1"/>
  <c r="H4164" i="10"/>
  <c r="I4164" i="10" s="1"/>
  <c r="J4164" i="10" s="1"/>
  <c r="E4164" i="10"/>
  <c r="F4164" i="10" s="1"/>
  <c r="G4164" i="10" s="1"/>
  <c r="B4164" i="10"/>
  <c r="C4164" i="10" s="1"/>
  <c r="D4164" i="10" s="1"/>
  <c r="A4165" i="10"/>
  <c r="K4165" i="10" l="1"/>
  <c r="L4165" i="10" s="1"/>
  <c r="M4165" i="10" s="1"/>
  <c r="H4165" i="10"/>
  <c r="I4165" i="10" s="1"/>
  <c r="J4165" i="10" s="1"/>
  <c r="E4165" i="10"/>
  <c r="F4165" i="10" s="1"/>
  <c r="G4165" i="10" s="1"/>
  <c r="A4166" i="10"/>
  <c r="B4165" i="10"/>
  <c r="C4165" i="10" s="1"/>
  <c r="D4165" i="10" s="1"/>
  <c r="K4166" i="10" l="1"/>
  <c r="L4166" i="10" s="1"/>
  <c r="M4166" i="10" s="1"/>
  <c r="H4166" i="10"/>
  <c r="I4166" i="10" s="1"/>
  <c r="J4166" i="10" s="1"/>
  <c r="E4166" i="10"/>
  <c r="F4166" i="10" s="1"/>
  <c r="G4166" i="10" s="1"/>
  <c r="B4166" i="10"/>
  <c r="C4166" i="10" s="1"/>
  <c r="D4166" i="10" s="1"/>
  <c r="A4167" i="10"/>
  <c r="K4167" i="10" l="1"/>
  <c r="L4167" i="10" s="1"/>
  <c r="M4167" i="10" s="1"/>
  <c r="H4167" i="10"/>
  <c r="I4167" i="10" s="1"/>
  <c r="J4167" i="10" s="1"/>
  <c r="E4167" i="10"/>
  <c r="F4167" i="10" s="1"/>
  <c r="G4167" i="10" s="1"/>
  <c r="A4168" i="10"/>
  <c r="B4167" i="10"/>
  <c r="C4167" i="10" s="1"/>
  <c r="D4167" i="10" s="1"/>
  <c r="K4168" i="10" l="1"/>
  <c r="L4168" i="10" s="1"/>
  <c r="M4168" i="10" s="1"/>
  <c r="H4168" i="10"/>
  <c r="I4168" i="10" s="1"/>
  <c r="J4168" i="10" s="1"/>
  <c r="E4168" i="10"/>
  <c r="F4168" i="10" s="1"/>
  <c r="G4168" i="10" s="1"/>
  <c r="B4168" i="10"/>
  <c r="C4168" i="10" s="1"/>
  <c r="D4168" i="10" s="1"/>
  <c r="A4169" i="10"/>
  <c r="K4169" i="10" l="1"/>
  <c r="L4169" i="10" s="1"/>
  <c r="M4169" i="10" s="1"/>
  <c r="E4169" i="10"/>
  <c r="F4169" i="10" s="1"/>
  <c r="G4169" i="10" s="1"/>
  <c r="H4169" i="10"/>
  <c r="I4169" i="10" s="1"/>
  <c r="J4169" i="10" s="1"/>
  <c r="B4169" i="10"/>
  <c r="C4169" i="10" s="1"/>
  <c r="D4169" i="10" s="1"/>
  <c r="A4170" i="10"/>
  <c r="K4170" i="10" l="1"/>
  <c r="L4170" i="10" s="1"/>
  <c r="M4170" i="10" s="1"/>
  <c r="H4170" i="10"/>
  <c r="I4170" i="10" s="1"/>
  <c r="J4170" i="10" s="1"/>
  <c r="E4170" i="10"/>
  <c r="F4170" i="10" s="1"/>
  <c r="G4170" i="10" s="1"/>
  <c r="B4170" i="10"/>
  <c r="C4170" i="10" s="1"/>
  <c r="D4170" i="10" s="1"/>
  <c r="A4171" i="10"/>
  <c r="K4171" i="10" l="1"/>
  <c r="L4171" i="10" s="1"/>
  <c r="M4171" i="10" s="1"/>
  <c r="H4171" i="10"/>
  <c r="I4171" i="10" s="1"/>
  <c r="J4171" i="10" s="1"/>
  <c r="E4171" i="10"/>
  <c r="F4171" i="10" s="1"/>
  <c r="G4171" i="10" s="1"/>
  <c r="A4172" i="10"/>
  <c r="B4171" i="10"/>
  <c r="C4171" i="10" s="1"/>
  <c r="D4171" i="10" s="1"/>
  <c r="K4172" i="10" l="1"/>
  <c r="L4172" i="10" s="1"/>
  <c r="M4172" i="10" s="1"/>
  <c r="H4172" i="10"/>
  <c r="I4172" i="10" s="1"/>
  <c r="J4172" i="10" s="1"/>
  <c r="E4172" i="10"/>
  <c r="F4172" i="10" s="1"/>
  <c r="G4172" i="10" s="1"/>
  <c r="B4172" i="10"/>
  <c r="C4172" i="10" s="1"/>
  <c r="D4172" i="10" s="1"/>
  <c r="A4173" i="10"/>
  <c r="K4173" i="10" l="1"/>
  <c r="L4173" i="10" s="1"/>
  <c r="M4173" i="10" s="1"/>
  <c r="E4173" i="10"/>
  <c r="F4173" i="10" s="1"/>
  <c r="G4173" i="10" s="1"/>
  <c r="H4173" i="10"/>
  <c r="I4173" i="10" s="1"/>
  <c r="J4173" i="10" s="1"/>
  <c r="A4174" i="10"/>
  <c r="B4173" i="10"/>
  <c r="C4173" i="10" s="1"/>
  <c r="D4173" i="10" s="1"/>
  <c r="K4174" i="10" l="1"/>
  <c r="L4174" i="10" s="1"/>
  <c r="M4174" i="10" s="1"/>
  <c r="H4174" i="10"/>
  <c r="I4174" i="10" s="1"/>
  <c r="J4174" i="10" s="1"/>
  <c r="E4174" i="10"/>
  <c r="F4174" i="10" s="1"/>
  <c r="G4174" i="10" s="1"/>
  <c r="B4174" i="10"/>
  <c r="C4174" i="10" s="1"/>
  <c r="D4174" i="10" s="1"/>
  <c r="A4175" i="10"/>
  <c r="K4175" i="10" l="1"/>
  <c r="L4175" i="10" s="1"/>
  <c r="M4175" i="10" s="1"/>
  <c r="H4175" i="10"/>
  <c r="I4175" i="10" s="1"/>
  <c r="J4175" i="10" s="1"/>
  <c r="E4175" i="10"/>
  <c r="F4175" i="10" s="1"/>
  <c r="G4175" i="10" s="1"/>
  <c r="A4176" i="10"/>
  <c r="B4175" i="10"/>
  <c r="C4175" i="10" s="1"/>
  <c r="D4175" i="10" s="1"/>
  <c r="K4176" i="10" l="1"/>
  <c r="L4176" i="10" s="1"/>
  <c r="M4176" i="10" s="1"/>
  <c r="H4176" i="10"/>
  <c r="I4176" i="10" s="1"/>
  <c r="J4176" i="10" s="1"/>
  <c r="E4176" i="10"/>
  <c r="F4176" i="10" s="1"/>
  <c r="G4176" i="10" s="1"/>
  <c r="B4176" i="10"/>
  <c r="C4176" i="10" s="1"/>
  <c r="D4176" i="10" s="1"/>
  <c r="A4177" i="10"/>
  <c r="K4177" i="10" l="1"/>
  <c r="L4177" i="10" s="1"/>
  <c r="M4177" i="10" s="1"/>
  <c r="H4177" i="10"/>
  <c r="I4177" i="10" s="1"/>
  <c r="J4177" i="10" s="1"/>
  <c r="E4177" i="10"/>
  <c r="F4177" i="10" s="1"/>
  <c r="G4177" i="10" s="1"/>
  <c r="B4177" i="10"/>
  <c r="C4177" i="10" s="1"/>
  <c r="D4177" i="10" s="1"/>
  <c r="A4178" i="10"/>
  <c r="K4178" i="10" l="1"/>
  <c r="L4178" i="10" s="1"/>
  <c r="M4178" i="10" s="1"/>
  <c r="H4178" i="10"/>
  <c r="I4178" i="10" s="1"/>
  <c r="J4178" i="10" s="1"/>
  <c r="E4178" i="10"/>
  <c r="F4178" i="10" s="1"/>
  <c r="G4178" i="10" s="1"/>
  <c r="B4178" i="10"/>
  <c r="C4178" i="10" s="1"/>
  <c r="D4178" i="10" s="1"/>
  <c r="A4179" i="10"/>
  <c r="K4179" i="10" l="1"/>
  <c r="L4179" i="10" s="1"/>
  <c r="M4179" i="10" s="1"/>
  <c r="H4179" i="10"/>
  <c r="I4179" i="10" s="1"/>
  <c r="J4179" i="10" s="1"/>
  <c r="E4179" i="10"/>
  <c r="F4179" i="10" s="1"/>
  <c r="G4179" i="10" s="1"/>
  <c r="A4180" i="10"/>
  <c r="B4179" i="10"/>
  <c r="C4179" i="10" s="1"/>
  <c r="D4179" i="10" s="1"/>
  <c r="K4180" i="10" l="1"/>
  <c r="L4180" i="10" s="1"/>
  <c r="M4180" i="10" s="1"/>
  <c r="H4180" i="10"/>
  <c r="I4180" i="10" s="1"/>
  <c r="J4180" i="10" s="1"/>
  <c r="E4180" i="10"/>
  <c r="F4180" i="10" s="1"/>
  <c r="G4180" i="10" s="1"/>
  <c r="B4180" i="10"/>
  <c r="C4180" i="10" s="1"/>
  <c r="D4180" i="10" s="1"/>
  <c r="A4181" i="10"/>
  <c r="K4181" i="10" l="1"/>
  <c r="L4181" i="10" s="1"/>
  <c r="M4181" i="10" s="1"/>
  <c r="H4181" i="10"/>
  <c r="I4181" i="10" s="1"/>
  <c r="J4181" i="10" s="1"/>
  <c r="E4181" i="10"/>
  <c r="F4181" i="10" s="1"/>
  <c r="G4181" i="10" s="1"/>
  <c r="A4182" i="10"/>
  <c r="B4181" i="10"/>
  <c r="C4181" i="10" s="1"/>
  <c r="D4181" i="10" s="1"/>
  <c r="K4182" i="10" l="1"/>
  <c r="L4182" i="10" s="1"/>
  <c r="M4182" i="10" s="1"/>
  <c r="H4182" i="10"/>
  <c r="I4182" i="10" s="1"/>
  <c r="J4182" i="10" s="1"/>
  <c r="E4182" i="10"/>
  <c r="F4182" i="10" s="1"/>
  <c r="G4182" i="10" s="1"/>
  <c r="B4182" i="10"/>
  <c r="C4182" i="10" s="1"/>
  <c r="D4182" i="10" s="1"/>
  <c r="A4183" i="10"/>
  <c r="K4183" i="10" l="1"/>
  <c r="L4183" i="10" s="1"/>
  <c r="M4183" i="10" s="1"/>
  <c r="H4183" i="10"/>
  <c r="I4183" i="10" s="1"/>
  <c r="J4183" i="10" s="1"/>
  <c r="E4183" i="10"/>
  <c r="F4183" i="10" s="1"/>
  <c r="G4183" i="10" s="1"/>
  <c r="A4184" i="10"/>
  <c r="B4183" i="10"/>
  <c r="C4183" i="10" s="1"/>
  <c r="D4183" i="10" s="1"/>
  <c r="K4184" i="10" l="1"/>
  <c r="L4184" i="10" s="1"/>
  <c r="M4184" i="10" s="1"/>
  <c r="H4184" i="10"/>
  <c r="I4184" i="10" s="1"/>
  <c r="J4184" i="10" s="1"/>
  <c r="E4184" i="10"/>
  <c r="F4184" i="10" s="1"/>
  <c r="G4184" i="10" s="1"/>
  <c r="B4184" i="10"/>
  <c r="C4184" i="10" s="1"/>
  <c r="D4184" i="10" s="1"/>
  <c r="A4185" i="10"/>
  <c r="K4185" i="10" l="1"/>
  <c r="L4185" i="10" s="1"/>
  <c r="M4185" i="10" s="1"/>
  <c r="E4185" i="10"/>
  <c r="F4185" i="10" s="1"/>
  <c r="G4185" i="10" s="1"/>
  <c r="H4185" i="10"/>
  <c r="I4185" i="10" s="1"/>
  <c r="J4185" i="10" s="1"/>
  <c r="B4185" i="10"/>
  <c r="C4185" i="10" s="1"/>
  <c r="D4185" i="10" s="1"/>
  <c r="A4186" i="10"/>
  <c r="K4186" i="10" l="1"/>
  <c r="L4186" i="10" s="1"/>
  <c r="M4186" i="10" s="1"/>
  <c r="H4186" i="10"/>
  <c r="I4186" i="10" s="1"/>
  <c r="J4186" i="10" s="1"/>
  <c r="E4186" i="10"/>
  <c r="F4186" i="10" s="1"/>
  <c r="G4186" i="10" s="1"/>
  <c r="B4186" i="10"/>
  <c r="C4186" i="10" s="1"/>
  <c r="D4186" i="10" s="1"/>
  <c r="A4187" i="10"/>
  <c r="K4187" i="10" l="1"/>
  <c r="L4187" i="10" s="1"/>
  <c r="M4187" i="10" s="1"/>
  <c r="H4187" i="10"/>
  <c r="I4187" i="10" s="1"/>
  <c r="J4187" i="10" s="1"/>
  <c r="E4187" i="10"/>
  <c r="F4187" i="10" s="1"/>
  <c r="G4187" i="10" s="1"/>
  <c r="A4188" i="10"/>
  <c r="B4187" i="10"/>
  <c r="C4187" i="10" s="1"/>
  <c r="D4187" i="10" s="1"/>
  <c r="K4188" i="10" l="1"/>
  <c r="L4188" i="10" s="1"/>
  <c r="M4188" i="10" s="1"/>
  <c r="H4188" i="10"/>
  <c r="I4188" i="10" s="1"/>
  <c r="J4188" i="10" s="1"/>
  <c r="E4188" i="10"/>
  <c r="F4188" i="10" s="1"/>
  <c r="G4188" i="10" s="1"/>
  <c r="B4188" i="10"/>
  <c r="C4188" i="10" s="1"/>
  <c r="D4188" i="10" s="1"/>
  <c r="A4189" i="10"/>
  <c r="K4189" i="10" l="1"/>
  <c r="L4189" i="10" s="1"/>
  <c r="M4189" i="10" s="1"/>
  <c r="E4189" i="10"/>
  <c r="F4189" i="10" s="1"/>
  <c r="G4189" i="10" s="1"/>
  <c r="H4189" i="10"/>
  <c r="I4189" i="10" s="1"/>
  <c r="J4189" i="10" s="1"/>
  <c r="A4190" i="10"/>
  <c r="B4189" i="10"/>
  <c r="C4189" i="10" s="1"/>
  <c r="D4189" i="10" s="1"/>
  <c r="K4190" i="10" l="1"/>
  <c r="L4190" i="10" s="1"/>
  <c r="M4190" i="10" s="1"/>
  <c r="H4190" i="10"/>
  <c r="I4190" i="10" s="1"/>
  <c r="J4190" i="10" s="1"/>
  <c r="E4190" i="10"/>
  <c r="F4190" i="10" s="1"/>
  <c r="G4190" i="10" s="1"/>
  <c r="B4190" i="10"/>
  <c r="C4190" i="10" s="1"/>
  <c r="D4190" i="10" s="1"/>
  <c r="A4191" i="10"/>
  <c r="K4191" i="10" l="1"/>
  <c r="L4191" i="10" s="1"/>
  <c r="M4191" i="10" s="1"/>
  <c r="H4191" i="10"/>
  <c r="I4191" i="10" s="1"/>
  <c r="J4191" i="10" s="1"/>
  <c r="E4191" i="10"/>
  <c r="F4191" i="10" s="1"/>
  <c r="G4191" i="10" s="1"/>
  <c r="A4192" i="10"/>
  <c r="B4191" i="10"/>
  <c r="C4191" i="10" s="1"/>
  <c r="D4191" i="10" s="1"/>
  <c r="K4192" i="10" l="1"/>
  <c r="L4192" i="10" s="1"/>
  <c r="M4192" i="10" s="1"/>
  <c r="H4192" i="10"/>
  <c r="I4192" i="10" s="1"/>
  <c r="J4192" i="10" s="1"/>
  <c r="E4192" i="10"/>
  <c r="F4192" i="10" s="1"/>
  <c r="G4192" i="10" s="1"/>
  <c r="B4192" i="10"/>
  <c r="C4192" i="10" s="1"/>
  <c r="D4192" i="10" s="1"/>
  <c r="A4193" i="10"/>
  <c r="K4193" i="10" l="1"/>
  <c r="L4193" i="10" s="1"/>
  <c r="M4193" i="10" s="1"/>
  <c r="H4193" i="10"/>
  <c r="I4193" i="10" s="1"/>
  <c r="J4193" i="10" s="1"/>
  <c r="E4193" i="10"/>
  <c r="F4193" i="10" s="1"/>
  <c r="G4193" i="10" s="1"/>
  <c r="B4193" i="10"/>
  <c r="C4193" i="10" s="1"/>
  <c r="D4193" i="10" s="1"/>
  <c r="A4194" i="10"/>
  <c r="K4194" i="10" l="1"/>
  <c r="L4194" i="10" s="1"/>
  <c r="M4194" i="10" s="1"/>
  <c r="H4194" i="10"/>
  <c r="I4194" i="10" s="1"/>
  <c r="J4194" i="10" s="1"/>
  <c r="E4194" i="10"/>
  <c r="F4194" i="10" s="1"/>
  <c r="G4194" i="10" s="1"/>
  <c r="B4194" i="10"/>
  <c r="C4194" i="10" s="1"/>
  <c r="D4194" i="10" s="1"/>
  <c r="A4195" i="10"/>
  <c r="K4195" i="10" l="1"/>
  <c r="L4195" i="10" s="1"/>
  <c r="M4195" i="10" s="1"/>
  <c r="H4195" i="10"/>
  <c r="I4195" i="10" s="1"/>
  <c r="J4195" i="10" s="1"/>
  <c r="E4195" i="10"/>
  <c r="F4195" i="10" s="1"/>
  <c r="G4195" i="10" s="1"/>
  <c r="A4196" i="10"/>
  <c r="B4195" i="10"/>
  <c r="C4195" i="10" s="1"/>
  <c r="D4195" i="10" s="1"/>
  <c r="K4196" i="10" l="1"/>
  <c r="L4196" i="10" s="1"/>
  <c r="M4196" i="10" s="1"/>
  <c r="H4196" i="10"/>
  <c r="I4196" i="10" s="1"/>
  <c r="J4196" i="10" s="1"/>
  <c r="E4196" i="10"/>
  <c r="F4196" i="10" s="1"/>
  <c r="G4196" i="10" s="1"/>
  <c r="B4196" i="10"/>
  <c r="C4196" i="10" s="1"/>
  <c r="D4196" i="10" s="1"/>
  <c r="A4197" i="10"/>
  <c r="K4197" i="10" l="1"/>
  <c r="L4197" i="10" s="1"/>
  <c r="M4197" i="10" s="1"/>
  <c r="H4197" i="10"/>
  <c r="I4197" i="10" s="1"/>
  <c r="J4197" i="10" s="1"/>
  <c r="E4197" i="10"/>
  <c r="F4197" i="10" s="1"/>
  <c r="G4197" i="10" s="1"/>
  <c r="A4198" i="10"/>
  <c r="B4197" i="10"/>
  <c r="C4197" i="10" s="1"/>
  <c r="D4197" i="10" s="1"/>
  <c r="K4198" i="10" l="1"/>
  <c r="L4198" i="10" s="1"/>
  <c r="M4198" i="10" s="1"/>
  <c r="H4198" i="10"/>
  <c r="I4198" i="10" s="1"/>
  <c r="J4198" i="10" s="1"/>
  <c r="E4198" i="10"/>
  <c r="F4198" i="10" s="1"/>
  <c r="G4198" i="10" s="1"/>
  <c r="B4198" i="10"/>
  <c r="C4198" i="10" s="1"/>
  <c r="D4198" i="10" s="1"/>
  <c r="A4199" i="10"/>
  <c r="K4199" i="10" l="1"/>
  <c r="L4199" i="10" s="1"/>
  <c r="M4199" i="10" s="1"/>
  <c r="H4199" i="10"/>
  <c r="I4199" i="10" s="1"/>
  <c r="J4199" i="10" s="1"/>
  <c r="E4199" i="10"/>
  <c r="F4199" i="10" s="1"/>
  <c r="G4199" i="10" s="1"/>
  <c r="A4200" i="10"/>
  <c r="B4199" i="10"/>
  <c r="C4199" i="10" s="1"/>
  <c r="D4199" i="10" s="1"/>
  <c r="K4200" i="10" l="1"/>
  <c r="L4200" i="10" s="1"/>
  <c r="M4200" i="10" s="1"/>
  <c r="H4200" i="10"/>
  <c r="I4200" i="10" s="1"/>
  <c r="J4200" i="10" s="1"/>
  <c r="E4200" i="10"/>
  <c r="F4200" i="10" s="1"/>
  <c r="G4200" i="10" s="1"/>
  <c r="B4200" i="10"/>
  <c r="C4200" i="10" s="1"/>
  <c r="D4200" i="10" s="1"/>
  <c r="A4201" i="10"/>
  <c r="K4201" i="10" l="1"/>
  <c r="L4201" i="10" s="1"/>
  <c r="M4201" i="10" s="1"/>
  <c r="E4201" i="10"/>
  <c r="F4201" i="10" s="1"/>
  <c r="G4201" i="10" s="1"/>
  <c r="H4201" i="10"/>
  <c r="I4201" i="10" s="1"/>
  <c r="J4201" i="10" s="1"/>
  <c r="B4201" i="10"/>
  <c r="C4201" i="10" s="1"/>
  <c r="D4201" i="10" s="1"/>
  <c r="A4202" i="10"/>
  <c r="K4202" i="10" l="1"/>
  <c r="L4202" i="10" s="1"/>
  <c r="M4202" i="10" s="1"/>
  <c r="H4202" i="10"/>
  <c r="I4202" i="10" s="1"/>
  <c r="J4202" i="10" s="1"/>
  <c r="E4202" i="10"/>
  <c r="F4202" i="10" s="1"/>
  <c r="G4202" i="10" s="1"/>
  <c r="B4202" i="10"/>
  <c r="C4202" i="10" s="1"/>
  <c r="D4202" i="10" s="1"/>
  <c r="A4203" i="10"/>
  <c r="K4203" i="10" l="1"/>
  <c r="L4203" i="10" s="1"/>
  <c r="M4203" i="10" s="1"/>
  <c r="H4203" i="10"/>
  <c r="I4203" i="10" s="1"/>
  <c r="J4203" i="10" s="1"/>
  <c r="E4203" i="10"/>
  <c r="F4203" i="10" s="1"/>
  <c r="G4203" i="10" s="1"/>
  <c r="A4204" i="10"/>
  <c r="B4203" i="10"/>
  <c r="C4203" i="10" s="1"/>
  <c r="D4203" i="10" s="1"/>
  <c r="K4204" i="10" l="1"/>
  <c r="L4204" i="10" s="1"/>
  <c r="M4204" i="10" s="1"/>
  <c r="H4204" i="10"/>
  <c r="I4204" i="10" s="1"/>
  <c r="J4204" i="10" s="1"/>
  <c r="E4204" i="10"/>
  <c r="F4204" i="10" s="1"/>
  <c r="G4204" i="10" s="1"/>
  <c r="B4204" i="10"/>
  <c r="C4204" i="10" s="1"/>
  <c r="D4204" i="10" s="1"/>
  <c r="A4205" i="10"/>
  <c r="K4205" i="10" l="1"/>
  <c r="L4205" i="10" s="1"/>
  <c r="M4205" i="10" s="1"/>
  <c r="E4205" i="10"/>
  <c r="F4205" i="10" s="1"/>
  <c r="G4205" i="10" s="1"/>
  <c r="H4205" i="10"/>
  <c r="I4205" i="10" s="1"/>
  <c r="J4205" i="10" s="1"/>
  <c r="A4206" i="10"/>
  <c r="B4205" i="10"/>
  <c r="C4205" i="10" s="1"/>
  <c r="D4205" i="10" s="1"/>
  <c r="K4206" i="10" l="1"/>
  <c r="L4206" i="10" s="1"/>
  <c r="M4206" i="10" s="1"/>
  <c r="H4206" i="10"/>
  <c r="I4206" i="10" s="1"/>
  <c r="J4206" i="10" s="1"/>
  <c r="E4206" i="10"/>
  <c r="F4206" i="10" s="1"/>
  <c r="G4206" i="10" s="1"/>
  <c r="B4206" i="10"/>
  <c r="C4206" i="10" s="1"/>
  <c r="D4206" i="10" s="1"/>
  <c r="A4207" i="10"/>
  <c r="K4207" i="10" l="1"/>
  <c r="L4207" i="10" s="1"/>
  <c r="M4207" i="10" s="1"/>
  <c r="H4207" i="10"/>
  <c r="I4207" i="10" s="1"/>
  <c r="J4207" i="10" s="1"/>
  <c r="E4207" i="10"/>
  <c r="F4207" i="10" s="1"/>
  <c r="G4207" i="10" s="1"/>
  <c r="A4208" i="10"/>
  <c r="B4207" i="10"/>
  <c r="C4207" i="10" s="1"/>
  <c r="D4207" i="10" s="1"/>
  <c r="K4208" i="10" l="1"/>
  <c r="L4208" i="10" s="1"/>
  <c r="M4208" i="10" s="1"/>
  <c r="H4208" i="10"/>
  <c r="I4208" i="10" s="1"/>
  <c r="J4208" i="10" s="1"/>
  <c r="E4208" i="10"/>
  <c r="F4208" i="10" s="1"/>
  <c r="G4208" i="10" s="1"/>
  <c r="B4208" i="10"/>
  <c r="C4208" i="10" s="1"/>
  <c r="D4208" i="10" s="1"/>
  <c r="A4209" i="10"/>
  <c r="K4209" i="10" l="1"/>
  <c r="L4209" i="10" s="1"/>
  <c r="M4209" i="10" s="1"/>
  <c r="H4209" i="10"/>
  <c r="I4209" i="10" s="1"/>
  <c r="J4209" i="10" s="1"/>
  <c r="E4209" i="10"/>
  <c r="F4209" i="10" s="1"/>
  <c r="G4209" i="10" s="1"/>
  <c r="B4209" i="10"/>
  <c r="C4209" i="10" s="1"/>
  <c r="D4209" i="10" s="1"/>
  <c r="A4210" i="10"/>
  <c r="K4210" i="10" l="1"/>
  <c r="L4210" i="10" s="1"/>
  <c r="M4210" i="10" s="1"/>
  <c r="H4210" i="10"/>
  <c r="I4210" i="10" s="1"/>
  <c r="J4210" i="10" s="1"/>
  <c r="E4210" i="10"/>
  <c r="F4210" i="10" s="1"/>
  <c r="G4210" i="10" s="1"/>
  <c r="B4210" i="10"/>
  <c r="C4210" i="10" s="1"/>
  <c r="D4210" i="10" s="1"/>
  <c r="A4211" i="10"/>
  <c r="K4211" i="10" l="1"/>
  <c r="L4211" i="10" s="1"/>
  <c r="M4211" i="10" s="1"/>
  <c r="H4211" i="10"/>
  <c r="I4211" i="10" s="1"/>
  <c r="J4211" i="10" s="1"/>
  <c r="E4211" i="10"/>
  <c r="F4211" i="10" s="1"/>
  <c r="G4211" i="10" s="1"/>
  <c r="A4212" i="10"/>
  <c r="B4211" i="10"/>
  <c r="C4211" i="10" s="1"/>
  <c r="D4211" i="10" s="1"/>
  <c r="K4212" i="10" l="1"/>
  <c r="L4212" i="10" s="1"/>
  <c r="M4212" i="10" s="1"/>
  <c r="H4212" i="10"/>
  <c r="I4212" i="10" s="1"/>
  <c r="J4212" i="10" s="1"/>
  <c r="E4212" i="10"/>
  <c r="F4212" i="10" s="1"/>
  <c r="G4212" i="10" s="1"/>
  <c r="B4212" i="10"/>
  <c r="C4212" i="10" s="1"/>
  <c r="D4212" i="10" s="1"/>
  <c r="A4213" i="10"/>
  <c r="K4213" i="10" l="1"/>
  <c r="L4213" i="10" s="1"/>
  <c r="M4213" i="10" s="1"/>
  <c r="H4213" i="10"/>
  <c r="I4213" i="10" s="1"/>
  <c r="J4213" i="10" s="1"/>
  <c r="E4213" i="10"/>
  <c r="F4213" i="10" s="1"/>
  <c r="G4213" i="10" s="1"/>
  <c r="A4214" i="10"/>
  <c r="B4213" i="10"/>
  <c r="C4213" i="10" s="1"/>
  <c r="D4213" i="10" s="1"/>
  <c r="K4214" i="10" l="1"/>
  <c r="L4214" i="10" s="1"/>
  <c r="M4214" i="10" s="1"/>
  <c r="H4214" i="10"/>
  <c r="I4214" i="10" s="1"/>
  <c r="J4214" i="10" s="1"/>
  <c r="E4214" i="10"/>
  <c r="F4214" i="10" s="1"/>
  <c r="G4214" i="10" s="1"/>
  <c r="A4215" i="10"/>
  <c r="B4214" i="10"/>
  <c r="C4214" i="10" s="1"/>
  <c r="D4214" i="10" s="1"/>
  <c r="K4215" i="10" l="1"/>
  <c r="L4215" i="10" s="1"/>
  <c r="M4215" i="10" s="1"/>
  <c r="H4215" i="10"/>
  <c r="I4215" i="10" s="1"/>
  <c r="J4215" i="10" s="1"/>
  <c r="E4215" i="10"/>
  <c r="F4215" i="10" s="1"/>
  <c r="G4215" i="10" s="1"/>
  <c r="A4216" i="10"/>
  <c r="B4215" i="10"/>
  <c r="C4215" i="10" s="1"/>
  <c r="D4215" i="10" s="1"/>
  <c r="K4216" i="10" l="1"/>
  <c r="L4216" i="10" s="1"/>
  <c r="M4216" i="10" s="1"/>
  <c r="H4216" i="10"/>
  <c r="I4216" i="10" s="1"/>
  <c r="J4216" i="10" s="1"/>
  <c r="E4216" i="10"/>
  <c r="F4216" i="10" s="1"/>
  <c r="G4216" i="10" s="1"/>
  <c r="A4217" i="10"/>
  <c r="B4216" i="10"/>
  <c r="C4216" i="10" s="1"/>
  <c r="D4216" i="10" s="1"/>
  <c r="K4217" i="10" l="1"/>
  <c r="L4217" i="10" s="1"/>
  <c r="M4217" i="10" s="1"/>
  <c r="E4217" i="10"/>
  <c r="F4217" i="10" s="1"/>
  <c r="G4217" i="10" s="1"/>
  <c r="H4217" i="10"/>
  <c r="I4217" i="10" s="1"/>
  <c r="J4217" i="10" s="1"/>
  <c r="A4218" i="10"/>
  <c r="B4217" i="10"/>
  <c r="C4217" i="10" s="1"/>
  <c r="D4217" i="10" s="1"/>
  <c r="K4218" i="10" l="1"/>
  <c r="L4218" i="10" s="1"/>
  <c r="M4218" i="10" s="1"/>
  <c r="H4218" i="10"/>
  <c r="I4218" i="10" s="1"/>
  <c r="J4218" i="10" s="1"/>
  <c r="E4218" i="10"/>
  <c r="F4218" i="10" s="1"/>
  <c r="G4218" i="10" s="1"/>
  <c r="A4219" i="10"/>
  <c r="B4218" i="10"/>
  <c r="C4218" i="10" s="1"/>
  <c r="D4218" i="10" s="1"/>
  <c r="K4219" i="10" l="1"/>
  <c r="L4219" i="10" s="1"/>
  <c r="M4219" i="10" s="1"/>
  <c r="H4219" i="10"/>
  <c r="I4219" i="10" s="1"/>
  <c r="J4219" i="10" s="1"/>
  <c r="E4219" i="10"/>
  <c r="F4219" i="10" s="1"/>
  <c r="G4219" i="10" s="1"/>
  <c r="A4220" i="10"/>
  <c r="B4219" i="10"/>
  <c r="C4219" i="10" s="1"/>
  <c r="D4219" i="10" s="1"/>
  <c r="K4220" i="10" l="1"/>
  <c r="L4220" i="10" s="1"/>
  <c r="M4220" i="10" s="1"/>
  <c r="H4220" i="10"/>
  <c r="I4220" i="10" s="1"/>
  <c r="J4220" i="10" s="1"/>
  <c r="E4220" i="10"/>
  <c r="F4220" i="10" s="1"/>
  <c r="G4220" i="10" s="1"/>
  <c r="A4221" i="10"/>
  <c r="B4220" i="10"/>
  <c r="C4220" i="10" s="1"/>
  <c r="D4220" i="10" s="1"/>
  <c r="K4221" i="10" l="1"/>
  <c r="L4221" i="10" s="1"/>
  <c r="M4221" i="10" s="1"/>
  <c r="E4221" i="10"/>
  <c r="F4221" i="10" s="1"/>
  <c r="G4221" i="10" s="1"/>
  <c r="H4221" i="10"/>
  <c r="I4221" i="10" s="1"/>
  <c r="J4221" i="10" s="1"/>
  <c r="A4222" i="10"/>
  <c r="B4221" i="10"/>
  <c r="C4221" i="10" s="1"/>
  <c r="D4221" i="10" s="1"/>
  <c r="K4222" i="10" l="1"/>
  <c r="L4222" i="10" s="1"/>
  <c r="M4222" i="10" s="1"/>
  <c r="H4222" i="10"/>
  <c r="I4222" i="10" s="1"/>
  <c r="J4222" i="10" s="1"/>
  <c r="E4222" i="10"/>
  <c r="F4222" i="10" s="1"/>
  <c r="G4222" i="10" s="1"/>
  <c r="A4223" i="10"/>
  <c r="B4222" i="10"/>
  <c r="C4222" i="10" s="1"/>
  <c r="D4222" i="10" s="1"/>
  <c r="K4223" i="10" l="1"/>
  <c r="L4223" i="10" s="1"/>
  <c r="M4223" i="10" s="1"/>
  <c r="H4223" i="10"/>
  <c r="I4223" i="10" s="1"/>
  <c r="J4223" i="10" s="1"/>
  <c r="E4223" i="10"/>
  <c r="F4223" i="10" s="1"/>
  <c r="G4223" i="10" s="1"/>
  <c r="A4224" i="10"/>
  <c r="B4223" i="10"/>
  <c r="C4223" i="10" s="1"/>
  <c r="D4223" i="10" s="1"/>
  <c r="K4224" i="10" l="1"/>
  <c r="L4224" i="10" s="1"/>
  <c r="M4224" i="10" s="1"/>
  <c r="H4224" i="10"/>
  <c r="I4224" i="10" s="1"/>
  <c r="J4224" i="10" s="1"/>
  <c r="E4224" i="10"/>
  <c r="F4224" i="10" s="1"/>
  <c r="G4224" i="10" s="1"/>
  <c r="A4225" i="10"/>
  <c r="B4224" i="10"/>
  <c r="C4224" i="10" s="1"/>
  <c r="D4224" i="10" s="1"/>
  <c r="K4225" i="10" l="1"/>
  <c r="L4225" i="10" s="1"/>
  <c r="M4225" i="10" s="1"/>
  <c r="H4225" i="10"/>
  <c r="I4225" i="10" s="1"/>
  <c r="J4225" i="10" s="1"/>
  <c r="E4225" i="10"/>
  <c r="F4225" i="10" s="1"/>
  <c r="G4225" i="10" s="1"/>
  <c r="A4226" i="10"/>
  <c r="B4225" i="10"/>
  <c r="C4225" i="10" s="1"/>
  <c r="D4225" i="10" s="1"/>
  <c r="K4226" i="10" l="1"/>
  <c r="L4226" i="10" s="1"/>
  <c r="M4226" i="10" s="1"/>
  <c r="H4226" i="10"/>
  <c r="I4226" i="10" s="1"/>
  <c r="J4226" i="10" s="1"/>
  <c r="E4226" i="10"/>
  <c r="F4226" i="10" s="1"/>
  <c r="G4226" i="10" s="1"/>
  <c r="A4227" i="10"/>
  <c r="B4226" i="10"/>
  <c r="C4226" i="10" s="1"/>
  <c r="D4226" i="10" s="1"/>
  <c r="K4227" i="10" l="1"/>
  <c r="L4227" i="10" s="1"/>
  <c r="M4227" i="10" s="1"/>
  <c r="H4227" i="10"/>
  <c r="I4227" i="10" s="1"/>
  <c r="J4227" i="10" s="1"/>
  <c r="E4227" i="10"/>
  <c r="F4227" i="10" s="1"/>
  <c r="G4227" i="10" s="1"/>
  <c r="A4228" i="10"/>
  <c r="B4227" i="10"/>
  <c r="C4227" i="10" s="1"/>
  <c r="D4227" i="10" s="1"/>
  <c r="K4228" i="10" l="1"/>
  <c r="L4228" i="10" s="1"/>
  <c r="M4228" i="10" s="1"/>
  <c r="H4228" i="10"/>
  <c r="I4228" i="10" s="1"/>
  <c r="J4228" i="10" s="1"/>
  <c r="E4228" i="10"/>
  <c r="F4228" i="10" s="1"/>
  <c r="G4228" i="10" s="1"/>
  <c r="A4229" i="10"/>
  <c r="B4228" i="10"/>
  <c r="C4228" i="10" s="1"/>
  <c r="D4228" i="10" s="1"/>
  <c r="K4229" i="10" l="1"/>
  <c r="L4229" i="10" s="1"/>
  <c r="M4229" i="10" s="1"/>
  <c r="H4229" i="10"/>
  <c r="I4229" i="10" s="1"/>
  <c r="J4229" i="10" s="1"/>
  <c r="E4229" i="10"/>
  <c r="F4229" i="10" s="1"/>
  <c r="G4229" i="10" s="1"/>
  <c r="A4230" i="10"/>
  <c r="B4229" i="10"/>
  <c r="C4229" i="10" s="1"/>
  <c r="D4229" i="10" s="1"/>
  <c r="K4230" i="10" l="1"/>
  <c r="L4230" i="10" s="1"/>
  <c r="M4230" i="10" s="1"/>
  <c r="H4230" i="10"/>
  <c r="I4230" i="10" s="1"/>
  <c r="J4230" i="10" s="1"/>
  <c r="E4230" i="10"/>
  <c r="F4230" i="10" s="1"/>
  <c r="G4230" i="10" s="1"/>
  <c r="A4231" i="10"/>
  <c r="B4230" i="10"/>
  <c r="C4230" i="10" s="1"/>
  <c r="D4230" i="10" s="1"/>
  <c r="K4231" i="10" l="1"/>
  <c r="L4231" i="10" s="1"/>
  <c r="M4231" i="10" s="1"/>
  <c r="H4231" i="10"/>
  <c r="I4231" i="10" s="1"/>
  <c r="J4231" i="10" s="1"/>
  <c r="E4231" i="10"/>
  <c r="F4231" i="10" s="1"/>
  <c r="G4231" i="10" s="1"/>
  <c r="A4232" i="10"/>
  <c r="B4231" i="10"/>
  <c r="C4231" i="10" s="1"/>
  <c r="D4231" i="10" s="1"/>
  <c r="K4232" i="10" l="1"/>
  <c r="L4232" i="10" s="1"/>
  <c r="M4232" i="10" s="1"/>
  <c r="H4232" i="10"/>
  <c r="I4232" i="10" s="1"/>
  <c r="J4232" i="10" s="1"/>
  <c r="E4232" i="10"/>
  <c r="F4232" i="10" s="1"/>
  <c r="G4232" i="10" s="1"/>
  <c r="A4233" i="10"/>
  <c r="B4232" i="10"/>
  <c r="C4232" i="10" s="1"/>
  <c r="D4232" i="10" s="1"/>
  <c r="K4233" i="10" l="1"/>
  <c r="L4233" i="10" s="1"/>
  <c r="M4233" i="10" s="1"/>
  <c r="E4233" i="10"/>
  <c r="F4233" i="10" s="1"/>
  <c r="G4233" i="10" s="1"/>
  <c r="H4233" i="10"/>
  <c r="I4233" i="10" s="1"/>
  <c r="J4233" i="10" s="1"/>
  <c r="A4234" i="10"/>
  <c r="B4233" i="10"/>
  <c r="C4233" i="10" s="1"/>
  <c r="D4233" i="10" s="1"/>
  <c r="K4234" i="10" l="1"/>
  <c r="L4234" i="10" s="1"/>
  <c r="M4234" i="10" s="1"/>
  <c r="H4234" i="10"/>
  <c r="I4234" i="10" s="1"/>
  <c r="J4234" i="10" s="1"/>
  <c r="E4234" i="10"/>
  <c r="F4234" i="10" s="1"/>
  <c r="G4234" i="10" s="1"/>
  <c r="A4235" i="10"/>
  <c r="B4234" i="10"/>
  <c r="C4234" i="10" s="1"/>
  <c r="D4234" i="10" s="1"/>
  <c r="K4235" i="10" l="1"/>
  <c r="L4235" i="10" s="1"/>
  <c r="M4235" i="10" s="1"/>
  <c r="H4235" i="10"/>
  <c r="I4235" i="10" s="1"/>
  <c r="J4235" i="10" s="1"/>
  <c r="E4235" i="10"/>
  <c r="F4235" i="10" s="1"/>
  <c r="G4235" i="10" s="1"/>
  <c r="A4236" i="10"/>
  <c r="B4235" i="10"/>
  <c r="C4235" i="10" s="1"/>
  <c r="D4235" i="10" s="1"/>
  <c r="K4236" i="10" l="1"/>
  <c r="L4236" i="10" s="1"/>
  <c r="M4236" i="10" s="1"/>
  <c r="H4236" i="10"/>
  <c r="I4236" i="10" s="1"/>
  <c r="J4236" i="10" s="1"/>
  <c r="E4236" i="10"/>
  <c r="F4236" i="10" s="1"/>
  <c r="G4236" i="10" s="1"/>
  <c r="A4237" i="10"/>
  <c r="B4236" i="10"/>
  <c r="C4236" i="10" s="1"/>
  <c r="D4236" i="10" s="1"/>
  <c r="K4237" i="10" l="1"/>
  <c r="L4237" i="10" s="1"/>
  <c r="M4237" i="10" s="1"/>
  <c r="E4237" i="10"/>
  <c r="F4237" i="10" s="1"/>
  <c r="G4237" i="10" s="1"/>
  <c r="H4237" i="10"/>
  <c r="I4237" i="10" s="1"/>
  <c r="J4237" i="10" s="1"/>
  <c r="A4238" i="10"/>
  <c r="B4237" i="10"/>
  <c r="C4237" i="10" s="1"/>
  <c r="D4237" i="10" s="1"/>
  <c r="K4238" i="10" l="1"/>
  <c r="L4238" i="10" s="1"/>
  <c r="M4238" i="10" s="1"/>
  <c r="H4238" i="10"/>
  <c r="I4238" i="10" s="1"/>
  <c r="J4238" i="10" s="1"/>
  <c r="E4238" i="10"/>
  <c r="F4238" i="10" s="1"/>
  <c r="G4238" i="10" s="1"/>
  <c r="A4239" i="10"/>
  <c r="B4238" i="10"/>
  <c r="C4238" i="10" s="1"/>
  <c r="D4238" i="10" s="1"/>
  <c r="K4239" i="10" l="1"/>
  <c r="L4239" i="10" s="1"/>
  <c r="M4239" i="10" s="1"/>
  <c r="H4239" i="10"/>
  <c r="I4239" i="10" s="1"/>
  <c r="J4239" i="10" s="1"/>
  <c r="E4239" i="10"/>
  <c r="F4239" i="10" s="1"/>
  <c r="G4239" i="10" s="1"/>
  <c r="A4240" i="10"/>
  <c r="B4239" i="10"/>
  <c r="C4239" i="10" s="1"/>
  <c r="D4239" i="10" s="1"/>
  <c r="K4240" i="10" l="1"/>
  <c r="L4240" i="10" s="1"/>
  <c r="M4240" i="10" s="1"/>
  <c r="H4240" i="10"/>
  <c r="I4240" i="10" s="1"/>
  <c r="J4240" i="10" s="1"/>
  <c r="E4240" i="10"/>
  <c r="F4240" i="10" s="1"/>
  <c r="G4240" i="10" s="1"/>
  <c r="A4241" i="10"/>
  <c r="B4240" i="10"/>
  <c r="C4240" i="10" s="1"/>
  <c r="D4240" i="10" s="1"/>
  <c r="K4241" i="10" l="1"/>
  <c r="L4241" i="10" s="1"/>
  <c r="M4241" i="10" s="1"/>
  <c r="H4241" i="10"/>
  <c r="I4241" i="10" s="1"/>
  <c r="J4241" i="10" s="1"/>
  <c r="E4241" i="10"/>
  <c r="F4241" i="10" s="1"/>
  <c r="G4241" i="10" s="1"/>
  <c r="A4242" i="10"/>
  <c r="B4241" i="10"/>
  <c r="C4241" i="10" s="1"/>
  <c r="D4241" i="10" s="1"/>
  <c r="K4242" i="10" l="1"/>
  <c r="L4242" i="10" s="1"/>
  <c r="M4242" i="10" s="1"/>
  <c r="H4242" i="10"/>
  <c r="I4242" i="10" s="1"/>
  <c r="J4242" i="10" s="1"/>
  <c r="E4242" i="10"/>
  <c r="F4242" i="10" s="1"/>
  <c r="G4242" i="10" s="1"/>
  <c r="A4243" i="10"/>
  <c r="B4242" i="10"/>
  <c r="C4242" i="10" s="1"/>
  <c r="D4242" i="10" s="1"/>
  <c r="K4243" i="10" l="1"/>
  <c r="L4243" i="10" s="1"/>
  <c r="M4243" i="10" s="1"/>
  <c r="H4243" i="10"/>
  <c r="I4243" i="10" s="1"/>
  <c r="J4243" i="10" s="1"/>
  <c r="E4243" i="10"/>
  <c r="F4243" i="10" s="1"/>
  <c r="G4243" i="10" s="1"/>
  <c r="A4244" i="10"/>
  <c r="B4243" i="10"/>
  <c r="C4243" i="10" s="1"/>
  <c r="D4243" i="10" s="1"/>
  <c r="K4244" i="10" l="1"/>
  <c r="L4244" i="10" s="1"/>
  <c r="M4244" i="10" s="1"/>
  <c r="H4244" i="10"/>
  <c r="I4244" i="10" s="1"/>
  <c r="J4244" i="10" s="1"/>
  <c r="E4244" i="10"/>
  <c r="F4244" i="10" s="1"/>
  <c r="G4244" i="10" s="1"/>
  <c r="A4245" i="10"/>
  <c r="B4244" i="10"/>
  <c r="C4244" i="10" s="1"/>
  <c r="D4244" i="10" s="1"/>
  <c r="K4245" i="10" l="1"/>
  <c r="L4245" i="10" s="1"/>
  <c r="M4245" i="10" s="1"/>
  <c r="H4245" i="10"/>
  <c r="I4245" i="10" s="1"/>
  <c r="J4245" i="10" s="1"/>
  <c r="E4245" i="10"/>
  <c r="F4245" i="10" s="1"/>
  <c r="G4245" i="10" s="1"/>
  <c r="A4246" i="10"/>
  <c r="B4245" i="10"/>
  <c r="C4245" i="10" s="1"/>
  <c r="D4245" i="10" s="1"/>
  <c r="K4246" i="10" l="1"/>
  <c r="L4246" i="10" s="1"/>
  <c r="M4246" i="10" s="1"/>
  <c r="H4246" i="10"/>
  <c r="I4246" i="10" s="1"/>
  <c r="J4246" i="10" s="1"/>
  <c r="E4246" i="10"/>
  <c r="F4246" i="10" s="1"/>
  <c r="G4246" i="10" s="1"/>
  <c r="A4247" i="10"/>
  <c r="B4246" i="10"/>
  <c r="C4246" i="10" s="1"/>
  <c r="D4246" i="10" s="1"/>
  <c r="K4247" i="10" l="1"/>
  <c r="L4247" i="10" s="1"/>
  <c r="M4247" i="10" s="1"/>
  <c r="H4247" i="10"/>
  <c r="I4247" i="10" s="1"/>
  <c r="J4247" i="10" s="1"/>
  <c r="E4247" i="10"/>
  <c r="F4247" i="10" s="1"/>
  <c r="G4247" i="10" s="1"/>
  <c r="A4248" i="10"/>
  <c r="B4247" i="10"/>
  <c r="C4247" i="10" s="1"/>
  <c r="D4247" i="10" s="1"/>
  <c r="K4248" i="10" l="1"/>
  <c r="L4248" i="10" s="1"/>
  <c r="M4248" i="10" s="1"/>
  <c r="H4248" i="10"/>
  <c r="I4248" i="10" s="1"/>
  <c r="J4248" i="10" s="1"/>
  <c r="E4248" i="10"/>
  <c r="F4248" i="10" s="1"/>
  <c r="G4248" i="10" s="1"/>
  <c r="A4249" i="10"/>
  <c r="B4248" i="10"/>
  <c r="C4248" i="10" s="1"/>
  <c r="D4248" i="10" s="1"/>
  <c r="K4249" i="10" l="1"/>
  <c r="L4249" i="10" s="1"/>
  <c r="M4249" i="10" s="1"/>
  <c r="E4249" i="10"/>
  <c r="F4249" i="10" s="1"/>
  <c r="G4249" i="10" s="1"/>
  <c r="H4249" i="10"/>
  <c r="I4249" i="10" s="1"/>
  <c r="J4249" i="10" s="1"/>
  <c r="A4250" i="10"/>
  <c r="B4249" i="10"/>
  <c r="C4249" i="10" s="1"/>
  <c r="D4249" i="10" s="1"/>
  <c r="K4250" i="10" l="1"/>
  <c r="L4250" i="10" s="1"/>
  <c r="M4250" i="10" s="1"/>
  <c r="H4250" i="10"/>
  <c r="I4250" i="10" s="1"/>
  <c r="J4250" i="10" s="1"/>
  <c r="E4250" i="10"/>
  <c r="F4250" i="10" s="1"/>
  <c r="G4250" i="10" s="1"/>
  <c r="A4251" i="10"/>
  <c r="B4250" i="10"/>
  <c r="C4250" i="10" s="1"/>
  <c r="D4250" i="10" s="1"/>
  <c r="K4251" i="10" l="1"/>
  <c r="L4251" i="10" s="1"/>
  <c r="M4251" i="10" s="1"/>
  <c r="H4251" i="10"/>
  <c r="I4251" i="10" s="1"/>
  <c r="J4251" i="10" s="1"/>
  <c r="E4251" i="10"/>
  <c r="F4251" i="10" s="1"/>
  <c r="G4251" i="10" s="1"/>
  <c r="A4252" i="10"/>
  <c r="B4251" i="10"/>
  <c r="C4251" i="10" s="1"/>
  <c r="D4251" i="10" s="1"/>
  <c r="K4252" i="10" l="1"/>
  <c r="L4252" i="10" s="1"/>
  <c r="M4252" i="10" s="1"/>
  <c r="H4252" i="10"/>
  <c r="I4252" i="10" s="1"/>
  <c r="J4252" i="10" s="1"/>
  <c r="E4252" i="10"/>
  <c r="F4252" i="10" s="1"/>
  <c r="G4252" i="10" s="1"/>
  <c r="A4253" i="10"/>
  <c r="B4252" i="10"/>
  <c r="C4252" i="10" s="1"/>
  <c r="D4252" i="10" s="1"/>
  <c r="K4253" i="10" l="1"/>
  <c r="L4253" i="10" s="1"/>
  <c r="M4253" i="10" s="1"/>
  <c r="E4253" i="10"/>
  <c r="F4253" i="10" s="1"/>
  <c r="G4253" i="10" s="1"/>
  <c r="H4253" i="10"/>
  <c r="I4253" i="10" s="1"/>
  <c r="J4253" i="10" s="1"/>
  <c r="A4254" i="10"/>
  <c r="B4253" i="10"/>
  <c r="C4253" i="10" s="1"/>
  <c r="D4253" i="10" s="1"/>
  <c r="K4254" i="10" l="1"/>
  <c r="L4254" i="10" s="1"/>
  <c r="M4254" i="10" s="1"/>
  <c r="H4254" i="10"/>
  <c r="I4254" i="10" s="1"/>
  <c r="J4254" i="10" s="1"/>
  <c r="E4254" i="10"/>
  <c r="F4254" i="10" s="1"/>
  <c r="G4254" i="10" s="1"/>
  <c r="A4255" i="10"/>
  <c r="B4254" i="10"/>
  <c r="C4254" i="10" s="1"/>
  <c r="D4254" i="10" s="1"/>
  <c r="K4255" i="10" l="1"/>
  <c r="L4255" i="10" s="1"/>
  <c r="M4255" i="10" s="1"/>
  <c r="H4255" i="10"/>
  <c r="I4255" i="10" s="1"/>
  <c r="J4255" i="10" s="1"/>
  <c r="E4255" i="10"/>
  <c r="F4255" i="10" s="1"/>
  <c r="G4255" i="10" s="1"/>
  <c r="A4256" i="10"/>
  <c r="B4255" i="10"/>
  <c r="C4255" i="10" s="1"/>
  <c r="D4255" i="10" s="1"/>
  <c r="K4256" i="10" l="1"/>
  <c r="L4256" i="10" s="1"/>
  <c r="M4256" i="10" s="1"/>
  <c r="H4256" i="10"/>
  <c r="I4256" i="10" s="1"/>
  <c r="J4256" i="10" s="1"/>
  <c r="E4256" i="10"/>
  <c r="F4256" i="10" s="1"/>
  <c r="G4256" i="10" s="1"/>
  <c r="A4257" i="10"/>
  <c r="B4256" i="10"/>
  <c r="C4256" i="10" s="1"/>
  <c r="D4256" i="10" s="1"/>
  <c r="K4257" i="10" l="1"/>
  <c r="L4257" i="10" s="1"/>
  <c r="M4257" i="10" s="1"/>
  <c r="H4257" i="10"/>
  <c r="I4257" i="10" s="1"/>
  <c r="J4257" i="10" s="1"/>
  <c r="E4257" i="10"/>
  <c r="F4257" i="10" s="1"/>
  <c r="G4257" i="10" s="1"/>
  <c r="A4258" i="10"/>
  <c r="B4257" i="10"/>
  <c r="C4257" i="10" s="1"/>
  <c r="D4257" i="10" s="1"/>
  <c r="K4258" i="10" l="1"/>
  <c r="L4258" i="10" s="1"/>
  <c r="M4258" i="10" s="1"/>
  <c r="H4258" i="10"/>
  <c r="I4258" i="10" s="1"/>
  <c r="J4258" i="10" s="1"/>
  <c r="E4258" i="10"/>
  <c r="F4258" i="10" s="1"/>
  <c r="G4258" i="10" s="1"/>
  <c r="A4259" i="10"/>
  <c r="B4258" i="10"/>
  <c r="C4258" i="10" s="1"/>
  <c r="D4258" i="10" s="1"/>
  <c r="K4259" i="10" l="1"/>
  <c r="L4259" i="10" s="1"/>
  <c r="M4259" i="10" s="1"/>
  <c r="H4259" i="10"/>
  <c r="I4259" i="10" s="1"/>
  <c r="J4259" i="10" s="1"/>
  <c r="E4259" i="10"/>
  <c r="F4259" i="10" s="1"/>
  <c r="G4259" i="10" s="1"/>
  <c r="A4260" i="10"/>
  <c r="B4259" i="10"/>
  <c r="C4259" i="10" s="1"/>
  <c r="D4259" i="10" s="1"/>
  <c r="K4260" i="10" l="1"/>
  <c r="L4260" i="10" s="1"/>
  <c r="M4260" i="10" s="1"/>
  <c r="H4260" i="10"/>
  <c r="I4260" i="10" s="1"/>
  <c r="J4260" i="10" s="1"/>
  <c r="E4260" i="10"/>
  <c r="F4260" i="10" s="1"/>
  <c r="G4260" i="10" s="1"/>
  <c r="A4261" i="10"/>
  <c r="B4260" i="10"/>
  <c r="C4260" i="10" s="1"/>
  <c r="D4260" i="10" s="1"/>
  <c r="K4261" i="10" l="1"/>
  <c r="L4261" i="10" s="1"/>
  <c r="M4261" i="10" s="1"/>
  <c r="H4261" i="10"/>
  <c r="I4261" i="10" s="1"/>
  <c r="J4261" i="10" s="1"/>
  <c r="E4261" i="10"/>
  <c r="F4261" i="10" s="1"/>
  <c r="G4261" i="10" s="1"/>
  <c r="A4262" i="10"/>
  <c r="B4261" i="10"/>
  <c r="C4261" i="10" s="1"/>
  <c r="D4261" i="10" s="1"/>
  <c r="K4262" i="10" l="1"/>
  <c r="L4262" i="10" s="1"/>
  <c r="M4262" i="10" s="1"/>
  <c r="H4262" i="10"/>
  <c r="I4262" i="10" s="1"/>
  <c r="J4262" i="10" s="1"/>
  <c r="E4262" i="10"/>
  <c r="F4262" i="10" s="1"/>
  <c r="G4262" i="10" s="1"/>
  <c r="A4263" i="10"/>
  <c r="B4262" i="10"/>
  <c r="C4262" i="10" s="1"/>
  <c r="D4262" i="10" s="1"/>
  <c r="K4263" i="10" l="1"/>
  <c r="L4263" i="10" s="1"/>
  <c r="M4263" i="10" s="1"/>
  <c r="H4263" i="10"/>
  <c r="I4263" i="10" s="1"/>
  <c r="J4263" i="10" s="1"/>
  <c r="E4263" i="10"/>
  <c r="F4263" i="10" s="1"/>
  <c r="G4263" i="10" s="1"/>
  <c r="A4264" i="10"/>
  <c r="B4263" i="10"/>
  <c r="C4263" i="10" s="1"/>
  <c r="D4263" i="10" s="1"/>
  <c r="K4264" i="10" l="1"/>
  <c r="L4264" i="10" s="1"/>
  <c r="M4264" i="10" s="1"/>
  <c r="H4264" i="10"/>
  <c r="I4264" i="10" s="1"/>
  <c r="J4264" i="10" s="1"/>
  <c r="E4264" i="10"/>
  <c r="F4264" i="10" s="1"/>
  <c r="G4264" i="10" s="1"/>
  <c r="A4265" i="10"/>
  <c r="B4264" i="10"/>
  <c r="C4264" i="10" s="1"/>
  <c r="D4264" i="10" s="1"/>
  <c r="K4265" i="10" l="1"/>
  <c r="L4265" i="10" s="1"/>
  <c r="M4265" i="10" s="1"/>
  <c r="E4265" i="10"/>
  <c r="F4265" i="10" s="1"/>
  <c r="G4265" i="10" s="1"/>
  <c r="H4265" i="10"/>
  <c r="I4265" i="10" s="1"/>
  <c r="J4265" i="10" s="1"/>
  <c r="A4266" i="10"/>
  <c r="B4265" i="10"/>
  <c r="C4265" i="10" s="1"/>
  <c r="D4265" i="10" s="1"/>
  <c r="K4266" i="10" l="1"/>
  <c r="L4266" i="10" s="1"/>
  <c r="M4266" i="10" s="1"/>
  <c r="H4266" i="10"/>
  <c r="I4266" i="10" s="1"/>
  <c r="J4266" i="10" s="1"/>
  <c r="E4266" i="10"/>
  <c r="F4266" i="10" s="1"/>
  <c r="G4266" i="10" s="1"/>
  <c r="A4267" i="10"/>
  <c r="B4266" i="10"/>
  <c r="C4266" i="10" s="1"/>
  <c r="D4266" i="10" s="1"/>
  <c r="K4267" i="10" l="1"/>
  <c r="L4267" i="10" s="1"/>
  <c r="M4267" i="10" s="1"/>
  <c r="H4267" i="10"/>
  <c r="I4267" i="10" s="1"/>
  <c r="J4267" i="10" s="1"/>
  <c r="E4267" i="10"/>
  <c r="F4267" i="10" s="1"/>
  <c r="G4267" i="10" s="1"/>
  <c r="A4268" i="10"/>
  <c r="B4267" i="10"/>
  <c r="C4267" i="10" s="1"/>
  <c r="D4267" i="10" s="1"/>
  <c r="K4268" i="10" l="1"/>
  <c r="L4268" i="10" s="1"/>
  <c r="M4268" i="10" s="1"/>
  <c r="H4268" i="10"/>
  <c r="I4268" i="10" s="1"/>
  <c r="J4268" i="10" s="1"/>
  <c r="E4268" i="10"/>
  <c r="F4268" i="10" s="1"/>
  <c r="G4268" i="10" s="1"/>
  <c r="A4269" i="10"/>
  <c r="B4268" i="10"/>
  <c r="C4268" i="10" s="1"/>
  <c r="D4268" i="10" s="1"/>
  <c r="K4269" i="10" l="1"/>
  <c r="L4269" i="10" s="1"/>
  <c r="M4269" i="10" s="1"/>
  <c r="E4269" i="10"/>
  <c r="F4269" i="10" s="1"/>
  <c r="G4269" i="10" s="1"/>
  <c r="H4269" i="10"/>
  <c r="I4269" i="10" s="1"/>
  <c r="J4269" i="10" s="1"/>
  <c r="A4270" i="10"/>
  <c r="B4269" i="10"/>
  <c r="C4269" i="10" s="1"/>
  <c r="D4269" i="10" s="1"/>
  <c r="K4270" i="10" l="1"/>
  <c r="L4270" i="10" s="1"/>
  <c r="M4270" i="10" s="1"/>
  <c r="H4270" i="10"/>
  <c r="I4270" i="10" s="1"/>
  <c r="J4270" i="10" s="1"/>
  <c r="E4270" i="10"/>
  <c r="F4270" i="10" s="1"/>
  <c r="G4270" i="10" s="1"/>
  <c r="A4271" i="10"/>
  <c r="B4270" i="10"/>
  <c r="C4270" i="10" s="1"/>
  <c r="D4270" i="10" s="1"/>
  <c r="K4271" i="10" l="1"/>
  <c r="L4271" i="10" s="1"/>
  <c r="M4271" i="10" s="1"/>
  <c r="H4271" i="10"/>
  <c r="I4271" i="10" s="1"/>
  <c r="J4271" i="10" s="1"/>
  <c r="E4271" i="10"/>
  <c r="F4271" i="10" s="1"/>
  <c r="G4271" i="10" s="1"/>
  <c r="A4272" i="10"/>
  <c r="B4271" i="10"/>
  <c r="C4271" i="10" s="1"/>
  <c r="D4271" i="10" s="1"/>
  <c r="K4272" i="10" l="1"/>
  <c r="L4272" i="10" s="1"/>
  <c r="M4272" i="10" s="1"/>
  <c r="H4272" i="10"/>
  <c r="I4272" i="10" s="1"/>
  <c r="J4272" i="10" s="1"/>
  <c r="E4272" i="10"/>
  <c r="F4272" i="10" s="1"/>
  <c r="G4272" i="10" s="1"/>
  <c r="A4273" i="10"/>
  <c r="B4272" i="10"/>
  <c r="C4272" i="10" s="1"/>
  <c r="D4272" i="10" s="1"/>
  <c r="K4273" i="10" l="1"/>
  <c r="L4273" i="10" s="1"/>
  <c r="M4273" i="10" s="1"/>
  <c r="H4273" i="10"/>
  <c r="I4273" i="10" s="1"/>
  <c r="J4273" i="10" s="1"/>
  <c r="E4273" i="10"/>
  <c r="F4273" i="10" s="1"/>
  <c r="G4273" i="10" s="1"/>
  <c r="A4274" i="10"/>
  <c r="B4273" i="10"/>
  <c r="C4273" i="10" s="1"/>
  <c r="D4273" i="10" s="1"/>
  <c r="K4274" i="10" l="1"/>
  <c r="L4274" i="10" s="1"/>
  <c r="M4274" i="10" s="1"/>
  <c r="H4274" i="10"/>
  <c r="I4274" i="10" s="1"/>
  <c r="J4274" i="10" s="1"/>
  <c r="E4274" i="10"/>
  <c r="F4274" i="10" s="1"/>
  <c r="G4274" i="10" s="1"/>
  <c r="A4275" i="10"/>
  <c r="B4274" i="10"/>
  <c r="C4274" i="10" s="1"/>
  <c r="D4274" i="10" s="1"/>
  <c r="K4275" i="10" l="1"/>
  <c r="L4275" i="10" s="1"/>
  <c r="M4275" i="10" s="1"/>
  <c r="H4275" i="10"/>
  <c r="I4275" i="10" s="1"/>
  <c r="J4275" i="10" s="1"/>
  <c r="E4275" i="10"/>
  <c r="F4275" i="10" s="1"/>
  <c r="G4275" i="10" s="1"/>
  <c r="A4276" i="10"/>
  <c r="B4275" i="10"/>
  <c r="C4275" i="10" s="1"/>
  <c r="D4275" i="10" s="1"/>
  <c r="K4276" i="10" l="1"/>
  <c r="L4276" i="10" s="1"/>
  <c r="M4276" i="10" s="1"/>
  <c r="H4276" i="10"/>
  <c r="I4276" i="10" s="1"/>
  <c r="J4276" i="10" s="1"/>
  <c r="E4276" i="10"/>
  <c r="F4276" i="10" s="1"/>
  <c r="G4276" i="10" s="1"/>
  <c r="A4277" i="10"/>
  <c r="B4276" i="10"/>
  <c r="C4276" i="10" s="1"/>
  <c r="D4276" i="10" s="1"/>
  <c r="K4277" i="10" l="1"/>
  <c r="L4277" i="10" s="1"/>
  <c r="M4277" i="10" s="1"/>
  <c r="H4277" i="10"/>
  <c r="I4277" i="10" s="1"/>
  <c r="J4277" i="10" s="1"/>
  <c r="E4277" i="10"/>
  <c r="F4277" i="10" s="1"/>
  <c r="G4277" i="10" s="1"/>
  <c r="A4278" i="10"/>
  <c r="B4277" i="10"/>
  <c r="C4277" i="10" s="1"/>
  <c r="D4277" i="10" s="1"/>
  <c r="K4278" i="10" l="1"/>
  <c r="L4278" i="10" s="1"/>
  <c r="M4278" i="10" s="1"/>
  <c r="H4278" i="10"/>
  <c r="I4278" i="10" s="1"/>
  <c r="J4278" i="10" s="1"/>
  <c r="E4278" i="10"/>
  <c r="F4278" i="10" s="1"/>
  <c r="G4278" i="10" s="1"/>
  <c r="A4279" i="10"/>
  <c r="B4278" i="10"/>
  <c r="C4278" i="10" s="1"/>
  <c r="D4278" i="10" s="1"/>
  <c r="K4279" i="10" l="1"/>
  <c r="L4279" i="10" s="1"/>
  <c r="M4279" i="10" s="1"/>
  <c r="H4279" i="10"/>
  <c r="I4279" i="10" s="1"/>
  <c r="J4279" i="10" s="1"/>
  <c r="E4279" i="10"/>
  <c r="F4279" i="10" s="1"/>
  <c r="G4279" i="10" s="1"/>
  <c r="A4280" i="10"/>
  <c r="B4279" i="10"/>
  <c r="C4279" i="10" s="1"/>
  <c r="D4279" i="10" s="1"/>
  <c r="K4280" i="10" l="1"/>
  <c r="L4280" i="10" s="1"/>
  <c r="M4280" i="10" s="1"/>
  <c r="H4280" i="10"/>
  <c r="I4280" i="10" s="1"/>
  <c r="J4280" i="10" s="1"/>
  <c r="E4280" i="10"/>
  <c r="F4280" i="10" s="1"/>
  <c r="G4280" i="10" s="1"/>
  <c r="A4281" i="10"/>
  <c r="B4280" i="10"/>
  <c r="C4280" i="10" s="1"/>
  <c r="D4280" i="10" s="1"/>
  <c r="K4281" i="10" l="1"/>
  <c r="L4281" i="10" s="1"/>
  <c r="M4281" i="10" s="1"/>
  <c r="E4281" i="10"/>
  <c r="F4281" i="10" s="1"/>
  <c r="G4281" i="10" s="1"/>
  <c r="H4281" i="10"/>
  <c r="I4281" i="10" s="1"/>
  <c r="J4281" i="10" s="1"/>
  <c r="A4282" i="10"/>
  <c r="B4281" i="10"/>
  <c r="C4281" i="10" s="1"/>
  <c r="D4281" i="10" s="1"/>
  <c r="K4282" i="10" l="1"/>
  <c r="L4282" i="10" s="1"/>
  <c r="M4282" i="10" s="1"/>
  <c r="H4282" i="10"/>
  <c r="I4282" i="10" s="1"/>
  <c r="J4282" i="10" s="1"/>
  <c r="E4282" i="10"/>
  <c r="F4282" i="10" s="1"/>
  <c r="G4282" i="10" s="1"/>
  <c r="A4283" i="10"/>
  <c r="B4282" i="10"/>
  <c r="C4282" i="10" s="1"/>
  <c r="D4282" i="10" s="1"/>
  <c r="K4283" i="10" l="1"/>
  <c r="L4283" i="10" s="1"/>
  <c r="M4283" i="10" s="1"/>
  <c r="H4283" i="10"/>
  <c r="I4283" i="10" s="1"/>
  <c r="J4283" i="10" s="1"/>
  <c r="E4283" i="10"/>
  <c r="F4283" i="10" s="1"/>
  <c r="G4283" i="10" s="1"/>
  <c r="A4284" i="10"/>
  <c r="B4283" i="10"/>
  <c r="C4283" i="10" s="1"/>
  <c r="D4283" i="10" s="1"/>
  <c r="K4284" i="10" l="1"/>
  <c r="L4284" i="10" s="1"/>
  <c r="M4284" i="10" s="1"/>
  <c r="H4284" i="10"/>
  <c r="I4284" i="10" s="1"/>
  <c r="J4284" i="10" s="1"/>
  <c r="E4284" i="10"/>
  <c r="F4284" i="10" s="1"/>
  <c r="G4284" i="10" s="1"/>
  <c r="A4285" i="10"/>
  <c r="B4284" i="10"/>
  <c r="C4284" i="10" s="1"/>
  <c r="D4284" i="10" s="1"/>
  <c r="K4285" i="10" l="1"/>
  <c r="L4285" i="10" s="1"/>
  <c r="M4285" i="10" s="1"/>
  <c r="E4285" i="10"/>
  <c r="F4285" i="10" s="1"/>
  <c r="G4285" i="10" s="1"/>
  <c r="H4285" i="10"/>
  <c r="I4285" i="10" s="1"/>
  <c r="J4285" i="10" s="1"/>
  <c r="A4286" i="10"/>
  <c r="B4285" i="10"/>
  <c r="C4285" i="10" s="1"/>
  <c r="D4285" i="10" s="1"/>
  <c r="K4286" i="10" l="1"/>
  <c r="L4286" i="10" s="1"/>
  <c r="M4286" i="10" s="1"/>
  <c r="H4286" i="10"/>
  <c r="I4286" i="10" s="1"/>
  <c r="J4286" i="10" s="1"/>
  <c r="E4286" i="10"/>
  <c r="F4286" i="10" s="1"/>
  <c r="G4286" i="10" s="1"/>
  <c r="A4287" i="10"/>
  <c r="B4286" i="10"/>
  <c r="C4286" i="10" s="1"/>
  <c r="D4286" i="10" s="1"/>
  <c r="K4287" i="10" l="1"/>
  <c r="L4287" i="10" s="1"/>
  <c r="M4287" i="10" s="1"/>
  <c r="H4287" i="10"/>
  <c r="I4287" i="10" s="1"/>
  <c r="J4287" i="10" s="1"/>
  <c r="E4287" i="10"/>
  <c r="F4287" i="10" s="1"/>
  <c r="G4287" i="10" s="1"/>
  <c r="A4288" i="10"/>
  <c r="B4287" i="10"/>
  <c r="C4287" i="10" s="1"/>
  <c r="D4287" i="10" s="1"/>
  <c r="K4288" i="10" l="1"/>
  <c r="L4288" i="10" s="1"/>
  <c r="M4288" i="10" s="1"/>
  <c r="H4288" i="10"/>
  <c r="I4288" i="10" s="1"/>
  <c r="J4288" i="10" s="1"/>
  <c r="E4288" i="10"/>
  <c r="F4288" i="10" s="1"/>
  <c r="G4288" i="10" s="1"/>
  <c r="A4289" i="10"/>
  <c r="B4288" i="10"/>
  <c r="C4288" i="10" s="1"/>
  <c r="D4288" i="10" s="1"/>
  <c r="K4289" i="10" l="1"/>
  <c r="L4289" i="10" s="1"/>
  <c r="M4289" i="10" s="1"/>
  <c r="H4289" i="10"/>
  <c r="I4289" i="10" s="1"/>
  <c r="J4289" i="10" s="1"/>
  <c r="E4289" i="10"/>
  <c r="F4289" i="10" s="1"/>
  <c r="G4289" i="10" s="1"/>
  <c r="A4290" i="10"/>
  <c r="B4289" i="10"/>
  <c r="C4289" i="10" s="1"/>
  <c r="D4289" i="10" s="1"/>
  <c r="K4290" i="10" l="1"/>
  <c r="L4290" i="10" s="1"/>
  <c r="M4290" i="10" s="1"/>
  <c r="H4290" i="10"/>
  <c r="I4290" i="10" s="1"/>
  <c r="J4290" i="10" s="1"/>
  <c r="E4290" i="10"/>
  <c r="F4290" i="10" s="1"/>
  <c r="G4290" i="10" s="1"/>
  <c r="A4291" i="10"/>
  <c r="B4290" i="10"/>
  <c r="C4290" i="10" s="1"/>
  <c r="D4290" i="10" s="1"/>
  <c r="K4291" i="10" l="1"/>
  <c r="L4291" i="10" s="1"/>
  <c r="M4291" i="10" s="1"/>
  <c r="H4291" i="10"/>
  <c r="I4291" i="10" s="1"/>
  <c r="J4291" i="10" s="1"/>
  <c r="E4291" i="10"/>
  <c r="F4291" i="10" s="1"/>
  <c r="G4291" i="10" s="1"/>
  <c r="A4292" i="10"/>
  <c r="B4291" i="10"/>
  <c r="C4291" i="10" s="1"/>
  <c r="D4291" i="10" s="1"/>
  <c r="K4292" i="10" l="1"/>
  <c r="L4292" i="10" s="1"/>
  <c r="M4292" i="10" s="1"/>
  <c r="H4292" i="10"/>
  <c r="I4292" i="10" s="1"/>
  <c r="J4292" i="10" s="1"/>
  <c r="E4292" i="10"/>
  <c r="F4292" i="10" s="1"/>
  <c r="G4292" i="10" s="1"/>
  <c r="A4293" i="10"/>
  <c r="B4292" i="10"/>
  <c r="C4292" i="10" s="1"/>
  <c r="D4292" i="10" s="1"/>
  <c r="K4293" i="10" l="1"/>
  <c r="L4293" i="10" s="1"/>
  <c r="M4293" i="10" s="1"/>
  <c r="H4293" i="10"/>
  <c r="I4293" i="10" s="1"/>
  <c r="J4293" i="10" s="1"/>
  <c r="E4293" i="10"/>
  <c r="F4293" i="10" s="1"/>
  <c r="G4293" i="10" s="1"/>
  <c r="A4294" i="10"/>
  <c r="B4293" i="10"/>
  <c r="C4293" i="10" s="1"/>
  <c r="D4293" i="10" s="1"/>
  <c r="K4294" i="10" l="1"/>
  <c r="L4294" i="10" s="1"/>
  <c r="M4294" i="10" s="1"/>
  <c r="H4294" i="10"/>
  <c r="I4294" i="10" s="1"/>
  <c r="J4294" i="10" s="1"/>
  <c r="E4294" i="10"/>
  <c r="F4294" i="10" s="1"/>
  <c r="G4294" i="10" s="1"/>
  <c r="A4295" i="10"/>
  <c r="B4294" i="10"/>
  <c r="C4294" i="10" s="1"/>
  <c r="D4294" i="10" s="1"/>
  <c r="K4295" i="10" l="1"/>
  <c r="L4295" i="10" s="1"/>
  <c r="M4295" i="10" s="1"/>
  <c r="H4295" i="10"/>
  <c r="I4295" i="10" s="1"/>
  <c r="J4295" i="10" s="1"/>
  <c r="E4295" i="10"/>
  <c r="F4295" i="10" s="1"/>
  <c r="G4295" i="10" s="1"/>
  <c r="A4296" i="10"/>
  <c r="B4295" i="10"/>
  <c r="C4295" i="10" s="1"/>
  <c r="D4295" i="10" s="1"/>
  <c r="K4296" i="10" l="1"/>
  <c r="L4296" i="10" s="1"/>
  <c r="M4296" i="10" s="1"/>
  <c r="H4296" i="10"/>
  <c r="I4296" i="10" s="1"/>
  <c r="J4296" i="10" s="1"/>
  <c r="E4296" i="10"/>
  <c r="F4296" i="10" s="1"/>
  <c r="G4296" i="10" s="1"/>
  <c r="A4297" i="10"/>
  <c r="B4296" i="10"/>
  <c r="C4296" i="10" s="1"/>
  <c r="D4296" i="10" s="1"/>
  <c r="K4297" i="10" l="1"/>
  <c r="L4297" i="10" s="1"/>
  <c r="M4297" i="10" s="1"/>
  <c r="E4297" i="10"/>
  <c r="F4297" i="10" s="1"/>
  <c r="G4297" i="10" s="1"/>
  <c r="H4297" i="10"/>
  <c r="I4297" i="10" s="1"/>
  <c r="J4297" i="10" s="1"/>
  <c r="A4298" i="10"/>
  <c r="B4297" i="10"/>
  <c r="C4297" i="10" s="1"/>
  <c r="D4297" i="10" s="1"/>
  <c r="K4298" i="10" l="1"/>
  <c r="L4298" i="10" s="1"/>
  <c r="M4298" i="10" s="1"/>
  <c r="H4298" i="10"/>
  <c r="I4298" i="10" s="1"/>
  <c r="J4298" i="10" s="1"/>
  <c r="E4298" i="10"/>
  <c r="F4298" i="10" s="1"/>
  <c r="G4298" i="10" s="1"/>
  <c r="A4299" i="10"/>
  <c r="B4298" i="10"/>
  <c r="C4298" i="10" s="1"/>
  <c r="D4298" i="10" s="1"/>
  <c r="K4299" i="10" l="1"/>
  <c r="L4299" i="10" s="1"/>
  <c r="M4299" i="10" s="1"/>
  <c r="H4299" i="10"/>
  <c r="I4299" i="10" s="1"/>
  <c r="J4299" i="10" s="1"/>
  <c r="E4299" i="10"/>
  <c r="F4299" i="10" s="1"/>
  <c r="G4299" i="10" s="1"/>
  <c r="A4300" i="10"/>
  <c r="B4299" i="10"/>
  <c r="C4299" i="10" s="1"/>
  <c r="D4299" i="10" s="1"/>
  <c r="K4300" i="10" l="1"/>
  <c r="L4300" i="10" s="1"/>
  <c r="M4300" i="10" s="1"/>
  <c r="H4300" i="10"/>
  <c r="I4300" i="10" s="1"/>
  <c r="J4300" i="10" s="1"/>
  <c r="E4300" i="10"/>
  <c r="F4300" i="10" s="1"/>
  <c r="G4300" i="10" s="1"/>
  <c r="A4301" i="10"/>
  <c r="B4300" i="10"/>
  <c r="C4300" i="10" s="1"/>
  <c r="D4300" i="10" s="1"/>
  <c r="K4301" i="10" l="1"/>
  <c r="L4301" i="10" s="1"/>
  <c r="M4301" i="10" s="1"/>
  <c r="E4301" i="10"/>
  <c r="F4301" i="10" s="1"/>
  <c r="G4301" i="10" s="1"/>
  <c r="H4301" i="10"/>
  <c r="I4301" i="10" s="1"/>
  <c r="J4301" i="10" s="1"/>
  <c r="A4302" i="10"/>
  <c r="B4301" i="10"/>
  <c r="C4301" i="10" s="1"/>
  <c r="D4301" i="10" s="1"/>
  <c r="K4302" i="10" l="1"/>
  <c r="L4302" i="10" s="1"/>
  <c r="M4302" i="10" s="1"/>
  <c r="H4302" i="10"/>
  <c r="I4302" i="10" s="1"/>
  <c r="J4302" i="10" s="1"/>
  <c r="E4302" i="10"/>
  <c r="F4302" i="10" s="1"/>
  <c r="G4302" i="10" s="1"/>
  <c r="A4303" i="10"/>
  <c r="B4302" i="10"/>
  <c r="C4302" i="10" s="1"/>
  <c r="D4302" i="10" s="1"/>
  <c r="K4303" i="10" l="1"/>
  <c r="L4303" i="10" s="1"/>
  <c r="M4303" i="10" s="1"/>
  <c r="H4303" i="10"/>
  <c r="I4303" i="10" s="1"/>
  <c r="J4303" i="10" s="1"/>
  <c r="E4303" i="10"/>
  <c r="F4303" i="10" s="1"/>
  <c r="G4303" i="10" s="1"/>
  <c r="A4304" i="10"/>
  <c r="B4303" i="10"/>
  <c r="C4303" i="10" s="1"/>
  <c r="D4303" i="10" s="1"/>
  <c r="K4304" i="10" l="1"/>
  <c r="L4304" i="10" s="1"/>
  <c r="M4304" i="10" s="1"/>
  <c r="H4304" i="10"/>
  <c r="I4304" i="10" s="1"/>
  <c r="J4304" i="10" s="1"/>
  <c r="E4304" i="10"/>
  <c r="F4304" i="10" s="1"/>
  <c r="G4304" i="10" s="1"/>
  <c r="A4305" i="10"/>
  <c r="B4304" i="10"/>
  <c r="C4304" i="10" s="1"/>
  <c r="D4304" i="10" s="1"/>
  <c r="K4305" i="10" l="1"/>
  <c r="L4305" i="10" s="1"/>
  <c r="M4305" i="10" s="1"/>
  <c r="H4305" i="10"/>
  <c r="I4305" i="10" s="1"/>
  <c r="J4305" i="10" s="1"/>
  <c r="E4305" i="10"/>
  <c r="F4305" i="10" s="1"/>
  <c r="G4305" i="10" s="1"/>
  <c r="A4306" i="10"/>
  <c r="B4305" i="10"/>
  <c r="C4305" i="10" s="1"/>
  <c r="D4305" i="10" s="1"/>
  <c r="K4306" i="10" l="1"/>
  <c r="L4306" i="10" s="1"/>
  <c r="M4306" i="10" s="1"/>
  <c r="H4306" i="10"/>
  <c r="I4306" i="10" s="1"/>
  <c r="J4306" i="10" s="1"/>
  <c r="E4306" i="10"/>
  <c r="F4306" i="10" s="1"/>
  <c r="G4306" i="10" s="1"/>
  <c r="A4307" i="10"/>
  <c r="B4306" i="10"/>
  <c r="C4306" i="10" s="1"/>
  <c r="D4306" i="10" s="1"/>
  <c r="K4307" i="10" l="1"/>
  <c r="L4307" i="10" s="1"/>
  <c r="M4307" i="10" s="1"/>
  <c r="H4307" i="10"/>
  <c r="I4307" i="10" s="1"/>
  <c r="J4307" i="10" s="1"/>
  <c r="E4307" i="10"/>
  <c r="F4307" i="10" s="1"/>
  <c r="G4307" i="10" s="1"/>
  <c r="A4308" i="10"/>
  <c r="B4307" i="10"/>
  <c r="C4307" i="10" s="1"/>
  <c r="D4307" i="10" s="1"/>
  <c r="K4308" i="10" l="1"/>
  <c r="L4308" i="10" s="1"/>
  <c r="M4308" i="10" s="1"/>
  <c r="H4308" i="10"/>
  <c r="I4308" i="10" s="1"/>
  <c r="J4308" i="10" s="1"/>
  <c r="E4308" i="10"/>
  <c r="F4308" i="10" s="1"/>
  <c r="G4308" i="10" s="1"/>
  <c r="A4309" i="10"/>
  <c r="B4308" i="10"/>
  <c r="C4308" i="10" s="1"/>
  <c r="D4308" i="10" s="1"/>
  <c r="K4309" i="10" l="1"/>
  <c r="L4309" i="10" s="1"/>
  <c r="M4309" i="10" s="1"/>
  <c r="H4309" i="10"/>
  <c r="I4309" i="10" s="1"/>
  <c r="J4309" i="10" s="1"/>
  <c r="E4309" i="10"/>
  <c r="F4309" i="10" s="1"/>
  <c r="G4309" i="10" s="1"/>
  <c r="A4310" i="10"/>
  <c r="B4309" i="10"/>
  <c r="C4309" i="10" s="1"/>
  <c r="D4309" i="10" s="1"/>
  <c r="K4310" i="10" l="1"/>
  <c r="L4310" i="10" s="1"/>
  <c r="M4310" i="10" s="1"/>
  <c r="H4310" i="10"/>
  <c r="I4310" i="10" s="1"/>
  <c r="J4310" i="10" s="1"/>
  <c r="E4310" i="10"/>
  <c r="F4310" i="10" s="1"/>
  <c r="G4310" i="10" s="1"/>
  <c r="A4311" i="10"/>
  <c r="B4310" i="10"/>
  <c r="C4310" i="10" s="1"/>
  <c r="D4310" i="10" s="1"/>
  <c r="K4311" i="10" l="1"/>
  <c r="L4311" i="10" s="1"/>
  <c r="M4311" i="10" s="1"/>
  <c r="H4311" i="10"/>
  <c r="I4311" i="10" s="1"/>
  <c r="J4311" i="10" s="1"/>
  <c r="E4311" i="10"/>
  <c r="F4311" i="10" s="1"/>
  <c r="G4311" i="10" s="1"/>
  <c r="A4312" i="10"/>
  <c r="B4311" i="10"/>
  <c r="C4311" i="10" s="1"/>
  <c r="D4311" i="10" s="1"/>
  <c r="K4312" i="10" l="1"/>
  <c r="L4312" i="10" s="1"/>
  <c r="M4312" i="10" s="1"/>
  <c r="H4312" i="10"/>
  <c r="I4312" i="10" s="1"/>
  <c r="J4312" i="10" s="1"/>
  <c r="E4312" i="10"/>
  <c r="F4312" i="10" s="1"/>
  <c r="G4312" i="10" s="1"/>
  <c r="A4313" i="10"/>
  <c r="B4312" i="10"/>
  <c r="C4312" i="10" s="1"/>
  <c r="D4312" i="10" s="1"/>
  <c r="K4313" i="10" l="1"/>
  <c r="L4313" i="10" s="1"/>
  <c r="M4313" i="10" s="1"/>
  <c r="E4313" i="10"/>
  <c r="F4313" i="10" s="1"/>
  <c r="G4313" i="10" s="1"/>
  <c r="H4313" i="10"/>
  <c r="I4313" i="10" s="1"/>
  <c r="J4313" i="10" s="1"/>
  <c r="A4314" i="10"/>
  <c r="B4313" i="10"/>
  <c r="C4313" i="10" s="1"/>
  <c r="D4313" i="10" s="1"/>
  <c r="K4314" i="10" l="1"/>
  <c r="L4314" i="10" s="1"/>
  <c r="M4314" i="10" s="1"/>
  <c r="H4314" i="10"/>
  <c r="I4314" i="10" s="1"/>
  <c r="J4314" i="10" s="1"/>
  <c r="E4314" i="10"/>
  <c r="F4314" i="10" s="1"/>
  <c r="G4314" i="10" s="1"/>
  <c r="A4315" i="10"/>
  <c r="B4314" i="10"/>
  <c r="C4314" i="10" s="1"/>
  <c r="D4314" i="10" s="1"/>
  <c r="K4315" i="10" l="1"/>
  <c r="L4315" i="10" s="1"/>
  <c r="M4315" i="10" s="1"/>
  <c r="H4315" i="10"/>
  <c r="I4315" i="10" s="1"/>
  <c r="J4315" i="10" s="1"/>
  <c r="E4315" i="10"/>
  <c r="F4315" i="10" s="1"/>
  <c r="G4315" i="10" s="1"/>
  <c r="A4316" i="10"/>
  <c r="B4315" i="10"/>
  <c r="C4315" i="10" s="1"/>
  <c r="D4315" i="10" s="1"/>
  <c r="K4316" i="10" l="1"/>
  <c r="L4316" i="10" s="1"/>
  <c r="M4316" i="10" s="1"/>
  <c r="H4316" i="10"/>
  <c r="I4316" i="10" s="1"/>
  <c r="J4316" i="10" s="1"/>
  <c r="E4316" i="10"/>
  <c r="F4316" i="10" s="1"/>
  <c r="G4316" i="10" s="1"/>
  <c r="A4317" i="10"/>
  <c r="B4316" i="10"/>
  <c r="C4316" i="10" s="1"/>
  <c r="D4316" i="10" s="1"/>
  <c r="K4317" i="10" l="1"/>
  <c r="L4317" i="10" s="1"/>
  <c r="M4317" i="10" s="1"/>
  <c r="E4317" i="10"/>
  <c r="F4317" i="10" s="1"/>
  <c r="G4317" i="10" s="1"/>
  <c r="H4317" i="10"/>
  <c r="I4317" i="10" s="1"/>
  <c r="J4317" i="10" s="1"/>
  <c r="A4318" i="10"/>
  <c r="B4317" i="10"/>
  <c r="C4317" i="10" s="1"/>
  <c r="D4317" i="10" s="1"/>
  <c r="K4318" i="10" l="1"/>
  <c r="L4318" i="10" s="1"/>
  <c r="M4318" i="10" s="1"/>
  <c r="H4318" i="10"/>
  <c r="I4318" i="10" s="1"/>
  <c r="J4318" i="10" s="1"/>
  <c r="E4318" i="10"/>
  <c r="F4318" i="10" s="1"/>
  <c r="G4318" i="10" s="1"/>
  <c r="A4319" i="10"/>
  <c r="B4318" i="10"/>
  <c r="C4318" i="10" s="1"/>
  <c r="D4318" i="10" s="1"/>
  <c r="K4319" i="10" l="1"/>
  <c r="L4319" i="10" s="1"/>
  <c r="M4319" i="10" s="1"/>
  <c r="H4319" i="10"/>
  <c r="I4319" i="10" s="1"/>
  <c r="J4319" i="10" s="1"/>
  <c r="E4319" i="10"/>
  <c r="F4319" i="10" s="1"/>
  <c r="G4319" i="10" s="1"/>
  <c r="A4320" i="10"/>
  <c r="B4319" i="10"/>
  <c r="C4319" i="10" s="1"/>
  <c r="D4319" i="10" s="1"/>
  <c r="K4320" i="10" l="1"/>
  <c r="L4320" i="10" s="1"/>
  <c r="M4320" i="10" s="1"/>
  <c r="H4320" i="10"/>
  <c r="I4320" i="10" s="1"/>
  <c r="J4320" i="10" s="1"/>
  <c r="E4320" i="10"/>
  <c r="F4320" i="10" s="1"/>
  <c r="G4320" i="10" s="1"/>
  <c r="A4321" i="10"/>
  <c r="B4320" i="10"/>
  <c r="C4320" i="10" s="1"/>
  <c r="D4320" i="10" s="1"/>
  <c r="K4321" i="10" l="1"/>
  <c r="L4321" i="10" s="1"/>
  <c r="M4321" i="10" s="1"/>
  <c r="H4321" i="10"/>
  <c r="I4321" i="10" s="1"/>
  <c r="J4321" i="10" s="1"/>
  <c r="E4321" i="10"/>
  <c r="F4321" i="10" s="1"/>
  <c r="G4321" i="10" s="1"/>
  <c r="A4322" i="10"/>
  <c r="B4321" i="10"/>
  <c r="C4321" i="10" s="1"/>
  <c r="D4321" i="10" s="1"/>
  <c r="K4322" i="10" l="1"/>
  <c r="L4322" i="10" s="1"/>
  <c r="M4322" i="10" s="1"/>
  <c r="H4322" i="10"/>
  <c r="I4322" i="10" s="1"/>
  <c r="J4322" i="10" s="1"/>
  <c r="E4322" i="10"/>
  <c r="F4322" i="10" s="1"/>
  <c r="G4322" i="10" s="1"/>
  <c r="A4323" i="10"/>
  <c r="B4322" i="10"/>
  <c r="C4322" i="10" s="1"/>
  <c r="D4322" i="10" s="1"/>
  <c r="K4323" i="10" l="1"/>
  <c r="L4323" i="10" s="1"/>
  <c r="M4323" i="10" s="1"/>
  <c r="H4323" i="10"/>
  <c r="I4323" i="10" s="1"/>
  <c r="J4323" i="10" s="1"/>
  <c r="E4323" i="10"/>
  <c r="F4323" i="10" s="1"/>
  <c r="G4323" i="10" s="1"/>
  <c r="A4324" i="10"/>
  <c r="B4323" i="10"/>
  <c r="C4323" i="10" s="1"/>
  <c r="D4323" i="10" s="1"/>
  <c r="K4324" i="10" l="1"/>
  <c r="L4324" i="10" s="1"/>
  <c r="M4324" i="10" s="1"/>
  <c r="H4324" i="10"/>
  <c r="I4324" i="10" s="1"/>
  <c r="J4324" i="10" s="1"/>
  <c r="E4324" i="10"/>
  <c r="F4324" i="10" s="1"/>
  <c r="G4324" i="10" s="1"/>
  <c r="A4325" i="10"/>
  <c r="B4324" i="10"/>
  <c r="C4324" i="10" s="1"/>
  <c r="D4324" i="10" s="1"/>
  <c r="K4325" i="10" l="1"/>
  <c r="L4325" i="10" s="1"/>
  <c r="M4325" i="10" s="1"/>
  <c r="H4325" i="10"/>
  <c r="I4325" i="10" s="1"/>
  <c r="J4325" i="10" s="1"/>
  <c r="E4325" i="10"/>
  <c r="F4325" i="10" s="1"/>
  <c r="G4325" i="10" s="1"/>
  <c r="A4326" i="10"/>
  <c r="B4325" i="10"/>
  <c r="C4325" i="10" s="1"/>
  <c r="D4325" i="10" s="1"/>
  <c r="K4326" i="10" l="1"/>
  <c r="L4326" i="10" s="1"/>
  <c r="M4326" i="10" s="1"/>
  <c r="H4326" i="10"/>
  <c r="I4326" i="10" s="1"/>
  <c r="J4326" i="10" s="1"/>
  <c r="E4326" i="10"/>
  <c r="F4326" i="10" s="1"/>
  <c r="G4326" i="10" s="1"/>
  <c r="A4327" i="10"/>
  <c r="B4326" i="10"/>
  <c r="C4326" i="10" s="1"/>
  <c r="D4326" i="10" s="1"/>
  <c r="K4327" i="10" l="1"/>
  <c r="L4327" i="10" s="1"/>
  <c r="M4327" i="10" s="1"/>
  <c r="H4327" i="10"/>
  <c r="I4327" i="10" s="1"/>
  <c r="J4327" i="10" s="1"/>
  <c r="E4327" i="10"/>
  <c r="F4327" i="10" s="1"/>
  <c r="G4327" i="10" s="1"/>
  <c r="A4328" i="10"/>
  <c r="B4327" i="10"/>
  <c r="C4327" i="10" s="1"/>
  <c r="D4327" i="10" s="1"/>
  <c r="K4328" i="10" l="1"/>
  <c r="L4328" i="10" s="1"/>
  <c r="M4328" i="10" s="1"/>
  <c r="H4328" i="10"/>
  <c r="I4328" i="10" s="1"/>
  <c r="J4328" i="10" s="1"/>
  <c r="E4328" i="10"/>
  <c r="F4328" i="10" s="1"/>
  <c r="G4328" i="10" s="1"/>
  <c r="A4329" i="10"/>
  <c r="B4328" i="10"/>
  <c r="C4328" i="10" s="1"/>
  <c r="D4328" i="10" s="1"/>
  <c r="K4329" i="10" l="1"/>
  <c r="L4329" i="10" s="1"/>
  <c r="M4329" i="10" s="1"/>
  <c r="E4329" i="10"/>
  <c r="F4329" i="10" s="1"/>
  <c r="G4329" i="10" s="1"/>
  <c r="H4329" i="10"/>
  <c r="I4329" i="10" s="1"/>
  <c r="J4329" i="10" s="1"/>
  <c r="A4330" i="10"/>
  <c r="B4329" i="10"/>
  <c r="C4329" i="10" s="1"/>
  <c r="D4329" i="10" s="1"/>
  <c r="K4330" i="10" l="1"/>
  <c r="L4330" i="10" s="1"/>
  <c r="M4330" i="10" s="1"/>
  <c r="H4330" i="10"/>
  <c r="I4330" i="10" s="1"/>
  <c r="J4330" i="10" s="1"/>
  <c r="E4330" i="10"/>
  <c r="F4330" i="10" s="1"/>
  <c r="G4330" i="10" s="1"/>
  <c r="A4331" i="10"/>
  <c r="B4330" i="10"/>
  <c r="C4330" i="10" s="1"/>
  <c r="D4330" i="10" s="1"/>
  <c r="K4331" i="10" l="1"/>
  <c r="L4331" i="10" s="1"/>
  <c r="M4331" i="10" s="1"/>
  <c r="H4331" i="10"/>
  <c r="I4331" i="10" s="1"/>
  <c r="J4331" i="10" s="1"/>
  <c r="E4331" i="10"/>
  <c r="F4331" i="10" s="1"/>
  <c r="G4331" i="10" s="1"/>
  <c r="A4332" i="10"/>
  <c r="B4331" i="10"/>
  <c r="C4331" i="10" s="1"/>
  <c r="D4331" i="10" s="1"/>
  <c r="K4332" i="10" l="1"/>
  <c r="L4332" i="10" s="1"/>
  <c r="M4332" i="10" s="1"/>
  <c r="H4332" i="10"/>
  <c r="I4332" i="10" s="1"/>
  <c r="J4332" i="10" s="1"/>
  <c r="E4332" i="10"/>
  <c r="F4332" i="10" s="1"/>
  <c r="G4332" i="10" s="1"/>
  <c r="A4333" i="10"/>
  <c r="B4332" i="10"/>
  <c r="C4332" i="10" s="1"/>
  <c r="D4332" i="10" s="1"/>
  <c r="K4333" i="10" l="1"/>
  <c r="L4333" i="10" s="1"/>
  <c r="M4333" i="10" s="1"/>
  <c r="E4333" i="10"/>
  <c r="F4333" i="10" s="1"/>
  <c r="G4333" i="10" s="1"/>
  <c r="H4333" i="10"/>
  <c r="I4333" i="10" s="1"/>
  <c r="J4333" i="10" s="1"/>
  <c r="A4334" i="10"/>
  <c r="B4333" i="10"/>
  <c r="C4333" i="10" s="1"/>
  <c r="D4333" i="10" s="1"/>
  <c r="K4334" i="10" l="1"/>
  <c r="L4334" i="10" s="1"/>
  <c r="M4334" i="10" s="1"/>
  <c r="H4334" i="10"/>
  <c r="I4334" i="10" s="1"/>
  <c r="J4334" i="10" s="1"/>
  <c r="E4334" i="10"/>
  <c r="F4334" i="10" s="1"/>
  <c r="G4334" i="10" s="1"/>
  <c r="A4335" i="10"/>
  <c r="B4334" i="10"/>
  <c r="C4334" i="10" s="1"/>
  <c r="D4334" i="10" s="1"/>
  <c r="K4335" i="10" l="1"/>
  <c r="L4335" i="10" s="1"/>
  <c r="M4335" i="10" s="1"/>
  <c r="H4335" i="10"/>
  <c r="I4335" i="10" s="1"/>
  <c r="J4335" i="10" s="1"/>
  <c r="E4335" i="10"/>
  <c r="F4335" i="10" s="1"/>
  <c r="G4335" i="10" s="1"/>
  <c r="A4336" i="10"/>
  <c r="B4335" i="10"/>
  <c r="C4335" i="10" s="1"/>
  <c r="D4335" i="10" s="1"/>
  <c r="K4336" i="10" l="1"/>
  <c r="L4336" i="10" s="1"/>
  <c r="M4336" i="10" s="1"/>
  <c r="H4336" i="10"/>
  <c r="I4336" i="10" s="1"/>
  <c r="J4336" i="10" s="1"/>
  <c r="E4336" i="10"/>
  <c r="F4336" i="10" s="1"/>
  <c r="G4336" i="10" s="1"/>
  <c r="A4337" i="10"/>
  <c r="B4336" i="10"/>
  <c r="C4336" i="10" s="1"/>
  <c r="D4336" i="10" s="1"/>
  <c r="K4337" i="10" l="1"/>
  <c r="L4337" i="10" s="1"/>
  <c r="M4337" i="10" s="1"/>
  <c r="H4337" i="10"/>
  <c r="I4337" i="10" s="1"/>
  <c r="J4337" i="10" s="1"/>
  <c r="E4337" i="10"/>
  <c r="F4337" i="10" s="1"/>
  <c r="G4337" i="10" s="1"/>
  <c r="A4338" i="10"/>
  <c r="B4337" i="10"/>
  <c r="C4337" i="10" s="1"/>
  <c r="D4337" i="10" s="1"/>
  <c r="K4338" i="10" l="1"/>
  <c r="L4338" i="10" s="1"/>
  <c r="M4338" i="10" s="1"/>
  <c r="H4338" i="10"/>
  <c r="I4338" i="10" s="1"/>
  <c r="J4338" i="10" s="1"/>
  <c r="E4338" i="10"/>
  <c r="F4338" i="10" s="1"/>
  <c r="G4338" i="10" s="1"/>
  <c r="A4339" i="10"/>
  <c r="B4338" i="10"/>
  <c r="C4338" i="10" s="1"/>
  <c r="D4338" i="10" s="1"/>
  <c r="K4339" i="10" l="1"/>
  <c r="L4339" i="10" s="1"/>
  <c r="M4339" i="10" s="1"/>
  <c r="H4339" i="10"/>
  <c r="I4339" i="10" s="1"/>
  <c r="J4339" i="10" s="1"/>
  <c r="E4339" i="10"/>
  <c r="F4339" i="10" s="1"/>
  <c r="G4339" i="10" s="1"/>
  <c r="A4340" i="10"/>
  <c r="B4339" i="10"/>
  <c r="C4339" i="10" s="1"/>
  <c r="D4339" i="10" s="1"/>
  <c r="K4340" i="10" l="1"/>
  <c r="L4340" i="10" s="1"/>
  <c r="M4340" i="10" s="1"/>
  <c r="H4340" i="10"/>
  <c r="I4340" i="10" s="1"/>
  <c r="J4340" i="10" s="1"/>
  <c r="E4340" i="10"/>
  <c r="F4340" i="10" s="1"/>
  <c r="G4340" i="10" s="1"/>
  <c r="A4341" i="10"/>
  <c r="B4340" i="10"/>
  <c r="C4340" i="10" s="1"/>
  <c r="D4340" i="10" s="1"/>
  <c r="K4341" i="10" l="1"/>
  <c r="L4341" i="10" s="1"/>
  <c r="M4341" i="10" s="1"/>
  <c r="H4341" i="10"/>
  <c r="I4341" i="10" s="1"/>
  <c r="J4341" i="10" s="1"/>
  <c r="E4341" i="10"/>
  <c r="F4341" i="10" s="1"/>
  <c r="G4341" i="10" s="1"/>
  <c r="A4342" i="10"/>
  <c r="B4341" i="10"/>
  <c r="C4341" i="10" s="1"/>
  <c r="D4341" i="10" s="1"/>
  <c r="K4342" i="10" l="1"/>
  <c r="L4342" i="10" s="1"/>
  <c r="M4342" i="10" s="1"/>
  <c r="H4342" i="10"/>
  <c r="I4342" i="10" s="1"/>
  <c r="J4342" i="10" s="1"/>
  <c r="E4342" i="10"/>
  <c r="F4342" i="10" s="1"/>
  <c r="G4342" i="10" s="1"/>
  <c r="A4343" i="10"/>
  <c r="B4342" i="10"/>
  <c r="C4342" i="10" s="1"/>
  <c r="D4342" i="10" s="1"/>
  <c r="K4343" i="10" l="1"/>
  <c r="L4343" i="10" s="1"/>
  <c r="M4343" i="10" s="1"/>
  <c r="H4343" i="10"/>
  <c r="I4343" i="10" s="1"/>
  <c r="J4343" i="10" s="1"/>
  <c r="E4343" i="10"/>
  <c r="F4343" i="10" s="1"/>
  <c r="G4343" i="10" s="1"/>
  <c r="A4344" i="10"/>
  <c r="B4343" i="10"/>
  <c r="C4343" i="10" s="1"/>
  <c r="D4343" i="10" s="1"/>
  <c r="K4344" i="10" l="1"/>
  <c r="L4344" i="10" s="1"/>
  <c r="M4344" i="10" s="1"/>
  <c r="H4344" i="10"/>
  <c r="I4344" i="10" s="1"/>
  <c r="J4344" i="10" s="1"/>
  <c r="E4344" i="10"/>
  <c r="F4344" i="10" s="1"/>
  <c r="G4344" i="10" s="1"/>
  <c r="A4345" i="10"/>
  <c r="B4344" i="10"/>
  <c r="C4344" i="10" s="1"/>
  <c r="D4344" i="10" s="1"/>
  <c r="K4345" i="10" l="1"/>
  <c r="L4345" i="10" s="1"/>
  <c r="M4345" i="10" s="1"/>
  <c r="E4345" i="10"/>
  <c r="F4345" i="10" s="1"/>
  <c r="G4345" i="10" s="1"/>
  <c r="H4345" i="10"/>
  <c r="I4345" i="10" s="1"/>
  <c r="J4345" i="10" s="1"/>
  <c r="A4346" i="10"/>
  <c r="B4345" i="10"/>
  <c r="C4345" i="10" s="1"/>
  <c r="D4345" i="10" s="1"/>
  <c r="K4346" i="10" l="1"/>
  <c r="L4346" i="10" s="1"/>
  <c r="M4346" i="10" s="1"/>
  <c r="H4346" i="10"/>
  <c r="I4346" i="10" s="1"/>
  <c r="J4346" i="10" s="1"/>
  <c r="E4346" i="10"/>
  <c r="F4346" i="10" s="1"/>
  <c r="G4346" i="10" s="1"/>
  <c r="A4347" i="10"/>
  <c r="B4346" i="10"/>
  <c r="C4346" i="10" s="1"/>
  <c r="D4346" i="10" s="1"/>
  <c r="K4347" i="10" l="1"/>
  <c r="L4347" i="10" s="1"/>
  <c r="M4347" i="10" s="1"/>
  <c r="H4347" i="10"/>
  <c r="I4347" i="10" s="1"/>
  <c r="J4347" i="10" s="1"/>
  <c r="E4347" i="10"/>
  <c r="F4347" i="10" s="1"/>
  <c r="G4347" i="10" s="1"/>
  <c r="A4348" i="10"/>
  <c r="B4347" i="10"/>
  <c r="C4347" i="10" s="1"/>
  <c r="D4347" i="10" s="1"/>
  <c r="K4348" i="10" l="1"/>
  <c r="L4348" i="10" s="1"/>
  <c r="M4348" i="10" s="1"/>
  <c r="H4348" i="10"/>
  <c r="I4348" i="10" s="1"/>
  <c r="J4348" i="10" s="1"/>
  <c r="E4348" i="10"/>
  <c r="F4348" i="10" s="1"/>
  <c r="G4348" i="10" s="1"/>
  <c r="A4349" i="10"/>
  <c r="B4348" i="10"/>
  <c r="C4348" i="10" s="1"/>
  <c r="D4348" i="10" s="1"/>
  <c r="K4349" i="10" l="1"/>
  <c r="L4349" i="10" s="1"/>
  <c r="M4349" i="10" s="1"/>
  <c r="E4349" i="10"/>
  <c r="F4349" i="10" s="1"/>
  <c r="G4349" i="10" s="1"/>
  <c r="H4349" i="10"/>
  <c r="I4349" i="10" s="1"/>
  <c r="J4349" i="10" s="1"/>
  <c r="A4350" i="10"/>
  <c r="B4349" i="10"/>
  <c r="C4349" i="10" s="1"/>
  <c r="D4349" i="10" s="1"/>
  <c r="K4350" i="10" l="1"/>
  <c r="L4350" i="10" s="1"/>
  <c r="M4350" i="10" s="1"/>
  <c r="H4350" i="10"/>
  <c r="I4350" i="10" s="1"/>
  <c r="J4350" i="10" s="1"/>
  <c r="E4350" i="10"/>
  <c r="F4350" i="10" s="1"/>
  <c r="G4350" i="10" s="1"/>
  <c r="A4351" i="10"/>
  <c r="B4350" i="10"/>
  <c r="C4350" i="10" s="1"/>
  <c r="D4350" i="10" s="1"/>
  <c r="K4351" i="10" l="1"/>
  <c r="L4351" i="10" s="1"/>
  <c r="M4351" i="10" s="1"/>
  <c r="H4351" i="10"/>
  <c r="I4351" i="10" s="1"/>
  <c r="J4351" i="10" s="1"/>
  <c r="E4351" i="10"/>
  <c r="F4351" i="10" s="1"/>
  <c r="G4351" i="10" s="1"/>
  <c r="A4352" i="10"/>
  <c r="B4351" i="10"/>
  <c r="C4351" i="10" s="1"/>
  <c r="D4351" i="10" s="1"/>
  <c r="K4352" i="10" l="1"/>
  <c r="L4352" i="10" s="1"/>
  <c r="M4352" i="10" s="1"/>
  <c r="H4352" i="10"/>
  <c r="I4352" i="10" s="1"/>
  <c r="J4352" i="10" s="1"/>
  <c r="E4352" i="10"/>
  <c r="F4352" i="10" s="1"/>
  <c r="G4352" i="10" s="1"/>
  <c r="A4353" i="10"/>
  <c r="B4352" i="10"/>
  <c r="C4352" i="10" s="1"/>
  <c r="D4352" i="10" s="1"/>
  <c r="K4353" i="10" l="1"/>
  <c r="L4353" i="10" s="1"/>
  <c r="M4353" i="10" s="1"/>
  <c r="H4353" i="10"/>
  <c r="I4353" i="10" s="1"/>
  <c r="J4353" i="10" s="1"/>
  <c r="E4353" i="10"/>
  <c r="F4353" i="10" s="1"/>
  <c r="G4353" i="10" s="1"/>
  <c r="A4354" i="10"/>
  <c r="B4353" i="10"/>
  <c r="C4353" i="10" s="1"/>
  <c r="D4353" i="10" s="1"/>
  <c r="K4354" i="10" l="1"/>
  <c r="L4354" i="10" s="1"/>
  <c r="M4354" i="10" s="1"/>
  <c r="H4354" i="10"/>
  <c r="I4354" i="10" s="1"/>
  <c r="J4354" i="10" s="1"/>
  <c r="E4354" i="10"/>
  <c r="F4354" i="10" s="1"/>
  <c r="G4354" i="10" s="1"/>
  <c r="A4355" i="10"/>
  <c r="B4354" i="10"/>
  <c r="C4354" i="10" s="1"/>
  <c r="D4354" i="10" s="1"/>
  <c r="K4355" i="10" l="1"/>
  <c r="L4355" i="10" s="1"/>
  <c r="M4355" i="10" s="1"/>
  <c r="H4355" i="10"/>
  <c r="I4355" i="10" s="1"/>
  <c r="J4355" i="10" s="1"/>
  <c r="E4355" i="10"/>
  <c r="F4355" i="10" s="1"/>
  <c r="G4355" i="10" s="1"/>
  <c r="A4356" i="10"/>
  <c r="B4355" i="10"/>
  <c r="C4355" i="10" s="1"/>
  <c r="D4355" i="10" s="1"/>
  <c r="K4356" i="10" l="1"/>
  <c r="L4356" i="10" s="1"/>
  <c r="M4356" i="10" s="1"/>
  <c r="H4356" i="10"/>
  <c r="I4356" i="10" s="1"/>
  <c r="J4356" i="10" s="1"/>
  <c r="E4356" i="10"/>
  <c r="F4356" i="10" s="1"/>
  <c r="G4356" i="10" s="1"/>
  <c r="A4357" i="10"/>
  <c r="B4356" i="10"/>
  <c r="C4356" i="10" s="1"/>
  <c r="D4356" i="10" s="1"/>
  <c r="K4357" i="10" l="1"/>
  <c r="L4357" i="10" s="1"/>
  <c r="M4357" i="10" s="1"/>
  <c r="H4357" i="10"/>
  <c r="I4357" i="10" s="1"/>
  <c r="J4357" i="10" s="1"/>
  <c r="E4357" i="10"/>
  <c r="F4357" i="10" s="1"/>
  <c r="G4357" i="10" s="1"/>
  <c r="A4358" i="10"/>
  <c r="B4357" i="10"/>
  <c r="C4357" i="10" s="1"/>
  <c r="D4357" i="10" s="1"/>
  <c r="K4358" i="10" l="1"/>
  <c r="L4358" i="10" s="1"/>
  <c r="M4358" i="10" s="1"/>
  <c r="H4358" i="10"/>
  <c r="I4358" i="10" s="1"/>
  <c r="J4358" i="10" s="1"/>
  <c r="E4358" i="10"/>
  <c r="F4358" i="10" s="1"/>
  <c r="G4358" i="10" s="1"/>
  <c r="A4359" i="10"/>
  <c r="B4358" i="10"/>
  <c r="C4358" i="10" s="1"/>
  <c r="D4358" i="10" s="1"/>
  <c r="K4359" i="10" l="1"/>
  <c r="L4359" i="10" s="1"/>
  <c r="M4359" i="10" s="1"/>
  <c r="H4359" i="10"/>
  <c r="I4359" i="10" s="1"/>
  <c r="J4359" i="10" s="1"/>
  <c r="E4359" i="10"/>
  <c r="F4359" i="10" s="1"/>
  <c r="G4359" i="10" s="1"/>
  <c r="A4360" i="10"/>
  <c r="B4359" i="10"/>
  <c r="C4359" i="10" s="1"/>
  <c r="D4359" i="10" s="1"/>
  <c r="K4360" i="10" l="1"/>
  <c r="L4360" i="10" s="1"/>
  <c r="M4360" i="10" s="1"/>
  <c r="H4360" i="10"/>
  <c r="I4360" i="10" s="1"/>
  <c r="J4360" i="10" s="1"/>
  <c r="E4360" i="10"/>
  <c r="F4360" i="10" s="1"/>
  <c r="G4360" i="10" s="1"/>
  <c r="A4361" i="10"/>
  <c r="B4360" i="10"/>
  <c r="C4360" i="10" s="1"/>
  <c r="D4360" i="10" s="1"/>
  <c r="K4361" i="10" l="1"/>
  <c r="L4361" i="10" s="1"/>
  <c r="M4361" i="10" s="1"/>
  <c r="E4361" i="10"/>
  <c r="F4361" i="10" s="1"/>
  <c r="G4361" i="10" s="1"/>
  <c r="H4361" i="10"/>
  <c r="I4361" i="10" s="1"/>
  <c r="J4361" i="10" s="1"/>
  <c r="A4362" i="10"/>
  <c r="B4361" i="10"/>
  <c r="C4361" i="10" s="1"/>
  <c r="D4361" i="10" s="1"/>
  <c r="K4362" i="10" l="1"/>
  <c r="L4362" i="10" s="1"/>
  <c r="M4362" i="10" s="1"/>
  <c r="H4362" i="10"/>
  <c r="I4362" i="10" s="1"/>
  <c r="J4362" i="10" s="1"/>
  <c r="E4362" i="10"/>
  <c r="F4362" i="10" s="1"/>
  <c r="G4362" i="10" s="1"/>
  <c r="A4363" i="10"/>
  <c r="B4362" i="10"/>
  <c r="C4362" i="10" s="1"/>
  <c r="D4362" i="10" s="1"/>
  <c r="K4363" i="10" l="1"/>
  <c r="L4363" i="10" s="1"/>
  <c r="M4363" i="10" s="1"/>
  <c r="H4363" i="10"/>
  <c r="I4363" i="10" s="1"/>
  <c r="J4363" i="10" s="1"/>
  <c r="E4363" i="10"/>
  <c r="F4363" i="10" s="1"/>
  <c r="G4363" i="10" s="1"/>
  <c r="A4364" i="10"/>
  <c r="B4363" i="10"/>
  <c r="C4363" i="10" s="1"/>
  <c r="D4363" i="10" s="1"/>
  <c r="K4364" i="10" l="1"/>
  <c r="L4364" i="10" s="1"/>
  <c r="M4364" i="10" s="1"/>
  <c r="H4364" i="10"/>
  <c r="I4364" i="10" s="1"/>
  <c r="J4364" i="10" s="1"/>
  <c r="E4364" i="10"/>
  <c r="F4364" i="10" s="1"/>
  <c r="G4364" i="10" s="1"/>
  <c r="A4365" i="10"/>
  <c r="B4364" i="10"/>
  <c r="C4364" i="10" s="1"/>
  <c r="D4364" i="10" s="1"/>
  <c r="K4365" i="10" l="1"/>
  <c r="L4365" i="10" s="1"/>
  <c r="M4365" i="10" s="1"/>
  <c r="E4365" i="10"/>
  <c r="F4365" i="10" s="1"/>
  <c r="G4365" i="10" s="1"/>
  <c r="H4365" i="10"/>
  <c r="I4365" i="10" s="1"/>
  <c r="J4365" i="10" s="1"/>
  <c r="A4366" i="10"/>
  <c r="B4365" i="10"/>
  <c r="C4365" i="10" s="1"/>
  <c r="D4365" i="10" s="1"/>
  <c r="K4366" i="10" l="1"/>
  <c r="L4366" i="10" s="1"/>
  <c r="M4366" i="10" s="1"/>
  <c r="H4366" i="10"/>
  <c r="I4366" i="10" s="1"/>
  <c r="J4366" i="10" s="1"/>
  <c r="E4366" i="10"/>
  <c r="F4366" i="10" s="1"/>
  <c r="G4366" i="10" s="1"/>
  <c r="A4367" i="10"/>
  <c r="B4366" i="10"/>
  <c r="C4366" i="10" s="1"/>
  <c r="D4366" i="10" s="1"/>
  <c r="K4367" i="10" l="1"/>
  <c r="L4367" i="10" s="1"/>
  <c r="M4367" i="10" s="1"/>
  <c r="H4367" i="10"/>
  <c r="I4367" i="10" s="1"/>
  <c r="J4367" i="10" s="1"/>
  <c r="E4367" i="10"/>
  <c r="F4367" i="10" s="1"/>
  <c r="G4367" i="10" s="1"/>
  <c r="B4367" i="10"/>
  <c r="C4367" i="10" s="1"/>
  <c r="D4367" i="10" s="1"/>
  <c r="A4368" i="10"/>
  <c r="K4368" i="10" l="1"/>
  <c r="L4368" i="10" s="1"/>
  <c r="M4368" i="10" s="1"/>
  <c r="H4368" i="10"/>
  <c r="I4368" i="10" s="1"/>
  <c r="J4368" i="10" s="1"/>
  <c r="E4368" i="10"/>
  <c r="F4368" i="10" s="1"/>
  <c r="G4368" i="10" s="1"/>
  <c r="A4369" i="10"/>
  <c r="B4368" i="10"/>
  <c r="C4368" i="10" s="1"/>
  <c r="D4368" i="10" s="1"/>
  <c r="K4369" i="10" l="1"/>
  <c r="L4369" i="10" s="1"/>
  <c r="M4369" i="10" s="1"/>
  <c r="H4369" i="10"/>
  <c r="I4369" i="10" s="1"/>
  <c r="J4369" i="10" s="1"/>
  <c r="E4369" i="10"/>
  <c r="F4369" i="10" s="1"/>
  <c r="G4369" i="10" s="1"/>
  <c r="B4369" i="10"/>
  <c r="C4369" i="10" s="1"/>
  <c r="D4369" i="10" s="1"/>
  <c r="A4370" i="10"/>
  <c r="K4370" i="10" l="1"/>
  <c r="L4370" i="10" s="1"/>
  <c r="M4370" i="10" s="1"/>
  <c r="H4370" i="10"/>
  <c r="I4370" i="10" s="1"/>
  <c r="J4370" i="10" s="1"/>
  <c r="E4370" i="10"/>
  <c r="F4370" i="10" s="1"/>
  <c r="G4370" i="10" s="1"/>
  <c r="A4371" i="10"/>
  <c r="B4370" i="10"/>
  <c r="C4370" i="10" s="1"/>
  <c r="D4370" i="10" s="1"/>
  <c r="K4371" i="10" l="1"/>
  <c r="L4371" i="10" s="1"/>
  <c r="M4371" i="10" s="1"/>
  <c r="H4371" i="10"/>
  <c r="I4371" i="10" s="1"/>
  <c r="J4371" i="10" s="1"/>
  <c r="E4371" i="10"/>
  <c r="F4371" i="10" s="1"/>
  <c r="G4371" i="10" s="1"/>
  <c r="B4371" i="10"/>
  <c r="C4371" i="10" s="1"/>
  <c r="D4371" i="10" s="1"/>
  <c r="A4372" i="10"/>
  <c r="K4372" i="10" l="1"/>
  <c r="L4372" i="10" s="1"/>
  <c r="M4372" i="10" s="1"/>
  <c r="H4372" i="10"/>
  <c r="I4372" i="10" s="1"/>
  <c r="J4372" i="10" s="1"/>
  <c r="E4372" i="10"/>
  <c r="F4372" i="10" s="1"/>
  <c r="G4372" i="10" s="1"/>
  <c r="B4372" i="10"/>
  <c r="C4372" i="10" s="1"/>
  <c r="D4372" i="10" s="1"/>
  <c r="A4373" i="10"/>
  <c r="K4373" i="10" l="1"/>
  <c r="L4373" i="10" s="1"/>
  <c r="M4373" i="10" s="1"/>
  <c r="H4373" i="10"/>
  <c r="I4373" i="10" s="1"/>
  <c r="J4373" i="10" s="1"/>
  <c r="E4373" i="10"/>
  <c r="F4373" i="10" s="1"/>
  <c r="G4373" i="10" s="1"/>
  <c r="B4373" i="10"/>
  <c r="C4373" i="10" s="1"/>
  <c r="D4373" i="10" s="1"/>
  <c r="A4374" i="10"/>
  <c r="K4374" i="10" l="1"/>
  <c r="L4374" i="10" s="1"/>
  <c r="M4374" i="10" s="1"/>
  <c r="H4374" i="10"/>
  <c r="I4374" i="10" s="1"/>
  <c r="J4374" i="10" s="1"/>
  <c r="E4374" i="10"/>
  <c r="F4374" i="10" s="1"/>
  <c r="G4374" i="10" s="1"/>
  <c r="A4375" i="10"/>
  <c r="B4374" i="10"/>
  <c r="C4374" i="10" s="1"/>
  <c r="D4374" i="10" s="1"/>
  <c r="K4375" i="10" l="1"/>
  <c r="L4375" i="10" s="1"/>
  <c r="M4375" i="10" s="1"/>
  <c r="H4375" i="10"/>
  <c r="I4375" i="10" s="1"/>
  <c r="J4375" i="10" s="1"/>
  <c r="E4375" i="10"/>
  <c r="F4375" i="10" s="1"/>
  <c r="G4375" i="10" s="1"/>
  <c r="B4375" i="10"/>
  <c r="C4375" i="10" s="1"/>
  <c r="D4375" i="10" s="1"/>
  <c r="A4376" i="10"/>
  <c r="K4376" i="10" l="1"/>
  <c r="L4376" i="10" s="1"/>
  <c r="M4376" i="10" s="1"/>
  <c r="H4376" i="10"/>
  <c r="I4376" i="10" s="1"/>
  <c r="J4376" i="10" s="1"/>
  <c r="E4376" i="10"/>
  <c r="F4376" i="10" s="1"/>
  <c r="G4376" i="10" s="1"/>
  <c r="A4377" i="10"/>
  <c r="B4376" i="10"/>
  <c r="C4376" i="10" s="1"/>
  <c r="D4376" i="10" s="1"/>
  <c r="K4377" i="10" l="1"/>
  <c r="L4377" i="10" s="1"/>
  <c r="M4377" i="10" s="1"/>
  <c r="E4377" i="10"/>
  <c r="F4377" i="10" s="1"/>
  <c r="G4377" i="10" s="1"/>
  <c r="H4377" i="10"/>
  <c r="I4377" i="10" s="1"/>
  <c r="J4377" i="10" s="1"/>
  <c r="B4377" i="10"/>
  <c r="C4377" i="10" s="1"/>
  <c r="D4377" i="10" s="1"/>
  <c r="A4378" i="10"/>
  <c r="K4378" i="10" l="1"/>
  <c r="L4378" i="10" s="1"/>
  <c r="M4378" i="10" s="1"/>
  <c r="H4378" i="10"/>
  <c r="I4378" i="10" s="1"/>
  <c r="J4378" i="10" s="1"/>
  <c r="E4378" i="10"/>
  <c r="F4378" i="10" s="1"/>
  <c r="G4378" i="10" s="1"/>
  <c r="A4379" i="10"/>
  <c r="B4378" i="10"/>
  <c r="C4378" i="10" s="1"/>
  <c r="D4378" i="10" s="1"/>
  <c r="K4379" i="10" l="1"/>
  <c r="L4379" i="10" s="1"/>
  <c r="M4379" i="10" s="1"/>
  <c r="H4379" i="10"/>
  <c r="I4379" i="10" s="1"/>
  <c r="J4379" i="10" s="1"/>
  <c r="E4379" i="10"/>
  <c r="F4379" i="10" s="1"/>
  <c r="G4379" i="10" s="1"/>
  <c r="B4379" i="10"/>
  <c r="C4379" i="10" s="1"/>
  <c r="D4379" i="10" s="1"/>
  <c r="A4380" i="10"/>
  <c r="K4380" i="10" l="1"/>
  <c r="L4380" i="10" s="1"/>
  <c r="M4380" i="10" s="1"/>
  <c r="H4380" i="10"/>
  <c r="I4380" i="10" s="1"/>
  <c r="J4380" i="10" s="1"/>
  <c r="E4380" i="10"/>
  <c r="F4380" i="10" s="1"/>
  <c r="G4380" i="10" s="1"/>
  <c r="B4380" i="10"/>
  <c r="C4380" i="10" s="1"/>
  <c r="D4380" i="10" s="1"/>
  <c r="A4381" i="10"/>
  <c r="K4381" i="10" l="1"/>
  <c r="L4381" i="10" s="1"/>
  <c r="M4381" i="10" s="1"/>
  <c r="E4381" i="10"/>
  <c r="F4381" i="10" s="1"/>
  <c r="G4381" i="10" s="1"/>
  <c r="H4381" i="10"/>
  <c r="I4381" i="10" s="1"/>
  <c r="J4381" i="10" s="1"/>
  <c r="B4381" i="10"/>
  <c r="C4381" i="10" s="1"/>
  <c r="D4381" i="10" s="1"/>
  <c r="A4382" i="10"/>
  <c r="K4382" i="10" l="1"/>
  <c r="L4382" i="10" s="1"/>
  <c r="M4382" i="10" s="1"/>
  <c r="H4382" i="10"/>
  <c r="I4382" i="10" s="1"/>
  <c r="J4382" i="10" s="1"/>
  <c r="E4382" i="10"/>
  <c r="F4382" i="10" s="1"/>
  <c r="G4382" i="10" s="1"/>
  <c r="A4383" i="10"/>
  <c r="B4382" i="10"/>
  <c r="C4382" i="10" s="1"/>
  <c r="D4382" i="10" s="1"/>
  <c r="K4383" i="10" l="1"/>
  <c r="L4383" i="10" s="1"/>
  <c r="M4383" i="10" s="1"/>
  <c r="H4383" i="10"/>
  <c r="I4383" i="10" s="1"/>
  <c r="J4383" i="10" s="1"/>
  <c r="E4383" i="10"/>
  <c r="F4383" i="10" s="1"/>
  <c r="G4383" i="10" s="1"/>
  <c r="B4383" i="10"/>
  <c r="C4383" i="10" s="1"/>
  <c r="D4383" i="10" s="1"/>
  <c r="A4384" i="10"/>
  <c r="K4384" i="10" l="1"/>
  <c r="L4384" i="10" s="1"/>
  <c r="M4384" i="10" s="1"/>
  <c r="H4384" i="10"/>
  <c r="I4384" i="10" s="1"/>
  <c r="J4384" i="10" s="1"/>
  <c r="E4384" i="10"/>
  <c r="F4384" i="10" s="1"/>
  <c r="G4384" i="10" s="1"/>
  <c r="A4385" i="10"/>
  <c r="B4384" i="10"/>
  <c r="C4384" i="10" s="1"/>
  <c r="D4384" i="10" s="1"/>
  <c r="K4385" i="10" l="1"/>
  <c r="L4385" i="10" s="1"/>
  <c r="M4385" i="10" s="1"/>
  <c r="H4385" i="10"/>
  <c r="I4385" i="10" s="1"/>
  <c r="J4385" i="10" s="1"/>
  <c r="E4385" i="10"/>
  <c r="F4385" i="10" s="1"/>
  <c r="G4385" i="10" s="1"/>
  <c r="B4385" i="10"/>
  <c r="C4385" i="10" s="1"/>
  <c r="D4385" i="10" s="1"/>
  <c r="A4386" i="10"/>
  <c r="K4386" i="10" l="1"/>
  <c r="L4386" i="10" s="1"/>
  <c r="M4386" i="10" s="1"/>
  <c r="H4386" i="10"/>
  <c r="I4386" i="10" s="1"/>
  <c r="J4386" i="10" s="1"/>
  <c r="E4386" i="10"/>
  <c r="F4386" i="10" s="1"/>
  <c r="G4386" i="10" s="1"/>
  <c r="A4387" i="10"/>
  <c r="B4386" i="10"/>
  <c r="C4386" i="10" s="1"/>
  <c r="D4386" i="10" s="1"/>
  <c r="K4387" i="10" l="1"/>
  <c r="L4387" i="10" s="1"/>
  <c r="M4387" i="10" s="1"/>
  <c r="H4387" i="10"/>
  <c r="I4387" i="10" s="1"/>
  <c r="J4387" i="10" s="1"/>
  <c r="E4387" i="10"/>
  <c r="F4387" i="10" s="1"/>
  <c r="G4387" i="10" s="1"/>
  <c r="B4387" i="10"/>
  <c r="C4387" i="10" s="1"/>
  <c r="D4387" i="10" s="1"/>
  <c r="A4388" i="10"/>
  <c r="K4388" i="10" l="1"/>
  <c r="L4388" i="10" s="1"/>
  <c r="M4388" i="10" s="1"/>
  <c r="H4388" i="10"/>
  <c r="I4388" i="10" s="1"/>
  <c r="J4388" i="10" s="1"/>
  <c r="E4388" i="10"/>
  <c r="F4388" i="10" s="1"/>
  <c r="G4388" i="10" s="1"/>
  <c r="B4388" i="10"/>
  <c r="C4388" i="10" s="1"/>
  <c r="D4388" i="10" s="1"/>
  <c r="A4389" i="10"/>
  <c r="K4389" i="10" l="1"/>
  <c r="L4389" i="10" s="1"/>
  <c r="M4389" i="10" s="1"/>
  <c r="H4389" i="10"/>
  <c r="I4389" i="10" s="1"/>
  <c r="J4389" i="10" s="1"/>
  <c r="E4389" i="10"/>
  <c r="F4389" i="10" s="1"/>
  <c r="G4389" i="10" s="1"/>
  <c r="B4389" i="10"/>
  <c r="C4389" i="10" s="1"/>
  <c r="D4389" i="10" s="1"/>
  <c r="A4390" i="10"/>
  <c r="K4390" i="10" l="1"/>
  <c r="L4390" i="10" s="1"/>
  <c r="M4390" i="10" s="1"/>
  <c r="H4390" i="10"/>
  <c r="I4390" i="10" s="1"/>
  <c r="J4390" i="10" s="1"/>
  <c r="E4390" i="10"/>
  <c r="F4390" i="10" s="1"/>
  <c r="G4390" i="10" s="1"/>
  <c r="A4391" i="10"/>
  <c r="B4390" i="10"/>
  <c r="C4390" i="10" s="1"/>
  <c r="D4390" i="10" s="1"/>
  <c r="K4391" i="10" l="1"/>
  <c r="L4391" i="10" s="1"/>
  <c r="M4391" i="10" s="1"/>
  <c r="H4391" i="10"/>
  <c r="I4391" i="10" s="1"/>
  <c r="J4391" i="10" s="1"/>
  <c r="E4391" i="10"/>
  <c r="F4391" i="10" s="1"/>
  <c r="G4391" i="10" s="1"/>
  <c r="B4391" i="10"/>
  <c r="C4391" i="10" s="1"/>
  <c r="D4391" i="10" s="1"/>
  <c r="A4392" i="10"/>
  <c r="K4392" i="10" l="1"/>
  <c r="L4392" i="10" s="1"/>
  <c r="M4392" i="10" s="1"/>
  <c r="H4392" i="10"/>
  <c r="I4392" i="10" s="1"/>
  <c r="J4392" i="10" s="1"/>
  <c r="E4392" i="10"/>
  <c r="F4392" i="10" s="1"/>
  <c r="G4392" i="10" s="1"/>
  <c r="A4393" i="10"/>
  <c r="B4392" i="10"/>
  <c r="C4392" i="10" s="1"/>
  <c r="D4392" i="10" s="1"/>
  <c r="K4393" i="10" l="1"/>
  <c r="L4393" i="10" s="1"/>
  <c r="M4393" i="10" s="1"/>
  <c r="E4393" i="10"/>
  <c r="F4393" i="10" s="1"/>
  <c r="G4393" i="10" s="1"/>
  <c r="H4393" i="10"/>
  <c r="I4393" i="10" s="1"/>
  <c r="J4393" i="10" s="1"/>
  <c r="B4393" i="10"/>
  <c r="C4393" i="10" s="1"/>
  <c r="D4393" i="10" s="1"/>
  <c r="A4394" i="10"/>
  <c r="K4394" i="10" l="1"/>
  <c r="L4394" i="10" s="1"/>
  <c r="M4394" i="10" s="1"/>
  <c r="H4394" i="10"/>
  <c r="I4394" i="10" s="1"/>
  <c r="J4394" i="10" s="1"/>
  <c r="E4394" i="10"/>
  <c r="F4394" i="10" s="1"/>
  <c r="G4394" i="10" s="1"/>
  <c r="A4395" i="10"/>
  <c r="B4394" i="10"/>
  <c r="C4394" i="10" s="1"/>
  <c r="D4394" i="10" s="1"/>
  <c r="K4395" i="10" l="1"/>
  <c r="L4395" i="10" s="1"/>
  <c r="M4395" i="10" s="1"/>
  <c r="H4395" i="10"/>
  <c r="I4395" i="10" s="1"/>
  <c r="J4395" i="10" s="1"/>
  <c r="E4395" i="10"/>
  <c r="F4395" i="10" s="1"/>
  <c r="G4395" i="10" s="1"/>
  <c r="B4395" i="10"/>
  <c r="C4395" i="10" s="1"/>
  <c r="D4395" i="10" s="1"/>
  <c r="A4396" i="10"/>
  <c r="K4396" i="10" l="1"/>
  <c r="L4396" i="10" s="1"/>
  <c r="M4396" i="10" s="1"/>
  <c r="H4396" i="10"/>
  <c r="I4396" i="10" s="1"/>
  <c r="J4396" i="10" s="1"/>
  <c r="E4396" i="10"/>
  <c r="F4396" i="10" s="1"/>
  <c r="G4396" i="10" s="1"/>
  <c r="B4396" i="10"/>
  <c r="C4396" i="10" s="1"/>
  <c r="D4396" i="10" s="1"/>
  <c r="A4397" i="10"/>
  <c r="K4397" i="10" l="1"/>
  <c r="L4397" i="10" s="1"/>
  <c r="M4397" i="10" s="1"/>
  <c r="E4397" i="10"/>
  <c r="F4397" i="10" s="1"/>
  <c r="G4397" i="10" s="1"/>
  <c r="H4397" i="10"/>
  <c r="I4397" i="10" s="1"/>
  <c r="J4397" i="10" s="1"/>
  <c r="B4397" i="10"/>
  <c r="C4397" i="10" s="1"/>
  <c r="D4397" i="10" s="1"/>
  <c r="A4398" i="10"/>
  <c r="K4398" i="10" l="1"/>
  <c r="L4398" i="10" s="1"/>
  <c r="M4398" i="10" s="1"/>
  <c r="H4398" i="10"/>
  <c r="I4398" i="10" s="1"/>
  <c r="J4398" i="10" s="1"/>
  <c r="E4398" i="10"/>
  <c r="F4398" i="10" s="1"/>
  <c r="G4398" i="10" s="1"/>
  <c r="A4399" i="10"/>
  <c r="B4398" i="10"/>
  <c r="C4398" i="10" s="1"/>
  <c r="D4398" i="10" s="1"/>
  <c r="K4399" i="10" l="1"/>
  <c r="L4399" i="10" s="1"/>
  <c r="M4399" i="10" s="1"/>
  <c r="H4399" i="10"/>
  <c r="I4399" i="10" s="1"/>
  <c r="J4399" i="10" s="1"/>
  <c r="E4399" i="10"/>
  <c r="F4399" i="10" s="1"/>
  <c r="G4399" i="10" s="1"/>
  <c r="B4399" i="10"/>
  <c r="C4399" i="10" s="1"/>
  <c r="D4399" i="10" s="1"/>
  <c r="A4400" i="10"/>
  <c r="K4400" i="10" l="1"/>
  <c r="L4400" i="10" s="1"/>
  <c r="M4400" i="10" s="1"/>
  <c r="H4400" i="10"/>
  <c r="I4400" i="10" s="1"/>
  <c r="J4400" i="10" s="1"/>
  <c r="E4400" i="10"/>
  <c r="F4400" i="10" s="1"/>
  <c r="G4400" i="10" s="1"/>
  <c r="A4401" i="10"/>
  <c r="B4400" i="10"/>
  <c r="C4400" i="10" s="1"/>
  <c r="D4400" i="10" s="1"/>
  <c r="K4401" i="10" l="1"/>
  <c r="L4401" i="10" s="1"/>
  <c r="M4401" i="10" s="1"/>
  <c r="H4401" i="10"/>
  <c r="I4401" i="10" s="1"/>
  <c r="J4401" i="10" s="1"/>
  <c r="E4401" i="10"/>
  <c r="F4401" i="10" s="1"/>
  <c r="G4401" i="10" s="1"/>
  <c r="B4401" i="10"/>
  <c r="C4401" i="10" s="1"/>
  <c r="D4401" i="10" s="1"/>
  <c r="A4402" i="10"/>
  <c r="K4402" i="10" l="1"/>
  <c r="L4402" i="10" s="1"/>
  <c r="M4402" i="10" s="1"/>
  <c r="H4402" i="10"/>
  <c r="I4402" i="10" s="1"/>
  <c r="J4402" i="10" s="1"/>
  <c r="E4402" i="10"/>
  <c r="F4402" i="10" s="1"/>
  <c r="G4402" i="10" s="1"/>
  <c r="A4403" i="10"/>
  <c r="B4402" i="10"/>
  <c r="C4402" i="10" s="1"/>
  <c r="D4402" i="10" s="1"/>
  <c r="K4403" i="10" l="1"/>
  <c r="L4403" i="10" s="1"/>
  <c r="M4403" i="10" s="1"/>
  <c r="H4403" i="10"/>
  <c r="I4403" i="10" s="1"/>
  <c r="J4403" i="10" s="1"/>
  <c r="E4403" i="10"/>
  <c r="F4403" i="10" s="1"/>
  <c r="G4403" i="10" s="1"/>
  <c r="B4403" i="10"/>
  <c r="C4403" i="10" s="1"/>
  <c r="D4403" i="10" s="1"/>
  <c r="A4404" i="10"/>
  <c r="K4404" i="10" l="1"/>
  <c r="L4404" i="10" s="1"/>
  <c r="M4404" i="10" s="1"/>
  <c r="H4404" i="10"/>
  <c r="I4404" i="10" s="1"/>
  <c r="J4404" i="10" s="1"/>
  <c r="E4404" i="10"/>
  <c r="F4404" i="10" s="1"/>
  <c r="G4404" i="10" s="1"/>
  <c r="B4404" i="10"/>
  <c r="C4404" i="10" s="1"/>
  <c r="D4404" i="10" s="1"/>
  <c r="A4405" i="10"/>
  <c r="K4405" i="10" l="1"/>
  <c r="L4405" i="10" s="1"/>
  <c r="M4405" i="10" s="1"/>
  <c r="H4405" i="10"/>
  <c r="I4405" i="10" s="1"/>
  <c r="J4405" i="10" s="1"/>
  <c r="E4405" i="10"/>
  <c r="F4405" i="10" s="1"/>
  <c r="G4405" i="10" s="1"/>
  <c r="B4405" i="10"/>
  <c r="C4405" i="10" s="1"/>
  <c r="D4405" i="10" s="1"/>
  <c r="A4406" i="10"/>
  <c r="K4406" i="10" l="1"/>
  <c r="L4406" i="10" s="1"/>
  <c r="M4406" i="10" s="1"/>
  <c r="H4406" i="10"/>
  <c r="I4406" i="10" s="1"/>
  <c r="J4406" i="10" s="1"/>
  <c r="E4406" i="10"/>
  <c r="F4406" i="10" s="1"/>
  <c r="G4406" i="10" s="1"/>
  <c r="A4407" i="10"/>
  <c r="B4406" i="10"/>
  <c r="C4406" i="10" s="1"/>
  <c r="D4406" i="10" s="1"/>
  <c r="K4407" i="10" l="1"/>
  <c r="L4407" i="10" s="1"/>
  <c r="M4407" i="10" s="1"/>
  <c r="H4407" i="10"/>
  <c r="I4407" i="10" s="1"/>
  <c r="J4407" i="10" s="1"/>
  <c r="E4407" i="10"/>
  <c r="F4407" i="10" s="1"/>
  <c r="G4407" i="10" s="1"/>
  <c r="B4407" i="10"/>
  <c r="C4407" i="10" s="1"/>
  <c r="D4407" i="10" s="1"/>
  <c r="A4408" i="10"/>
  <c r="K4408" i="10" l="1"/>
  <c r="L4408" i="10" s="1"/>
  <c r="M4408" i="10" s="1"/>
  <c r="H4408" i="10"/>
  <c r="I4408" i="10" s="1"/>
  <c r="J4408" i="10" s="1"/>
  <c r="E4408" i="10"/>
  <c r="F4408" i="10" s="1"/>
  <c r="G4408" i="10" s="1"/>
  <c r="A4409" i="10"/>
  <c r="B4408" i="10"/>
  <c r="C4408" i="10" s="1"/>
  <c r="D4408" i="10" s="1"/>
  <c r="K4409" i="10" l="1"/>
  <c r="L4409" i="10" s="1"/>
  <c r="M4409" i="10" s="1"/>
  <c r="E4409" i="10"/>
  <c r="F4409" i="10" s="1"/>
  <c r="G4409" i="10" s="1"/>
  <c r="H4409" i="10"/>
  <c r="I4409" i="10" s="1"/>
  <c r="J4409" i="10" s="1"/>
  <c r="B4409" i="10"/>
  <c r="C4409" i="10" s="1"/>
  <c r="D4409" i="10" s="1"/>
  <c r="A4410" i="10"/>
  <c r="K4410" i="10" l="1"/>
  <c r="L4410" i="10" s="1"/>
  <c r="M4410" i="10" s="1"/>
  <c r="H4410" i="10"/>
  <c r="I4410" i="10" s="1"/>
  <c r="J4410" i="10" s="1"/>
  <c r="E4410" i="10"/>
  <c r="F4410" i="10" s="1"/>
  <c r="G4410" i="10" s="1"/>
  <c r="A4411" i="10"/>
  <c r="B4410" i="10"/>
  <c r="C4410" i="10" s="1"/>
  <c r="D4410" i="10" s="1"/>
  <c r="K4411" i="10" l="1"/>
  <c r="L4411" i="10" s="1"/>
  <c r="M4411" i="10" s="1"/>
  <c r="H4411" i="10"/>
  <c r="I4411" i="10" s="1"/>
  <c r="J4411" i="10" s="1"/>
  <c r="E4411" i="10"/>
  <c r="F4411" i="10" s="1"/>
  <c r="G4411" i="10" s="1"/>
  <c r="B4411" i="10"/>
  <c r="C4411" i="10" s="1"/>
  <c r="D4411" i="10" s="1"/>
  <c r="A4412" i="10"/>
  <c r="K4412" i="10" l="1"/>
  <c r="L4412" i="10" s="1"/>
  <c r="M4412" i="10" s="1"/>
  <c r="H4412" i="10"/>
  <c r="I4412" i="10" s="1"/>
  <c r="J4412" i="10" s="1"/>
  <c r="E4412" i="10"/>
  <c r="F4412" i="10" s="1"/>
  <c r="G4412" i="10" s="1"/>
  <c r="B4412" i="10"/>
  <c r="C4412" i="10" s="1"/>
  <c r="D4412" i="10" s="1"/>
  <c r="A4413" i="10"/>
  <c r="K4413" i="10" l="1"/>
  <c r="L4413" i="10" s="1"/>
  <c r="M4413" i="10" s="1"/>
  <c r="E4413" i="10"/>
  <c r="F4413" i="10" s="1"/>
  <c r="G4413" i="10" s="1"/>
  <c r="H4413" i="10"/>
  <c r="I4413" i="10" s="1"/>
  <c r="J4413" i="10" s="1"/>
  <c r="B4413" i="10"/>
  <c r="C4413" i="10" s="1"/>
  <c r="D4413" i="10" s="1"/>
  <c r="A4414" i="10"/>
  <c r="K4414" i="10" l="1"/>
  <c r="L4414" i="10" s="1"/>
  <c r="M4414" i="10" s="1"/>
  <c r="H4414" i="10"/>
  <c r="I4414" i="10" s="1"/>
  <c r="J4414" i="10" s="1"/>
  <c r="E4414" i="10"/>
  <c r="F4414" i="10" s="1"/>
  <c r="G4414" i="10" s="1"/>
  <c r="A4415" i="10"/>
  <c r="B4414" i="10"/>
  <c r="C4414" i="10" s="1"/>
  <c r="D4414" i="10" s="1"/>
  <c r="K4415" i="10" l="1"/>
  <c r="L4415" i="10" s="1"/>
  <c r="M4415" i="10" s="1"/>
  <c r="H4415" i="10"/>
  <c r="I4415" i="10" s="1"/>
  <c r="J4415" i="10" s="1"/>
  <c r="E4415" i="10"/>
  <c r="F4415" i="10" s="1"/>
  <c r="G4415" i="10" s="1"/>
  <c r="B4415" i="10"/>
  <c r="C4415" i="10" s="1"/>
  <c r="D4415" i="10" s="1"/>
  <c r="A4416" i="10"/>
  <c r="K4416" i="10" l="1"/>
  <c r="L4416" i="10" s="1"/>
  <c r="M4416" i="10" s="1"/>
  <c r="H4416" i="10"/>
  <c r="I4416" i="10" s="1"/>
  <c r="J4416" i="10" s="1"/>
  <c r="E4416" i="10"/>
  <c r="F4416" i="10" s="1"/>
  <c r="G4416" i="10" s="1"/>
  <c r="A4417" i="10"/>
  <c r="B4416" i="10"/>
  <c r="C4416" i="10" s="1"/>
  <c r="D4416" i="10" s="1"/>
  <c r="K4417" i="10" l="1"/>
  <c r="L4417" i="10" s="1"/>
  <c r="M4417" i="10" s="1"/>
  <c r="H4417" i="10"/>
  <c r="I4417" i="10" s="1"/>
  <c r="J4417" i="10" s="1"/>
  <c r="E4417" i="10"/>
  <c r="F4417" i="10" s="1"/>
  <c r="G4417" i="10" s="1"/>
  <c r="B4417" i="10"/>
  <c r="C4417" i="10" s="1"/>
  <c r="D4417" i="10" s="1"/>
  <c r="A4418" i="10"/>
  <c r="K4418" i="10" l="1"/>
  <c r="L4418" i="10" s="1"/>
  <c r="M4418" i="10" s="1"/>
  <c r="H4418" i="10"/>
  <c r="I4418" i="10" s="1"/>
  <c r="J4418" i="10" s="1"/>
  <c r="E4418" i="10"/>
  <c r="F4418" i="10" s="1"/>
  <c r="G4418" i="10" s="1"/>
  <c r="A4419" i="10"/>
  <c r="B4418" i="10"/>
  <c r="C4418" i="10" s="1"/>
  <c r="D4418" i="10" s="1"/>
  <c r="K4419" i="10" l="1"/>
  <c r="L4419" i="10" s="1"/>
  <c r="M4419" i="10" s="1"/>
  <c r="H4419" i="10"/>
  <c r="I4419" i="10" s="1"/>
  <c r="J4419" i="10" s="1"/>
  <c r="E4419" i="10"/>
  <c r="F4419" i="10" s="1"/>
  <c r="G4419" i="10" s="1"/>
  <c r="B4419" i="10"/>
  <c r="C4419" i="10" s="1"/>
  <c r="D4419" i="10" s="1"/>
  <c r="A4420" i="10"/>
  <c r="K4420" i="10" l="1"/>
  <c r="L4420" i="10" s="1"/>
  <c r="M4420" i="10" s="1"/>
  <c r="H4420" i="10"/>
  <c r="I4420" i="10" s="1"/>
  <c r="J4420" i="10" s="1"/>
  <c r="E4420" i="10"/>
  <c r="F4420" i="10" s="1"/>
  <c r="G4420" i="10" s="1"/>
  <c r="B4420" i="10"/>
  <c r="C4420" i="10" s="1"/>
  <c r="D4420" i="10" s="1"/>
  <c r="A4421" i="10"/>
  <c r="K4421" i="10" l="1"/>
  <c r="L4421" i="10" s="1"/>
  <c r="M4421" i="10" s="1"/>
  <c r="H4421" i="10"/>
  <c r="I4421" i="10" s="1"/>
  <c r="J4421" i="10" s="1"/>
  <c r="E4421" i="10"/>
  <c r="F4421" i="10" s="1"/>
  <c r="G4421" i="10" s="1"/>
  <c r="B4421" i="10"/>
  <c r="C4421" i="10" s="1"/>
  <c r="D4421" i="10" s="1"/>
  <c r="A4422" i="10"/>
  <c r="K4422" i="10" l="1"/>
  <c r="L4422" i="10" s="1"/>
  <c r="M4422" i="10" s="1"/>
  <c r="H4422" i="10"/>
  <c r="I4422" i="10" s="1"/>
  <c r="J4422" i="10" s="1"/>
  <c r="E4422" i="10"/>
  <c r="F4422" i="10" s="1"/>
  <c r="G4422" i="10" s="1"/>
  <c r="A4423" i="10"/>
  <c r="B4422" i="10"/>
  <c r="C4422" i="10" s="1"/>
  <c r="D4422" i="10" s="1"/>
  <c r="K4423" i="10" l="1"/>
  <c r="L4423" i="10" s="1"/>
  <c r="M4423" i="10" s="1"/>
  <c r="H4423" i="10"/>
  <c r="I4423" i="10" s="1"/>
  <c r="J4423" i="10" s="1"/>
  <c r="E4423" i="10"/>
  <c r="F4423" i="10" s="1"/>
  <c r="G4423" i="10" s="1"/>
  <c r="B4423" i="10"/>
  <c r="C4423" i="10" s="1"/>
  <c r="D4423" i="10" s="1"/>
  <c r="A4424" i="10"/>
  <c r="K4424" i="10" l="1"/>
  <c r="L4424" i="10" s="1"/>
  <c r="M4424" i="10" s="1"/>
  <c r="H4424" i="10"/>
  <c r="I4424" i="10" s="1"/>
  <c r="J4424" i="10" s="1"/>
  <c r="E4424" i="10"/>
  <c r="F4424" i="10" s="1"/>
  <c r="G4424" i="10" s="1"/>
  <c r="A4425" i="10"/>
  <c r="B4424" i="10"/>
  <c r="C4424" i="10" s="1"/>
  <c r="D4424" i="10" s="1"/>
  <c r="K4425" i="10" l="1"/>
  <c r="L4425" i="10" s="1"/>
  <c r="M4425" i="10" s="1"/>
  <c r="E4425" i="10"/>
  <c r="F4425" i="10" s="1"/>
  <c r="G4425" i="10" s="1"/>
  <c r="H4425" i="10"/>
  <c r="I4425" i="10" s="1"/>
  <c r="J4425" i="10" s="1"/>
  <c r="B4425" i="10"/>
  <c r="C4425" i="10" s="1"/>
  <c r="D4425" i="10" s="1"/>
  <c r="A4426" i="10"/>
  <c r="K4426" i="10" l="1"/>
  <c r="L4426" i="10" s="1"/>
  <c r="M4426" i="10" s="1"/>
  <c r="H4426" i="10"/>
  <c r="I4426" i="10" s="1"/>
  <c r="J4426" i="10" s="1"/>
  <c r="E4426" i="10"/>
  <c r="F4426" i="10" s="1"/>
  <c r="G4426" i="10" s="1"/>
  <c r="A4427" i="10"/>
  <c r="B4426" i="10"/>
  <c r="C4426" i="10" s="1"/>
  <c r="D4426" i="10" s="1"/>
  <c r="K4427" i="10" l="1"/>
  <c r="L4427" i="10" s="1"/>
  <c r="M4427" i="10" s="1"/>
  <c r="H4427" i="10"/>
  <c r="I4427" i="10" s="1"/>
  <c r="J4427" i="10" s="1"/>
  <c r="E4427" i="10"/>
  <c r="F4427" i="10" s="1"/>
  <c r="G4427" i="10" s="1"/>
  <c r="B4427" i="10"/>
  <c r="C4427" i="10" s="1"/>
  <c r="D4427" i="10" s="1"/>
  <c r="A4428" i="10"/>
  <c r="K4428" i="10" l="1"/>
  <c r="L4428" i="10" s="1"/>
  <c r="M4428" i="10" s="1"/>
  <c r="H4428" i="10"/>
  <c r="I4428" i="10" s="1"/>
  <c r="J4428" i="10" s="1"/>
  <c r="E4428" i="10"/>
  <c r="F4428" i="10" s="1"/>
  <c r="G4428" i="10" s="1"/>
  <c r="B4428" i="10"/>
  <c r="C4428" i="10" s="1"/>
  <c r="D4428" i="10" s="1"/>
  <c r="A4429" i="10"/>
  <c r="K4429" i="10" l="1"/>
  <c r="L4429" i="10" s="1"/>
  <c r="M4429" i="10" s="1"/>
  <c r="E4429" i="10"/>
  <c r="F4429" i="10" s="1"/>
  <c r="G4429" i="10" s="1"/>
  <c r="H4429" i="10"/>
  <c r="I4429" i="10" s="1"/>
  <c r="J4429" i="10" s="1"/>
  <c r="B4429" i="10"/>
  <c r="C4429" i="10" s="1"/>
  <c r="D4429" i="10" s="1"/>
  <c r="A4430" i="10"/>
  <c r="K4430" i="10" l="1"/>
  <c r="L4430" i="10" s="1"/>
  <c r="M4430" i="10" s="1"/>
  <c r="H4430" i="10"/>
  <c r="I4430" i="10" s="1"/>
  <c r="J4430" i="10" s="1"/>
  <c r="E4430" i="10"/>
  <c r="F4430" i="10" s="1"/>
  <c r="G4430" i="10" s="1"/>
  <c r="A4431" i="10"/>
  <c r="B4430" i="10"/>
  <c r="C4430" i="10" s="1"/>
  <c r="D4430" i="10" s="1"/>
  <c r="K4431" i="10" l="1"/>
  <c r="L4431" i="10" s="1"/>
  <c r="M4431" i="10" s="1"/>
  <c r="H4431" i="10"/>
  <c r="I4431" i="10" s="1"/>
  <c r="J4431" i="10" s="1"/>
  <c r="E4431" i="10"/>
  <c r="F4431" i="10" s="1"/>
  <c r="G4431" i="10" s="1"/>
  <c r="B4431" i="10"/>
  <c r="C4431" i="10" s="1"/>
  <c r="D4431" i="10" s="1"/>
  <c r="A4432" i="10"/>
  <c r="K4432" i="10" l="1"/>
  <c r="L4432" i="10" s="1"/>
  <c r="M4432" i="10" s="1"/>
  <c r="H4432" i="10"/>
  <c r="I4432" i="10" s="1"/>
  <c r="J4432" i="10" s="1"/>
  <c r="E4432" i="10"/>
  <c r="F4432" i="10" s="1"/>
  <c r="G4432" i="10" s="1"/>
  <c r="A4433" i="10"/>
  <c r="B4432" i="10"/>
  <c r="C4432" i="10" s="1"/>
  <c r="D4432" i="10" s="1"/>
  <c r="K4433" i="10" l="1"/>
  <c r="L4433" i="10" s="1"/>
  <c r="M4433" i="10" s="1"/>
  <c r="H4433" i="10"/>
  <c r="I4433" i="10" s="1"/>
  <c r="J4433" i="10" s="1"/>
  <c r="E4433" i="10"/>
  <c r="F4433" i="10" s="1"/>
  <c r="G4433" i="10" s="1"/>
  <c r="B4433" i="10"/>
  <c r="C4433" i="10" s="1"/>
  <c r="D4433" i="10" s="1"/>
  <c r="A4434" i="10"/>
  <c r="K4434" i="10" l="1"/>
  <c r="L4434" i="10" s="1"/>
  <c r="M4434" i="10" s="1"/>
  <c r="H4434" i="10"/>
  <c r="I4434" i="10" s="1"/>
  <c r="J4434" i="10" s="1"/>
  <c r="E4434" i="10"/>
  <c r="F4434" i="10" s="1"/>
  <c r="G4434" i="10" s="1"/>
  <c r="A4435" i="10"/>
  <c r="B4434" i="10"/>
  <c r="C4434" i="10" s="1"/>
  <c r="D4434" i="10" s="1"/>
  <c r="K4435" i="10" l="1"/>
  <c r="L4435" i="10" s="1"/>
  <c r="M4435" i="10" s="1"/>
  <c r="H4435" i="10"/>
  <c r="I4435" i="10" s="1"/>
  <c r="J4435" i="10" s="1"/>
  <c r="E4435" i="10"/>
  <c r="F4435" i="10" s="1"/>
  <c r="G4435" i="10" s="1"/>
  <c r="B4435" i="10"/>
  <c r="C4435" i="10" s="1"/>
  <c r="D4435" i="10" s="1"/>
  <c r="A4436" i="10"/>
  <c r="K4436" i="10" l="1"/>
  <c r="L4436" i="10" s="1"/>
  <c r="M4436" i="10" s="1"/>
  <c r="H4436" i="10"/>
  <c r="I4436" i="10" s="1"/>
  <c r="J4436" i="10" s="1"/>
  <c r="E4436" i="10"/>
  <c r="F4436" i="10" s="1"/>
  <c r="G4436" i="10" s="1"/>
  <c r="B4436" i="10"/>
  <c r="C4436" i="10" s="1"/>
  <c r="D4436" i="10" s="1"/>
  <c r="A4437" i="10"/>
  <c r="K4437" i="10" l="1"/>
  <c r="L4437" i="10" s="1"/>
  <c r="M4437" i="10" s="1"/>
  <c r="H4437" i="10"/>
  <c r="I4437" i="10" s="1"/>
  <c r="J4437" i="10" s="1"/>
  <c r="E4437" i="10"/>
  <c r="F4437" i="10" s="1"/>
  <c r="G4437" i="10" s="1"/>
  <c r="B4437" i="10"/>
  <c r="C4437" i="10" s="1"/>
  <c r="D4437" i="10" s="1"/>
  <c r="A4438" i="10"/>
  <c r="K4438" i="10" l="1"/>
  <c r="L4438" i="10" s="1"/>
  <c r="M4438" i="10" s="1"/>
  <c r="H4438" i="10"/>
  <c r="I4438" i="10" s="1"/>
  <c r="J4438" i="10" s="1"/>
  <c r="E4438" i="10"/>
  <c r="F4438" i="10" s="1"/>
  <c r="G4438" i="10" s="1"/>
  <c r="A4439" i="10"/>
  <c r="B4438" i="10"/>
  <c r="C4438" i="10" s="1"/>
  <c r="D4438" i="10" s="1"/>
  <c r="K4439" i="10" l="1"/>
  <c r="L4439" i="10" s="1"/>
  <c r="M4439" i="10" s="1"/>
  <c r="H4439" i="10"/>
  <c r="I4439" i="10" s="1"/>
  <c r="J4439" i="10" s="1"/>
  <c r="E4439" i="10"/>
  <c r="F4439" i="10" s="1"/>
  <c r="G4439" i="10" s="1"/>
  <c r="B4439" i="10"/>
  <c r="C4439" i="10" s="1"/>
  <c r="D4439" i="10" s="1"/>
  <c r="A4440" i="10"/>
  <c r="K4440" i="10" l="1"/>
  <c r="L4440" i="10" s="1"/>
  <c r="M4440" i="10" s="1"/>
  <c r="H4440" i="10"/>
  <c r="I4440" i="10" s="1"/>
  <c r="J4440" i="10" s="1"/>
  <c r="E4440" i="10"/>
  <c r="F4440" i="10" s="1"/>
  <c r="G4440" i="10" s="1"/>
  <c r="A4441" i="10"/>
  <c r="B4440" i="10"/>
  <c r="C4440" i="10" s="1"/>
  <c r="D4440" i="10" s="1"/>
  <c r="K4441" i="10" l="1"/>
  <c r="L4441" i="10" s="1"/>
  <c r="M4441" i="10" s="1"/>
  <c r="E4441" i="10"/>
  <c r="F4441" i="10" s="1"/>
  <c r="G4441" i="10" s="1"/>
  <c r="H4441" i="10"/>
  <c r="I4441" i="10" s="1"/>
  <c r="J4441" i="10" s="1"/>
  <c r="B4441" i="10"/>
  <c r="C4441" i="10" s="1"/>
  <c r="D4441" i="10" s="1"/>
  <c r="A4442" i="10"/>
  <c r="K4442" i="10" l="1"/>
  <c r="L4442" i="10" s="1"/>
  <c r="M4442" i="10" s="1"/>
  <c r="H4442" i="10"/>
  <c r="I4442" i="10" s="1"/>
  <c r="J4442" i="10" s="1"/>
  <c r="E4442" i="10"/>
  <c r="F4442" i="10" s="1"/>
  <c r="G4442" i="10" s="1"/>
  <c r="A4443" i="10"/>
  <c r="B4442" i="10"/>
  <c r="C4442" i="10" s="1"/>
  <c r="D4442" i="10" s="1"/>
  <c r="K4443" i="10" l="1"/>
  <c r="L4443" i="10" s="1"/>
  <c r="M4443" i="10" s="1"/>
  <c r="H4443" i="10"/>
  <c r="I4443" i="10" s="1"/>
  <c r="J4443" i="10" s="1"/>
  <c r="E4443" i="10"/>
  <c r="F4443" i="10" s="1"/>
  <c r="G4443" i="10" s="1"/>
  <c r="B4443" i="10"/>
  <c r="C4443" i="10" s="1"/>
  <c r="D4443" i="10" s="1"/>
  <c r="A4444" i="10"/>
  <c r="K4444" i="10" l="1"/>
  <c r="L4444" i="10" s="1"/>
  <c r="M4444" i="10" s="1"/>
  <c r="H4444" i="10"/>
  <c r="I4444" i="10" s="1"/>
  <c r="J4444" i="10" s="1"/>
  <c r="E4444" i="10"/>
  <c r="F4444" i="10" s="1"/>
  <c r="G4444" i="10" s="1"/>
  <c r="B4444" i="10"/>
  <c r="C4444" i="10" s="1"/>
  <c r="D4444" i="10" s="1"/>
  <c r="A4445" i="10"/>
  <c r="K4445" i="10" l="1"/>
  <c r="L4445" i="10" s="1"/>
  <c r="M4445" i="10" s="1"/>
  <c r="E4445" i="10"/>
  <c r="F4445" i="10" s="1"/>
  <c r="G4445" i="10" s="1"/>
  <c r="H4445" i="10"/>
  <c r="I4445" i="10" s="1"/>
  <c r="J4445" i="10" s="1"/>
  <c r="B4445" i="10"/>
  <c r="C4445" i="10" s="1"/>
  <c r="D4445" i="10" s="1"/>
  <c r="A4446" i="10"/>
  <c r="K4446" i="10" l="1"/>
  <c r="L4446" i="10" s="1"/>
  <c r="M4446" i="10" s="1"/>
  <c r="H4446" i="10"/>
  <c r="I4446" i="10" s="1"/>
  <c r="J4446" i="10" s="1"/>
  <c r="E4446" i="10"/>
  <c r="F4446" i="10" s="1"/>
  <c r="G4446" i="10" s="1"/>
  <c r="A4447" i="10"/>
  <c r="B4446" i="10"/>
  <c r="C4446" i="10" s="1"/>
  <c r="D4446" i="10" s="1"/>
  <c r="K4447" i="10" l="1"/>
  <c r="L4447" i="10" s="1"/>
  <c r="M4447" i="10" s="1"/>
  <c r="H4447" i="10"/>
  <c r="I4447" i="10" s="1"/>
  <c r="J4447" i="10" s="1"/>
  <c r="E4447" i="10"/>
  <c r="F4447" i="10" s="1"/>
  <c r="G4447" i="10" s="1"/>
  <c r="B4447" i="10"/>
  <c r="C4447" i="10" s="1"/>
  <c r="D4447" i="10" s="1"/>
  <c r="A4448" i="10"/>
  <c r="K4448" i="10" l="1"/>
  <c r="L4448" i="10" s="1"/>
  <c r="M4448" i="10" s="1"/>
  <c r="H4448" i="10"/>
  <c r="I4448" i="10" s="1"/>
  <c r="J4448" i="10" s="1"/>
  <c r="E4448" i="10"/>
  <c r="F4448" i="10" s="1"/>
  <c r="G4448" i="10" s="1"/>
  <c r="A4449" i="10"/>
  <c r="B4448" i="10"/>
  <c r="C4448" i="10" s="1"/>
  <c r="D4448" i="10" s="1"/>
  <c r="K4449" i="10" l="1"/>
  <c r="L4449" i="10" s="1"/>
  <c r="M4449" i="10" s="1"/>
  <c r="H4449" i="10"/>
  <c r="I4449" i="10" s="1"/>
  <c r="J4449" i="10" s="1"/>
  <c r="E4449" i="10"/>
  <c r="F4449" i="10" s="1"/>
  <c r="G4449" i="10" s="1"/>
  <c r="B4449" i="10"/>
  <c r="C4449" i="10" s="1"/>
  <c r="D4449" i="10" s="1"/>
  <c r="A4450" i="10"/>
  <c r="K4450" i="10" l="1"/>
  <c r="L4450" i="10" s="1"/>
  <c r="M4450" i="10" s="1"/>
  <c r="H4450" i="10"/>
  <c r="I4450" i="10" s="1"/>
  <c r="J4450" i="10" s="1"/>
  <c r="E4450" i="10"/>
  <c r="F4450" i="10" s="1"/>
  <c r="G4450" i="10" s="1"/>
  <c r="A4451" i="10"/>
  <c r="B4450" i="10"/>
  <c r="C4450" i="10" s="1"/>
  <c r="D4450" i="10" s="1"/>
  <c r="K4451" i="10" l="1"/>
  <c r="L4451" i="10" s="1"/>
  <c r="M4451" i="10" s="1"/>
  <c r="H4451" i="10"/>
  <c r="I4451" i="10" s="1"/>
  <c r="J4451" i="10" s="1"/>
  <c r="E4451" i="10"/>
  <c r="F4451" i="10" s="1"/>
  <c r="G4451" i="10" s="1"/>
  <c r="B4451" i="10"/>
  <c r="C4451" i="10" s="1"/>
  <c r="D4451" i="10" s="1"/>
  <c r="A4452" i="10"/>
  <c r="K4452" i="10" l="1"/>
  <c r="L4452" i="10" s="1"/>
  <c r="M4452" i="10" s="1"/>
  <c r="H4452" i="10"/>
  <c r="I4452" i="10" s="1"/>
  <c r="J4452" i="10" s="1"/>
  <c r="E4452" i="10"/>
  <c r="F4452" i="10" s="1"/>
  <c r="G4452" i="10" s="1"/>
  <c r="B4452" i="10"/>
  <c r="C4452" i="10" s="1"/>
  <c r="D4452" i="10" s="1"/>
  <c r="A4453" i="10"/>
  <c r="K4453" i="10" l="1"/>
  <c r="L4453" i="10" s="1"/>
  <c r="M4453" i="10" s="1"/>
  <c r="H4453" i="10"/>
  <c r="I4453" i="10" s="1"/>
  <c r="J4453" i="10" s="1"/>
  <c r="E4453" i="10"/>
  <c r="F4453" i="10" s="1"/>
  <c r="G4453" i="10" s="1"/>
  <c r="B4453" i="10"/>
  <c r="C4453" i="10" s="1"/>
  <c r="D4453" i="10" s="1"/>
  <c r="A4454" i="10"/>
  <c r="K4454" i="10" l="1"/>
  <c r="L4454" i="10" s="1"/>
  <c r="M4454" i="10" s="1"/>
  <c r="H4454" i="10"/>
  <c r="I4454" i="10" s="1"/>
  <c r="J4454" i="10" s="1"/>
  <c r="E4454" i="10"/>
  <c r="F4454" i="10" s="1"/>
  <c r="G4454" i="10" s="1"/>
  <c r="A4455" i="10"/>
  <c r="B4454" i="10"/>
  <c r="C4454" i="10" s="1"/>
  <c r="D4454" i="10" s="1"/>
  <c r="K4455" i="10" l="1"/>
  <c r="L4455" i="10" s="1"/>
  <c r="M4455" i="10" s="1"/>
  <c r="H4455" i="10"/>
  <c r="I4455" i="10" s="1"/>
  <c r="J4455" i="10" s="1"/>
  <c r="E4455" i="10"/>
  <c r="F4455" i="10" s="1"/>
  <c r="G4455" i="10" s="1"/>
  <c r="B4455" i="10"/>
  <c r="C4455" i="10" s="1"/>
  <c r="D4455" i="10" s="1"/>
  <c r="A4456" i="10"/>
  <c r="K4456" i="10" l="1"/>
  <c r="L4456" i="10" s="1"/>
  <c r="M4456" i="10" s="1"/>
  <c r="H4456" i="10"/>
  <c r="I4456" i="10" s="1"/>
  <c r="J4456" i="10" s="1"/>
  <c r="E4456" i="10"/>
  <c r="F4456" i="10" s="1"/>
  <c r="G4456" i="10" s="1"/>
  <c r="A4457" i="10"/>
  <c r="B4456" i="10"/>
  <c r="C4456" i="10" s="1"/>
  <c r="D4456" i="10" s="1"/>
  <c r="K4457" i="10" l="1"/>
  <c r="L4457" i="10" s="1"/>
  <c r="M4457" i="10" s="1"/>
  <c r="E4457" i="10"/>
  <c r="F4457" i="10" s="1"/>
  <c r="G4457" i="10" s="1"/>
  <c r="H4457" i="10"/>
  <c r="I4457" i="10" s="1"/>
  <c r="J4457" i="10" s="1"/>
  <c r="B4457" i="10"/>
  <c r="C4457" i="10" s="1"/>
  <c r="D4457" i="10" s="1"/>
  <c r="A4458" i="10"/>
  <c r="K4458" i="10" l="1"/>
  <c r="L4458" i="10" s="1"/>
  <c r="M4458" i="10" s="1"/>
  <c r="H4458" i="10"/>
  <c r="I4458" i="10" s="1"/>
  <c r="J4458" i="10" s="1"/>
  <c r="E4458" i="10"/>
  <c r="F4458" i="10" s="1"/>
  <c r="G4458" i="10" s="1"/>
  <c r="A4459" i="10"/>
  <c r="B4458" i="10"/>
  <c r="C4458" i="10" s="1"/>
  <c r="D4458" i="10" s="1"/>
  <c r="K4459" i="10" l="1"/>
  <c r="L4459" i="10" s="1"/>
  <c r="M4459" i="10" s="1"/>
  <c r="H4459" i="10"/>
  <c r="I4459" i="10" s="1"/>
  <c r="J4459" i="10" s="1"/>
  <c r="E4459" i="10"/>
  <c r="F4459" i="10" s="1"/>
  <c r="G4459" i="10" s="1"/>
  <c r="B4459" i="10"/>
  <c r="C4459" i="10" s="1"/>
  <c r="D4459" i="10" s="1"/>
  <c r="A4460" i="10"/>
  <c r="K4460" i="10" l="1"/>
  <c r="L4460" i="10" s="1"/>
  <c r="M4460" i="10" s="1"/>
  <c r="H4460" i="10"/>
  <c r="I4460" i="10" s="1"/>
  <c r="J4460" i="10" s="1"/>
  <c r="E4460" i="10"/>
  <c r="F4460" i="10" s="1"/>
  <c r="G4460" i="10" s="1"/>
  <c r="B4460" i="10"/>
  <c r="C4460" i="10" s="1"/>
  <c r="D4460" i="10" s="1"/>
  <c r="A4461" i="10"/>
  <c r="K4461" i="10" l="1"/>
  <c r="L4461" i="10" s="1"/>
  <c r="M4461" i="10" s="1"/>
  <c r="E4461" i="10"/>
  <c r="F4461" i="10" s="1"/>
  <c r="G4461" i="10" s="1"/>
  <c r="H4461" i="10"/>
  <c r="I4461" i="10" s="1"/>
  <c r="J4461" i="10" s="1"/>
  <c r="B4461" i="10"/>
  <c r="C4461" i="10" s="1"/>
  <c r="D4461" i="10" s="1"/>
  <c r="A4462" i="10"/>
  <c r="K4462" i="10" l="1"/>
  <c r="L4462" i="10" s="1"/>
  <c r="M4462" i="10" s="1"/>
  <c r="H4462" i="10"/>
  <c r="I4462" i="10" s="1"/>
  <c r="J4462" i="10" s="1"/>
  <c r="E4462" i="10"/>
  <c r="F4462" i="10" s="1"/>
  <c r="G4462" i="10" s="1"/>
  <c r="A4463" i="10"/>
  <c r="B4462" i="10"/>
  <c r="C4462" i="10" s="1"/>
  <c r="D4462" i="10" s="1"/>
  <c r="K4463" i="10" l="1"/>
  <c r="L4463" i="10" s="1"/>
  <c r="M4463" i="10" s="1"/>
  <c r="H4463" i="10"/>
  <c r="I4463" i="10" s="1"/>
  <c r="J4463" i="10" s="1"/>
  <c r="E4463" i="10"/>
  <c r="F4463" i="10" s="1"/>
  <c r="G4463" i="10" s="1"/>
  <c r="B4463" i="10"/>
  <c r="C4463" i="10" s="1"/>
  <c r="D4463" i="10" s="1"/>
  <c r="A4464" i="10"/>
  <c r="K4464" i="10" l="1"/>
  <c r="L4464" i="10" s="1"/>
  <c r="M4464" i="10" s="1"/>
  <c r="H4464" i="10"/>
  <c r="I4464" i="10" s="1"/>
  <c r="J4464" i="10" s="1"/>
  <c r="E4464" i="10"/>
  <c r="F4464" i="10" s="1"/>
  <c r="G4464" i="10" s="1"/>
  <c r="A4465" i="10"/>
  <c r="B4464" i="10"/>
  <c r="C4464" i="10" s="1"/>
  <c r="D4464" i="10" s="1"/>
  <c r="K4465" i="10" l="1"/>
  <c r="L4465" i="10" s="1"/>
  <c r="M4465" i="10" s="1"/>
  <c r="H4465" i="10"/>
  <c r="I4465" i="10" s="1"/>
  <c r="J4465" i="10" s="1"/>
  <c r="E4465" i="10"/>
  <c r="F4465" i="10" s="1"/>
  <c r="G4465" i="10" s="1"/>
  <c r="B4465" i="10"/>
  <c r="C4465" i="10" s="1"/>
  <c r="D4465" i="10" s="1"/>
  <c r="A4466" i="10"/>
  <c r="K4466" i="10" l="1"/>
  <c r="L4466" i="10" s="1"/>
  <c r="M4466" i="10" s="1"/>
  <c r="H4466" i="10"/>
  <c r="I4466" i="10" s="1"/>
  <c r="J4466" i="10" s="1"/>
  <c r="E4466" i="10"/>
  <c r="F4466" i="10" s="1"/>
  <c r="G4466" i="10" s="1"/>
  <c r="A4467" i="10"/>
  <c r="B4466" i="10"/>
  <c r="C4466" i="10" s="1"/>
  <c r="D4466" i="10" s="1"/>
  <c r="K4467" i="10" l="1"/>
  <c r="L4467" i="10" s="1"/>
  <c r="M4467" i="10" s="1"/>
  <c r="H4467" i="10"/>
  <c r="I4467" i="10" s="1"/>
  <c r="J4467" i="10" s="1"/>
  <c r="E4467" i="10"/>
  <c r="F4467" i="10" s="1"/>
  <c r="G4467" i="10" s="1"/>
  <c r="B4467" i="10"/>
  <c r="C4467" i="10" s="1"/>
  <c r="D4467" i="10" s="1"/>
  <c r="A4468" i="10"/>
  <c r="K4468" i="10" l="1"/>
  <c r="L4468" i="10" s="1"/>
  <c r="M4468" i="10" s="1"/>
  <c r="H4468" i="10"/>
  <c r="I4468" i="10" s="1"/>
  <c r="J4468" i="10" s="1"/>
  <c r="E4468" i="10"/>
  <c r="F4468" i="10" s="1"/>
  <c r="G4468" i="10" s="1"/>
  <c r="B4468" i="10"/>
  <c r="C4468" i="10" s="1"/>
  <c r="D4468" i="10" s="1"/>
  <c r="A4469" i="10"/>
  <c r="K4469" i="10" l="1"/>
  <c r="L4469" i="10" s="1"/>
  <c r="M4469" i="10" s="1"/>
  <c r="H4469" i="10"/>
  <c r="I4469" i="10" s="1"/>
  <c r="J4469" i="10" s="1"/>
  <c r="E4469" i="10"/>
  <c r="F4469" i="10" s="1"/>
  <c r="G4469" i="10" s="1"/>
  <c r="B4469" i="10"/>
  <c r="C4469" i="10" s="1"/>
  <c r="D4469" i="10" s="1"/>
  <c r="A4470" i="10"/>
  <c r="K4470" i="10" l="1"/>
  <c r="L4470" i="10" s="1"/>
  <c r="M4470" i="10" s="1"/>
  <c r="H4470" i="10"/>
  <c r="I4470" i="10" s="1"/>
  <c r="J4470" i="10" s="1"/>
  <c r="E4470" i="10"/>
  <c r="F4470" i="10" s="1"/>
  <c r="G4470" i="10" s="1"/>
  <c r="A4471" i="10"/>
  <c r="B4470" i="10"/>
  <c r="C4470" i="10" s="1"/>
  <c r="D4470" i="10" s="1"/>
  <c r="K4471" i="10" l="1"/>
  <c r="L4471" i="10" s="1"/>
  <c r="M4471" i="10" s="1"/>
  <c r="H4471" i="10"/>
  <c r="I4471" i="10" s="1"/>
  <c r="J4471" i="10" s="1"/>
  <c r="E4471" i="10"/>
  <c r="F4471" i="10" s="1"/>
  <c r="G4471" i="10" s="1"/>
  <c r="B4471" i="10"/>
  <c r="C4471" i="10" s="1"/>
  <c r="D4471" i="10" s="1"/>
  <c r="A4472" i="10"/>
  <c r="K4472" i="10" l="1"/>
  <c r="L4472" i="10" s="1"/>
  <c r="M4472" i="10" s="1"/>
  <c r="H4472" i="10"/>
  <c r="I4472" i="10" s="1"/>
  <c r="J4472" i="10" s="1"/>
  <c r="E4472" i="10"/>
  <c r="F4472" i="10" s="1"/>
  <c r="G4472" i="10" s="1"/>
  <c r="A4473" i="10"/>
  <c r="B4472" i="10"/>
  <c r="C4472" i="10" s="1"/>
  <c r="D4472" i="10" s="1"/>
  <c r="K4473" i="10" l="1"/>
  <c r="L4473" i="10" s="1"/>
  <c r="M4473" i="10" s="1"/>
  <c r="E4473" i="10"/>
  <c r="F4473" i="10" s="1"/>
  <c r="G4473" i="10" s="1"/>
  <c r="H4473" i="10"/>
  <c r="I4473" i="10" s="1"/>
  <c r="J4473" i="10" s="1"/>
  <c r="B4473" i="10"/>
  <c r="C4473" i="10" s="1"/>
  <c r="D4473" i="10" s="1"/>
  <c r="A4474" i="10"/>
  <c r="K4474" i="10" l="1"/>
  <c r="L4474" i="10" s="1"/>
  <c r="M4474" i="10" s="1"/>
  <c r="H4474" i="10"/>
  <c r="I4474" i="10" s="1"/>
  <c r="J4474" i="10" s="1"/>
  <c r="E4474" i="10"/>
  <c r="F4474" i="10" s="1"/>
  <c r="G4474" i="10" s="1"/>
  <c r="A4475" i="10"/>
  <c r="B4474" i="10"/>
  <c r="C4474" i="10" s="1"/>
  <c r="D4474" i="10" s="1"/>
  <c r="K4475" i="10" l="1"/>
  <c r="L4475" i="10" s="1"/>
  <c r="M4475" i="10" s="1"/>
  <c r="H4475" i="10"/>
  <c r="I4475" i="10" s="1"/>
  <c r="J4475" i="10" s="1"/>
  <c r="E4475" i="10"/>
  <c r="F4475" i="10" s="1"/>
  <c r="G4475" i="10" s="1"/>
  <c r="B4475" i="10"/>
  <c r="C4475" i="10" s="1"/>
  <c r="D4475" i="10" s="1"/>
  <c r="A4476" i="10"/>
  <c r="K4476" i="10" l="1"/>
  <c r="L4476" i="10" s="1"/>
  <c r="M4476" i="10" s="1"/>
  <c r="H4476" i="10"/>
  <c r="I4476" i="10" s="1"/>
  <c r="J4476" i="10" s="1"/>
  <c r="E4476" i="10"/>
  <c r="F4476" i="10" s="1"/>
  <c r="G4476" i="10" s="1"/>
  <c r="B4476" i="10"/>
  <c r="C4476" i="10" s="1"/>
  <c r="D4476" i="10" s="1"/>
  <c r="A4477" i="10"/>
  <c r="K4477" i="10" l="1"/>
  <c r="L4477" i="10" s="1"/>
  <c r="M4477" i="10" s="1"/>
  <c r="E4477" i="10"/>
  <c r="F4477" i="10" s="1"/>
  <c r="G4477" i="10" s="1"/>
  <c r="H4477" i="10"/>
  <c r="I4477" i="10" s="1"/>
  <c r="J4477" i="10" s="1"/>
  <c r="B4477" i="10"/>
  <c r="C4477" i="10" s="1"/>
  <c r="D4477" i="10" s="1"/>
  <c r="A4478" i="10"/>
  <c r="K4478" i="10" l="1"/>
  <c r="L4478" i="10" s="1"/>
  <c r="M4478" i="10" s="1"/>
  <c r="H4478" i="10"/>
  <c r="I4478" i="10" s="1"/>
  <c r="J4478" i="10" s="1"/>
  <c r="E4478" i="10"/>
  <c r="F4478" i="10" s="1"/>
  <c r="G4478" i="10" s="1"/>
  <c r="A4479" i="10"/>
  <c r="B4478" i="10"/>
  <c r="C4478" i="10" s="1"/>
  <c r="D4478" i="10" s="1"/>
  <c r="K4479" i="10" l="1"/>
  <c r="L4479" i="10" s="1"/>
  <c r="M4479" i="10" s="1"/>
  <c r="H4479" i="10"/>
  <c r="I4479" i="10" s="1"/>
  <c r="J4479" i="10" s="1"/>
  <c r="E4479" i="10"/>
  <c r="F4479" i="10" s="1"/>
  <c r="G4479" i="10" s="1"/>
  <c r="B4479" i="10"/>
  <c r="C4479" i="10" s="1"/>
  <c r="D4479" i="10" s="1"/>
  <c r="A4480" i="10"/>
  <c r="K4480" i="10" l="1"/>
  <c r="L4480" i="10" s="1"/>
  <c r="M4480" i="10" s="1"/>
  <c r="H4480" i="10"/>
  <c r="I4480" i="10" s="1"/>
  <c r="J4480" i="10" s="1"/>
  <c r="E4480" i="10"/>
  <c r="F4480" i="10" s="1"/>
  <c r="G4480" i="10" s="1"/>
  <c r="A4481" i="10"/>
  <c r="B4480" i="10"/>
  <c r="C4480" i="10" s="1"/>
  <c r="D4480" i="10" s="1"/>
  <c r="K4481" i="10" l="1"/>
  <c r="L4481" i="10" s="1"/>
  <c r="M4481" i="10" s="1"/>
  <c r="H4481" i="10"/>
  <c r="I4481" i="10" s="1"/>
  <c r="J4481" i="10" s="1"/>
  <c r="E4481" i="10"/>
  <c r="F4481" i="10" s="1"/>
  <c r="G4481" i="10" s="1"/>
  <c r="B4481" i="10"/>
  <c r="C4481" i="10" s="1"/>
  <c r="D4481" i="10" s="1"/>
  <c r="A4482" i="10"/>
  <c r="K4482" i="10" l="1"/>
  <c r="L4482" i="10" s="1"/>
  <c r="M4482" i="10" s="1"/>
  <c r="H4482" i="10"/>
  <c r="I4482" i="10" s="1"/>
  <c r="J4482" i="10" s="1"/>
  <c r="E4482" i="10"/>
  <c r="F4482" i="10" s="1"/>
  <c r="G4482" i="10" s="1"/>
  <c r="A4483" i="10"/>
  <c r="B4482" i="10"/>
  <c r="C4482" i="10" s="1"/>
  <c r="D4482" i="10" s="1"/>
  <c r="K4483" i="10" l="1"/>
  <c r="L4483" i="10" s="1"/>
  <c r="M4483" i="10" s="1"/>
  <c r="H4483" i="10"/>
  <c r="I4483" i="10" s="1"/>
  <c r="J4483" i="10" s="1"/>
  <c r="E4483" i="10"/>
  <c r="F4483" i="10" s="1"/>
  <c r="G4483" i="10" s="1"/>
  <c r="B4483" i="10"/>
  <c r="C4483" i="10" s="1"/>
  <c r="D4483" i="10" s="1"/>
  <c r="A4484" i="10"/>
  <c r="K4484" i="10" l="1"/>
  <c r="L4484" i="10" s="1"/>
  <c r="M4484" i="10" s="1"/>
  <c r="H4484" i="10"/>
  <c r="I4484" i="10" s="1"/>
  <c r="J4484" i="10" s="1"/>
  <c r="E4484" i="10"/>
  <c r="F4484" i="10" s="1"/>
  <c r="G4484" i="10" s="1"/>
  <c r="B4484" i="10"/>
  <c r="C4484" i="10" s="1"/>
  <c r="D4484" i="10" s="1"/>
  <c r="A4485" i="10"/>
  <c r="K4485" i="10" l="1"/>
  <c r="L4485" i="10" s="1"/>
  <c r="M4485" i="10" s="1"/>
  <c r="H4485" i="10"/>
  <c r="I4485" i="10" s="1"/>
  <c r="J4485" i="10" s="1"/>
  <c r="E4485" i="10"/>
  <c r="F4485" i="10" s="1"/>
  <c r="G4485" i="10" s="1"/>
  <c r="B4485" i="10"/>
  <c r="C4485" i="10" s="1"/>
  <c r="D4485" i="10" s="1"/>
  <c r="A4486" i="10"/>
  <c r="K4486" i="10" l="1"/>
  <c r="L4486" i="10" s="1"/>
  <c r="M4486" i="10" s="1"/>
  <c r="H4486" i="10"/>
  <c r="I4486" i="10" s="1"/>
  <c r="J4486" i="10" s="1"/>
  <c r="E4486" i="10"/>
  <c r="F4486" i="10" s="1"/>
  <c r="G4486" i="10" s="1"/>
  <c r="A4487" i="10"/>
  <c r="B4486" i="10"/>
  <c r="C4486" i="10" s="1"/>
  <c r="D4486" i="10" s="1"/>
  <c r="K4487" i="10" l="1"/>
  <c r="L4487" i="10" s="1"/>
  <c r="M4487" i="10" s="1"/>
  <c r="H4487" i="10"/>
  <c r="I4487" i="10" s="1"/>
  <c r="J4487" i="10" s="1"/>
  <c r="E4487" i="10"/>
  <c r="F4487" i="10" s="1"/>
  <c r="G4487" i="10" s="1"/>
  <c r="B4487" i="10"/>
  <c r="C4487" i="10" s="1"/>
  <c r="D4487" i="10" s="1"/>
  <c r="A4488" i="10"/>
  <c r="K4488" i="10" l="1"/>
  <c r="L4488" i="10" s="1"/>
  <c r="M4488" i="10" s="1"/>
  <c r="H4488" i="10"/>
  <c r="I4488" i="10" s="1"/>
  <c r="J4488" i="10" s="1"/>
  <c r="E4488" i="10"/>
  <c r="F4488" i="10" s="1"/>
  <c r="G4488" i="10" s="1"/>
  <c r="A4489" i="10"/>
  <c r="B4488" i="10"/>
  <c r="C4488" i="10" s="1"/>
  <c r="D4488" i="10" s="1"/>
  <c r="K4489" i="10" l="1"/>
  <c r="L4489" i="10" s="1"/>
  <c r="M4489" i="10" s="1"/>
  <c r="E4489" i="10"/>
  <c r="F4489" i="10" s="1"/>
  <c r="G4489" i="10" s="1"/>
  <c r="H4489" i="10"/>
  <c r="I4489" i="10" s="1"/>
  <c r="J4489" i="10" s="1"/>
  <c r="B4489" i="10"/>
  <c r="C4489" i="10" s="1"/>
  <c r="D4489" i="10" s="1"/>
  <c r="A4490" i="10"/>
  <c r="K4490" i="10" l="1"/>
  <c r="L4490" i="10" s="1"/>
  <c r="M4490" i="10" s="1"/>
  <c r="H4490" i="10"/>
  <c r="I4490" i="10" s="1"/>
  <c r="J4490" i="10" s="1"/>
  <c r="E4490" i="10"/>
  <c r="F4490" i="10" s="1"/>
  <c r="G4490" i="10" s="1"/>
  <c r="A4491" i="10"/>
  <c r="B4490" i="10"/>
  <c r="C4490" i="10" s="1"/>
  <c r="D4490" i="10" s="1"/>
  <c r="K4491" i="10" l="1"/>
  <c r="L4491" i="10" s="1"/>
  <c r="M4491" i="10" s="1"/>
  <c r="H4491" i="10"/>
  <c r="I4491" i="10" s="1"/>
  <c r="J4491" i="10" s="1"/>
  <c r="E4491" i="10"/>
  <c r="F4491" i="10" s="1"/>
  <c r="G4491" i="10" s="1"/>
  <c r="B4491" i="10"/>
  <c r="C4491" i="10" s="1"/>
  <c r="D4491" i="10" s="1"/>
  <c r="A4492" i="10"/>
  <c r="K4492" i="10" l="1"/>
  <c r="L4492" i="10" s="1"/>
  <c r="M4492" i="10" s="1"/>
  <c r="H4492" i="10"/>
  <c r="I4492" i="10" s="1"/>
  <c r="J4492" i="10" s="1"/>
  <c r="E4492" i="10"/>
  <c r="F4492" i="10" s="1"/>
  <c r="G4492" i="10" s="1"/>
  <c r="B4492" i="10"/>
  <c r="C4492" i="10" s="1"/>
  <c r="D4492" i="10" s="1"/>
  <c r="A4493" i="10"/>
  <c r="K4493" i="10" l="1"/>
  <c r="L4493" i="10" s="1"/>
  <c r="M4493" i="10" s="1"/>
  <c r="E4493" i="10"/>
  <c r="F4493" i="10" s="1"/>
  <c r="G4493" i="10" s="1"/>
  <c r="H4493" i="10"/>
  <c r="I4493" i="10" s="1"/>
  <c r="J4493" i="10" s="1"/>
  <c r="B4493" i="10"/>
  <c r="C4493" i="10" s="1"/>
  <c r="D4493" i="10" s="1"/>
  <c r="A4494" i="10"/>
  <c r="K4494" i="10" l="1"/>
  <c r="L4494" i="10" s="1"/>
  <c r="M4494" i="10" s="1"/>
  <c r="H4494" i="10"/>
  <c r="I4494" i="10" s="1"/>
  <c r="J4494" i="10" s="1"/>
  <c r="E4494" i="10"/>
  <c r="F4494" i="10" s="1"/>
  <c r="G4494" i="10" s="1"/>
  <c r="A4495" i="10"/>
  <c r="B4494" i="10"/>
  <c r="C4494" i="10" s="1"/>
  <c r="D4494" i="10" s="1"/>
  <c r="K4495" i="10" l="1"/>
  <c r="L4495" i="10" s="1"/>
  <c r="M4495" i="10" s="1"/>
  <c r="H4495" i="10"/>
  <c r="I4495" i="10" s="1"/>
  <c r="J4495" i="10" s="1"/>
  <c r="E4495" i="10"/>
  <c r="F4495" i="10" s="1"/>
  <c r="G4495" i="10" s="1"/>
  <c r="B4495" i="10"/>
  <c r="C4495" i="10" s="1"/>
  <c r="D4495" i="10" s="1"/>
  <c r="A4496" i="10"/>
  <c r="K4496" i="10" l="1"/>
  <c r="L4496" i="10" s="1"/>
  <c r="M4496" i="10" s="1"/>
  <c r="H4496" i="10"/>
  <c r="I4496" i="10" s="1"/>
  <c r="J4496" i="10" s="1"/>
  <c r="E4496" i="10"/>
  <c r="F4496" i="10" s="1"/>
  <c r="G4496" i="10" s="1"/>
  <c r="A4497" i="10"/>
  <c r="B4496" i="10"/>
  <c r="C4496" i="10" s="1"/>
  <c r="D4496" i="10" s="1"/>
  <c r="K4497" i="10" l="1"/>
  <c r="L4497" i="10" s="1"/>
  <c r="M4497" i="10" s="1"/>
  <c r="H4497" i="10"/>
  <c r="I4497" i="10" s="1"/>
  <c r="J4497" i="10" s="1"/>
  <c r="E4497" i="10"/>
  <c r="F4497" i="10" s="1"/>
  <c r="G4497" i="10" s="1"/>
  <c r="B4497" i="10"/>
  <c r="C4497" i="10" s="1"/>
  <c r="D4497" i="10" s="1"/>
  <c r="A4498" i="10"/>
  <c r="K4498" i="10" l="1"/>
  <c r="L4498" i="10" s="1"/>
  <c r="M4498" i="10" s="1"/>
  <c r="H4498" i="10"/>
  <c r="I4498" i="10" s="1"/>
  <c r="J4498" i="10" s="1"/>
  <c r="E4498" i="10"/>
  <c r="F4498" i="10" s="1"/>
  <c r="G4498" i="10" s="1"/>
  <c r="A4499" i="10"/>
  <c r="B4498" i="10"/>
  <c r="C4498" i="10" s="1"/>
  <c r="D4498" i="10" s="1"/>
  <c r="K4499" i="10" l="1"/>
  <c r="L4499" i="10" s="1"/>
  <c r="M4499" i="10" s="1"/>
  <c r="H4499" i="10"/>
  <c r="I4499" i="10" s="1"/>
  <c r="J4499" i="10" s="1"/>
  <c r="E4499" i="10"/>
  <c r="F4499" i="10" s="1"/>
  <c r="G4499" i="10" s="1"/>
  <c r="B4499" i="10"/>
  <c r="C4499" i="10" s="1"/>
  <c r="D4499" i="10" s="1"/>
  <c r="A4500" i="10"/>
  <c r="K4500" i="10" l="1"/>
  <c r="L4500" i="10" s="1"/>
  <c r="M4500" i="10" s="1"/>
  <c r="H4500" i="10"/>
  <c r="I4500" i="10" s="1"/>
  <c r="J4500" i="10" s="1"/>
  <c r="E4500" i="10"/>
  <c r="F4500" i="10" s="1"/>
  <c r="G4500" i="10" s="1"/>
  <c r="B4500" i="10"/>
  <c r="C4500" i="10" s="1"/>
  <c r="D4500" i="10" s="1"/>
  <c r="A4501" i="10"/>
  <c r="K4501" i="10" l="1"/>
  <c r="L4501" i="10" s="1"/>
  <c r="M4501" i="10" s="1"/>
  <c r="H4501" i="10"/>
  <c r="I4501" i="10" s="1"/>
  <c r="J4501" i="10" s="1"/>
  <c r="E4501" i="10"/>
  <c r="F4501" i="10" s="1"/>
  <c r="G4501" i="10" s="1"/>
  <c r="B4501" i="10"/>
  <c r="C4501" i="10" s="1"/>
  <c r="D4501" i="10" s="1"/>
  <c r="A4502" i="10"/>
  <c r="K4502" i="10" l="1"/>
  <c r="L4502" i="10" s="1"/>
  <c r="M4502" i="10" s="1"/>
  <c r="H4502" i="10"/>
  <c r="I4502" i="10" s="1"/>
  <c r="J4502" i="10" s="1"/>
  <c r="E4502" i="10"/>
  <c r="F4502" i="10" s="1"/>
  <c r="G4502" i="10" s="1"/>
  <c r="A4503" i="10"/>
  <c r="B4502" i="10"/>
  <c r="C4502" i="10" s="1"/>
  <c r="D4502" i="10" s="1"/>
  <c r="K4503" i="10" l="1"/>
  <c r="L4503" i="10" s="1"/>
  <c r="M4503" i="10" s="1"/>
  <c r="H4503" i="10"/>
  <c r="I4503" i="10" s="1"/>
  <c r="J4503" i="10" s="1"/>
  <c r="E4503" i="10"/>
  <c r="F4503" i="10" s="1"/>
  <c r="G4503" i="10" s="1"/>
  <c r="B4503" i="10"/>
  <c r="C4503" i="10" s="1"/>
  <c r="D4503" i="10" s="1"/>
  <c r="A4504" i="10"/>
  <c r="K4504" i="10" l="1"/>
  <c r="L4504" i="10" s="1"/>
  <c r="M4504" i="10" s="1"/>
  <c r="H4504" i="10"/>
  <c r="I4504" i="10" s="1"/>
  <c r="J4504" i="10" s="1"/>
  <c r="E4504" i="10"/>
  <c r="F4504" i="10" s="1"/>
  <c r="G4504" i="10" s="1"/>
  <c r="A4505" i="10"/>
  <c r="B4504" i="10"/>
  <c r="C4504" i="10" s="1"/>
  <c r="D4504" i="10" s="1"/>
  <c r="K4505" i="10" l="1"/>
  <c r="L4505" i="10" s="1"/>
  <c r="M4505" i="10" s="1"/>
  <c r="E4505" i="10"/>
  <c r="F4505" i="10" s="1"/>
  <c r="G4505" i="10" s="1"/>
  <c r="H4505" i="10"/>
  <c r="I4505" i="10" s="1"/>
  <c r="J4505" i="10" s="1"/>
  <c r="B4505" i="10"/>
  <c r="C4505" i="10" s="1"/>
  <c r="D4505" i="10" s="1"/>
  <c r="A4506" i="10"/>
  <c r="K4506" i="10" l="1"/>
  <c r="L4506" i="10" s="1"/>
  <c r="M4506" i="10" s="1"/>
  <c r="H4506" i="10"/>
  <c r="I4506" i="10" s="1"/>
  <c r="J4506" i="10" s="1"/>
  <c r="E4506" i="10"/>
  <c r="F4506" i="10" s="1"/>
  <c r="G4506" i="10" s="1"/>
  <c r="A4507" i="10"/>
  <c r="B4506" i="10"/>
  <c r="C4506" i="10" s="1"/>
  <c r="D4506" i="10" s="1"/>
  <c r="K4507" i="10" l="1"/>
  <c r="L4507" i="10" s="1"/>
  <c r="M4507" i="10" s="1"/>
  <c r="H4507" i="10"/>
  <c r="I4507" i="10" s="1"/>
  <c r="J4507" i="10" s="1"/>
  <c r="E4507" i="10"/>
  <c r="F4507" i="10" s="1"/>
  <c r="G4507" i="10" s="1"/>
  <c r="B4507" i="10"/>
  <c r="C4507" i="10" s="1"/>
  <c r="D4507" i="10" s="1"/>
  <c r="A4508" i="10"/>
  <c r="K4508" i="10" l="1"/>
  <c r="L4508" i="10" s="1"/>
  <c r="M4508" i="10" s="1"/>
  <c r="H4508" i="10"/>
  <c r="I4508" i="10" s="1"/>
  <c r="J4508" i="10" s="1"/>
  <c r="E4508" i="10"/>
  <c r="F4508" i="10" s="1"/>
  <c r="G4508" i="10" s="1"/>
  <c r="B4508" i="10"/>
  <c r="C4508" i="10" s="1"/>
  <c r="D4508" i="10" s="1"/>
  <c r="A4509" i="10"/>
  <c r="K4509" i="10" l="1"/>
  <c r="L4509" i="10" s="1"/>
  <c r="M4509" i="10" s="1"/>
  <c r="E4509" i="10"/>
  <c r="F4509" i="10" s="1"/>
  <c r="G4509" i="10" s="1"/>
  <c r="H4509" i="10"/>
  <c r="I4509" i="10" s="1"/>
  <c r="J4509" i="10" s="1"/>
  <c r="B4509" i="10"/>
  <c r="C4509" i="10" s="1"/>
  <c r="D4509" i="10" s="1"/>
  <c r="A4510" i="10"/>
  <c r="K4510" i="10" l="1"/>
  <c r="L4510" i="10" s="1"/>
  <c r="M4510" i="10" s="1"/>
  <c r="H4510" i="10"/>
  <c r="I4510" i="10" s="1"/>
  <c r="J4510" i="10" s="1"/>
  <c r="E4510" i="10"/>
  <c r="F4510" i="10" s="1"/>
  <c r="G4510" i="10" s="1"/>
  <c r="A4511" i="10"/>
  <c r="B4510" i="10"/>
  <c r="C4510" i="10" s="1"/>
  <c r="D4510" i="10" s="1"/>
  <c r="K4511" i="10" l="1"/>
  <c r="L4511" i="10" s="1"/>
  <c r="M4511" i="10" s="1"/>
  <c r="H4511" i="10"/>
  <c r="I4511" i="10" s="1"/>
  <c r="J4511" i="10" s="1"/>
  <c r="E4511" i="10"/>
  <c r="F4511" i="10" s="1"/>
  <c r="G4511" i="10" s="1"/>
  <c r="B4511" i="10"/>
  <c r="C4511" i="10" s="1"/>
  <c r="D4511" i="10" s="1"/>
  <c r="A4512" i="10"/>
  <c r="K4512" i="10" l="1"/>
  <c r="L4512" i="10" s="1"/>
  <c r="M4512" i="10" s="1"/>
  <c r="H4512" i="10"/>
  <c r="I4512" i="10" s="1"/>
  <c r="J4512" i="10" s="1"/>
  <c r="E4512" i="10"/>
  <c r="F4512" i="10" s="1"/>
  <c r="G4512" i="10" s="1"/>
  <c r="A4513" i="10"/>
  <c r="B4512" i="10"/>
  <c r="C4512" i="10" s="1"/>
  <c r="D4512" i="10" s="1"/>
  <c r="K4513" i="10" l="1"/>
  <c r="L4513" i="10" s="1"/>
  <c r="M4513" i="10" s="1"/>
  <c r="H4513" i="10"/>
  <c r="I4513" i="10" s="1"/>
  <c r="J4513" i="10" s="1"/>
  <c r="E4513" i="10"/>
  <c r="F4513" i="10" s="1"/>
  <c r="G4513" i="10" s="1"/>
  <c r="B4513" i="10"/>
  <c r="C4513" i="10" s="1"/>
  <c r="D4513" i="10" s="1"/>
  <c r="A4514" i="10"/>
  <c r="K4514" i="10" l="1"/>
  <c r="L4514" i="10" s="1"/>
  <c r="M4514" i="10" s="1"/>
  <c r="H4514" i="10"/>
  <c r="I4514" i="10" s="1"/>
  <c r="J4514" i="10" s="1"/>
  <c r="E4514" i="10"/>
  <c r="F4514" i="10" s="1"/>
  <c r="G4514" i="10" s="1"/>
  <c r="A4515" i="10"/>
  <c r="B4514" i="10"/>
  <c r="C4514" i="10" s="1"/>
  <c r="D4514" i="10" s="1"/>
  <c r="K4515" i="10" l="1"/>
  <c r="L4515" i="10" s="1"/>
  <c r="M4515" i="10" s="1"/>
  <c r="H4515" i="10"/>
  <c r="I4515" i="10" s="1"/>
  <c r="J4515" i="10" s="1"/>
  <c r="E4515" i="10"/>
  <c r="F4515" i="10" s="1"/>
  <c r="G4515" i="10" s="1"/>
  <c r="B4515" i="10"/>
  <c r="C4515" i="10" s="1"/>
  <c r="D4515" i="10" s="1"/>
  <c r="A4516" i="10"/>
  <c r="K4516" i="10" l="1"/>
  <c r="L4516" i="10" s="1"/>
  <c r="M4516" i="10" s="1"/>
  <c r="H4516" i="10"/>
  <c r="I4516" i="10" s="1"/>
  <c r="J4516" i="10" s="1"/>
  <c r="E4516" i="10"/>
  <c r="F4516" i="10" s="1"/>
  <c r="G4516" i="10" s="1"/>
  <c r="B4516" i="10"/>
  <c r="C4516" i="10" s="1"/>
  <c r="D4516" i="10" s="1"/>
  <c r="A4517" i="10"/>
  <c r="K4517" i="10" l="1"/>
  <c r="L4517" i="10" s="1"/>
  <c r="M4517" i="10" s="1"/>
  <c r="H4517" i="10"/>
  <c r="I4517" i="10" s="1"/>
  <c r="J4517" i="10" s="1"/>
  <c r="E4517" i="10"/>
  <c r="F4517" i="10" s="1"/>
  <c r="G4517" i="10" s="1"/>
  <c r="B4517" i="10"/>
  <c r="C4517" i="10" s="1"/>
  <c r="D4517" i="10" s="1"/>
  <c r="A4518" i="10"/>
  <c r="K4518" i="10" l="1"/>
  <c r="L4518" i="10" s="1"/>
  <c r="M4518" i="10" s="1"/>
  <c r="H4518" i="10"/>
  <c r="I4518" i="10" s="1"/>
  <c r="J4518" i="10" s="1"/>
  <c r="E4518" i="10"/>
  <c r="F4518" i="10" s="1"/>
  <c r="G4518" i="10" s="1"/>
  <c r="A4519" i="10"/>
  <c r="B4518" i="10"/>
  <c r="C4518" i="10" s="1"/>
  <c r="D4518" i="10" s="1"/>
  <c r="K4519" i="10" l="1"/>
  <c r="L4519" i="10" s="1"/>
  <c r="M4519" i="10" s="1"/>
  <c r="H4519" i="10"/>
  <c r="I4519" i="10" s="1"/>
  <c r="J4519" i="10" s="1"/>
  <c r="E4519" i="10"/>
  <c r="F4519" i="10" s="1"/>
  <c r="G4519" i="10" s="1"/>
  <c r="B4519" i="10"/>
  <c r="C4519" i="10" s="1"/>
  <c r="D4519" i="10" s="1"/>
  <c r="A4520" i="10"/>
  <c r="K4520" i="10" l="1"/>
  <c r="L4520" i="10" s="1"/>
  <c r="M4520" i="10" s="1"/>
  <c r="H4520" i="10"/>
  <c r="I4520" i="10" s="1"/>
  <c r="J4520" i="10" s="1"/>
  <c r="E4520" i="10"/>
  <c r="F4520" i="10" s="1"/>
  <c r="G4520" i="10" s="1"/>
  <c r="A4521" i="10"/>
  <c r="B4520" i="10"/>
  <c r="C4520" i="10" s="1"/>
  <c r="D4520" i="10" s="1"/>
  <c r="K4521" i="10" l="1"/>
  <c r="L4521" i="10" s="1"/>
  <c r="M4521" i="10" s="1"/>
  <c r="E4521" i="10"/>
  <c r="F4521" i="10" s="1"/>
  <c r="G4521" i="10" s="1"/>
  <c r="H4521" i="10"/>
  <c r="I4521" i="10" s="1"/>
  <c r="J4521" i="10" s="1"/>
  <c r="B4521" i="10"/>
  <c r="C4521" i="10" s="1"/>
  <c r="D4521" i="10" s="1"/>
  <c r="A4522" i="10"/>
  <c r="K4522" i="10" l="1"/>
  <c r="L4522" i="10" s="1"/>
  <c r="M4522" i="10" s="1"/>
  <c r="H4522" i="10"/>
  <c r="I4522" i="10" s="1"/>
  <c r="J4522" i="10" s="1"/>
  <c r="E4522" i="10"/>
  <c r="F4522" i="10" s="1"/>
  <c r="G4522" i="10" s="1"/>
  <c r="A4523" i="10"/>
  <c r="B4522" i="10"/>
  <c r="C4522" i="10" s="1"/>
  <c r="D4522" i="10" s="1"/>
  <c r="K4523" i="10" l="1"/>
  <c r="L4523" i="10" s="1"/>
  <c r="M4523" i="10" s="1"/>
  <c r="H4523" i="10"/>
  <c r="I4523" i="10" s="1"/>
  <c r="J4523" i="10" s="1"/>
  <c r="E4523" i="10"/>
  <c r="F4523" i="10" s="1"/>
  <c r="G4523" i="10" s="1"/>
  <c r="B4523" i="10"/>
  <c r="C4523" i="10" s="1"/>
  <c r="D4523" i="10" s="1"/>
  <c r="A4524" i="10"/>
  <c r="K4524" i="10" l="1"/>
  <c r="L4524" i="10" s="1"/>
  <c r="M4524" i="10" s="1"/>
  <c r="H4524" i="10"/>
  <c r="I4524" i="10" s="1"/>
  <c r="J4524" i="10" s="1"/>
  <c r="E4524" i="10"/>
  <c r="F4524" i="10" s="1"/>
  <c r="G4524" i="10" s="1"/>
  <c r="B4524" i="10"/>
  <c r="C4524" i="10" s="1"/>
  <c r="D4524" i="10" s="1"/>
  <c r="A4525" i="10"/>
  <c r="K4525" i="10" l="1"/>
  <c r="L4525" i="10" s="1"/>
  <c r="M4525" i="10" s="1"/>
  <c r="E4525" i="10"/>
  <c r="F4525" i="10" s="1"/>
  <c r="G4525" i="10" s="1"/>
  <c r="H4525" i="10"/>
  <c r="I4525" i="10" s="1"/>
  <c r="J4525" i="10" s="1"/>
  <c r="B4525" i="10"/>
  <c r="C4525" i="10" s="1"/>
  <c r="D4525" i="10" s="1"/>
  <c r="A4526" i="10"/>
  <c r="K4526" i="10" l="1"/>
  <c r="L4526" i="10" s="1"/>
  <c r="M4526" i="10" s="1"/>
  <c r="H4526" i="10"/>
  <c r="I4526" i="10" s="1"/>
  <c r="J4526" i="10" s="1"/>
  <c r="E4526" i="10"/>
  <c r="F4526" i="10" s="1"/>
  <c r="G4526" i="10" s="1"/>
  <c r="A4527" i="10"/>
  <c r="B4526" i="10"/>
  <c r="C4526" i="10" s="1"/>
  <c r="D4526" i="10" s="1"/>
  <c r="K4527" i="10" l="1"/>
  <c r="L4527" i="10" s="1"/>
  <c r="M4527" i="10" s="1"/>
  <c r="H4527" i="10"/>
  <c r="I4527" i="10" s="1"/>
  <c r="J4527" i="10" s="1"/>
  <c r="E4527" i="10"/>
  <c r="F4527" i="10" s="1"/>
  <c r="G4527" i="10" s="1"/>
  <c r="B4527" i="10"/>
  <c r="C4527" i="10" s="1"/>
  <c r="D4527" i="10" s="1"/>
  <c r="A4528" i="10"/>
  <c r="K4528" i="10" l="1"/>
  <c r="L4528" i="10" s="1"/>
  <c r="M4528" i="10" s="1"/>
  <c r="H4528" i="10"/>
  <c r="I4528" i="10" s="1"/>
  <c r="J4528" i="10" s="1"/>
  <c r="E4528" i="10"/>
  <c r="F4528" i="10" s="1"/>
  <c r="G4528" i="10" s="1"/>
  <c r="A4529" i="10"/>
  <c r="B4528" i="10"/>
  <c r="C4528" i="10" s="1"/>
  <c r="D4528" i="10" s="1"/>
  <c r="K4529" i="10" l="1"/>
  <c r="L4529" i="10" s="1"/>
  <c r="M4529" i="10" s="1"/>
  <c r="H4529" i="10"/>
  <c r="I4529" i="10" s="1"/>
  <c r="J4529" i="10" s="1"/>
  <c r="E4529" i="10"/>
  <c r="F4529" i="10" s="1"/>
  <c r="G4529" i="10" s="1"/>
  <c r="B4529" i="10"/>
  <c r="C4529" i="10" s="1"/>
  <c r="D4529" i="10" s="1"/>
  <c r="A4530" i="10"/>
  <c r="K4530" i="10" l="1"/>
  <c r="L4530" i="10" s="1"/>
  <c r="M4530" i="10" s="1"/>
  <c r="H4530" i="10"/>
  <c r="I4530" i="10" s="1"/>
  <c r="J4530" i="10" s="1"/>
  <c r="E4530" i="10"/>
  <c r="F4530" i="10" s="1"/>
  <c r="G4530" i="10" s="1"/>
  <c r="A4531" i="10"/>
  <c r="B4530" i="10"/>
  <c r="C4530" i="10" s="1"/>
  <c r="D4530" i="10" s="1"/>
  <c r="K4531" i="10" l="1"/>
  <c r="L4531" i="10" s="1"/>
  <c r="M4531" i="10" s="1"/>
  <c r="H4531" i="10"/>
  <c r="I4531" i="10" s="1"/>
  <c r="J4531" i="10" s="1"/>
  <c r="E4531" i="10"/>
  <c r="F4531" i="10" s="1"/>
  <c r="G4531" i="10" s="1"/>
  <c r="B4531" i="10"/>
  <c r="C4531" i="10" s="1"/>
  <c r="D4531" i="10" s="1"/>
  <c r="A4532" i="10"/>
  <c r="K4532" i="10" l="1"/>
  <c r="L4532" i="10" s="1"/>
  <c r="M4532" i="10" s="1"/>
  <c r="H4532" i="10"/>
  <c r="I4532" i="10" s="1"/>
  <c r="J4532" i="10" s="1"/>
  <c r="E4532" i="10"/>
  <c r="F4532" i="10" s="1"/>
  <c r="G4532" i="10" s="1"/>
  <c r="B4532" i="10"/>
  <c r="C4532" i="10" s="1"/>
  <c r="D4532" i="10" s="1"/>
  <c r="A4533" i="10"/>
  <c r="K4533" i="10" l="1"/>
  <c r="L4533" i="10" s="1"/>
  <c r="M4533" i="10" s="1"/>
  <c r="H4533" i="10"/>
  <c r="I4533" i="10" s="1"/>
  <c r="J4533" i="10" s="1"/>
  <c r="E4533" i="10"/>
  <c r="F4533" i="10" s="1"/>
  <c r="G4533" i="10" s="1"/>
  <c r="B4533" i="10"/>
  <c r="C4533" i="10" s="1"/>
  <c r="D4533" i="10" s="1"/>
  <c r="A4534" i="10"/>
  <c r="K4534" i="10" l="1"/>
  <c r="L4534" i="10" s="1"/>
  <c r="M4534" i="10" s="1"/>
  <c r="H4534" i="10"/>
  <c r="I4534" i="10" s="1"/>
  <c r="J4534" i="10" s="1"/>
  <c r="E4534" i="10"/>
  <c r="F4534" i="10" s="1"/>
  <c r="G4534" i="10" s="1"/>
  <c r="A4535" i="10"/>
  <c r="B4534" i="10"/>
  <c r="C4534" i="10" s="1"/>
  <c r="D4534" i="10" s="1"/>
  <c r="K4535" i="10" l="1"/>
  <c r="L4535" i="10" s="1"/>
  <c r="M4535" i="10" s="1"/>
  <c r="H4535" i="10"/>
  <c r="I4535" i="10" s="1"/>
  <c r="J4535" i="10" s="1"/>
  <c r="E4535" i="10"/>
  <c r="F4535" i="10" s="1"/>
  <c r="G4535" i="10" s="1"/>
  <c r="B4535" i="10"/>
  <c r="C4535" i="10" s="1"/>
  <c r="D4535" i="10" s="1"/>
  <c r="A4536" i="10"/>
  <c r="K4536" i="10" l="1"/>
  <c r="L4536" i="10" s="1"/>
  <c r="M4536" i="10" s="1"/>
  <c r="H4536" i="10"/>
  <c r="I4536" i="10" s="1"/>
  <c r="J4536" i="10" s="1"/>
  <c r="E4536" i="10"/>
  <c r="F4536" i="10" s="1"/>
  <c r="G4536" i="10" s="1"/>
  <c r="A4537" i="10"/>
  <c r="B4536" i="10"/>
  <c r="C4536" i="10" s="1"/>
  <c r="D4536" i="10" s="1"/>
  <c r="K4537" i="10" l="1"/>
  <c r="L4537" i="10" s="1"/>
  <c r="M4537" i="10" s="1"/>
  <c r="E4537" i="10"/>
  <c r="F4537" i="10" s="1"/>
  <c r="G4537" i="10" s="1"/>
  <c r="H4537" i="10"/>
  <c r="I4537" i="10" s="1"/>
  <c r="J4537" i="10" s="1"/>
  <c r="B4537" i="10"/>
  <c r="C4537" i="10" s="1"/>
  <c r="D4537" i="10" s="1"/>
  <c r="A4538" i="10"/>
  <c r="K4538" i="10" l="1"/>
  <c r="L4538" i="10" s="1"/>
  <c r="M4538" i="10" s="1"/>
  <c r="H4538" i="10"/>
  <c r="I4538" i="10" s="1"/>
  <c r="J4538" i="10" s="1"/>
  <c r="E4538" i="10"/>
  <c r="F4538" i="10" s="1"/>
  <c r="G4538" i="10" s="1"/>
  <c r="A4539" i="10"/>
  <c r="B4538" i="10"/>
  <c r="C4538" i="10" s="1"/>
  <c r="D4538" i="10" s="1"/>
  <c r="K4539" i="10" l="1"/>
  <c r="L4539" i="10" s="1"/>
  <c r="M4539" i="10" s="1"/>
  <c r="H4539" i="10"/>
  <c r="I4539" i="10" s="1"/>
  <c r="J4539" i="10" s="1"/>
  <c r="E4539" i="10"/>
  <c r="F4539" i="10" s="1"/>
  <c r="G4539" i="10" s="1"/>
  <c r="B4539" i="10"/>
  <c r="C4539" i="10" s="1"/>
  <c r="D4539" i="10" s="1"/>
  <c r="A4540" i="10"/>
  <c r="K4540" i="10" l="1"/>
  <c r="L4540" i="10" s="1"/>
  <c r="M4540" i="10" s="1"/>
  <c r="H4540" i="10"/>
  <c r="I4540" i="10" s="1"/>
  <c r="J4540" i="10" s="1"/>
  <c r="E4540" i="10"/>
  <c r="F4540" i="10" s="1"/>
  <c r="G4540" i="10" s="1"/>
  <c r="B4540" i="10"/>
  <c r="C4540" i="10" s="1"/>
  <c r="D4540" i="10" s="1"/>
  <c r="A4541" i="10"/>
  <c r="K4541" i="10" l="1"/>
  <c r="L4541" i="10" s="1"/>
  <c r="M4541" i="10" s="1"/>
  <c r="E4541" i="10"/>
  <c r="F4541" i="10" s="1"/>
  <c r="G4541" i="10" s="1"/>
  <c r="H4541" i="10"/>
  <c r="I4541" i="10" s="1"/>
  <c r="J4541" i="10" s="1"/>
  <c r="B4541" i="10"/>
  <c r="C4541" i="10" s="1"/>
  <c r="D4541" i="10" s="1"/>
  <c r="A4542" i="10"/>
  <c r="K4542" i="10" l="1"/>
  <c r="L4542" i="10" s="1"/>
  <c r="M4542" i="10" s="1"/>
  <c r="H4542" i="10"/>
  <c r="I4542" i="10" s="1"/>
  <c r="J4542" i="10" s="1"/>
  <c r="E4542" i="10"/>
  <c r="F4542" i="10" s="1"/>
  <c r="G4542" i="10" s="1"/>
  <c r="A4543" i="10"/>
  <c r="B4542" i="10"/>
  <c r="C4542" i="10" s="1"/>
  <c r="D4542" i="10" s="1"/>
  <c r="K4543" i="10" l="1"/>
  <c r="L4543" i="10" s="1"/>
  <c r="M4543" i="10" s="1"/>
  <c r="H4543" i="10"/>
  <c r="I4543" i="10" s="1"/>
  <c r="J4543" i="10" s="1"/>
  <c r="E4543" i="10"/>
  <c r="F4543" i="10" s="1"/>
  <c r="G4543" i="10" s="1"/>
  <c r="B4543" i="10"/>
  <c r="C4543" i="10" s="1"/>
  <c r="D4543" i="10" s="1"/>
  <c r="A4544" i="10"/>
  <c r="K4544" i="10" l="1"/>
  <c r="L4544" i="10" s="1"/>
  <c r="M4544" i="10" s="1"/>
  <c r="H4544" i="10"/>
  <c r="I4544" i="10" s="1"/>
  <c r="J4544" i="10" s="1"/>
  <c r="E4544" i="10"/>
  <c r="F4544" i="10" s="1"/>
  <c r="G4544" i="10" s="1"/>
  <c r="A4545" i="10"/>
  <c r="B4544" i="10"/>
  <c r="C4544" i="10" s="1"/>
  <c r="D4544" i="10" s="1"/>
  <c r="K4545" i="10" l="1"/>
  <c r="L4545" i="10" s="1"/>
  <c r="M4545" i="10" s="1"/>
  <c r="H4545" i="10"/>
  <c r="I4545" i="10" s="1"/>
  <c r="J4545" i="10" s="1"/>
  <c r="E4545" i="10"/>
  <c r="F4545" i="10" s="1"/>
  <c r="G4545" i="10" s="1"/>
  <c r="B4545" i="10"/>
  <c r="C4545" i="10" s="1"/>
  <c r="D4545" i="10" s="1"/>
  <c r="A4546" i="10"/>
  <c r="K4546" i="10" l="1"/>
  <c r="L4546" i="10" s="1"/>
  <c r="M4546" i="10" s="1"/>
  <c r="H4546" i="10"/>
  <c r="I4546" i="10" s="1"/>
  <c r="J4546" i="10" s="1"/>
  <c r="E4546" i="10"/>
  <c r="F4546" i="10" s="1"/>
  <c r="G4546" i="10" s="1"/>
  <c r="A4547" i="10"/>
  <c r="B4546" i="10"/>
  <c r="C4546" i="10" s="1"/>
  <c r="D4546" i="10" s="1"/>
  <c r="K4547" i="10" l="1"/>
  <c r="L4547" i="10" s="1"/>
  <c r="M4547" i="10" s="1"/>
  <c r="H4547" i="10"/>
  <c r="I4547" i="10" s="1"/>
  <c r="J4547" i="10" s="1"/>
  <c r="E4547" i="10"/>
  <c r="F4547" i="10" s="1"/>
  <c r="G4547" i="10" s="1"/>
  <c r="B4547" i="10"/>
  <c r="C4547" i="10" s="1"/>
  <c r="D4547" i="10" s="1"/>
  <c r="A4548" i="10"/>
  <c r="K4548" i="10" l="1"/>
  <c r="L4548" i="10" s="1"/>
  <c r="M4548" i="10" s="1"/>
  <c r="H4548" i="10"/>
  <c r="I4548" i="10" s="1"/>
  <c r="J4548" i="10" s="1"/>
  <c r="E4548" i="10"/>
  <c r="F4548" i="10" s="1"/>
  <c r="G4548" i="10" s="1"/>
  <c r="B4548" i="10"/>
  <c r="C4548" i="10" s="1"/>
  <c r="D4548" i="10" s="1"/>
  <c r="A4549" i="10"/>
  <c r="K4549" i="10" l="1"/>
  <c r="L4549" i="10" s="1"/>
  <c r="M4549" i="10" s="1"/>
  <c r="H4549" i="10"/>
  <c r="I4549" i="10" s="1"/>
  <c r="J4549" i="10" s="1"/>
  <c r="E4549" i="10"/>
  <c r="F4549" i="10" s="1"/>
  <c r="G4549" i="10" s="1"/>
  <c r="B4549" i="10"/>
  <c r="C4549" i="10" s="1"/>
  <c r="D4549" i="10" s="1"/>
  <c r="A4550" i="10"/>
  <c r="K4550" i="10" l="1"/>
  <c r="L4550" i="10" s="1"/>
  <c r="M4550" i="10" s="1"/>
  <c r="H4550" i="10"/>
  <c r="I4550" i="10" s="1"/>
  <c r="J4550" i="10" s="1"/>
  <c r="E4550" i="10"/>
  <c r="F4550" i="10" s="1"/>
  <c r="G4550" i="10" s="1"/>
  <c r="A4551" i="10"/>
  <c r="B4550" i="10"/>
  <c r="C4550" i="10" s="1"/>
  <c r="D4550" i="10" s="1"/>
  <c r="K4551" i="10" l="1"/>
  <c r="L4551" i="10" s="1"/>
  <c r="M4551" i="10" s="1"/>
  <c r="H4551" i="10"/>
  <c r="I4551" i="10" s="1"/>
  <c r="J4551" i="10" s="1"/>
  <c r="E4551" i="10"/>
  <c r="F4551" i="10" s="1"/>
  <c r="G4551" i="10" s="1"/>
  <c r="B4551" i="10"/>
  <c r="C4551" i="10" s="1"/>
  <c r="D4551" i="10" s="1"/>
  <c r="A4552" i="10"/>
  <c r="K4552" i="10" l="1"/>
  <c r="L4552" i="10" s="1"/>
  <c r="M4552" i="10" s="1"/>
  <c r="H4552" i="10"/>
  <c r="I4552" i="10" s="1"/>
  <c r="J4552" i="10" s="1"/>
  <c r="E4552" i="10"/>
  <c r="F4552" i="10" s="1"/>
  <c r="G4552" i="10" s="1"/>
  <c r="A4553" i="10"/>
  <c r="B4552" i="10"/>
  <c r="C4552" i="10" s="1"/>
  <c r="D4552" i="10" s="1"/>
  <c r="K4553" i="10" l="1"/>
  <c r="L4553" i="10" s="1"/>
  <c r="M4553" i="10" s="1"/>
  <c r="E4553" i="10"/>
  <c r="F4553" i="10" s="1"/>
  <c r="G4553" i="10" s="1"/>
  <c r="H4553" i="10"/>
  <c r="I4553" i="10" s="1"/>
  <c r="J4553" i="10" s="1"/>
  <c r="B4553" i="10"/>
  <c r="C4553" i="10" s="1"/>
  <c r="D4553" i="10" s="1"/>
  <c r="A4554" i="10"/>
  <c r="K4554" i="10" l="1"/>
  <c r="L4554" i="10" s="1"/>
  <c r="M4554" i="10" s="1"/>
  <c r="H4554" i="10"/>
  <c r="I4554" i="10" s="1"/>
  <c r="J4554" i="10" s="1"/>
  <c r="E4554" i="10"/>
  <c r="F4554" i="10" s="1"/>
  <c r="G4554" i="10" s="1"/>
  <c r="A4555" i="10"/>
  <c r="B4554" i="10"/>
  <c r="C4554" i="10" s="1"/>
  <c r="D4554" i="10" s="1"/>
  <c r="K4555" i="10" l="1"/>
  <c r="L4555" i="10" s="1"/>
  <c r="M4555" i="10" s="1"/>
  <c r="H4555" i="10"/>
  <c r="I4555" i="10" s="1"/>
  <c r="J4555" i="10" s="1"/>
  <c r="E4555" i="10"/>
  <c r="F4555" i="10" s="1"/>
  <c r="G4555" i="10" s="1"/>
  <c r="B4555" i="10"/>
  <c r="C4555" i="10" s="1"/>
  <c r="D4555" i="10" s="1"/>
  <c r="A4556" i="10"/>
  <c r="K4556" i="10" l="1"/>
  <c r="L4556" i="10" s="1"/>
  <c r="M4556" i="10" s="1"/>
  <c r="H4556" i="10"/>
  <c r="I4556" i="10" s="1"/>
  <c r="J4556" i="10" s="1"/>
  <c r="E4556" i="10"/>
  <c r="F4556" i="10" s="1"/>
  <c r="G4556" i="10" s="1"/>
  <c r="B4556" i="10"/>
  <c r="C4556" i="10" s="1"/>
  <c r="D4556" i="10" s="1"/>
  <c r="A4557" i="10"/>
  <c r="K4557" i="10" l="1"/>
  <c r="L4557" i="10" s="1"/>
  <c r="M4557" i="10" s="1"/>
  <c r="E4557" i="10"/>
  <c r="F4557" i="10" s="1"/>
  <c r="G4557" i="10" s="1"/>
  <c r="H4557" i="10"/>
  <c r="I4557" i="10" s="1"/>
  <c r="J4557" i="10" s="1"/>
  <c r="B4557" i="10"/>
  <c r="C4557" i="10" s="1"/>
  <c r="D4557" i="10" s="1"/>
  <c r="A4558" i="10"/>
  <c r="K4558" i="10" l="1"/>
  <c r="L4558" i="10" s="1"/>
  <c r="M4558" i="10" s="1"/>
  <c r="H4558" i="10"/>
  <c r="I4558" i="10" s="1"/>
  <c r="J4558" i="10" s="1"/>
  <c r="E4558" i="10"/>
  <c r="F4558" i="10" s="1"/>
  <c r="G4558" i="10" s="1"/>
  <c r="A4559" i="10"/>
  <c r="B4558" i="10"/>
  <c r="C4558" i="10" s="1"/>
  <c r="D4558" i="10" s="1"/>
  <c r="K4559" i="10" l="1"/>
  <c r="L4559" i="10" s="1"/>
  <c r="M4559" i="10" s="1"/>
  <c r="H4559" i="10"/>
  <c r="I4559" i="10" s="1"/>
  <c r="J4559" i="10" s="1"/>
  <c r="E4559" i="10"/>
  <c r="F4559" i="10" s="1"/>
  <c r="G4559" i="10" s="1"/>
  <c r="A4560" i="10"/>
  <c r="B4559" i="10"/>
  <c r="C4559" i="10" s="1"/>
  <c r="D4559" i="10" s="1"/>
  <c r="K4560" i="10" l="1"/>
  <c r="L4560" i="10" s="1"/>
  <c r="M4560" i="10" s="1"/>
  <c r="H4560" i="10"/>
  <c r="I4560" i="10" s="1"/>
  <c r="J4560" i="10" s="1"/>
  <c r="E4560" i="10"/>
  <c r="F4560" i="10" s="1"/>
  <c r="G4560" i="10" s="1"/>
  <c r="A4561" i="10"/>
  <c r="B4560" i="10"/>
  <c r="C4560" i="10" s="1"/>
  <c r="D4560" i="10" s="1"/>
  <c r="K4561" i="10" l="1"/>
  <c r="L4561" i="10" s="1"/>
  <c r="M4561" i="10" s="1"/>
  <c r="H4561" i="10"/>
  <c r="I4561" i="10" s="1"/>
  <c r="J4561" i="10" s="1"/>
  <c r="E4561" i="10"/>
  <c r="F4561" i="10" s="1"/>
  <c r="G4561" i="10" s="1"/>
  <c r="A4562" i="10"/>
  <c r="B4561" i="10"/>
  <c r="C4561" i="10" s="1"/>
  <c r="D4561" i="10" s="1"/>
  <c r="K4562" i="10" l="1"/>
  <c r="L4562" i="10" s="1"/>
  <c r="M4562" i="10" s="1"/>
  <c r="H4562" i="10"/>
  <c r="I4562" i="10" s="1"/>
  <c r="J4562" i="10" s="1"/>
  <c r="E4562" i="10"/>
  <c r="F4562" i="10" s="1"/>
  <c r="G4562" i="10" s="1"/>
  <c r="A4563" i="10"/>
  <c r="B4562" i="10"/>
  <c r="C4562" i="10" s="1"/>
  <c r="D4562" i="10" s="1"/>
  <c r="K4563" i="10" l="1"/>
  <c r="L4563" i="10" s="1"/>
  <c r="M4563" i="10" s="1"/>
  <c r="H4563" i="10"/>
  <c r="I4563" i="10" s="1"/>
  <c r="J4563" i="10" s="1"/>
  <c r="E4563" i="10"/>
  <c r="F4563" i="10" s="1"/>
  <c r="G4563" i="10" s="1"/>
  <c r="A4564" i="10"/>
  <c r="B4563" i="10"/>
  <c r="C4563" i="10" s="1"/>
  <c r="D4563" i="10" s="1"/>
  <c r="K4564" i="10" l="1"/>
  <c r="L4564" i="10" s="1"/>
  <c r="M4564" i="10" s="1"/>
  <c r="H4564" i="10"/>
  <c r="I4564" i="10" s="1"/>
  <c r="J4564" i="10" s="1"/>
  <c r="E4564" i="10"/>
  <c r="F4564" i="10" s="1"/>
  <c r="G4564" i="10" s="1"/>
  <c r="A4565" i="10"/>
  <c r="B4564" i="10"/>
  <c r="C4564" i="10" s="1"/>
  <c r="D4564" i="10" s="1"/>
  <c r="K4565" i="10" l="1"/>
  <c r="L4565" i="10" s="1"/>
  <c r="M4565" i="10" s="1"/>
  <c r="H4565" i="10"/>
  <c r="I4565" i="10" s="1"/>
  <c r="J4565" i="10" s="1"/>
  <c r="E4565" i="10"/>
  <c r="F4565" i="10" s="1"/>
  <c r="G4565" i="10" s="1"/>
  <c r="A4566" i="10"/>
  <c r="B4565" i="10"/>
  <c r="C4565" i="10" s="1"/>
  <c r="D4565" i="10" s="1"/>
  <c r="K4566" i="10" l="1"/>
  <c r="L4566" i="10" s="1"/>
  <c r="M4566" i="10" s="1"/>
  <c r="H4566" i="10"/>
  <c r="I4566" i="10" s="1"/>
  <c r="J4566" i="10" s="1"/>
  <c r="E4566" i="10"/>
  <c r="F4566" i="10" s="1"/>
  <c r="G4566" i="10" s="1"/>
  <c r="A4567" i="10"/>
  <c r="B4566" i="10"/>
  <c r="C4566" i="10" s="1"/>
  <c r="D4566" i="10" s="1"/>
  <c r="K4567" i="10" l="1"/>
  <c r="L4567" i="10" s="1"/>
  <c r="M4567" i="10" s="1"/>
  <c r="H4567" i="10"/>
  <c r="I4567" i="10" s="1"/>
  <c r="J4567" i="10" s="1"/>
  <c r="E4567" i="10"/>
  <c r="F4567" i="10" s="1"/>
  <c r="G4567" i="10" s="1"/>
  <c r="A4568" i="10"/>
  <c r="B4567" i="10"/>
  <c r="C4567" i="10" s="1"/>
  <c r="D4567" i="10" s="1"/>
  <c r="K4568" i="10" l="1"/>
  <c r="L4568" i="10" s="1"/>
  <c r="M4568" i="10" s="1"/>
  <c r="H4568" i="10"/>
  <c r="I4568" i="10" s="1"/>
  <c r="J4568" i="10" s="1"/>
  <c r="E4568" i="10"/>
  <c r="F4568" i="10" s="1"/>
  <c r="G4568" i="10" s="1"/>
  <c r="A4569" i="10"/>
  <c r="B4568" i="10"/>
  <c r="C4568" i="10" s="1"/>
  <c r="D4568" i="10" s="1"/>
  <c r="K4569" i="10" l="1"/>
  <c r="L4569" i="10" s="1"/>
  <c r="M4569" i="10" s="1"/>
  <c r="E4569" i="10"/>
  <c r="F4569" i="10" s="1"/>
  <c r="G4569" i="10" s="1"/>
  <c r="H4569" i="10"/>
  <c r="I4569" i="10" s="1"/>
  <c r="J4569" i="10" s="1"/>
  <c r="A4570" i="10"/>
  <c r="B4569" i="10"/>
  <c r="C4569" i="10" s="1"/>
  <c r="D4569" i="10" s="1"/>
  <c r="K4570" i="10" l="1"/>
  <c r="L4570" i="10" s="1"/>
  <c r="M4570" i="10" s="1"/>
  <c r="H4570" i="10"/>
  <c r="I4570" i="10" s="1"/>
  <c r="J4570" i="10" s="1"/>
  <c r="E4570" i="10"/>
  <c r="F4570" i="10" s="1"/>
  <c r="G4570" i="10" s="1"/>
  <c r="A4571" i="10"/>
  <c r="B4570" i="10"/>
  <c r="C4570" i="10" s="1"/>
  <c r="D4570" i="10" s="1"/>
  <c r="K4571" i="10" l="1"/>
  <c r="L4571" i="10" s="1"/>
  <c r="M4571" i="10" s="1"/>
  <c r="H4571" i="10"/>
  <c r="I4571" i="10" s="1"/>
  <c r="J4571" i="10" s="1"/>
  <c r="E4571" i="10"/>
  <c r="F4571" i="10" s="1"/>
  <c r="G4571" i="10" s="1"/>
  <c r="A4572" i="10"/>
  <c r="B4571" i="10"/>
  <c r="C4571" i="10" s="1"/>
  <c r="D4571" i="10" s="1"/>
  <c r="K4572" i="10" l="1"/>
  <c r="L4572" i="10" s="1"/>
  <c r="M4572" i="10" s="1"/>
  <c r="H4572" i="10"/>
  <c r="I4572" i="10" s="1"/>
  <c r="J4572" i="10" s="1"/>
  <c r="E4572" i="10"/>
  <c r="F4572" i="10" s="1"/>
  <c r="G4572" i="10" s="1"/>
  <c r="A4573" i="10"/>
  <c r="B4572" i="10"/>
  <c r="C4572" i="10" s="1"/>
  <c r="D4572" i="10" s="1"/>
  <c r="K4573" i="10" l="1"/>
  <c r="L4573" i="10" s="1"/>
  <c r="M4573" i="10" s="1"/>
  <c r="E4573" i="10"/>
  <c r="F4573" i="10" s="1"/>
  <c r="G4573" i="10" s="1"/>
  <c r="H4573" i="10"/>
  <c r="I4573" i="10" s="1"/>
  <c r="J4573" i="10" s="1"/>
  <c r="A4574" i="10"/>
  <c r="B4573" i="10"/>
  <c r="C4573" i="10" s="1"/>
  <c r="D4573" i="10" s="1"/>
  <c r="K4574" i="10" l="1"/>
  <c r="L4574" i="10" s="1"/>
  <c r="M4574" i="10" s="1"/>
  <c r="H4574" i="10"/>
  <c r="I4574" i="10" s="1"/>
  <c r="J4574" i="10" s="1"/>
  <c r="E4574" i="10"/>
  <c r="F4574" i="10" s="1"/>
  <c r="G4574" i="10" s="1"/>
  <c r="A4575" i="10"/>
  <c r="B4574" i="10"/>
  <c r="C4574" i="10" s="1"/>
  <c r="D4574" i="10" s="1"/>
  <c r="K4575" i="10" l="1"/>
  <c r="L4575" i="10" s="1"/>
  <c r="M4575" i="10" s="1"/>
  <c r="H4575" i="10"/>
  <c r="I4575" i="10" s="1"/>
  <c r="J4575" i="10" s="1"/>
  <c r="E4575" i="10"/>
  <c r="F4575" i="10" s="1"/>
  <c r="G4575" i="10" s="1"/>
  <c r="A4576" i="10"/>
  <c r="B4575" i="10"/>
  <c r="C4575" i="10" s="1"/>
  <c r="D4575" i="10" s="1"/>
  <c r="K4576" i="10" l="1"/>
  <c r="L4576" i="10" s="1"/>
  <c r="M4576" i="10" s="1"/>
  <c r="H4576" i="10"/>
  <c r="I4576" i="10" s="1"/>
  <c r="J4576" i="10" s="1"/>
  <c r="E4576" i="10"/>
  <c r="F4576" i="10" s="1"/>
  <c r="G4576" i="10" s="1"/>
  <c r="A4577" i="10"/>
  <c r="B4576" i="10"/>
  <c r="C4576" i="10" s="1"/>
  <c r="D4576" i="10" s="1"/>
  <c r="K4577" i="10" l="1"/>
  <c r="L4577" i="10" s="1"/>
  <c r="M4577" i="10" s="1"/>
  <c r="H4577" i="10"/>
  <c r="I4577" i="10" s="1"/>
  <c r="J4577" i="10" s="1"/>
  <c r="E4577" i="10"/>
  <c r="F4577" i="10" s="1"/>
  <c r="G4577" i="10" s="1"/>
  <c r="A4578" i="10"/>
  <c r="B4577" i="10"/>
  <c r="C4577" i="10" s="1"/>
  <c r="D4577" i="10" s="1"/>
  <c r="K4578" i="10" l="1"/>
  <c r="L4578" i="10" s="1"/>
  <c r="M4578" i="10" s="1"/>
  <c r="H4578" i="10"/>
  <c r="I4578" i="10" s="1"/>
  <c r="J4578" i="10" s="1"/>
  <c r="E4578" i="10"/>
  <c r="F4578" i="10" s="1"/>
  <c r="G4578" i="10" s="1"/>
  <c r="A4579" i="10"/>
  <c r="B4578" i="10"/>
  <c r="C4578" i="10" s="1"/>
  <c r="D4578" i="10" s="1"/>
  <c r="K4579" i="10" l="1"/>
  <c r="L4579" i="10" s="1"/>
  <c r="M4579" i="10" s="1"/>
  <c r="H4579" i="10"/>
  <c r="I4579" i="10" s="1"/>
  <c r="J4579" i="10" s="1"/>
  <c r="E4579" i="10"/>
  <c r="F4579" i="10" s="1"/>
  <c r="G4579" i="10" s="1"/>
  <c r="A4580" i="10"/>
  <c r="B4579" i="10"/>
  <c r="C4579" i="10" s="1"/>
  <c r="D4579" i="10" s="1"/>
  <c r="K4580" i="10" l="1"/>
  <c r="L4580" i="10" s="1"/>
  <c r="M4580" i="10" s="1"/>
  <c r="H4580" i="10"/>
  <c r="I4580" i="10" s="1"/>
  <c r="J4580" i="10" s="1"/>
  <c r="E4580" i="10"/>
  <c r="F4580" i="10" s="1"/>
  <c r="G4580" i="10" s="1"/>
  <c r="A4581" i="10"/>
  <c r="B4580" i="10"/>
  <c r="C4580" i="10" s="1"/>
  <c r="D4580" i="10" s="1"/>
  <c r="K4581" i="10" l="1"/>
  <c r="L4581" i="10" s="1"/>
  <c r="M4581" i="10" s="1"/>
  <c r="H4581" i="10"/>
  <c r="I4581" i="10" s="1"/>
  <c r="J4581" i="10" s="1"/>
  <c r="E4581" i="10"/>
  <c r="F4581" i="10" s="1"/>
  <c r="G4581" i="10" s="1"/>
  <c r="A4582" i="10"/>
  <c r="B4581" i="10"/>
  <c r="C4581" i="10" s="1"/>
  <c r="D4581" i="10" s="1"/>
  <c r="K4582" i="10" l="1"/>
  <c r="L4582" i="10" s="1"/>
  <c r="M4582" i="10" s="1"/>
  <c r="H4582" i="10"/>
  <c r="I4582" i="10" s="1"/>
  <c r="J4582" i="10" s="1"/>
  <c r="E4582" i="10"/>
  <c r="F4582" i="10" s="1"/>
  <c r="G4582" i="10" s="1"/>
  <c r="A4583" i="10"/>
  <c r="B4582" i="10"/>
  <c r="C4582" i="10" s="1"/>
  <c r="D4582" i="10" s="1"/>
  <c r="K4583" i="10" l="1"/>
  <c r="L4583" i="10" s="1"/>
  <c r="M4583" i="10" s="1"/>
  <c r="H4583" i="10"/>
  <c r="I4583" i="10" s="1"/>
  <c r="J4583" i="10" s="1"/>
  <c r="E4583" i="10"/>
  <c r="F4583" i="10" s="1"/>
  <c r="G4583" i="10" s="1"/>
  <c r="A4584" i="10"/>
  <c r="B4583" i="10"/>
  <c r="C4583" i="10" s="1"/>
  <c r="D4583" i="10" s="1"/>
  <c r="K4584" i="10" l="1"/>
  <c r="L4584" i="10" s="1"/>
  <c r="M4584" i="10" s="1"/>
  <c r="H4584" i="10"/>
  <c r="I4584" i="10" s="1"/>
  <c r="J4584" i="10" s="1"/>
  <c r="E4584" i="10"/>
  <c r="F4584" i="10" s="1"/>
  <c r="G4584" i="10" s="1"/>
  <c r="A4585" i="10"/>
  <c r="B4584" i="10"/>
  <c r="C4584" i="10" s="1"/>
  <c r="D4584" i="10" s="1"/>
  <c r="K4585" i="10" l="1"/>
  <c r="L4585" i="10" s="1"/>
  <c r="M4585" i="10" s="1"/>
  <c r="E4585" i="10"/>
  <c r="F4585" i="10" s="1"/>
  <c r="G4585" i="10" s="1"/>
  <c r="H4585" i="10"/>
  <c r="I4585" i="10" s="1"/>
  <c r="J4585" i="10" s="1"/>
  <c r="A4586" i="10"/>
  <c r="B4585" i="10"/>
  <c r="C4585" i="10" s="1"/>
  <c r="D4585" i="10" s="1"/>
  <c r="K4586" i="10" l="1"/>
  <c r="L4586" i="10" s="1"/>
  <c r="M4586" i="10" s="1"/>
  <c r="H4586" i="10"/>
  <c r="I4586" i="10" s="1"/>
  <c r="J4586" i="10" s="1"/>
  <c r="E4586" i="10"/>
  <c r="F4586" i="10" s="1"/>
  <c r="G4586" i="10" s="1"/>
  <c r="A4587" i="10"/>
  <c r="B4586" i="10"/>
  <c r="C4586" i="10" s="1"/>
  <c r="D4586" i="10" s="1"/>
  <c r="K4587" i="10" l="1"/>
  <c r="L4587" i="10" s="1"/>
  <c r="M4587" i="10" s="1"/>
  <c r="H4587" i="10"/>
  <c r="I4587" i="10" s="1"/>
  <c r="J4587" i="10" s="1"/>
  <c r="E4587" i="10"/>
  <c r="F4587" i="10" s="1"/>
  <c r="G4587" i="10" s="1"/>
  <c r="A4588" i="10"/>
  <c r="B4587" i="10"/>
  <c r="C4587" i="10" s="1"/>
  <c r="D4587" i="10" s="1"/>
  <c r="K4588" i="10" l="1"/>
  <c r="L4588" i="10" s="1"/>
  <c r="M4588" i="10" s="1"/>
  <c r="H4588" i="10"/>
  <c r="I4588" i="10" s="1"/>
  <c r="J4588" i="10" s="1"/>
  <c r="E4588" i="10"/>
  <c r="F4588" i="10" s="1"/>
  <c r="G4588" i="10" s="1"/>
  <c r="A4589" i="10"/>
  <c r="B4588" i="10"/>
  <c r="C4588" i="10" s="1"/>
  <c r="D4588" i="10" s="1"/>
  <c r="K4589" i="10" l="1"/>
  <c r="L4589" i="10" s="1"/>
  <c r="M4589" i="10" s="1"/>
  <c r="E4589" i="10"/>
  <c r="F4589" i="10" s="1"/>
  <c r="G4589" i="10" s="1"/>
  <c r="H4589" i="10"/>
  <c r="I4589" i="10" s="1"/>
  <c r="J4589" i="10" s="1"/>
  <c r="A4590" i="10"/>
  <c r="B4589" i="10"/>
  <c r="C4589" i="10" s="1"/>
  <c r="D4589" i="10" s="1"/>
  <c r="K4590" i="10" l="1"/>
  <c r="L4590" i="10" s="1"/>
  <c r="M4590" i="10" s="1"/>
  <c r="H4590" i="10"/>
  <c r="I4590" i="10" s="1"/>
  <c r="J4590" i="10" s="1"/>
  <c r="E4590" i="10"/>
  <c r="F4590" i="10" s="1"/>
  <c r="G4590" i="10" s="1"/>
  <c r="A4591" i="10"/>
  <c r="B4590" i="10"/>
  <c r="C4590" i="10" s="1"/>
  <c r="D4590" i="10" s="1"/>
  <c r="K4591" i="10" l="1"/>
  <c r="L4591" i="10" s="1"/>
  <c r="M4591" i="10" s="1"/>
  <c r="H4591" i="10"/>
  <c r="I4591" i="10" s="1"/>
  <c r="J4591" i="10" s="1"/>
  <c r="E4591" i="10"/>
  <c r="F4591" i="10" s="1"/>
  <c r="G4591" i="10" s="1"/>
  <c r="A4592" i="10"/>
  <c r="B4591" i="10"/>
  <c r="C4591" i="10" s="1"/>
  <c r="D4591" i="10" s="1"/>
  <c r="K4592" i="10" l="1"/>
  <c r="L4592" i="10" s="1"/>
  <c r="M4592" i="10" s="1"/>
  <c r="H4592" i="10"/>
  <c r="I4592" i="10" s="1"/>
  <c r="J4592" i="10" s="1"/>
  <c r="E4592" i="10"/>
  <c r="F4592" i="10" s="1"/>
  <c r="G4592" i="10" s="1"/>
  <c r="A4593" i="10"/>
  <c r="B4592" i="10"/>
  <c r="C4592" i="10" s="1"/>
  <c r="D4592" i="10" s="1"/>
  <c r="K4593" i="10" l="1"/>
  <c r="L4593" i="10" s="1"/>
  <c r="M4593" i="10" s="1"/>
  <c r="H4593" i="10"/>
  <c r="I4593" i="10" s="1"/>
  <c r="J4593" i="10" s="1"/>
  <c r="E4593" i="10"/>
  <c r="F4593" i="10" s="1"/>
  <c r="G4593" i="10" s="1"/>
  <c r="A4594" i="10"/>
  <c r="B4593" i="10"/>
  <c r="C4593" i="10" s="1"/>
  <c r="D4593" i="10" s="1"/>
  <c r="K4594" i="10" l="1"/>
  <c r="L4594" i="10" s="1"/>
  <c r="M4594" i="10" s="1"/>
  <c r="H4594" i="10"/>
  <c r="I4594" i="10" s="1"/>
  <c r="J4594" i="10" s="1"/>
  <c r="E4594" i="10"/>
  <c r="F4594" i="10" s="1"/>
  <c r="G4594" i="10" s="1"/>
  <c r="A4595" i="10"/>
  <c r="B4594" i="10"/>
  <c r="C4594" i="10" s="1"/>
  <c r="D4594" i="10" s="1"/>
  <c r="K4595" i="10" l="1"/>
  <c r="L4595" i="10" s="1"/>
  <c r="M4595" i="10" s="1"/>
  <c r="H4595" i="10"/>
  <c r="I4595" i="10" s="1"/>
  <c r="J4595" i="10" s="1"/>
  <c r="E4595" i="10"/>
  <c r="F4595" i="10" s="1"/>
  <c r="G4595" i="10" s="1"/>
  <c r="A4596" i="10"/>
  <c r="B4595" i="10"/>
  <c r="C4595" i="10" s="1"/>
  <c r="D4595" i="10" s="1"/>
  <c r="K4596" i="10" l="1"/>
  <c r="L4596" i="10" s="1"/>
  <c r="M4596" i="10" s="1"/>
  <c r="H4596" i="10"/>
  <c r="I4596" i="10" s="1"/>
  <c r="J4596" i="10" s="1"/>
  <c r="E4596" i="10"/>
  <c r="F4596" i="10" s="1"/>
  <c r="G4596" i="10" s="1"/>
  <c r="A4597" i="10"/>
  <c r="B4596" i="10"/>
  <c r="C4596" i="10" s="1"/>
  <c r="D4596" i="10" s="1"/>
  <c r="K4597" i="10" l="1"/>
  <c r="L4597" i="10" s="1"/>
  <c r="M4597" i="10" s="1"/>
  <c r="H4597" i="10"/>
  <c r="I4597" i="10" s="1"/>
  <c r="J4597" i="10" s="1"/>
  <c r="E4597" i="10"/>
  <c r="F4597" i="10" s="1"/>
  <c r="G4597" i="10" s="1"/>
  <c r="A4598" i="10"/>
  <c r="B4597" i="10"/>
  <c r="C4597" i="10" s="1"/>
  <c r="D4597" i="10" s="1"/>
  <c r="K4598" i="10" l="1"/>
  <c r="L4598" i="10" s="1"/>
  <c r="M4598" i="10" s="1"/>
  <c r="H4598" i="10"/>
  <c r="I4598" i="10" s="1"/>
  <c r="J4598" i="10" s="1"/>
  <c r="E4598" i="10"/>
  <c r="F4598" i="10" s="1"/>
  <c r="G4598" i="10" s="1"/>
  <c r="A4599" i="10"/>
  <c r="B4598" i="10"/>
  <c r="C4598" i="10" s="1"/>
  <c r="D4598" i="10" s="1"/>
  <c r="K4599" i="10" l="1"/>
  <c r="L4599" i="10" s="1"/>
  <c r="M4599" i="10" s="1"/>
  <c r="H4599" i="10"/>
  <c r="I4599" i="10" s="1"/>
  <c r="J4599" i="10" s="1"/>
  <c r="E4599" i="10"/>
  <c r="F4599" i="10" s="1"/>
  <c r="G4599" i="10" s="1"/>
  <c r="A4600" i="10"/>
  <c r="B4599" i="10"/>
  <c r="C4599" i="10" s="1"/>
  <c r="D4599" i="10" s="1"/>
  <c r="K4600" i="10" l="1"/>
  <c r="L4600" i="10" s="1"/>
  <c r="M4600" i="10" s="1"/>
  <c r="H4600" i="10"/>
  <c r="I4600" i="10" s="1"/>
  <c r="J4600" i="10" s="1"/>
  <c r="E4600" i="10"/>
  <c r="F4600" i="10" s="1"/>
  <c r="G4600" i="10" s="1"/>
  <c r="A4601" i="10"/>
  <c r="B4600" i="10"/>
  <c r="C4600" i="10" s="1"/>
  <c r="D4600" i="10" s="1"/>
  <c r="K4601" i="10" l="1"/>
  <c r="L4601" i="10" s="1"/>
  <c r="M4601" i="10" s="1"/>
  <c r="E4601" i="10"/>
  <c r="F4601" i="10" s="1"/>
  <c r="G4601" i="10" s="1"/>
  <c r="H4601" i="10"/>
  <c r="I4601" i="10" s="1"/>
  <c r="J4601" i="10" s="1"/>
  <c r="A4602" i="10"/>
  <c r="B4601" i="10"/>
  <c r="C4601" i="10" s="1"/>
  <c r="D4601" i="10" s="1"/>
  <c r="K4602" i="10" l="1"/>
  <c r="L4602" i="10" s="1"/>
  <c r="M4602" i="10" s="1"/>
  <c r="H4602" i="10"/>
  <c r="I4602" i="10" s="1"/>
  <c r="J4602" i="10" s="1"/>
  <c r="E4602" i="10"/>
  <c r="F4602" i="10" s="1"/>
  <c r="G4602" i="10" s="1"/>
  <c r="A4603" i="10"/>
  <c r="B4602" i="10"/>
  <c r="C4602" i="10" s="1"/>
  <c r="D4602" i="10" s="1"/>
  <c r="K4603" i="10" l="1"/>
  <c r="L4603" i="10" s="1"/>
  <c r="M4603" i="10" s="1"/>
  <c r="H4603" i="10"/>
  <c r="I4603" i="10" s="1"/>
  <c r="J4603" i="10" s="1"/>
  <c r="E4603" i="10"/>
  <c r="F4603" i="10" s="1"/>
  <c r="G4603" i="10" s="1"/>
  <c r="A4604" i="10"/>
  <c r="B4603" i="10"/>
  <c r="C4603" i="10" s="1"/>
  <c r="D4603" i="10" s="1"/>
  <c r="K4604" i="10" l="1"/>
  <c r="L4604" i="10" s="1"/>
  <c r="M4604" i="10" s="1"/>
  <c r="H4604" i="10"/>
  <c r="I4604" i="10" s="1"/>
  <c r="J4604" i="10" s="1"/>
  <c r="E4604" i="10"/>
  <c r="F4604" i="10" s="1"/>
  <c r="G4604" i="10" s="1"/>
  <c r="A4605" i="10"/>
  <c r="B4604" i="10"/>
  <c r="C4604" i="10" s="1"/>
  <c r="D4604" i="10" s="1"/>
  <c r="K4605" i="10" l="1"/>
  <c r="L4605" i="10" s="1"/>
  <c r="M4605" i="10" s="1"/>
  <c r="E4605" i="10"/>
  <c r="F4605" i="10" s="1"/>
  <c r="G4605" i="10" s="1"/>
  <c r="H4605" i="10"/>
  <c r="I4605" i="10" s="1"/>
  <c r="J4605" i="10" s="1"/>
  <c r="A4606" i="10"/>
  <c r="B4605" i="10"/>
  <c r="C4605" i="10" s="1"/>
  <c r="D4605" i="10" s="1"/>
  <c r="K4606" i="10" l="1"/>
  <c r="L4606" i="10" s="1"/>
  <c r="M4606" i="10" s="1"/>
  <c r="H4606" i="10"/>
  <c r="I4606" i="10" s="1"/>
  <c r="J4606" i="10" s="1"/>
  <c r="E4606" i="10"/>
  <c r="F4606" i="10" s="1"/>
  <c r="G4606" i="10" s="1"/>
  <c r="A4607" i="10"/>
  <c r="B4606" i="10"/>
  <c r="C4606" i="10" s="1"/>
  <c r="D4606" i="10" s="1"/>
  <c r="K4607" i="10" l="1"/>
  <c r="L4607" i="10" s="1"/>
  <c r="M4607" i="10" s="1"/>
  <c r="H4607" i="10"/>
  <c r="I4607" i="10" s="1"/>
  <c r="J4607" i="10" s="1"/>
  <c r="E4607" i="10"/>
  <c r="F4607" i="10" s="1"/>
  <c r="G4607" i="10" s="1"/>
  <c r="A4608" i="10"/>
  <c r="B4607" i="10"/>
  <c r="C4607" i="10" s="1"/>
  <c r="D4607" i="10" s="1"/>
  <c r="K4608" i="10" l="1"/>
  <c r="L4608" i="10" s="1"/>
  <c r="M4608" i="10" s="1"/>
  <c r="H4608" i="10"/>
  <c r="I4608" i="10" s="1"/>
  <c r="J4608" i="10" s="1"/>
  <c r="E4608" i="10"/>
  <c r="F4608" i="10" s="1"/>
  <c r="G4608" i="10" s="1"/>
  <c r="A4609" i="10"/>
  <c r="B4608" i="10"/>
  <c r="C4608" i="10" s="1"/>
  <c r="D4608" i="10" s="1"/>
  <c r="K4609" i="10" l="1"/>
  <c r="L4609" i="10" s="1"/>
  <c r="M4609" i="10" s="1"/>
  <c r="H4609" i="10"/>
  <c r="I4609" i="10" s="1"/>
  <c r="J4609" i="10" s="1"/>
  <c r="E4609" i="10"/>
  <c r="F4609" i="10" s="1"/>
  <c r="G4609" i="10" s="1"/>
  <c r="A4610" i="10"/>
  <c r="B4609" i="10"/>
  <c r="C4609" i="10" s="1"/>
  <c r="D4609" i="10" s="1"/>
  <c r="K4610" i="10" l="1"/>
  <c r="L4610" i="10" s="1"/>
  <c r="M4610" i="10" s="1"/>
  <c r="H4610" i="10"/>
  <c r="I4610" i="10" s="1"/>
  <c r="J4610" i="10" s="1"/>
  <c r="E4610" i="10"/>
  <c r="F4610" i="10" s="1"/>
  <c r="G4610" i="10" s="1"/>
  <c r="A4611" i="10"/>
  <c r="B4610" i="10"/>
  <c r="C4610" i="10" s="1"/>
  <c r="D4610" i="10" s="1"/>
  <c r="K4611" i="10" l="1"/>
  <c r="L4611" i="10" s="1"/>
  <c r="M4611" i="10" s="1"/>
  <c r="H4611" i="10"/>
  <c r="I4611" i="10" s="1"/>
  <c r="J4611" i="10" s="1"/>
  <c r="E4611" i="10"/>
  <c r="F4611" i="10" s="1"/>
  <c r="G4611" i="10" s="1"/>
  <c r="A4612" i="10"/>
  <c r="B4611" i="10"/>
  <c r="C4611" i="10" s="1"/>
  <c r="D4611" i="10" s="1"/>
  <c r="K4612" i="10" l="1"/>
  <c r="L4612" i="10" s="1"/>
  <c r="M4612" i="10" s="1"/>
  <c r="H4612" i="10"/>
  <c r="I4612" i="10" s="1"/>
  <c r="J4612" i="10" s="1"/>
  <c r="E4612" i="10"/>
  <c r="F4612" i="10" s="1"/>
  <c r="G4612" i="10" s="1"/>
  <c r="A4613" i="10"/>
  <c r="B4612" i="10"/>
  <c r="C4612" i="10" s="1"/>
  <c r="D4612" i="10" s="1"/>
  <c r="K4613" i="10" l="1"/>
  <c r="L4613" i="10" s="1"/>
  <c r="M4613" i="10" s="1"/>
  <c r="H4613" i="10"/>
  <c r="I4613" i="10" s="1"/>
  <c r="J4613" i="10" s="1"/>
  <c r="E4613" i="10"/>
  <c r="F4613" i="10" s="1"/>
  <c r="G4613" i="10" s="1"/>
  <c r="A4614" i="10"/>
  <c r="B4613" i="10"/>
  <c r="C4613" i="10" s="1"/>
  <c r="D4613" i="10" s="1"/>
  <c r="K4614" i="10" l="1"/>
  <c r="L4614" i="10" s="1"/>
  <c r="M4614" i="10" s="1"/>
  <c r="H4614" i="10"/>
  <c r="I4614" i="10" s="1"/>
  <c r="J4614" i="10" s="1"/>
  <c r="E4614" i="10"/>
  <c r="F4614" i="10" s="1"/>
  <c r="G4614" i="10" s="1"/>
  <c r="A4615" i="10"/>
  <c r="B4614" i="10"/>
  <c r="C4614" i="10" s="1"/>
  <c r="D4614" i="10" s="1"/>
  <c r="K4615" i="10" l="1"/>
  <c r="L4615" i="10" s="1"/>
  <c r="M4615" i="10" s="1"/>
  <c r="H4615" i="10"/>
  <c r="I4615" i="10" s="1"/>
  <c r="J4615" i="10" s="1"/>
  <c r="E4615" i="10"/>
  <c r="F4615" i="10" s="1"/>
  <c r="G4615" i="10" s="1"/>
  <c r="A4616" i="10"/>
  <c r="B4615" i="10"/>
  <c r="C4615" i="10" s="1"/>
  <c r="D4615" i="10" s="1"/>
  <c r="K4616" i="10" l="1"/>
  <c r="L4616" i="10" s="1"/>
  <c r="M4616" i="10" s="1"/>
  <c r="H4616" i="10"/>
  <c r="I4616" i="10" s="1"/>
  <c r="J4616" i="10" s="1"/>
  <c r="E4616" i="10"/>
  <c r="F4616" i="10" s="1"/>
  <c r="G4616" i="10" s="1"/>
  <c r="A4617" i="10"/>
  <c r="B4616" i="10"/>
  <c r="C4616" i="10" s="1"/>
  <c r="D4616" i="10" s="1"/>
  <c r="K4617" i="10" l="1"/>
  <c r="L4617" i="10" s="1"/>
  <c r="M4617" i="10" s="1"/>
  <c r="E4617" i="10"/>
  <c r="F4617" i="10" s="1"/>
  <c r="G4617" i="10" s="1"/>
  <c r="H4617" i="10"/>
  <c r="I4617" i="10" s="1"/>
  <c r="J4617" i="10" s="1"/>
  <c r="A4618" i="10"/>
  <c r="B4617" i="10"/>
  <c r="C4617" i="10" s="1"/>
  <c r="D4617" i="10" s="1"/>
  <c r="K4618" i="10" l="1"/>
  <c r="L4618" i="10" s="1"/>
  <c r="M4618" i="10" s="1"/>
  <c r="H4618" i="10"/>
  <c r="I4618" i="10" s="1"/>
  <c r="J4618" i="10" s="1"/>
  <c r="E4618" i="10"/>
  <c r="F4618" i="10" s="1"/>
  <c r="G4618" i="10" s="1"/>
  <c r="A4619" i="10"/>
  <c r="B4618" i="10"/>
  <c r="C4618" i="10" s="1"/>
  <c r="D4618" i="10" s="1"/>
  <c r="K4619" i="10" l="1"/>
  <c r="L4619" i="10" s="1"/>
  <c r="M4619" i="10" s="1"/>
  <c r="H4619" i="10"/>
  <c r="I4619" i="10" s="1"/>
  <c r="J4619" i="10" s="1"/>
  <c r="E4619" i="10"/>
  <c r="F4619" i="10" s="1"/>
  <c r="G4619" i="10" s="1"/>
  <c r="A4620" i="10"/>
  <c r="B4619" i="10"/>
  <c r="C4619" i="10" s="1"/>
  <c r="D4619" i="10" s="1"/>
  <c r="K4620" i="10" l="1"/>
  <c r="L4620" i="10" s="1"/>
  <c r="M4620" i="10" s="1"/>
  <c r="H4620" i="10"/>
  <c r="I4620" i="10" s="1"/>
  <c r="J4620" i="10" s="1"/>
  <c r="E4620" i="10"/>
  <c r="F4620" i="10" s="1"/>
  <c r="G4620" i="10" s="1"/>
  <c r="A4621" i="10"/>
  <c r="B4620" i="10"/>
  <c r="C4620" i="10" s="1"/>
  <c r="D4620" i="10" s="1"/>
  <c r="K4621" i="10" l="1"/>
  <c r="L4621" i="10" s="1"/>
  <c r="M4621" i="10" s="1"/>
  <c r="E4621" i="10"/>
  <c r="F4621" i="10" s="1"/>
  <c r="G4621" i="10" s="1"/>
  <c r="H4621" i="10"/>
  <c r="I4621" i="10" s="1"/>
  <c r="J4621" i="10" s="1"/>
  <c r="A4622" i="10"/>
  <c r="B4621" i="10"/>
  <c r="C4621" i="10" s="1"/>
  <c r="D4621" i="10" s="1"/>
  <c r="K4622" i="10" l="1"/>
  <c r="L4622" i="10" s="1"/>
  <c r="M4622" i="10" s="1"/>
  <c r="H4622" i="10"/>
  <c r="I4622" i="10" s="1"/>
  <c r="J4622" i="10" s="1"/>
  <c r="E4622" i="10"/>
  <c r="F4622" i="10" s="1"/>
  <c r="G4622" i="10" s="1"/>
  <c r="A4623" i="10"/>
  <c r="B4622" i="10"/>
  <c r="C4622" i="10" s="1"/>
  <c r="D4622" i="10" s="1"/>
  <c r="K4623" i="10" l="1"/>
  <c r="L4623" i="10" s="1"/>
  <c r="M4623" i="10" s="1"/>
  <c r="H4623" i="10"/>
  <c r="I4623" i="10" s="1"/>
  <c r="J4623" i="10" s="1"/>
  <c r="E4623" i="10"/>
  <c r="F4623" i="10" s="1"/>
  <c r="G4623" i="10" s="1"/>
  <c r="A4624" i="10"/>
  <c r="B4623" i="10"/>
  <c r="C4623" i="10" s="1"/>
  <c r="D4623" i="10" s="1"/>
  <c r="K4624" i="10" l="1"/>
  <c r="L4624" i="10" s="1"/>
  <c r="M4624" i="10" s="1"/>
  <c r="H4624" i="10"/>
  <c r="I4624" i="10" s="1"/>
  <c r="J4624" i="10" s="1"/>
  <c r="E4624" i="10"/>
  <c r="F4624" i="10" s="1"/>
  <c r="G4624" i="10" s="1"/>
  <c r="A4625" i="10"/>
  <c r="B4624" i="10"/>
  <c r="C4624" i="10" s="1"/>
  <c r="D4624" i="10" s="1"/>
  <c r="K4625" i="10" l="1"/>
  <c r="L4625" i="10" s="1"/>
  <c r="M4625" i="10" s="1"/>
  <c r="H4625" i="10"/>
  <c r="I4625" i="10" s="1"/>
  <c r="J4625" i="10" s="1"/>
  <c r="E4625" i="10"/>
  <c r="F4625" i="10" s="1"/>
  <c r="G4625" i="10" s="1"/>
  <c r="A4626" i="10"/>
  <c r="B4625" i="10"/>
  <c r="C4625" i="10" s="1"/>
  <c r="D4625" i="10" s="1"/>
  <c r="K4626" i="10" l="1"/>
  <c r="L4626" i="10" s="1"/>
  <c r="M4626" i="10" s="1"/>
  <c r="H4626" i="10"/>
  <c r="I4626" i="10" s="1"/>
  <c r="J4626" i="10" s="1"/>
  <c r="E4626" i="10"/>
  <c r="F4626" i="10" s="1"/>
  <c r="G4626" i="10" s="1"/>
  <c r="A4627" i="10"/>
  <c r="B4626" i="10"/>
  <c r="C4626" i="10" s="1"/>
  <c r="D4626" i="10" s="1"/>
  <c r="K4627" i="10" l="1"/>
  <c r="L4627" i="10" s="1"/>
  <c r="M4627" i="10" s="1"/>
  <c r="H4627" i="10"/>
  <c r="I4627" i="10" s="1"/>
  <c r="J4627" i="10" s="1"/>
  <c r="E4627" i="10"/>
  <c r="F4627" i="10" s="1"/>
  <c r="G4627" i="10" s="1"/>
  <c r="A4628" i="10"/>
  <c r="B4627" i="10"/>
  <c r="C4627" i="10" s="1"/>
  <c r="D4627" i="10" s="1"/>
  <c r="K4628" i="10" l="1"/>
  <c r="L4628" i="10" s="1"/>
  <c r="M4628" i="10" s="1"/>
  <c r="H4628" i="10"/>
  <c r="I4628" i="10" s="1"/>
  <c r="J4628" i="10" s="1"/>
  <c r="E4628" i="10"/>
  <c r="F4628" i="10" s="1"/>
  <c r="G4628" i="10" s="1"/>
  <c r="A4629" i="10"/>
  <c r="B4628" i="10"/>
  <c r="C4628" i="10" s="1"/>
  <c r="D4628" i="10" s="1"/>
  <c r="K4629" i="10" l="1"/>
  <c r="L4629" i="10" s="1"/>
  <c r="M4629" i="10" s="1"/>
  <c r="H4629" i="10"/>
  <c r="I4629" i="10" s="1"/>
  <c r="J4629" i="10" s="1"/>
  <c r="E4629" i="10"/>
  <c r="F4629" i="10" s="1"/>
  <c r="G4629" i="10" s="1"/>
  <c r="A4630" i="10"/>
  <c r="B4629" i="10"/>
  <c r="C4629" i="10" s="1"/>
  <c r="D4629" i="10" s="1"/>
  <c r="K4630" i="10" l="1"/>
  <c r="L4630" i="10" s="1"/>
  <c r="M4630" i="10" s="1"/>
  <c r="H4630" i="10"/>
  <c r="I4630" i="10" s="1"/>
  <c r="J4630" i="10" s="1"/>
  <c r="E4630" i="10"/>
  <c r="F4630" i="10" s="1"/>
  <c r="G4630" i="10" s="1"/>
  <c r="A4631" i="10"/>
  <c r="B4630" i="10"/>
  <c r="C4630" i="10" s="1"/>
  <c r="D4630" i="10" s="1"/>
  <c r="K4631" i="10" l="1"/>
  <c r="L4631" i="10" s="1"/>
  <c r="M4631" i="10" s="1"/>
  <c r="H4631" i="10"/>
  <c r="I4631" i="10" s="1"/>
  <c r="J4631" i="10" s="1"/>
  <c r="E4631" i="10"/>
  <c r="F4631" i="10" s="1"/>
  <c r="G4631" i="10" s="1"/>
  <c r="A4632" i="10"/>
  <c r="B4631" i="10"/>
  <c r="C4631" i="10" s="1"/>
  <c r="D4631" i="10" s="1"/>
  <c r="K4632" i="10" l="1"/>
  <c r="L4632" i="10" s="1"/>
  <c r="M4632" i="10" s="1"/>
  <c r="H4632" i="10"/>
  <c r="I4632" i="10" s="1"/>
  <c r="J4632" i="10" s="1"/>
  <c r="E4632" i="10"/>
  <c r="F4632" i="10" s="1"/>
  <c r="G4632" i="10" s="1"/>
  <c r="A4633" i="10"/>
  <c r="B4632" i="10"/>
  <c r="C4632" i="10" s="1"/>
  <c r="D4632" i="10" s="1"/>
  <c r="K4633" i="10" l="1"/>
  <c r="L4633" i="10" s="1"/>
  <c r="M4633" i="10" s="1"/>
  <c r="E4633" i="10"/>
  <c r="F4633" i="10" s="1"/>
  <c r="G4633" i="10" s="1"/>
  <c r="H4633" i="10"/>
  <c r="I4633" i="10" s="1"/>
  <c r="J4633" i="10" s="1"/>
  <c r="A4634" i="10"/>
  <c r="B4633" i="10"/>
  <c r="C4633" i="10" s="1"/>
  <c r="D4633" i="10" s="1"/>
  <c r="K4634" i="10" l="1"/>
  <c r="L4634" i="10" s="1"/>
  <c r="M4634" i="10" s="1"/>
  <c r="H4634" i="10"/>
  <c r="I4634" i="10" s="1"/>
  <c r="J4634" i="10" s="1"/>
  <c r="E4634" i="10"/>
  <c r="F4634" i="10" s="1"/>
  <c r="G4634" i="10" s="1"/>
  <c r="A4635" i="10"/>
  <c r="B4634" i="10"/>
  <c r="C4634" i="10" s="1"/>
  <c r="D4634" i="10" s="1"/>
  <c r="K4635" i="10" l="1"/>
  <c r="L4635" i="10" s="1"/>
  <c r="M4635" i="10" s="1"/>
  <c r="H4635" i="10"/>
  <c r="I4635" i="10" s="1"/>
  <c r="J4635" i="10" s="1"/>
  <c r="E4635" i="10"/>
  <c r="F4635" i="10" s="1"/>
  <c r="G4635" i="10" s="1"/>
  <c r="A4636" i="10"/>
  <c r="B4635" i="10"/>
  <c r="C4635" i="10" s="1"/>
  <c r="D4635" i="10" s="1"/>
  <c r="K4636" i="10" l="1"/>
  <c r="L4636" i="10" s="1"/>
  <c r="M4636" i="10" s="1"/>
  <c r="H4636" i="10"/>
  <c r="I4636" i="10" s="1"/>
  <c r="J4636" i="10" s="1"/>
  <c r="E4636" i="10"/>
  <c r="F4636" i="10" s="1"/>
  <c r="G4636" i="10" s="1"/>
  <c r="A4637" i="10"/>
  <c r="B4636" i="10"/>
  <c r="C4636" i="10" s="1"/>
  <c r="D4636" i="10" s="1"/>
  <c r="K4637" i="10" l="1"/>
  <c r="L4637" i="10" s="1"/>
  <c r="M4637" i="10" s="1"/>
  <c r="E4637" i="10"/>
  <c r="F4637" i="10" s="1"/>
  <c r="G4637" i="10" s="1"/>
  <c r="H4637" i="10"/>
  <c r="I4637" i="10" s="1"/>
  <c r="J4637" i="10" s="1"/>
  <c r="A4638" i="10"/>
  <c r="B4637" i="10"/>
  <c r="C4637" i="10" s="1"/>
  <c r="D4637" i="10" s="1"/>
  <c r="K4638" i="10" l="1"/>
  <c r="L4638" i="10" s="1"/>
  <c r="M4638" i="10" s="1"/>
  <c r="H4638" i="10"/>
  <c r="I4638" i="10" s="1"/>
  <c r="J4638" i="10" s="1"/>
  <c r="E4638" i="10"/>
  <c r="F4638" i="10" s="1"/>
  <c r="G4638" i="10" s="1"/>
  <c r="A4639" i="10"/>
  <c r="B4638" i="10"/>
  <c r="C4638" i="10" s="1"/>
  <c r="D4638" i="10" s="1"/>
  <c r="K4639" i="10" l="1"/>
  <c r="L4639" i="10" s="1"/>
  <c r="M4639" i="10" s="1"/>
  <c r="H4639" i="10"/>
  <c r="I4639" i="10" s="1"/>
  <c r="J4639" i="10" s="1"/>
  <c r="E4639" i="10"/>
  <c r="F4639" i="10" s="1"/>
  <c r="G4639" i="10" s="1"/>
  <c r="A4640" i="10"/>
  <c r="B4639" i="10"/>
  <c r="C4639" i="10" s="1"/>
  <c r="D4639" i="10" s="1"/>
  <c r="K4640" i="10" l="1"/>
  <c r="L4640" i="10" s="1"/>
  <c r="M4640" i="10" s="1"/>
  <c r="H4640" i="10"/>
  <c r="I4640" i="10" s="1"/>
  <c r="J4640" i="10" s="1"/>
  <c r="E4640" i="10"/>
  <c r="F4640" i="10" s="1"/>
  <c r="G4640" i="10" s="1"/>
  <c r="A4641" i="10"/>
  <c r="B4640" i="10"/>
  <c r="C4640" i="10" s="1"/>
  <c r="D4640" i="10" s="1"/>
  <c r="K4641" i="10" l="1"/>
  <c r="L4641" i="10" s="1"/>
  <c r="M4641" i="10" s="1"/>
  <c r="H4641" i="10"/>
  <c r="I4641" i="10" s="1"/>
  <c r="J4641" i="10" s="1"/>
  <c r="E4641" i="10"/>
  <c r="F4641" i="10" s="1"/>
  <c r="G4641" i="10" s="1"/>
  <c r="A4642" i="10"/>
  <c r="B4641" i="10"/>
  <c r="C4641" i="10" s="1"/>
  <c r="D4641" i="10" s="1"/>
  <c r="K4642" i="10" l="1"/>
  <c r="L4642" i="10" s="1"/>
  <c r="M4642" i="10" s="1"/>
  <c r="H4642" i="10"/>
  <c r="I4642" i="10" s="1"/>
  <c r="J4642" i="10" s="1"/>
  <c r="E4642" i="10"/>
  <c r="F4642" i="10" s="1"/>
  <c r="G4642" i="10" s="1"/>
  <c r="A4643" i="10"/>
  <c r="B4642" i="10"/>
  <c r="C4642" i="10" s="1"/>
  <c r="D4642" i="10" s="1"/>
  <c r="K4643" i="10" l="1"/>
  <c r="L4643" i="10" s="1"/>
  <c r="M4643" i="10" s="1"/>
  <c r="H4643" i="10"/>
  <c r="I4643" i="10" s="1"/>
  <c r="J4643" i="10" s="1"/>
  <c r="E4643" i="10"/>
  <c r="F4643" i="10" s="1"/>
  <c r="G4643" i="10" s="1"/>
  <c r="A4644" i="10"/>
  <c r="B4643" i="10"/>
  <c r="C4643" i="10" s="1"/>
  <c r="D4643" i="10" s="1"/>
  <c r="K4644" i="10" l="1"/>
  <c r="L4644" i="10" s="1"/>
  <c r="M4644" i="10" s="1"/>
  <c r="H4644" i="10"/>
  <c r="I4644" i="10" s="1"/>
  <c r="J4644" i="10" s="1"/>
  <c r="E4644" i="10"/>
  <c r="F4644" i="10" s="1"/>
  <c r="G4644" i="10" s="1"/>
  <c r="B4644" i="10"/>
  <c r="C4644" i="10" s="1"/>
  <c r="D4644" i="10" s="1"/>
  <c r="A4645" i="10"/>
  <c r="K4645" i="10" l="1"/>
  <c r="L4645" i="10" s="1"/>
  <c r="M4645" i="10" s="1"/>
  <c r="H4645" i="10"/>
  <c r="I4645" i="10" s="1"/>
  <c r="J4645" i="10" s="1"/>
  <c r="E4645" i="10"/>
  <c r="F4645" i="10" s="1"/>
  <c r="G4645" i="10" s="1"/>
  <c r="B4645" i="10"/>
  <c r="C4645" i="10" s="1"/>
  <c r="D4645" i="10" s="1"/>
  <c r="A4646" i="10"/>
  <c r="K4646" i="10" l="1"/>
  <c r="L4646" i="10" s="1"/>
  <c r="M4646" i="10" s="1"/>
  <c r="H4646" i="10"/>
  <c r="I4646" i="10" s="1"/>
  <c r="J4646" i="10" s="1"/>
  <c r="E4646" i="10"/>
  <c r="F4646" i="10" s="1"/>
  <c r="G4646" i="10" s="1"/>
  <c r="B4646" i="10"/>
  <c r="C4646" i="10" s="1"/>
  <c r="D4646" i="10" s="1"/>
  <c r="A4647" i="10"/>
  <c r="K4647" i="10" l="1"/>
  <c r="L4647" i="10" s="1"/>
  <c r="M4647" i="10" s="1"/>
  <c r="H4647" i="10"/>
  <c r="I4647" i="10" s="1"/>
  <c r="J4647" i="10" s="1"/>
  <c r="E4647" i="10"/>
  <c r="F4647" i="10" s="1"/>
  <c r="G4647" i="10" s="1"/>
  <c r="B4647" i="10"/>
  <c r="C4647" i="10" s="1"/>
  <c r="D4647" i="10" s="1"/>
  <c r="A4648" i="10"/>
  <c r="K4648" i="10" l="1"/>
  <c r="L4648" i="10" s="1"/>
  <c r="M4648" i="10" s="1"/>
  <c r="H4648" i="10"/>
  <c r="I4648" i="10" s="1"/>
  <c r="J4648" i="10" s="1"/>
  <c r="E4648" i="10"/>
  <c r="F4648" i="10" s="1"/>
  <c r="G4648" i="10" s="1"/>
  <c r="B4648" i="10"/>
  <c r="C4648" i="10" s="1"/>
  <c r="D4648" i="10" s="1"/>
  <c r="A4649" i="10"/>
  <c r="K4649" i="10" l="1"/>
  <c r="L4649" i="10" s="1"/>
  <c r="M4649" i="10" s="1"/>
  <c r="E4649" i="10"/>
  <c r="F4649" i="10" s="1"/>
  <c r="G4649" i="10" s="1"/>
  <c r="H4649" i="10"/>
  <c r="I4649" i="10" s="1"/>
  <c r="J4649" i="10" s="1"/>
  <c r="B4649" i="10"/>
  <c r="C4649" i="10" s="1"/>
  <c r="D4649" i="10" s="1"/>
  <c r="A4650" i="10"/>
  <c r="K4650" i="10" l="1"/>
  <c r="L4650" i="10" s="1"/>
  <c r="M4650" i="10" s="1"/>
  <c r="H4650" i="10"/>
  <c r="I4650" i="10" s="1"/>
  <c r="J4650" i="10" s="1"/>
  <c r="E4650" i="10"/>
  <c r="F4650" i="10" s="1"/>
  <c r="G4650" i="10" s="1"/>
  <c r="B4650" i="10"/>
  <c r="C4650" i="10" s="1"/>
  <c r="D4650" i="10" s="1"/>
  <c r="A4651" i="10"/>
  <c r="K4651" i="10" l="1"/>
  <c r="L4651" i="10" s="1"/>
  <c r="M4651" i="10" s="1"/>
  <c r="H4651" i="10"/>
  <c r="I4651" i="10" s="1"/>
  <c r="J4651" i="10" s="1"/>
  <c r="E4651" i="10"/>
  <c r="F4651" i="10" s="1"/>
  <c r="G4651" i="10" s="1"/>
  <c r="B4651" i="10"/>
  <c r="C4651" i="10" s="1"/>
  <c r="D4651" i="10" s="1"/>
  <c r="A4652" i="10"/>
  <c r="K4652" i="10" l="1"/>
  <c r="L4652" i="10" s="1"/>
  <c r="M4652" i="10" s="1"/>
  <c r="H4652" i="10"/>
  <c r="I4652" i="10" s="1"/>
  <c r="J4652" i="10" s="1"/>
  <c r="E4652" i="10"/>
  <c r="F4652" i="10" s="1"/>
  <c r="G4652" i="10" s="1"/>
  <c r="B4652" i="10"/>
  <c r="C4652" i="10" s="1"/>
  <c r="D4652" i="10" s="1"/>
  <c r="A4653" i="10"/>
  <c r="K4653" i="10" l="1"/>
  <c r="L4653" i="10" s="1"/>
  <c r="M4653" i="10" s="1"/>
  <c r="E4653" i="10"/>
  <c r="F4653" i="10" s="1"/>
  <c r="G4653" i="10" s="1"/>
  <c r="H4653" i="10"/>
  <c r="I4653" i="10" s="1"/>
  <c r="J4653" i="10" s="1"/>
  <c r="B4653" i="10"/>
  <c r="C4653" i="10" s="1"/>
  <c r="D4653" i="10" s="1"/>
  <c r="A4654" i="10"/>
  <c r="K4654" i="10" l="1"/>
  <c r="L4654" i="10" s="1"/>
  <c r="M4654" i="10" s="1"/>
  <c r="H4654" i="10"/>
  <c r="I4654" i="10" s="1"/>
  <c r="J4654" i="10" s="1"/>
  <c r="E4654" i="10"/>
  <c r="F4654" i="10" s="1"/>
  <c r="G4654" i="10" s="1"/>
  <c r="B4654" i="10"/>
  <c r="C4654" i="10" s="1"/>
  <c r="D4654" i="10" s="1"/>
  <c r="A4655" i="10"/>
  <c r="K4655" i="10" l="1"/>
  <c r="L4655" i="10" s="1"/>
  <c r="M4655" i="10" s="1"/>
  <c r="H4655" i="10"/>
  <c r="I4655" i="10" s="1"/>
  <c r="J4655" i="10" s="1"/>
  <c r="E4655" i="10"/>
  <c r="F4655" i="10" s="1"/>
  <c r="G4655" i="10" s="1"/>
  <c r="B4655" i="10"/>
  <c r="C4655" i="10" s="1"/>
  <c r="D4655" i="10" s="1"/>
  <c r="A4656" i="10"/>
  <c r="K4656" i="10" l="1"/>
  <c r="L4656" i="10" s="1"/>
  <c r="M4656" i="10" s="1"/>
  <c r="H4656" i="10"/>
  <c r="I4656" i="10" s="1"/>
  <c r="J4656" i="10" s="1"/>
  <c r="E4656" i="10"/>
  <c r="F4656" i="10" s="1"/>
  <c r="G4656" i="10" s="1"/>
  <c r="B4656" i="10"/>
  <c r="C4656" i="10" s="1"/>
  <c r="D4656" i="10" s="1"/>
  <c r="A4657" i="10"/>
  <c r="K4657" i="10" l="1"/>
  <c r="L4657" i="10" s="1"/>
  <c r="M4657" i="10" s="1"/>
  <c r="H4657" i="10"/>
  <c r="I4657" i="10" s="1"/>
  <c r="J4657" i="10" s="1"/>
  <c r="E4657" i="10"/>
  <c r="F4657" i="10" s="1"/>
  <c r="G4657" i="10" s="1"/>
  <c r="B4657" i="10"/>
  <c r="C4657" i="10" s="1"/>
  <c r="D4657" i="10" s="1"/>
  <c r="A4658" i="10"/>
  <c r="K4658" i="10" l="1"/>
  <c r="L4658" i="10" s="1"/>
  <c r="M4658" i="10" s="1"/>
  <c r="H4658" i="10"/>
  <c r="I4658" i="10" s="1"/>
  <c r="J4658" i="10" s="1"/>
  <c r="E4658" i="10"/>
  <c r="F4658" i="10" s="1"/>
  <c r="G4658" i="10" s="1"/>
  <c r="B4658" i="10"/>
  <c r="C4658" i="10" s="1"/>
  <c r="D4658" i="10" s="1"/>
  <c r="A4659" i="10"/>
  <c r="K4659" i="10" l="1"/>
  <c r="L4659" i="10" s="1"/>
  <c r="M4659" i="10" s="1"/>
  <c r="H4659" i="10"/>
  <c r="I4659" i="10" s="1"/>
  <c r="J4659" i="10" s="1"/>
  <c r="E4659" i="10"/>
  <c r="F4659" i="10" s="1"/>
  <c r="G4659" i="10" s="1"/>
  <c r="B4659" i="10"/>
  <c r="C4659" i="10" s="1"/>
  <c r="D4659" i="10" s="1"/>
  <c r="A4660" i="10"/>
  <c r="K4660" i="10" l="1"/>
  <c r="L4660" i="10" s="1"/>
  <c r="M4660" i="10" s="1"/>
  <c r="H4660" i="10"/>
  <c r="I4660" i="10" s="1"/>
  <c r="J4660" i="10" s="1"/>
  <c r="E4660" i="10"/>
  <c r="F4660" i="10" s="1"/>
  <c r="G4660" i="10" s="1"/>
  <c r="B4660" i="10"/>
  <c r="C4660" i="10" s="1"/>
  <c r="D4660" i="10" s="1"/>
  <c r="A4661" i="10"/>
  <c r="K4661" i="10" l="1"/>
  <c r="L4661" i="10" s="1"/>
  <c r="M4661" i="10" s="1"/>
  <c r="H4661" i="10"/>
  <c r="I4661" i="10" s="1"/>
  <c r="J4661" i="10" s="1"/>
  <c r="E4661" i="10"/>
  <c r="F4661" i="10" s="1"/>
  <c r="G4661" i="10" s="1"/>
  <c r="B4661" i="10"/>
  <c r="C4661" i="10" s="1"/>
  <c r="D4661" i="10" s="1"/>
  <c r="A4662" i="10"/>
  <c r="K4662" i="10" l="1"/>
  <c r="L4662" i="10" s="1"/>
  <c r="M4662" i="10" s="1"/>
  <c r="H4662" i="10"/>
  <c r="I4662" i="10" s="1"/>
  <c r="J4662" i="10" s="1"/>
  <c r="E4662" i="10"/>
  <c r="F4662" i="10" s="1"/>
  <c r="G4662" i="10" s="1"/>
  <c r="B4662" i="10"/>
  <c r="C4662" i="10" s="1"/>
  <c r="D4662" i="10" s="1"/>
  <c r="A4663" i="10"/>
  <c r="K4663" i="10" l="1"/>
  <c r="L4663" i="10" s="1"/>
  <c r="M4663" i="10" s="1"/>
  <c r="H4663" i="10"/>
  <c r="I4663" i="10" s="1"/>
  <c r="J4663" i="10" s="1"/>
  <c r="E4663" i="10"/>
  <c r="F4663" i="10" s="1"/>
  <c r="G4663" i="10" s="1"/>
  <c r="B4663" i="10"/>
  <c r="C4663" i="10" s="1"/>
  <c r="D4663" i="10" s="1"/>
  <c r="A4664" i="10"/>
  <c r="K4664" i="10" l="1"/>
  <c r="L4664" i="10" s="1"/>
  <c r="M4664" i="10" s="1"/>
  <c r="H4664" i="10"/>
  <c r="I4664" i="10" s="1"/>
  <c r="J4664" i="10" s="1"/>
  <c r="E4664" i="10"/>
  <c r="F4664" i="10" s="1"/>
  <c r="G4664" i="10" s="1"/>
  <c r="B4664" i="10"/>
  <c r="C4664" i="10" s="1"/>
  <c r="D4664" i="10" s="1"/>
  <c r="A4665" i="10"/>
  <c r="K4665" i="10" l="1"/>
  <c r="L4665" i="10" s="1"/>
  <c r="M4665" i="10" s="1"/>
  <c r="E4665" i="10"/>
  <c r="F4665" i="10" s="1"/>
  <c r="G4665" i="10" s="1"/>
  <c r="H4665" i="10"/>
  <c r="I4665" i="10" s="1"/>
  <c r="J4665" i="10" s="1"/>
  <c r="B4665" i="10"/>
  <c r="C4665" i="10" s="1"/>
  <c r="D4665" i="10" s="1"/>
  <c r="A4666" i="10"/>
  <c r="K4666" i="10" l="1"/>
  <c r="L4666" i="10" s="1"/>
  <c r="M4666" i="10" s="1"/>
  <c r="H4666" i="10"/>
  <c r="I4666" i="10" s="1"/>
  <c r="J4666" i="10" s="1"/>
  <c r="E4666" i="10"/>
  <c r="F4666" i="10" s="1"/>
  <c r="G4666" i="10" s="1"/>
  <c r="B4666" i="10"/>
  <c r="C4666" i="10" s="1"/>
  <c r="D4666" i="10" s="1"/>
  <c r="A4667" i="10"/>
  <c r="K4667" i="10" l="1"/>
  <c r="L4667" i="10" s="1"/>
  <c r="M4667" i="10" s="1"/>
  <c r="H4667" i="10"/>
  <c r="I4667" i="10" s="1"/>
  <c r="J4667" i="10" s="1"/>
  <c r="E4667" i="10"/>
  <c r="F4667" i="10" s="1"/>
  <c r="G4667" i="10" s="1"/>
  <c r="B4667" i="10"/>
  <c r="C4667" i="10" s="1"/>
  <c r="D4667" i="10" s="1"/>
  <c r="A4668" i="10"/>
  <c r="K4668" i="10" l="1"/>
  <c r="L4668" i="10" s="1"/>
  <c r="M4668" i="10" s="1"/>
  <c r="H4668" i="10"/>
  <c r="I4668" i="10" s="1"/>
  <c r="J4668" i="10" s="1"/>
  <c r="E4668" i="10"/>
  <c r="F4668" i="10" s="1"/>
  <c r="G4668" i="10" s="1"/>
  <c r="B4668" i="10"/>
  <c r="C4668" i="10" s="1"/>
  <c r="D4668" i="10" s="1"/>
  <c r="A4669" i="10"/>
  <c r="K4669" i="10" l="1"/>
  <c r="L4669" i="10" s="1"/>
  <c r="M4669" i="10" s="1"/>
  <c r="E4669" i="10"/>
  <c r="F4669" i="10" s="1"/>
  <c r="G4669" i="10" s="1"/>
  <c r="H4669" i="10"/>
  <c r="I4669" i="10" s="1"/>
  <c r="J4669" i="10" s="1"/>
  <c r="B4669" i="10"/>
  <c r="C4669" i="10" s="1"/>
  <c r="D4669" i="10" s="1"/>
  <c r="A4670" i="10"/>
  <c r="K4670" i="10" l="1"/>
  <c r="L4670" i="10" s="1"/>
  <c r="M4670" i="10" s="1"/>
  <c r="H4670" i="10"/>
  <c r="I4670" i="10" s="1"/>
  <c r="J4670" i="10" s="1"/>
  <c r="E4670" i="10"/>
  <c r="F4670" i="10" s="1"/>
  <c r="G4670" i="10" s="1"/>
  <c r="B4670" i="10"/>
  <c r="C4670" i="10" s="1"/>
  <c r="D4670" i="10" s="1"/>
  <c r="A4671" i="10"/>
  <c r="K4671" i="10" l="1"/>
  <c r="L4671" i="10" s="1"/>
  <c r="M4671" i="10" s="1"/>
  <c r="H4671" i="10"/>
  <c r="I4671" i="10" s="1"/>
  <c r="J4671" i="10" s="1"/>
  <c r="E4671" i="10"/>
  <c r="F4671" i="10" s="1"/>
  <c r="G4671" i="10" s="1"/>
  <c r="B4671" i="10"/>
  <c r="C4671" i="10" s="1"/>
  <c r="D4671" i="10" s="1"/>
  <c r="A4672" i="10"/>
  <c r="K4672" i="10" l="1"/>
  <c r="L4672" i="10" s="1"/>
  <c r="M4672" i="10" s="1"/>
  <c r="H4672" i="10"/>
  <c r="I4672" i="10" s="1"/>
  <c r="J4672" i="10" s="1"/>
  <c r="E4672" i="10"/>
  <c r="F4672" i="10" s="1"/>
  <c r="G4672" i="10" s="1"/>
  <c r="B4672" i="10"/>
  <c r="C4672" i="10" s="1"/>
  <c r="D4672" i="10" s="1"/>
  <c r="A4673" i="10"/>
  <c r="K4673" i="10" l="1"/>
  <c r="L4673" i="10" s="1"/>
  <c r="M4673" i="10" s="1"/>
  <c r="H4673" i="10"/>
  <c r="I4673" i="10" s="1"/>
  <c r="J4673" i="10" s="1"/>
  <c r="E4673" i="10"/>
  <c r="F4673" i="10" s="1"/>
  <c r="G4673" i="10" s="1"/>
  <c r="B4673" i="10"/>
  <c r="C4673" i="10" s="1"/>
  <c r="D4673" i="10" s="1"/>
  <c r="A4674" i="10"/>
  <c r="K4674" i="10" l="1"/>
  <c r="L4674" i="10" s="1"/>
  <c r="M4674" i="10" s="1"/>
  <c r="H4674" i="10"/>
  <c r="I4674" i="10" s="1"/>
  <c r="J4674" i="10" s="1"/>
  <c r="E4674" i="10"/>
  <c r="F4674" i="10" s="1"/>
  <c r="G4674" i="10" s="1"/>
  <c r="B4674" i="10"/>
  <c r="C4674" i="10" s="1"/>
  <c r="D4674" i="10" s="1"/>
  <c r="A4675" i="10"/>
  <c r="K4675" i="10" l="1"/>
  <c r="L4675" i="10" s="1"/>
  <c r="M4675" i="10" s="1"/>
  <c r="H4675" i="10"/>
  <c r="I4675" i="10" s="1"/>
  <c r="J4675" i="10" s="1"/>
  <c r="E4675" i="10"/>
  <c r="F4675" i="10" s="1"/>
  <c r="G4675" i="10" s="1"/>
  <c r="B4675" i="10"/>
  <c r="C4675" i="10" s="1"/>
  <c r="D4675" i="10" s="1"/>
  <c r="A4676" i="10"/>
  <c r="K4676" i="10" l="1"/>
  <c r="L4676" i="10" s="1"/>
  <c r="M4676" i="10" s="1"/>
  <c r="H4676" i="10"/>
  <c r="I4676" i="10" s="1"/>
  <c r="J4676" i="10" s="1"/>
  <c r="E4676" i="10"/>
  <c r="F4676" i="10" s="1"/>
  <c r="G4676" i="10" s="1"/>
  <c r="B4676" i="10"/>
  <c r="C4676" i="10" s="1"/>
  <c r="D4676" i="10" s="1"/>
  <c r="A4677" i="10"/>
  <c r="K4677" i="10" l="1"/>
  <c r="L4677" i="10" s="1"/>
  <c r="M4677" i="10" s="1"/>
  <c r="H4677" i="10"/>
  <c r="I4677" i="10" s="1"/>
  <c r="J4677" i="10" s="1"/>
  <c r="E4677" i="10"/>
  <c r="F4677" i="10" s="1"/>
  <c r="G4677" i="10" s="1"/>
  <c r="B4677" i="10"/>
  <c r="C4677" i="10" s="1"/>
  <c r="D4677" i="10" s="1"/>
  <c r="A4678" i="10"/>
  <c r="K4678" i="10" l="1"/>
  <c r="L4678" i="10" s="1"/>
  <c r="M4678" i="10" s="1"/>
  <c r="H4678" i="10"/>
  <c r="I4678" i="10" s="1"/>
  <c r="J4678" i="10" s="1"/>
  <c r="E4678" i="10"/>
  <c r="F4678" i="10" s="1"/>
  <c r="G4678" i="10" s="1"/>
  <c r="B4678" i="10"/>
  <c r="C4678" i="10" s="1"/>
  <c r="D4678" i="10" s="1"/>
  <c r="A4679" i="10"/>
  <c r="K4679" i="10" l="1"/>
  <c r="L4679" i="10" s="1"/>
  <c r="M4679" i="10" s="1"/>
  <c r="H4679" i="10"/>
  <c r="I4679" i="10" s="1"/>
  <c r="J4679" i="10" s="1"/>
  <c r="E4679" i="10"/>
  <c r="F4679" i="10" s="1"/>
  <c r="G4679" i="10" s="1"/>
  <c r="B4679" i="10"/>
  <c r="C4679" i="10" s="1"/>
  <c r="D4679" i="10" s="1"/>
  <c r="A4680" i="10"/>
  <c r="K4680" i="10" l="1"/>
  <c r="L4680" i="10" s="1"/>
  <c r="M4680" i="10" s="1"/>
  <c r="H4680" i="10"/>
  <c r="I4680" i="10" s="1"/>
  <c r="J4680" i="10" s="1"/>
  <c r="E4680" i="10"/>
  <c r="F4680" i="10" s="1"/>
  <c r="G4680" i="10" s="1"/>
  <c r="B4680" i="10"/>
  <c r="C4680" i="10" s="1"/>
  <c r="D4680" i="10" s="1"/>
  <c r="A4681" i="10"/>
  <c r="K4681" i="10" l="1"/>
  <c r="L4681" i="10" s="1"/>
  <c r="M4681" i="10" s="1"/>
  <c r="E4681" i="10"/>
  <c r="F4681" i="10" s="1"/>
  <c r="G4681" i="10" s="1"/>
  <c r="H4681" i="10"/>
  <c r="I4681" i="10" s="1"/>
  <c r="J4681" i="10" s="1"/>
  <c r="B4681" i="10"/>
  <c r="C4681" i="10" s="1"/>
  <c r="D4681" i="10" s="1"/>
  <c r="A4682" i="10"/>
  <c r="K4682" i="10" l="1"/>
  <c r="L4682" i="10" s="1"/>
  <c r="M4682" i="10" s="1"/>
  <c r="H4682" i="10"/>
  <c r="I4682" i="10" s="1"/>
  <c r="J4682" i="10" s="1"/>
  <c r="E4682" i="10"/>
  <c r="F4682" i="10" s="1"/>
  <c r="G4682" i="10" s="1"/>
  <c r="B4682" i="10"/>
  <c r="C4682" i="10" s="1"/>
  <c r="D4682" i="10" s="1"/>
  <c r="A4683" i="10"/>
  <c r="K4683" i="10" l="1"/>
  <c r="L4683" i="10" s="1"/>
  <c r="M4683" i="10" s="1"/>
  <c r="H4683" i="10"/>
  <c r="I4683" i="10" s="1"/>
  <c r="J4683" i="10" s="1"/>
  <c r="E4683" i="10"/>
  <c r="F4683" i="10" s="1"/>
  <c r="G4683" i="10" s="1"/>
  <c r="B4683" i="10"/>
  <c r="C4683" i="10" s="1"/>
  <c r="D4683" i="10" s="1"/>
  <c r="A4684" i="10"/>
  <c r="K4684" i="10" l="1"/>
  <c r="L4684" i="10" s="1"/>
  <c r="M4684" i="10" s="1"/>
  <c r="H4684" i="10"/>
  <c r="I4684" i="10" s="1"/>
  <c r="J4684" i="10" s="1"/>
  <c r="E4684" i="10"/>
  <c r="F4684" i="10" s="1"/>
  <c r="G4684" i="10" s="1"/>
  <c r="B4684" i="10"/>
  <c r="C4684" i="10" s="1"/>
  <c r="D4684" i="10" s="1"/>
  <c r="A4685" i="10"/>
  <c r="K4685" i="10" l="1"/>
  <c r="L4685" i="10" s="1"/>
  <c r="M4685" i="10" s="1"/>
  <c r="E4685" i="10"/>
  <c r="F4685" i="10" s="1"/>
  <c r="G4685" i="10" s="1"/>
  <c r="H4685" i="10"/>
  <c r="I4685" i="10" s="1"/>
  <c r="J4685" i="10" s="1"/>
  <c r="B4685" i="10"/>
  <c r="C4685" i="10" s="1"/>
  <c r="D4685" i="10" s="1"/>
  <c r="A4686" i="10"/>
  <c r="K4686" i="10" l="1"/>
  <c r="L4686" i="10" s="1"/>
  <c r="M4686" i="10" s="1"/>
  <c r="H4686" i="10"/>
  <c r="I4686" i="10" s="1"/>
  <c r="J4686" i="10" s="1"/>
  <c r="E4686" i="10"/>
  <c r="F4686" i="10" s="1"/>
  <c r="G4686" i="10" s="1"/>
  <c r="B4686" i="10"/>
  <c r="C4686" i="10" s="1"/>
  <c r="D4686" i="10" s="1"/>
  <c r="A4687" i="10"/>
  <c r="K4687" i="10" l="1"/>
  <c r="L4687" i="10" s="1"/>
  <c r="M4687" i="10" s="1"/>
  <c r="H4687" i="10"/>
  <c r="I4687" i="10" s="1"/>
  <c r="J4687" i="10" s="1"/>
  <c r="E4687" i="10"/>
  <c r="F4687" i="10" s="1"/>
  <c r="G4687" i="10" s="1"/>
  <c r="B4687" i="10"/>
  <c r="C4687" i="10" s="1"/>
  <c r="D4687" i="10" s="1"/>
  <c r="A4688" i="10"/>
  <c r="K4688" i="10" l="1"/>
  <c r="L4688" i="10" s="1"/>
  <c r="M4688" i="10" s="1"/>
  <c r="H4688" i="10"/>
  <c r="I4688" i="10" s="1"/>
  <c r="J4688" i="10" s="1"/>
  <c r="E4688" i="10"/>
  <c r="F4688" i="10" s="1"/>
  <c r="G4688" i="10" s="1"/>
  <c r="B4688" i="10"/>
  <c r="C4688" i="10" s="1"/>
  <c r="D4688" i="10" s="1"/>
  <c r="A4689" i="10"/>
  <c r="K4689" i="10" l="1"/>
  <c r="L4689" i="10" s="1"/>
  <c r="M4689" i="10" s="1"/>
  <c r="H4689" i="10"/>
  <c r="I4689" i="10" s="1"/>
  <c r="J4689" i="10" s="1"/>
  <c r="E4689" i="10"/>
  <c r="F4689" i="10" s="1"/>
  <c r="G4689" i="10" s="1"/>
  <c r="B4689" i="10"/>
  <c r="C4689" i="10" s="1"/>
  <c r="D4689" i="10" s="1"/>
  <c r="A4690" i="10"/>
  <c r="K4690" i="10" l="1"/>
  <c r="L4690" i="10" s="1"/>
  <c r="M4690" i="10" s="1"/>
  <c r="H4690" i="10"/>
  <c r="I4690" i="10" s="1"/>
  <c r="J4690" i="10" s="1"/>
  <c r="E4690" i="10"/>
  <c r="F4690" i="10" s="1"/>
  <c r="G4690" i="10" s="1"/>
  <c r="B4690" i="10"/>
  <c r="C4690" i="10" s="1"/>
  <c r="D4690" i="10" s="1"/>
  <c r="A4691" i="10"/>
  <c r="K4691" i="10" l="1"/>
  <c r="L4691" i="10" s="1"/>
  <c r="M4691" i="10" s="1"/>
  <c r="H4691" i="10"/>
  <c r="I4691" i="10" s="1"/>
  <c r="J4691" i="10" s="1"/>
  <c r="E4691" i="10"/>
  <c r="F4691" i="10" s="1"/>
  <c r="G4691" i="10" s="1"/>
  <c r="B4691" i="10"/>
  <c r="C4691" i="10" s="1"/>
  <c r="D4691" i="10" s="1"/>
  <c r="A4692" i="10"/>
  <c r="K4692" i="10" l="1"/>
  <c r="L4692" i="10" s="1"/>
  <c r="M4692" i="10" s="1"/>
  <c r="H4692" i="10"/>
  <c r="I4692" i="10" s="1"/>
  <c r="J4692" i="10" s="1"/>
  <c r="E4692" i="10"/>
  <c r="F4692" i="10" s="1"/>
  <c r="G4692" i="10" s="1"/>
  <c r="B4692" i="10"/>
  <c r="C4692" i="10" s="1"/>
  <c r="D4692" i="10" s="1"/>
  <c r="A4693" i="10"/>
  <c r="K4693" i="10" l="1"/>
  <c r="L4693" i="10" s="1"/>
  <c r="M4693" i="10" s="1"/>
  <c r="H4693" i="10"/>
  <c r="I4693" i="10" s="1"/>
  <c r="J4693" i="10" s="1"/>
  <c r="E4693" i="10"/>
  <c r="F4693" i="10" s="1"/>
  <c r="G4693" i="10" s="1"/>
  <c r="B4693" i="10"/>
  <c r="C4693" i="10" s="1"/>
  <c r="D4693" i="10" s="1"/>
  <c r="A4694" i="10"/>
  <c r="K4694" i="10" l="1"/>
  <c r="L4694" i="10" s="1"/>
  <c r="M4694" i="10" s="1"/>
  <c r="H4694" i="10"/>
  <c r="I4694" i="10" s="1"/>
  <c r="J4694" i="10" s="1"/>
  <c r="E4694" i="10"/>
  <c r="F4694" i="10" s="1"/>
  <c r="G4694" i="10" s="1"/>
  <c r="B4694" i="10"/>
  <c r="C4694" i="10" s="1"/>
  <c r="D4694" i="10" s="1"/>
  <c r="A4695" i="10"/>
  <c r="K4695" i="10" l="1"/>
  <c r="L4695" i="10" s="1"/>
  <c r="M4695" i="10" s="1"/>
  <c r="H4695" i="10"/>
  <c r="I4695" i="10" s="1"/>
  <c r="J4695" i="10" s="1"/>
  <c r="E4695" i="10"/>
  <c r="F4695" i="10" s="1"/>
  <c r="G4695" i="10" s="1"/>
  <c r="B4695" i="10"/>
  <c r="C4695" i="10" s="1"/>
  <c r="D4695" i="10" s="1"/>
  <c r="A4696" i="10"/>
  <c r="K4696" i="10" l="1"/>
  <c r="L4696" i="10" s="1"/>
  <c r="M4696" i="10" s="1"/>
  <c r="H4696" i="10"/>
  <c r="I4696" i="10" s="1"/>
  <c r="J4696" i="10" s="1"/>
  <c r="E4696" i="10"/>
  <c r="F4696" i="10" s="1"/>
  <c r="G4696" i="10" s="1"/>
  <c r="B4696" i="10"/>
  <c r="C4696" i="10" s="1"/>
  <c r="D4696" i="10" s="1"/>
  <c r="A4697" i="10"/>
  <c r="K4697" i="10" l="1"/>
  <c r="L4697" i="10" s="1"/>
  <c r="M4697" i="10" s="1"/>
  <c r="E4697" i="10"/>
  <c r="F4697" i="10" s="1"/>
  <c r="G4697" i="10" s="1"/>
  <c r="H4697" i="10"/>
  <c r="I4697" i="10" s="1"/>
  <c r="J4697" i="10" s="1"/>
  <c r="B4697" i="10"/>
  <c r="C4697" i="10" s="1"/>
  <c r="D4697" i="10" s="1"/>
  <c r="A4698" i="10"/>
  <c r="K4698" i="10" l="1"/>
  <c r="L4698" i="10" s="1"/>
  <c r="M4698" i="10" s="1"/>
  <c r="H4698" i="10"/>
  <c r="I4698" i="10" s="1"/>
  <c r="J4698" i="10" s="1"/>
  <c r="E4698" i="10"/>
  <c r="F4698" i="10" s="1"/>
  <c r="G4698" i="10" s="1"/>
  <c r="B4698" i="10"/>
  <c r="C4698" i="10" s="1"/>
  <c r="D4698" i="10" s="1"/>
  <c r="A4699" i="10"/>
  <c r="K4699" i="10" l="1"/>
  <c r="L4699" i="10" s="1"/>
  <c r="M4699" i="10" s="1"/>
  <c r="H4699" i="10"/>
  <c r="I4699" i="10" s="1"/>
  <c r="J4699" i="10" s="1"/>
  <c r="E4699" i="10"/>
  <c r="F4699" i="10" s="1"/>
  <c r="G4699" i="10" s="1"/>
  <c r="B4699" i="10"/>
  <c r="C4699" i="10" s="1"/>
  <c r="D4699" i="10" s="1"/>
  <c r="A4700" i="10"/>
  <c r="K4700" i="10" l="1"/>
  <c r="L4700" i="10" s="1"/>
  <c r="M4700" i="10" s="1"/>
  <c r="H4700" i="10"/>
  <c r="I4700" i="10" s="1"/>
  <c r="J4700" i="10" s="1"/>
  <c r="E4700" i="10"/>
  <c r="F4700" i="10" s="1"/>
  <c r="G4700" i="10" s="1"/>
  <c r="B4700" i="10"/>
  <c r="C4700" i="10" s="1"/>
  <c r="D4700" i="10" s="1"/>
  <c r="A4701" i="10"/>
  <c r="K4701" i="10" l="1"/>
  <c r="L4701" i="10" s="1"/>
  <c r="M4701" i="10" s="1"/>
  <c r="E4701" i="10"/>
  <c r="F4701" i="10" s="1"/>
  <c r="G4701" i="10" s="1"/>
  <c r="H4701" i="10"/>
  <c r="I4701" i="10" s="1"/>
  <c r="J4701" i="10" s="1"/>
  <c r="B4701" i="10"/>
  <c r="C4701" i="10" s="1"/>
  <c r="D4701" i="10" s="1"/>
  <c r="A4702" i="10"/>
  <c r="K4702" i="10" l="1"/>
  <c r="L4702" i="10" s="1"/>
  <c r="M4702" i="10" s="1"/>
  <c r="H4702" i="10"/>
  <c r="I4702" i="10" s="1"/>
  <c r="J4702" i="10" s="1"/>
  <c r="E4702" i="10"/>
  <c r="F4702" i="10" s="1"/>
  <c r="G4702" i="10" s="1"/>
  <c r="B4702" i="10"/>
  <c r="C4702" i="10" s="1"/>
  <c r="D4702" i="10" s="1"/>
  <c r="A4703" i="10"/>
  <c r="K4703" i="10" l="1"/>
  <c r="L4703" i="10" s="1"/>
  <c r="M4703" i="10" s="1"/>
  <c r="H4703" i="10"/>
  <c r="I4703" i="10" s="1"/>
  <c r="J4703" i="10" s="1"/>
  <c r="E4703" i="10"/>
  <c r="F4703" i="10" s="1"/>
  <c r="G4703" i="10" s="1"/>
  <c r="B4703" i="10"/>
  <c r="C4703" i="10" s="1"/>
  <c r="D4703" i="10" s="1"/>
  <c r="A4704" i="10"/>
  <c r="K4704" i="10" l="1"/>
  <c r="L4704" i="10" s="1"/>
  <c r="M4704" i="10" s="1"/>
  <c r="H4704" i="10"/>
  <c r="I4704" i="10" s="1"/>
  <c r="J4704" i="10" s="1"/>
  <c r="E4704" i="10"/>
  <c r="F4704" i="10" s="1"/>
  <c r="G4704" i="10" s="1"/>
  <c r="B4704" i="10"/>
  <c r="C4704" i="10" s="1"/>
  <c r="D4704" i="10" s="1"/>
  <c r="A4705" i="10"/>
  <c r="K4705" i="10" l="1"/>
  <c r="L4705" i="10" s="1"/>
  <c r="M4705" i="10" s="1"/>
  <c r="H4705" i="10"/>
  <c r="I4705" i="10" s="1"/>
  <c r="J4705" i="10" s="1"/>
  <c r="E4705" i="10"/>
  <c r="F4705" i="10" s="1"/>
  <c r="G4705" i="10" s="1"/>
  <c r="B4705" i="10"/>
  <c r="C4705" i="10" s="1"/>
  <c r="D4705" i="10" s="1"/>
  <c r="A4706" i="10"/>
  <c r="K4706" i="10" l="1"/>
  <c r="L4706" i="10" s="1"/>
  <c r="M4706" i="10" s="1"/>
  <c r="H4706" i="10"/>
  <c r="I4706" i="10" s="1"/>
  <c r="J4706" i="10" s="1"/>
  <c r="E4706" i="10"/>
  <c r="F4706" i="10" s="1"/>
  <c r="G4706" i="10" s="1"/>
  <c r="B4706" i="10"/>
  <c r="C4706" i="10" s="1"/>
  <c r="D4706" i="10" s="1"/>
  <c r="A4707" i="10"/>
  <c r="K4707" i="10" l="1"/>
  <c r="L4707" i="10" s="1"/>
  <c r="M4707" i="10" s="1"/>
  <c r="H4707" i="10"/>
  <c r="I4707" i="10" s="1"/>
  <c r="J4707" i="10" s="1"/>
  <c r="E4707" i="10"/>
  <c r="F4707" i="10" s="1"/>
  <c r="G4707" i="10" s="1"/>
  <c r="B4707" i="10"/>
  <c r="C4707" i="10" s="1"/>
  <c r="D4707" i="10" s="1"/>
  <c r="A4708" i="10"/>
  <c r="K4708" i="10" l="1"/>
  <c r="L4708" i="10" s="1"/>
  <c r="M4708" i="10" s="1"/>
  <c r="H4708" i="10"/>
  <c r="I4708" i="10" s="1"/>
  <c r="J4708" i="10" s="1"/>
  <c r="E4708" i="10"/>
  <c r="F4708" i="10" s="1"/>
  <c r="G4708" i="10" s="1"/>
  <c r="B4708" i="10"/>
  <c r="C4708" i="10" s="1"/>
  <c r="D4708" i="10" s="1"/>
  <c r="A4709" i="10"/>
  <c r="K4709" i="10" l="1"/>
  <c r="L4709" i="10" s="1"/>
  <c r="M4709" i="10" s="1"/>
  <c r="H4709" i="10"/>
  <c r="I4709" i="10" s="1"/>
  <c r="J4709" i="10" s="1"/>
  <c r="E4709" i="10"/>
  <c r="F4709" i="10" s="1"/>
  <c r="G4709" i="10" s="1"/>
  <c r="B4709" i="10"/>
  <c r="C4709" i="10" s="1"/>
  <c r="D4709" i="10" s="1"/>
  <c r="A4710" i="10"/>
  <c r="K4710" i="10" l="1"/>
  <c r="L4710" i="10" s="1"/>
  <c r="M4710" i="10" s="1"/>
  <c r="H4710" i="10"/>
  <c r="I4710" i="10" s="1"/>
  <c r="J4710" i="10" s="1"/>
  <c r="E4710" i="10"/>
  <c r="F4710" i="10" s="1"/>
  <c r="G4710" i="10" s="1"/>
  <c r="B4710" i="10"/>
  <c r="C4710" i="10" s="1"/>
  <c r="D4710" i="10" s="1"/>
  <c r="A4711" i="10"/>
  <c r="K4711" i="10" l="1"/>
  <c r="L4711" i="10" s="1"/>
  <c r="M4711" i="10" s="1"/>
  <c r="H4711" i="10"/>
  <c r="I4711" i="10" s="1"/>
  <c r="J4711" i="10" s="1"/>
  <c r="E4711" i="10"/>
  <c r="F4711" i="10" s="1"/>
  <c r="G4711" i="10" s="1"/>
  <c r="B4711" i="10"/>
  <c r="C4711" i="10" s="1"/>
  <c r="D4711" i="10" s="1"/>
  <c r="A4712" i="10"/>
  <c r="K4712" i="10" l="1"/>
  <c r="L4712" i="10" s="1"/>
  <c r="M4712" i="10" s="1"/>
  <c r="H4712" i="10"/>
  <c r="I4712" i="10" s="1"/>
  <c r="J4712" i="10" s="1"/>
  <c r="E4712" i="10"/>
  <c r="F4712" i="10" s="1"/>
  <c r="G4712" i="10" s="1"/>
  <c r="B4712" i="10"/>
  <c r="C4712" i="10" s="1"/>
  <c r="D4712" i="10" s="1"/>
  <c r="A4713" i="10"/>
  <c r="K4713" i="10" l="1"/>
  <c r="L4713" i="10" s="1"/>
  <c r="M4713" i="10" s="1"/>
  <c r="E4713" i="10"/>
  <c r="F4713" i="10" s="1"/>
  <c r="G4713" i="10" s="1"/>
  <c r="H4713" i="10"/>
  <c r="I4713" i="10" s="1"/>
  <c r="J4713" i="10" s="1"/>
  <c r="B4713" i="10"/>
  <c r="C4713" i="10" s="1"/>
  <c r="D4713" i="10" s="1"/>
  <c r="A4714" i="10"/>
  <c r="K4714" i="10" l="1"/>
  <c r="L4714" i="10" s="1"/>
  <c r="M4714" i="10" s="1"/>
  <c r="H4714" i="10"/>
  <c r="I4714" i="10" s="1"/>
  <c r="J4714" i="10" s="1"/>
  <c r="E4714" i="10"/>
  <c r="F4714" i="10" s="1"/>
  <c r="G4714" i="10" s="1"/>
  <c r="B4714" i="10"/>
  <c r="C4714" i="10" s="1"/>
  <c r="D4714" i="10" s="1"/>
  <c r="A4715" i="10"/>
  <c r="K4715" i="10" l="1"/>
  <c r="L4715" i="10" s="1"/>
  <c r="M4715" i="10" s="1"/>
  <c r="H4715" i="10"/>
  <c r="I4715" i="10" s="1"/>
  <c r="J4715" i="10" s="1"/>
  <c r="E4715" i="10"/>
  <c r="F4715" i="10" s="1"/>
  <c r="G4715" i="10" s="1"/>
  <c r="B4715" i="10"/>
  <c r="C4715" i="10" s="1"/>
  <c r="D4715" i="10" s="1"/>
  <c r="A4716" i="10"/>
  <c r="K4716" i="10" l="1"/>
  <c r="L4716" i="10" s="1"/>
  <c r="M4716" i="10" s="1"/>
  <c r="H4716" i="10"/>
  <c r="I4716" i="10" s="1"/>
  <c r="J4716" i="10" s="1"/>
  <c r="E4716" i="10"/>
  <c r="F4716" i="10" s="1"/>
  <c r="G4716" i="10" s="1"/>
  <c r="B4716" i="10"/>
  <c r="C4716" i="10" s="1"/>
  <c r="D4716" i="10" s="1"/>
  <c r="A4717" i="10"/>
  <c r="K4717" i="10" l="1"/>
  <c r="L4717" i="10" s="1"/>
  <c r="M4717" i="10" s="1"/>
  <c r="E4717" i="10"/>
  <c r="F4717" i="10" s="1"/>
  <c r="G4717" i="10" s="1"/>
  <c r="H4717" i="10"/>
  <c r="I4717" i="10" s="1"/>
  <c r="J4717" i="10" s="1"/>
  <c r="B4717" i="10"/>
  <c r="C4717" i="10" s="1"/>
  <c r="D4717" i="10" s="1"/>
  <c r="A4718" i="10"/>
  <c r="K4718" i="10" l="1"/>
  <c r="L4718" i="10" s="1"/>
  <c r="M4718" i="10" s="1"/>
  <c r="H4718" i="10"/>
  <c r="I4718" i="10" s="1"/>
  <c r="J4718" i="10" s="1"/>
  <c r="E4718" i="10"/>
  <c r="F4718" i="10" s="1"/>
  <c r="G4718" i="10" s="1"/>
  <c r="B4718" i="10"/>
  <c r="C4718" i="10" s="1"/>
  <c r="D4718" i="10" s="1"/>
  <c r="A4719" i="10"/>
  <c r="K4719" i="10" l="1"/>
  <c r="L4719" i="10" s="1"/>
  <c r="M4719" i="10" s="1"/>
  <c r="H4719" i="10"/>
  <c r="I4719" i="10" s="1"/>
  <c r="J4719" i="10" s="1"/>
  <c r="E4719" i="10"/>
  <c r="F4719" i="10" s="1"/>
  <c r="G4719" i="10" s="1"/>
  <c r="B4719" i="10"/>
  <c r="C4719" i="10" s="1"/>
  <c r="D4719" i="10" s="1"/>
  <c r="A4720" i="10"/>
  <c r="K4720" i="10" l="1"/>
  <c r="L4720" i="10" s="1"/>
  <c r="M4720" i="10" s="1"/>
  <c r="H4720" i="10"/>
  <c r="I4720" i="10" s="1"/>
  <c r="J4720" i="10" s="1"/>
  <c r="E4720" i="10"/>
  <c r="F4720" i="10" s="1"/>
  <c r="G4720" i="10" s="1"/>
  <c r="B4720" i="10"/>
  <c r="C4720" i="10" s="1"/>
  <c r="D4720" i="10" s="1"/>
  <c r="A4721" i="10"/>
  <c r="K4721" i="10" l="1"/>
  <c r="L4721" i="10" s="1"/>
  <c r="M4721" i="10" s="1"/>
  <c r="H4721" i="10"/>
  <c r="I4721" i="10" s="1"/>
  <c r="J4721" i="10" s="1"/>
  <c r="E4721" i="10"/>
  <c r="F4721" i="10" s="1"/>
  <c r="G4721" i="10" s="1"/>
  <c r="B4721" i="10"/>
  <c r="C4721" i="10" s="1"/>
  <c r="D4721" i="10" s="1"/>
  <c r="A4722" i="10"/>
  <c r="K4722" i="10" l="1"/>
  <c r="L4722" i="10" s="1"/>
  <c r="M4722" i="10" s="1"/>
  <c r="H4722" i="10"/>
  <c r="I4722" i="10" s="1"/>
  <c r="J4722" i="10" s="1"/>
  <c r="E4722" i="10"/>
  <c r="F4722" i="10" s="1"/>
  <c r="G4722" i="10" s="1"/>
  <c r="B4722" i="10"/>
  <c r="C4722" i="10" s="1"/>
  <c r="D4722" i="10" s="1"/>
  <c r="A4723" i="10"/>
  <c r="K4723" i="10" l="1"/>
  <c r="L4723" i="10" s="1"/>
  <c r="M4723" i="10" s="1"/>
  <c r="H4723" i="10"/>
  <c r="I4723" i="10" s="1"/>
  <c r="J4723" i="10" s="1"/>
  <c r="E4723" i="10"/>
  <c r="F4723" i="10" s="1"/>
  <c r="G4723" i="10" s="1"/>
  <c r="A4724" i="10"/>
  <c r="B4723" i="10"/>
  <c r="C4723" i="10" s="1"/>
  <c r="D4723" i="10" s="1"/>
  <c r="K4724" i="10" l="1"/>
  <c r="L4724" i="10" s="1"/>
  <c r="M4724" i="10" s="1"/>
  <c r="H4724" i="10"/>
  <c r="I4724" i="10" s="1"/>
  <c r="J4724" i="10" s="1"/>
  <c r="E4724" i="10"/>
  <c r="F4724" i="10" s="1"/>
  <c r="G4724" i="10" s="1"/>
  <c r="B4724" i="10"/>
  <c r="C4724" i="10" s="1"/>
  <c r="D4724" i="10" s="1"/>
  <c r="A4725" i="10"/>
  <c r="K4725" i="10" l="1"/>
  <c r="L4725" i="10" s="1"/>
  <c r="M4725" i="10" s="1"/>
  <c r="H4725" i="10"/>
  <c r="I4725" i="10" s="1"/>
  <c r="J4725" i="10" s="1"/>
  <c r="E4725" i="10"/>
  <c r="F4725" i="10" s="1"/>
  <c r="G4725" i="10" s="1"/>
  <c r="A4726" i="10"/>
  <c r="B4725" i="10"/>
  <c r="C4725" i="10" s="1"/>
  <c r="D4725" i="10" s="1"/>
  <c r="K4726" i="10" l="1"/>
  <c r="L4726" i="10" s="1"/>
  <c r="M4726" i="10" s="1"/>
  <c r="H4726" i="10"/>
  <c r="I4726" i="10" s="1"/>
  <c r="J4726" i="10" s="1"/>
  <c r="E4726" i="10"/>
  <c r="F4726" i="10" s="1"/>
  <c r="G4726" i="10" s="1"/>
  <c r="B4726" i="10"/>
  <c r="C4726" i="10" s="1"/>
  <c r="D4726" i="10" s="1"/>
  <c r="A4727" i="10"/>
  <c r="K4727" i="10" l="1"/>
  <c r="L4727" i="10" s="1"/>
  <c r="M4727" i="10" s="1"/>
  <c r="H4727" i="10"/>
  <c r="I4727" i="10" s="1"/>
  <c r="J4727" i="10" s="1"/>
  <c r="E4727" i="10"/>
  <c r="F4727" i="10" s="1"/>
  <c r="G4727" i="10" s="1"/>
  <c r="A4728" i="10"/>
  <c r="B4727" i="10"/>
  <c r="C4727" i="10" s="1"/>
  <c r="D4727" i="10" s="1"/>
  <c r="K4728" i="10" l="1"/>
  <c r="L4728" i="10" s="1"/>
  <c r="M4728" i="10" s="1"/>
  <c r="H4728" i="10"/>
  <c r="I4728" i="10" s="1"/>
  <c r="J4728" i="10" s="1"/>
  <c r="E4728" i="10"/>
  <c r="F4728" i="10" s="1"/>
  <c r="G4728" i="10" s="1"/>
  <c r="B4728" i="10"/>
  <c r="C4728" i="10" s="1"/>
  <c r="D4728" i="10" s="1"/>
  <c r="A4729" i="10"/>
  <c r="K4729" i="10" l="1"/>
  <c r="L4729" i="10" s="1"/>
  <c r="M4729" i="10" s="1"/>
  <c r="E4729" i="10"/>
  <c r="F4729" i="10" s="1"/>
  <c r="G4729" i="10" s="1"/>
  <c r="H4729" i="10"/>
  <c r="I4729" i="10" s="1"/>
  <c r="J4729" i="10" s="1"/>
  <c r="A4730" i="10"/>
  <c r="B4729" i="10"/>
  <c r="C4729" i="10" s="1"/>
  <c r="D4729" i="10" s="1"/>
  <c r="K4730" i="10" l="1"/>
  <c r="L4730" i="10" s="1"/>
  <c r="M4730" i="10" s="1"/>
  <c r="H4730" i="10"/>
  <c r="I4730" i="10" s="1"/>
  <c r="J4730" i="10" s="1"/>
  <c r="E4730" i="10"/>
  <c r="F4730" i="10" s="1"/>
  <c r="G4730" i="10" s="1"/>
  <c r="B4730" i="10"/>
  <c r="C4730" i="10" s="1"/>
  <c r="D4730" i="10" s="1"/>
  <c r="A4731" i="10"/>
  <c r="K4731" i="10" l="1"/>
  <c r="L4731" i="10" s="1"/>
  <c r="M4731" i="10" s="1"/>
  <c r="H4731" i="10"/>
  <c r="I4731" i="10" s="1"/>
  <c r="J4731" i="10" s="1"/>
  <c r="E4731" i="10"/>
  <c r="F4731" i="10" s="1"/>
  <c r="G4731" i="10" s="1"/>
  <c r="A4732" i="10"/>
  <c r="B4731" i="10"/>
  <c r="C4731" i="10" s="1"/>
  <c r="D4731" i="10" s="1"/>
  <c r="K4732" i="10" l="1"/>
  <c r="L4732" i="10" s="1"/>
  <c r="M4732" i="10" s="1"/>
  <c r="H4732" i="10"/>
  <c r="I4732" i="10" s="1"/>
  <c r="J4732" i="10" s="1"/>
  <c r="E4732" i="10"/>
  <c r="F4732" i="10" s="1"/>
  <c r="G4732" i="10" s="1"/>
  <c r="B4732" i="10"/>
  <c r="C4732" i="10" s="1"/>
  <c r="D4732" i="10" s="1"/>
  <c r="A4733" i="10"/>
  <c r="K4733" i="10" l="1"/>
  <c r="L4733" i="10" s="1"/>
  <c r="M4733" i="10" s="1"/>
  <c r="E4733" i="10"/>
  <c r="F4733" i="10" s="1"/>
  <c r="G4733" i="10" s="1"/>
  <c r="H4733" i="10"/>
  <c r="I4733" i="10" s="1"/>
  <c r="J4733" i="10" s="1"/>
  <c r="A4734" i="10"/>
  <c r="B4733" i="10"/>
  <c r="C4733" i="10" s="1"/>
  <c r="D4733" i="10" s="1"/>
  <c r="K4734" i="10" l="1"/>
  <c r="L4734" i="10" s="1"/>
  <c r="M4734" i="10" s="1"/>
  <c r="H4734" i="10"/>
  <c r="I4734" i="10" s="1"/>
  <c r="J4734" i="10" s="1"/>
  <c r="E4734" i="10"/>
  <c r="F4734" i="10" s="1"/>
  <c r="G4734" i="10" s="1"/>
  <c r="B4734" i="10"/>
  <c r="C4734" i="10" s="1"/>
  <c r="D4734" i="10" s="1"/>
  <c r="A4735" i="10"/>
  <c r="K4735" i="10" l="1"/>
  <c r="L4735" i="10" s="1"/>
  <c r="M4735" i="10" s="1"/>
  <c r="H4735" i="10"/>
  <c r="I4735" i="10" s="1"/>
  <c r="J4735" i="10" s="1"/>
  <c r="E4735" i="10"/>
  <c r="F4735" i="10" s="1"/>
  <c r="G4735" i="10" s="1"/>
  <c r="A4736" i="10"/>
  <c r="B4735" i="10"/>
  <c r="C4735" i="10" s="1"/>
  <c r="D4735" i="10" s="1"/>
  <c r="K4736" i="10" l="1"/>
  <c r="L4736" i="10" s="1"/>
  <c r="M4736" i="10" s="1"/>
  <c r="H4736" i="10"/>
  <c r="I4736" i="10" s="1"/>
  <c r="J4736" i="10" s="1"/>
  <c r="E4736" i="10"/>
  <c r="F4736" i="10" s="1"/>
  <c r="G4736" i="10" s="1"/>
  <c r="B4736" i="10"/>
  <c r="C4736" i="10" s="1"/>
  <c r="D4736" i="10" s="1"/>
  <c r="A4737" i="10"/>
  <c r="K4737" i="10" l="1"/>
  <c r="L4737" i="10" s="1"/>
  <c r="M4737" i="10" s="1"/>
  <c r="H4737" i="10"/>
  <c r="I4737" i="10" s="1"/>
  <c r="J4737" i="10" s="1"/>
  <c r="E4737" i="10"/>
  <c r="F4737" i="10" s="1"/>
  <c r="G4737" i="10" s="1"/>
  <c r="A4738" i="10"/>
  <c r="B4737" i="10"/>
  <c r="C4737" i="10" s="1"/>
  <c r="D4737" i="10" s="1"/>
  <c r="K4738" i="10" l="1"/>
  <c r="L4738" i="10" s="1"/>
  <c r="M4738" i="10" s="1"/>
  <c r="H4738" i="10"/>
  <c r="I4738" i="10" s="1"/>
  <c r="J4738" i="10" s="1"/>
  <c r="E4738" i="10"/>
  <c r="F4738" i="10" s="1"/>
  <c r="G4738" i="10" s="1"/>
  <c r="B4738" i="10"/>
  <c r="C4738" i="10" s="1"/>
  <c r="D4738" i="10" s="1"/>
  <c r="A4739" i="10"/>
  <c r="K4739" i="10" l="1"/>
  <c r="L4739" i="10" s="1"/>
  <c r="M4739" i="10" s="1"/>
  <c r="H4739" i="10"/>
  <c r="I4739" i="10" s="1"/>
  <c r="J4739" i="10" s="1"/>
  <c r="E4739" i="10"/>
  <c r="F4739" i="10" s="1"/>
  <c r="G4739" i="10" s="1"/>
  <c r="A4740" i="10"/>
  <c r="B4739" i="10"/>
  <c r="C4739" i="10" s="1"/>
  <c r="D4739" i="10" s="1"/>
  <c r="K4740" i="10" l="1"/>
  <c r="L4740" i="10" s="1"/>
  <c r="M4740" i="10" s="1"/>
  <c r="H4740" i="10"/>
  <c r="I4740" i="10" s="1"/>
  <c r="J4740" i="10" s="1"/>
  <c r="E4740" i="10"/>
  <c r="F4740" i="10" s="1"/>
  <c r="G4740" i="10" s="1"/>
  <c r="B4740" i="10"/>
  <c r="C4740" i="10" s="1"/>
  <c r="D4740" i="10" s="1"/>
  <c r="A4741" i="10"/>
  <c r="K4741" i="10" l="1"/>
  <c r="L4741" i="10" s="1"/>
  <c r="M4741" i="10" s="1"/>
  <c r="H4741" i="10"/>
  <c r="I4741" i="10" s="1"/>
  <c r="J4741" i="10" s="1"/>
  <c r="E4741" i="10"/>
  <c r="F4741" i="10" s="1"/>
  <c r="G4741" i="10" s="1"/>
  <c r="B4741" i="10"/>
  <c r="C4741" i="10" s="1"/>
  <c r="D4741" i="10" s="1"/>
  <c r="A4742" i="10"/>
  <c r="K4742" i="10" l="1"/>
  <c r="L4742" i="10" s="1"/>
  <c r="M4742" i="10" s="1"/>
  <c r="H4742" i="10"/>
  <c r="I4742" i="10" s="1"/>
  <c r="J4742" i="10" s="1"/>
  <c r="E4742" i="10"/>
  <c r="F4742" i="10" s="1"/>
  <c r="G4742" i="10" s="1"/>
  <c r="A4743" i="10"/>
  <c r="B4742" i="10"/>
  <c r="C4742" i="10" s="1"/>
  <c r="D4742" i="10" s="1"/>
  <c r="K4743" i="10" l="1"/>
  <c r="L4743" i="10" s="1"/>
  <c r="M4743" i="10" s="1"/>
  <c r="H4743" i="10"/>
  <c r="I4743" i="10" s="1"/>
  <c r="J4743" i="10" s="1"/>
  <c r="E4743" i="10"/>
  <c r="F4743" i="10" s="1"/>
  <c r="G4743" i="10" s="1"/>
  <c r="B4743" i="10"/>
  <c r="C4743" i="10" s="1"/>
  <c r="D4743" i="10" s="1"/>
  <c r="A4744" i="10"/>
  <c r="K4744" i="10" l="1"/>
  <c r="L4744" i="10" s="1"/>
  <c r="M4744" i="10" s="1"/>
  <c r="H4744" i="10"/>
  <c r="I4744" i="10" s="1"/>
  <c r="J4744" i="10" s="1"/>
  <c r="E4744" i="10"/>
  <c r="F4744" i="10" s="1"/>
  <c r="G4744" i="10" s="1"/>
  <c r="A4745" i="10"/>
  <c r="B4744" i="10"/>
  <c r="C4744" i="10" s="1"/>
  <c r="D4744" i="10" s="1"/>
  <c r="K4745" i="10" l="1"/>
  <c r="L4745" i="10" s="1"/>
  <c r="M4745" i="10" s="1"/>
  <c r="E4745" i="10"/>
  <c r="F4745" i="10" s="1"/>
  <c r="G4745" i="10" s="1"/>
  <c r="H4745" i="10"/>
  <c r="I4745" i="10" s="1"/>
  <c r="J4745" i="10" s="1"/>
  <c r="B4745" i="10"/>
  <c r="C4745" i="10" s="1"/>
  <c r="D4745" i="10" s="1"/>
  <c r="A4746" i="10"/>
  <c r="K4746" i="10" l="1"/>
  <c r="L4746" i="10" s="1"/>
  <c r="M4746" i="10" s="1"/>
  <c r="H4746" i="10"/>
  <c r="I4746" i="10" s="1"/>
  <c r="J4746" i="10" s="1"/>
  <c r="E4746" i="10"/>
  <c r="F4746" i="10" s="1"/>
  <c r="G4746" i="10" s="1"/>
  <c r="A4747" i="10"/>
  <c r="B4746" i="10"/>
  <c r="C4746" i="10" s="1"/>
  <c r="D4746" i="10" s="1"/>
  <c r="K4747" i="10" l="1"/>
  <c r="L4747" i="10" s="1"/>
  <c r="M4747" i="10" s="1"/>
  <c r="H4747" i="10"/>
  <c r="I4747" i="10" s="1"/>
  <c r="J4747" i="10" s="1"/>
  <c r="E4747" i="10"/>
  <c r="F4747" i="10" s="1"/>
  <c r="G4747" i="10" s="1"/>
  <c r="B4747" i="10"/>
  <c r="C4747" i="10" s="1"/>
  <c r="D4747" i="10" s="1"/>
  <c r="A4748" i="10"/>
  <c r="K4748" i="10" l="1"/>
  <c r="L4748" i="10" s="1"/>
  <c r="M4748" i="10" s="1"/>
  <c r="H4748" i="10"/>
  <c r="I4748" i="10" s="1"/>
  <c r="J4748" i="10" s="1"/>
  <c r="E4748" i="10"/>
  <c r="F4748" i="10" s="1"/>
  <c r="G4748" i="10" s="1"/>
  <c r="B4748" i="10"/>
  <c r="C4748" i="10" s="1"/>
  <c r="D4748" i="10" s="1"/>
  <c r="A4749" i="10"/>
  <c r="K4749" i="10" l="1"/>
  <c r="L4749" i="10" s="1"/>
  <c r="M4749" i="10" s="1"/>
  <c r="E4749" i="10"/>
  <c r="F4749" i="10" s="1"/>
  <c r="G4749" i="10" s="1"/>
  <c r="H4749" i="10"/>
  <c r="I4749" i="10" s="1"/>
  <c r="J4749" i="10" s="1"/>
  <c r="B4749" i="10"/>
  <c r="C4749" i="10" s="1"/>
  <c r="D4749" i="10" s="1"/>
  <c r="A4750" i="10"/>
  <c r="K4750" i="10" l="1"/>
  <c r="L4750" i="10" s="1"/>
  <c r="M4750" i="10" s="1"/>
  <c r="H4750" i="10"/>
  <c r="I4750" i="10" s="1"/>
  <c r="J4750" i="10" s="1"/>
  <c r="E4750" i="10"/>
  <c r="F4750" i="10" s="1"/>
  <c r="G4750" i="10" s="1"/>
  <c r="A4751" i="10"/>
  <c r="B4750" i="10"/>
  <c r="C4750" i="10" s="1"/>
  <c r="D4750" i="10" s="1"/>
  <c r="K4751" i="10" l="1"/>
  <c r="L4751" i="10" s="1"/>
  <c r="M4751" i="10" s="1"/>
  <c r="H4751" i="10"/>
  <c r="I4751" i="10" s="1"/>
  <c r="J4751" i="10" s="1"/>
  <c r="E4751" i="10"/>
  <c r="F4751" i="10" s="1"/>
  <c r="G4751" i="10" s="1"/>
  <c r="B4751" i="10"/>
  <c r="C4751" i="10" s="1"/>
  <c r="D4751" i="10" s="1"/>
  <c r="A4752" i="10"/>
  <c r="K4752" i="10" l="1"/>
  <c r="L4752" i="10" s="1"/>
  <c r="M4752" i="10" s="1"/>
  <c r="H4752" i="10"/>
  <c r="I4752" i="10" s="1"/>
  <c r="J4752" i="10" s="1"/>
  <c r="E4752" i="10"/>
  <c r="F4752" i="10" s="1"/>
  <c r="G4752" i="10" s="1"/>
  <c r="A4753" i="10"/>
  <c r="B4752" i="10"/>
  <c r="C4752" i="10" s="1"/>
  <c r="D4752" i="10" s="1"/>
  <c r="K4753" i="10" l="1"/>
  <c r="L4753" i="10" s="1"/>
  <c r="M4753" i="10" s="1"/>
  <c r="H4753" i="10"/>
  <c r="I4753" i="10" s="1"/>
  <c r="J4753" i="10" s="1"/>
  <c r="E4753" i="10"/>
  <c r="F4753" i="10" s="1"/>
  <c r="G4753" i="10" s="1"/>
  <c r="B4753" i="10"/>
  <c r="C4753" i="10" s="1"/>
  <c r="D4753" i="10" s="1"/>
  <c r="A4754" i="10"/>
  <c r="K4754" i="10" l="1"/>
  <c r="L4754" i="10" s="1"/>
  <c r="M4754" i="10" s="1"/>
  <c r="H4754" i="10"/>
  <c r="I4754" i="10" s="1"/>
  <c r="J4754" i="10" s="1"/>
  <c r="E4754" i="10"/>
  <c r="F4754" i="10" s="1"/>
  <c r="G4754" i="10" s="1"/>
  <c r="A4755" i="10"/>
  <c r="B4754" i="10"/>
  <c r="C4754" i="10" s="1"/>
  <c r="D4754" i="10" s="1"/>
  <c r="K4755" i="10" l="1"/>
  <c r="L4755" i="10" s="1"/>
  <c r="M4755" i="10" s="1"/>
  <c r="H4755" i="10"/>
  <c r="I4755" i="10" s="1"/>
  <c r="J4755" i="10" s="1"/>
  <c r="E4755" i="10"/>
  <c r="F4755" i="10" s="1"/>
  <c r="G4755" i="10" s="1"/>
  <c r="B4755" i="10"/>
  <c r="C4755" i="10" s="1"/>
  <c r="D4755" i="10" s="1"/>
  <c r="A4756" i="10"/>
  <c r="K4756" i="10" l="1"/>
  <c r="L4756" i="10" s="1"/>
  <c r="M4756" i="10" s="1"/>
  <c r="H4756" i="10"/>
  <c r="I4756" i="10" s="1"/>
  <c r="J4756" i="10" s="1"/>
  <c r="E4756" i="10"/>
  <c r="F4756" i="10" s="1"/>
  <c r="G4756" i="10" s="1"/>
  <c r="B4756" i="10"/>
  <c r="C4756" i="10" s="1"/>
  <c r="D4756" i="10" s="1"/>
  <c r="A4757" i="10"/>
  <c r="K4757" i="10" l="1"/>
  <c r="L4757" i="10" s="1"/>
  <c r="M4757" i="10" s="1"/>
  <c r="H4757" i="10"/>
  <c r="I4757" i="10" s="1"/>
  <c r="J4757" i="10" s="1"/>
  <c r="E4757" i="10"/>
  <c r="F4757" i="10" s="1"/>
  <c r="G4757" i="10" s="1"/>
  <c r="B4757" i="10"/>
  <c r="C4757" i="10" s="1"/>
  <c r="D4757" i="10" s="1"/>
  <c r="A4758" i="10"/>
  <c r="K4758" i="10" l="1"/>
  <c r="L4758" i="10" s="1"/>
  <c r="M4758" i="10" s="1"/>
  <c r="H4758" i="10"/>
  <c r="I4758" i="10" s="1"/>
  <c r="J4758" i="10" s="1"/>
  <c r="E4758" i="10"/>
  <c r="F4758" i="10" s="1"/>
  <c r="G4758" i="10" s="1"/>
  <c r="A4759" i="10"/>
  <c r="B4758" i="10"/>
  <c r="C4758" i="10" s="1"/>
  <c r="D4758" i="10" s="1"/>
  <c r="K4759" i="10" l="1"/>
  <c r="L4759" i="10" s="1"/>
  <c r="M4759" i="10" s="1"/>
  <c r="H4759" i="10"/>
  <c r="I4759" i="10" s="1"/>
  <c r="J4759" i="10" s="1"/>
  <c r="E4759" i="10"/>
  <c r="F4759" i="10" s="1"/>
  <c r="G4759" i="10" s="1"/>
  <c r="B4759" i="10"/>
  <c r="C4759" i="10" s="1"/>
  <c r="D4759" i="10" s="1"/>
  <c r="A4760" i="10"/>
  <c r="K4760" i="10" l="1"/>
  <c r="L4760" i="10" s="1"/>
  <c r="M4760" i="10" s="1"/>
  <c r="H4760" i="10"/>
  <c r="I4760" i="10" s="1"/>
  <c r="J4760" i="10" s="1"/>
  <c r="E4760" i="10"/>
  <c r="F4760" i="10" s="1"/>
  <c r="G4760" i="10" s="1"/>
  <c r="A4761" i="10"/>
  <c r="B4760" i="10"/>
  <c r="C4760" i="10" s="1"/>
  <c r="D4760" i="10" s="1"/>
  <c r="K4761" i="10" l="1"/>
  <c r="L4761" i="10" s="1"/>
  <c r="M4761" i="10" s="1"/>
  <c r="E4761" i="10"/>
  <c r="F4761" i="10" s="1"/>
  <c r="G4761" i="10" s="1"/>
  <c r="H4761" i="10"/>
  <c r="I4761" i="10" s="1"/>
  <c r="J4761" i="10" s="1"/>
  <c r="B4761" i="10"/>
  <c r="C4761" i="10" s="1"/>
  <c r="D4761" i="10" s="1"/>
  <c r="A4762" i="10"/>
  <c r="K4762" i="10" l="1"/>
  <c r="L4762" i="10" s="1"/>
  <c r="M4762" i="10" s="1"/>
  <c r="H4762" i="10"/>
  <c r="I4762" i="10" s="1"/>
  <c r="J4762" i="10" s="1"/>
  <c r="E4762" i="10"/>
  <c r="F4762" i="10" s="1"/>
  <c r="G4762" i="10" s="1"/>
  <c r="A4763" i="10"/>
  <c r="B4762" i="10"/>
  <c r="C4762" i="10" s="1"/>
  <c r="D4762" i="10" s="1"/>
  <c r="K4763" i="10" l="1"/>
  <c r="L4763" i="10" s="1"/>
  <c r="M4763" i="10" s="1"/>
  <c r="H4763" i="10"/>
  <c r="I4763" i="10" s="1"/>
  <c r="J4763" i="10" s="1"/>
  <c r="E4763" i="10"/>
  <c r="F4763" i="10" s="1"/>
  <c r="G4763" i="10" s="1"/>
  <c r="B4763" i="10"/>
  <c r="C4763" i="10" s="1"/>
  <c r="D4763" i="10" s="1"/>
  <c r="A4764" i="10"/>
  <c r="K4764" i="10" l="1"/>
  <c r="L4764" i="10" s="1"/>
  <c r="M4764" i="10" s="1"/>
  <c r="H4764" i="10"/>
  <c r="I4764" i="10" s="1"/>
  <c r="J4764" i="10" s="1"/>
  <c r="E4764" i="10"/>
  <c r="F4764" i="10" s="1"/>
  <c r="G4764" i="10" s="1"/>
  <c r="B4764" i="10"/>
  <c r="C4764" i="10" s="1"/>
  <c r="D4764" i="10" s="1"/>
  <c r="A4765" i="10"/>
  <c r="K4765" i="10" l="1"/>
  <c r="L4765" i="10" s="1"/>
  <c r="M4765" i="10" s="1"/>
  <c r="E4765" i="10"/>
  <c r="F4765" i="10" s="1"/>
  <c r="G4765" i="10" s="1"/>
  <c r="H4765" i="10"/>
  <c r="I4765" i="10" s="1"/>
  <c r="J4765" i="10" s="1"/>
  <c r="B4765" i="10"/>
  <c r="C4765" i="10" s="1"/>
  <c r="D4765" i="10" s="1"/>
  <c r="A4766" i="10"/>
  <c r="K4766" i="10" l="1"/>
  <c r="L4766" i="10" s="1"/>
  <c r="M4766" i="10" s="1"/>
  <c r="H4766" i="10"/>
  <c r="I4766" i="10" s="1"/>
  <c r="J4766" i="10" s="1"/>
  <c r="E4766" i="10"/>
  <c r="F4766" i="10" s="1"/>
  <c r="G4766" i="10" s="1"/>
  <c r="A4767" i="10"/>
  <c r="B4766" i="10"/>
  <c r="C4766" i="10" s="1"/>
  <c r="D4766" i="10" s="1"/>
  <c r="K4767" i="10" l="1"/>
  <c r="L4767" i="10" s="1"/>
  <c r="M4767" i="10" s="1"/>
  <c r="H4767" i="10"/>
  <c r="I4767" i="10" s="1"/>
  <c r="J4767" i="10" s="1"/>
  <c r="E4767" i="10"/>
  <c r="F4767" i="10" s="1"/>
  <c r="G4767" i="10" s="1"/>
  <c r="B4767" i="10"/>
  <c r="C4767" i="10" s="1"/>
  <c r="D4767" i="10" s="1"/>
  <c r="A4768" i="10"/>
  <c r="K4768" i="10" l="1"/>
  <c r="L4768" i="10" s="1"/>
  <c r="M4768" i="10" s="1"/>
  <c r="H4768" i="10"/>
  <c r="I4768" i="10" s="1"/>
  <c r="J4768" i="10" s="1"/>
  <c r="E4768" i="10"/>
  <c r="F4768" i="10" s="1"/>
  <c r="G4768" i="10" s="1"/>
  <c r="A4769" i="10"/>
  <c r="B4768" i="10"/>
  <c r="C4768" i="10" s="1"/>
  <c r="D4768" i="10" s="1"/>
  <c r="K4769" i="10" l="1"/>
  <c r="L4769" i="10" s="1"/>
  <c r="M4769" i="10" s="1"/>
  <c r="H4769" i="10"/>
  <c r="I4769" i="10" s="1"/>
  <c r="J4769" i="10" s="1"/>
  <c r="E4769" i="10"/>
  <c r="F4769" i="10" s="1"/>
  <c r="G4769" i="10" s="1"/>
  <c r="B4769" i="10"/>
  <c r="C4769" i="10" s="1"/>
  <c r="D4769" i="10" s="1"/>
  <c r="A4770" i="10"/>
  <c r="K4770" i="10" l="1"/>
  <c r="L4770" i="10" s="1"/>
  <c r="M4770" i="10" s="1"/>
  <c r="H4770" i="10"/>
  <c r="I4770" i="10" s="1"/>
  <c r="J4770" i="10" s="1"/>
  <c r="E4770" i="10"/>
  <c r="F4770" i="10" s="1"/>
  <c r="G4770" i="10" s="1"/>
  <c r="A4771" i="10"/>
  <c r="B4770" i="10"/>
  <c r="C4770" i="10" s="1"/>
  <c r="D4770" i="10" s="1"/>
  <c r="K4771" i="10" l="1"/>
  <c r="L4771" i="10" s="1"/>
  <c r="M4771" i="10" s="1"/>
  <c r="H4771" i="10"/>
  <c r="I4771" i="10" s="1"/>
  <c r="J4771" i="10" s="1"/>
  <c r="E4771" i="10"/>
  <c r="F4771" i="10" s="1"/>
  <c r="G4771" i="10" s="1"/>
  <c r="B4771" i="10"/>
  <c r="C4771" i="10" s="1"/>
  <c r="D4771" i="10" s="1"/>
  <c r="A4772" i="10"/>
  <c r="K4772" i="10" l="1"/>
  <c r="L4772" i="10" s="1"/>
  <c r="M4772" i="10" s="1"/>
  <c r="H4772" i="10"/>
  <c r="I4772" i="10" s="1"/>
  <c r="J4772" i="10" s="1"/>
  <c r="E4772" i="10"/>
  <c r="F4772" i="10" s="1"/>
  <c r="G4772" i="10" s="1"/>
  <c r="B4772" i="10"/>
  <c r="C4772" i="10" s="1"/>
  <c r="D4772" i="10" s="1"/>
  <c r="A4773" i="10"/>
  <c r="K4773" i="10" l="1"/>
  <c r="L4773" i="10" s="1"/>
  <c r="M4773" i="10" s="1"/>
  <c r="H4773" i="10"/>
  <c r="I4773" i="10" s="1"/>
  <c r="J4773" i="10" s="1"/>
  <c r="E4773" i="10"/>
  <c r="F4773" i="10" s="1"/>
  <c r="G4773" i="10" s="1"/>
  <c r="B4773" i="10"/>
  <c r="C4773" i="10" s="1"/>
  <c r="D4773" i="10" s="1"/>
  <c r="A4774" i="10"/>
  <c r="K4774" i="10" l="1"/>
  <c r="L4774" i="10" s="1"/>
  <c r="M4774" i="10" s="1"/>
  <c r="H4774" i="10"/>
  <c r="I4774" i="10" s="1"/>
  <c r="J4774" i="10" s="1"/>
  <c r="E4774" i="10"/>
  <c r="F4774" i="10" s="1"/>
  <c r="G4774" i="10" s="1"/>
  <c r="A4775" i="10"/>
  <c r="B4774" i="10"/>
  <c r="C4774" i="10" s="1"/>
  <c r="D4774" i="10" s="1"/>
  <c r="K4775" i="10" l="1"/>
  <c r="L4775" i="10" s="1"/>
  <c r="M4775" i="10" s="1"/>
  <c r="H4775" i="10"/>
  <c r="I4775" i="10" s="1"/>
  <c r="J4775" i="10" s="1"/>
  <c r="E4775" i="10"/>
  <c r="F4775" i="10" s="1"/>
  <c r="G4775" i="10" s="1"/>
  <c r="B4775" i="10"/>
  <c r="C4775" i="10" s="1"/>
  <c r="D4775" i="10" s="1"/>
  <c r="A4776" i="10"/>
  <c r="K4776" i="10" l="1"/>
  <c r="L4776" i="10" s="1"/>
  <c r="M4776" i="10" s="1"/>
  <c r="H4776" i="10"/>
  <c r="I4776" i="10" s="1"/>
  <c r="J4776" i="10" s="1"/>
  <c r="E4776" i="10"/>
  <c r="F4776" i="10" s="1"/>
  <c r="G4776" i="10" s="1"/>
  <c r="A4777" i="10"/>
  <c r="B4776" i="10"/>
  <c r="C4776" i="10" s="1"/>
  <c r="D4776" i="10" s="1"/>
  <c r="K4777" i="10" l="1"/>
  <c r="L4777" i="10" s="1"/>
  <c r="M4777" i="10" s="1"/>
  <c r="E4777" i="10"/>
  <c r="F4777" i="10" s="1"/>
  <c r="G4777" i="10" s="1"/>
  <c r="H4777" i="10"/>
  <c r="I4777" i="10" s="1"/>
  <c r="J4777" i="10" s="1"/>
  <c r="B4777" i="10"/>
  <c r="C4777" i="10" s="1"/>
  <c r="D4777" i="10" s="1"/>
  <c r="A4778" i="10"/>
  <c r="K4778" i="10" l="1"/>
  <c r="L4778" i="10" s="1"/>
  <c r="M4778" i="10" s="1"/>
  <c r="H4778" i="10"/>
  <c r="I4778" i="10" s="1"/>
  <c r="J4778" i="10" s="1"/>
  <c r="E4778" i="10"/>
  <c r="F4778" i="10" s="1"/>
  <c r="G4778" i="10" s="1"/>
  <c r="A4779" i="10"/>
  <c r="B4778" i="10"/>
  <c r="C4778" i="10" s="1"/>
  <c r="D4778" i="10" s="1"/>
  <c r="K4779" i="10" l="1"/>
  <c r="L4779" i="10" s="1"/>
  <c r="M4779" i="10" s="1"/>
  <c r="H4779" i="10"/>
  <c r="I4779" i="10" s="1"/>
  <c r="J4779" i="10" s="1"/>
  <c r="E4779" i="10"/>
  <c r="F4779" i="10" s="1"/>
  <c r="G4779" i="10" s="1"/>
  <c r="B4779" i="10"/>
  <c r="C4779" i="10" s="1"/>
  <c r="D4779" i="10" s="1"/>
  <c r="A4780" i="10"/>
  <c r="K4780" i="10" l="1"/>
  <c r="L4780" i="10" s="1"/>
  <c r="M4780" i="10" s="1"/>
  <c r="H4780" i="10"/>
  <c r="I4780" i="10" s="1"/>
  <c r="J4780" i="10" s="1"/>
  <c r="E4780" i="10"/>
  <c r="F4780" i="10" s="1"/>
  <c r="G4780" i="10" s="1"/>
  <c r="B4780" i="10"/>
  <c r="C4780" i="10" s="1"/>
  <c r="D4780" i="10" s="1"/>
  <c r="A4781" i="10"/>
  <c r="K4781" i="10" l="1"/>
  <c r="L4781" i="10" s="1"/>
  <c r="M4781" i="10" s="1"/>
  <c r="E4781" i="10"/>
  <c r="F4781" i="10" s="1"/>
  <c r="G4781" i="10" s="1"/>
  <c r="H4781" i="10"/>
  <c r="I4781" i="10" s="1"/>
  <c r="J4781" i="10" s="1"/>
  <c r="B4781" i="10"/>
  <c r="C4781" i="10" s="1"/>
  <c r="D4781" i="10" s="1"/>
  <c r="A4782" i="10"/>
  <c r="K4782" i="10" l="1"/>
  <c r="L4782" i="10" s="1"/>
  <c r="M4782" i="10" s="1"/>
  <c r="H4782" i="10"/>
  <c r="I4782" i="10" s="1"/>
  <c r="J4782" i="10" s="1"/>
  <c r="E4782" i="10"/>
  <c r="F4782" i="10" s="1"/>
  <c r="G4782" i="10" s="1"/>
  <c r="A4783" i="10"/>
  <c r="B4782" i="10"/>
  <c r="C4782" i="10" s="1"/>
  <c r="D4782" i="10" s="1"/>
  <c r="K4783" i="10" l="1"/>
  <c r="L4783" i="10" s="1"/>
  <c r="M4783" i="10" s="1"/>
  <c r="H4783" i="10"/>
  <c r="I4783" i="10" s="1"/>
  <c r="J4783" i="10" s="1"/>
  <c r="E4783" i="10"/>
  <c r="F4783" i="10" s="1"/>
  <c r="G4783" i="10" s="1"/>
  <c r="B4783" i="10"/>
  <c r="C4783" i="10" s="1"/>
  <c r="D4783" i="10" s="1"/>
  <c r="A4784" i="10"/>
  <c r="K4784" i="10" l="1"/>
  <c r="L4784" i="10" s="1"/>
  <c r="M4784" i="10" s="1"/>
  <c r="H4784" i="10"/>
  <c r="I4784" i="10" s="1"/>
  <c r="J4784" i="10" s="1"/>
  <c r="E4784" i="10"/>
  <c r="F4784" i="10" s="1"/>
  <c r="G4784" i="10" s="1"/>
  <c r="A4785" i="10"/>
  <c r="B4784" i="10"/>
  <c r="C4784" i="10" s="1"/>
  <c r="D4784" i="10" s="1"/>
  <c r="K4785" i="10" l="1"/>
  <c r="L4785" i="10" s="1"/>
  <c r="M4785" i="10" s="1"/>
  <c r="H4785" i="10"/>
  <c r="I4785" i="10" s="1"/>
  <c r="J4785" i="10" s="1"/>
  <c r="E4785" i="10"/>
  <c r="F4785" i="10" s="1"/>
  <c r="G4785" i="10" s="1"/>
  <c r="B4785" i="10"/>
  <c r="C4785" i="10" s="1"/>
  <c r="D4785" i="10" s="1"/>
  <c r="A4786" i="10"/>
  <c r="K4786" i="10" l="1"/>
  <c r="L4786" i="10" s="1"/>
  <c r="M4786" i="10" s="1"/>
  <c r="H4786" i="10"/>
  <c r="I4786" i="10" s="1"/>
  <c r="J4786" i="10" s="1"/>
  <c r="E4786" i="10"/>
  <c r="F4786" i="10" s="1"/>
  <c r="G4786" i="10" s="1"/>
  <c r="A4787" i="10"/>
  <c r="B4786" i="10"/>
  <c r="C4786" i="10" s="1"/>
  <c r="D4786" i="10" s="1"/>
  <c r="K4787" i="10" l="1"/>
  <c r="L4787" i="10" s="1"/>
  <c r="M4787" i="10" s="1"/>
  <c r="H4787" i="10"/>
  <c r="I4787" i="10" s="1"/>
  <c r="J4787" i="10" s="1"/>
  <c r="E4787" i="10"/>
  <c r="F4787" i="10" s="1"/>
  <c r="G4787" i="10" s="1"/>
  <c r="B4787" i="10"/>
  <c r="C4787" i="10" s="1"/>
  <c r="D4787" i="10" s="1"/>
  <c r="A4788" i="10"/>
  <c r="K4788" i="10" l="1"/>
  <c r="L4788" i="10" s="1"/>
  <c r="M4788" i="10" s="1"/>
  <c r="H4788" i="10"/>
  <c r="I4788" i="10" s="1"/>
  <c r="J4788" i="10" s="1"/>
  <c r="E4788" i="10"/>
  <c r="F4788" i="10" s="1"/>
  <c r="G4788" i="10" s="1"/>
  <c r="B4788" i="10"/>
  <c r="C4788" i="10" s="1"/>
  <c r="D4788" i="10" s="1"/>
  <c r="A4789" i="10"/>
  <c r="K4789" i="10" l="1"/>
  <c r="L4789" i="10" s="1"/>
  <c r="M4789" i="10" s="1"/>
  <c r="H4789" i="10"/>
  <c r="I4789" i="10" s="1"/>
  <c r="J4789" i="10" s="1"/>
  <c r="E4789" i="10"/>
  <c r="F4789" i="10" s="1"/>
  <c r="G4789" i="10" s="1"/>
  <c r="B4789" i="10"/>
  <c r="C4789" i="10" s="1"/>
  <c r="D4789" i="10" s="1"/>
  <c r="A4790" i="10"/>
  <c r="K4790" i="10" l="1"/>
  <c r="L4790" i="10" s="1"/>
  <c r="M4790" i="10" s="1"/>
  <c r="H4790" i="10"/>
  <c r="I4790" i="10" s="1"/>
  <c r="J4790" i="10" s="1"/>
  <c r="E4790" i="10"/>
  <c r="F4790" i="10" s="1"/>
  <c r="G4790" i="10" s="1"/>
  <c r="A4791" i="10"/>
  <c r="B4790" i="10"/>
  <c r="C4790" i="10" s="1"/>
  <c r="D4790" i="10" s="1"/>
  <c r="K4791" i="10" l="1"/>
  <c r="L4791" i="10" s="1"/>
  <c r="M4791" i="10" s="1"/>
  <c r="H4791" i="10"/>
  <c r="I4791" i="10" s="1"/>
  <c r="J4791" i="10" s="1"/>
  <c r="E4791" i="10"/>
  <c r="F4791" i="10" s="1"/>
  <c r="G4791" i="10" s="1"/>
  <c r="B4791" i="10"/>
  <c r="C4791" i="10" s="1"/>
  <c r="D4791" i="10" s="1"/>
  <c r="A4792" i="10"/>
  <c r="K4792" i="10" l="1"/>
  <c r="L4792" i="10" s="1"/>
  <c r="M4792" i="10" s="1"/>
  <c r="H4792" i="10"/>
  <c r="I4792" i="10" s="1"/>
  <c r="J4792" i="10" s="1"/>
  <c r="E4792" i="10"/>
  <c r="F4792" i="10" s="1"/>
  <c r="G4792" i="10" s="1"/>
  <c r="A4793" i="10"/>
  <c r="B4792" i="10"/>
  <c r="C4792" i="10" s="1"/>
  <c r="D4792" i="10" s="1"/>
  <c r="K4793" i="10" l="1"/>
  <c r="L4793" i="10" s="1"/>
  <c r="M4793" i="10" s="1"/>
  <c r="E4793" i="10"/>
  <c r="F4793" i="10" s="1"/>
  <c r="G4793" i="10" s="1"/>
  <c r="H4793" i="10"/>
  <c r="I4793" i="10" s="1"/>
  <c r="J4793" i="10" s="1"/>
  <c r="B4793" i="10"/>
  <c r="C4793" i="10" s="1"/>
  <c r="D4793" i="10" s="1"/>
  <c r="A4794" i="10"/>
  <c r="K4794" i="10" l="1"/>
  <c r="L4794" i="10" s="1"/>
  <c r="M4794" i="10" s="1"/>
  <c r="H4794" i="10"/>
  <c r="I4794" i="10" s="1"/>
  <c r="J4794" i="10" s="1"/>
  <c r="E4794" i="10"/>
  <c r="F4794" i="10" s="1"/>
  <c r="G4794" i="10" s="1"/>
  <c r="A4795" i="10"/>
  <c r="B4794" i="10"/>
  <c r="C4794" i="10" s="1"/>
  <c r="D4794" i="10" s="1"/>
  <c r="K4795" i="10" l="1"/>
  <c r="L4795" i="10" s="1"/>
  <c r="M4795" i="10" s="1"/>
  <c r="H4795" i="10"/>
  <c r="I4795" i="10" s="1"/>
  <c r="J4795" i="10" s="1"/>
  <c r="E4795" i="10"/>
  <c r="F4795" i="10" s="1"/>
  <c r="G4795" i="10" s="1"/>
  <c r="B4795" i="10"/>
  <c r="C4795" i="10" s="1"/>
  <c r="D4795" i="10" s="1"/>
  <c r="A4796" i="10"/>
  <c r="K4796" i="10" l="1"/>
  <c r="L4796" i="10" s="1"/>
  <c r="M4796" i="10" s="1"/>
  <c r="H4796" i="10"/>
  <c r="I4796" i="10" s="1"/>
  <c r="J4796" i="10" s="1"/>
  <c r="E4796" i="10"/>
  <c r="F4796" i="10" s="1"/>
  <c r="G4796" i="10" s="1"/>
  <c r="B4796" i="10"/>
  <c r="C4796" i="10" s="1"/>
  <c r="D4796" i="10" s="1"/>
  <c r="A4797" i="10"/>
  <c r="K4797" i="10" l="1"/>
  <c r="L4797" i="10" s="1"/>
  <c r="M4797" i="10" s="1"/>
  <c r="E4797" i="10"/>
  <c r="F4797" i="10" s="1"/>
  <c r="G4797" i="10" s="1"/>
  <c r="H4797" i="10"/>
  <c r="I4797" i="10" s="1"/>
  <c r="J4797" i="10" s="1"/>
  <c r="B4797" i="10"/>
  <c r="C4797" i="10" s="1"/>
  <c r="D4797" i="10" s="1"/>
  <c r="A4798" i="10"/>
  <c r="K4798" i="10" l="1"/>
  <c r="L4798" i="10" s="1"/>
  <c r="M4798" i="10" s="1"/>
  <c r="H4798" i="10"/>
  <c r="I4798" i="10" s="1"/>
  <c r="J4798" i="10" s="1"/>
  <c r="E4798" i="10"/>
  <c r="F4798" i="10" s="1"/>
  <c r="G4798" i="10" s="1"/>
  <c r="A4799" i="10"/>
  <c r="B4798" i="10"/>
  <c r="C4798" i="10" s="1"/>
  <c r="D4798" i="10" s="1"/>
  <c r="K4799" i="10" l="1"/>
  <c r="L4799" i="10" s="1"/>
  <c r="M4799" i="10" s="1"/>
  <c r="H4799" i="10"/>
  <c r="I4799" i="10" s="1"/>
  <c r="J4799" i="10" s="1"/>
  <c r="E4799" i="10"/>
  <c r="F4799" i="10" s="1"/>
  <c r="G4799" i="10" s="1"/>
  <c r="B4799" i="10"/>
  <c r="C4799" i="10" s="1"/>
  <c r="D4799" i="10" s="1"/>
  <c r="A4800" i="10"/>
  <c r="K4800" i="10" l="1"/>
  <c r="L4800" i="10" s="1"/>
  <c r="M4800" i="10" s="1"/>
  <c r="H4800" i="10"/>
  <c r="I4800" i="10" s="1"/>
  <c r="J4800" i="10" s="1"/>
  <c r="E4800" i="10"/>
  <c r="F4800" i="10" s="1"/>
  <c r="G4800" i="10" s="1"/>
  <c r="A4801" i="10"/>
  <c r="B4800" i="10"/>
  <c r="C4800" i="10" s="1"/>
  <c r="D4800" i="10" s="1"/>
  <c r="K4801" i="10" l="1"/>
  <c r="L4801" i="10" s="1"/>
  <c r="M4801" i="10" s="1"/>
  <c r="H4801" i="10"/>
  <c r="I4801" i="10" s="1"/>
  <c r="J4801" i="10" s="1"/>
  <c r="E4801" i="10"/>
  <c r="F4801" i="10" s="1"/>
  <c r="G4801" i="10" s="1"/>
  <c r="B4801" i="10"/>
  <c r="C4801" i="10" s="1"/>
  <c r="D4801" i="10" s="1"/>
  <c r="A4802" i="10"/>
  <c r="K4802" i="10" l="1"/>
  <c r="L4802" i="10" s="1"/>
  <c r="M4802" i="10" s="1"/>
  <c r="H4802" i="10"/>
  <c r="I4802" i="10" s="1"/>
  <c r="J4802" i="10" s="1"/>
  <c r="E4802" i="10"/>
  <c r="F4802" i="10" s="1"/>
  <c r="G4802" i="10" s="1"/>
  <c r="A4803" i="10"/>
  <c r="B4802" i="10"/>
  <c r="C4802" i="10" s="1"/>
  <c r="D4802" i="10" s="1"/>
  <c r="K4803" i="10" l="1"/>
  <c r="L4803" i="10" s="1"/>
  <c r="M4803" i="10" s="1"/>
  <c r="H4803" i="10"/>
  <c r="I4803" i="10" s="1"/>
  <c r="J4803" i="10" s="1"/>
  <c r="E4803" i="10"/>
  <c r="F4803" i="10" s="1"/>
  <c r="G4803" i="10" s="1"/>
  <c r="B4803" i="10"/>
  <c r="C4803" i="10" s="1"/>
  <c r="D4803" i="10" s="1"/>
  <c r="A4804" i="10"/>
  <c r="K4804" i="10" l="1"/>
  <c r="L4804" i="10" s="1"/>
  <c r="M4804" i="10" s="1"/>
  <c r="H4804" i="10"/>
  <c r="I4804" i="10" s="1"/>
  <c r="J4804" i="10" s="1"/>
  <c r="E4804" i="10"/>
  <c r="F4804" i="10" s="1"/>
  <c r="G4804" i="10" s="1"/>
  <c r="A4805" i="10"/>
  <c r="B4804" i="10"/>
  <c r="C4804" i="10" s="1"/>
  <c r="D4804" i="10" s="1"/>
  <c r="K4805" i="10" l="1"/>
  <c r="L4805" i="10" s="1"/>
  <c r="M4805" i="10" s="1"/>
  <c r="H4805" i="10"/>
  <c r="I4805" i="10" s="1"/>
  <c r="J4805" i="10" s="1"/>
  <c r="E4805" i="10"/>
  <c r="F4805" i="10" s="1"/>
  <c r="G4805" i="10" s="1"/>
  <c r="A4806" i="10"/>
  <c r="B4805" i="10"/>
  <c r="C4805" i="10" s="1"/>
  <c r="D4805" i="10" s="1"/>
  <c r="K4806" i="10" l="1"/>
  <c r="L4806" i="10" s="1"/>
  <c r="M4806" i="10" s="1"/>
  <c r="H4806" i="10"/>
  <c r="I4806" i="10" s="1"/>
  <c r="J4806" i="10" s="1"/>
  <c r="E4806" i="10"/>
  <c r="F4806" i="10" s="1"/>
  <c r="G4806" i="10" s="1"/>
  <c r="A4807" i="10"/>
  <c r="B4806" i="10"/>
  <c r="C4806" i="10" s="1"/>
  <c r="D4806" i="10" s="1"/>
  <c r="K4807" i="10" l="1"/>
  <c r="L4807" i="10" s="1"/>
  <c r="M4807" i="10" s="1"/>
  <c r="H4807" i="10"/>
  <c r="I4807" i="10" s="1"/>
  <c r="J4807" i="10" s="1"/>
  <c r="E4807" i="10"/>
  <c r="F4807" i="10" s="1"/>
  <c r="G4807" i="10" s="1"/>
  <c r="A4808" i="10"/>
  <c r="B4807" i="10"/>
  <c r="C4807" i="10" s="1"/>
  <c r="D4807" i="10" s="1"/>
  <c r="K4808" i="10" l="1"/>
  <c r="L4808" i="10" s="1"/>
  <c r="M4808" i="10" s="1"/>
  <c r="H4808" i="10"/>
  <c r="I4808" i="10" s="1"/>
  <c r="J4808" i="10" s="1"/>
  <c r="E4808" i="10"/>
  <c r="F4808" i="10" s="1"/>
  <c r="G4808" i="10" s="1"/>
  <c r="A4809" i="10"/>
  <c r="B4808" i="10"/>
  <c r="C4808" i="10" s="1"/>
  <c r="D4808" i="10" s="1"/>
  <c r="K4809" i="10" l="1"/>
  <c r="L4809" i="10" s="1"/>
  <c r="M4809" i="10" s="1"/>
  <c r="E4809" i="10"/>
  <c r="F4809" i="10" s="1"/>
  <c r="G4809" i="10" s="1"/>
  <c r="H4809" i="10"/>
  <c r="I4809" i="10" s="1"/>
  <c r="J4809" i="10" s="1"/>
  <c r="A4810" i="10"/>
  <c r="B4809" i="10"/>
  <c r="C4809" i="10" s="1"/>
  <c r="D4809" i="10" s="1"/>
  <c r="K4810" i="10" l="1"/>
  <c r="L4810" i="10" s="1"/>
  <c r="M4810" i="10" s="1"/>
  <c r="H4810" i="10"/>
  <c r="I4810" i="10" s="1"/>
  <c r="J4810" i="10" s="1"/>
  <c r="E4810" i="10"/>
  <c r="F4810" i="10" s="1"/>
  <c r="G4810" i="10" s="1"/>
  <c r="A4811" i="10"/>
  <c r="B4810" i="10"/>
  <c r="C4810" i="10" s="1"/>
  <c r="D4810" i="10" s="1"/>
  <c r="K4811" i="10" l="1"/>
  <c r="L4811" i="10" s="1"/>
  <c r="M4811" i="10" s="1"/>
  <c r="H4811" i="10"/>
  <c r="I4811" i="10" s="1"/>
  <c r="J4811" i="10" s="1"/>
  <c r="E4811" i="10"/>
  <c r="F4811" i="10" s="1"/>
  <c r="G4811" i="10" s="1"/>
  <c r="A4812" i="10"/>
  <c r="B4811" i="10"/>
  <c r="C4811" i="10" s="1"/>
  <c r="D4811" i="10" s="1"/>
  <c r="K4812" i="10" l="1"/>
  <c r="L4812" i="10" s="1"/>
  <c r="M4812" i="10" s="1"/>
  <c r="H4812" i="10"/>
  <c r="I4812" i="10" s="1"/>
  <c r="J4812" i="10" s="1"/>
  <c r="E4812" i="10"/>
  <c r="F4812" i="10" s="1"/>
  <c r="G4812" i="10" s="1"/>
  <c r="A4813" i="10"/>
  <c r="B4812" i="10"/>
  <c r="C4812" i="10" s="1"/>
  <c r="D4812" i="10" s="1"/>
  <c r="K4813" i="10" l="1"/>
  <c r="L4813" i="10" s="1"/>
  <c r="M4813" i="10" s="1"/>
  <c r="E4813" i="10"/>
  <c r="F4813" i="10" s="1"/>
  <c r="G4813" i="10" s="1"/>
  <c r="H4813" i="10"/>
  <c r="I4813" i="10" s="1"/>
  <c r="J4813" i="10" s="1"/>
  <c r="A4814" i="10"/>
  <c r="B4813" i="10"/>
  <c r="C4813" i="10" s="1"/>
  <c r="D4813" i="10" s="1"/>
  <c r="K4814" i="10" l="1"/>
  <c r="L4814" i="10" s="1"/>
  <c r="M4814" i="10" s="1"/>
  <c r="H4814" i="10"/>
  <c r="I4814" i="10" s="1"/>
  <c r="J4814" i="10" s="1"/>
  <c r="E4814" i="10"/>
  <c r="F4814" i="10" s="1"/>
  <c r="G4814" i="10" s="1"/>
  <c r="A4815" i="10"/>
  <c r="B4814" i="10"/>
  <c r="C4814" i="10" s="1"/>
  <c r="D4814" i="10" s="1"/>
  <c r="K4815" i="10" l="1"/>
  <c r="L4815" i="10" s="1"/>
  <c r="M4815" i="10" s="1"/>
  <c r="H4815" i="10"/>
  <c r="I4815" i="10" s="1"/>
  <c r="J4815" i="10" s="1"/>
  <c r="E4815" i="10"/>
  <c r="F4815" i="10" s="1"/>
  <c r="G4815" i="10" s="1"/>
  <c r="A4816" i="10"/>
  <c r="B4815" i="10"/>
  <c r="C4815" i="10" s="1"/>
  <c r="D4815" i="10" s="1"/>
  <c r="K4816" i="10" l="1"/>
  <c r="L4816" i="10" s="1"/>
  <c r="M4816" i="10" s="1"/>
  <c r="H4816" i="10"/>
  <c r="I4816" i="10" s="1"/>
  <c r="J4816" i="10" s="1"/>
  <c r="E4816" i="10"/>
  <c r="F4816" i="10" s="1"/>
  <c r="G4816" i="10" s="1"/>
  <c r="A4817" i="10"/>
  <c r="B4816" i="10"/>
  <c r="C4816" i="10" s="1"/>
  <c r="D4816" i="10" s="1"/>
  <c r="K4817" i="10" l="1"/>
  <c r="L4817" i="10" s="1"/>
  <c r="M4817" i="10" s="1"/>
  <c r="H4817" i="10"/>
  <c r="I4817" i="10" s="1"/>
  <c r="J4817" i="10" s="1"/>
  <c r="E4817" i="10"/>
  <c r="F4817" i="10" s="1"/>
  <c r="G4817" i="10" s="1"/>
  <c r="A4818" i="10"/>
  <c r="B4817" i="10"/>
  <c r="C4817" i="10" s="1"/>
  <c r="D4817" i="10" s="1"/>
  <c r="K4818" i="10" l="1"/>
  <c r="L4818" i="10" s="1"/>
  <c r="M4818" i="10" s="1"/>
  <c r="H4818" i="10"/>
  <c r="I4818" i="10" s="1"/>
  <c r="J4818" i="10" s="1"/>
  <c r="E4818" i="10"/>
  <c r="F4818" i="10" s="1"/>
  <c r="G4818" i="10" s="1"/>
  <c r="A4819" i="10"/>
  <c r="B4818" i="10"/>
  <c r="C4818" i="10" s="1"/>
  <c r="D4818" i="10" s="1"/>
  <c r="K4819" i="10" l="1"/>
  <c r="L4819" i="10" s="1"/>
  <c r="M4819" i="10" s="1"/>
  <c r="H4819" i="10"/>
  <c r="I4819" i="10" s="1"/>
  <c r="J4819" i="10" s="1"/>
  <c r="E4819" i="10"/>
  <c r="F4819" i="10" s="1"/>
  <c r="G4819" i="10" s="1"/>
  <c r="A4820" i="10"/>
  <c r="B4819" i="10"/>
  <c r="C4819" i="10" s="1"/>
  <c r="D4819" i="10" s="1"/>
  <c r="K4820" i="10" l="1"/>
  <c r="L4820" i="10" s="1"/>
  <c r="M4820" i="10" s="1"/>
  <c r="H4820" i="10"/>
  <c r="I4820" i="10" s="1"/>
  <c r="J4820" i="10" s="1"/>
  <c r="E4820" i="10"/>
  <c r="F4820" i="10" s="1"/>
  <c r="G4820" i="10" s="1"/>
  <c r="A4821" i="10"/>
  <c r="B4820" i="10"/>
  <c r="C4820" i="10" s="1"/>
  <c r="D4820" i="10" s="1"/>
  <c r="K4821" i="10" l="1"/>
  <c r="L4821" i="10" s="1"/>
  <c r="M4821" i="10" s="1"/>
  <c r="H4821" i="10"/>
  <c r="I4821" i="10" s="1"/>
  <c r="J4821" i="10" s="1"/>
  <c r="E4821" i="10"/>
  <c r="F4821" i="10" s="1"/>
  <c r="G4821" i="10" s="1"/>
  <c r="A4822" i="10"/>
  <c r="B4821" i="10"/>
  <c r="C4821" i="10" s="1"/>
  <c r="D4821" i="10" s="1"/>
  <c r="K4822" i="10" l="1"/>
  <c r="L4822" i="10" s="1"/>
  <c r="M4822" i="10" s="1"/>
  <c r="H4822" i="10"/>
  <c r="I4822" i="10" s="1"/>
  <c r="J4822" i="10" s="1"/>
  <c r="E4822" i="10"/>
  <c r="F4822" i="10" s="1"/>
  <c r="G4822" i="10" s="1"/>
  <c r="A4823" i="10"/>
  <c r="B4822" i="10"/>
  <c r="C4822" i="10" s="1"/>
  <c r="D4822" i="10" s="1"/>
  <c r="K4823" i="10" l="1"/>
  <c r="L4823" i="10" s="1"/>
  <c r="M4823" i="10" s="1"/>
  <c r="H4823" i="10"/>
  <c r="I4823" i="10" s="1"/>
  <c r="J4823" i="10" s="1"/>
  <c r="E4823" i="10"/>
  <c r="F4823" i="10" s="1"/>
  <c r="G4823" i="10" s="1"/>
  <c r="A4824" i="10"/>
  <c r="B4823" i="10"/>
  <c r="C4823" i="10" s="1"/>
  <c r="D4823" i="10" s="1"/>
  <c r="K4824" i="10" l="1"/>
  <c r="L4824" i="10" s="1"/>
  <c r="M4824" i="10" s="1"/>
  <c r="H4824" i="10"/>
  <c r="I4824" i="10" s="1"/>
  <c r="J4824" i="10" s="1"/>
  <c r="E4824" i="10"/>
  <c r="F4824" i="10" s="1"/>
  <c r="G4824" i="10" s="1"/>
  <c r="A4825" i="10"/>
  <c r="B4824" i="10"/>
  <c r="C4824" i="10" s="1"/>
  <c r="D4824" i="10" s="1"/>
  <c r="K4825" i="10" l="1"/>
  <c r="L4825" i="10" s="1"/>
  <c r="M4825" i="10" s="1"/>
  <c r="E4825" i="10"/>
  <c r="F4825" i="10" s="1"/>
  <c r="G4825" i="10" s="1"/>
  <c r="H4825" i="10"/>
  <c r="I4825" i="10" s="1"/>
  <c r="J4825" i="10" s="1"/>
  <c r="A4826" i="10"/>
  <c r="B4825" i="10"/>
  <c r="C4825" i="10" s="1"/>
  <c r="D4825" i="10" s="1"/>
  <c r="K4826" i="10" l="1"/>
  <c r="L4826" i="10" s="1"/>
  <c r="M4826" i="10" s="1"/>
  <c r="H4826" i="10"/>
  <c r="I4826" i="10" s="1"/>
  <c r="J4826" i="10" s="1"/>
  <c r="E4826" i="10"/>
  <c r="F4826" i="10" s="1"/>
  <c r="G4826" i="10" s="1"/>
  <c r="A4827" i="10"/>
  <c r="B4826" i="10"/>
  <c r="C4826" i="10" s="1"/>
  <c r="D4826" i="10" s="1"/>
  <c r="K4827" i="10" l="1"/>
  <c r="L4827" i="10" s="1"/>
  <c r="M4827" i="10" s="1"/>
  <c r="H4827" i="10"/>
  <c r="I4827" i="10" s="1"/>
  <c r="J4827" i="10" s="1"/>
  <c r="E4827" i="10"/>
  <c r="F4827" i="10" s="1"/>
  <c r="G4827" i="10" s="1"/>
  <c r="A4828" i="10"/>
  <c r="B4827" i="10"/>
  <c r="C4827" i="10" s="1"/>
  <c r="D4827" i="10" s="1"/>
  <c r="K4828" i="10" l="1"/>
  <c r="L4828" i="10" s="1"/>
  <c r="M4828" i="10" s="1"/>
  <c r="H4828" i="10"/>
  <c r="I4828" i="10" s="1"/>
  <c r="J4828" i="10" s="1"/>
  <c r="E4828" i="10"/>
  <c r="F4828" i="10" s="1"/>
  <c r="G4828" i="10" s="1"/>
  <c r="A4829" i="10"/>
  <c r="B4828" i="10"/>
  <c r="C4828" i="10" s="1"/>
  <c r="D4828" i="10" s="1"/>
  <c r="K4829" i="10" l="1"/>
  <c r="L4829" i="10" s="1"/>
  <c r="M4829" i="10" s="1"/>
  <c r="E4829" i="10"/>
  <c r="F4829" i="10" s="1"/>
  <c r="G4829" i="10" s="1"/>
  <c r="H4829" i="10"/>
  <c r="I4829" i="10" s="1"/>
  <c r="J4829" i="10" s="1"/>
  <c r="A4830" i="10"/>
  <c r="B4829" i="10"/>
  <c r="C4829" i="10" s="1"/>
  <c r="D4829" i="10" s="1"/>
  <c r="K4830" i="10" l="1"/>
  <c r="L4830" i="10" s="1"/>
  <c r="M4830" i="10" s="1"/>
  <c r="H4830" i="10"/>
  <c r="I4830" i="10" s="1"/>
  <c r="J4830" i="10" s="1"/>
  <c r="E4830" i="10"/>
  <c r="F4830" i="10" s="1"/>
  <c r="G4830" i="10" s="1"/>
  <c r="A4831" i="10"/>
  <c r="B4830" i="10"/>
  <c r="C4830" i="10" s="1"/>
  <c r="D4830" i="10" s="1"/>
  <c r="K4831" i="10" l="1"/>
  <c r="L4831" i="10" s="1"/>
  <c r="M4831" i="10" s="1"/>
  <c r="H4831" i="10"/>
  <c r="I4831" i="10" s="1"/>
  <c r="J4831" i="10" s="1"/>
  <c r="E4831" i="10"/>
  <c r="F4831" i="10" s="1"/>
  <c r="G4831" i="10" s="1"/>
  <c r="B4831" i="10"/>
  <c r="C4831" i="10" s="1"/>
  <c r="D4831" i="10" s="1"/>
  <c r="A4832" i="10"/>
  <c r="K4832" i="10" l="1"/>
  <c r="L4832" i="10" s="1"/>
  <c r="M4832" i="10" s="1"/>
  <c r="H4832" i="10"/>
  <c r="I4832" i="10" s="1"/>
  <c r="J4832" i="10" s="1"/>
  <c r="E4832" i="10"/>
  <c r="F4832" i="10" s="1"/>
  <c r="G4832" i="10" s="1"/>
  <c r="B4832" i="10"/>
  <c r="C4832" i="10" s="1"/>
  <c r="D4832" i="10" s="1"/>
  <c r="A4833" i="10"/>
  <c r="K4833" i="10" l="1"/>
  <c r="L4833" i="10" s="1"/>
  <c r="M4833" i="10" s="1"/>
  <c r="H4833" i="10"/>
  <c r="I4833" i="10" s="1"/>
  <c r="J4833" i="10" s="1"/>
  <c r="E4833" i="10"/>
  <c r="F4833" i="10" s="1"/>
  <c r="G4833" i="10" s="1"/>
  <c r="B4833" i="10"/>
  <c r="C4833" i="10" s="1"/>
  <c r="D4833" i="10" s="1"/>
  <c r="A4834" i="10"/>
  <c r="K4834" i="10" l="1"/>
  <c r="L4834" i="10" s="1"/>
  <c r="M4834" i="10" s="1"/>
  <c r="H4834" i="10"/>
  <c r="I4834" i="10" s="1"/>
  <c r="J4834" i="10" s="1"/>
  <c r="E4834" i="10"/>
  <c r="F4834" i="10" s="1"/>
  <c r="G4834" i="10" s="1"/>
  <c r="B4834" i="10"/>
  <c r="C4834" i="10" s="1"/>
  <c r="D4834" i="10" s="1"/>
  <c r="A4835" i="10"/>
  <c r="K4835" i="10" l="1"/>
  <c r="L4835" i="10" s="1"/>
  <c r="M4835" i="10" s="1"/>
  <c r="H4835" i="10"/>
  <c r="I4835" i="10" s="1"/>
  <c r="J4835" i="10" s="1"/>
  <c r="E4835" i="10"/>
  <c r="F4835" i="10" s="1"/>
  <c r="G4835" i="10" s="1"/>
  <c r="B4835" i="10"/>
  <c r="C4835" i="10" s="1"/>
  <c r="D4835" i="10" s="1"/>
  <c r="A4836" i="10"/>
  <c r="K4836" i="10" l="1"/>
  <c r="L4836" i="10" s="1"/>
  <c r="M4836" i="10" s="1"/>
  <c r="H4836" i="10"/>
  <c r="I4836" i="10" s="1"/>
  <c r="J4836" i="10" s="1"/>
  <c r="E4836" i="10"/>
  <c r="F4836" i="10" s="1"/>
  <c r="G4836" i="10" s="1"/>
  <c r="B4836" i="10"/>
  <c r="C4836" i="10" s="1"/>
  <c r="D4836" i="10" s="1"/>
  <c r="A4837" i="10"/>
  <c r="K4837" i="10" l="1"/>
  <c r="L4837" i="10" s="1"/>
  <c r="M4837" i="10" s="1"/>
  <c r="H4837" i="10"/>
  <c r="I4837" i="10" s="1"/>
  <c r="J4837" i="10" s="1"/>
  <c r="E4837" i="10"/>
  <c r="F4837" i="10" s="1"/>
  <c r="G4837" i="10" s="1"/>
  <c r="B4837" i="10"/>
  <c r="C4837" i="10" s="1"/>
  <c r="D4837" i="10" s="1"/>
  <c r="A4838" i="10"/>
  <c r="K4838" i="10" l="1"/>
  <c r="L4838" i="10" s="1"/>
  <c r="M4838" i="10" s="1"/>
  <c r="H4838" i="10"/>
  <c r="I4838" i="10" s="1"/>
  <c r="J4838" i="10" s="1"/>
  <c r="E4838" i="10"/>
  <c r="F4838" i="10" s="1"/>
  <c r="G4838" i="10" s="1"/>
  <c r="B4838" i="10"/>
  <c r="C4838" i="10" s="1"/>
  <c r="D4838" i="10" s="1"/>
  <c r="A4839" i="10"/>
  <c r="K4839" i="10" l="1"/>
  <c r="L4839" i="10" s="1"/>
  <c r="M4839" i="10" s="1"/>
  <c r="H4839" i="10"/>
  <c r="I4839" i="10" s="1"/>
  <c r="J4839" i="10" s="1"/>
  <c r="E4839" i="10"/>
  <c r="F4839" i="10" s="1"/>
  <c r="G4839" i="10" s="1"/>
  <c r="B4839" i="10"/>
  <c r="C4839" i="10" s="1"/>
  <c r="D4839" i="10" s="1"/>
  <c r="A4840" i="10"/>
  <c r="K4840" i="10" l="1"/>
  <c r="L4840" i="10" s="1"/>
  <c r="M4840" i="10" s="1"/>
  <c r="H4840" i="10"/>
  <c r="I4840" i="10" s="1"/>
  <c r="J4840" i="10" s="1"/>
  <c r="E4840" i="10"/>
  <c r="F4840" i="10" s="1"/>
  <c r="G4840" i="10" s="1"/>
  <c r="B4840" i="10"/>
  <c r="C4840" i="10" s="1"/>
  <c r="D4840" i="10" s="1"/>
  <c r="A4841" i="10"/>
  <c r="K4841" i="10" l="1"/>
  <c r="L4841" i="10" s="1"/>
  <c r="M4841" i="10" s="1"/>
  <c r="E4841" i="10"/>
  <c r="F4841" i="10" s="1"/>
  <c r="G4841" i="10" s="1"/>
  <c r="H4841" i="10"/>
  <c r="I4841" i="10" s="1"/>
  <c r="J4841" i="10" s="1"/>
  <c r="B4841" i="10"/>
  <c r="C4841" i="10" s="1"/>
  <c r="D4841" i="10" s="1"/>
  <c r="A4842" i="10"/>
  <c r="K4842" i="10" l="1"/>
  <c r="L4842" i="10" s="1"/>
  <c r="M4842" i="10" s="1"/>
  <c r="H4842" i="10"/>
  <c r="I4842" i="10" s="1"/>
  <c r="J4842" i="10" s="1"/>
  <c r="E4842" i="10"/>
  <c r="F4842" i="10" s="1"/>
  <c r="G4842" i="10" s="1"/>
  <c r="B4842" i="10"/>
  <c r="C4842" i="10" s="1"/>
  <c r="D4842" i="10" s="1"/>
  <c r="A4843" i="10"/>
  <c r="K4843" i="10" l="1"/>
  <c r="L4843" i="10" s="1"/>
  <c r="M4843" i="10" s="1"/>
  <c r="H4843" i="10"/>
  <c r="I4843" i="10" s="1"/>
  <c r="J4843" i="10" s="1"/>
  <c r="E4843" i="10"/>
  <c r="F4843" i="10" s="1"/>
  <c r="G4843" i="10" s="1"/>
  <c r="B4843" i="10"/>
  <c r="C4843" i="10" s="1"/>
  <c r="D4843" i="10" s="1"/>
  <c r="A4844" i="10"/>
  <c r="K4844" i="10" l="1"/>
  <c r="L4844" i="10" s="1"/>
  <c r="M4844" i="10" s="1"/>
  <c r="H4844" i="10"/>
  <c r="I4844" i="10" s="1"/>
  <c r="J4844" i="10" s="1"/>
  <c r="E4844" i="10"/>
  <c r="F4844" i="10" s="1"/>
  <c r="G4844" i="10" s="1"/>
  <c r="B4844" i="10"/>
  <c r="C4844" i="10" s="1"/>
  <c r="D4844" i="10" s="1"/>
  <c r="A4845" i="10"/>
  <c r="K4845" i="10" l="1"/>
  <c r="L4845" i="10" s="1"/>
  <c r="M4845" i="10" s="1"/>
  <c r="E4845" i="10"/>
  <c r="F4845" i="10" s="1"/>
  <c r="G4845" i="10" s="1"/>
  <c r="H4845" i="10"/>
  <c r="I4845" i="10" s="1"/>
  <c r="J4845" i="10" s="1"/>
  <c r="B4845" i="10"/>
  <c r="C4845" i="10" s="1"/>
  <c r="D4845" i="10" s="1"/>
  <c r="A4846" i="10"/>
  <c r="K4846" i="10" l="1"/>
  <c r="L4846" i="10" s="1"/>
  <c r="M4846" i="10" s="1"/>
  <c r="H4846" i="10"/>
  <c r="I4846" i="10" s="1"/>
  <c r="J4846" i="10" s="1"/>
  <c r="E4846" i="10"/>
  <c r="F4846" i="10" s="1"/>
  <c r="G4846" i="10" s="1"/>
  <c r="B4846" i="10"/>
  <c r="C4846" i="10" s="1"/>
  <c r="D4846" i="10" s="1"/>
  <c r="A4847" i="10"/>
  <c r="K4847" i="10" l="1"/>
  <c r="L4847" i="10" s="1"/>
  <c r="M4847" i="10" s="1"/>
  <c r="H4847" i="10"/>
  <c r="I4847" i="10" s="1"/>
  <c r="J4847" i="10" s="1"/>
  <c r="E4847" i="10"/>
  <c r="F4847" i="10" s="1"/>
  <c r="G4847" i="10" s="1"/>
  <c r="B4847" i="10"/>
  <c r="C4847" i="10" s="1"/>
  <c r="D4847" i="10" s="1"/>
  <c r="A4848" i="10"/>
  <c r="K4848" i="10" l="1"/>
  <c r="L4848" i="10" s="1"/>
  <c r="M4848" i="10" s="1"/>
  <c r="H4848" i="10"/>
  <c r="I4848" i="10" s="1"/>
  <c r="J4848" i="10" s="1"/>
  <c r="E4848" i="10"/>
  <c r="F4848" i="10" s="1"/>
  <c r="G4848" i="10" s="1"/>
  <c r="B4848" i="10"/>
  <c r="C4848" i="10" s="1"/>
  <c r="D4848" i="10" s="1"/>
  <c r="A4849" i="10"/>
  <c r="K4849" i="10" l="1"/>
  <c r="L4849" i="10" s="1"/>
  <c r="M4849" i="10" s="1"/>
  <c r="H4849" i="10"/>
  <c r="I4849" i="10" s="1"/>
  <c r="J4849" i="10" s="1"/>
  <c r="E4849" i="10"/>
  <c r="F4849" i="10" s="1"/>
  <c r="G4849" i="10" s="1"/>
  <c r="B4849" i="10"/>
  <c r="C4849" i="10" s="1"/>
  <c r="D4849" i="10" s="1"/>
  <c r="A4850" i="10"/>
  <c r="K4850" i="10" l="1"/>
  <c r="L4850" i="10" s="1"/>
  <c r="M4850" i="10" s="1"/>
  <c r="H4850" i="10"/>
  <c r="I4850" i="10" s="1"/>
  <c r="J4850" i="10" s="1"/>
  <c r="E4850" i="10"/>
  <c r="F4850" i="10" s="1"/>
  <c r="G4850" i="10" s="1"/>
  <c r="B4850" i="10"/>
  <c r="C4850" i="10" s="1"/>
  <c r="D4850" i="10" s="1"/>
  <c r="A4851" i="10"/>
  <c r="K4851" i="10" l="1"/>
  <c r="L4851" i="10" s="1"/>
  <c r="M4851" i="10" s="1"/>
  <c r="H4851" i="10"/>
  <c r="I4851" i="10" s="1"/>
  <c r="J4851" i="10" s="1"/>
  <c r="E4851" i="10"/>
  <c r="F4851" i="10" s="1"/>
  <c r="G4851" i="10" s="1"/>
  <c r="B4851" i="10"/>
  <c r="C4851" i="10" s="1"/>
  <c r="D4851" i="10" s="1"/>
  <c r="A4852" i="10"/>
  <c r="K4852" i="10" l="1"/>
  <c r="L4852" i="10" s="1"/>
  <c r="M4852" i="10" s="1"/>
  <c r="H4852" i="10"/>
  <c r="I4852" i="10" s="1"/>
  <c r="J4852" i="10" s="1"/>
  <c r="E4852" i="10"/>
  <c r="F4852" i="10" s="1"/>
  <c r="G4852" i="10" s="1"/>
  <c r="B4852" i="10"/>
  <c r="C4852" i="10" s="1"/>
  <c r="D4852" i="10" s="1"/>
  <c r="A4853" i="10"/>
  <c r="K4853" i="10" l="1"/>
  <c r="L4853" i="10" s="1"/>
  <c r="M4853" i="10" s="1"/>
  <c r="H4853" i="10"/>
  <c r="I4853" i="10" s="1"/>
  <c r="J4853" i="10" s="1"/>
  <c r="E4853" i="10"/>
  <c r="F4853" i="10" s="1"/>
  <c r="G4853" i="10" s="1"/>
  <c r="B4853" i="10"/>
  <c r="C4853" i="10" s="1"/>
  <c r="D4853" i="10" s="1"/>
  <c r="A4854" i="10"/>
  <c r="K4854" i="10" l="1"/>
  <c r="L4854" i="10" s="1"/>
  <c r="M4854" i="10" s="1"/>
  <c r="H4854" i="10"/>
  <c r="I4854" i="10" s="1"/>
  <c r="J4854" i="10" s="1"/>
  <c r="E4854" i="10"/>
  <c r="F4854" i="10" s="1"/>
  <c r="G4854" i="10" s="1"/>
  <c r="B4854" i="10"/>
  <c r="C4854" i="10" s="1"/>
  <c r="D4854" i="10" s="1"/>
  <c r="A4855" i="10"/>
  <c r="K4855" i="10" l="1"/>
  <c r="L4855" i="10" s="1"/>
  <c r="M4855" i="10" s="1"/>
  <c r="H4855" i="10"/>
  <c r="I4855" i="10" s="1"/>
  <c r="J4855" i="10" s="1"/>
  <c r="E4855" i="10"/>
  <c r="F4855" i="10" s="1"/>
  <c r="G4855" i="10" s="1"/>
  <c r="B4855" i="10"/>
  <c r="C4855" i="10" s="1"/>
  <c r="D4855" i="10" s="1"/>
  <c r="A4856" i="10"/>
  <c r="K4856" i="10" l="1"/>
  <c r="L4856" i="10" s="1"/>
  <c r="M4856" i="10" s="1"/>
  <c r="H4856" i="10"/>
  <c r="I4856" i="10" s="1"/>
  <c r="J4856" i="10" s="1"/>
  <c r="E4856" i="10"/>
  <c r="F4856" i="10" s="1"/>
  <c r="G4856" i="10" s="1"/>
  <c r="B4856" i="10"/>
  <c r="C4856" i="10" s="1"/>
  <c r="D4856" i="10" s="1"/>
  <c r="A4857" i="10"/>
  <c r="K4857" i="10" l="1"/>
  <c r="L4857" i="10" s="1"/>
  <c r="M4857" i="10" s="1"/>
  <c r="E4857" i="10"/>
  <c r="F4857" i="10" s="1"/>
  <c r="G4857" i="10" s="1"/>
  <c r="H4857" i="10"/>
  <c r="I4857" i="10" s="1"/>
  <c r="J4857" i="10" s="1"/>
  <c r="B4857" i="10"/>
  <c r="C4857" i="10" s="1"/>
  <c r="D4857" i="10" s="1"/>
  <c r="A4858" i="10"/>
  <c r="K4858" i="10" l="1"/>
  <c r="L4858" i="10" s="1"/>
  <c r="M4858" i="10" s="1"/>
  <c r="H4858" i="10"/>
  <c r="I4858" i="10" s="1"/>
  <c r="J4858" i="10" s="1"/>
  <c r="E4858" i="10"/>
  <c r="F4858" i="10" s="1"/>
  <c r="G4858" i="10" s="1"/>
  <c r="B4858" i="10"/>
  <c r="C4858" i="10" s="1"/>
  <c r="D4858" i="10" s="1"/>
  <c r="A4859" i="10"/>
  <c r="K4859" i="10" l="1"/>
  <c r="L4859" i="10" s="1"/>
  <c r="M4859" i="10" s="1"/>
  <c r="H4859" i="10"/>
  <c r="I4859" i="10" s="1"/>
  <c r="J4859" i="10" s="1"/>
  <c r="E4859" i="10"/>
  <c r="F4859" i="10" s="1"/>
  <c r="G4859" i="10" s="1"/>
  <c r="B4859" i="10"/>
  <c r="C4859" i="10" s="1"/>
  <c r="D4859" i="10" s="1"/>
  <c r="A4860" i="10"/>
  <c r="K4860" i="10" l="1"/>
  <c r="L4860" i="10" s="1"/>
  <c r="M4860" i="10" s="1"/>
  <c r="H4860" i="10"/>
  <c r="I4860" i="10" s="1"/>
  <c r="J4860" i="10" s="1"/>
  <c r="E4860" i="10"/>
  <c r="F4860" i="10" s="1"/>
  <c r="G4860" i="10" s="1"/>
  <c r="B4860" i="10"/>
  <c r="C4860" i="10" s="1"/>
  <c r="D4860" i="10" s="1"/>
  <c r="A4861" i="10"/>
  <c r="K4861" i="10" l="1"/>
  <c r="L4861" i="10" s="1"/>
  <c r="M4861" i="10" s="1"/>
  <c r="E4861" i="10"/>
  <c r="F4861" i="10" s="1"/>
  <c r="G4861" i="10" s="1"/>
  <c r="H4861" i="10"/>
  <c r="I4861" i="10" s="1"/>
  <c r="J4861" i="10" s="1"/>
  <c r="B4861" i="10"/>
  <c r="C4861" i="10" s="1"/>
  <c r="D4861" i="10" s="1"/>
  <c r="A4862" i="10"/>
  <c r="K4862" i="10" l="1"/>
  <c r="L4862" i="10" s="1"/>
  <c r="M4862" i="10" s="1"/>
  <c r="H4862" i="10"/>
  <c r="I4862" i="10" s="1"/>
  <c r="J4862" i="10" s="1"/>
  <c r="E4862" i="10"/>
  <c r="F4862" i="10" s="1"/>
  <c r="G4862" i="10" s="1"/>
  <c r="B4862" i="10"/>
  <c r="C4862" i="10" s="1"/>
  <c r="D4862" i="10" s="1"/>
  <c r="A4863" i="10"/>
  <c r="K4863" i="10" l="1"/>
  <c r="L4863" i="10" s="1"/>
  <c r="M4863" i="10" s="1"/>
  <c r="H4863" i="10"/>
  <c r="I4863" i="10" s="1"/>
  <c r="J4863" i="10" s="1"/>
  <c r="E4863" i="10"/>
  <c r="F4863" i="10" s="1"/>
  <c r="G4863" i="10" s="1"/>
  <c r="B4863" i="10"/>
  <c r="C4863" i="10" s="1"/>
  <c r="D4863" i="10" s="1"/>
  <c r="A4864" i="10"/>
  <c r="K4864" i="10" l="1"/>
  <c r="L4864" i="10" s="1"/>
  <c r="M4864" i="10" s="1"/>
  <c r="H4864" i="10"/>
  <c r="I4864" i="10" s="1"/>
  <c r="J4864" i="10" s="1"/>
  <c r="E4864" i="10"/>
  <c r="F4864" i="10" s="1"/>
  <c r="G4864" i="10" s="1"/>
  <c r="B4864" i="10"/>
  <c r="C4864" i="10" s="1"/>
  <c r="D4864" i="10" s="1"/>
  <c r="A4865" i="10"/>
  <c r="K4865" i="10" l="1"/>
  <c r="L4865" i="10" s="1"/>
  <c r="M4865" i="10" s="1"/>
  <c r="H4865" i="10"/>
  <c r="I4865" i="10" s="1"/>
  <c r="J4865" i="10" s="1"/>
  <c r="E4865" i="10"/>
  <c r="F4865" i="10" s="1"/>
  <c r="G4865" i="10" s="1"/>
  <c r="B4865" i="10"/>
  <c r="C4865" i="10" s="1"/>
  <c r="D4865" i="10" s="1"/>
  <c r="A4866" i="10"/>
  <c r="K4866" i="10" l="1"/>
  <c r="L4866" i="10" s="1"/>
  <c r="M4866" i="10" s="1"/>
  <c r="H4866" i="10"/>
  <c r="I4866" i="10" s="1"/>
  <c r="J4866" i="10" s="1"/>
  <c r="E4866" i="10"/>
  <c r="F4866" i="10" s="1"/>
  <c r="G4866" i="10" s="1"/>
  <c r="B4866" i="10"/>
  <c r="C4866" i="10" s="1"/>
  <c r="D4866" i="10" s="1"/>
  <c r="A4867" i="10"/>
  <c r="K4867" i="10" l="1"/>
  <c r="L4867" i="10" s="1"/>
  <c r="M4867" i="10" s="1"/>
  <c r="H4867" i="10"/>
  <c r="I4867" i="10" s="1"/>
  <c r="J4867" i="10" s="1"/>
  <c r="E4867" i="10"/>
  <c r="F4867" i="10" s="1"/>
  <c r="G4867" i="10" s="1"/>
  <c r="B4867" i="10"/>
  <c r="C4867" i="10" s="1"/>
  <c r="D4867" i="10" s="1"/>
  <c r="A4868" i="10"/>
  <c r="K4868" i="10" l="1"/>
  <c r="L4868" i="10" s="1"/>
  <c r="M4868" i="10" s="1"/>
  <c r="H4868" i="10"/>
  <c r="I4868" i="10" s="1"/>
  <c r="J4868" i="10" s="1"/>
  <c r="E4868" i="10"/>
  <c r="F4868" i="10" s="1"/>
  <c r="G4868" i="10" s="1"/>
  <c r="B4868" i="10"/>
  <c r="C4868" i="10" s="1"/>
  <c r="D4868" i="10" s="1"/>
  <c r="A4869" i="10"/>
  <c r="K4869" i="10" l="1"/>
  <c r="L4869" i="10" s="1"/>
  <c r="M4869" i="10" s="1"/>
  <c r="H4869" i="10"/>
  <c r="I4869" i="10" s="1"/>
  <c r="J4869" i="10" s="1"/>
  <c r="E4869" i="10"/>
  <c r="F4869" i="10" s="1"/>
  <c r="G4869" i="10" s="1"/>
  <c r="B4869" i="10"/>
  <c r="C4869" i="10" s="1"/>
  <c r="D4869" i="10" s="1"/>
  <c r="A4870" i="10"/>
  <c r="K4870" i="10" l="1"/>
  <c r="L4870" i="10" s="1"/>
  <c r="M4870" i="10" s="1"/>
  <c r="H4870" i="10"/>
  <c r="I4870" i="10" s="1"/>
  <c r="J4870" i="10" s="1"/>
  <c r="E4870" i="10"/>
  <c r="F4870" i="10" s="1"/>
  <c r="G4870" i="10" s="1"/>
  <c r="B4870" i="10"/>
  <c r="C4870" i="10" s="1"/>
  <c r="D4870" i="10" s="1"/>
  <c r="A4871" i="10"/>
  <c r="K4871" i="10" l="1"/>
  <c r="L4871" i="10" s="1"/>
  <c r="M4871" i="10" s="1"/>
  <c r="H4871" i="10"/>
  <c r="I4871" i="10" s="1"/>
  <c r="J4871" i="10" s="1"/>
  <c r="E4871" i="10"/>
  <c r="F4871" i="10" s="1"/>
  <c r="G4871" i="10" s="1"/>
  <c r="B4871" i="10"/>
  <c r="C4871" i="10" s="1"/>
  <c r="D4871" i="10" s="1"/>
  <c r="A4872" i="10"/>
  <c r="K4872" i="10" l="1"/>
  <c r="L4872" i="10" s="1"/>
  <c r="M4872" i="10" s="1"/>
  <c r="H4872" i="10"/>
  <c r="I4872" i="10" s="1"/>
  <c r="J4872" i="10" s="1"/>
  <c r="E4872" i="10"/>
  <c r="F4872" i="10" s="1"/>
  <c r="G4872" i="10" s="1"/>
  <c r="B4872" i="10"/>
  <c r="C4872" i="10" s="1"/>
  <c r="D4872" i="10" s="1"/>
  <c r="A4873" i="10"/>
  <c r="K4873" i="10" l="1"/>
  <c r="L4873" i="10" s="1"/>
  <c r="M4873" i="10" s="1"/>
  <c r="E4873" i="10"/>
  <c r="F4873" i="10" s="1"/>
  <c r="G4873" i="10" s="1"/>
  <c r="H4873" i="10"/>
  <c r="I4873" i="10" s="1"/>
  <c r="J4873" i="10" s="1"/>
  <c r="B4873" i="10"/>
  <c r="C4873" i="10" s="1"/>
  <c r="D4873" i="10" s="1"/>
  <c r="A4874" i="10"/>
  <c r="K4874" i="10" l="1"/>
  <c r="L4874" i="10" s="1"/>
  <c r="M4874" i="10" s="1"/>
  <c r="H4874" i="10"/>
  <c r="I4874" i="10" s="1"/>
  <c r="J4874" i="10" s="1"/>
  <c r="E4874" i="10"/>
  <c r="F4874" i="10" s="1"/>
  <c r="G4874" i="10" s="1"/>
  <c r="B4874" i="10"/>
  <c r="C4874" i="10" s="1"/>
  <c r="D4874" i="10" s="1"/>
  <c r="A4875" i="10"/>
  <c r="K4875" i="10" l="1"/>
  <c r="L4875" i="10" s="1"/>
  <c r="M4875" i="10" s="1"/>
  <c r="H4875" i="10"/>
  <c r="I4875" i="10" s="1"/>
  <c r="J4875" i="10" s="1"/>
  <c r="E4875" i="10"/>
  <c r="F4875" i="10" s="1"/>
  <c r="G4875" i="10" s="1"/>
  <c r="B4875" i="10"/>
  <c r="C4875" i="10" s="1"/>
  <c r="D4875" i="10" s="1"/>
  <c r="A4876" i="10"/>
  <c r="K4876" i="10" l="1"/>
  <c r="L4876" i="10" s="1"/>
  <c r="M4876" i="10" s="1"/>
  <c r="H4876" i="10"/>
  <c r="I4876" i="10" s="1"/>
  <c r="J4876" i="10" s="1"/>
  <c r="E4876" i="10"/>
  <c r="F4876" i="10" s="1"/>
  <c r="G4876" i="10" s="1"/>
  <c r="B4876" i="10"/>
  <c r="C4876" i="10" s="1"/>
  <c r="D4876" i="10" s="1"/>
  <c r="A4877" i="10"/>
  <c r="K4877" i="10" l="1"/>
  <c r="L4877" i="10" s="1"/>
  <c r="M4877" i="10" s="1"/>
  <c r="E4877" i="10"/>
  <c r="F4877" i="10" s="1"/>
  <c r="G4877" i="10" s="1"/>
  <c r="H4877" i="10"/>
  <c r="I4877" i="10" s="1"/>
  <c r="J4877" i="10" s="1"/>
  <c r="B4877" i="10"/>
  <c r="C4877" i="10" s="1"/>
  <c r="D4877" i="10" s="1"/>
  <c r="A4878" i="10"/>
  <c r="K4878" i="10" l="1"/>
  <c r="L4878" i="10" s="1"/>
  <c r="M4878" i="10" s="1"/>
  <c r="H4878" i="10"/>
  <c r="I4878" i="10" s="1"/>
  <c r="J4878" i="10" s="1"/>
  <c r="E4878" i="10"/>
  <c r="F4878" i="10" s="1"/>
  <c r="G4878" i="10" s="1"/>
  <c r="B4878" i="10"/>
  <c r="C4878" i="10" s="1"/>
  <c r="D4878" i="10" s="1"/>
  <c r="A4879" i="10"/>
  <c r="K4879" i="10" l="1"/>
  <c r="L4879" i="10" s="1"/>
  <c r="M4879" i="10" s="1"/>
  <c r="H4879" i="10"/>
  <c r="I4879" i="10" s="1"/>
  <c r="J4879" i="10" s="1"/>
  <c r="E4879" i="10"/>
  <c r="F4879" i="10" s="1"/>
  <c r="G4879" i="10" s="1"/>
  <c r="B4879" i="10"/>
  <c r="C4879" i="10" s="1"/>
  <c r="D4879" i="10" s="1"/>
  <c r="A4880" i="10"/>
  <c r="K4880" i="10" l="1"/>
  <c r="L4880" i="10" s="1"/>
  <c r="M4880" i="10" s="1"/>
  <c r="H4880" i="10"/>
  <c r="I4880" i="10" s="1"/>
  <c r="J4880" i="10" s="1"/>
  <c r="E4880" i="10"/>
  <c r="F4880" i="10" s="1"/>
  <c r="G4880" i="10" s="1"/>
  <c r="B4880" i="10"/>
  <c r="C4880" i="10" s="1"/>
  <c r="D4880" i="10" s="1"/>
  <c r="A4881" i="10"/>
  <c r="K4881" i="10" l="1"/>
  <c r="L4881" i="10" s="1"/>
  <c r="M4881" i="10" s="1"/>
  <c r="H4881" i="10"/>
  <c r="I4881" i="10" s="1"/>
  <c r="J4881" i="10" s="1"/>
  <c r="E4881" i="10"/>
  <c r="F4881" i="10" s="1"/>
  <c r="G4881" i="10" s="1"/>
  <c r="B4881" i="10"/>
  <c r="C4881" i="10" s="1"/>
  <c r="D4881" i="10" s="1"/>
  <c r="A4882" i="10"/>
  <c r="K4882" i="10" l="1"/>
  <c r="L4882" i="10" s="1"/>
  <c r="M4882" i="10" s="1"/>
  <c r="H4882" i="10"/>
  <c r="I4882" i="10" s="1"/>
  <c r="J4882" i="10" s="1"/>
  <c r="E4882" i="10"/>
  <c r="F4882" i="10" s="1"/>
  <c r="G4882" i="10" s="1"/>
  <c r="B4882" i="10"/>
  <c r="C4882" i="10" s="1"/>
  <c r="D4882" i="10" s="1"/>
  <c r="A4883" i="10"/>
  <c r="K4883" i="10" l="1"/>
  <c r="L4883" i="10" s="1"/>
  <c r="M4883" i="10" s="1"/>
  <c r="H4883" i="10"/>
  <c r="I4883" i="10" s="1"/>
  <c r="J4883" i="10" s="1"/>
  <c r="E4883" i="10"/>
  <c r="F4883" i="10" s="1"/>
  <c r="G4883" i="10" s="1"/>
  <c r="B4883" i="10"/>
  <c r="C4883" i="10" s="1"/>
  <c r="D4883" i="10" s="1"/>
  <c r="A4884" i="10"/>
  <c r="K4884" i="10" l="1"/>
  <c r="L4884" i="10" s="1"/>
  <c r="M4884" i="10" s="1"/>
  <c r="H4884" i="10"/>
  <c r="I4884" i="10" s="1"/>
  <c r="J4884" i="10" s="1"/>
  <c r="E4884" i="10"/>
  <c r="F4884" i="10" s="1"/>
  <c r="G4884" i="10" s="1"/>
  <c r="B4884" i="10"/>
  <c r="C4884" i="10" s="1"/>
  <c r="D4884" i="10" s="1"/>
  <c r="A4885" i="10"/>
  <c r="K4885" i="10" l="1"/>
  <c r="L4885" i="10" s="1"/>
  <c r="M4885" i="10" s="1"/>
  <c r="H4885" i="10"/>
  <c r="I4885" i="10" s="1"/>
  <c r="J4885" i="10" s="1"/>
  <c r="E4885" i="10"/>
  <c r="F4885" i="10" s="1"/>
  <c r="G4885" i="10" s="1"/>
  <c r="B4885" i="10"/>
  <c r="C4885" i="10" s="1"/>
  <c r="D4885" i="10" s="1"/>
  <c r="A4886" i="10"/>
  <c r="K4886" i="10" l="1"/>
  <c r="L4886" i="10" s="1"/>
  <c r="M4886" i="10" s="1"/>
  <c r="H4886" i="10"/>
  <c r="I4886" i="10" s="1"/>
  <c r="J4886" i="10" s="1"/>
  <c r="E4886" i="10"/>
  <c r="F4886" i="10" s="1"/>
  <c r="G4886" i="10" s="1"/>
  <c r="B4886" i="10"/>
  <c r="C4886" i="10" s="1"/>
  <c r="D4886" i="10" s="1"/>
  <c r="A4887" i="10"/>
  <c r="K4887" i="10" l="1"/>
  <c r="L4887" i="10" s="1"/>
  <c r="M4887" i="10" s="1"/>
  <c r="H4887" i="10"/>
  <c r="I4887" i="10" s="1"/>
  <c r="J4887" i="10" s="1"/>
  <c r="E4887" i="10"/>
  <c r="F4887" i="10" s="1"/>
  <c r="G4887" i="10" s="1"/>
  <c r="B4887" i="10"/>
  <c r="C4887" i="10" s="1"/>
  <c r="D4887" i="10" s="1"/>
  <c r="A4888" i="10"/>
  <c r="K4888" i="10" l="1"/>
  <c r="L4888" i="10" s="1"/>
  <c r="M4888" i="10" s="1"/>
  <c r="H4888" i="10"/>
  <c r="I4888" i="10" s="1"/>
  <c r="J4888" i="10" s="1"/>
  <c r="E4888" i="10"/>
  <c r="F4888" i="10" s="1"/>
  <c r="G4888" i="10" s="1"/>
  <c r="B4888" i="10"/>
  <c r="C4888" i="10" s="1"/>
  <c r="D4888" i="10" s="1"/>
  <c r="A4889" i="10"/>
  <c r="K4889" i="10" l="1"/>
  <c r="L4889" i="10" s="1"/>
  <c r="M4889" i="10" s="1"/>
  <c r="E4889" i="10"/>
  <c r="F4889" i="10" s="1"/>
  <c r="G4889" i="10" s="1"/>
  <c r="H4889" i="10"/>
  <c r="I4889" i="10" s="1"/>
  <c r="J4889" i="10" s="1"/>
  <c r="B4889" i="10"/>
  <c r="C4889" i="10" s="1"/>
  <c r="D4889" i="10" s="1"/>
  <c r="A4890" i="10"/>
  <c r="K4890" i="10" l="1"/>
  <c r="L4890" i="10" s="1"/>
  <c r="M4890" i="10" s="1"/>
  <c r="H4890" i="10"/>
  <c r="I4890" i="10" s="1"/>
  <c r="J4890" i="10" s="1"/>
  <c r="E4890" i="10"/>
  <c r="F4890" i="10" s="1"/>
  <c r="G4890" i="10" s="1"/>
  <c r="B4890" i="10"/>
  <c r="C4890" i="10" s="1"/>
  <c r="D4890" i="10" s="1"/>
  <c r="A4891" i="10"/>
  <c r="K4891" i="10" l="1"/>
  <c r="L4891" i="10" s="1"/>
  <c r="M4891" i="10" s="1"/>
  <c r="H4891" i="10"/>
  <c r="I4891" i="10" s="1"/>
  <c r="J4891" i="10" s="1"/>
  <c r="E4891" i="10"/>
  <c r="F4891" i="10" s="1"/>
  <c r="G4891" i="10" s="1"/>
  <c r="B4891" i="10"/>
  <c r="C4891" i="10" s="1"/>
  <c r="D4891" i="10" s="1"/>
  <c r="A4892" i="10"/>
  <c r="K4892" i="10" l="1"/>
  <c r="L4892" i="10" s="1"/>
  <c r="M4892" i="10" s="1"/>
  <c r="H4892" i="10"/>
  <c r="I4892" i="10" s="1"/>
  <c r="J4892" i="10" s="1"/>
  <c r="E4892" i="10"/>
  <c r="F4892" i="10" s="1"/>
  <c r="G4892" i="10" s="1"/>
  <c r="B4892" i="10"/>
  <c r="C4892" i="10" s="1"/>
  <c r="D4892" i="10" s="1"/>
  <c r="A4893" i="10"/>
  <c r="K4893" i="10" l="1"/>
  <c r="L4893" i="10" s="1"/>
  <c r="M4893" i="10" s="1"/>
  <c r="E4893" i="10"/>
  <c r="F4893" i="10" s="1"/>
  <c r="G4893" i="10" s="1"/>
  <c r="H4893" i="10"/>
  <c r="I4893" i="10" s="1"/>
  <c r="J4893" i="10" s="1"/>
  <c r="B4893" i="10"/>
  <c r="C4893" i="10" s="1"/>
  <c r="D4893" i="10" s="1"/>
  <c r="A4894" i="10"/>
  <c r="K4894" i="10" l="1"/>
  <c r="L4894" i="10" s="1"/>
  <c r="M4894" i="10" s="1"/>
  <c r="H4894" i="10"/>
  <c r="I4894" i="10" s="1"/>
  <c r="J4894" i="10" s="1"/>
  <c r="E4894" i="10"/>
  <c r="F4894" i="10" s="1"/>
  <c r="G4894" i="10" s="1"/>
  <c r="B4894" i="10"/>
  <c r="C4894" i="10" s="1"/>
  <c r="D4894" i="10" s="1"/>
  <c r="A4895" i="10"/>
  <c r="K4895" i="10" l="1"/>
  <c r="L4895" i="10" s="1"/>
  <c r="M4895" i="10" s="1"/>
  <c r="H4895" i="10"/>
  <c r="I4895" i="10" s="1"/>
  <c r="J4895" i="10" s="1"/>
  <c r="E4895" i="10"/>
  <c r="F4895" i="10" s="1"/>
  <c r="G4895" i="10" s="1"/>
  <c r="B4895" i="10"/>
  <c r="C4895" i="10" s="1"/>
  <c r="D4895" i="10" s="1"/>
  <c r="A4896" i="10"/>
  <c r="K4896" i="10" l="1"/>
  <c r="L4896" i="10" s="1"/>
  <c r="M4896" i="10" s="1"/>
  <c r="H4896" i="10"/>
  <c r="I4896" i="10" s="1"/>
  <c r="J4896" i="10" s="1"/>
  <c r="E4896" i="10"/>
  <c r="F4896" i="10" s="1"/>
  <c r="G4896" i="10" s="1"/>
  <c r="B4896" i="10"/>
  <c r="C4896" i="10" s="1"/>
  <c r="D4896" i="10" s="1"/>
  <c r="A4897" i="10"/>
  <c r="K4897" i="10" l="1"/>
  <c r="L4897" i="10" s="1"/>
  <c r="M4897" i="10" s="1"/>
  <c r="H4897" i="10"/>
  <c r="I4897" i="10" s="1"/>
  <c r="J4897" i="10" s="1"/>
  <c r="E4897" i="10"/>
  <c r="F4897" i="10" s="1"/>
  <c r="G4897" i="10" s="1"/>
  <c r="B4897" i="10"/>
  <c r="C4897" i="10" s="1"/>
  <c r="D4897" i="10" s="1"/>
  <c r="A4898" i="10"/>
  <c r="K4898" i="10" l="1"/>
  <c r="L4898" i="10" s="1"/>
  <c r="M4898" i="10" s="1"/>
  <c r="H4898" i="10"/>
  <c r="I4898" i="10" s="1"/>
  <c r="J4898" i="10" s="1"/>
  <c r="E4898" i="10"/>
  <c r="F4898" i="10" s="1"/>
  <c r="G4898" i="10" s="1"/>
  <c r="B4898" i="10"/>
  <c r="C4898" i="10" s="1"/>
  <c r="D4898" i="10" s="1"/>
  <c r="A4899" i="10"/>
  <c r="K4899" i="10" l="1"/>
  <c r="L4899" i="10" s="1"/>
  <c r="M4899" i="10" s="1"/>
  <c r="H4899" i="10"/>
  <c r="I4899" i="10" s="1"/>
  <c r="J4899" i="10" s="1"/>
  <c r="E4899" i="10"/>
  <c r="F4899" i="10" s="1"/>
  <c r="G4899" i="10" s="1"/>
  <c r="B4899" i="10"/>
  <c r="C4899" i="10" s="1"/>
  <c r="D4899" i="10" s="1"/>
  <c r="A4900" i="10"/>
  <c r="K4900" i="10" l="1"/>
  <c r="L4900" i="10" s="1"/>
  <c r="M4900" i="10" s="1"/>
  <c r="H4900" i="10"/>
  <c r="I4900" i="10" s="1"/>
  <c r="J4900" i="10" s="1"/>
  <c r="E4900" i="10"/>
  <c r="F4900" i="10" s="1"/>
  <c r="G4900" i="10" s="1"/>
  <c r="B4900" i="10"/>
  <c r="C4900" i="10" s="1"/>
  <c r="D4900" i="10" s="1"/>
  <c r="A4901" i="10"/>
  <c r="K4901" i="10" l="1"/>
  <c r="L4901" i="10" s="1"/>
  <c r="M4901" i="10" s="1"/>
  <c r="H4901" i="10"/>
  <c r="I4901" i="10" s="1"/>
  <c r="J4901" i="10" s="1"/>
  <c r="E4901" i="10"/>
  <c r="F4901" i="10" s="1"/>
  <c r="G4901" i="10" s="1"/>
  <c r="B4901" i="10"/>
  <c r="C4901" i="10" s="1"/>
  <c r="D4901" i="10" s="1"/>
  <c r="A4902" i="10"/>
  <c r="K4902" i="10" l="1"/>
  <c r="L4902" i="10" s="1"/>
  <c r="M4902" i="10" s="1"/>
  <c r="H4902" i="10"/>
  <c r="I4902" i="10" s="1"/>
  <c r="J4902" i="10" s="1"/>
  <c r="E4902" i="10"/>
  <c r="F4902" i="10" s="1"/>
  <c r="G4902" i="10" s="1"/>
  <c r="B4902" i="10"/>
  <c r="C4902" i="10" s="1"/>
  <c r="D4902" i="10" s="1"/>
  <c r="A4903" i="10"/>
  <c r="K4903" i="10" l="1"/>
  <c r="L4903" i="10" s="1"/>
  <c r="M4903" i="10" s="1"/>
  <c r="H4903" i="10"/>
  <c r="I4903" i="10" s="1"/>
  <c r="J4903" i="10" s="1"/>
  <c r="E4903" i="10"/>
  <c r="F4903" i="10" s="1"/>
  <c r="G4903" i="10" s="1"/>
  <c r="B4903" i="10"/>
  <c r="C4903" i="10" s="1"/>
  <c r="D4903" i="10" s="1"/>
  <c r="A4904" i="10"/>
  <c r="K4904" i="10" l="1"/>
  <c r="L4904" i="10" s="1"/>
  <c r="M4904" i="10" s="1"/>
  <c r="H4904" i="10"/>
  <c r="I4904" i="10" s="1"/>
  <c r="J4904" i="10" s="1"/>
  <c r="E4904" i="10"/>
  <c r="F4904" i="10" s="1"/>
  <c r="G4904" i="10" s="1"/>
  <c r="B4904" i="10"/>
  <c r="C4904" i="10" s="1"/>
  <c r="D4904" i="10" s="1"/>
  <c r="A4905" i="10"/>
  <c r="K4905" i="10" l="1"/>
  <c r="L4905" i="10" s="1"/>
  <c r="M4905" i="10" s="1"/>
  <c r="H4905" i="10"/>
  <c r="I4905" i="10" s="1"/>
  <c r="J4905" i="10" s="1"/>
  <c r="E4905" i="10"/>
  <c r="F4905" i="10" s="1"/>
  <c r="G4905" i="10" s="1"/>
  <c r="B4905" i="10"/>
  <c r="C4905" i="10" s="1"/>
  <c r="D4905" i="10" s="1"/>
  <c r="A4906" i="10"/>
  <c r="K4906" i="10" l="1"/>
  <c r="L4906" i="10" s="1"/>
  <c r="M4906" i="10" s="1"/>
  <c r="H4906" i="10"/>
  <c r="I4906" i="10" s="1"/>
  <c r="J4906" i="10" s="1"/>
  <c r="E4906" i="10"/>
  <c r="F4906" i="10" s="1"/>
  <c r="G4906" i="10" s="1"/>
  <c r="B4906" i="10"/>
  <c r="C4906" i="10" s="1"/>
  <c r="D4906" i="10" s="1"/>
  <c r="A4907" i="10"/>
  <c r="K4907" i="10" l="1"/>
  <c r="L4907" i="10" s="1"/>
  <c r="M4907" i="10" s="1"/>
  <c r="H4907" i="10"/>
  <c r="I4907" i="10" s="1"/>
  <c r="J4907" i="10" s="1"/>
  <c r="E4907" i="10"/>
  <c r="F4907" i="10" s="1"/>
  <c r="G4907" i="10" s="1"/>
  <c r="B4907" i="10"/>
  <c r="C4907" i="10" s="1"/>
  <c r="D4907" i="10" s="1"/>
  <c r="A4908" i="10"/>
  <c r="K4908" i="10" l="1"/>
  <c r="L4908" i="10" s="1"/>
  <c r="M4908" i="10" s="1"/>
  <c r="H4908" i="10"/>
  <c r="I4908" i="10" s="1"/>
  <c r="J4908" i="10" s="1"/>
  <c r="E4908" i="10"/>
  <c r="F4908" i="10" s="1"/>
  <c r="G4908" i="10" s="1"/>
  <c r="B4908" i="10"/>
  <c r="C4908" i="10" s="1"/>
  <c r="D4908" i="10" s="1"/>
  <c r="A4909" i="10"/>
  <c r="K4909" i="10" l="1"/>
  <c r="L4909" i="10" s="1"/>
  <c r="M4909" i="10" s="1"/>
  <c r="H4909" i="10"/>
  <c r="I4909" i="10" s="1"/>
  <c r="J4909" i="10" s="1"/>
  <c r="E4909" i="10"/>
  <c r="F4909" i="10" s="1"/>
  <c r="G4909" i="10" s="1"/>
  <c r="B4909" i="10"/>
  <c r="C4909" i="10" s="1"/>
  <c r="D4909" i="10" s="1"/>
  <c r="A4910" i="10"/>
  <c r="K4910" i="10" l="1"/>
  <c r="L4910" i="10" s="1"/>
  <c r="M4910" i="10" s="1"/>
  <c r="H4910" i="10"/>
  <c r="I4910" i="10" s="1"/>
  <c r="J4910" i="10" s="1"/>
  <c r="E4910" i="10"/>
  <c r="F4910" i="10" s="1"/>
  <c r="G4910" i="10" s="1"/>
  <c r="B4910" i="10"/>
  <c r="C4910" i="10" s="1"/>
  <c r="D4910" i="10" s="1"/>
  <c r="A4911" i="10"/>
  <c r="K4911" i="10" l="1"/>
  <c r="L4911" i="10" s="1"/>
  <c r="M4911" i="10" s="1"/>
  <c r="H4911" i="10"/>
  <c r="I4911" i="10" s="1"/>
  <c r="J4911" i="10" s="1"/>
  <c r="E4911" i="10"/>
  <c r="F4911" i="10" s="1"/>
  <c r="G4911" i="10" s="1"/>
  <c r="B4911" i="10"/>
  <c r="C4911" i="10" s="1"/>
  <c r="D4911" i="10" s="1"/>
  <c r="A4912" i="10"/>
  <c r="K4912" i="10" l="1"/>
  <c r="L4912" i="10" s="1"/>
  <c r="M4912" i="10" s="1"/>
  <c r="H4912" i="10"/>
  <c r="I4912" i="10" s="1"/>
  <c r="J4912" i="10" s="1"/>
  <c r="E4912" i="10"/>
  <c r="F4912" i="10" s="1"/>
  <c r="G4912" i="10" s="1"/>
  <c r="B4912" i="10"/>
  <c r="C4912" i="10" s="1"/>
  <c r="D4912" i="10" s="1"/>
  <c r="A4913" i="10"/>
  <c r="K4913" i="10" l="1"/>
  <c r="L4913" i="10" s="1"/>
  <c r="M4913" i="10" s="1"/>
  <c r="H4913" i="10"/>
  <c r="I4913" i="10" s="1"/>
  <c r="J4913" i="10" s="1"/>
  <c r="E4913" i="10"/>
  <c r="F4913" i="10" s="1"/>
  <c r="G4913" i="10" s="1"/>
  <c r="B4913" i="10"/>
  <c r="C4913" i="10" s="1"/>
  <c r="D4913" i="10" s="1"/>
  <c r="A4914" i="10"/>
  <c r="K4914" i="10" l="1"/>
  <c r="L4914" i="10" s="1"/>
  <c r="M4914" i="10" s="1"/>
  <c r="H4914" i="10"/>
  <c r="I4914" i="10" s="1"/>
  <c r="J4914" i="10" s="1"/>
  <c r="E4914" i="10"/>
  <c r="F4914" i="10" s="1"/>
  <c r="G4914" i="10" s="1"/>
  <c r="B4914" i="10"/>
  <c r="C4914" i="10" s="1"/>
  <c r="D4914" i="10" s="1"/>
  <c r="A4915" i="10"/>
  <c r="K4915" i="10" l="1"/>
  <c r="L4915" i="10" s="1"/>
  <c r="M4915" i="10" s="1"/>
  <c r="H4915" i="10"/>
  <c r="I4915" i="10" s="1"/>
  <c r="J4915" i="10" s="1"/>
  <c r="E4915" i="10"/>
  <c r="F4915" i="10" s="1"/>
  <c r="G4915" i="10" s="1"/>
  <c r="B4915" i="10"/>
  <c r="C4915" i="10" s="1"/>
  <c r="D4915" i="10" s="1"/>
  <c r="A4916" i="10"/>
  <c r="K4916" i="10" l="1"/>
  <c r="L4916" i="10" s="1"/>
  <c r="M4916" i="10" s="1"/>
  <c r="H4916" i="10"/>
  <c r="I4916" i="10" s="1"/>
  <c r="J4916" i="10" s="1"/>
  <c r="E4916" i="10"/>
  <c r="F4916" i="10" s="1"/>
  <c r="G4916" i="10" s="1"/>
  <c r="B4916" i="10"/>
  <c r="C4916" i="10" s="1"/>
  <c r="D4916" i="10" s="1"/>
  <c r="A4917" i="10"/>
  <c r="K4917" i="10" l="1"/>
  <c r="L4917" i="10" s="1"/>
  <c r="M4917" i="10" s="1"/>
  <c r="H4917" i="10"/>
  <c r="I4917" i="10" s="1"/>
  <c r="J4917" i="10" s="1"/>
  <c r="E4917" i="10"/>
  <c r="F4917" i="10" s="1"/>
  <c r="G4917" i="10" s="1"/>
  <c r="B4917" i="10"/>
  <c r="C4917" i="10" s="1"/>
  <c r="D4917" i="10" s="1"/>
  <c r="A4918" i="10"/>
  <c r="K4918" i="10" l="1"/>
  <c r="L4918" i="10" s="1"/>
  <c r="M4918" i="10" s="1"/>
  <c r="H4918" i="10"/>
  <c r="I4918" i="10" s="1"/>
  <c r="J4918" i="10" s="1"/>
  <c r="E4918" i="10"/>
  <c r="F4918" i="10" s="1"/>
  <c r="G4918" i="10" s="1"/>
  <c r="B4918" i="10"/>
  <c r="C4918" i="10" s="1"/>
  <c r="D4918" i="10" s="1"/>
  <c r="A4919" i="10"/>
  <c r="K4919" i="10" l="1"/>
  <c r="L4919" i="10" s="1"/>
  <c r="M4919" i="10" s="1"/>
  <c r="H4919" i="10"/>
  <c r="I4919" i="10" s="1"/>
  <c r="J4919" i="10" s="1"/>
  <c r="E4919" i="10"/>
  <c r="F4919" i="10" s="1"/>
  <c r="G4919" i="10" s="1"/>
  <c r="B4919" i="10"/>
  <c r="C4919" i="10" s="1"/>
  <c r="D4919" i="10" s="1"/>
  <c r="A4920" i="10"/>
  <c r="K4920" i="10" l="1"/>
  <c r="L4920" i="10" s="1"/>
  <c r="M4920" i="10" s="1"/>
  <c r="H4920" i="10"/>
  <c r="I4920" i="10" s="1"/>
  <c r="J4920" i="10" s="1"/>
  <c r="E4920" i="10"/>
  <c r="F4920" i="10" s="1"/>
  <c r="G4920" i="10" s="1"/>
  <c r="B4920" i="10"/>
  <c r="C4920" i="10" s="1"/>
  <c r="D4920" i="10" s="1"/>
  <c r="A4921" i="10"/>
  <c r="K4921" i="10" l="1"/>
  <c r="L4921" i="10" s="1"/>
  <c r="M4921" i="10" s="1"/>
  <c r="H4921" i="10"/>
  <c r="I4921" i="10" s="1"/>
  <c r="J4921" i="10" s="1"/>
  <c r="E4921" i="10"/>
  <c r="F4921" i="10" s="1"/>
  <c r="G4921" i="10" s="1"/>
  <c r="B4921" i="10"/>
  <c r="C4921" i="10" s="1"/>
  <c r="D4921" i="10" s="1"/>
  <c r="A4922" i="10"/>
  <c r="K4922" i="10" l="1"/>
  <c r="L4922" i="10" s="1"/>
  <c r="M4922" i="10" s="1"/>
  <c r="H4922" i="10"/>
  <c r="I4922" i="10" s="1"/>
  <c r="J4922" i="10" s="1"/>
  <c r="E4922" i="10"/>
  <c r="F4922" i="10" s="1"/>
  <c r="G4922" i="10" s="1"/>
  <c r="B4922" i="10"/>
  <c r="C4922" i="10" s="1"/>
  <c r="D4922" i="10" s="1"/>
  <c r="A4923" i="10"/>
  <c r="K4923" i="10" l="1"/>
  <c r="L4923" i="10" s="1"/>
  <c r="M4923" i="10" s="1"/>
  <c r="H4923" i="10"/>
  <c r="I4923" i="10" s="1"/>
  <c r="J4923" i="10" s="1"/>
  <c r="E4923" i="10"/>
  <c r="F4923" i="10" s="1"/>
  <c r="G4923" i="10" s="1"/>
  <c r="B4923" i="10"/>
  <c r="C4923" i="10" s="1"/>
  <c r="D4923" i="10" s="1"/>
  <c r="A4924" i="10"/>
  <c r="K4924" i="10" l="1"/>
  <c r="L4924" i="10" s="1"/>
  <c r="M4924" i="10" s="1"/>
  <c r="H4924" i="10"/>
  <c r="I4924" i="10" s="1"/>
  <c r="J4924" i="10" s="1"/>
  <c r="E4924" i="10"/>
  <c r="F4924" i="10" s="1"/>
  <c r="G4924" i="10" s="1"/>
  <c r="B4924" i="10"/>
  <c r="C4924" i="10" s="1"/>
  <c r="D4924" i="10" s="1"/>
  <c r="A4925" i="10"/>
  <c r="K4925" i="10" l="1"/>
  <c r="L4925" i="10" s="1"/>
  <c r="M4925" i="10" s="1"/>
  <c r="H4925" i="10"/>
  <c r="I4925" i="10" s="1"/>
  <c r="J4925" i="10" s="1"/>
  <c r="E4925" i="10"/>
  <c r="F4925" i="10" s="1"/>
  <c r="G4925" i="10" s="1"/>
  <c r="B4925" i="10"/>
  <c r="C4925" i="10" s="1"/>
  <c r="D4925" i="10" s="1"/>
  <c r="A4926" i="10"/>
  <c r="K4926" i="10" l="1"/>
  <c r="L4926" i="10" s="1"/>
  <c r="M4926" i="10" s="1"/>
  <c r="H4926" i="10"/>
  <c r="I4926" i="10" s="1"/>
  <c r="J4926" i="10" s="1"/>
  <c r="E4926" i="10"/>
  <c r="F4926" i="10" s="1"/>
  <c r="G4926" i="10" s="1"/>
  <c r="B4926" i="10"/>
  <c r="C4926" i="10" s="1"/>
  <c r="D4926" i="10" s="1"/>
  <c r="A4927" i="10"/>
  <c r="K4927" i="10" l="1"/>
  <c r="L4927" i="10" s="1"/>
  <c r="M4927" i="10" s="1"/>
  <c r="H4927" i="10"/>
  <c r="I4927" i="10" s="1"/>
  <c r="J4927" i="10" s="1"/>
  <c r="E4927" i="10"/>
  <c r="F4927" i="10" s="1"/>
  <c r="G4927" i="10" s="1"/>
  <c r="B4927" i="10"/>
  <c r="C4927" i="10" s="1"/>
  <c r="D4927" i="10" s="1"/>
  <c r="A4928" i="10"/>
  <c r="K4928" i="10" l="1"/>
  <c r="L4928" i="10" s="1"/>
  <c r="M4928" i="10" s="1"/>
  <c r="H4928" i="10"/>
  <c r="I4928" i="10" s="1"/>
  <c r="J4928" i="10" s="1"/>
  <c r="E4928" i="10"/>
  <c r="F4928" i="10" s="1"/>
  <c r="G4928" i="10" s="1"/>
  <c r="B4928" i="10"/>
  <c r="C4928" i="10" s="1"/>
  <c r="D4928" i="10" s="1"/>
  <c r="A4929" i="10"/>
  <c r="K4929" i="10" l="1"/>
  <c r="L4929" i="10" s="1"/>
  <c r="M4929" i="10" s="1"/>
  <c r="H4929" i="10"/>
  <c r="I4929" i="10" s="1"/>
  <c r="J4929" i="10" s="1"/>
  <c r="E4929" i="10"/>
  <c r="F4929" i="10" s="1"/>
  <c r="G4929" i="10" s="1"/>
  <c r="B4929" i="10"/>
  <c r="C4929" i="10" s="1"/>
  <c r="D4929" i="10" s="1"/>
  <c r="A4930" i="10"/>
  <c r="K4930" i="10" l="1"/>
  <c r="L4930" i="10" s="1"/>
  <c r="M4930" i="10" s="1"/>
  <c r="H4930" i="10"/>
  <c r="I4930" i="10" s="1"/>
  <c r="J4930" i="10" s="1"/>
  <c r="E4930" i="10"/>
  <c r="F4930" i="10" s="1"/>
  <c r="G4930" i="10" s="1"/>
  <c r="B4930" i="10"/>
  <c r="C4930" i="10" s="1"/>
  <c r="D4930" i="10" s="1"/>
  <c r="A4931" i="10"/>
  <c r="K4931" i="10" l="1"/>
  <c r="L4931" i="10" s="1"/>
  <c r="M4931" i="10" s="1"/>
  <c r="H4931" i="10"/>
  <c r="I4931" i="10" s="1"/>
  <c r="J4931" i="10" s="1"/>
  <c r="E4931" i="10"/>
  <c r="F4931" i="10" s="1"/>
  <c r="G4931" i="10" s="1"/>
  <c r="B4931" i="10"/>
  <c r="C4931" i="10" s="1"/>
  <c r="D4931" i="10" s="1"/>
  <c r="A4932" i="10"/>
  <c r="K4932" i="10" l="1"/>
  <c r="L4932" i="10" s="1"/>
  <c r="M4932" i="10" s="1"/>
  <c r="H4932" i="10"/>
  <c r="I4932" i="10" s="1"/>
  <c r="J4932" i="10" s="1"/>
  <c r="E4932" i="10"/>
  <c r="F4932" i="10" s="1"/>
  <c r="G4932" i="10" s="1"/>
  <c r="B4932" i="10"/>
  <c r="C4932" i="10" s="1"/>
  <c r="D4932" i="10" s="1"/>
  <c r="A4933" i="10"/>
  <c r="K4933" i="10" l="1"/>
  <c r="L4933" i="10" s="1"/>
  <c r="M4933" i="10" s="1"/>
  <c r="H4933" i="10"/>
  <c r="I4933" i="10" s="1"/>
  <c r="J4933" i="10" s="1"/>
  <c r="E4933" i="10"/>
  <c r="F4933" i="10" s="1"/>
  <c r="G4933" i="10" s="1"/>
  <c r="B4933" i="10"/>
  <c r="C4933" i="10" s="1"/>
  <c r="D4933" i="10" s="1"/>
  <c r="A4934" i="10"/>
  <c r="K4934" i="10" l="1"/>
  <c r="L4934" i="10" s="1"/>
  <c r="M4934" i="10" s="1"/>
  <c r="H4934" i="10"/>
  <c r="I4934" i="10" s="1"/>
  <c r="J4934" i="10" s="1"/>
  <c r="E4934" i="10"/>
  <c r="F4934" i="10" s="1"/>
  <c r="G4934" i="10" s="1"/>
  <c r="B4934" i="10"/>
  <c r="C4934" i="10" s="1"/>
  <c r="D4934" i="10" s="1"/>
  <c r="A4935" i="10"/>
  <c r="K4935" i="10" l="1"/>
  <c r="L4935" i="10" s="1"/>
  <c r="M4935" i="10" s="1"/>
  <c r="H4935" i="10"/>
  <c r="I4935" i="10" s="1"/>
  <c r="J4935" i="10" s="1"/>
  <c r="E4935" i="10"/>
  <c r="F4935" i="10" s="1"/>
  <c r="G4935" i="10" s="1"/>
  <c r="B4935" i="10"/>
  <c r="C4935" i="10" s="1"/>
  <c r="D4935" i="10" s="1"/>
  <c r="A4936" i="10"/>
  <c r="K4936" i="10" l="1"/>
  <c r="L4936" i="10" s="1"/>
  <c r="M4936" i="10" s="1"/>
  <c r="H4936" i="10"/>
  <c r="I4936" i="10" s="1"/>
  <c r="J4936" i="10" s="1"/>
  <c r="E4936" i="10"/>
  <c r="F4936" i="10" s="1"/>
  <c r="G4936" i="10" s="1"/>
  <c r="B4936" i="10"/>
  <c r="C4936" i="10" s="1"/>
  <c r="D4936" i="10" s="1"/>
  <c r="A4937" i="10"/>
  <c r="K4937" i="10" l="1"/>
  <c r="L4937" i="10" s="1"/>
  <c r="M4937" i="10" s="1"/>
  <c r="H4937" i="10"/>
  <c r="I4937" i="10" s="1"/>
  <c r="J4937" i="10" s="1"/>
  <c r="E4937" i="10"/>
  <c r="F4937" i="10" s="1"/>
  <c r="G4937" i="10" s="1"/>
  <c r="B4937" i="10"/>
  <c r="C4937" i="10" s="1"/>
  <c r="D4937" i="10" s="1"/>
  <c r="A4938" i="10"/>
  <c r="K4938" i="10" l="1"/>
  <c r="L4938" i="10" s="1"/>
  <c r="M4938" i="10" s="1"/>
  <c r="H4938" i="10"/>
  <c r="I4938" i="10" s="1"/>
  <c r="J4938" i="10" s="1"/>
  <c r="E4938" i="10"/>
  <c r="F4938" i="10" s="1"/>
  <c r="G4938" i="10" s="1"/>
  <c r="B4938" i="10"/>
  <c r="C4938" i="10" s="1"/>
  <c r="D4938" i="10" s="1"/>
  <c r="A4939" i="10"/>
  <c r="K4939" i="10" l="1"/>
  <c r="L4939" i="10" s="1"/>
  <c r="M4939" i="10" s="1"/>
  <c r="H4939" i="10"/>
  <c r="I4939" i="10" s="1"/>
  <c r="J4939" i="10" s="1"/>
  <c r="E4939" i="10"/>
  <c r="F4939" i="10" s="1"/>
  <c r="G4939" i="10" s="1"/>
  <c r="B4939" i="10"/>
  <c r="C4939" i="10" s="1"/>
  <c r="D4939" i="10" s="1"/>
  <c r="A4940" i="10"/>
  <c r="K4940" i="10" l="1"/>
  <c r="L4940" i="10" s="1"/>
  <c r="M4940" i="10" s="1"/>
  <c r="H4940" i="10"/>
  <c r="I4940" i="10" s="1"/>
  <c r="J4940" i="10" s="1"/>
  <c r="E4940" i="10"/>
  <c r="F4940" i="10" s="1"/>
  <c r="G4940" i="10" s="1"/>
  <c r="B4940" i="10"/>
  <c r="C4940" i="10" s="1"/>
  <c r="D4940" i="10" s="1"/>
  <c r="A4941" i="10"/>
  <c r="K4941" i="10" l="1"/>
  <c r="L4941" i="10" s="1"/>
  <c r="M4941" i="10" s="1"/>
  <c r="H4941" i="10"/>
  <c r="I4941" i="10" s="1"/>
  <c r="J4941" i="10" s="1"/>
  <c r="E4941" i="10"/>
  <c r="F4941" i="10" s="1"/>
  <c r="G4941" i="10" s="1"/>
  <c r="B4941" i="10"/>
  <c r="C4941" i="10" s="1"/>
  <c r="D4941" i="10" s="1"/>
  <c r="A4942" i="10"/>
  <c r="K4942" i="10" l="1"/>
  <c r="L4942" i="10" s="1"/>
  <c r="M4942" i="10" s="1"/>
  <c r="H4942" i="10"/>
  <c r="I4942" i="10" s="1"/>
  <c r="J4942" i="10" s="1"/>
  <c r="E4942" i="10"/>
  <c r="F4942" i="10" s="1"/>
  <c r="G4942" i="10" s="1"/>
  <c r="B4942" i="10"/>
  <c r="C4942" i="10" s="1"/>
  <c r="D4942" i="10" s="1"/>
  <c r="A4943" i="10"/>
  <c r="K4943" i="10" l="1"/>
  <c r="L4943" i="10" s="1"/>
  <c r="M4943" i="10" s="1"/>
  <c r="H4943" i="10"/>
  <c r="I4943" i="10" s="1"/>
  <c r="J4943" i="10" s="1"/>
  <c r="E4943" i="10"/>
  <c r="F4943" i="10" s="1"/>
  <c r="G4943" i="10" s="1"/>
  <c r="B4943" i="10"/>
  <c r="C4943" i="10" s="1"/>
  <c r="D4943" i="10" s="1"/>
  <c r="A4944" i="10"/>
  <c r="K4944" i="10" l="1"/>
  <c r="L4944" i="10" s="1"/>
  <c r="M4944" i="10" s="1"/>
  <c r="H4944" i="10"/>
  <c r="I4944" i="10" s="1"/>
  <c r="J4944" i="10" s="1"/>
  <c r="E4944" i="10"/>
  <c r="F4944" i="10" s="1"/>
  <c r="G4944" i="10" s="1"/>
  <c r="B4944" i="10"/>
  <c r="C4944" i="10" s="1"/>
  <c r="D4944" i="10" s="1"/>
  <c r="A4945" i="10"/>
  <c r="K4945" i="10" l="1"/>
  <c r="L4945" i="10" s="1"/>
  <c r="M4945" i="10" s="1"/>
  <c r="H4945" i="10"/>
  <c r="I4945" i="10" s="1"/>
  <c r="J4945" i="10" s="1"/>
  <c r="E4945" i="10"/>
  <c r="F4945" i="10" s="1"/>
  <c r="G4945" i="10" s="1"/>
  <c r="B4945" i="10"/>
  <c r="C4945" i="10" s="1"/>
  <c r="D4945" i="10" s="1"/>
  <c r="A4946" i="10"/>
  <c r="K4946" i="10" l="1"/>
  <c r="L4946" i="10" s="1"/>
  <c r="M4946" i="10" s="1"/>
  <c r="H4946" i="10"/>
  <c r="I4946" i="10" s="1"/>
  <c r="J4946" i="10" s="1"/>
  <c r="E4946" i="10"/>
  <c r="F4946" i="10" s="1"/>
  <c r="G4946" i="10" s="1"/>
  <c r="B4946" i="10"/>
  <c r="C4946" i="10" s="1"/>
  <c r="D4946" i="10" s="1"/>
  <c r="A4947" i="10"/>
  <c r="K4947" i="10" l="1"/>
  <c r="L4947" i="10" s="1"/>
  <c r="M4947" i="10" s="1"/>
  <c r="H4947" i="10"/>
  <c r="I4947" i="10" s="1"/>
  <c r="J4947" i="10" s="1"/>
  <c r="E4947" i="10"/>
  <c r="F4947" i="10" s="1"/>
  <c r="G4947" i="10" s="1"/>
  <c r="B4947" i="10"/>
  <c r="C4947" i="10" s="1"/>
  <c r="D4947" i="10" s="1"/>
  <c r="A4948" i="10"/>
  <c r="K4948" i="10" l="1"/>
  <c r="L4948" i="10" s="1"/>
  <c r="M4948" i="10" s="1"/>
  <c r="H4948" i="10"/>
  <c r="I4948" i="10" s="1"/>
  <c r="J4948" i="10" s="1"/>
  <c r="E4948" i="10"/>
  <c r="F4948" i="10" s="1"/>
  <c r="G4948" i="10" s="1"/>
  <c r="B4948" i="10"/>
  <c r="C4948" i="10" s="1"/>
  <c r="D4948" i="10" s="1"/>
  <c r="A4949" i="10"/>
  <c r="K4949" i="10" l="1"/>
  <c r="L4949" i="10" s="1"/>
  <c r="M4949" i="10" s="1"/>
  <c r="H4949" i="10"/>
  <c r="I4949" i="10" s="1"/>
  <c r="J4949" i="10" s="1"/>
  <c r="E4949" i="10"/>
  <c r="F4949" i="10" s="1"/>
  <c r="G4949" i="10" s="1"/>
  <c r="B4949" i="10"/>
  <c r="C4949" i="10" s="1"/>
  <c r="D4949" i="10" s="1"/>
  <c r="A4950" i="10"/>
  <c r="K4950" i="10" l="1"/>
  <c r="L4950" i="10" s="1"/>
  <c r="M4950" i="10" s="1"/>
  <c r="H4950" i="10"/>
  <c r="I4950" i="10" s="1"/>
  <c r="J4950" i="10" s="1"/>
  <c r="E4950" i="10"/>
  <c r="F4950" i="10" s="1"/>
  <c r="G4950" i="10" s="1"/>
  <c r="B4950" i="10"/>
  <c r="C4950" i="10" s="1"/>
  <c r="D4950" i="10" s="1"/>
  <c r="A4951" i="10"/>
  <c r="K4951" i="10" l="1"/>
  <c r="L4951" i="10" s="1"/>
  <c r="M4951" i="10" s="1"/>
  <c r="H4951" i="10"/>
  <c r="I4951" i="10" s="1"/>
  <c r="J4951" i="10" s="1"/>
  <c r="E4951" i="10"/>
  <c r="F4951" i="10" s="1"/>
  <c r="G4951" i="10" s="1"/>
  <c r="B4951" i="10"/>
  <c r="C4951" i="10" s="1"/>
  <c r="D4951" i="10" s="1"/>
  <c r="A4952" i="10"/>
  <c r="K4952" i="10" l="1"/>
  <c r="L4952" i="10" s="1"/>
  <c r="M4952" i="10" s="1"/>
  <c r="H4952" i="10"/>
  <c r="I4952" i="10" s="1"/>
  <c r="J4952" i="10" s="1"/>
  <c r="E4952" i="10"/>
  <c r="F4952" i="10" s="1"/>
  <c r="G4952" i="10" s="1"/>
  <c r="B4952" i="10"/>
  <c r="C4952" i="10" s="1"/>
  <c r="D4952" i="10" s="1"/>
  <c r="A4953" i="10"/>
  <c r="K4953" i="10" l="1"/>
  <c r="L4953" i="10" s="1"/>
  <c r="M4953" i="10" s="1"/>
  <c r="H4953" i="10"/>
  <c r="I4953" i="10" s="1"/>
  <c r="J4953" i="10" s="1"/>
  <c r="E4953" i="10"/>
  <c r="F4953" i="10" s="1"/>
  <c r="G4953" i="10" s="1"/>
  <c r="B4953" i="10"/>
  <c r="C4953" i="10" s="1"/>
  <c r="D4953" i="10" s="1"/>
  <c r="A4954" i="10"/>
  <c r="K4954" i="10" l="1"/>
  <c r="L4954" i="10" s="1"/>
  <c r="M4954" i="10" s="1"/>
  <c r="H4954" i="10"/>
  <c r="I4954" i="10" s="1"/>
  <c r="J4954" i="10" s="1"/>
  <c r="E4954" i="10"/>
  <c r="F4954" i="10" s="1"/>
  <c r="G4954" i="10" s="1"/>
  <c r="B4954" i="10"/>
  <c r="C4954" i="10" s="1"/>
  <c r="D4954" i="10" s="1"/>
  <c r="A4955" i="10"/>
  <c r="K4955" i="10" l="1"/>
  <c r="L4955" i="10" s="1"/>
  <c r="M4955" i="10" s="1"/>
  <c r="H4955" i="10"/>
  <c r="I4955" i="10" s="1"/>
  <c r="J4955" i="10" s="1"/>
  <c r="E4955" i="10"/>
  <c r="F4955" i="10" s="1"/>
  <c r="G4955" i="10" s="1"/>
  <c r="B4955" i="10"/>
  <c r="C4955" i="10" s="1"/>
  <c r="D4955" i="10" s="1"/>
  <c r="A4956" i="10"/>
  <c r="K4956" i="10" l="1"/>
  <c r="L4956" i="10" s="1"/>
  <c r="M4956" i="10" s="1"/>
  <c r="H4956" i="10"/>
  <c r="I4956" i="10" s="1"/>
  <c r="J4956" i="10" s="1"/>
  <c r="E4956" i="10"/>
  <c r="F4956" i="10" s="1"/>
  <c r="G4956" i="10" s="1"/>
  <c r="B4956" i="10"/>
  <c r="C4956" i="10" s="1"/>
  <c r="D4956" i="10" s="1"/>
  <c r="A4957" i="10"/>
  <c r="K4957" i="10" l="1"/>
  <c r="L4957" i="10" s="1"/>
  <c r="M4957" i="10" s="1"/>
  <c r="H4957" i="10"/>
  <c r="I4957" i="10" s="1"/>
  <c r="J4957" i="10" s="1"/>
  <c r="E4957" i="10"/>
  <c r="F4957" i="10" s="1"/>
  <c r="G4957" i="10" s="1"/>
  <c r="B4957" i="10"/>
  <c r="C4957" i="10" s="1"/>
  <c r="D4957" i="10" s="1"/>
  <c r="A4958" i="10"/>
  <c r="K4958" i="10" l="1"/>
  <c r="L4958" i="10" s="1"/>
  <c r="M4958" i="10" s="1"/>
  <c r="H4958" i="10"/>
  <c r="I4958" i="10" s="1"/>
  <c r="J4958" i="10" s="1"/>
  <c r="E4958" i="10"/>
  <c r="F4958" i="10" s="1"/>
  <c r="G4958" i="10" s="1"/>
  <c r="B4958" i="10"/>
  <c r="C4958" i="10" s="1"/>
  <c r="D4958" i="10" s="1"/>
  <c r="A4959" i="10"/>
  <c r="K4959" i="10" l="1"/>
  <c r="L4959" i="10" s="1"/>
  <c r="M4959" i="10" s="1"/>
  <c r="H4959" i="10"/>
  <c r="I4959" i="10" s="1"/>
  <c r="J4959" i="10" s="1"/>
  <c r="E4959" i="10"/>
  <c r="F4959" i="10" s="1"/>
  <c r="G4959" i="10" s="1"/>
  <c r="B4959" i="10"/>
  <c r="C4959" i="10" s="1"/>
  <c r="D4959" i="10" s="1"/>
  <c r="A4960" i="10"/>
  <c r="K4960" i="10" l="1"/>
  <c r="L4960" i="10" s="1"/>
  <c r="M4960" i="10" s="1"/>
  <c r="H4960" i="10"/>
  <c r="I4960" i="10" s="1"/>
  <c r="J4960" i="10" s="1"/>
  <c r="E4960" i="10"/>
  <c r="F4960" i="10" s="1"/>
  <c r="G4960" i="10" s="1"/>
  <c r="B4960" i="10"/>
  <c r="C4960" i="10" s="1"/>
  <c r="D4960" i="10" s="1"/>
  <c r="A4961" i="10"/>
  <c r="K4961" i="10" l="1"/>
  <c r="L4961" i="10" s="1"/>
  <c r="M4961" i="10" s="1"/>
  <c r="H4961" i="10"/>
  <c r="I4961" i="10" s="1"/>
  <c r="J4961" i="10" s="1"/>
  <c r="E4961" i="10"/>
  <c r="F4961" i="10" s="1"/>
  <c r="G4961" i="10" s="1"/>
  <c r="B4961" i="10"/>
  <c r="C4961" i="10" s="1"/>
  <c r="D4961" i="10" s="1"/>
  <c r="A4962" i="10"/>
  <c r="K4962" i="10" l="1"/>
  <c r="L4962" i="10" s="1"/>
  <c r="M4962" i="10" s="1"/>
  <c r="H4962" i="10"/>
  <c r="I4962" i="10" s="1"/>
  <c r="J4962" i="10" s="1"/>
  <c r="E4962" i="10"/>
  <c r="F4962" i="10" s="1"/>
  <c r="G4962" i="10" s="1"/>
  <c r="B4962" i="10"/>
  <c r="C4962" i="10" s="1"/>
  <c r="D4962" i="10" s="1"/>
  <c r="A4963" i="10"/>
  <c r="K4963" i="10" l="1"/>
  <c r="L4963" i="10" s="1"/>
  <c r="M4963" i="10" s="1"/>
  <c r="H4963" i="10"/>
  <c r="I4963" i="10" s="1"/>
  <c r="J4963" i="10" s="1"/>
  <c r="E4963" i="10"/>
  <c r="F4963" i="10" s="1"/>
  <c r="G4963" i="10" s="1"/>
  <c r="B4963" i="10"/>
  <c r="C4963" i="10" s="1"/>
  <c r="D4963" i="10" s="1"/>
  <c r="A4964" i="10"/>
  <c r="K4964" i="10" l="1"/>
  <c r="L4964" i="10" s="1"/>
  <c r="M4964" i="10" s="1"/>
  <c r="H4964" i="10"/>
  <c r="I4964" i="10" s="1"/>
  <c r="J4964" i="10" s="1"/>
  <c r="E4964" i="10"/>
  <c r="F4964" i="10" s="1"/>
  <c r="G4964" i="10" s="1"/>
  <c r="B4964" i="10"/>
  <c r="C4964" i="10" s="1"/>
  <c r="D4964" i="10" s="1"/>
  <c r="A4965" i="10"/>
  <c r="K4965" i="10" l="1"/>
  <c r="L4965" i="10" s="1"/>
  <c r="M4965" i="10" s="1"/>
  <c r="H4965" i="10"/>
  <c r="I4965" i="10" s="1"/>
  <c r="J4965" i="10" s="1"/>
  <c r="E4965" i="10"/>
  <c r="F4965" i="10" s="1"/>
  <c r="G4965" i="10" s="1"/>
  <c r="B4965" i="10"/>
  <c r="C4965" i="10" s="1"/>
  <c r="D4965" i="10" s="1"/>
  <c r="A4966" i="10"/>
  <c r="K4966" i="10" l="1"/>
  <c r="L4966" i="10" s="1"/>
  <c r="M4966" i="10" s="1"/>
  <c r="H4966" i="10"/>
  <c r="I4966" i="10" s="1"/>
  <c r="J4966" i="10" s="1"/>
  <c r="E4966" i="10"/>
  <c r="F4966" i="10" s="1"/>
  <c r="G4966" i="10" s="1"/>
  <c r="B4966" i="10"/>
  <c r="C4966" i="10" s="1"/>
  <c r="D4966" i="10" s="1"/>
  <c r="A4967" i="10"/>
  <c r="K4967" i="10" l="1"/>
  <c r="L4967" i="10" s="1"/>
  <c r="M4967" i="10" s="1"/>
  <c r="H4967" i="10"/>
  <c r="I4967" i="10" s="1"/>
  <c r="J4967" i="10" s="1"/>
  <c r="E4967" i="10"/>
  <c r="F4967" i="10" s="1"/>
  <c r="G4967" i="10" s="1"/>
  <c r="B4967" i="10"/>
  <c r="C4967" i="10" s="1"/>
  <c r="D4967" i="10" s="1"/>
  <c r="A4968" i="10"/>
  <c r="K4968" i="10" l="1"/>
  <c r="L4968" i="10" s="1"/>
  <c r="M4968" i="10" s="1"/>
  <c r="H4968" i="10"/>
  <c r="I4968" i="10" s="1"/>
  <c r="J4968" i="10" s="1"/>
  <c r="E4968" i="10"/>
  <c r="F4968" i="10" s="1"/>
  <c r="G4968" i="10" s="1"/>
  <c r="B4968" i="10"/>
  <c r="C4968" i="10" s="1"/>
  <c r="D4968" i="10" s="1"/>
  <c r="A4969" i="10"/>
  <c r="K4969" i="10" l="1"/>
  <c r="L4969" i="10" s="1"/>
  <c r="M4969" i="10" s="1"/>
  <c r="H4969" i="10"/>
  <c r="I4969" i="10" s="1"/>
  <c r="J4969" i="10" s="1"/>
  <c r="E4969" i="10"/>
  <c r="F4969" i="10" s="1"/>
  <c r="G4969" i="10" s="1"/>
  <c r="B4969" i="10"/>
  <c r="C4969" i="10" s="1"/>
  <c r="D4969" i="10" s="1"/>
  <c r="A4970" i="10"/>
  <c r="K4970" i="10" l="1"/>
  <c r="L4970" i="10" s="1"/>
  <c r="M4970" i="10" s="1"/>
  <c r="H4970" i="10"/>
  <c r="I4970" i="10" s="1"/>
  <c r="J4970" i="10" s="1"/>
  <c r="E4970" i="10"/>
  <c r="F4970" i="10" s="1"/>
  <c r="G4970" i="10" s="1"/>
  <c r="B4970" i="10"/>
  <c r="C4970" i="10" s="1"/>
  <c r="D4970" i="10" s="1"/>
  <c r="A4971" i="10"/>
  <c r="K4971" i="10" l="1"/>
  <c r="L4971" i="10" s="1"/>
  <c r="M4971" i="10" s="1"/>
  <c r="H4971" i="10"/>
  <c r="I4971" i="10" s="1"/>
  <c r="J4971" i="10" s="1"/>
  <c r="E4971" i="10"/>
  <c r="F4971" i="10" s="1"/>
  <c r="G4971" i="10" s="1"/>
  <c r="B4971" i="10"/>
  <c r="C4971" i="10" s="1"/>
  <c r="D4971" i="10" s="1"/>
  <c r="A4972" i="10"/>
  <c r="K4972" i="10" l="1"/>
  <c r="L4972" i="10" s="1"/>
  <c r="M4972" i="10" s="1"/>
  <c r="H4972" i="10"/>
  <c r="I4972" i="10" s="1"/>
  <c r="J4972" i="10" s="1"/>
  <c r="E4972" i="10"/>
  <c r="F4972" i="10" s="1"/>
  <c r="G4972" i="10" s="1"/>
  <c r="B4972" i="10"/>
  <c r="C4972" i="10" s="1"/>
  <c r="D4972" i="10" s="1"/>
  <c r="A4973" i="10"/>
  <c r="K4973" i="10" l="1"/>
  <c r="L4973" i="10" s="1"/>
  <c r="M4973" i="10" s="1"/>
  <c r="H4973" i="10"/>
  <c r="I4973" i="10" s="1"/>
  <c r="J4973" i="10" s="1"/>
  <c r="E4973" i="10"/>
  <c r="F4973" i="10" s="1"/>
  <c r="G4973" i="10" s="1"/>
  <c r="B4973" i="10"/>
  <c r="C4973" i="10" s="1"/>
  <c r="D4973" i="10" s="1"/>
  <c r="A4974" i="10"/>
  <c r="K4974" i="10" l="1"/>
  <c r="L4974" i="10" s="1"/>
  <c r="M4974" i="10" s="1"/>
  <c r="H4974" i="10"/>
  <c r="I4974" i="10" s="1"/>
  <c r="J4974" i="10" s="1"/>
  <c r="E4974" i="10"/>
  <c r="F4974" i="10" s="1"/>
  <c r="G4974" i="10" s="1"/>
  <c r="B4974" i="10"/>
  <c r="C4974" i="10" s="1"/>
  <c r="D4974" i="10" s="1"/>
  <c r="A4975" i="10"/>
  <c r="K4975" i="10" l="1"/>
  <c r="L4975" i="10" s="1"/>
  <c r="M4975" i="10" s="1"/>
  <c r="H4975" i="10"/>
  <c r="I4975" i="10" s="1"/>
  <c r="J4975" i="10" s="1"/>
  <c r="E4975" i="10"/>
  <c r="F4975" i="10" s="1"/>
  <c r="G4975" i="10" s="1"/>
  <c r="B4975" i="10"/>
  <c r="C4975" i="10" s="1"/>
  <c r="D4975" i="10" s="1"/>
  <c r="A4976" i="10"/>
  <c r="K4976" i="10" l="1"/>
  <c r="L4976" i="10" s="1"/>
  <c r="M4976" i="10" s="1"/>
  <c r="H4976" i="10"/>
  <c r="I4976" i="10" s="1"/>
  <c r="J4976" i="10" s="1"/>
  <c r="E4976" i="10"/>
  <c r="F4976" i="10" s="1"/>
  <c r="G4976" i="10" s="1"/>
  <c r="B4976" i="10"/>
  <c r="C4976" i="10" s="1"/>
  <c r="D4976" i="10" s="1"/>
  <c r="A4977" i="10"/>
  <c r="K4977" i="10" l="1"/>
  <c r="L4977" i="10" s="1"/>
  <c r="M4977" i="10" s="1"/>
  <c r="H4977" i="10"/>
  <c r="I4977" i="10" s="1"/>
  <c r="J4977" i="10" s="1"/>
  <c r="E4977" i="10"/>
  <c r="F4977" i="10" s="1"/>
  <c r="G4977" i="10" s="1"/>
  <c r="B4977" i="10"/>
  <c r="C4977" i="10" s="1"/>
  <c r="D4977" i="10" s="1"/>
  <c r="A4978" i="10"/>
  <c r="K4978" i="10" l="1"/>
  <c r="L4978" i="10" s="1"/>
  <c r="M4978" i="10" s="1"/>
  <c r="H4978" i="10"/>
  <c r="I4978" i="10" s="1"/>
  <c r="J4978" i="10" s="1"/>
  <c r="E4978" i="10"/>
  <c r="F4978" i="10" s="1"/>
  <c r="G4978" i="10" s="1"/>
  <c r="B4978" i="10"/>
  <c r="C4978" i="10" s="1"/>
  <c r="D4978" i="10" s="1"/>
  <c r="A4979" i="10"/>
  <c r="K4979" i="10" l="1"/>
  <c r="L4979" i="10" s="1"/>
  <c r="M4979" i="10" s="1"/>
  <c r="H4979" i="10"/>
  <c r="I4979" i="10" s="1"/>
  <c r="J4979" i="10" s="1"/>
  <c r="E4979" i="10"/>
  <c r="F4979" i="10" s="1"/>
  <c r="G4979" i="10" s="1"/>
  <c r="A4980" i="10"/>
  <c r="B4979" i="10"/>
  <c r="C4979" i="10" s="1"/>
  <c r="D4979" i="10" s="1"/>
  <c r="K4980" i="10" l="1"/>
  <c r="L4980" i="10" s="1"/>
  <c r="M4980" i="10" s="1"/>
  <c r="H4980" i="10"/>
  <c r="I4980" i="10" s="1"/>
  <c r="J4980" i="10" s="1"/>
  <c r="E4980" i="10"/>
  <c r="F4980" i="10" s="1"/>
  <c r="G4980" i="10" s="1"/>
  <c r="B4980" i="10"/>
  <c r="C4980" i="10" s="1"/>
  <c r="D4980" i="10" s="1"/>
  <c r="A4981" i="10"/>
  <c r="K4981" i="10" l="1"/>
  <c r="L4981" i="10" s="1"/>
  <c r="M4981" i="10" s="1"/>
  <c r="H4981" i="10"/>
  <c r="I4981" i="10" s="1"/>
  <c r="J4981" i="10" s="1"/>
  <c r="E4981" i="10"/>
  <c r="F4981" i="10" s="1"/>
  <c r="G4981" i="10" s="1"/>
  <c r="A4982" i="10"/>
  <c r="B4981" i="10"/>
  <c r="C4981" i="10" s="1"/>
  <c r="D4981" i="10" s="1"/>
  <c r="K4982" i="10" l="1"/>
  <c r="L4982" i="10" s="1"/>
  <c r="M4982" i="10" s="1"/>
  <c r="H4982" i="10"/>
  <c r="I4982" i="10" s="1"/>
  <c r="J4982" i="10" s="1"/>
  <c r="E4982" i="10"/>
  <c r="F4982" i="10" s="1"/>
  <c r="G4982" i="10" s="1"/>
  <c r="B4982" i="10"/>
  <c r="C4982" i="10" s="1"/>
  <c r="D4982" i="10" s="1"/>
  <c r="A4983" i="10"/>
  <c r="K4983" i="10" l="1"/>
  <c r="L4983" i="10" s="1"/>
  <c r="M4983" i="10" s="1"/>
  <c r="H4983" i="10"/>
  <c r="I4983" i="10" s="1"/>
  <c r="J4983" i="10" s="1"/>
  <c r="E4983" i="10"/>
  <c r="F4983" i="10" s="1"/>
  <c r="G4983" i="10" s="1"/>
  <c r="A4984" i="10"/>
  <c r="B4983" i="10"/>
  <c r="C4983" i="10" s="1"/>
  <c r="D4983" i="10" s="1"/>
  <c r="K4984" i="10" l="1"/>
  <c r="L4984" i="10" s="1"/>
  <c r="M4984" i="10" s="1"/>
  <c r="H4984" i="10"/>
  <c r="I4984" i="10" s="1"/>
  <c r="J4984" i="10" s="1"/>
  <c r="E4984" i="10"/>
  <c r="F4984" i="10" s="1"/>
  <c r="G4984" i="10" s="1"/>
  <c r="B4984" i="10"/>
  <c r="C4984" i="10" s="1"/>
  <c r="D4984" i="10" s="1"/>
  <c r="A4985" i="10"/>
  <c r="K4985" i="10" l="1"/>
  <c r="L4985" i="10" s="1"/>
  <c r="M4985" i="10" s="1"/>
  <c r="H4985" i="10"/>
  <c r="I4985" i="10" s="1"/>
  <c r="J4985" i="10" s="1"/>
  <c r="E4985" i="10"/>
  <c r="F4985" i="10" s="1"/>
  <c r="G4985" i="10" s="1"/>
  <c r="A4986" i="10"/>
  <c r="B4985" i="10"/>
  <c r="C4985" i="10" s="1"/>
  <c r="D4985" i="10" s="1"/>
  <c r="K4986" i="10" l="1"/>
  <c r="L4986" i="10" s="1"/>
  <c r="M4986" i="10" s="1"/>
  <c r="H4986" i="10"/>
  <c r="I4986" i="10" s="1"/>
  <c r="J4986" i="10" s="1"/>
  <c r="E4986" i="10"/>
  <c r="F4986" i="10" s="1"/>
  <c r="G4986" i="10" s="1"/>
  <c r="B4986" i="10"/>
  <c r="C4986" i="10" s="1"/>
  <c r="D4986" i="10" s="1"/>
  <c r="A4987" i="10"/>
  <c r="K4987" i="10" l="1"/>
  <c r="L4987" i="10" s="1"/>
  <c r="M4987" i="10" s="1"/>
  <c r="H4987" i="10"/>
  <c r="I4987" i="10" s="1"/>
  <c r="J4987" i="10" s="1"/>
  <c r="E4987" i="10"/>
  <c r="F4987" i="10" s="1"/>
  <c r="G4987" i="10" s="1"/>
  <c r="A4988" i="10"/>
  <c r="B4987" i="10"/>
  <c r="C4987" i="10" s="1"/>
  <c r="D4987" i="10" s="1"/>
  <c r="K4988" i="10" l="1"/>
  <c r="L4988" i="10" s="1"/>
  <c r="M4988" i="10" s="1"/>
  <c r="H4988" i="10"/>
  <c r="I4988" i="10" s="1"/>
  <c r="J4988" i="10" s="1"/>
  <c r="E4988" i="10"/>
  <c r="F4988" i="10" s="1"/>
  <c r="G4988" i="10" s="1"/>
  <c r="B4988" i="10"/>
  <c r="C4988" i="10" s="1"/>
  <c r="D4988" i="10" s="1"/>
  <c r="A4989" i="10"/>
  <c r="K4989" i="10" l="1"/>
  <c r="L4989" i="10" s="1"/>
  <c r="M4989" i="10" s="1"/>
  <c r="H4989" i="10"/>
  <c r="I4989" i="10" s="1"/>
  <c r="J4989" i="10" s="1"/>
  <c r="E4989" i="10"/>
  <c r="F4989" i="10" s="1"/>
  <c r="G4989" i="10" s="1"/>
  <c r="A4990" i="10"/>
  <c r="B4989" i="10"/>
  <c r="C4989" i="10" s="1"/>
  <c r="D4989" i="10" s="1"/>
  <c r="K4990" i="10" l="1"/>
  <c r="L4990" i="10" s="1"/>
  <c r="M4990" i="10" s="1"/>
  <c r="H4990" i="10"/>
  <c r="I4990" i="10" s="1"/>
  <c r="J4990" i="10" s="1"/>
  <c r="E4990" i="10"/>
  <c r="F4990" i="10" s="1"/>
  <c r="G4990" i="10" s="1"/>
  <c r="B4990" i="10"/>
  <c r="C4990" i="10" s="1"/>
  <c r="D4990" i="10" s="1"/>
  <c r="A4991" i="10"/>
  <c r="K4991" i="10" l="1"/>
  <c r="L4991" i="10" s="1"/>
  <c r="M4991" i="10" s="1"/>
  <c r="H4991" i="10"/>
  <c r="I4991" i="10" s="1"/>
  <c r="J4991" i="10" s="1"/>
  <c r="E4991" i="10"/>
  <c r="F4991" i="10" s="1"/>
  <c r="G4991" i="10" s="1"/>
  <c r="A4992" i="10"/>
  <c r="B4991" i="10"/>
  <c r="C4991" i="10" s="1"/>
  <c r="D4991" i="10" s="1"/>
  <c r="K4992" i="10" l="1"/>
  <c r="L4992" i="10" s="1"/>
  <c r="M4992" i="10" s="1"/>
  <c r="H4992" i="10"/>
  <c r="I4992" i="10" s="1"/>
  <c r="J4992" i="10" s="1"/>
  <c r="E4992" i="10"/>
  <c r="F4992" i="10" s="1"/>
  <c r="G4992" i="10" s="1"/>
  <c r="B4992" i="10"/>
  <c r="C4992" i="10" s="1"/>
  <c r="D4992" i="10" s="1"/>
  <c r="A4993" i="10"/>
  <c r="K4993" i="10" l="1"/>
  <c r="L4993" i="10" s="1"/>
  <c r="M4993" i="10" s="1"/>
  <c r="H4993" i="10"/>
  <c r="I4993" i="10" s="1"/>
  <c r="J4993" i="10" s="1"/>
  <c r="E4993" i="10"/>
  <c r="F4993" i="10" s="1"/>
  <c r="G4993" i="10" s="1"/>
  <c r="A4994" i="10"/>
  <c r="B4993" i="10"/>
  <c r="C4993" i="10" s="1"/>
  <c r="D4993" i="10" s="1"/>
  <c r="K4994" i="10" l="1"/>
  <c r="L4994" i="10" s="1"/>
  <c r="M4994" i="10" s="1"/>
  <c r="H4994" i="10"/>
  <c r="I4994" i="10" s="1"/>
  <c r="J4994" i="10" s="1"/>
  <c r="E4994" i="10"/>
  <c r="F4994" i="10" s="1"/>
  <c r="G4994" i="10" s="1"/>
  <c r="B4994" i="10"/>
  <c r="C4994" i="10" s="1"/>
  <c r="D4994" i="10" s="1"/>
  <c r="A4995" i="10"/>
  <c r="K4995" i="10" l="1"/>
  <c r="L4995" i="10" s="1"/>
  <c r="M4995" i="10" s="1"/>
  <c r="H4995" i="10"/>
  <c r="I4995" i="10" s="1"/>
  <c r="J4995" i="10" s="1"/>
  <c r="E4995" i="10"/>
  <c r="F4995" i="10" s="1"/>
  <c r="G4995" i="10" s="1"/>
  <c r="A4996" i="10"/>
  <c r="B4995" i="10"/>
  <c r="C4995" i="10" s="1"/>
  <c r="D4995" i="10" s="1"/>
  <c r="K4996" i="10" l="1"/>
  <c r="L4996" i="10" s="1"/>
  <c r="M4996" i="10" s="1"/>
  <c r="H4996" i="10"/>
  <c r="I4996" i="10" s="1"/>
  <c r="J4996" i="10" s="1"/>
  <c r="E4996" i="10"/>
  <c r="F4996" i="10" s="1"/>
  <c r="G4996" i="10" s="1"/>
  <c r="B4996" i="10"/>
  <c r="C4996" i="10" s="1"/>
  <c r="D4996" i="10" s="1"/>
  <c r="A4997" i="10"/>
  <c r="K4997" i="10" l="1"/>
  <c r="L4997" i="10" s="1"/>
  <c r="M4997" i="10" s="1"/>
  <c r="H4997" i="10"/>
  <c r="I4997" i="10" s="1"/>
  <c r="J4997" i="10" s="1"/>
  <c r="E4997" i="10"/>
  <c r="F4997" i="10" s="1"/>
  <c r="G4997" i="10" s="1"/>
  <c r="A4998" i="10"/>
  <c r="B4997" i="10"/>
  <c r="C4997" i="10" s="1"/>
  <c r="D4997" i="10" s="1"/>
  <c r="K4998" i="10" l="1"/>
  <c r="L4998" i="10" s="1"/>
  <c r="M4998" i="10" s="1"/>
  <c r="H4998" i="10"/>
  <c r="I4998" i="10" s="1"/>
  <c r="J4998" i="10" s="1"/>
  <c r="E4998" i="10"/>
  <c r="F4998" i="10" s="1"/>
  <c r="G4998" i="10" s="1"/>
  <c r="B4998" i="10"/>
  <c r="C4998" i="10" s="1"/>
  <c r="D4998" i="10" s="1"/>
  <c r="A4999" i="10"/>
  <c r="K4999" i="10" l="1"/>
  <c r="L4999" i="10" s="1"/>
  <c r="M4999" i="10" s="1"/>
  <c r="H4999" i="10"/>
  <c r="I4999" i="10" s="1"/>
  <c r="J4999" i="10" s="1"/>
  <c r="E4999" i="10"/>
  <c r="F4999" i="10" s="1"/>
  <c r="G4999" i="10" s="1"/>
  <c r="A5000" i="10"/>
  <c r="B4999" i="10"/>
  <c r="C4999" i="10" s="1"/>
  <c r="D4999" i="10" s="1"/>
  <c r="K5000" i="10" l="1"/>
  <c r="L5000" i="10" s="1"/>
  <c r="M5000" i="10" s="1"/>
  <c r="G20" i="8" s="1"/>
  <c r="H5000" i="10"/>
  <c r="I5000" i="10" s="1"/>
  <c r="J5000" i="10" s="1"/>
  <c r="G17" i="8" s="1"/>
  <c r="E5000" i="10"/>
  <c r="F5000" i="10" s="1"/>
  <c r="G5000" i="10" s="1"/>
  <c r="B5000" i="10"/>
  <c r="C5000" i="10" s="1"/>
  <c r="D5000" i="10" s="1"/>
  <c r="G14" i="8" l="1"/>
  <c r="H14" i="8" s="1"/>
  <c r="G13" i="8" l="1"/>
  <c r="H13" i="8" s="1"/>
  <c r="I13" i="8" s="1"/>
  <c r="H20" i="8"/>
  <c r="H17" i="8"/>
  <c r="G19" i="8"/>
  <c r="H19" i="8" s="1"/>
  <c r="G16" i="8"/>
  <c r="H16" i="8" s="1"/>
  <c r="I16" i="8" l="1"/>
  <c r="I19" i="8"/>
</calcChain>
</file>

<file path=xl/comments1.xml><?xml version="1.0" encoding="utf-8"?>
<comments xmlns="http://schemas.openxmlformats.org/spreadsheetml/2006/main">
  <authors>
    <author>Marcelo</author>
  </authors>
  <commentList>
    <comment ref="B2" authorId="0" shapeId="0">
      <text>
        <r>
          <rPr>
            <sz val="9"/>
            <color indexed="81"/>
            <rFont val="Tahoma"/>
            <family val="2"/>
          </rPr>
          <t>Data seguinte à reunião do Copom, quando a taxa efetivamente entra em vigor.</t>
        </r>
      </text>
    </comment>
  </commentList>
</comments>
</file>

<file path=xl/sharedStrings.xml><?xml version="1.0" encoding="utf-8"?>
<sst xmlns="http://schemas.openxmlformats.org/spreadsheetml/2006/main" count="1916" uniqueCount="52">
  <si>
    <t>Data</t>
  </si>
  <si>
    <t>Dia da Semana</t>
  </si>
  <si>
    <t>Feriado</t>
  </si>
  <si>
    <t>segunda-feira</t>
  </si>
  <si>
    <t>Confraternização Universal</t>
  </si>
  <si>
    <t>Carnaval</t>
  </si>
  <si>
    <t>terça-feira</t>
  </si>
  <si>
    <t>sexta-feira</t>
  </si>
  <si>
    <t>Paixão de Cristo</t>
  </si>
  <si>
    <t>sábado</t>
  </si>
  <si>
    <t>Tiradentes</t>
  </si>
  <si>
    <t>Dia do Trabalho</t>
  </si>
  <si>
    <t>quinta-feira</t>
  </si>
  <si>
    <t>Corpus Christi</t>
  </si>
  <si>
    <t>Independência do Brasil</t>
  </si>
  <si>
    <r>
      <t>Nossa Sr.</t>
    </r>
    <r>
      <rPr>
        <vertAlign val="superscript"/>
        <sz val="9"/>
        <color indexed="8"/>
        <rFont val="Arial"/>
        <family val="2"/>
      </rPr>
      <t>a</t>
    </r>
    <r>
      <rPr>
        <sz val="9"/>
        <color indexed="8"/>
        <rFont val="Arial"/>
        <family val="2"/>
      </rPr>
      <t xml:space="preserve"> Aparecida - Padroeira do Brasil</t>
    </r>
  </si>
  <si>
    <t>Finados</t>
  </si>
  <si>
    <t>Proclamação da República</t>
  </si>
  <si>
    <t>Natal</t>
  </si>
  <si>
    <t>domingo</t>
  </si>
  <si>
    <t>quarta-feira</t>
  </si>
  <si>
    <t>Fonte: ANBIMA</t>
  </si>
  <si>
    <t>1) De acordo com a Resolução n º 2.516, a partir do ano 2000, a quinta-feira da Semana Santa foi considerada dia útil. Esta mesma Resolução dispensou as instituições financeiras do cumprimento do horário mínimo de funcionamento, desde que informem ao público.</t>
  </si>
  <si>
    <t>2) A lei nº 9.504/97 estabeleceu que, em ano eleitoral, o 1º turno das eleições será realizado no primeiro domingo de outubro; e o 2º turno, quando houver, no último domingo do referido mês.</t>
  </si>
  <si>
    <t>3) De acordo com a Resolução nº 2.596/99, no último dia útil do ano não haverá atendimento ao público.</t>
  </si>
  <si>
    <t>4) Esta listagem não inclui os feriados municipais, eleições e o último dia do ano. O critério adotado foi o de indicar os feriados em que não há sensibilização das Reservas Bancárias.</t>
  </si>
  <si>
    <t>COPOMs</t>
  </si>
  <si>
    <t>Tesouro Prefixado</t>
  </si>
  <si>
    <t>Vencimento</t>
  </si>
  <si>
    <t>Taxa</t>
  </si>
  <si>
    <t>Tesouro Selic</t>
  </si>
  <si>
    <t>Cenário 1</t>
  </si>
  <si>
    <t>Prazo (du)</t>
  </si>
  <si>
    <t>Tesouro Selic: Cenário 1</t>
  </si>
  <si>
    <t>Tesouro Selic: Cenário 2</t>
  </si>
  <si>
    <t>Tesouro Selic: Cenário 3</t>
  </si>
  <si>
    <t>Retorno total</t>
  </si>
  <si>
    <t>Cenário 2</t>
  </si>
  <si>
    <t>Cenário 3</t>
  </si>
  <si>
    <t>Retorno anual</t>
  </si>
  <si>
    <t>Dados do Tesouro Prefixado</t>
  </si>
  <si>
    <t>Todos os cenários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</si>
  <si>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</si>
  <si>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</si>
  <si>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</si>
  <si>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</si>
  <si>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</si>
  <si>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</si>
  <si>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</si>
  <si>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</si>
  <si>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</si>
  <si>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Prêmio de risco (ao ano)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</si>
</sst>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64" formatCode="0.0000%"/>
    <numFmt numFmtId="165" formatCode="_-* #,##0.000000_-;\-* #,##0.000000_-;_-* &quot;-&quot;??_-;_-@_-"/>
    <numFmt numFmtId="166" formatCode="[$-416]d\-mmm\-yy;@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sz val="9"/>
      <color indexed="81"/>
      <name val="Tahoma"/>
      <family val="2"/>
    </font>
    <font>
      <sz val="11"/>
      <color theme="1"/>
      <name val="Candara"/>
      <family val="2"/>
    </font>
    <font>
      <b/>
      <sz val="11"/>
      <color theme="1"/>
      <name val="Candara"/>
      <family val="2"/>
    </font>
    <font>
      <b/>
      <sz val="11"/>
      <color theme="0"/>
      <name val="Candara"/>
      <family val="2"/>
    </font>
    <font>
      <sz val="11"/>
      <color theme="0"/>
      <name val="Candara"/>
      <family val="2"/>
    </font>
    <font>
      <sz val="14"/>
      <color theme="1"/>
      <name val="Candara"/>
      <family val="2"/>
    </font>
    <font>
      <sz val="14"/>
      <color theme="0"/>
      <name val="Candara"/>
      <family val="2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E07D"/>
        <bgColor indexed="64"/>
      </patternFill>
    </fill>
    <fill>
      <patternFill patternType="solid">
        <fgColor rgb="FFBEE395"/>
        <bgColor indexed="64"/>
      </patternFill>
    </fill>
    <fill>
      <patternFill patternType="solid">
        <fgColor rgb="FFFF9F9F"/>
        <bgColor indexed="64"/>
      </patternFill>
    </fill>
  </fills>
  <borders count="32">
    <border>
      <left/>
      <right/>
      <top/>
      <bottom/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 style="medium">
        <color indexed="55"/>
      </right>
      <top style="medium">
        <color indexed="23"/>
      </top>
      <bottom style="medium">
        <color indexed="23"/>
      </bottom>
      <diagonal/>
    </border>
    <border>
      <left style="medium">
        <color indexed="23"/>
      </left>
      <right style="medium">
        <color indexed="23"/>
      </right>
      <top/>
      <bottom style="medium">
        <color indexed="23"/>
      </bottom>
      <diagonal/>
    </border>
    <border>
      <left/>
      <right style="medium">
        <color indexed="23"/>
      </right>
      <top/>
      <bottom style="medium">
        <color indexed="23"/>
      </bottom>
      <diagonal/>
    </border>
    <border>
      <left/>
      <right style="medium">
        <color indexed="55"/>
      </right>
      <top/>
      <bottom style="medium">
        <color indexed="2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70C0"/>
      </bottom>
      <diagonal/>
    </border>
    <border>
      <left/>
      <right style="medium">
        <color indexed="64"/>
      </right>
      <top style="medium">
        <color indexed="64"/>
      </top>
      <bottom style="thin">
        <color rgb="FF0070C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rgb="FF007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17">
    <xf numFmtId="0" fontId="0" fillId="0" borderId="0" xfId="0"/>
    <xf numFmtId="10" fontId="0" fillId="0" borderId="0" xfId="0" applyNumberFormat="1"/>
    <xf numFmtId="164" fontId="0" fillId="0" borderId="0" xfId="2" applyNumberFormat="1" applyFont="1"/>
    <xf numFmtId="165" fontId="0" fillId="0" borderId="0" xfId="1" applyNumberFormat="1" applyFont="1"/>
    <xf numFmtId="0" fontId="0" fillId="0" borderId="0" xfId="0" quotePrefix="1" applyAlignment="1">
      <alignment horizontal="left"/>
    </xf>
    <xf numFmtId="0" fontId="2" fillId="2" borderId="2" xfId="0" applyFont="1" applyFill="1" applyBorder="1" applyAlignment="1">
      <alignment horizontal="left" wrapText="1"/>
    </xf>
    <xf numFmtId="0" fontId="2" fillId="2" borderId="3" xfId="0" applyFont="1" applyFill="1" applyBorder="1" applyAlignment="1">
      <alignment horizontal="left" wrapText="1"/>
    </xf>
    <xf numFmtId="0" fontId="3" fillId="3" borderId="5" xfId="0" applyFont="1" applyFill="1" applyBorder="1" applyAlignment="1">
      <alignment horizontal="left" wrapText="1"/>
    </xf>
    <xf numFmtId="0" fontId="3" fillId="3" borderId="6" xfId="0" applyFont="1" applyFill="1" applyBorder="1" applyAlignment="1">
      <alignment horizontal="left" wrapText="1"/>
    </xf>
    <xf numFmtId="0" fontId="3" fillId="4" borderId="2" xfId="0" applyFont="1" applyFill="1" applyBorder="1" applyAlignment="1">
      <alignment horizontal="left" wrapText="1"/>
    </xf>
    <xf numFmtId="0" fontId="3" fillId="4" borderId="3" xfId="0" applyFont="1" applyFill="1" applyBorder="1" applyAlignment="1">
      <alignment horizontal="left" wrapText="1"/>
    </xf>
    <xf numFmtId="0" fontId="3" fillId="4" borderId="5" xfId="0" applyFont="1" applyFill="1" applyBorder="1" applyAlignment="1">
      <alignment horizontal="left" wrapText="1"/>
    </xf>
    <xf numFmtId="0" fontId="3" fillId="4" borderId="6" xfId="0" applyFont="1" applyFill="1" applyBorder="1" applyAlignment="1">
      <alignment horizontal="left" wrapText="1"/>
    </xf>
    <xf numFmtId="0" fontId="3" fillId="3" borderId="2" xfId="0" applyFont="1" applyFill="1" applyBorder="1" applyAlignment="1">
      <alignment horizontal="left" wrapText="1"/>
    </xf>
    <xf numFmtId="0" fontId="3" fillId="3" borderId="3" xfId="0" applyFont="1" applyFill="1" applyBorder="1" applyAlignment="1">
      <alignment horizontal="left" wrapText="1"/>
    </xf>
    <xf numFmtId="166" fontId="0" fillId="0" borderId="0" xfId="0" applyNumberFormat="1"/>
    <xf numFmtId="14" fontId="0" fillId="0" borderId="0" xfId="0" applyNumberFormat="1"/>
    <xf numFmtId="0" fontId="0" fillId="0" borderId="0" xfId="0" quotePrefix="1" applyAlignment="1">
      <alignment horizontal="center"/>
    </xf>
    <xf numFmtId="166" fontId="2" fillId="2" borderId="1" xfId="0" applyNumberFormat="1" applyFont="1" applyFill="1" applyBorder="1" applyAlignment="1">
      <alignment horizontal="left" wrapText="1"/>
    </xf>
    <xf numFmtId="166" fontId="3" fillId="3" borderId="4" xfId="0" applyNumberFormat="1" applyFont="1" applyFill="1" applyBorder="1" applyAlignment="1">
      <alignment horizontal="left" wrapText="1"/>
    </xf>
    <xf numFmtId="166" fontId="3" fillId="4" borderId="1" xfId="0" applyNumberFormat="1" applyFont="1" applyFill="1" applyBorder="1" applyAlignment="1">
      <alignment horizontal="left" wrapText="1"/>
    </xf>
    <xf numFmtId="166" fontId="3" fillId="4" borderId="4" xfId="0" applyNumberFormat="1" applyFont="1" applyFill="1" applyBorder="1" applyAlignment="1">
      <alignment horizontal="left" wrapText="1"/>
    </xf>
    <xf numFmtId="166" fontId="3" fillId="3" borderId="1" xfId="0" applyNumberFormat="1" applyFont="1" applyFill="1" applyBorder="1" applyAlignment="1">
      <alignment horizontal="left" wrapText="1"/>
    </xf>
    <xf numFmtId="166" fontId="2" fillId="0" borderId="0" xfId="0" applyNumberFormat="1" applyFont="1"/>
    <xf numFmtId="166" fontId="3" fillId="0" borderId="0" xfId="0" applyNumberFormat="1" applyFont="1" applyAlignment="1">
      <alignment horizontal="left"/>
    </xf>
    <xf numFmtId="10" fontId="0" fillId="0" borderId="0" xfId="0" applyNumberFormat="1" applyAlignment="1">
      <alignment horizontal="center"/>
    </xf>
    <xf numFmtId="166" fontId="6" fillId="0" borderId="0" xfId="0" applyNumberFormat="1" applyFont="1"/>
    <xf numFmtId="0" fontId="6" fillId="0" borderId="0" xfId="0" applyFont="1"/>
    <xf numFmtId="10" fontId="6" fillId="0" borderId="0" xfId="0" applyNumberFormat="1" applyFont="1" applyAlignment="1">
      <alignment horizontal="center"/>
    </xf>
    <xf numFmtId="166" fontId="6" fillId="0" borderId="9" xfId="0" applyNumberFormat="1" applyFont="1" applyBorder="1"/>
    <xf numFmtId="10" fontId="6" fillId="5" borderId="10" xfId="0" applyNumberFormat="1" applyFont="1" applyFill="1" applyBorder="1" applyAlignment="1" applyProtection="1">
      <alignment horizontal="center"/>
      <protection locked="0"/>
    </xf>
    <xf numFmtId="10" fontId="6" fillId="0" borderId="9" xfId="0" applyNumberFormat="1" applyFont="1" applyBorder="1" applyAlignment="1" applyProtection="1">
      <alignment horizontal="center"/>
      <protection locked="0"/>
    </xf>
    <xf numFmtId="10" fontId="6" fillId="0" borderId="10" xfId="0" applyNumberFormat="1" applyFont="1" applyBorder="1" applyAlignment="1">
      <alignment horizontal="center"/>
    </xf>
    <xf numFmtId="10" fontId="6" fillId="0" borderId="11" xfId="0" applyNumberFormat="1" applyFont="1" applyBorder="1" applyAlignment="1" applyProtection="1">
      <alignment horizontal="center"/>
      <protection locked="0"/>
    </xf>
    <xf numFmtId="10" fontId="6" fillId="0" borderId="12" xfId="0" applyNumberFormat="1" applyFont="1" applyBorder="1" applyAlignment="1">
      <alignment horizontal="center"/>
    </xf>
    <xf numFmtId="10" fontId="6" fillId="0" borderId="10" xfId="0" applyNumberFormat="1" applyFont="1" applyBorder="1"/>
    <xf numFmtId="10" fontId="6" fillId="0" borderId="12" xfId="0" applyNumberFormat="1" applyFont="1" applyBorder="1"/>
    <xf numFmtId="0" fontId="6" fillId="0" borderId="0" xfId="0" applyFont="1" applyAlignment="1">
      <alignment horizontal="center"/>
    </xf>
    <xf numFmtId="166" fontId="6" fillId="0" borderId="14" xfId="0" applyNumberFormat="1" applyFont="1" applyBorder="1" applyAlignment="1">
      <alignment horizontal="center"/>
    </xf>
    <xf numFmtId="166" fontId="6" fillId="0" borderId="15" xfId="0" applyNumberFormat="1" applyFont="1" applyBorder="1" applyAlignment="1">
      <alignment horizontal="center"/>
    </xf>
    <xf numFmtId="166" fontId="8" fillId="9" borderId="13" xfId="0" applyNumberFormat="1" applyFont="1" applyFill="1" applyBorder="1" applyAlignment="1">
      <alignment horizontal="center"/>
    </xf>
    <xf numFmtId="10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0" fontId="6" fillId="0" borderId="9" xfId="0" applyNumberFormat="1" applyFont="1" applyBorder="1" applyAlignment="1">
      <alignment horizontal="left" indent="1"/>
    </xf>
    <xf numFmtId="166" fontId="6" fillId="5" borderId="10" xfId="0" applyNumberFormat="1" applyFont="1" applyFill="1" applyBorder="1" applyAlignment="1" applyProtection="1">
      <alignment horizontal="center"/>
      <protection locked="0"/>
    </xf>
    <xf numFmtId="10" fontId="6" fillId="0" borderId="11" xfId="0" applyNumberFormat="1" applyFont="1" applyBorder="1" applyAlignment="1">
      <alignment horizontal="left" indent="1"/>
    </xf>
    <xf numFmtId="10" fontId="6" fillId="5" borderId="12" xfId="0" applyNumberFormat="1" applyFont="1" applyFill="1" applyBorder="1" applyAlignment="1" applyProtection="1">
      <alignment horizontal="center"/>
      <protection locked="0"/>
    </xf>
    <xf numFmtId="0" fontId="6" fillId="0" borderId="0" xfId="0" applyFont="1" applyBorder="1"/>
    <xf numFmtId="10" fontId="6" fillId="0" borderId="0" xfId="0" applyNumberFormat="1" applyFont="1" applyBorder="1" applyAlignment="1">
      <alignment horizontal="left" indent="1"/>
    </xf>
    <xf numFmtId="10" fontId="6" fillId="0" borderId="18" xfId="0" applyNumberFormat="1" applyFont="1" applyBorder="1" applyAlignment="1">
      <alignment horizontal="left" indent="1"/>
    </xf>
    <xf numFmtId="10" fontId="6" fillId="0" borderId="0" xfId="0" applyNumberFormat="1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center"/>
    </xf>
    <xf numFmtId="0" fontId="9" fillId="8" borderId="22" xfId="0" applyFont="1" applyFill="1" applyBorder="1"/>
    <xf numFmtId="0" fontId="9" fillId="8" borderId="24" xfId="0" applyFont="1" applyFill="1" applyBorder="1"/>
    <xf numFmtId="0" fontId="6" fillId="7" borderId="22" xfId="0" applyFont="1" applyFill="1" applyBorder="1"/>
    <xf numFmtId="0" fontId="6" fillId="7" borderId="24" xfId="0" applyFont="1" applyFill="1" applyBorder="1"/>
    <xf numFmtId="0" fontId="6" fillId="10" borderId="22" xfId="0" applyFont="1" applyFill="1" applyBorder="1"/>
    <xf numFmtId="0" fontId="6" fillId="10" borderId="24" xfId="0" applyFont="1" applyFill="1" applyBorder="1"/>
    <xf numFmtId="0" fontId="6" fillId="6" borderId="22" xfId="0" applyFont="1" applyFill="1" applyBorder="1"/>
    <xf numFmtId="0" fontId="6" fillId="6" borderId="24" xfId="0" applyFont="1" applyFill="1" applyBorder="1"/>
    <xf numFmtId="0" fontId="9" fillId="0" borderId="0" xfId="0" applyFont="1"/>
    <xf numFmtId="10" fontId="6" fillId="0" borderId="29" xfId="0" applyNumberFormat="1" applyFont="1" applyBorder="1" applyAlignment="1">
      <alignment horizontal="left" indent="1"/>
    </xf>
    <xf numFmtId="10" fontId="6" fillId="0" borderId="30" xfId="0" applyNumberFormat="1" applyFont="1" applyBorder="1" applyAlignment="1">
      <alignment horizontal="left" indent="1"/>
    </xf>
    <xf numFmtId="10" fontId="6" fillId="5" borderId="31" xfId="0" applyNumberFormat="1" applyFont="1" applyFill="1" applyBorder="1" applyAlignment="1" applyProtection="1">
      <alignment horizontal="center"/>
      <protection locked="0"/>
    </xf>
    <xf numFmtId="10" fontId="8" fillId="9" borderId="16" xfId="0" applyNumberFormat="1" applyFont="1" applyFill="1" applyBorder="1" applyAlignment="1">
      <alignment horizontal="center"/>
    </xf>
    <xf numFmtId="10" fontId="8" fillId="9" borderId="19" xfId="0" applyNumberFormat="1" applyFont="1" applyFill="1" applyBorder="1" applyAlignment="1">
      <alignment horizontal="center"/>
    </xf>
    <xf numFmtId="10" fontId="8" fillId="9" borderId="17" xfId="0" applyNumberFormat="1" applyFont="1" applyFill="1" applyBorder="1" applyAlignment="1">
      <alignment horizontal="center"/>
    </xf>
    <xf numFmtId="0" fontId="6" fillId="10" borderId="20" xfId="0" applyFont="1" applyFill="1" applyBorder="1" applyAlignment="1">
      <alignment horizontal="center" vertical="center" wrapText="1"/>
    </xf>
    <xf numFmtId="0" fontId="6" fillId="10" borderId="21" xfId="0" applyFont="1" applyFill="1" applyBorder="1" applyAlignment="1">
      <alignment horizontal="center" vertical="center" wrapText="1"/>
    </xf>
    <xf numFmtId="10" fontId="8" fillId="9" borderId="20" xfId="0" applyNumberFormat="1" applyFont="1" applyFill="1" applyBorder="1" applyAlignment="1">
      <alignment horizontal="left" vertical="center"/>
    </xf>
    <xf numFmtId="10" fontId="8" fillId="9" borderId="21" xfId="0" applyNumberFormat="1" applyFont="1" applyFill="1" applyBorder="1" applyAlignment="1">
      <alignment horizontal="left" vertical="center"/>
    </xf>
    <xf numFmtId="10" fontId="8" fillId="9" borderId="26" xfId="0" applyNumberFormat="1" applyFont="1" applyFill="1" applyBorder="1" applyAlignment="1">
      <alignment horizontal="left" vertical="center"/>
    </xf>
    <xf numFmtId="0" fontId="6" fillId="6" borderId="20" xfId="0" applyFont="1" applyFill="1" applyBorder="1" applyAlignment="1">
      <alignment horizontal="center" vertical="center"/>
    </xf>
    <xf numFmtId="0" fontId="6" fillId="6" borderId="21" xfId="0" applyFont="1" applyFill="1" applyBorder="1" applyAlignment="1">
      <alignment horizontal="center" vertical="center"/>
    </xf>
    <xf numFmtId="0" fontId="6" fillId="7" borderId="20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9" fillId="8" borderId="20" xfId="0" applyFont="1" applyFill="1" applyBorder="1" applyAlignment="1">
      <alignment horizontal="center" vertical="center"/>
    </xf>
    <xf numFmtId="0" fontId="9" fillId="8" borderId="21" xfId="0" applyFont="1" applyFill="1" applyBorder="1" applyAlignment="1">
      <alignment horizontal="center" vertical="center"/>
    </xf>
    <xf numFmtId="10" fontId="7" fillId="6" borderId="7" xfId="0" applyNumberFormat="1" applyFont="1" applyFill="1" applyBorder="1" applyAlignment="1">
      <alignment horizontal="center"/>
    </xf>
    <xf numFmtId="10" fontId="7" fillId="6" borderId="8" xfId="0" applyNumberFormat="1" applyFont="1" applyFill="1" applyBorder="1" applyAlignment="1">
      <alignment horizontal="center"/>
    </xf>
    <xf numFmtId="0" fontId="7" fillId="7" borderId="7" xfId="0" applyFont="1" applyFill="1" applyBorder="1" applyAlignment="1">
      <alignment horizontal="center"/>
    </xf>
    <xf numFmtId="0" fontId="7" fillId="7" borderId="8" xfId="0" applyFont="1" applyFill="1" applyBorder="1" applyAlignment="1">
      <alignment horizontal="center"/>
    </xf>
    <xf numFmtId="0" fontId="7" fillId="8" borderId="7" xfId="0" applyFont="1" applyFill="1" applyBorder="1" applyAlignment="1">
      <alignment horizontal="center"/>
    </xf>
    <xf numFmtId="0" fontId="7" fillId="8" borderId="8" xfId="0" applyFont="1" applyFill="1" applyBorder="1" applyAlignment="1">
      <alignment horizontal="center"/>
    </xf>
    <xf numFmtId="10" fontId="10" fillId="10" borderId="23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0" fontId="6" fillId="0" borderId="0" xfId="0" applyFont="1" applyProtection="1">
      <protection hidden="1"/>
    </xf>
    <xf numFmtId="10" fontId="10" fillId="10" borderId="25" xfId="0" applyNumberFormat="1" applyFont="1" applyFill="1" applyBorder="1" applyAlignment="1" applyProtection="1">
      <alignment horizontal="center"/>
      <protection hidden="1"/>
    </xf>
    <xf numFmtId="10" fontId="6" fillId="0" borderId="0" xfId="0" applyNumberFormat="1" applyFont="1" applyAlignment="1" applyProtection="1">
      <alignment horizontal="center"/>
      <protection hidden="1"/>
    </xf>
    <xf numFmtId="10" fontId="10" fillId="6" borderId="23" xfId="0" applyNumberFormat="1" applyFont="1" applyFill="1" applyBorder="1" applyAlignment="1" applyProtection="1">
      <alignment horizontal="center"/>
      <protection hidden="1"/>
    </xf>
    <xf numFmtId="2" fontId="9" fillId="0" borderId="0" xfId="0" applyNumberFormat="1" applyFont="1" applyProtection="1">
      <protection hidden="1"/>
    </xf>
    <xf numFmtId="0" fontId="6" fillId="12" borderId="22" xfId="0" applyFont="1" applyFill="1" applyBorder="1" applyAlignment="1" applyProtection="1">
      <alignment horizontal="left" vertical="center" wrapText="1"/>
      <protection hidden="1"/>
    </xf>
    <xf numFmtId="0" fontId="6" fillId="12" borderId="27" xfId="0" applyFont="1" applyFill="1" applyBorder="1" applyAlignment="1" applyProtection="1">
      <alignment horizontal="left" vertical="center" wrapText="1"/>
      <protection hidden="1"/>
    </xf>
    <xf numFmtId="0" fontId="6" fillId="12" borderId="23" xfId="0" applyFont="1" applyFill="1" applyBorder="1" applyAlignment="1" applyProtection="1">
      <alignment horizontal="left" vertical="center" wrapText="1"/>
      <protection hidden="1"/>
    </xf>
    <xf numFmtId="10" fontId="10" fillId="6" borderId="25" xfId="0" applyNumberFormat="1" applyFont="1" applyFill="1" applyBorder="1" applyAlignment="1" applyProtection="1">
      <alignment horizontal="center"/>
      <protection hidden="1"/>
    </xf>
    <xf numFmtId="0" fontId="6" fillId="12" borderId="24" xfId="0" applyFont="1" applyFill="1" applyBorder="1" applyAlignment="1" applyProtection="1">
      <alignment horizontal="left" vertical="center" wrapText="1"/>
      <protection hidden="1"/>
    </xf>
    <xf numFmtId="0" fontId="6" fillId="12" borderId="28" xfId="0" applyFont="1" applyFill="1" applyBorder="1" applyAlignment="1" applyProtection="1">
      <alignment horizontal="left" vertical="center" wrapText="1"/>
      <protection hidden="1"/>
    </xf>
    <xf numFmtId="0" fontId="6" fillId="12" borderId="25" xfId="0" applyFont="1" applyFill="1" applyBorder="1" applyAlignment="1" applyProtection="1">
      <alignment horizontal="left" vertical="center" wrapText="1"/>
      <protection hidden="1"/>
    </xf>
    <xf numFmtId="10" fontId="6" fillId="0" borderId="0" xfId="0" applyNumberFormat="1" applyFont="1" applyBorder="1" applyAlignment="1" applyProtection="1">
      <alignment horizontal="center"/>
      <protection hidden="1"/>
    </xf>
    <xf numFmtId="10" fontId="10" fillId="7" borderId="23" xfId="0" applyNumberFormat="1" applyFont="1" applyFill="1" applyBorder="1" applyAlignment="1" applyProtection="1">
      <alignment horizontal="center"/>
      <protection hidden="1"/>
    </xf>
    <xf numFmtId="0" fontId="6" fillId="11" borderId="22" xfId="0" applyFont="1" applyFill="1" applyBorder="1" applyAlignment="1" applyProtection="1">
      <alignment horizontal="left" vertical="center" wrapText="1"/>
      <protection hidden="1"/>
    </xf>
    <xf numFmtId="0" fontId="6" fillId="11" borderId="27" xfId="0" applyFont="1" applyFill="1" applyBorder="1" applyAlignment="1" applyProtection="1">
      <alignment horizontal="left" vertical="center" wrapText="1"/>
      <protection hidden="1"/>
    </xf>
    <xf numFmtId="0" fontId="6" fillId="11" borderId="23" xfId="0" applyFont="1" applyFill="1" applyBorder="1" applyAlignment="1" applyProtection="1">
      <alignment horizontal="left" vertical="center" wrapText="1"/>
      <protection hidden="1"/>
    </xf>
    <xf numFmtId="10" fontId="10" fillId="7" borderId="25" xfId="0" applyNumberFormat="1" applyFont="1" applyFill="1" applyBorder="1" applyAlignment="1" applyProtection="1">
      <alignment horizontal="center"/>
      <protection hidden="1"/>
    </xf>
    <xf numFmtId="0" fontId="6" fillId="11" borderId="24" xfId="0" applyFont="1" applyFill="1" applyBorder="1" applyAlignment="1" applyProtection="1">
      <alignment horizontal="left" vertical="center" wrapText="1"/>
      <protection hidden="1"/>
    </xf>
    <xf numFmtId="0" fontId="6" fillId="11" borderId="28" xfId="0" applyFont="1" applyFill="1" applyBorder="1" applyAlignment="1" applyProtection="1">
      <alignment horizontal="left" vertical="center" wrapText="1"/>
      <protection hidden="1"/>
    </xf>
    <xf numFmtId="0" fontId="6" fillId="11" borderId="25" xfId="0" applyFont="1" applyFill="1" applyBorder="1" applyAlignment="1" applyProtection="1">
      <alignment horizontal="left" vertical="center" wrapText="1"/>
      <protection hidden="1"/>
    </xf>
    <xf numFmtId="10" fontId="11" fillId="8" borderId="23" xfId="0" applyNumberFormat="1" applyFont="1" applyFill="1" applyBorder="1" applyAlignment="1" applyProtection="1">
      <alignment horizontal="center"/>
      <protection hidden="1"/>
    </xf>
    <xf numFmtId="0" fontId="6" fillId="13" borderId="22" xfId="0" applyFont="1" applyFill="1" applyBorder="1" applyAlignment="1" applyProtection="1">
      <alignment horizontal="left" vertical="center" wrapText="1"/>
      <protection hidden="1"/>
    </xf>
    <xf numFmtId="0" fontId="6" fillId="13" borderId="27" xfId="0" applyFont="1" applyFill="1" applyBorder="1" applyAlignment="1" applyProtection="1">
      <alignment horizontal="left" vertical="center" wrapText="1"/>
      <protection hidden="1"/>
    </xf>
    <xf numFmtId="0" fontId="6" fillId="13" borderId="23" xfId="0" applyFont="1" applyFill="1" applyBorder="1" applyAlignment="1" applyProtection="1">
      <alignment horizontal="left" vertical="center" wrapText="1"/>
      <protection hidden="1"/>
    </xf>
    <xf numFmtId="10" fontId="11" fillId="8" borderId="25" xfId="0" applyNumberFormat="1" applyFont="1" applyFill="1" applyBorder="1" applyAlignment="1" applyProtection="1">
      <alignment horizontal="center"/>
      <protection hidden="1"/>
    </xf>
    <xf numFmtId="0" fontId="6" fillId="13" borderId="24" xfId="0" applyFont="1" applyFill="1" applyBorder="1" applyAlignment="1" applyProtection="1">
      <alignment horizontal="left" vertical="center" wrapText="1"/>
      <protection hidden="1"/>
    </xf>
    <xf numFmtId="0" fontId="6" fillId="13" borderId="28" xfId="0" applyFont="1" applyFill="1" applyBorder="1" applyAlignment="1" applyProtection="1">
      <alignment horizontal="left" vertical="center" wrapText="1"/>
      <protection hidden="1"/>
    </xf>
    <xf numFmtId="0" fontId="6" fillId="13" borderId="25" xfId="0" applyFont="1" applyFill="1" applyBorder="1" applyAlignment="1" applyProtection="1">
      <alignment horizontal="left" vertical="center" wrapText="1"/>
      <protection hidden="1"/>
    </xf>
  </cellXfs>
  <cellStyles count="3">
    <cellStyle name="Comma" xfId="1" builtinId="3"/>
    <cellStyle name="Normal" xfId="0" builtinId="0"/>
    <cellStyle name="Percent" xfId="2" builtinId="5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.000000_-;\-* #,##0.000000_-;_-* &quot;-&quot;??_-;_-@_-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.000000_-;\-* #,##0.000000_-;_-* &quot;-&quot;??_-;_-@_-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.000000_-;\-* #,##0.000000_-;_-* &quot;-&quot;??_-;_-@_-"/>
    </dxf>
    <dxf>
      <numFmt numFmtId="14" formatCode="0.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00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.000000_-;\-* #,##0.000000_-;_-* &quot;-&quot;??_-;_-@_-"/>
    </dxf>
    <dxf>
      <numFmt numFmtId="14" formatCode="0.00%"/>
      <alignment horizontal="center" vertical="bottom" textRotation="0" wrapText="0" indent="0" justifyLastLine="0" shrinkToFit="0" readingOrder="0"/>
    </dxf>
    <dxf>
      <numFmt numFmtId="166" formatCode="[$-416]d\-mmm\-yy;@"/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9F9F"/>
      <color rgb="FFBEE395"/>
      <color rgb="FFFFE0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5" Type="http://schemas.openxmlformats.org/officeDocument/2006/relationships/worksheet" Target="worksheets/sheet3.xml"/><Relationship Id="rId10" Type="http://schemas.openxmlformats.org/officeDocument/2006/relationships/calcChain" Target="calcChain.xml"/><Relationship Id="rId4" Type="http://schemas.openxmlformats.org/officeDocument/2006/relationships/chartsheet" Target="chartsheets/sheet2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Tesouro</a:t>
            </a:r>
            <a:r>
              <a:rPr lang="en-US" baseline="0"/>
              <a:t> Prefixado x Tesouro Selic</a:t>
            </a:r>
          </a:p>
          <a:p>
            <a:pPr>
              <a:defRPr/>
            </a:pPr>
            <a:r>
              <a:rPr lang="en-US"/>
              <a:t> Rentabilidade Acumulada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Cenários!$B$1</c:f>
              <c:strCache>
                <c:ptCount val="1"/>
                <c:pt idx="0">
                  <c:v>Tesouro Prefixado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Cenários!$A$2:$A$5000</c:f>
              <c:strCache>
                <c:ptCount val="713"/>
                <c:pt idx="0">
                  <c:v>24-fev-17</c:v>
                </c:pt>
                <c:pt idx="1">
                  <c:v>1-mar-17</c:v>
                </c:pt>
                <c:pt idx="2">
                  <c:v>2-mar-17</c:v>
                </c:pt>
                <c:pt idx="3">
                  <c:v>3-mar-17</c:v>
                </c:pt>
                <c:pt idx="4">
                  <c:v>6-mar-17</c:v>
                </c:pt>
                <c:pt idx="5">
                  <c:v>7-mar-17</c:v>
                </c:pt>
                <c:pt idx="6">
                  <c:v>8-mar-17</c:v>
                </c:pt>
                <c:pt idx="7">
                  <c:v>9-mar-17</c:v>
                </c:pt>
                <c:pt idx="8">
                  <c:v>10-mar-17</c:v>
                </c:pt>
                <c:pt idx="9">
                  <c:v>13-mar-17</c:v>
                </c:pt>
                <c:pt idx="10">
                  <c:v>14-mar-17</c:v>
                </c:pt>
                <c:pt idx="11">
                  <c:v>15-mar-17</c:v>
                </c:pt>
                <c:pt idx="12">
                  <c:v>16-mar-17</c:v>
                </c:pt>
                <c:pt idx="13">
                  <c:v>17-mar-17</c:v>
                </c:pt>
                <c:pt idx="14">
                  <c:v>20-mar-17</c:v>
                </c:pt>
                <c:pt idx="15">
                  <c:v>21-mar-17</c:v>
                </c:pt>
                <c:pt idx="16">
                  <c:v>22-mar-17</c:v>
                </c:pt>
                <c:pt idx="17">
                  <c:v>23-mar-17</c:v>
                </c:pt>
                <c:pt idx="18">
                  <c:v>24-mar-17</c:v>
                </c:pt>
                <c:pt idx="19">
                  <c:v>27-mar-17</c:v>
                </c:pt>
                <c:pt idx="20">
                  <c:v>28-mar-17</c:v>
                </c:pt>
                <c:pt idx="21">
                  <c:v>29-mar-17</c:v>
                </c:pt>
                <c:pt idx="22">
                  <c:v>30-mar-17</c:v>
                </c:pt>
                <c:pt idx="23">
                  <c:v>31-mar-17</c:v>
                </c:pt>
                <c:pt idx="24">
                  <c:v>3-abr-17</c:v>
                </c:pt>
                <c:pt idx="25">
                  <c:v>4-abr-17</c:v>
                </c:pt>
                <c:pt idx="26">
                  <c:v>5-abr-17</c:v>
                </c:pt>
                <c:pt idx="27">
                  <c:v>6-abr-17</c:v>
                </c:pt>
                <c:pt idx="28">
                  <c:v>7-abr-17</c:v>
                </c:pt>
                <c:pt idx="29">
                  <c:v>10-abr-17</c:v>
                </c:pt>
                <c:pt idx="30">
                  <c:v>11-abr-17</c:v>
                </c:pt>
                <c:pt idx="31">
                  <c:v>12-abr-17</c:v>
                </c:pt>
                <c:pt idx="32">
                  <c:v>13-abr-17</c:v>
                </c:pt>
                <c:pt idx="33">
                  <c:v>17-abr-17</c:v>
                </c:pt>
                <c:pt idx="34">
                  <c:v>18-abr-17</c:v>
                </c:pt>
                <c:pt idx="35">
                  <c:v>19-abr-17</c:v>
                </c:pt>
                <c:pt idx="36">
                  <c:v>20-abr-17</c:v>
                </c:pt>
                <c:pt idx="37">
                  <c:v>24-abr-17</c:v>
                </c:pt>
                <c:pt idx="38">
                  <c:v>25-abr-17</c:v>
                </c:pt>
                <c:pt idx="39">
                  <c:v>26-abr-17</c:v>
                </c:pt>
                <c:pt idx="40">
                  <c:v>27-abr-17</c:v>
                </c:pt>
                <c:pt idx="41">
                  <c:v>28-abr-17</c:v>
                </c:pt>
                <c:pt idx="42">
                  <c:v>2-mai-17</c:v>
                </c:pt>
                <c:pt idx="43">
                  <c:v>3-mai-17</c:v>
                </c:pt>
                <c:pt idx="44">
                  <c:v>4-mai-17</c:v>
                </c:pt>
                <c:pt idx="45">
                  <c:v>5-mai-17</c:v>
                </c:pt>
                <c:pt idx="46">
                  <c:v>8-mai-17</c:v>
                </c:pt>
                <c:pt idx="47">
                  <c:v>9-mai-17</c:v>
                </c:pt>
                <c:pt idx="48">
                  <c:v>10-mai-17</c:v>
                </c:pt>
                <c:pt idx="49">
                  <c:v>11-mai-17</c:v>
                </c:pt>
                <c:pt idx="50">
                  <c:v>12-mai-17</c:v>
                </c:pt>
                <c:pt idx="51">
                  <c:v>15-mai-17</c:v>
                </c:pt>
                <c:pt idx="52">
                  <c:v>16-mai-17</c:v>
                </c:pt>
                <c:pt idx="53">
                  <c:v>17-mai-17</c:v>
                </c:pt>
                <c:pt idx="54">
                  <c:v>18-mai-17</c:v>
                </c:pt>
                <c:pt idx="55">
                  <c:v>19-mai-17</c:v>
                </c:pt>
                <c:pt idx="56">
                  <c:v>22-mai-17</c:v>
                </c:pt>
                <c:pt idx="57">
                  <c:v>23-mai-17</c:v>
                </c:pt>
                <c:pt idx="58">
                  <c:v>24-mai-17</c:v>
                </c:pt>
                <c:pt idx="59">
                  <c:v>25-mai-17</c:v>
                </c:pt>
                <c:pt idx="60">
                  <c:v>26-mai-17</c:v>
                </c:pt>
                <c:pt idx="61">
                  <c:v>29-mai-17</c:v>
                </c:pt>
                <c:pt idx="62">
                  <c:v>30-mai-17</c:v>
                </c:pt>
                <c:pt idx="63">
                  <c:v>31-mai-17</c:v>
                </c:pt>
                <c:pt idx="64">
                  <c:v>1-jun-17</c:v>
                </c:pt>
                <c:pt idx="65">
                  <c:v>2-jun-17</c:v>
                </c:pt>
                <c:pt idx="66">
                  <c:v>5-jun-17</c:v>
                </c:pt>
                <c:pt idx="67">
                  <c:v>6-jun-17</c:v>
                </c:pt>
                <c:pt idx="68">
                  <c:v>7-jun-17</c:v>
                </c:pt>
                <c:pt idx="69">
                  <c:v>8-jun-17</c:v>
                </c:pt>
                <c:pt idx="70">
                  <c:v>9-jun-17</c:v>
                </c:pt>
                <c:pt idx="71">
                  <c:v>12-jun-17</c:v>
                </c:pt>
                <c:pt idx="72">
                  <c:v>13-jun-17</c:v>
                </c:pt>
                <c:pt idx="73">
                  <c:v>14-jun-17</c:v>
                </c:pt>
                <c:pt idx="74">
                  <c:v>16-jun-17</c:v>
                </c:pt>
                <c:pt idx="75">
                  <c:v>19-jun-17</c:v>
                </c:pt>
                <c:pt idx="76">
                  <c:v>20-jun-17</c:v>
                </c:pt>
                <c:pt idx="77">
                  <c:v>21-jun-17</c:v>
                </c:pt>
                <c:pt idx="78">
                  <c:v>22-jun-17</c:v>
                </c:pt>
                <c:pt idx="79">
                  <c:v>23-jun-17</c:v>
                </c:pt>
                <c:pt idx="80">
                  <c:v>26-jun-17</c:v>
                </c:pt>
                <c:pt idx="81">
                  <c:v>27-jun-17</c:v>
                </c:pt>
                <c:pt idx="82">
                  <c:v>28-jun-17</c:v>
                </c:pt>
                <c:pt idx="83">
                  <c:v>29-jun-17</c:v>
                </c:pt>
                <c:pt idx="84">
                  <c:v>30-jun-17</c:v>
                </c:pt>
                <c:pt idx="85">
                  <c:v>3-jul-17</c:v>
                </c:pt>
                <c:pt idx="86">
                  <c:v>4-jul-17</c:v>
                </c:pt>
                <c:pt idx="87">
                  <c:v>5-jul-17</c:v>
                </c:pt>
                <c:pt idx="88">
                  <c:v>6-jul-17</c:v>
                </c:pt>
                <c:pt idx="89">
                  <c:v>7-jul-17</c:v>
                </c:pt>
                <c:pt idx="90">
                  <c:v>10-jul-17</c:v>
                </c:pt>
                <c:pt idx="91">
                  <c:v>11-jul-17</c:v>
                </c:pt>
                <c:pt idx="92">
                  <c:v>12-jul-17</c:v>
                </c:pt>
                <c:pt idx="93">
                  <c:v>13-jul-17</c:v>
                </c:pt>
                <c:pt idx="94">
                  <c:v>14-jul-17</c:v>
                </c:pt>
                <c:pt idx="95">
                  <c:v>17-jul-17</c:v>
                </c:pt>
                <c:pt idx="96">
                  <c:v>18-jul-17</c:v>
                </c:pt>
                <c:pt idx="97">
                  <c:v>19-jul-17</c:v>
                </c:pt>
                <c:pt idx="98">
                  <c:v>20-jul-17</c:v>
                </c:pt>
                <c:pt idx="99">
                  <c:v>21-jul-17</c:v>
                </c:pt>
                <c:pt idx="100">
                  <c:v>24-jul-17</c:v>
                </c:pt>
                <c:pt idx="101">
                  <c:v>25-jul-17</c:v>
                </c:pt>
                <c:pt idx="102">
                  <c:v>26-jul-17</c:v>
                </c:pt>
                <c:pt idx="103">
                  <c:v>27-jul-17</c:v>
                </c:pt>
                <c:pt idx="104">
                  <c:v>28-jul-17</c:v>
                </c:pt>
                <c:pt idx="105">
                  <c:v>31-jul-17</c:v>
                </c:pt>
                <c:pt idx="106">
                  <c:v>1-ago-17</c:v>
                </c:pt>
                <c:pt idx="107">
                  <c:v>2-ago-17</c:v>
                </c:pt>
                <c:pt idx="108">
                  <c:v>3-ago-17</c:v>
                </c:pt>
                <c:pt idx="109">
                  <c:v>4-ago-17</c:v>
                </c:pt>
                <c:pt idx="110">
                  <c:v>7-ago-17</c:v>
                </c:pt>
                <c:pt idx="111">
                  <c:v>8-ago-17</c:v>
                </c:pt>
                <c:pt idx="112">
                  <c:v>9-ago-17</c:v>
                </c:pt>
                <c:pt idx="113">
                  <c:v>10-ago-17</c:v>
                </c:pt>
                <c:pt idx="114">
                  <c:v>11-ago-17</c:v>
                </c:pt>
                <c:pt idx="115">
                  <c:v>14-ago-17</c:v>
                </c:pt>
                <c:pt idx="116">
                  <c:v>15-ago-17</c:v>
                </c:pt>
                <c:pt idx="117">
                  <c:v>16-ago-17</c:v>
                </c:pt>
                <c:pt idx="118">
                  <c:v>17-ago-17</c:v>
                </c:pt>
                <c:pt idx="119">
                  <c:v>18-ago-17</c:v>
                </c:pt>
                <c:pt idx="120">
                  <c:v>21-ago-17</c:v>
                </c:pt>
                <c:pt idx="121">
                  <c:v>22-ago-17</c:v>
                </c:pt>
                <c:pt idx="122">
                  <c:v>23-ago-17</c:v>
                </c:pt>
                <c:pt idx="123">
                  <c:v>24-ago-17</c:v>
                </c:pt>
                <c:pt idx="124">
                  <c:v>25-ago-17</c:v>
                </c:pt>
                <c:pt idx="125">
                  <c:v>28-ago-17</c:v>
                </c:pt>
                <c:pt idx="126">
                  <c:v>29-ago-17</c:v>
                </c:pt>
                <c:pt idx="127">
                  <c:v>30-ago-17</c:v>
                </c:pt>
                <c:pt idx="128">
                  <c:v>31-ago-17</c:v>
                </c:pt>
                <c:pt idx="129">
                  <c:v>1-set-17</c:v>
                </c:pt>
                <c:pt idx="130">
                  <c:v>4-set-17</c:v>
                </c:pt>
                <c:pt idx="131">
                  <c:v>5-set-17</c:v>
                </c:pt>
                <c:pt idx="132">
                  <c:v>6-set-17</c:v>
                </c:pt>
                <c:pt idx="133">
                  <c:v>8-set-17</c:v>
                </c:pt>
                <c:pt idx="134">
                  <c:v>11-set-17</c:v>
                </c:pt>
                <c:pt idx="135">
                  <c:v>12-set-17</c:v>
                </c:pt>
                <c:pt idx="136">
                  <c:v>13-set-17</c:v>
                </c:pt>
                <c:pt idx="137">
                  <c:v>14-set-17</c:v>
                </c:pt>
                <c:pt idx="138">
                  <c:v>15-set-17</c:v>
                </c:pt>
                <c:pt idx="139">
                  <c:v>18-set-17</c:v>
                </c:pt>
                <c:pt idx="140">
                  <c:v>19-set-17</c:v>
                </c:pt>
                <c:pt idx="141">
                  <c:v>20-set-17</c:v>
                </c:pt>
                <c:pt idx="142">
                  <c:v>21-set-17</c:v>
                </c:pt>
                <c:pt idx="143">
                  <c:v>22-set-17</c:v>
                </c:pt>
                <c:pt idx="144">
                  <c:v>25-set-17</c:v>
                </c:pt>
                <c:pt idx="145">
                  <c:v>26-set-17</c:v>
                </c:pt>
                <c:pt idx="146">
                  <c:v>27-set-17</c:v>
                </c:pt>
                <c:pt idx="147">
                  <c:v>28-set-17</c:v>
                </c:pt>
                <c:pt idx="148">
                  <c:v>29-set-17</c:v>
                </c:pt>
                <c:pt idx="149">
                  <c:v>2-out-17</c:v>
                </c:pt>
                <c:pt idx="150">
                  <c:v>3-out-17</c:v>
                </c:pt>
                <c:pt idx="151">
                  <c:v>4-out-17</c:v>
                </c:pt>
                <c:pt idx="152">
                  <c:v>5-out-17</c:v>
                </c:pt>
                <c:pt idx="153">
                  <c:v>6-out-17</c:v>
                </c:pt>
                <c:pt idx="154">
                  <c:v>9-out-17</c:v>
                </c:pt>
                <c:pt idx="155">
                  <c:v>10-out-17</c:v>
                </c:pt>
                <c:pt idx="156">
                  <c:v>11-out-17</c:v>
                </c:pt>
                <c:pt idx="157">
                  <c:v>13-out-17</c:v>
                </c:pt>
                <c:pt idx="158">
                  <c:v>16-out-17</c:v>
                </c:pt>
                <c:pt idx="159">
                  <c:v>17-out-17</c:v>
                </c:pt>
                <c:pt idx="160">
                  <c:v>18-out-17</c:v>
                </c:pt>
                <c:pt idx="161">
                  <c:v>19-out-17</c:v>
                </c:pt>
                <c:pt idx="162">
                  <c:v>20-out-17</c:v>
                </c:pt>
                <c:pt idx="163">
                  <c:v>23-out-17</c:v>
                </c:pt>
                <c:pt idx="164">
                  <c:v>24-out-17</c:v>
                </c:pt>
                <c:pt idx="165">
                  <c:v>25-out-17</c:v>
                </c:pt>
                <c:pt idx="166">
                  <c:v>26-out-17</c:v>
                </c:pt>
                <c:pt idx="167">
                  <c:v>27-out-17</c:v>
                </c:pt>
                <c:pt idx="168">
                  <c:v>30-out-17</c:v>
                </c:pt>
                <c:pt idx="169">
                  <c:v>31-out-17</c:v>
                </c:pt>
                <c:pt idx="170">
                  <c:v>1-nov-17</c:v>
                </c:pt>
                <c:pt idx="171">
                  <c:v>3-nov-17</c:v>
                </c:pt>
                <c:pt idx="172">
                  <c:v>6-nov-17</c:v>
                </c:pt>
                <c:pt idx="173">
                  <c:v>7-nov-17</c:v>
                </c:pt>
                <c:pt idx="174">
                  <c:v>8-nov-17</c:v>
                </c:pt>
                <c:pt idx="175">
                  <c:v>9-nov-17</c:v>
                </c:pt>
                <c:pt idx="176">
                  <c:v>10-nov-17</c:v>
                </c:pt>
                <c:pt idx="177">
                  <c:v>13-nov-17</c:v>
                </c:pt>
                <c:pt idx="178">
                  <c:v>14-nov-17</c:v>
                </c:pt>
                <c:pt idx="179">
                  <c:v>16-nov-17</c:v>
                </c:pt>
                <c:pt idx="180">
                  <c:v>17-nov-17</c:v>
                </c:pt>
                <c:pt idx="181">
                  <c:v>20-nov-17</c:v>
                </c:pt>
                <c:pt idx="182">
                  <c:v>21-nov-17</c:v>
                </c:pt>
                <c:pt idx="183">
                  <c:v>22-nov-17</c:v>
                </c:pt>
                <c:pt idx="184">
                  <c:v>23-nov-17</c:v>
                </c:pt>
                <c:pt idx="185">
                  <c:v>24-nov-17</c:v>
                </c:pt>
                <c:pt idx="186">
                  <c:v>27-nov-17</c:v>
                </c:pt>
                <c:pt idx="187">
                  <c:v>28-nov-17</c:v>
                </c:pt>
                <c:pt idx="188">
                  <c:v>29-nov-17</c:v>
                </c:pt>
                <c:pt idx="189">
                  <c:v>30-nov-17</c:v>
                </c:pt>
                <c:pt idx="190">
                  <c:v>1-dez-17</c:v>
                </c:pt>
                <c:pt idx="191">
                  <c:v>4-dez-17</c:v>
                </c:pt>
                <c:pt idx="192">
                  <c:v>5-dez-17</c:v>
                </c:pt>
                <c:pt idx="193">
                  <c:v>6-dez-17</c:v>
                </c:pt>
                <c:pt idx="194">
                  <c:v>7-dez-17</c:v>
                </c:pt>
                <c:pt idx="195">
                  <c:v>8-dez-17</c:v>
                </c:pt>
                <c:pt idx="196">
                  <c:v>11-dez-17</c:v>
                </c:pt>
                <c:pt idx="197">
                  <c:v>12-dez-17</c:v>
                </c:pt>
                <c:pt idx="198">
                  <c:v>13-dez-17</c:v>
                </c:pt>
                <c:pt idx="199">
                  <c:v>14-dez-17</c:v>
                </c:pt>
                <c:pt idx="200">
                  <c:v>15-dez-17</c:v>
                </c:pt>
                <c:pt idx="201">
                  <c:v>18-dez-17</c:v>
                </c:pt>
                <c:pt idx="202">
                  <c:v>19-dez-17</c:v>
                </c:pt>
                <c:pt idx="203">
                  <c:v>20-dez-17</c:v>
                </c:pt>
                <c:pt idx="204">
                  <c:v>21-dez-17</c:v>
                </c:pt>
                <c:pt idx="205">
                  <c:v>22-dez-17</c:v>
                </c:pt>
                <c:pt idx="206">
                  <c:v>26-dez-17</c:v>
                </c:pt>
                <c:pt idx="207">
                  <c:v>27-dez-17</c:v>
                </c:pt>
                <c:pt idx="208">
                  <c:v>28-dez-17</c:v>
                </c:pt>
                <c:pt idx="209">
                  <c:v>29-dez-17</c:v>
                </c:pt>
                <c:pt idx="210">
                  <c:v>2-jan-18</c:v>
                </c:pt>
                <c:pt idx="211">
                  <c:v>3-jan-18</c:v>
                </c:pt>
                <c:pt idx="212">
                  <c:v>4-jan-18</c:v>
                </c:pt>
                <c:pt idx="213">
                  <c:v>5-jan-18</c:v>
                </c:pt>
                <c:pt idx="214">
                  <c:v>8-jan-18</c:v>
                </c:pt>
                <c:pt idx="215">
                  <c:v>9-jan-18</c:v>
                </c:pt>
                <c:pt idx="216">
                  <c:v>10-jan-18</c:v>
                </c:pt>
                <c:pt idx="217">
                  <c:v>11-jan-18</c:v>
                </c:pt>
                <c:pt idx="218">
                  <c:v>12-jan-18</c:v>
                </c:pt>
                <c:pt idx="219">
                  <c:v>15-jan-18</c:v>
                </c:pt>
                <c:pt idx="220">
                  <c:v>16-jan-18</c:v>
                </c:pt>
                <c:pt idx="221">
                  <c:v>17-jan-18</c:v>
                </c:pt>
                <c:pt idx="222">
                  <c:v>18-jan-18</c:v>
                </c:pt>
                <c:pt idx="223">
                  <c:v>19-jan-18</c:v>
                </c:pt>
                <c:pt idx="224">
                  <c:v>22-jan-18</c:v>
                </c:pt>
                <c:pt idx="225">
                  <c:v>23-jan-18</c:v>
                </c:pt>
                <c:pt idx="226">
                  <c:v>24-jan-18</c:v>
                </c:pt>
                <c:pt idx="227">
                  <c:v>25-jan-18</c:v>
                </c:pt>
                <c:pt idx="228">
                  <c:v>26-jan-18</c:v>
                </c:pt>
                <c:pt idx="229">
                  <c:v>29-jan-18</c:v>
                </c:pt>
                <c:pt idx="230">
                  <c:v>30-jan-18</c:v>
                </c:pt>
                <c:pt idx="231">
                  <c:v>31-jan-18</c:v>
                </c:pt>
                <c:pt idx="232">
                  <c:v>1-fev-18</c:v>
                </c:pt>
                <c:pt idx="233">
                  <c:v>2-fev-18</c:v>
                </c:pt>
                <c:pt idx="234">
                  <c:v>5-fev-18</c:v>
                </c:pt>
                <c:pt idx="235">
                  <c:v>6-fev-18</c:v>
                </c:pt>
                <c:pt idx="236">
                  <c:v>7-fev-18</c:v>
                </c:pt>
                <c:pt idx="237">
                  <c:v>8-fev-18</c:v>
                </c:pt>
                <c:pt idx="238">
                  <c:v>9-fev-18</c:v>
                </c:pt>
                <c:pt idx="239">
                  <c:v>14-fev-18</c:v>
                </c:pt>
                <c:pt idx="240">
                  <c:v>15-fev-18</c:v>
                </c:pt>
                <c:pt idx="241">
                  <c:v>16-fev-18</c:v>
                </c:pt>
                <c:pt idx="242">
                  <c:v>19-fev-18</c:v>
                </c:pt>
                <c:pt idx="243">
                  <c:v>20-fev-18</c:v>
                </c:pt>
                <c:pt idx="244">
                  <c:v>21-fev-18</c:v>
                </c:pt>
                <c:pt idx="245">
                  <c:v>22-fev-18</c:v>
                </c:pt>
                <c:pt idx="246">
                  <c:v>23-fev-18</c:v>
                </c:pt>
                <c:pt idx="247">
                  <c:v>26-fev-18</c:v>
                </c:pt>
                <c:pt idx="248">
                  <c:v>27-fev-18</c:v>
                </c:pt>
                <c:pt idx="249">
                  <c:v>28-fev-18</c:v>
                </c:pt>
                <c:pt idx="250">
                  <c:v>1-mar-18</c:v>
                </c:pt>
                <c:pt idx="251">
                  <c:v>2-mar-18</c:v>
                </c:pt>
                <c:pt idx="252">
                  <c:v>5-mar-18</c:v>
                </c:pt>
                <c:pt idx="253">
                  <c:v>6-mar-18</c:v>
                </c:pt>
                <c:pt idx="254">
                  <c:v>7-mar-18</c:v>
                </c:pt>
                <c:pt idx="255">
                  <c:v>8-mar-18</c:v>
                </c:pt>
                <c:pt idx="256">
                  <c:v>9-mar-18</c:v>
                </c:pt>
                <c:pt idx="257">
                  <c:v>12-mar-18</c:v>
                </c:pt>
                <c:pt idx="258">
                  <c:v>13-mar-18</c:v>
                </c:pt>
                <c:pt idx="259">
                  <c:v>14-mar-18</c:v>
                </c:pt>
                <c:pt idx="260">
                  <c:v>15-mar-18</c:v>
                </c:pt>
                <c:pt idx="261">
                  <c:v>16-mar-18</c:v>
                </c:pt>
                <c:pt idx="262">
                  <c:v>19-mar-18</c:v>
                </c:pt>
                <c:pt idx="263">
                  <c:v>20-mar-18</c:v>
                </c:pt>
                <c:pt idx="264">
                  <c:v>21-mar-18</c:v>
                </c:pt>
                <c:pt idx="265">
                  <c:v>22-mar-18</c:v>
                </c:pt>
                <c:pt idx="266">
                  <c:v>23-mar-18</c:v>
                </c:pt>
                <c:pt idx="267">
                  <c:v>26-mar-18</c:v>
                </c:pt>
                <c:pt idx="268">
                  <c:v>27-mar-18</c:v>
                </c:pt>
                <c:pt idx="269">
                  <c:v>28-mar-18</c:v>
                </c:pt>
                <c:pt idx="270">
                  <c:v>29-mar-18</c:v>
                </c:pt>
                <c:pt idx="271">
                  <c:v>2-abr-18</c:v>
                </c:pt>
                <c:pt idx="272">
                  <c:v>3-abr-18</c:v>
                </c:pt>
                <c:pt idx="273">
                  <c:v>4-abr-18</c:v>
                </c:pt>
                <c:pt idx="274">
                  <c:v>5-abr-18</c:v>
                </c:pt>
                <c:pt idx="275">
                  <c:v>6-abr-18</c:v>
                </c:pt>
                <c:pt idx="276">
                  <c:v>9-abr-18</c:v>
                </c:pt>
                <c:pt idx="277">
                  <c:v>10-abr-18</c:v>
                </c:pt>
                <c:pt idx="278">
                  <c:v>11-abr-18</c:v>
                </c:pt>
                <c:pt idx="279">
                  <c:v>12-abr-18</c:v>
                </c:pt>
                <c:pt idx="280">
                  <c:v>13-abr-18</c:v>
                </c:pt>
                <c:pt idx="281">
                  <c:v>16-abr-18</c:v>
                </c:pt>
                <c:pt idx="282">
                  <c:v>17-abr-18</c:v>
                </c:pt>
                <c:pt idx="283">
                  <c:v>18-abr-18</c:v>
                </c:pt>
                <c:pt idx="284">
                  <c:v>19-abr-18</c:v>
                </c:pt>
                <c:pt idx="285">
                  <c:v>20-abr-18</c:v>
                </c:pt>
                <c:pt idx="286">
                  <c:v>23-abr-18</c:v>
                </c:pt>
                <c:pt idx="287">
                  <c:v>24-abr-18</c:v>
                </c:pt>
                <c:pt idx="288">
                  <c:v>25-abr-18</c:v>
                </c:pt>
                <c:pt idx="289">
                  <c:v>26-abr-18</c:v>
                </c:pt>
                <c:pt idx="290">
                  <c:v>27-abr-18</c:v>
                </c:pt>
                <c:pt idx="291">
                  <c:v>30-abr-18</c:v>
                </c:pt>
                <c:pt idx="292">
                  <c:v>2-mai-18</c:v>
                </c:pt>
                <c:pt idx="293">
                  <c:v>3-mai-18</c:v>
                </c:pt>
                <c:pt idx="294">
                  <c:v>4-mai-18</c:v>
                </c:pt>
                <c:pt idx="295">
                  <c:v>7-mai-18</c:v>
                </c:pt>
                <c:pt idx="296">
                  <c:v>8-mai-18</c:v>
                </c:pt>
                <c:pt idx="297">
                  <c:v>9-mai-18</c:v>
                </c:pt>
                <c:pt idx="298">
                  <c:v>10-mai-18</c:v>
                </c:pt>
                <c:pt idx="299">
                  <c:v>11-mai-18</c:v>
                </c:pt>
                <c:pt idx="300">
                  <c:v>14-mai-18</c:v>
                </c:pt>
                <c:pt idx="301">
                  <c:v>15-mai-18</c:v>
                </c:pt>
                <c:pt idx="302">
                  <c:v>16-mai-18</c:v>
                </c:pt>
                <c:pt idx="303">
                  <c:v>17-mai-18</c:v>
                </c:pt>
                <c:pt idx="304">
                  <c:v>18-mai-18</c:v>
                </c:pt>
                <c:pt idx="305">
                  <c:v>21-mai-18</c:v>
                </c:pt>
                <c:pt idx="306">
                  <c:v>22-mai-18</c:v>
                </c:pt>
                <c:pt idx="307">
                  <c:v>23-mai-18</c:v>
                </c:pt>
                <c:pt idx="308">
                  <c:v>24-mai-18</c:v>
                </c:pt>
                <c:pt idx="309">
                  <c:v>25-mai-18</c:v>
                </c:pt>
                <c:pt idx="310">
                  <c:v>28-mai-18</c:v>
                </c:pt>
                <c:pt idx="311">
                  <c:v>29-mai-18</c:v>
                </c:pt>
                <c:pt idx="312">
                  <c:v>30-mai-18</c:v>
                </c:pt>
                <c:pt idx="313">
                  <c:v>1-jun-18</c:v>
                </c:pt>
                <c:pt idx="314">
                  <c:v>4-jun-18</c:v>
                </c:pt>
                <c:pt idx="315">
                  <c:v>5-jun-18</c:v>
                </c:pt>
                <c:pt idx="316">
                  <c:v>6-jun-18</c:v>
                </c:pt>
                <c:pt idx="317">
                  <c:v>7-jun-18</c:v>
                </c:pt>
                <c:pt idx="318">
                  <c:v>8-jun-18</c:v>
                </c:pt>
                <c:pt idx="319">
                  <c:v>11-jun-18</c:v>
                </c:pt>
                <c:pt idx="320">
                  <c:v>12-jun-18</c:v>
                </c:pt>
                <c:pt idx="321">
                  <c:v>13-jun-18</c:v>
                </c:pt>
                <c:pt idx="322">
                  <c:v>14-jun-18</c:v>
                </c:pt>
                <c:pt idx="323">
                  <c:v>15-jun-18</c:v>
                </c:pt>
                <c:pt idx="324">
                  <c:v>18-jun-18</c:v>
                </c:pt>
                <c:pt idx="325">
                  <c:v>19-jun-18</c:v>
                </c:pt>
                <c:pt idx="326">
                  <c:v>20-jun-18</c:v>
                </c:pt>
                <c:pt idx="327">
                  <c:v>21-jun-18</c:v>
                </c:pt>
                <c:pt idx="328">
                  <c:v>22-jun-18</c:v>
                </c:pt>
                <c:pt idx="329">
                  <c:v>25-jun-18</c:v>
                </c:pt>
                <c:pt idx="330">
                  <c:v>26-jun-18</c:v>
                </c:pt>
                <c:pt idx="331">
                  <c:v>27-jun-18</c:v>
                </c:pt>
                <c:pt idx="332">
                  <c:v>28-jun-18</c:v>
                </c:pt>
                <c:pt idx="333">
                  <c:v>29-jun-18</c:v>
                </c:pt>
                <c:pt idx="334">
                  <c:v>2-jul-18</c:v>
                </c:pt>
                <c:pt idx="335">
                  <c:v>3-jul-18</c:v>
                </c:pt>
                <c:pt idx="336">
                  <c:v>4-jul-18</c:v>
                </c:pt>
                <c:pt idx="337">
                  <c:v>5-jul-18</c:v>
                </c:pt>
                <c:pt idx="338">
                  <c:v>6-jul-18</c:v>
                </c:pt>
                <c:pt idx="339">
                  <c:v>9-jul-18</c:v>
                </c:pt>
                <c:pt idx="340">
                  <c:v>10-jul-18</c:v>
                </c:pt>
                <c:pt idx="341">
                  <c:v>11-jul-18</c:v>
                </c:pt>
                <c:pt idx="342">
                  <c:v>12-jul-18</c:v>
                </c:pt>
                <c:pt idx="343">
                  <c:v>13-jul-18</c:v>
                </c:pt>
                <c:pt idx="344">
                  <c:v>16-jul-18</c:v>
                </c:pt>
                <c:pt idx="345">
                  <c:v>17-jul-18</c:v>
                </c:pt>
                <c:pt idx="346">
                  <c:v>18-jul-18</c:v>
                </c:pt>
                <c:pt idx="347">
                  <c:v>19-jul-18</c:v>
                </c:pt>
                <c:pt idx="348">
                  <c:v>20-jul-18</c:v>
                </c:pt>
                <c:pt idx="349">
                  <c:v>23-jul-18</c:v>
                </c:pt>
                <c:pt idx="350">
                  <c:v>24-jul-18</c:v>
                </c:pt>
                <c:pt idx="351">
                  <c:v>25-jul-18</c:v>
                </c:pt>
                <c:pt idx="352">
                  <c:v>26-jul-18</c:v>
                </c:pt>
                <c:pt idx="353">
                  <c:v>27-jul-18</c:v>
                </c:pt>
                <c:pt idx="354">
                  <c:v>30-jul-18</c:v>
                </c:pt>
                <c:pt idx="355">
                  <c:v>31-jul-18</c:v>
                </c:pt>
                <c:pt idx="356">
                  <c:v>1-ago-18</c:v>
                </c:pt>
                <c:pt idx="357">
                  <c:v>2-ago-18</c:v>
                </c:pt>
                <c:pt idx="358">
                  <c:v>3-ago-18</c:v>
                </c:pt>
                <c:pt idx="359">
                  <c:v>6-ago-18</c:v>
                </c:pt>
                <c:pt idx="360">
                  <c:v>7-ago-18</c:v>
                </c:pt>
                <c:pt idx="361">
                  <c:v>8-ago-18</c:v>
                </c:pt>
                <c:pt idx="362">
                  <c:v>9-ago-18</c:v>
                </c:pt>
                <c:pt idx="363">
                  <c:v>10-ago-18</c:v>
                </c:pt>
                <c:pt idx="364">
                  <c:v>13-ago-18</c:v>
                </c:pt>
                <c:pt idx="365">
                  <c:v>14-ago-18</c:v>
                </c:pt>
                <c:pt idx="366">
                  <c:v>15-ago-18</c:v>
                </c:pt>
                <c:pt idx="367">
                  <c:v>16-ago-18</c:v>
                </c:pt>
                <c:pt idx="368">
                  <c:v>17-ago-18</c:v>
                </c:pt>
                <c:pt idx="369">
                  <c:v>20-ago-18</c:v>
                </c:pt>
                <c:pt idx="370">
                  <c:v>21-ago-18</c:v>
                </c:pt>
                <c:pt idx="371">
                  <c:v>22-ago-18</c:v>
                </c:pt>
                <c:pt idx="372">
                  <c:v>23-ago-18</c:v>
                </c:pt>
                <c:pt idx="373">
                  <c:v>24-ago-18</c:v>
                </c:pt>
                <c:pt idx="374">
                  <c:v>27-ago-18</c:v>
                </c:pt>
                <c:pt idx="375">
                  <c:v>28-ago-18</c:v>
                </c:pt>
                <c:pt idx="376">
                  <c:v>29-ago-18</c:v>
                </c:pt>
                <c:pt idx="377">
                  <c:v>30-ago-18</c:v>
                </c:pt>
                <c:pt idx="378">
                  <c:v>31-ago-18</c:v>
                </c:pt>
                <c:pt idx="379">
                  <c:v>3-set-18</c:v>
                </c:pt>
                <c:pt idx="380">
                  <c:v>4-set-18</c:v>
                </c:pt>
                <c:pt idx="381">
                  <c:v>5-set-18</c:v>
                </c:pt>
                <c:pt idx="382">
                  <c:v>6-set-18</c:v>
                </c:pt>
                <c:pt idx="383">
                  <c:v>10-set-18</c:v>
                </c:pt>
                <c:pt idx="384">
                  <c:v>11-set-18</c:v>
                </c:pt>
                <c:pt idx="385">
                  <c:v>12-set-18</c:v>
                </c:pt>
                <c:pt idx="386">
                  <c:v>13-set-18</c:v>
                </c:pt>
                <c:pt idx="387">
                  <c:v>14-set-18</c:v>
                </c:pt>
                <c:pt idx="388">
                  <c:v>17-set-18</c:v>
                </c:pt>
                <c:pt idx="389">
                  <c:v>18-set-18</c:v>
                </c:pt>
                <c:pt idx="390">
                  <c:v>19-set-18</c:v>
                </c:pt>
                <c:pt idx="391">
                  <c:v>20-set-18</c:v>
                </c:pt>
                <c:pt idx="392">
                  <c:v>21-set-18</c:v>
                </c:pt>
                <c:pt idx="393">
                  <c:v>24-set-18</c:v>
                </c:pt>
                <c:pt idx="394">
                  <c:v>25-set-18</c:v>
                </c:pt>
                <c:pt idx="395">
                  <c:v>26-set-18</c:v>
                </c:pt>
                <c:pt idx="396">
                  <c:v>27-set-18</c:v>
                </c:pt>
                <c:pt idx="397">
                  <c:v>28-set-18</c:v>
                </c:pt>
                <c:pt idx="398">
                  <c:v>1-out-18</c:v>
                </c:pt>
                <c:pt idx="399">
                  <c:v>2-out-18</c:v>
                </c:pt>
                <c:pt idx="400">
                  <c:v>3-out-18</c:v>
                </c:pt>
                <c:pt idx="401">
                  <c:v>4-out-18</c:v>
                </c:pt>
                <c:pt idx="402">
                  <c:v>5-out-18</c:v>
                </c:pt>
                <c:pt idx="403">
                  <c:v>8-out-18</c:v>
                </c:pt>
                <c:pt idx="404">
                  <c:v>9-out-18</c:v>
                </c:pt>
                <c:pt idx="405">
                  <c:v>10-out-18</c:v>
                </c:pt>
                <c:pt idx="406">
                  <c:v>11-out-18</c:v>
                </c:pt>
                <c:pt idx="407">
                  <c:v>15-out-18</c:v>
                </c:pt>
                <c:pt idx="408">
                  <c:v>16-out-18</c:v>
                </c:pt>
                <c:pt idx="409">
                  <c:v>17-out-18</c:v>
                </c:pt>
                <c:pt idx="410">
                  <c:v>18-out-18</c:v>
                </c:pt>
                <c:pt idx="411">
                  <c:v>19-out-18</c:v>
                </c:pt>
                <c:pt idx="412">
                  <c:v>22-out-18</c:v>
                </c:pt>
                <c:pt idx="413">
                  <c:v>23-out-18</c:v>
                </c:pt>
                <c:pt idx="414">
                  <c:v>24-out-18</c:v>
                </c:pt>
                <c:pt idx="415">
                  <c:v>25-out-18</c:v>
                </c:pt>
                <c:pt idx="416">
                  <c:v>26-out-18</c:v>
                </c:pt>
                <c:pt idx="417">
                  <c:v>29-out-18</c:v>
                </c:pt>
                <c:pt idx="418">
                  <c:v>30-out-18</c:v>
                </c:pt>
                <c:pt idx="419">
                  <c:v>31-out-18</c:v>
                </c:pt>
                <c:pt idx="420">
                  <c:v>1-nov-18</c:v>
                </c:pt>
                <c:pt idx="421">
                  <c:v>5-nov-18</c:v>
                </c:pt>
                <c:pt idx="422">
                  <c:v>6-nov-18</c:v>
                </c:pt>
                <c:pt idx="423">
                  <c:v>7-nov-18</c:v>
                </c:pt>
                <c:pt idx="424">
                  <c:v>8-nov-18</c:v>
                </c:pt>
                <c:pt idx="425">
                  <c:v>9-nov-18</c:v>
                </c:pt>
                <c:pt idx="426">
                  <c:v>12-nov-18</c:v>
                </c:pt>
                <c:pt idx="427">
                  <c:v>13-nov-18</c:v>
                </c:pt>
                <c:pt idx="428">
                  <c:v>14-nov-18</c:v>
                </c:pt>
                <c:pt idx="429">
                  <c:v>16-nov-18</c:v>
                </c:pt>
                <c:pt idx="430">
                  <c:v>19-nov-18</c:v>
                </c:pt>
                <c:pt idx="431">
                  <c:v>20-nov-18</c:v>
                </c:pt>
                <c:pt idx="432">
                  <c:v>21-nov-18</c:v>
                </c:pt>
                <c:pt idx="433">
                  <c:v>22-nov-18</c:v>
                </c:pt>
                <c:pt idx="434">
                  <c:v>23-nov-18</c:v>
                </c:pt>
                <c:pt idx="435">
                  <c:v>26-nov-18</c:v>
                </c:pt>
                <c:pt idx="436">
                  <c:v>27-nov-18</c:v>
                </c:pt>
                <c:pt idx="437">
                  <c:v>28-nov-18</c:v>
                </c:pt>
                <c:pt idx="438">
                  <c:v>29-nov-18</c:v>
                </c:pt>
                <c:pt idx="439">
                  <c:v>30-nov-18</c:v>
                </c:pt>
                <c:pt idx="440">
                  <c:v>3-dez-18</c:v>
                </c:pt>
                <c:pt idx="441">
                  <c:v>4-dez-18</c:v>
                </c:pt>
                <c:pt idx="442">
                  <c:v>5-dez-18</c:v>
                </c:pt>
                <c:pt idx="443">
                  <c:v>6-dez-18</c:v>
                </c:pt>
                <c:pt idx="444">
                  <c:v>7-dez-18</c:v>
                </c:pt>
                <c:pt idx="445">
                  <c:v>10-dez-18</c:v>
                </c:pt>
                <c:pt idx="446">
                  <c:v>11-dez-18</c:v>
                </c:pt>
                <c:pt idx="447">
                  <c:v>12-dez-18</c:v>
                </c:pt>
                <c:pt idx="448">
                  <c:v>13-dez-18</c:v>
                </c:pt>
                <c:pt idx="449">
                  <c:v>14-dez-18</c:v>
                </c:pt>
                <c:pt idx="450">
                  <c:v>17-dez-18</c:v>
                </c:pt>
                <c:pt idx="451">
                  <c:v>18-dez-18</c:v>
                </c:pt>
                <c:pt idx="452">
                  <c:v>19-dez-18</c:v>
                </c:pt>
                <c:pt idx="453">
                  <c:v>20-dez-18</c:v>
                </c:pt>
                <c:pt idx="454">
                  <c:v>21-dez-18</c:v>
                </c:pt>
                <c:pt idx="455">
                  <c:v>24-dez-18</c:v>
                </c:pt>
                <c:pt idx="456">
                  <c:v>26-dez-18</c:v>
                </c:pt>
                <c:pt idx="457">
                  <c:v>27-dez-18</c:v>
                </c:pt>
                <c:pt idx="458">
                  <c:v>28-dez-18</c:v>
                </c:pt>
                <c:pt idx="459">
                  <c:v>31-dez-18</c:v>
                </c:pt>
                <c:pt idx="460">
                  <c:v>2-jan-19</c:v>
                </c:pt>
                <c:pt idx="461">
                  <c:v>3-jan-19</c:v>
                </c:pt>
                <c:pt idx="462">
                  <c:v>4-jan-19</c:v>
                </c:pt>
                <c:pt idx="463">
                  <c:v>7-jan-19</c:v>
                </c:pt>
                <c:pt idx="464">
                  <c:v>8-jan-19</c:v>
                </c:pt>
                <c:pt idx="465">
                  <c:v>9-jan-19</c:v>
                </c:pt>
                <c:pt idx="466">
                  <c:v>10-jan-19</c:v>
                </c:pt>
                <c:pt idx="467">
                  <c:v>11-jan-19</c:v>
                </c:pt>
                <c:pt idx="468">
                  <c:v>14-jan-19</c:v>
                </c:pt>
                <c:pt idx="469">
                  <c:v>15-jan-19</c:v>
                </c:pt>
                <c:pt idx="470">
                  <c:v>16-jan-19</c:v>
                </c:pt>
                <c:pt idx="471">
                  <c:v>17-jan-19</c:v>
                </c:pt>
                <c:pt idx="472">
                  <c:v>18-jan-19</c:v>
                </c:pt>
                <c:pt idx="473">
                  <c:v>21-jan-19</c:v>
                </c:pt>
                <c:pt idx="474">
                  <c:v>22-jan-19</c:v>
                </c:pt>
                <c:pt idx="475">
                  <c:v>23-jan-19</c:v>
                </c:pt>
                <c:pt idx="476">
                  <c:v>24-jan-19</c:v>
                </c:pt>
                <c:pt idx="477">
                  <c:v>25-jan-19</c:v>
                </c:pt>
                <c:pt idx="478">
                  <c:v>28-jan-19</c:v>
                </c:pt>
                <c:pt idx="479">
                  <c:v>29-jan-19</c:v>
                </c:pt>
                <c:pt idx="480">
                  <c:v>30-jan-19</c:v>
                </c:pt>
                <c:pt idx="481">
                  <c:v>31-jan-19</c:v>
                </c:pt>
                <c:pt idx="482">
                  <c:v>1-fev-19</c:v>
                </c:pt>
                <c:pt idx="483">
                  <c:v>4-fev-19</c:v>
                </c:pt>
                <c:pt idx="484">
                  <c:v>5-fev-19</c:v>
                </c:pt>
                <c:pt idx="485">
                  <c:v>6-fev-19</c:v>
                </c:pt>
                <c:pt idx="486">
                  <c:v>7-fev-19</c:v>
                </c:pt>
                <c:pt idx="487">
                  <c:v>8-fev-19</c:v>
                </c:pt>
                <c:pt idx="488">
                  <c:v>11-fev-19</c:v>
                </c:pt>
                <c:pt idx="489">
                  <c:v>12-fev-19</c:v>
                </c:pt>
                <c:pt idx="490">
                  <c:v>13-fev-19</c:v>
                </c:pt>
                <c:pt idx="491">
                  <c:v>14-fev-19</c:v>
                </c:pt>
                <c:pt idx="492">
                  <c:v>15-fev-19</c:v>
                </c:pt>
                <c:pt idx="493">
                  <c:v>18-fev-19</c:v>
                </c:pt>
                <c:pt idx="494">
                  <c:v>19-fev-19</c:v>
                </c:pt>
                <c:pt idx="495">
                  <c:v>20-fev-19</c:v>
                </c:pt>
                <c:pt idx="496">
                  <c:v>21-fev-19</c:v>
                </c:pt>
                <c:pt idx="497">
                  <c:v>22-fev-19</c:v>
                </c:pt>
                <c:pt idx="498">
                  <c:v>25-fev-19</c:v>
                </c:pt>
                <c:pt idx="499">
                  <c:v>26-fev-19</c:v>
                </c:pt>
                <c:pt idx="500">
                  <c:v>27-fev-19</c:v>
                </c:pt>
                <c:pt idx="501">
                  <c:v>28-fev-19</c:v>
                </c:pt>
                <c:pt idx="502">
                  <c:v>1-mar-19</c:v>
                </c:pt>
                <c:pt idx="503">
                  <c:v>6-mar-19</c:v>
                </c:pt>
                <c:pt idx="504">
                  <c:v>7-mar-19</c:v>
                </c:pt>
                <c:pt idx="505">
                  <c:v>8-mar-19</c:v>
                </c:pt>
                <c:pt idx="506">
                  <c:v>11-mar-19</c:v>
                </c:pt>
                <c:pt idx="507">
                  <c:v>12-mar-19</c:v>
                </c:pt>
                <c:pt idx="508">
                  <c:v>13-mar-19</c:v>
                </c:pt>
                <c:pt idx="509">
                  <c:v>14-mar-19</c:v>
                </c:pt>
                <c:pt idx="510">
                  <c:v>15-mar-19</c:v>
                </c:pt>
                <c:pt idx="511">
                  <c:v>18-mar-19</c:v>
                </c:pt>
                <c:pt idx="512">
                  <c:v>19-mar-19</c:v>
                </c:pt>
                <c:pt idx="513">
                  <c:v>20-mar-19</c:v>
                </c:pt>
                <c:pt idx="514">
                  <c:v>21-mar-19</c:v>
                </c:pt>
                <c:pt idx="515">
                  <c:v>22-mar-19</c:v>
                </c:pt>
                <c:pt idx="516">
                  <c:v>25-mar-19</c:v>
                </c:pt>
                <c:pt idx="517">
                  <c:v>26-mar-19</c:v>
                </c:pt>
                <c:pt idx="518">
                  <c:v>27-mar-19</c:v>
                </c:pt>
                <c:pt idx="519">
                  <c:v>28-mar-19</c:v>
                </c:pt>
                <c:pt idx="520">
                  <c:v>29-mar-19</c:v>
                </c:pt>
                <c:pt idx="521">
                  <c:v>1-abr-19</c:v>
                </c:pt>
                <c:pt idx="522">
                  <c:v>2-abr-19</c:v>
                </c:pt>
                <c:pt idx="523">
                  <c:v>3-abr-19</c:v>
                </c:pt>
                <c:pt idx="524">
                  <c:v>4-abr-19</c:v>
                </c:pt>
                <c:pt idx="525">
                  <c:v>5-abr-19</c:v>
                </c:pt>
                <c:pt idx="526">
                  <c:v>8-abr-19</c:v>
                </c:pt>
                <c:pt idx="527">
                  <c:v>9-abr-19</c:v>
                </c:pt>
                <c:pt idx="528">
                  <c:v>10-abr-19</c:v>
                </c:pt>
                <c:pt idx="529">
                  <c:v>11-abr-19</c:v>
                </c:pt>
                <c:pt idx="530">
                  <c:v>12-abr-19</c:v>
                </c:pt>
                <c:pt idx="531">
                  <c:v>15-abr-19</c:v>
                </c:pt>
                <c:pt idx="532">
                  <c:v>16-abr-19</c:v>
                </c:pt>
                <c:pt idx="533">
                  <c:v>17-abr-19</c:v>
                </c:pt>
                <c:pt idx="534">
                  <c:v>18-abr-19</c:v>
                </c:pt>
                <c:pt idx="535">
                  <c:v>22-abr-19</c:v>
                </c:pt>
                <c:pt idx="536">
                  <c:v>23-abr-19</c:v>
                </c:pt>
                <c:pt idx="537">
                  <c:v>24-abr-19</c:v>
                </c:pt>
                <c:pt idx="538">
                  <c:v>25-abr-19</c:v>
                </c:pt>
                <c:pt idx="539">
                  <c:v>26-abr-19</c:v>
                </c:pt>
                <c:pt idx="540">
                  <c:v>29-abr-19</c:v>
                </c:pt>
                <c:pt idx="541">
                  <c:v>30-abr-19</c:v>
                </c:pt>
                <c:pt idx="542">
                  <c:v>2-mai-19</c:v>
                </c:pt>
                <c:pt idx="543">
                  <c:v>3-mai-19</c:v>
                </c:pt>
                <c:pt idx="544">
                  <c:v>6-mai-19</c:v>
                </c:pt>
                <c:pt idx="545">
                  <c:v>7-mai-19</c:v>
                </c:pt>
                <c:pt idx="546">
                  <c:v>8-mai-19</c:v>
                </c:pt>
                <c:pt idx="547">
                  <c:v>9-mai-19</c:v>
                </c:pt>
                <c:pt idx="548">
                  <c:v>10-mai-19</c:v>
                </c:pt>
                <c:pt idx="549">
                  <c:v>13-mai-19</c:v>
                </c:pt>
                <c:pt idx="550">
                  <c:v>14-mai-19</c:v>
                </c:pt>
                <c:pt idx="551">
                  <c:v>15-mai-19</c:v>
                </c:pt>
                <c:pt idx="552">
                  <c:v>16-mai-19</c:v>
                </c:pt>
                <c:pt idx="553">
                  <c:v>17-mai-19</c:v>
                </c:pt>
                <c:pt idx="554">
                  <c:v>20-mai-19</c:v>
                </c:pt>
                <c:pt idx="555">
                  <c:v>21-mai-19</c:v>
                </c:pt>
                <c:pt idx="556">
                  <c:v>22-mai-19</c:v>
                </c:pt>
                <c:pt idx="557">
                  <c:v>23-mai-19</c:v>
                </c:pt>
                <c:pt idx="558">
                  <c:v>24-mai-19</c:v>
                </c:pt>
                <c:pt idx="559">
                  <c:v>27-mai-19</c:v>
                </c:pt>
                <c:pt idx="560">
                  <c:v>28-mai-19</c:v>
                </c:pt>
                <c:pt idx="561">
                  <c:v>29-mai-19</c:v>
                </c:pt>
                <c:pt idx="562">
                  <c:v>30-mai-19</c:v>
                </c:pt>
                <c:pt idx="563">
                  <c:v>31-mai-19</c:v>
                </c:pt>
                <c:pt idx="564">
                  <c:v>3-jun-19</c:v>
                </c:pt>
                <c:pt idx="565">
                  <c:v>4-jun-19</c:v>
                </c:pt>
                <c:pt idx="566">
                  <c:v>5-jun-19</c:v>
                </c:pt>
                <c:pt idx="567">
                  <c:v>6-jun-19</c:v>
                </c:pt>
                <c:pt idx="568">
                  <c:v>7-jun-19</c:v>
                </c:pt>
                <c:pt idx="569">
                  <c:v>10-jun-19</c:v>
                </c:pt>
                <c:pt idx="570">
                  <c:v>11-jun-19</c:v>
                </c:pt>
                <c:pt idx="571">
                  <c:v>12-jun-19</c:v>
                </c:pt>
                <c:pt idx="572">
                  <c:v>13-jun-19</c:v>
                </c:pt>
                <c:pt idx="573">
                  <c:v>14-jun-19</c:v>
                </c:pt>
                <c:pt idx="574">
                  <c:v>17-jun-19</c:v>
                </c:pt>
                <c:pt idx="575">
                  <c:v>18-jun-19</c:v>
                </c:pt>
                <c:pt idx="576">
                  <c:v>19-jun-19</c:v>
                </c:pt>
                <c:pt idx="577">
                  <c:v>21-jun-19</c:v>
                </c:pt>
                <c:pt idx="578">
                  <c:v>24-jun-19</c:v>
                </c:pt>
                <c:pt idx="579">
                  <c:v>25-jun-19</c:v>
                </c:pt>
                <c:pt idx="580">
                  <c:v>26-jun-19</c:v>
                </c:pt>
                <c:pt idx="581">
                  <c:v>27-jun-19</c:v>
                </c:pt>
                <c:pt idx="582">
                  <c:v>28-jun-19</c:v>
                </c:pt>
                <c:pt idx="583">
                  <c:v>1-jul-19</c:v>
                </c:pt>
                <c:pt idx="584">
                  <c:v>2-jul-19</c:v>
                </c:pt>
                <c:pt idx="585">
                  <c:v>3-jul-19</c:v>
                </c:pt>
                <c:pt idx="586">
                  <c:v>4-jul-19</c:v>
                </c:pt>
                <c:pt idx="587">
                  <c:v>5-jul-19</c:v>
                </c:pt>
                <c:pt idx="588">
                  <c:v>8-jul-19</c:v>
                </c:pt>
                <c:pt idx="589">
                  <c:v>9-jul-19</c:v>
                </c:pt>
                <c:pt idx="590">
                  <c:v>10-jul-19</c:v>
                </c:pt>
                <c:pt idx="591">
                  <c:v>11-jul-19</c:v>
                </c:pt>
                <c:pt idx="592">
                  <c:v>12-jul-19</c:v>
                </c:pt>
                <c:pt idx="593">
                  <c:v>15-jul-19</c:v>
                </c:pt>
                <c:pt idx="594">
                  <c:v>16-jul-19</c:v>
                </c:pt>
                <c:pt idx="595">
                  <c:v>17-jul-19</c:v>
                </c:pt>
                <c:pt idx="596">
                  <c:v>18-jul-19</c:v>
                </c:pt>
                <c:pt idx="597">
                  <c:v>19-jul-19</c:v>
                </c:pt>
                <c:pt idx="598">
                  <c:v>22-jul-19</c:v>
                </c:pt>
                <c:pt idx="599">
                  <c:v>23-jul-19</c:v>
                </c:pt>
                <c:pt idx="600">
                  <c:v>24-jul-19</c:v>
                </c:pt>
                <c:pt idx="601">
                  <c:v>25-jul-19</c:v>
                </c:pt>
                <c:pt idx="602">
                  <c:v>26-jul-19</c:v>
                </c:pt>
                <c:pt idx="603">
                  <c:v>29-jul-19</c:v>
                </c:pt>
                <c:pt idx="604">
                  <c:v>30-jul-19</c:v>
                </c:pt>
                <c:pt idx="605">
                  <c:v>31-jul-19</c:v>
                </c:pt>
                <c:pt idx="606">
                  <c:v>1-ago-19</c:v>
                </c:pt>
                <c:pt idx="607">
                  <c:v>2-ago-19</c:v>
                </c:pt>
                <c:pt idx="608">
                  <c:v>5-ago-19</c:v>
                </c:pt>
                <c:pt idx="609">
                  <c:v>6-ago-19</c:v>
                </c:pt>
                <c:pt idx="610">
                  <c:v>7-ago-19</c:v>
                </c:pt>
                <c:pt idx="611">
                  <c:v>8-ago-19</c:v>
                </c:pt>
                <c:pt idx="612">
                  <c:v>9-ago-19</c:v>
                </c:pt>
                <c:pt idx="613">
                  <c:v>12-ago-19</c:v>
                </c:pt>
                <c:pt idx="614">
                  <c:v>13-ago-19</c:v>
                </c:pt>
                <c:pt idx="615">
                  <c:v>14-ago-19</c:v>
                </c:pt>
                <c:pt idx="616">
                  <c:v>15-ago-19</c:v>
                </c:pt>
                <c:pt idx="617">
                  <c:v>16-ago-19</c:v>
                </c:pt>
                <c:pt idx="618">
                  <c:v>19-ago-19</c:v>
                </c:pt>
                <c:pt idx="619">
                  <c:v>20-ago-19</c:v>
                </c:pt>
                <c:pt idx="620">
                  <c:v>21-ago-19</c:v>
                </c:pt>
                <c:pt idx="621">
                  <c:v>22-ago-19</c:v>
                </c:pt>
                <c:pt idx="622">
                  <c:v>23-ago-19</c:v>
                </c:pt>
                <c:pt idx="623">
                  <c:v>26-ago-19</c:v>
                </c:pt>
                <c:pt idx="624">
                  <c:v>27-ago-19</c:v>
                </c:pt>
                <c:pt idx="625">
                  <c:v>28-ago-19</c:v>
                </c:pt>
                <c:pt idx="626">
                  <c:v>29-ago-19</c:v>
                </c:pt>
                <c:pt idx="627">
                  <c:v>30-ago-19</c:v>
                </c:pt>
                <c:pt idx="628">
                  <c:v>2-set-19</c:v>
                </c:pt>
                <c:pt idx="629">
                  <c:v>3-set-19</c:v>
                </c:pt>
                <c:pt idx="630">
                  <c:v>4-set-19</c:v>
                </c:pt>
                <c:pt idx="631">
                  <c:v>5-set-19</c:v>
                </c:pt>
                <c:pt idx="632">
                  <c:v>6-set-19</c:v>
                </c:pt>
                <c:pt idx="633">
                  <c:v>9-set-19</c:v>
                </c:pt>
                <c:pt idx="634">
                  <c:v>10-set-19</c:v>
                </c:pt>
                <c:pt idx="635">
                  <c:v>11-set-19</c:v>
                </c:pt>
                <c:pt idx="636">
                  <c:v>12-set-19</c:v>
                </c:pt>
                <c:pt idx="637">
                  <c:v>13-set-19</c:v>
                </c:pt>
                <c:pt idx="638">
                  <c:v>16-set-19</c:v>
                </c:pt>
                <c:pt idx="639">
                  <c:v>17-set-19</c:v>
                </c:pt>
                <c:pt idx="640">
                  <c:v>18-set-19</c:v>
                </c:pt>
                <c:pt idx="641">
                  <c:v>19-set-19</c:v>
                </c:pt>
                <c:pt idx="642">
                  <c:v>20-set-19</c:v>
                </c:pt>
                <c:pt idx="643">
                  <c:v>23-set-19</c:v>
                </c:pt>
                <c:pt idx="644">
                  <c:v>24-set-19</c:v>
                </c:pt>
                <c:pt idx="645">
                  <c:v>25-set-19</c:v>
                </c:pt>
                <c:pt idx="646">
                  <c:v>26-set-19</c:v>
                </c:pt>
                <c:pt idx="647">
                  <c:v>27-set-19</c:v>
                </c:pt>
                <c:pt idx="648">
                  <c:v>30-set-19</c:v>
                </c:pt>
                <c:pt idx="649">
                  <c:v>1-out-19</c:v>
                </c:pt>
                <c:pt idx="650">
                  <c:v>2-out-19</c:v>
                </c:pt>
                <c:pt idx="651">
                  <c:v>3-out-19</c:v>
                </c:pt>
                <c:pt idx="652">
                  <c:v>4-out-19</c:v>
                </c:pt>
                <c:pt idx="653">
                  <c:v>7-out-19</c:v>
                </c:pt>
                <c:pt idx="654">
                  <c:v>8-out-19</c:v>
                </c:pt>
                <c:pt idx="655">
                  <c:v>9-out-19</c:v>
                </c:pt>
                <c:pt idx="656">
                  <c:v>10-out-19</c:v>
                </c:pt>
                <c:pt idx="657">
                  <c:v>11-out-19</c:v>
                </c:pt>
                <c:pt idx="658">
                  <c:v>14-out-19</c:v>
                </c:pt>
                <c:pt idx="659">
                  <c:v>15-out-19</c:v>
                </c:pt>
                <c:pt idx="660">
                  <c:v>16-out-19</c:v>
                </c:pt>
                <c:pt idx="661">
                  <c:v>17-out-19</c:v>
                </c:pt>
                <c:pt idx="662">
                  <c:v>18-out-19</c:v>
                </c:pt>
                <c:pt idx="663">
                  <c:v>21-out-19</c:v>
                </c:pt>
                <c:pt idx="664">
                  <c:v>22-out-19</c:v>
                </c:pt>
                <c:pt idx="665">
                  <c:v>23-out-19</c:v>
                </c:pt>
                <c:pt idx="666">
                  <c:v>24-out-19</c:v>
                </c:pt>
                <c:pt idx="667">
                  <c:v>25-out-19</c:v>
                </c:pt>
                <c:pt idx="668">
                  <c:v>28-out-19</c:v>
                </c:pt>
                <c:pt idx="669">
                  <c:v>29-out-19</c:v>
                </c:pt>
                <c:pt idx="670">
                  <c:v>30-out-19</c:v>
                </c:pt>
                <c:pt idx="671">
                  <c:v>31-out-19</c:v>
                </c:pt>
                <c:pt idx="672">
                  <c:v>1-nov-19</c:v>
                </c:pt>
                <c:pt idx="673">
                  <c:v>4-nov-19</c:v>
                </c:pt>
                <c:pt idx="674">
                  <c:v>5-nov-19</c:v>
                </c:pt>
                <c:pt idx="675">
                  <c:v>6-nov-19</c:v>
                </c:pt>
                <c:pt idx="676">
                  <c:v>7-nov-19</c:v>
                </c:pt>
                <c:pt idx="677">
                  <c:v>8-nov-19</c:v>
                </c:pt>
                <c:pt idx="678">
                  <c:v>11-nov-19</c:v>
                </c:pt>
                <c:pt idx="679">
                  <c:v>12-nov-19</c:v>
                </c:pt>
                <c:pt idx="680">
                  <c:v>13-nov-19</c:v>
                </c:pt>
                <c:pt idx="681">
                  <c:v>14-nov-19</c:v>
                </c:pt>
                <c:pt idx="682">
                  <c:v>18-nov-19</c:v>
                </c:pt>
                <c:pt idx="683">
                  <c:v>19-nov-19</c:v>
                </c:pt>
                <c:pt idx="684">
                  <c:v>20-nov-19</c:v>
                </c:pt>
                <c:pt idx="685">
                  <c:v>21-nov-19</c:v>
                </c:pt>
                <c:pt idx="686">
                  <c:v>22-nov-19</c:v>
                </c:pt>
                <c:pt idx="687">
                  <c:v>25-nov-19</c:v>
                </c:pt>
                <c:pt idx="688">
                  <c:v>26-nov-19</c:v>
                </c:pt>
                <c:pt idx="689">
                  <c:v>27-nov-19</c:v>
                </c:pt>
                <c:pt idx="690">
                  <c:v>28-nov-19</c:v>
                </c:pt>
                <c:pt idx="691">
                  <c:v>29-nov-19</c:v>
                </c:pt>
                <c:pt idx="692">
                  <c:v>2-dez-19</c:v>
                </c:pt>
                <c:pt idx="693">
                  <c:v>3-dez-19</c:v>
                </c:pt>
                <c:pt idx="694">
                  <c:v>4-dez-19</c:v>
                </c:pt>
                <c:pt idx="695">
                  <c:v>5-dez-19</c:v>
                </c:pt>
                <c:pt idx="696">
                  <c:v>6-dez-19</c:v>
                </c:pt>
                <c:pt idx="697">
                  <c:v>9-dez-19</c:v>
                </c:pt>
                <c:pt idx="698">
                  <c:v>10-dez-19</c:v>
                </c:pt>
                <c:pt idx="699">
                  <c:v>11-dez-19</c:v>
                </c:pt>
                <c:pt idx="700">
                  <c:v>12-dez-19</c:v>
                </c:pt>
                <c:pt idx="701">
                  <c:v>13-dez-19</c:v>
                </c:pt>
                <c:pt idx="702">
                  <c:v>16-dez-19</c:v>
                </c:pt>
                <c:pt idx="703">
                  <c:v>17-dez-19</c:v>
                </c:pt>
                <c:pt idx="704">
                  <c:v>18-dez-19</c:v>
                </c:pt>
                <c:pt idx="705">
                  <c:v>19-dez-19</c:v>
                </c:pt>
                <c:pt idx="706">
                  <c:v>20-dez-19</c:v>
                </c:pt>
                <c:pt idx="707">
                  <c:v>23-dez-19</c:v>
                </c:pt>
                <c:pt idx="708">
                  <c:v>24-dez-19</c:v>
                </c:pt>
                <c:pt idx="709">
                  <c:v>26-dez-19</c:v>
                </c:pt>
                <c:pt idx="710">
                  <c:v>27-dez-19</c:v>
                </c:pt>
                <c:pt idx="711">
                  <c:v>30-dez-19</c:v>
                </c:pt>
                <c:pt idx="712">
                  <c:v>31-dez-19</c:v>
                </c:pt>
              </c:strCache>
            </c:strRef>
          </c:cat>
          <c:val>
            <c:numRef>
              <c:f>Cenários!$D$2:$D$5000</c:f>
              <c:numCache>
                <c:formatCode>0.0000%</c:formatCode>
                <c:ptCount val="4999"/>
                <c:pt idx="1">
                  <c:v>3.7648168880055621E-4</c:v>
                </c:pt>
                <c:pt idx="2">
                  <c:v>7.5310511606319075E-4</c:v>
                </c:pt>
                <c:pt idx="3">
                  <c:v>1.1298703351496631E-3</c:v>
                </c:pt>
                <c:pt idx="4">
                  <c:v>1.5067773994421607E-3</c:v>
                </c:pt>
                <c:pt idx="5">
                  <c:v>1.8838263623426332E-3</c:v>
                </c:pt>
                <c:pt idx="6">
                  <c:v>2.2610172772734582E-3</c:v>
                </c:pt>
                <c:pt idx="7">
                  <c:v>2.6383501976769974E-3</c:v>
                </c:pt>
                <c:pt idx="8">
                  <c:v>3.0158251770155964E-3</c:v>
                </c:pt>
                <c:pt idx="9">
                  <c:v>3.3934422687720289E-3</c:v>
                </c:pt>
                <c:pt idx="10">
                  <c:v>3.7712015264488308E-3</c:v>
                </c:pt>
                <c:pt idx="11">
                  <c:v>4.1491030035689658E-3</c:v>
                </c:pt>
                <c:pt idx="12">
                  <c:v>4.5271467536753818E-3</c:v>
                </c:pt>
                <c:pt idx="13">
                  <c:v>4.9053328303312327E-3</c:v>
                </c:pt>
                <c:pt idx="14">
                  <c:v>5.2836612871198785E-3</c:v>
                </c:pt>
                <c:pt idx="15">
                  <c:v>5.6621321776448852E-3</c:v>
                </c:pt>
                <c:pt idx="16">
                  <c:v>6.0407455555298029E-3</c:v>
                </c:pt>
                <c:pt idx="17">
                  <c:v>6.4195014744186096E-3</c:v>
                </c:pt>
                <c:pt idx="18">
                  <c:v>6.7983999879754897E-3</c:v>
                </c:pt>
                <c:pt idx="19">
                  <c:v>7.1774411498846113E-3</c:v>
                </c:pt>
                <c:pt idx="20">
                  <c:v>7.5566250138505708E-3</c:v>
                </c:pt>
                <c:pt idx="21">
                  <c:v>7.9359516335979485E-3</c:v>
                </c:pt>
                <c:pt idx="22">
                  <c:v>8.3154210628717529E-3</c:v>
                </c:pt>
                <c:pt idx="23">
                  <c:v>8.6950333554371984E-3</c:v>
                </c:pt>
                <c:pt idx="24">
                  <c:v>9.0747885650794835E-3</c:v>
                </c:pt>
                <c:pt idx="25">
                  <c:v>9.454686745604457E-3</c:v>
                </c:pt>
                <c:pt idx="26">
                  <c:v>9.8347279508381735E-3</c:v>
                </c:pt>
                <c:pt idx="27">
                  <c:v>1.021491223462645E-2</c:v>
                </c:pt>
                <c:pt idx="28">
                  <c:v>1.0595239650835975E-2</c:v>
                </c:pt>
                <c:pt idx="29">
                  <c:v>1.0975710253353421E-2</c:v>
                </c:pt>
                <c:pt idx="30">
                  <c:v>1.135632409608589E-2</c:v>
                </c:pt>
                <c:pt idx="31">
                  <c:v>1.1737081232960689E-2</c:v>
                </c:pt>
                <c:pt idx="32">
                  <c:v>1.211798171792533E-2</c:v>
                </c:pt>
                <c:pt idx="33">
                  <c:v>1.2499025604947978E-2</c:v>
                </c:pt>
                <c:pt idx="34">
                  <c:v>1.2880212948016556E-2</c:v>
                </c:pt>
                <c:pt idx="35">
                  <c:v>1.3261543801139863E-2</c:v>
                </c:pt>
                <c:pt idx="36">
                  <c:v>1.3643018218346681E-2</c:v>
                </c:pt>
                <c:pt idx="37">
                  <c:v>1.402463625368644E-2</c:v>
                </c:pt>
                <c:pt idx="38">
                  <c:v>1.4406397961228556E-2</c:v>
                </c:pt>
                <c:pt idx="39">
                  <c:v>1.4788303395063096E-2</c:v>
                </c:pt>
                <c:pt idx="40">
                  <c:v>1.517035260930033E-2</c:v>
                </c:pt>
                <c:pt idx="41">
                  <c:v>1.555254565807096E-2</c:v>
                </c:pt>
                <c:pt idx="42">
                  <c:v>1.5934882595526112E-2</c:v>
                </c:pt>
                <c:pt idx="43">
                  <c:v>1.6317363475837121E-2</c:v>
                </c:pt>
                <c:pt idx="44">
                  <c:v>1.6699988353195749E-2</c:v>
                </c:pt>
                <c:pt idx="45">
                  <c:v>1.7082757281814409E-2</c:v>
                </c:pt>
                <c:pt idx="46">
                  <c:v>1.7465670315925719E-2</c:v>
                </c:pt>
                <c:pt idx="47">
                  <c:v>1.7848727509782947E-2</c:v>
                </c:pt>
                <c:pt idx="48">
                  <c:v>1.8231928917659346E-2</c:v>
                </c:pt>
                <c:pt idx="49">
                  <c:v>1.8615274593848818E-2</c:v>
                </c:pt>
                <c:pt idx="50">
                  <c:v>1.8998764592665918E-2</c:v>
                </c:pt>
                <c:pt idx="51">
                  <c:v>1.9382398968445402E-2</c:v>
                </c:pt>
                <c:pt idx="52">
                  <c:v>1.9766177775542682E-2</c:v>
                </c:pt>
                <c:pt idx="53">
                  <c:v>2.015010106833337E-2</c:v>
                </c:pt>
                <c:pt idx="54">
                  <c:v>2.0534168901213734E-2</c:v>
                </c:pt>
                <c:pt idx="55">
                  <c:v>2.0918381328600244E-2</c:v>
                </c:pt>
                <c:pt idx="56">
                  <c:v>2.1302738404930466E-2</c:v>
                </c:pt>
                <c:pt idx="57">
                  <c:v>2.1687240184661727E-2</c:v>
                </c:pt>
                <c:pt idx="58">
                  <c:v>2.2071886722272449E-2</c:v>
                </c:pt>
                <c:pt idx="59">
                  <c:v>2.245667807226126E-2</c:v>
                </c:pt>
                <c:pt idx="60">
                  <c:v>2.2841614289147216E-2</c:v>
                </c:pt>
                <c:pt idx="61">
                  <c:v>2.3226695427470245E-2</c:v>
                </c:pt>
                <c:pt idx="62">
                  <c:v>2.3611921541790482E-2</c:v>
                </c:pt>
                <c:pt idx="63">
                  <c:v>2.3997292686688931E-2</c:v>
                </c:pt>
                <c:pt idx="64">
                  <c:v>2.4382808916766807E-2</c:v>
                </c:pt>
                <c:pt idx="65">
                  <c:v>2.4768470286645972E-2</c:v>
                </c:pt>
                <c:pt idx="66">
                  <c:v>2.5154276850969159E-2</c:v>
                </c:pt>
                <c:pt idx="67">
                  <c:v>2.5540228664399089E-2</c:v>
                </c:pt>
                <c:pt idx="68">
                  <c:v>2.5926325781619575E-2</c:v>
                </c:pt>
                <c:pt idx="69">
                  <c:v>2.6312568257334856E-2</c:v>
                </c:pt>
                <c:pt idx="70">
                  <c:v>2.6698956146269603E-2</c:v>
                </c:pt>
                <c:pt idx="71">
                  <c:v>2.7085489503169358E-2</c:v>
                </c:pt>
                <c:pt idx="72">
                  <c:v>2.7472168382800088E-2</c:v>
                </c:pt>
                <c:pt idx="73">
                  <c:v>2.7858992839948415E-2</c:v>
                </c:pt>
                <c:pt idx="74">
                  <c:v>2.8245962929421609E-2</c:v>
                </c:pt>
                <c:pt idx="75">
                  <c:v>2.8633078706047588E-2</c:v>
                </c:pt>
                <c:pt idx="76">
                  <c:v>2.9020340224674923E-2</c:v>
                </c:pt>
                <c:pt idx="77">
                  <c:v>2.9407747540172835E-2</c:v>
                </c:pt>
                <c:pt idx="78">
                  <c:v>2.9795300707431194E-2</c:v>
                </c:pt>
                <c:pt idx="79">
                  <c:v>3.0182999781360298E-2</c:v>
                </c:pt>
                <c:pt idx="80">
                  <c:v>3.057084481689154E-2</c:v>
                </c:pt>
                <c:pt idx="81">
                  <c:v>3.0958835868976742E-2</c:v>
                </c:pt>
                <c:pt idx="82">
                  <c:v>3.1346972992588595E-2</c:v>
                </c:pt>
                <c:pt idx="83">
                  <c:v>3.1735256242720222E-2</c:v>
                </c:pt>
                <c:pt idx="84">
                  <c:v>3.2123685674385616E-2</c:v>
                </c:pt>
                <c:pt idx="85">
                  <c:v>3.251226134261942E-2</c:v>
                </c:pt>
                <c:pt idx="86">
                  <c:v>3.2900983302476927E-2</c:v>
                </c:pt>
                <c:pt idx="87">
                  <c:v>3.3289851609034304E-2</c:v>
                </c:pt>
                <c:pt idx="88">
                  <c:v>3.3678866317388589E-2</c:v>
                </c:pt>
                <c:pt idx="89">
                  <c:v>3.4068027482657248E-2</c:v>
                </c:pt>
                <c:pt idx="90">
                  <c:v>3.4457335159978619E-2</c:v>
                </c:pt>
                <c:pt idx="91">
                  <c:v>3.4846789404511691E-2</c:v>
                </c:pt>
                <c:pt idx="92">
                  <c:v>3.5236390271436546E-2</c:v>
                </c:pt>
                <c:pt idx="93">
                  <c:v>3.5626137815953696E-2</c:v>
                </c:pt>
                <c:pt idx="94">
                  <c:v>3.6016032093284744E-2</c:v>
                </c:pt>
                <c:pt idx="95">
                  <c:v>3.6406073158671726E-2</c:v>
                </c:pt>
                <c:pt idx="96">
                  <c:v>3.6796261067377545E-2</c:v>
                </c:pt>
                <c:pt idx="97">
                  <c:v>3.7186595874686201E-2</c:v>
                </c:pt>
                <c:pt idx="98">
                  <c:v>3.7577077635902345E-2</c:v>
                </c:pt>
                <c:pt idx="99">
                  <c:v>3.7967706406351498E-2</c:v>
                </c:pt>
                <c:pt idx="100">
                  <c:v>3.8358482241379832E-2</c:v>
                </c:pt>
                <c:pt idx="101">
                  <c:v>3.8749405196354392E-2</c:v>
                </c:pt>
                <c:pt idx="102">
                  <c:v>3.9140475326663315E-2</c:v>
                </c:pt>
                <c:pt idx="103">
                  <c:v>3.9531692687715392E-2</c:v>
                </c:pt>
                <c:pt idx="104">
                  <c:v>3.992305733494006E-2</c:v>
                </c:pt>
                <c:pt idx="105">
                  <c:v>4.0314569323788074E-2</c:v>
                </c:pt>
                <c:pt idx="106">
                  <c:v>4.0706228709730841E-2</c:v>
                </c:pt>
                <c:pt idx="107">
                  <c:v>4.1098035548260636E-2</c:v>
                </c:pt>
                <c:pt idx="108">
                  <c:v>4.1489989894890833E-2</c:v>
                </c:pt>
                <c:pt idx="109">
                  <c:v>4.188209180515523E-2</c:v>
                </c:pt>
                <c:pt idx="110">
                  <c:v>4.2274341334609167E-2</c:v>
                </c:pt>
                <c:pt idx="111">
                  <c:v>4.2666738538828408E-2</c:v>
                </c:pt>
                <c:pt idx="112">
                  <c:v>4.3059283473409593E-2</c:v>
                </c:pt>
                <c:pt idx="113">
                  <c:v>4.3451976193970676E-2</c:v>
                </c:pt>
                <c:pt idx="114">
                  <c:v>4.3844816756150484E-2</c:v>
                </c:pt>
                <c:pt idx="115">
                  <c:v>4.4237805215608494E-2</c:v>
                </c:pt>
                <c:pt idx="116">
                  <c:v>4.46309416280255E-2</c:v>
                </c:pt>
                <c:pt idx="117">
                  <c:v>4.5024226049102944E-2</c:v>
                </c:pt>
                <c:pt idx="118">
                  <c:v>4.5417658534563365E-2</c:v>
                </c:pt>
                <c:pt idx="119">
                  <c:v>4.5811239140150395E-2</c:v>
                </c:pt>
                <c:pt idx="120">
                  <c:v>4.6204967921628537E-2</c:v>
                </c:pt>
                <c:pt idx="121">
                  <c:v>4.6598844934783168E-2</c:v>
                </c:pt>
                <c:pt idx="122">
                  <c:v>4.699287023542098E-2</c:v>
                </c:pt>
                <c:pt idx="123">
                  <c:v>4.7387043879369317E-2</c:v>
                </c:pt>
                <c:pt idx="124">
                  <c:v>4.7781365922476837E-2</c:v>
                </c:pt>
                <c:pt idx="125">
                  <c:v>4.8175836420613072E-2</c:v>
                </c:pt>
                <c:pt idx="126">
                  <c:v>4.8570455429668646E-2</c:v>
                </c:pt>
                <c:pt idx="127">
                  <c:v>4.8965223005555281E-2</c:v>
                </c:pt>
                <c:pt idx="128">
                  <c:v>4.9360139204205566E-2</c:v>
                </c:pt>
                <c:pt idx="129">
                  <c:v>4.975520408157319E-2</c:v>
                </c:pt>
                <c:pt idx="130">
                  <c:v>5.0150417693632932E-2</c:v>
                </c:pt>
                <c:pt idx="131">
                  <c:v>5.0545780096380888E-2</c:v>
                </c:pt>
                <c:pt idx="132">
                  <c:v>5.0941291345833806E-2</c:v>
                </c:pt>
                <c:pt idx="133">
                  <c:v>5.133695149802997E-2</c:v>
                </c:pt>
                <c:pt idx="134">
                  <c:v>5.1732760609028317E-2</c:v>
                </c:pt>
                <c:pt idx="135">
                  <c:v>5.2128718734909318E-2</c:v>
                </c:pt>
                <c:pt idx="136">
                  <c:v>5.25248259317741E-2</c:v>
                </c:pt>
                <c:pt idx="137">
                  <c:v>5.2921082255745322E-2</c:v>
                </c:pt>
                <c:pt idx="138">
                  <c:v>5.3317487762966742E-2</c:v>
                </c:pt>
                <c:pt idx="139">
                  <c:v>5.3714042509602988E-2</c:v>
                </c:pt>
                <c:pt idx="140">
                  <c:v>5.4110746551839783E-2</c:v>
                </c:pt>
                <c:pt idx="141">
                  <c:v>5.4507599945884389E-2</c:v>
                </c:pt>
                <c:pt idx="142">
                  <c:v>5.4904602747964937E-2</c:v>
                </c:pt>
                <c:pt idx="143">
                  <c:v>5.5301755014330878E-2</c:v>
                </c:pt>
                <c:pt idx="144">
                  <c:v>5.5699056801252755E-2</c:v>
                </c:pt>
                <c:pt idx="145">
                  <c:v>5.609650816502243E-2</c:v>
                </c:pt>
                <c:pt idx="146">
                  <c:v>5.6494109161952855E-2</c:v>
                </c:pt>
                <c:pt idx="147">
                  <c:v>5.6891859848378079E-2</c:v>
                </c:pt>
                <c:pt idx="148">
                  <c:v>5.7289760280653468E-2</c:v>
                </c:pt>
                <c:pt idx="149">
                  <c:v>5.768781051515548E-2</c:v>
                </c:pt>
                <c:pt idx="150">
                  <c:v>5.8086010608281891E-2</c:v>
                </c:pt>
                <c:pt idx="151">
                  <c:v>5.8484360616452014E-2</c:v>
                </c:pt>
                <c:pt idx="152">
                  <c:v>5.8882860596105813E-2</c:v>
                </c:pt>
                <c:pt idx="153">
                  <c:v>5.9281510603705012E-2</c:v>
                </c:pt>
                <c:pt idx="154">
                  <c:v>5.9680310695732208E-2</c:v>
                </c:pt>
                <c:pt idx="155">
                  <c:v>6.0079260928691536E-2</c:v>
                </c:pt>
                <c:pt idx="156">
                  <c:v>6.0478361359108446E-2</c:v>
                </c:pt>
                <c:pt idx="157">
                  <c:v>6.0877612043529261E-2</c:v>
                </c:pt>
                <c:pt idx="158">
                  <c:v>6.1277013038522066E-2</c:v>
                </c:pt>
                <c:pt idx="159">
                  <c:v>6.1676564400676037E-2</c:v>
                </c:pt>
                <c:pt idx="160">
                  <c:v>6.207626618660167E-2</c:v>
                </c:pt>
                <c:pt idx="161">
                  <c:v>6.2476118452930551E-2</c:v>
                </c:pt>
                <c:pt idx="162">
                  <c:v>6.2876121256316031E-2</c:v>
                </c:pt>
                <c:pt idx="163">
                  <c:v>6.3276274653432329E-2</c:v>
                </c:pt>
                <c:pt idx="164">
                  <c:v>6.3676578700975428E-2</c:v>
                </c:pt>
                <c:pt idx="165">
                  <c:v>6.4077033455662402E-2</c:v>
                </c:pt>
                <c:pt idx="166">
                  <c:v>6.4477638974231644E-2</c:v>
                </c:pt>
                <c:pt idx="167">
                  <c:v>6.4878395313443082E-2</c:v>
                </c:pt>
                <c:pt idx="168">
                  <c:v>6.5279302530077965E-2</c:v>
                </c:pt>
                <c:pt idx="169">
                  <c:v>6.5680360680938854E-2</c:v>
                </c:pt>
                <c:pt idx="170">
                  <c:v>6.6081569822849628E-2</c:v>
                </c:pt>
                <c:pt idx="171">
                  <c:v>6.6482930012655705E-2</c:v>
                </c:pt>
                <c:pt idx="172">
                  <c:v>6.6884441307223819E-2</c:v>
                </c:pt>
                <c:pt idx="173">
                  <c:v>6.728610376344224E-2</c:v>
                </c:pt>
                <c:pt idx="174">
                  <c:v>6.7687917438220557E-2</c:v>
                </c:pt>
                <c:pt idx="175">
                  <c:v>6.8089882388489675E-2</c:v>
                </c:pt>
                <c:pt idx="176">
                  <c:v>6.8491998671202037E-2</c:v>
                </c:pt>
                <c:pt idx="177">
                  <c:v>6.8894266343331623E-2</c:v>
                </c:pt>
                <c:pt idx="178">
                  <c:v>6.929668546187373E-2</c:v>
                </c:pt>
                <c:pt idx="179">
                  <c:v>6.9699256083845196E-2</c:v>
                </c:pt>
                <c:pt idx="180">
                  <c:v>7.0101978266284393E-2</c:v>
                </c:pt>
                <c:pt idx="181">
                  <c:v>7.0504852066250789E-2</c:v>
                </c:pt>
                <c:pt idx="182">
                  <c:v>7.0907877540825837E-2</c:v>
                </c:pt>
                <c:pt idx="183">
                  <c:v>7.1311054747112301E-2</c:v>
                </c:pt>
                <c:pt idx="184">
                  <c:v>7.1714383742234267E-2</c:v>
                </c:pt>
                <c:pt idx="185">
                  <c:v>7.2117864583337354E-2</c:v>
                </c:pt>
                <c:pt idx="186">
                  <c:v>7.2521497327588946E-2</c:v>
                </c:pt>
                <c:pt idx="187">
                  <c:v>7.2925282032177741E-2</c:v>
                </c:pt>
                <c:pt idx="188">
                  <c:v>7.3329218754313974E-2</c:v>
                </c:pt>
                <c:pt idx="189">
                  <c:v>7.3733307551229643E-2</c:v>
                </c:pt>
                <c:pt idx="190">
                  <c:v>7.4137548480177839E-2</c:v>
                </c:pt>
                <c:pt idx="191">
                  <c:v>7.4541941598433636E-2</c:v>
                </c:pt>
                <c:pt idx="192">
                  <c:v>7.4946486963293646E-2</c:v>
                </c:pt>
                <c:pt idx="193">
                  <c:v>7.5351184632075796E-2</c:v>
                </c:pt>
                <c:pt idx="194">
                  <c:v>7.5756034662119776E-2</c:v>
                </c:pt>
                <c:pt idx="195">
                  <c:v>7.6161037110786811E-2</c:v>
                </c:pt>
                <c:pt idx="196">
                  <c:v>7.6566192035459668E-2</c:v>
                </c:pt>
                <c:pt idx="197">
                  <c:v>7.6971499493542872E-2</c:v>
                </c:pt>
                <c:pt idx="198">
                  <c:v>7.7376959542462265E-2</c:v>
                </c:pt>
                <c:pt idx="199">
                  <c:v>7.778257223966567E-2</c:v>
                </c:pt>
                <c:pt idx="200">
                  <c:v>7.818833764262223E-2</c:v>
                </c:pt>
                <c:pt idx="201">
                  <c:v>7.8594255808823066E-2</c:v>
                </c:pt>
                <c:pt idx="202">
                  <c:v>7.9000326795780618E-2</c:v>
                </c:pt>
                <c:pt idx="203">
                  <c:v>7.9406550661029085E-2</c:v>
                </c:pt>
                <c:pt idx="204">
                  <c:v>7.9812927462124428E-2</c:v>
                </c:pt>
                <c:pt idx="205">
                  <c:v>8.0219457256644144E-2</c:v>
                </c:pt>
                <c:pt idx="206">
                  <c:v>8.0626140102187271E-2</c:v>
                </c:pt>
                <c:pt idx="207">
                  <c:v>8.103297605637505E-2</c:v>
                </c:pt>
                <c:pt idx="208">
                  <c:v>8.1439965176849816E-2</c:v>
                </c:pt>
                <c:pt idx="209">
                  <c:v>8.1847107521276108E-2</c:v>
                </c:pt>
                <c:pt idx="210">
                  <c:v>8.2254403147339783E-2</c:v>
                </c:pt>
                <c:pt idx="211">
                  <c:v>8.2661852112748457E-2</c:v>
                </c:pt>
                <c:pt idx="212">
                  <c:v>8.306945447523173E-2</c:v>
                </c:pt>
                <c:pt idx="213">
                  <c:v>8.347721029254096E-2</c:v>
                </c:pt>
                <c:pt idx="214">
                  <c:v>8.3885119622448823E-2</c:v>
                </c:pt>
                <c:pt idx="215">
                  <c:v>8.4293182522749976E-2</c:v>
                </c:pt>
                <c:pt idx="216">
                  <c:v>8.4701399051261062E-2</c:v>
                </c:pt>
                <c:pt idx="217">
                  <c:v>8.5109769265820256E-2</c:v>
                </c:pt>
                <c:pt idx="218">
                  <c:v>8.55182932242875E-2</c:v>
                </c:pt>
                <c:pt idx="219">
                  <c:v>8.5926970984544493E-2</c:v>
                </c:pt>
                <c:pt idx="220">
                  <c:v>8.6335802604494916E-2</c:v>
                </c:pt>
                <c:pt idx="221">
                  <c:v>8.6744788142063989E-2</c:v>
                </c:pt>
                <c:pt idx="222">
                  <c:v>8.7153927655198915E-2</c:v>
                </c:pt>
                <c:pt idx="223">
                  <c:v>8.7563221201868657E-2</c:v>
                </c:pt>
                <c:pt idx="224">
                  <c:v>8.7972668840064161E-2</c:v>
                </c:pt>
                <c:pt idx="225">
                  <c:v>8.838227062779791E-2</c:v>
                </c:pt>
                <c:pt idx="226">
                  <c:v>8.879202662310437E-2</c:v>
                </c:pt>
                <c:pt idx="227">
                  <c:v>8.920193688403999E-2</c:v>
                </c:pt>
                <c:pt idx="228">
                  <c:v>8.9612001468682978E-2</c:v>
                </c:pt>
                <c:pt idx="229">
                  <c:v>9.0022220435133304E-2</c:v>
                </c:pt>
                <c:pt idx="230">
                  <c:v>9.043259384151292E-2</c:v>
                </c:pt>
                <c:pt idx="231">
                  <c:v>9.0843121745965538E-2</c:v>
                </c:pt>
                <c:pt idx="232">
                  <c:v>9.1253804206656852E-2</c:v>
                </c:pt>
                <c:pt idx="233">
                  <c:v>9.1664641281774539E-2</c:v>
                </c:pt>
                <c:pt idx="234">
                  <c:v>9.2075633029528259E-2</c:v>
                </c:pt>
                <c:pt idx="235">
                  <c:v>9.2486779508149208E-2</c:v>
                </c:pt>
                <c:pt idx="236">
                  <c:v>9.289808077589079E-2</c:v>
                </c:pt>
                <c:pt idx="237">
                  <c:v>9.3309536891028166E-2</c:v>
                </c:pt>
                <c:pt idx="238">
                  <c:v>9.3721147911858704E-2</c:v>
                </c:pt>
                <c:pt idx="239">
                  <c:v>9.4132913896701531E-2</c:v>
                </c:pt>
                <c:pt idx="240">
                  <c:v>9.4544834903897534E-2</c:v>
                </c:pt>
                <c:pt idx="241">
                  <c:v>9.4956910991810028E-2</c:v>
                </c:pt>
                <c:pt idx="242">
                  <c:v>9.5369142218824088E-2</c:v>
                </c:pt>
                <c:pt idx="243">
                  <c:v>9.5781528643346547E-2</c:v>
                </c:pt>
                <c:pt idx="244">
                  <c:v>9.6194070323806669E-2</c:v>
                </c:pt>
                <c:pt idx="245">
                  <c:v>9.6606767318655251E-2</c:v>
                </c:pt>
                <c:pt idx="246">
                  <c:v>9.7019619686365521E-2</c:v>
                </c:pt>
                <c:pt idx="247">
                  <c:v>9.7432627485432466E-2</c:v>
                </c:pt>
                <c:pt idx="248">
                  <c:v>9.7845790774373054E-2</c:v>
                </c:pt>
                <c:pt idx="249">
                  <c:v>9.8259109611726458E-2</c:v>
                </c:pt>
                <c:pt idx="250">
                  <c:v>9.8672584056053614E-2</c:v>
                </c:pt>
                <c:pt idx="251">
                  <c:v>9.908621416593788E-2</c:v>
                </c:pt>
                <c:pt idx="252">
                  <c:v>9.9499999999984379E-2</c:v>
                </c:pt>
                <c:pt idx="253">
                  <c:v>9.9913941616820656E-2</c:v>
                </c:pt>
                <c:pt idx="254">
                  <c:v>0.1003280390750958</c:v>
                </c:pt>
                <c:pt idx="255">
                  <c:v>0.10074229243348132</c:v>
                </c:pt>
                <c:pt idx="256">
                  <c:v>0.10115670175067093</c:v>
                </c:pt>
                <c:pt idx="257">
                  <c:v>0.10157126708538011</c:v>
                </c:pt>
                <c:pt idx="258">
                  <c:v>0.10198598849634655</c:v>
                </c:pt>
                <c:pt idx="259">
                  <c:v>0.10240086604233012</c:v>
                </c:pt>
                <c:pt idx="260">
                  <c:v>0.10281589978211292</c:v>
                </c:pt>
                <c:pt idx="261">
                  <c:v>0.10323108977449902</c:v>
                </c:pt>
                <c:pt idx="262">
                  <c:v>0.1036464360783147</c:v>
                </c:pt>
                <c:pt idx="263">
                  <c:v>0.10406193875240821</c:v>
                </c:pt>
                <c:pt idx="264">
                  <c:v>0.10447759785565003</c:v>
                </c:pt>
                <c:pt idx="265">
                  <c:v>0.10489341344693304</c:v>
                </c:pt>
                <c:pt idx="266">
                  <c:v>0.10530938558517211</c:v>
                </c:pt>
                <c:pt idx="267">
                  <c:v>0.10572551432930433</c:v>
                </c:pt>
                <c:pt idx="268">
                  <c:v>0.10614179973828897</c:v>
                </c:pt>
                <c:pt idx="269">
                  <c:v>0.1065582418711073</c:v>
                </c:pt>
                <c:pt idx="270">
                  <c:v>0.106974840786763</c:v>
                </c:pt>
                <c:pt idx="271">
                  <c:v>0.10739159654428221</c:v>
                </c:pt>
                <c:pt idx="272">
                  <c:v>0.10780850920271279</c:v>
                </c:pt>
                <c:pt idx="273">
                  <c:v>0.10822557882112505</c:v>
                </c:pt>
                <c:pt idx="274">
                  <c:v>0.10864280545861149</c:v>
                </c:pt>
                <c:pt idx="275">
                  <c:v>0.10906018917428706</c:v>
                </c:pt>
                <c:pt idx="276">
                  <c:v>0.10947773002728889</c:v>
                </c:pt>
                <c:pt idx="277">
                  <c:v>0.1098954280767761</c:v>
                </c:pt>
                <c:pt idx="278">
                  <c:v>0.11031328338193047</c:v>
                </c:pt>
                <c:pt idx="279">
                  <c:v>0.11073129600195575</c:v>
                </c:pt>
                <c:pt idx="280">
                  <c:v>0.11114946599607811</c:v>
                </c:pt>
                <c:pt idx="281">
                  <c:v>0.11156779342354617</c:v>
                </c:pt>
                <c:pt idx="282">
                  <c:v>0.11198627834363051</c:v>
                </c:pt>
                <c:pt idx="283">
                  <c:v>0.11240492081562437</c:v>
                </c:pt>
                <c:pt idx="284">
                  <c:v>0.11282372089884318</c:v>
                </c:pt>
                <c:pt idx="285">
                  <c:v>0.11324267865262461</c:v>
                </c:pt>
                <c:pt idx="286">
                  <c:v>0.11366179413632871</c:v>
                </c:pt>
                <c:pt idx="287">
                  <c:v>0.11408106740933777</c:v>
                </c:pt>
                <c:pt idx="288">
                  <c:v>0.1145004985310567</c:v>
                </c:pt>
                <c:pt idx="289">
                  <c:v>0.11492008756091265</c:v>
                </c:pt>
                <c:pt idx="290">
                  <c:v>0.11533983455835517</c:v>
                </c:pt>
                <c:pt idx="291">
                  <c:v>0.11575973958285624</c:v>
                </c:pt>
                <c:pt idx="292">
                  <c:v>0.11617980269391004</c:v>
                </c:pt>
                <c:pt idx="293">
                  <c:v>0.11660002395103342</c:v>
                </c:pt>
                <c:pt idx="294">
                  <c:v>0.11702040341376518</c:v>
                </c:pt>
                <c:pt idx="295">
                  <c:v>0.11744094114166703</c:v>
                </c:pt>
                <c:pt idx="296">
                  <c:v>0.11786163719432285</c:v>
                </c:pt>
                <c:pt idx="297">
                  <c:v>0.11828249163133919</c:v>
                </c:pt>
                <c:pt idx="298">
                  <c:v>0.11870350451234457</c:v>
                </c:pt>
                <c:pt idx="299">
                  <c:v>0.11912467589699038</c:v>
                </c:pt>
                <c:pt idx="300">
                  <c:v>0.11954600584495045</c:v>
                </c:pt>
                <c:pt idx="301">
                  <c:v>0.11996749441592081</c:v>
                </c:pt>
                <c:pt idx="302">
                  <c:v>0.12038914166962034</c:v>
                </c:pt>
                <c:pt idx="303">
                  <c:v>0.12081094766578993</c:v>
                </c:pt>
                <c:pt idx="304">
                  <c:v>0.12123291246419332</c:v>
                </c:pt>
                <c:pt idx="305">
                  <c:v>0.1216550361246167</c:v>
                </c:pt>
                <c:pt idx="306">
                  <c:v>0.12207731870686844</c:v>
                </c:pt>
                <c:pt idx="307">
                  <c:v>0.12249976027078002</c:v>
                </c:pt>
                <c:pt idx="308">
                  <c:v>0.12292236087620489</c:v>
                </c:pt>
                <c:pt idx="309">
                  <c:v>0.12334512058301939</c:v>
                </c:pt>
                <c:pt idx="310">
                  <c:v>0.12376803945112225</c:v>
                </c:pt>
                <c:pt idx="311">
                  <c:v>0.12419111754043488</c:v>
                </c:pt>
                <c:pt idx="312">
                  <c:v>0.12461435491090112</c:v>
                </c:pt>
                <c:pt idx="313">
                  <c:v>0.12503775162248743</c:v>
                </c:pt>
                <c:pt idx="314">
                  <c:v>0.12546130773518271</c:v>
                </c:pt>
                <c:pt idx="315">
                  <c:v>0.12588502330899853</c:v>
                </c:pt>
                <c:pt idx="316">
                  <c:v>0.12630889840396908</c:v>
                </c:pt>
                <c:pt idx="317">
                  <c:v>0.12673293308015121</c:v>
                </c:pt>
                <c:pt idx="318">
                  <c:v>0.12715712739762441</c:v>
                </c:pt>
                <c:pt idx="319">
                  <c:v>0.12758148141649062</c:v>
                </c:pt>
                <c:pt idx="320">
                  <c:v>0.12800599519687461</c:v>
                </c:pt>
                <c:pt idx="321">
                  <c:v>0.1284306687989234</c:v>
                </c:pt>
                <c:pt idx="322">
                  <c:v>0.12885550228280707</c:v>
                </c:pt>
                <c:pt idx="323">
                  <c:v>0.12928049570871836</c:v>
                </c:pt>
                <c:pt idx="324">
                  <c:v>0.12970564913687221</c:v>
                </c:pt>
                <c:pt idx="325">
                  <c:v>0.1301309626275069</c:v>
                </c:pt>
                <c:pt idx="326">
                  <c:v>0.13055643624088265</c:v>
                </c:pt>
                <c:pt idx="327">
                  <c:v>0.13098207003728302</c:v>
                </c:pt>
                <c:pt idx="328">
                  <c:v>0.13140786407701377</c:v>
                </c:pt>
                <c:pt idx="329">
                  <c:v>0.13183381842040376</c:v>
                </c:pt>
                <c:pt idx="330">
                  <c:v>0.13225993312780426</c:v>
                </c:pt>
                <c:pt idx="331">
                  <c:v>0.13268620825958943</c:v>
                </c:pt>
                <c:pt idx="332">
                  <c:v>0.13311264387615607</c:v>
                </c:pt>
                <c:pt idx="333">
                  <c:v>0.13353924003792383</c:v>
                </c:pt>
                <c:pt idx="334">
                  <c:v>0.13396599680533505</c:v>
                </c:pt>
                <c:pt idx="335">
                  <c:v>0.13439291423885469</c:v>
                </c:pt>
                <c:pt idx="336">
                  <c:v>0.1348199923989708</c:v>
                </c:pt>
                <c:pt idx="337">
                  <c:v>0.13524723134619387</c:v>
                </c:pt>
                <c:pt idx="338">
                  <c:v>0.13567463114105727</c:v>
                </c:pt>
                <c:pt idx="339">
                  <c:v>0.1361021918441172</c:v>
                </c:pt>
                <c:pt idx="340">
                  <c:v>0.13652991351595278</c:v>
                </c:pt>
                <c:pt idx="341">
                  <c:v>0.13695779621716553</c:v>
                </c:pt>
                <c:pt idx="342">
                  <c:v>0.13738584000838028</c:v>
                </c:pt>
                <c:pt idx="343">
                  <c:v>0.13781404495024452</c:v>
                </c:pt>
                <c:pt idx="344">
                  <c:v>0.13824241110342839</c:v>
                </c:pt>
                <c:pt idx="345">
                  <c:v>0.13867093852862511</c:v>
                </c:pt>
                <c:pt idx="346">
                  <c:v>0.13909962728655056</c:v>
                </c:pt>
                <c:pt idx="347">
                  <c:v>0.1395284774379435</c:v>
                </c:pt>
                <c:pt idx="348">
                  <c:v>0.13995748904356575</c:v>
                </c:pt>
                <c:pt idx="349">
                  <c:v>0.14038666216420181</c:v>
                </c:pt>
                <c:pt idx="350">
                  <c:v>0.14081599686065904</c:v>
                </c:pt>
                <c:pt idx="351">
                  <c:v>0.14124549319376789</c:v>
                </c:pt>
                <c:pt idx="352">
                  <c:v>0.14167515122438146</c:v>
                </c:pt>
                <c:pt idx="353">
                  <c:v>0.14210497101337594</c:v>
                </c:pt>
                <c:pt idx="354">
                  <c:v>0.14253495262165061</c:v>
                </c:pt>
                <c:pt idx="355">
                  <c:v>0.1429650961101272</c:v>
                </c:pt>
                <c:pt idx="356">
                  <c:v>0.14339540153975072</c:v>
                </c:pt>
                <c:pt idx="357">
                  <c:v>0.1438258689714893</c:v>
                </c:pt>
                <c:pt idx="358">
                  <c:v>0.14425649846633348</c:v>
                </c:pt>
                <c:pt idx="359">
                  <c:v>0.14468729008529713</c:v>
                </c:pt>
                <c:pt idx="360">
                  <c:v>0.14511824388941696</c:v>
                </c:pt>
                <c:pt idx="361">
                  <c:v>0.14554935993975282</c:v>
                </c:pt>
                <c:pt idx="362">
                  <c:v>0.14598063829738739</c:v>
                </c:pt>
                <c:pt idx="363">
                  <c:v>0.14641207902342623</c:v>
                </c:pt>
                <c:pt idx="364">
                  <c:v>0.14684368217899824</c:v>
                </c:pt>
                <c:pt idx="365">
                  <c:v>0.14727544782525515</c:v>
                </c:pt>
                <c:pt idx="366">
                  <c:v>0.14770737602337181</c:v>
                </c:pt>
                <c:pt idx="367">
                  <c:v>0.14813946683454593</c:v>
                </c:pt>
                <c:pt idx="368">
                  <c:v>0.14857172031999832</c:v>
                </c:pt>
                <c:pt idx="369">
                  <c:v>0.14900413654097289</c:v>
                </c:pt>
                <c:pt idx="370">
                  <c:v>0.14943671555873661</c:v>
                </c:pt>
                <c:pt idx="371">
                  <c:v>0.14986945743457958</c:v>
                </c:pt>
                <c:pt idx="372">
                  <c:v>0.15030236222981475</c:v>
                </c:pt>
                <c:pt idx="373">
                  <c:v>0.15073543000577838</c:v>
                </c:pt>
                <c:pt idx="374">
                  <c:v>0.15116866082382963</c:v>
                </c:pt>
                <c:pt idx="375">
                  <c:v>0.15160205474535093</c:v>
                </c:pt>
                <c:pt idx="376">
                  <c:v>0.15203561183174763</c:v>
                </c:pt>
                <c:pt idx="377">
                  <c:v>0.15246933214444836</c:v>
                </c:pt>
                <c:pt idx="378">
                  <c:v>0.15290321574490484</c:v>
                </c:pt>
                <c:pt idx="379">
                  <c:v>0.15333726269459214</c:v>
                </c:pt>
                <c:pt idx="380">
                  <c:v>0.15377147305500793</c:v>
                </c:pt>
                <c:pt idx="381">
                  <c:v>0.15420584688767369</c:v>
                </c:pt>
                <c:pt idx="382">
                  <c:v>0.15464038425413351</c:v>
                </c:pt>
                <c:pt idx="383">
                  <c:v>0.15507508521595481</c:v>
                </c:pt>
                <c:pt idx="384">
                  <c:v>0.15550994983472832</c:v>
                </c:pt>
                <c:pt idx="385">
                  <c:v>0.15594497817206787</c:v>
                </c:pt>
                <c:pt idx="386">
                  <c:v>0.1563801702896106</c:v>
                </c:pt>
                <c:pt idx="387">
                  <c:v>0.15681552624901673</c:v>
                </c:pt>
                <c:pt idx="388">
                  <c:v>0.15725104611196961</c:v>
                </c:pt>
                <c:pt idx="389">
                  <c:v>0.15768672994017607</c:v>
                </c:pt>
                <c:pt idx="390">
                  <c:v>0.15812257779536587</c:v>
                </c:pt>
                <c:pt idx="391">
                  <c:v>0.15855858973929227</c:v>
                </c:pt>
                <c:pt idx="392">
                  <c:v>0.15899476583373162</c:v>
                </c:pt>
                <c:pt idx="393">
                  <c:v>0.15943110614048361</c:v>
                </c:pt>
                <c:pt idx="394">
                  <c:v>0.15986761072137123</c:v>
                </c:pt>
                <c:pt idx="395">
                  <c:v>0.16030427963824079</c:v>
                </c:pt>
                <c:pt idx="396">
                  <c:v>0.16074111295296145</c:v>
                </c:pt>
                <c:pt idx="397">
                  <c:v>0.16117811072742616</c:v>
                </c:pt>
                <c:pt idx="398">
                  <c:v>0.16161527302355116</c:v>
                </c:pt>
                <c:pt idx="399">
                  <c:v>0.16205259990327558</c:v>
                </c:pt>
                <c:pt idx="400">
                  <c:v>0.1624900914285623</c:v>
                </c:pt>
                <c:pt idx="401">
                  <c:v>0.16292774766139728</c:v>
                </c:pt>
                <c:pt idx="402">
                  <c:v>0.16336556866378982</c:v>
                </c:pt>
                <c:pt idx="403">
                  <c:v>0.16380355449777273</c:v>
                </c:pt>
                <c:pt idx="404">
                  <c:v>0.16424170522540216</c:v>
                </c:pt>
                <c:pt idx="405">
                  <c:v>0.16468002090875755</c:v>
                </c:pt>
                <c:pt idx="406">
                  <c:v>0.16511850160994146</c:v>
                </c:pt>
                <c:pt idx="407">
                  <c:v>0.16555714739108041</c:v>
                </c:pt>
                <c:pt idx="408">
                  <c:v>0.16599595831432379</c:v>
                </c:pt>
                <c:pt idx="409">
                  <c:v>0.16643493444184454</c:v>
                </c:pt>
                <c:pt idx="410">
                  <c:v>0.16687407583583913</c:v>
                </c:pt>
                <c:pt idx="411">
                  <c:v>0.16731338255852735</c:v>
                </c:pt>
                <c:pt idx="412">
                  <c:v>0.16775285467215251</c:v>
                </c:pt>
                <c:pt idx="413">
                  <c:v>0.16819249223898125</c:v>
                </c:pt>
                <c:pt idx="414">
                  <c:v>0.16863229532130353</c:v>
                </c:pt>
                <c:pt idx="415">
                  <c:v>0.16907226398143305</c:v>
                </c:pt>
                <c:pt idx="416">
                  <c:v>0.16951239828170661</c:v>
                </c:pt>
                <c:pt idx="417">
                  <c:v>0.169952698284485</c:v>
                </c:pt>
                <c:pt idx="418">
                  <c:v>0.17039316405215188</c:v>
                </c:pt>
                <c:pt idx="419">
                  <c:v>0.17083379564711487</c:v>
                </c:pt>
                <c:pt idx="420">
                  <c:v>0.17127459313180493</c:v>
                </c:pt>
                <c:pt idx="421">
                  <c:v>0.17171555656867632</c:v>
                </c:pt>
                <c:pt idx="422">
                  <c:v>0.17215668602020728</c:v>
                </c:pt>
                <c:pt idx="423">
                  <c:v>0.17259798154889894</c:v>
                </c:pt>
                <c:pt idx="424">
                  <c:v>0.1730394432172766</c:v>
                </c:pt>
                <c:pt idx="425">
                  <c:v>0.17348107108788868</c:v>
                </c:pt>
                <c:pt idx="426">
                  <c:v>0.17392286522330735</c:v>
                </c:pt>
                <c:pt idx="427">
                  <c:v>0.17436482568612832</c:v>
                </c:pt>
                <c:pt idx="428">
                  <c:v>0.17480695253897061</c:v>
                </c:pt>
                <c:pt idx="429">
                  <c:v>0.17524924584447721</c:v>
                </c:pt>
                <c:pt idx="430">
                  <c:v>0.17569170566531422</c:v>
                </c:pt>
                <c:pt idx="431">
                  <c:v>0.17613433206417195</c:v>
                </c:pt>
                <c:pt idx="432">
                  <c:v>0.17657712510376378</c:v>
                </c:pt>
                <c:pt idx="433">
                  <c:v>0.17702008484682685</c:v>
                </c:pt>
                <c:pt idx="434">
                  <c:v>0.17746321135612209</c:v>
                </c:pt>
                <c:pt idx="435">
                  <c:v>0.17790650469443392</c:v>
                </c:pt>
                <c:pt idx="436">
                  <c:v>0.17834996492457034</c:v>
                </c:pt>
                <c:pt idx="437">
                  <c:v>0.1787935921093633</c:v>
                </c:pt>
                <c:pt idx="438">
                  <c:v>0.17923738631166786</c:v>
                </c:pt>
                <c:pt idx="439">
                  <c:v>0.17968134759436327</c:v>
                </c:pt>
                <c:pt idx="440">
                  <c:v>0.18012547602035212</c:v>
                </c:pt>
                <c:pt idx="441">
                  <c:v>0.18056977165256072</c:v>
                </c:pt>
                <c:pt idx="442">
                  <c:v>0.18101423455393939</c:v>
                </c:pt>
                <c:pt idx="443">
                  <c:v>0.18145886478746176</c:v>
                </c:pt>
                <c:pt idx="444">
                  <c:v>0.18190366241612543</c:v>
                </c:pt>
                <c:pt idx="445">
                  <c:v>0.18234862750295133</c:v>
                </c:pt>
                <c:pt idx="446">
                  <c:v>0.18279376011098458</c:v>
                </c:pt>
                <c:pt idx="447">
                  <c:v>0.18323906030329384</c:v>
                </c:pt>
                <c:pt idx="448">
                  <c:v>0.18368452814297154</c:v>
                </c:pt>
                <c:pt idx="449">
                  <c:v>0.18413016369313384</c:v>
                </c:pt>
                <c:pt idx="450">
                  <c:v>0.18457596701692069</c:v>
                </c:pt>
                <c:pt idx="451">
                  <c:v>0.18502193817749579</c:v>
                </c:pt>
                <c:pt idx="452">
                  <c:v>0.18546807723804659</c:v>
                </c:pt>
                <c:pt idx="453">
                  <c:v>0.1859143842617843</c:v>
                </c:pt>
                <c:pt idx="454">
                  <c:v>0.18636085931194413</c:v>
                </c:pt>
                <c:pt idx="455">
                  <c:v>0.18680750245178479</c:v>
                </c:pt>
                <c:pt idx="456">
                  <c:v>0.18725431374458901</c:v>
                </c:pt>
                <c:pt idx="457">
                  <c:v>0.18770129325366325</c:v>
                </c:pt>
                <c:pt idx="458">
                  <c:v>0.18814844104233797</c:v>
                </c:pt>
                <c:pt idx="459">
                  <c:v>0.18859575717396737</c:v>
                </c:pt>
                <c:pt idx="460">
                  <c:v>0.18904324171192943</c:v>
                </c:pt>
                <c:pt idx="461">
                  <c:v>0.1894908947196261</c:v>
                </c:pt>
                <c:pt idx="462">
                  <c:v>0.18993871626048309</c:v>
                </c:pt>
                <c:pt idx="463">
                  <c:v>0.19038670639795008</c:v>
                </c:pt>
                <c:pt idx="464">
                  <c:v>0.19083486519550052</c:v>
                </c:pt>
                <c:pt idx="465">
                  <c:v>0.19128319271663186</c:v>
                </c:pt>
                <c:pt idx="466">
                  <c:v>0.19173168902486548</c:v>
                </c:pt>
                <c:pt idx="467">
                  <c:v>0.19218035418374679</c:v>
                </c:pt>
                <c:pt idx="468">
                  <c:v>0.19262918825684472</c:v>
                </c:pt>
                <c:pt idx="469">
                  <c:v>0.19307819130775239</c:v>
                </c:pt>
                <c:pt idx="470">
                  <c:v>0.19352736340008714</c:v>
                </c:pt>
                <c:pt idx="471">
                  <c:v>0.19397670459748961</c:v>
                </c:pt>
                <c:pt idx="472">
                  <c:v>0.19442621496362489</c:v>
                </c:pt>
                <c:pt idx="473">
                  <c:v>0.19487589456218202</c:v>
                </c:pt>
                <c:pt idx="474">
                  <c:v>0.19532574345687381</c:v>
                </c:pt>
                <c:pt idx="475">
                  <c:v>0.19577576171143729</c:v>
                </c:pt>
                <c:pt idx="476">
                  <c:v>0.19622594938963323</c:v>
                </c:pt>
                <c:pt idx="477">
                  <c:v>0.19667630655524659</c:v>
                </c:pt>
                <c:pt idx="478">
                  <c:v>0.19712683327208613</c:v>
                </c:pt>
                <c:pt idx="479">
                  <c:v>0.19757752960398478</c:v>
                </c:pt>
                <c:pt idx="480">
                  <c:v>0.19802839561479968</c:v>
                </c:pt>
                <c:pt idx="481">
                  <c:v>0.19847943136841173</c:v>
                </c:pt>
                <c:pt idx="482">
                  <c:v>0.19893063692872603</c:v>
                </c:pt>
                <c:pt idx="483">
                  <c:v>0.19938201235967168</c:v>
                </c:pt>
                <c:pt idx="484">
                  <c:v>0.19983355772520195</c:v>
                </c:pt>
                <c:pt idx="485">
                  <c:v>0.20028527308929389</c:v>
                </c:pt>
                <c:pt idx="486">
                  <c:v>0.20073715851594898</c:v>
                </c:pt>
                <c:pt idx="487">
                  <c:v>0.20118921406919266</c:v>
                </c:pt>
                <c:pt idx="488">
                  <c:v>0.20164143981307436</c:v>
                </c:pt>
                <c:pt idx="489">
                  <c:v>0.20209383581166795</c:v>
                </c:pt>
                <c:pt idx="490">
                  <c:v>0.20254640212907105</c:v>
                </c:pt>
                <c:pt idx="491">
                  <c:v>0.20299913882940568</c:v>
                </c:pt>
                <c:pt idx="492">
                  <c:v>0.20345204597681787</c:v>
                </c:pt>
                <c:pt idx="493">
                  <c:v>0.20390512363547764</c:v>
                </c:pt>
                <c:pt idx="494">
                  <c:v>0.20435837186957961</c:v>
                </c:pt>
                <c:pt idx="495">
                  <c:v>0.20481179074334221</c:v>
                </c:pt>
                <c:pt idx="496">
                  <c:v>0.20526538032100805</c:v>
                </c:pt>
                <c:pt idx="497">
                  <c:v>0.20571914066684416</c:v>
                </c:pt>
                <c:pt idx="498">
                  <c:v>0.20617307184514155</c:v>
                </c:pt>
                <c:pt idx="499">
                  <c:v>0.20662717392021546</c:v>
                </c:pt>
                <c:pt idx="500">
                  <c:v>0.20708144695640551</c:v>
                </c:pt>
                <c:pt idx="501">
                  <c:v>0.20753589101807557</c:v>
                </c:pt>
                <c:pt idx="502">
                  <c:v>0.20799050616961323</c:v>
                </c:pt>
                <c:pt idx="503">
                  <c:v>0.20844529247543098</c:v>
                </c:pt>
                <c:pt idx="504">
                  <c:v>0.20890024999996526</c:v>
                </c:pt>
                <c:pt idx="505">
                  <c:v>0.20935537880767674</c:v>
                </c:pt>
                <c:pt idx="506">
                  <c:v>0.20981067896305028</c:v>
                </c:pt>
                <c:pt idx="507">
                  <c:v>0.21026615053059516</c:v>
                </c:pt>
                <c:pt idx="508">
                  <c:v>0.21072179357484511</c:v>
                </c:pt>
                <c:pt idx="509">
                  <c:v>0.2111776081603578</c:v>
                </c:pt>
                <c:pt idx="510">
                  <c:v>0.21163359435171536</c:v>
                </c:pt>
                <c:pt idx="511">
                  <c:v>0.21208975221352433</c:v>
                </c:pt>
                <c:pt idx="512">
                  <c:v>0.21254608181041545</c:v>
                </c:pt>
                <c:pt idx="513">
                  <c:v>0.21300258320704391</c:v>
                </c:pt>
                <c:pt idx="514">
                  <c:v>0.21345925646808905</c:v>
                </c:pt>
                <c:pt idx="515">
                  <c:v>0.21391610165825492</c:v>
                </c:pt>
                <c:pt idx="516">
                  <c:v>0.21437311884226951</c:v>
                </c:pt>
                <c:pt idx="517">
                  <c:v>0.21483030808488524</c:v>
                </c:pt>
                <c:pt idx="518">
                  <c:v>0.21528766945087918</c:v>
                </c:pt>
                <c:pt idx="519">
                  <c:v>0.21574520300505262</c:v>
                </c:pt>
                <c:pt idx="520">
                  <c:v>0.21620290881223103</c:v>
                </c:pt>
                <c:pt idx="521">
                  <c:v>0.21666078693726476</c:v>
                </c:pt>
                <c:pt idx="522">
                  <c:v>0.21711883744502836</c:v>
                </c:pt>
                <c:pt idx="523">
                  <c:v>0.21757706040042057</c:v>
                </c:pt>
                <c:pt idx="524">
                  <c:v>0.21803545586836504</c:v>
                </c:pt>
                <c:pt idx="525">
                  <c:v>0.21849402391380934</c:v>
                </c:pt>
                <c:pt idx="526">
                  <c:v>0.21895276460172575</c:v>
                </c:pt>
                <c:pt idx="527">
                  <c:v>0.21941167799711114</c:v>
                </c:pt>
                <c:pt idx="528">
                  <c:v>0.21987076416498663</c:v>
                </c:pt>
                <c:pt idx="529">
                  <c:v>0.22033002317039796</c:v>
                </c:pt>
                <c:pt idx="530">
                  <c:v>0.22078945507841508</c:v>
                </c:pt>
                <c:pt idx="531">
                  <c:v>0.2212490599541328</c:v>
                </c:pt>
                <c:pt idx="532">
                  <c:v>0.22170883786267037</c:v>
                </c:pt>
                <c:pt idx="533">
                  <c:v>0.22216878886917146</c:v>
                </c:pt>
                <c:pt idx="534">
                  <c:v>0.22262891303880417</c:v>
                </c:pt>
                <c:pt idx="535">
                  <c:v>0.22308921043676144</c:v>
                </c:pt>
                <c:pt idx="536">
                  <c:v>0.22354968112826046</c:v>
                </c:pt>
                <c:pt idx="537">
                  <c:v>0.22401032517854302</c:v>
                </c:pt>
                <c:pt idx="538">
                  <c:v>0.2244711426528756</c:v>
                </c:pt>
                <c:pt idx="539">
                  <c:v>0.22493213361654907</c:v>
                </c:pt>
                <c:pt idx="540">
                  <c:v>0.22539329813487918</c:v>
                </c:pt>
                <c:pt idx="541">
                  <c:v>0.2258546362732059</c:v>
                </c:pt>
                <c:pt idx="542">
                  <c:v>0.22631614809689404</c:v>
                </c:pt>
                <c:pt idx="543">
                  <c:v>0.22677783367133286</c:v>
                </c:pt>
                <c:pt idx="544">
                  <c:v>0.22723969306193648</c:v>
                </c:pt>
                <c:pt idx="545">
                  <c:v>0.22770172633414343</c:v>
                </c:pt>
                <c:pt idx="546">
                  <c:v>0.22816393355341713</c:v>
                </c:pt>
                <c:pt idx="547">
                  <c:v>0.2286263147852452</c:v>
                </c:pt>
                <c:pt idx="548">
                  <c:v>0.22908887009514034</c:v>
                </c:pt>
                <c:pt idx="549">
                  <c:v>0.22955159954863968</c:v>
                </c:pt>
                <c:pt idx="550">
                  <c:v>0.23001450321130523</c:v>
                </c:pt>
                <c:pt idx="551">
                  <c:v>0.23047758114872341</c:v>
                </c:pt>
                <c:pt idx="552">
                  <c:v>0.23094083342650551</c:v>
                </c:pt>
                <c:pt idx="553">
                  <c:v>0.23140426011028747</c:v>
                </c:pt>
                <c:pt idx="554">
                  <c:v>0.23186786126572989</c:v>
                </c:pt>
                <c:pt idx="555">
                  <c:v>0.23233163695851844</c:v>
                </c:pt>
                <c:pt idx="556">
                  <c:v>0.232795587254363</c:v>
                </c:pt>
                <c:pt idx="557">
                  <c:v>0.23325971221899833</c:v>
                </c:pt>
                <c:pt idx="558">
                  <c:v>0.23372401191818426</c:v>
                </c:pt>
                <c:pt idx="559">
                  <c:v>0.23418848641770507</c:v>
                </c:pt>
                <c:pt idx="560">
                  <c:v>0.23465313578336988</c:v>
                </c:pt>
                <c:pt idx="561">
                  <c:v>0.23511796008101249</c:v>
                </c:pt>
                <c:pt idx="562">
                  <c:v>0.23558295937649176</c:v>
                </c:pt>
                <c:pt idx="563">
                  <c:v>0.236048133735691</c:v>
                </c:pt>
                <c:pt idx="564">
                  <c:v>0.23651348322451859</c:v>
                </c:pt>
                <c:pt idx="565">
                  <c:v>0.23697900790890758</c:v>
                </c:pt>
                <c:pt idx="566">
                  <c:v>0.23744470785481586</c:v>
                </c:pt>
                <c:pt idx="567">
                  <c:v>0.23791058312822644</c:v>
                </c:pt>
                <c:pt idx="568">
                  <c:v>0.23837663379514673</c:v>
                </c:pt>
                <c:pt idx="569">
                  <c:v>0.23884285992160903</c:v>
                </c:pt>
                <c:pt idx="570">
                  <c:v>0.23930926157367072</c:v>
                </c:pt>
                <c:pt idx="571">
                  <c:v>0.23977583881741404</c:v>
                </c:pt>
                <c:pt idx="572">
                  <c:v>0.24024259171894613</c:v>
                </c:pt>
                <c:pt idx="573">
                  <c:v>0.24070952034439896</c:v>
                </c:pt>
                <c:pt idx="574">
                  <c:v>0.24117662475992918</c:v>
                </c:pt>
                <c:pt idx="575">
                  <c:v>0.24164390503171851</c:v>
                </c:pt>
                <c:pt idx="576">
                  <c:v>0.24211136122597376</c:v>
                </c:pt>
                <c:pt idx="577">
                  <c:v>0.24257899340892641</c:v>
                </c:pt>
                <c:pt idx="578">
                  <c:v>0.24304680164683301</c:v>
                </c:pt>
                <c:pt idx="579">
                  <c:v>0.2435147860059752</c:v>
                </c:pt>
                <c:pt idx="580">
                  <c:v>0.24398294655265929</c:v>
                </c:pt>
                <c:pt idx="581">
                  <c:v>0.24445128335321642</c:v>
                </c:pt>
                <c:pt idx="582">
                  <c:v>0.2449197964740033</c:v>
                </c:pt>
                <c:pt idx="583">
                  <c:v>0.24538848598140106</c:v>
                </c:pt>
                <c:pt idx="584">
                  <c:v>0.24585735194181613</c:v>
                </c:pt>
                <c:pt idx="585">
                  <c:v>0.24632639442167981</c:v>
                </c:pt>
                <c:pt idx="586">
                  <c:v>0.2467956134874485</c:v>
                </c:pt>
                <c:pt idx="587">
                  <c:v>0.24726500920560346</c:v>
                </c:pt>
                <c:pt idx="588">
                  <c:v>0.24773458164265105</c:v>
                </c:pt>
                <c:pt idx="589">
                  <c:v>0.24820433086512272</c:v>
                </c:pt>
                <c:pt idx="590">
                  <c:v>0.24867425693957501</c:v>
                </c:pt>
                <c:pt idx="591">
                  <c:v>0.24914435993258932</c:v>
                </c:pt>
                <c:pt idx="592">
                  <c:v>0.24961463991077237</c:v>
                </c:pt>
                <c:pt idx="593">
                  <c:v>0.25008509694075598</c:v>
                </c:pt>
                <c:pt idx="594">
                  <c:v>0.2505557310891966</c:v>
                </c:pt>
                <c:pt idx="595">
                  <c:v>0.25102654242277622</c:v>
                </c:pt>
                <c:pt idx="596">
                  <c:v>0.25149753100820194</c:v>
                </c:pt>
                <c:pt idx="597">
                  <c:v>0.25196869691220569</c:v>
                </c:pt>
                <c:pt idx="598">
                  <c:v>0.25244004020154454</c:v>
                </c:pt>
                <c:pt idx="599">
                  <c:v>0.25291156094300105</c:v>
                </c:pt>
                <c:pt idx="600">
                  <c:v>0.25338325920338267</c:v>
                </c:pt>
                <c:pt idx="601">
                  <c:v>0.25385513504952195</c:v>
                </c:pt>
                <c:pt idx="602">
                  <c:v>0.25432718854827674</c:v>
                </c:pt>
                <c:pt idx="603">
                  <c:v>0.25479941976652976</c:v>
                </c:pt>
                <c:pt idx="604">
                  <c:v>0.25527182877118948</c:v>
                </c:pt>
                <c:pt idx="605">
                  <c:v>0.25574441562918904</c:v>
                </c:pt>
                <c:pt idx="606">
                  <c:v>0.25621718040748709</c:v>
                </c:pt>
                <c:pt idx="607">
                  <c:v>0.25669012317306716</c:v>
                </c:pt>
                <c:pt idx="608">
                  <c:v>0.25716324399293833</c:v>
                </c:pt>
                <c:pt idx="609">
                  <c:v>0.25763654293413474</c:v>
                </c:pt>
                <c:pt idx="610">
                  <c:v>0.25811002006371586</c:v>
                </c:pt>
                <c:pt idx="611">
                  <c:v>0.25858367544876626</c:v>
                </c:pt>
                <c:pt idx="612">
                  <c:v>0.25905750915639603</c:v>
                </c:pt>
                <c:pt idx="613">
                  <c:v>0.25953152125374035</c:v>
                </c:pt>
                <c:pt idx="614">
                  <c:v>0.26000571180795951</c:v>
                </c:pt>
                <c:pt idx="615">
                  <c:v>0.26048008088623931</c:v>
                </c:pt>
                <c:pt idx="616">
                  <c:v>0.26095462855579088</c:v>
                </c:pt>
                <c:pt idx="617">
                  <c:v>0.26142935488385044</c:v>
                </c:pt>
                <c:pt idx="618">
                  <c:v>0.26190425993767974</c:v>
                </c:pt>
                <c:pt idx="619">
                  <c:v>0.26237934378456562</c:v>
                </c:pt>
                <c:pt idx="620">
                  <c:v>0.26285460649182046</c:v>
                </c:pt>
                <c:pt idx="621">
                  <c:v>0.26333004812678196</c:v>
                </c:pt>
                <c:pt idx="622">
                  <c:v>0.26380566875681311</c:v>
                </c:pt>
                <c:pt idx="623">
                  <c:v>0.26428146844930245</c:v>
                </c:pt>
                <c:pt idx="624">
                  <c:v>0.26475744727166339</c:v>
                </c:pt>
                <c:pt idx="625">
                  <c:v>0.26523360529133533</c:v>
                </c:pt>
                <c:pt idx="626">
                  <c:v>0.26570994257578273</c:v>
                </c:pt>
                <c:pt idx="627">
                  <c:v>0.26618645919249539</c:v>
                </c:pt>
                <c:pt idx="628">
                  <c:v>0.26666315520898864</c:v>
                </c:pt>
                <c:pt idx="629">
                  <c:v>0.26714003069280312</c:v>
                </c:pt>
                <c:pt idx="630">
                  <c:v>0.26761708571150522</c:v>
                </c:pt>
                <c:pt idx="631">
                  <c:v>0.26809432033268643</c:v>
                </c:pt>
                <c:pt idx="632">
                  <c:v>0.26857173462396378</c:v>
                </c:pt>
                <c:pt idx="633">
                  <c:v>0.26904932865297959</c:v>
                </c:pt>
                <c:pt idx="634">
                  <c:v>0.26952710248740197</c:v>
                </c:pt>
                <c:pt idx="635">
                  <c:v>0.27000505619492454</c:v>
                </c:pt>
                <c:pt idx="636">
                  <c:v>0.27048318984326603</c:v>
                </c:pt>
                <c:pt idx="637">
                  <c:v>0.2709615035001709</c:v>
                </c:pt>
                <c:pt idx="638">
                  <c:v>0.27143999723340917</c:v>
                </c:pt>
                <c:pt idx="639">
                  <c:v>0.27191867111077617</c:v>
                </c:pt>
                <c:pt idx="640">
                  <c:v>0.27239752520009297</c:v>
                </c:pt>
                <c:pt idx="641">
                  <c:v>0.27287655956920598</c:v>
                </c:pt>
                <c:pt idx="642">
                  <c:v>0.27335577428598734</c:v>
                </c:pt>
                <c:pt idx="643">
                  <c:v>0.27383516941833452</c:v>
                </c:pt>
                <c:pt idx="644">
                  <c:v>0.27431474503417075</c:v>
                </c:pt>
                <c:pt idx="645">
                  <c:v>0.27479450120144477</c:v>
                </c:pt>
                <c:pt idx="646">
                  <c:v>0.27527443798813067</c:v>
                </c:pt>
                <c:pt idx="647">
                  <c:v>0.27575455546222871</c:v>
                </c:pt>
                <c:pt idx="648">
                  <c:v>0.27623485369176404</c:v>
                </c:pt>
                <c:pt idx="649">
                  <c:v>0.27671533274478799</c:v>
                </c:pt>
                <c:pt idx="650">
                  <c:v>0.27719599268937722</c:v>
                </c:pt>
                <c:pt idx="651">
                  <c:v>0.27767683359363415</c:v>
                </c:pt>
                <c:pt idx="652">
                  <c:v>0.27815785552568673</c:v>
                </c:pt>
                <c:pt idx="653">
                  <c:v>0.27863905855368865</c:v>
                </c:pt>
                <c:pt idx="654">
                  <c:v>0.27912044274581937</c:v>
                </c:pt>
                <c:pt idx="655">
                  <c:v>0.27960200817028369</c:v>
                </c:pt>
                <c:pt idx="656">
                  <c:v>0.28008375489531212</c:v>
                </c:pt>
                <c:pt idx="657">
                  <c:v>0.28056568298916118</c:v>
                </c:pt>
                <c:pt idx="658">
                  <c:v>0.28104779252011292</c:v>
                </c:pt>
                <c:pt idx="659">
                  <c:v>0.28153008355647513</c:v>
                </c:pt>
                <c:pt idx="660">
                  <c:v>0.28201255616658116</c:v>
                </c:pt>
                <c:pt idx="661">
                  <c:v>0.28249521041879033</c:v>
                </c:pt>
                <c:pt idx="662">
                  <c:v>0.28297804638148749</c:v>
                </c:pt>
                <c:pt idx="663">
                  <c:v>0.28346106412308325</c:v>
                </c:pt>
                <c:pt idx="664">
                  <c:v>0.28394426371201398</c:v>
                </c:pt>
                <c:pt idx="665">
                  <c:v>0.28442764521674202</c:v>
                </c:pt>
                <c:pt idx="666">
                  <c:v>0.28491120870575526</c:v>
                </c:pt>
                <c:pt idx="667">
                  <c:v>0.28539495424756756</c:v>
                </c:pt>
                <c:pt idx="668">
                  <c:v>0.28587888191071831</c:v>
                </c:pt>
                <c:pt idx="669">
                  <c:v>0.28636299176377311</c:v>
                </c:pt>
                <c:pt idx="670">
                  <c:v>0.28684728387532288</c:v>
                </c:pt>
                <c:pt idx="671">
                  <c:v>0.28733175831398472</c:v>
                </c:pt>
                <c:pt idx="672">
                  <c:v>0.28781641514840128</c:v>
                </c:pt>
                <c:pt idx="673">
                  <c:v>0.28830125444724142</c:v>
                </c:pt>
                <c:pt idx="674">
                  <c:v>0.28878627627919951</c:v>
                </c:pt>
                <c:pt idx="675">
                  <c:v>0.28927148071299613</c:v>
                </c:pt>
                <c:pt idx="676">
                  <c:v>0.28975686781737742</c:v>
                </c:pt>
                <c:pt idx="677">
                  <c:v>0.29024243766111546</c:v>
                </c:pt>
                <c:pt idx="678">
                  <c:v>0.29072819031300834</c:v>
                </c:pt>
                <c:pt idx="679">
                  <c:v>0.29121412584187989</c:v>
                </c:pt>
                <c:pt idx="680">
                  <c:v>0.29170024431657993</c:v>
                </c:pt>
                <c:pt idx="681">
                  <c:v>0.29218654580598424</c:v>
                </c:pt>
                <c:pt idx="682">
                  <c:v>0.29267303037899461</c:v>
                </c:pt>
                <c:pt idx="683">
                  <c:v>0.29315969810453857</c:v>
                </c:pt>
                <c:pt idx="684">
                  <c:v>0.29364654905156984</c:v>
                </c:pt>
                <c:pt idx="685">
                  <c:v>0.29413358328906769</c:v>
                </c:pt>
                <c:pt idx="686">
                  <c:v>0.29462080088603781</c:v>
                </c:pt>
                <c:pt idx="687">
                  <c:v>0.29510820191151166</c:v>
                </c:pt>
                <c:pt idx="688">
                  <c:v>0.29559578643454665</c:v>
                </c:pt>
                <c:pt idx="689">
                  <c:v>0.29608355452422641</c:v>
                </c:pt>
                <c:pt idx="690">
                  <c:v>0.29657150624966033</c:v>
                </c:pt>
                <c:pt idx="691">
                  <c:v>0.29705964167998378</c:v>
                </c:pt>
                <c:pt idx="692">
                  <c:v>0.29754796088435853</c:v>
                </c:pt>
                <c:pt idx="693">
                  <c:v>0.29803646393197192</c:v>
                </c:pt>
                <c:pt idx="694">
                  <c:v>0.29852515089203768</c:v>
                </c:pt>
                <c:pt idx="695">
                  <c:v>0.29901402183379555</c:v>
                </c:pt>
                <c:pt idx="696">
                  <c:v>0.29950307682651123</c:v>
                </c:pt>
                <c:pt idx="697">
                  <c:v>0.29999231593947639</c:v>
                </c:pt>
                <c:pt idx="698">
                  <c:v>0.30048173924200894</c:v>
                </c:pt>
                <c:pt idx="699">
                  <c:v>0.30097134680345294</c:v>
                </c:pt>
                <c:pt idx="700">
                  <c:v>0.3014611386931787</c:v>
                </c:pt>
                <c:pt idx="701">
                  <c:v>0.30195111498058225</c:v>
                </c:pt>
                <c:pt idx="702">
                  <c:v>0.30244127573508583</c:v>
                </c:pt>
                <c:pt idx="703">
                  <c:v>0.30293162102613813</c:v>
                </c:pt>
                <c:pt idx="704">
                  <c:v>0.30342215092321378</c:v>
                </c:pt>
                <c:pt idx="705">
                  <c:v>0.30391286549581342</c:v>
                </c:pt>
                <c:pt idx="706">
                  <c:v>0.30440376481346409</c:v>
                </c:pt>
                <c:pt idx="707">
                  <c:v>0.30489484894571883</c:v>
                </c:pt>
                <c:pt idx="708">
                  <c:v>0.30538611796215709</c:v>
                </c:pt>
                <c:pt idx="709">
                  <c:v>0.3058775719323843</c:v>
                </c:pt>
                <c:pt idx="710">
                  <c:v>0.30636921092603209</c:v>
                </c:pt>
                <c:pt idx="711">
                  <c:v>0.30686103501275852</c:v>
                </c:pt>
                <c:pt idx="712">
                  <c:v>0.30735304426224785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2-4604-8A04-1D4D9AD254CC}"/>
            </c:ext>
          </c:extLst>
        </c:ser>
        <c:ser>
          <c:idx val="1"/>
          <c:order val="1"/>
          <c:tx>
            <c:strRef>
              <c:f>Cenários!$E$1</c:f>
              <c:strCache>
                <c:ptCount val="1"/>
                <c:pt idx="0">
                  <c:v>Tesouro Selic: Cenário 1</c:v>
                </c:pt>
              </c:strCache>
            </c:strRef>
          </c:tx>
          <c:spPr>
            <a:ln w="50800">
              <a:solidFill>
                <a:srgbClr val="92D050"/>
              </a:solidFill>
              <a:prstDash val="sysDash"/>
            </a:ln>
          </c:spPr>
          <c:marker>
            <c:symbol val="none"/>
          </c:marker>
          <c:cat>
            <c:strRef>
              <c:f>Cenários!$A$2:$A$5000</c:f>
              <c:strCache>
                <c:ptCount val="713"/>
                <c:pt idx="0">
                  <c:v>24-fev-17</c:v>
                </c:pt>
                <c:pt idx="1">
                  <c:v>1-mar-17</c:v>
                </c:pt>
                <c:pt idx="2">
                  <c:v>2-mar-17</c:v>
                </c:pt>
                <c:pt idx="3">
                  <c:v>3-mar-17</c:v>
                </c:pt>
                <c:pt idx="4">
                  <c:v>6-mar-17</c:v>
                </c:pt>
                <c:pt idx="5">
                  <c:v>7-mar-17</c:v>
                </c:pt>
                <c:pt idx="6">
                  <c:v>8-mar-17</c:v>
                </c:pt>
                <c:pt idx="7">
                  <c:v>9-mar-17</c:v>
                </c:pt>
                <c:pt idx="8">
                  <c:v>10-mar-17</c:v>
                </c:pt>
                <c:pt idx="9">
                  <c:v>13-mar-17</c:v>
                </c:pt>
                <c:pt idx="10">
                  <c:v>14-mar-17</c:v>
                </c:pt>
                <c:pt idx="11">
                  <c:v>15-mar-17</c:v>
                </c:pt>
                <c:pt idx="12">
                  <c:v>16-mar-17</c:v>
                </c:pt>
                <c:pt idx="13">
                  <c:v>17-mar-17</c:v>
                </c:pt>
                <c:pt idx="14">
                  <c:v>20-mar-17</c:v>
                </c:pt>
                <c:pt idx="15">
                  <c:v>21-mar-17</c:v>
                </c:pt>
                <c:pt idx="16">
                  <c:v>22-mar-17</c:v>
                </c:pt>
                <c:pt idx="17">
                  <c:v>23-mar-17</c:v>
                </c:pt>
                <c:pt idx="18">
                  <c:v>24-mar-17</c:v>
                </c:pt>
                <c:pt idx="19">
                  <c:v>27-mar-17</c:v>
                </c:pt>
                <c:pt idx="20">
                  <c:v>28-mar-17</c:v>
                </c:pt>
                <c:pt idx="21">
                  <c:v>29-mar-17</c:v>
                </c:pt>
                <c:pt idx="22">
                  <c:v>30-mar-17</c:v>
                </c:pt>
                <c:pt idx="23">
                  <c:v>31-mar-17</c:v>
                </c:pt>
                <c:pt idx="24">
                  <c:v>3-abr-17</c:v>
                </c:pt>
                <c:pt idx="25">
                  <c:v>4-abr-17</c:v>
                </c:pt>
                <c:pt idx="26">
                  <c:v>5-abr-17</c:v>
                </c:pt>
                <c:pt idx="27">
                  <c:v>6-abr-17</c:v>
                </c:pt>
                <c:pt idx="28">
                  <c:v>7-abr-17</c:v>
                </c:pt>
                <c:pt idx="29">
                  <c:v>10-abr-17</c:v>
                </c:pt>
                <c:pt idx="30">
                  <c:v>11-abr-17</c:v>
                </c:pt>
                <c:pt idx="31">
                  <c:v>12-abr-17</c:v>
                </c:pt>
                <c:pt idx="32">
                  <c:v>13-abr-17</c:v>
                </c:pt>
                <c:pt idx="33">
                  <c:v>17-abr-17</c:v>
                </c:pt>
                <c:pt idx="34">
                  <c:v>18-abr-17</c:v>
                </c:pt>
                <c:pt idx="35">
                  <c:v>19-abr-17</c:v>
                </c:pt>
                <c:pt idx="36">
                  <c:v>20-abr-17</c:v>
                </c:pt>
                <c:pt idx="37">
                  <c:v>24-abr-17</c:v>
                </c:pt>
                <c:pt idx="38">
                  <c:v>25-abr-17</c:v>
                </c:pt>
                <c:pt idx="39">
                  <c:v>26-abr-17</c:v>
                </c:pt>
                <c:pt idx="40">
                  <c:v>27-abr-17</c:v>
                </c:pt>
                <c:pt idx="41">
                  <c:v>28-abr-17</c:v>
                </c:pt>
                <c:pt idx="42">
                  <c:v>2-mai-17</c:v>
                </c:pt>
                <c:pt idx="43">
                  <c:v>3-mai-17</c:v>
                </c:pt>
                <c:pt idx="44">
                  <c:v>4-mai-17</c:v>
                </c:pt>
                <c:pt idx="45">
                  <c:v>5-mai-17</c:v>
                </c:pt>
                <c:pt idx="46">
                  <c:v>8-mai-17</c:v>
                </c:pt>
                <c:pt idx="47">
                  <c:v>9-mai-17</c:v>
                </c:pt>
                <c:pt idx="48">
                  <c:v>10-mai-17</c:v>
                </c:pt>
                <c:pt idx="49">
                  <c:v>11-mai-17</c:v>
                </c:pt>
                <c:pt idx="50">
                  <c:v>12-mai-17</c:v>
                </c:pt>
                <c:pt idx="51">
                  <c:v>15-mai-17</c:v>
                </c:pt>
                <c:pt idx="52">
                  <c:v>16-mai-17</c:v>
                </c:pt>
                <c:pt idx="53">
                  <c:v>17-mai-17</c:v>
                </c:pt>
                <c:pt idx="54">
                  <c:v>18-mai-17</c:v>
                </c:pt>
                <c:pt idx="55">
                  <c:v>19-mai-17</c:v>
                </c:pt>
                <c:pt idx="56">
                  <c:v>22-mai-17</c:v>
                </c:pt>
                <c:pt idx="57">
                  <c:v>23-mai-17</c:v>
                </c:pt>
                <c:pt idx="58">
                  <c:v>24-mai-17</c:v>
                </c:pt>
                <c:pt idx="59">
                  <c:v>25-mai-17</c:v>
                </c:pt>
                <c:pt idx="60">
                  <c:v>26-mai-17</c:v>
                </c:pt>
                <c:pt idx="61">
                  <c:v>29-mai-17</c:v>
                </c:pt>
                <c:pt idx="62">
                  <c:v>30-mai-17</c:v>
                </c:pt>
                <c:pt idx="63">
                  <c:v>31-mai-17</c:v>
                </c:pt>
                <c:pt idx="64">
                  <c:v>1-jun-17</c:v>
                </c:pt>
                <c:pt idx="65">
                  <c:v>2-jun-17</c:v>
                </c:pt>
                <c:pt idx="66">
                  <c:v>5-jun-17</c:v>
                </c:pt>
                <c:pt idx="67">
                  <c:v>6-jun-17</c:v>
                </c:pt>
                <c:pt idx="68">
                  <c:v>7-jun-17</c:v>
                </c:pt>
                <c:pt idx="69">
                  <c:v>8-jun-17</c:v>
                </c:pt>
                <c:pt idx="70">
                  <c:v>9-jun-17</c:v>
                </c:pt>
                <c:pt idx="71">
                  <c:v>12-jun-17</c:v>
                </c:pt>
                <c:pt idx="72">
                  <c:v>13-jun-17</c:v>
                </c:pt>
                <c:pt idx="73">
                  <c:v>14-jun-17</c:v>
                </c:pt>
                <c:pt idx="74">
                  <c:v>16-jun-17</c:v>
                </c:pt>
                <c:pt idx="75">
                  <c:v>19-jun-17</c:v>
                </c:pt>
                <c:pt idx="76">
                  <c:v>20-jun-17</c:v>
                </c:pt>
                <c:pt idx="77">
                  <c:v>21-jun-17</c:v>
                </c:pt>
                <c:pt idx="78">
                  <c:v>22-jun-17</c:v>
                </c:pt>
                <c:pt idx="79">
                  <c:v>23-jun-17</c:v>
                </c:pt>
                <c:pt idx="80">
                  <c:v>26-jun-17</c:v>
                </c:pt>
                <c:pt idx="81">
                  <c:v>27-jun-17</c:v>
                </c:pt>
                <c:pt idx="82">
                  <c:v>28-jun-17</c:v>
                </c:pt>
                <c:pt idx="83">
                  <c:v>29-jun-17</c:v>
                </c:pt>
                <c:pt idx="84">
                  <c:v>30-jun-17</c:v>
                </c:pt>
                <c:pt idx="85">
                  <c:v>3-jul-17</c:v>
                </c:pt>
                <c:pt idx="86">
                  <c:v>4-jul-17</c:v>
                </c:pt>
                <c:pt idx="87">
                  <c:v>5-jul-17</c:v>
                </c:pt>
                <c:pt idx="88">
                  <c:v>6-jul-17</c:v>
                </c:pt>
                <c:pt idx="89">
                  <c:v>7-jul-17</c:v>
                </c:pt>
                <c:pt idx="90">
                  <c:v>10-jul-17</c:v>
                </c:pt>
                <c:pt idx="91">
                  <c:v>11-jul-17</c:v>
                </c:pt>
                <c:pt idx="92">
                  <c:v>12-jul-17</c:v>
                </c:pt>
                <c:pt idx="93">
                  <c:v>13-jul-17</c:v>
                </c:pt>
                <c:pt idx="94">
                  <c:v>14-jul-17</c:v>
                </c:pt>
                <c:pt idx="95">
                  <c:v>17-jul-17</c:v>
                </c:pt>
                <c:pt idx="96">
                  <c:v>18-jul-17</c:v>
                </c:pt>
                <c:pt idx="97">
                  <c:v>19-jul-17</c:v>
                </c:pt>
                <c:pt idx="98">
                  <c:v>20-jul-17</c:v>
                </c:pt>
                <c:pt idx="99">
                  <c:v>21-jul-17</c:v>
                </c:pt>
                <c:pt idx="100">
                  <c:v>24-jul-17</c:v>
                </c:pt>
                <c:pt idx="101">
                  <c:v>25-jul-17</c:v>
                </c:pt>
                <c:pt idx="102">
                  <c:v>26-jul-17</c:v>
                </c:pt>
                <c:pt idx="103">
                  <c:v>27-jul-17</c:v>
                </c:pt>
                <c:pt idx="104">
                  <c:v>28-jul-17</c:v>
                </c:pt>
                <c:pt idx="105">
                  <c:v>31-jul-17</c:v>
                </c:pt>
                <c:pt idx="106">
                  <c:v>1-ago-17</c:v>
                </c:pt>
                <c:pt idx="107">
                  <c:v>2-ago-17</c:v>
                </c:pt>
                <c:pt idx="108">
                  <c:v>3-ago-17</c:v>
                </c:pt>
                <c:pt idx="109">
                  <c:v>4-ago-17</c:v>
                </c:pt>
                <c:pt idx="110">
                  <c:v>7-ago-17</c:v>
                </c:pt>
                <c:pt idx="111">
                  <c:v>8-ago-17</c:v>
                </c:pt>
                <c:pt idx="112">
                  <c:v>9-ago-17</c:v>
                </c:pt>
                <c:pt idx="113">
                  <c:v>10-ago-17</c:v>
                </c:pt>
                <c:pt idx="114">
                  <c:v>11-ago-17</c:v>
                </c:pt>
                <c:pt idx="115">
                  <c:v>14-ago-17</c:v>
                </c:pt>
                <c:pt idx="116">
                  <c:v>15-ago-17</c:v>
                </c:pt>
                <c:pt idx="117">
                  <c:v>16-ago-17</c:v>
                </c:pt>
                <c:pt idx="118">
                  <c:v>17-ago-17</c:v>
                </c:pt>
                <c:pt idx="119">
                  <c:v>18-ago-17</c:v>
                </c:pt>
                <c:pt idx="120">
                  <c:v>21-ago-17</c:v>
                </c:pt>
                <c:pt idx="121">
                  <c:v>22-ago-17</c:v>
                </c:pt>
                <c:pt idx="122">
                  <c:v>23-ago-17</c:v>
                </c:pt>
                <c:pt idx="123">
                  <c:v>24-ago-17</c:v>
                </c:pt>
                <c:pt idx="124">
                  <c:v>25-ago-17</c:v>
                </c:pt>
                <c:pt idx="125">
                  <c:v>28-ago-17</c:v>
                </c:pt>
                <c:pt idx="126">
                  <c:v>29-ago-17</c:v>
                </c:pt>
                <c:pt idx="127">
                  <c:v>30-ago-17</c:v>
                </c:pt>
                <c:pt idx="128">
                  <c:v>31-ago-17</c:v>
                </c:pt>
                <c:pt idx="129">
                  <c:v>1-set-17</c:v>
                </c:pt>
                <c:pt idx="130">
                  <c:v>4-set-17</c:v>
                </c:pt>
                <c:pt idx="131">
                  <c:v>5-set-17</c:v>
                </c:pt>
                <c:pt idx="132">
                  <c:v>6-set-17</c:v>
                </c:pt>
                <c:pt idx="133">
                  <c:v>8-set-17</c:v>
                </c:pt>
                <c:pt idx="134">
                  <c:v>11-set-17</c:v>
                </c:pt>
                <c:pt idx="135">
                  <c:v>12-set-17</c:v>
                </c:pt>
                <c:pt idx="136">
                  <c:v>13-set-17</c:v>
                </c:pt>
                <c:pt idx="137">
                  <c:v>14-set-17</c:v>
                </c:pt>
                <c:pt idx="138">
                  <c:v>15-set-17</c:v>
                </c:pt>
                <c:pt idx="139">
                  <c:v>18-set-17</c:v>
                </c:pt>
                <c:pt idx="140">
                  <c:v>19-set-17</c:v>
                </c:pt>
                <c:pt idx="141">
                  <c:v>20-set-17</c:v>
                </c:pt>
                <c:pt idx="142">
                  <c:v>21-set-17</c:v>
                </c:pt>
                <c:pt idx="143">
                  <c:v>22-set-17</c:v>
                </c:pt>
                <c:pt idx="144">
                  <c:v>25-set-17</c:v>
                </c:pt>
                <c:pt idx="145">
                  <c:v>26-set-17</c:v>
                </c:pt>
                <c:pt idx="146">
                  <c:v>27-set-17</c:v>
                </c:pt>
                <c:pt idx="147">
                  <c:v>28-set-17</c:v>
                </c:pt>
                <c:pt idx="148">
                  <c:v>29-set-17</c:v>
                </c:pt>
                <c:pt idx="149">
                  <c:v>2-out-17</c:v>
                </c:pt>
                <c:pt idx="150">
                  <c:v>3-out-17</c:v>
                </c:pt>
                <c:pt idx="151">
                  <c:v>4-out-17</c:v>
                </c:pt>
                <c:pt idx="152">
                  <c:v>5-out-17</c:v>
                </c:pt>
                <c:pt idx="153">
                  <c:v>6-out-17</c:v>
                </c:pt>
                <c:pt idx="154">
                  <c:v>9-out-17</c:v>
                </c:pt>
                <c:pt idx="155">
                  <c:v>10-out-17</c:v>
                </c:pt>
                <c:pt idx="156">
                  <c:v>11-out-17</c:v>
                </c:pt>
                <c:pt idx="157">
                  <c:v>13-out-17</c:v>
                </c:pt>
                <c:pt idx="158">
                  <c:v>16-out-17</c:v>
                </c:pt>
                <c:pt idx="159">
                  <c:v>17-out-17</c:v>
                </c:pt>
                <c:pt idx="160">
                  <c:v>18-out-17</c:v>
                </c:pt>
                <c:pt idx="161">
                  <c:v>19-out-17</c:v>
                </c:pt>
                <c:pt idx="162">
                  <c:v>20-out-17</c:v>
                </c:pt>
                <c:pt idx="163">
                  <c:v>23-out-17</c:v>
                </c:pt>
                <c:pt idx="164">
                  <c:v>24-out-17</c:v>
                </c:pt>
                <c:pt idx="165">
                  <c:v>25-out-17</c:v>
                </c:pt>
                <c:pt idx="166">
                  <c:v>26-out-17</c:v>
                </c:pt>
                <c:pt idx="167">
                  <c:v>27-out-17</c:v>
                </c:pt>
                <c:pt idx="168">
                  <c:v>30-out-17</c:v>
                </c:pt>
                <c:pt idx="169">
                  <c:v>31-out-17</c:v>
                </c:pt>
                <c:pt idx="170">
                  <c:v>1-nov-17</c:v>
                </c:pt>
                <c:pt idx="171">
                  <c:v>3-nov-17</c:v>
                </c:pt>
                <c:pt idx="172">
                  <c:v>6-nov-17</c:v>
                </c:pt>
                <c:pt idx="173">
                  <c:v>7-nov-17</c:v>
                </c:pt>
                <c:pt idx="174">
                  <c:v>8-nov-17</c:v>
                </c:pt>
                <c:pt idx="175">
                  <c:v>9-nov-17</c:v>
                </c:pt>
                <c:pt idx="176">
                  <c:v>10-nov-17</c:v>
                </c:pt>
                <c:pt idx="177">
                  <c:v>13-nov-17</c:v>
                </c:pt>
                <c:pt idx="178">
                  <c:v>14-nov-17</c:v>
                </c:pt>
                <c:pt idx="179">
                  <c:v>16-nov-17</c:v>
                </c:pt>
                <c:pt idx="180">
                  <c:v>17-nov-17</c:v>
                </c:pt>
                <c:pt idx="181">
                  <c:v>20-nov-17</c:v>
                </c:pt>
                <c:pt idx="182">
                  <c:v>21-nov-17</c:v>
                </c:pt>
                <c:pt idx="183">
                  <c:v>22-nov-17</c:v>
                </c:pt>
                <c:pt idx="184">
                  <c:v>23-nov-17</c:v>
                </c:pt>
                <c:pt idx="185">
                  <c:v>24-nov-17</c:v>
                </c:pt>
                <c:pt idx="186">
                  <c:v>27-nov-17</c:v>
                </c:pt>
                <c:pt idx="187">
                  <c:v>28-nov-17</c:v>
                </c:pt>
                <c:pt idx="188">
                  <c:v>29-nov-17</c:v>
                </c:pt>
                <c:pt idx="189">
                  <c:v>30-nov-17</c:v>
                </c:pt>
                <c:pt idx="190">
                  <c:v>1-dez-17</c:v>
                </c:pt>
                <c:pt idx="191">
                  <c:v>4-dez-17</c:v>
                </c:pt>
                <c:pt idx="192">
                  <c:v>5-dez-17</c:v>
                </c:pt>
                <c:pt idx="193">
                  <c:v>6-dez-17</c:v>
                </c:pt>
                <c:pt idx="194">
                  <c:v>7-dez-17</c:v>
                </c:pt>
                <c:pt idx="195">
                  <c:v>8-dez-17</c:v>
                </c:pt>
                <c:pt idx="196">
                  <c:v>11-dez-17</c:v>
                </c:pt>
                <c:pt idx="197">
                  <c:v>12-dez-17</c:v>
                </c:pt>
                <c:pt idx="198">
                  <c:v>13-dez-17</c:v>
                </c:pt>
                <c:pt idx="199">
                  <c:v>14-dez-17</c:v>
                </c:pt>
                <c:pt idx="200">
                  <c:v>15-dez-17</c:v>
                </c:pt>
                <c:pt idx="201">
                  <c:v>18-dez-17</c:v>
                </c:pt>
                <c:pt idx="202">
                  <c:v>19-dez-17</c:v>
                </c:pt>
                <c:pt idx="203">
                  <c:v>20-dez-17</c:v>
                </c:pt>
                <c:pt idx="204">
                  <c:v>21-dez-17</c:v>
                </c:pt>
                <c:pt idx="205">
                  <c:v>22-dez-17</c:v>
                </c:pt>
                <c:pt idx="206">
                  <c:v>26-dez-17</c:v>
                </c:pt>
                <c:pt idx="207">
                  <c:v>27-dez-17</c:v>
                </c:pt>
                <c:pt idx="208">
                  <c:v>28-dez-17</c:v>
                </c:pt>
                <c:pt idx="209">
                  <c:v>29-dez-17</c:v>
                </c:pt>
                <c:pt idx="210">
                  <c:v>2-jan-18</c:v>
                </c:pt>
                <c:pt idx="211">
                  <c:v>3-jan-18</c:v>
                </c:pt>
                <c:pt idx="212">
                  <c:v>4-jan-18</c:v>
                </c:pt>
                <c:pt idx="213">
                  <c:v>5-jan-18</c:v>
                </c:pt>
                <c:pt idx="214">
                  <c:v>8-jan-18</c:v>
                </c:pt>
                <c:pt idx="215">
                  <c:v>9-jan-18</c:v>
                </c:pt>
                <c:pt idx="216">
                  <c:v>10-jan-18</c:v>
                </c:pt>
                <c:pt idx="217">
                  <c:v>11-jan-18</c:v>
                </c:pt>
                <c:pt idx="218">
                  <c:v>12-jan-18</c:v>
                </c:pt>
                <c:pt idx="219">
                  <c:v>15-jan-18</c:v>
                </c:pt>
                <c:pt idx="220">
                  <c:v>16-jan-18</c:v>
                </c:pt>
                <c:pt idx="221">
                  <c:v>17-jan-18</c:v>
                </c:pt>
                <c:pt idx="222">
                  <c:v>18-jan-18</c:v>
                </c:pt>
                <c:pt idx="223">
                  <c:v>19-jan-18</c:v>
                </c:pt>
                <c:pt idx="224">
                  <c:v>22-jan-18</c:v>
                </c:pt>
                <c:pt idx="225">
                  <c:v>23-jan-18</c:v>
                </c:pt>
                <c:pt idx="226">
                  <c:v>24-jan-18</c:v>
                </c:pt>
                <c:pt idx="227">
                  <c:v>25-jan-18</c:v>
                </c:pt>
                <c:pt idx="228">
                  <c:v>26-jan-18</c:v>
                </c:pt>
                <c:pt idx="229">
                  <c:v>29-jan-18</c:v>
                </c:pt>
                <c:pt idx="230">
                  <c:v>30-jan-18</c:v>
                </c:pt>
                <c:pt idx="231">
                  <c:v>31-jan-18</c:v>
                </c:pt>
                <c:pt idx="232">
                  <c:v>1-fev-18</c:v>
                </c:pt>
                <c:pt idx="233">
                  <c:v>2-fev-18</c:v>
                </c:pt>
                <c:pt idx="234">
                  <c:v>5-fev-18</c:v>
                </c:pt>
                <c:pt idx="235">
                  <c:v>6-fev-18</c:v>
                </c:pt>
                <c:pt idx="236">
                  <c:v>7-fev-18</c:v>
                </c:pt>
                <c:pt idx="237">
                  <c:v>8-fev-18</c:v>
                </c:pt>
                <c:pt idx="238">
                  <c:v>9-fev-18</c:v>
                </c:pt>
                <c:pt idx="239">
                  <c:v>14-fev-18</c:v>
                </c:pt>
                <c:pt idx="240">
                  <c:v>15-fev-18</c:v>
                </c:pt>
                <c:pt idx="241">
                  <c:v>16-fev-18</c:v>
                </c:pt>
                <c:pt idx="242">
                  <c:v>19-fev-18</c:v>
                </c:pt>
                <c:pt idx="243">
                  <c:v>20-fev-18</c:v>
                </c:pt>
                <c:pt idx="244">
                  <c:v>21-fev-18</c:v>
                </c:pt>
                <c:pt idx="245">
                  <c:v>22-fev-18</c:v>
                </c:pt>
                <c:pt idx="246">
                  <c:v>23-fev-18</c:v>
                </c:pt>
                <c:pt idx="247">
                  <c:v>26-fev-18</c:v>
                </c:pt>
                <c:pt idx="248">
                  <c:v>27-fev-18</c:v>
                </c:pt>
                <c:pt idx="249">
                  <c:v>28-fev-18</c:v>
                </c:pt>
                <c:pt idx="250">
                  <c:v>1-mar-18</c:v>
                </c:pt>
                <c:pt idx="251">
                  <c:v>2-mar-18</c:v>
                </c:pt>
                <c:pt idx="252">
                  <c:v>5-mar-18</c:v>
                </c:pt>
                <c:pt idx="253">
                  <c:v>6-mar-18</c:v>
                </c:pt>
                <c:pt idx="254">
                  <c:v>7-mar-18</c:v>
                </c:pt>
                <c:pt idx="255">
                  <c:v>8-mar-18</c:v>
                </c:pt>
                <c:pt idx="256">
                  <c:v>9-mar-18</c:v>
                </c:pt>
                <c:pt idx="257">
                  <c:v>12-mar-18</c:v>
                </c:pt>
                <c:pt idx="258">
                  <c:v>13-mar-18</c:v>
                </c:pt>
                <c:pt idx="259">
                  <c:v>14-mar-18</c:v>
                </c:pt>
                <c:pt idx="260">
                  <c:v>15-mar-18</c:v>
                </c:pt>
                <c:pt idx="261">
                  <c:v>16-mar-18</c:v>
                </c:pt>
                <c:pt idx="262">
                  <c:v>19-mar-18</c:v>
                </c:pt>
                <c:pt idx="263">
                  <c:v>20-mar-18</c:v>
                </c:pt>
                <c:pt idx="264">
                  <c:v>21-mar-18</c:v>
                </c:pt>
                <c:pt idx="265">
                  <c:v>22-mar-18</c:v>
                </c:pt>
                <c:pt idx="266">
                  <c:v>23-mar-18</c:v>
                </c:pt>
                <c:pt idx="267">
                  <c:v>26-mar-18</c:v>
                </c:pt>
                <c:pt idx="268">
                  <c:v>27-mar-18</c:v>
                </c:pt>
                <c:pt idx="269">
                  <c:v>28-mar-18</c:v>
                </c:pt>
                <c:pt idx="270">
                  <c:v>29-mar-18</c:v>
                </c:pt>
                <c:pt idx="271">
                  <c:v>2-abr-18</c:v>
                </c:pt>
                <c:pt idx="272">
                  <c:v>3-abr-18</c:v>
                </c:pt>
                <c:pt idx="273">
                  <c:v>4-abr-18</c:v>
                </c:pt>
                <c:pt idx="274">
                  <c:v>5-abr-18</c:v>
                </c:pt>
                <c:pt idx="275">
                  <c:v>6-abr-18</c:v>
                </c:pt>
                <c:pt idx="276">
                  <c:v>9-abr-18</c:v>
                </c:pt>
                <c:pt idx="277">
                  <c:v>10-abr-18</c:v>
                </c:pt>
                <c:pt idx="278">
                  <c:v>11-abr-18</c:v>
                </c:pt>
                <c:pt idx="279">
                  <c:v>12-abr-18</c:v>
                </c:pt>
                <c:pt idx="280">
                  <c:v>13-abr-18</c:v>
                </c:pt>
                <c:pt idx="281">
                  <c:v>16-abr-18</c:v>
                </c:pt>
                <c:pt idx="282">
                  <c:v>17-abr-18</c:v>
                </c:pt>
                <c:pt idx="283">
                  <c:v>18-abr-18</c:v>
                </c:pt>
                <c:pt idx="284">
                  <c:v>19-abr-18</c:v>
                </c:pt>
                <c:pt idx="285">
                  <c:v>20-abr-18</c:v>
                </c:pt>
                <c:pt idx="286">
                  <c:v>23-abr-18</c:v>
                </c:pt>
                <c:pt idx="287">
                  <c:v>24-abr-18</c:v>
                </c:pt>
                <c:pt idx="288">
                  <c:v>25-abr-18</c:v>
                </c:pt>
                <c:pt idx="289">
                  <c:v>26-abr-18</c:v>
                </c:pt>
                <c:pt idx="290">
                  <c:v>27-abr-18</c:v>
                </c:pt>
                <c:pt idx="291">
                  <c:v>30-abr-18</c:v>
                </c:pt>
                <c:pt idx="292">
                  <c:v>2-mai-18</c:v>
                </c:pt>
                <c:pt idx="293">
                  <c:v>3-mai-18</c:v>
                </c:pt>
                <c:pt idx="294">
                  <c:v>4-mai-18</c:v>
                </c:pt>
                <c:pt idx="295">
                  <c:v>7-mai-18</c:v>
                </c:pt>
                <c:pt idx="296">
                  <c:v>8-mai-18</c:v>
                </c:pt>
                <c:pt idx="297">
                  <c:v>9-mai-18</c:v>
                </c:pt>
                <c:pt idx="298">
                  <c:v>10-mai-18</c:v>
                </c:pt>
                <c:pt idx="299">
                  <c:v>11-mai-18</c:v>
                </c:pt>
                <c:pt idx="300">
                  <c:v>14-mai-18</c:v>
                </c:pt>
                <c:pt idx="301">
                  <c:v>15-mai-18</c:v>
                </c:pt>
                <c:pt idx="302">
                  <c:v>16-mai-18</c:v>
                </c:pt>
                <c:pt idx="303">
                  <c:v>17-mai-18</c:v>
                </c:pt>
                <c:pt idx="304">
                  <c:v>18-mai-18</c:v>
                </c:pt>
                <c:pt idx="305">
                  <c:v>21-mai-18</c:v>
                </c:pt>
                <c:pt idx="306">
                  <c:v>22-mai-18</c:v>
                </c:pt>
                <c:pt idx="307">
                  <c:v>23-mai-18</c:v>
                </c:pt>
                <c:pt idx="308">
                  <c:v>24-mai-18</c:v>
                </c:pt>
                <c:pt idx="309">
                  <c:v>25-mai-18</c:v>
                </c:pt>
                <c:pt idx="310">
                  <c:v>28-mai-18</c:v>
                </c:pt>
                <c:pt idx="311">
                  <c:v>29-mai-18</c:v>
                </c:pt>
                <c:pt idx="312">
                  <c:v>30-mai-18</c:v>
                </c:pt>
                <c:pt idx="313">
                  <c:v>1-jun-18</c:v>
                </c:pt>
                <c:pt idx="314">
                  <c:v>4-jun-18</c:v>
                </c:pt>
                <c:pt idx="315">
                  <c:v>5-jun-18</c:v>
                </c:pt>
                <c:pt idx="316">
                  <c:v>6-jun-18</c:v>
                </c:pt>
                <c:pt idx="317">
                  <c:v>7-jun-18</c:v>
                </c:pt>
                <c:pt idx="318">
                  <c:v>8-jun-18</c:v>
                </c:pt>
                <c:pt idx="319">
                  <c:v>11-jun-18</c:v>
                </c:pt>
                <c:pt idx="320">
                  <c:v>12-jun-18</c:v>
                </c:pt>
                <c:pt idx="321">
                  <c:v>13-jun-18</c:v>
                </c:pt>
                <c:pt idx="322">
                  <c:v>14-jun-18</c:v>
                </c:pt>
                <c:pt idx="323">
                  <c:v>15-jun-18</c:v>
                </c:pt>
                <c:pt idx="324">
                  <c:v>18-jun-18</c:v>
                </c:pt>
                <c:pt idx="325">
                  <c:v>19-jun-18</c:v>
                </c:pt>
                <c:pt idx="326">
                  <c:v>20-jun-18</c:v>
                </c:pt>
                <c:pt idx="327">
                  <c:v>21-jun-18</c:v>
                </c:pt>
                <c:pt idx="328">
                  <c:v>22-jun-18</c:v>
                </c:pt>
                <c:pt idx="329">
                  <c:v>25-jun-18</c:v>
                </c:pt>
                <c:pt idx="330">
                  <c:v>26-jun-18</c:v>
                </c:pt>
                <c:pt idx="331">
                  <c:v>27-jun-18</c:v>
                </c:pt>
                <c:pt idx="332">
                  <c:v>28-jun-18</c:v>
                </c:pt>
                <c:pt idx="333">
                  <c:v>29-jun-18</c:v>
                </c:pt>
                <c:pt idx="334">
                  <c:v>2-jul-18</c:v>
                </c:pt>
                <c:pt idx="335">
                  <c:v>3-jul-18</c:v>
                </c:pt>
                <c:pt idx="336">
                  <c:v>4-jul-18</c:v>
                </c:pt>
                <c:pt idx="337">
                  <c:v>5-jul-18</c:v>
                </c:pt>
                <c:pt idx="338">
                  <c:v>6-jul-18</c:v>
                </c:pt>
                <c:pt idx="339">
                  <c:v>9-jul-18</c:v>
                </c:pt>
                <c:pt idx="340">
                  <c:v>10-jul-18</c:v>
                </c:pt>
                <c:pt idx="341">
                  <c:v>11-jul-18</c:v>
                </c:pt>
                <c:pt idx="342">
                  <c:v>12-jul-18</c:v>
                </c:pt>
                <c:pt idx="343">
                  <c:v>13-jul-18</c:v>
                </c:pt>
                <c:pt idx="344">
                  <c:v>16-jul-18</c:v>
                </c:pt>
                <c:pt idx="345">
                  <c:v>17-jul-18</c:v>
                </c:pt>
                <c:pt idx="346">
                  <c:v>18-jul-18</c:v>
                </c:pt>
                <c:pt idx="347">
                  <c:v>19-jul-18</c:v>
                </c:pt>
                <c:pt idx="348">
                  <c:v>20-jul-18</c:v>
                </c:pt>
                <c:pt idx="349">
                  <c:v>23-jul-18</c:v>
                </c:pt>
                <c:pt idx="350">
                  <c:v>24-jul-18</c:v>
                </c:pt>
                <c:pt idx="351">
                  <c:v>25-jul-18</c:v>
                </c:pt>
                <c:pt idx="352">
                  <c:v>26-jul-18</c:v>
                </c:pt>
                <c:pt idx="353">
                  <c:v>27-jul-18</c:v>
                </c:pt>
                <c:pt idx="354">
                  <c:v>30-jul-18</c:v>
                </c:pt>
                <c:pt idx="355">
                  <c:v>31-jul-18</c:v>
                </c:pt>
                <c:pt idx="356">
                  <c:v>1-ago-18</c:v>
                </c:pt>
                <c:pt idx="357">
                  <c:v>2-ago-18</c:v>
                </c:pt>
                <c:pt idx="358">
                  <c:v>3-ago-18</c:v>
                </c:pt>
                <c:pt idx="359">
                  <c:v>6-ago-18</c:v>
                </c:pt>
                <c:pt idx="360">
                  <c:v>7-ago-18</c:v>
                </c:pt>
                <c:pt idx="361">
                  <c:v>8-ago-18</c:v>
                </c:pt>
                <c:pt idx="362">
                  <c:v>9-ago-18</c:v>
                </c:pt>
                <c:pt idx="363">
                  <c:v>10-ago-18</c:v>
                </c:pt>
                <c:pt idx="364">
                  <c:v>13-ago-18</c:v>
                </c:pt>
                <c:pt idx="365">
                  <c:v>14-ago-18</c:v>
                </c:pt>
                <c:pt idx="366">
                  <c:v>15-ago-18</c:v>
                </c:pt>
                <c:pt idx="367">
                  <c:v>16-ago-18</c:v>
                </c:pt>
                <c:pt idx="368">
                  <c:v>17-ago-18</c:v>
                </c:pt>
                <c:pt idx="369">
                  <c:v>20-ago-18</c:v>
                </c:pt>
                <c:pt idx="370">
                  <c:v>21-ago-18</c:v>
                </c:pt>
                <c:pt idx="371">
                  <c:v>22-ago-18</c:v>
                </c:pt>
                <c:pt idx="372">
                  <c:v>23-ago-18</c:v>
                </c:pt>
                <c:pt idx="373">
                  <c:v>24-ago-18</c:v>
                </c:pt>
                <c:pt idx="374">
                  <c:v>27-ago-18</c:v>
                </c:pt>
                <c:pt idx="375">
                  <c:v>28-ago-18</c:v>
                </c:pt>
                <c:pt idx="376">
                  <c:v>29-ago-18</c:v>
                </c:pt>
                <c:pt idx="377">
                  <c:v>30-ago-18</c:v>
                </c:pt>
                <c:pt idx="378">
                  <c:v>31-ago-18</c:v>
                </c:pt>
                <c:pt idx="379">
                  <c:v>3-set-18</c:v>
                </c:pt>
                <c:pt idx="380">
                  <c:v>4-set-18</c:v>
                </c:pt>
                <c:pt idx="381">
                  <c:v>5-set-18</c:v>
                </c:pt>
                <c:pt idx="382">
                  <c:v>6-set-18</c:v>
                </c:pt>
                <c:pt idx="383">
                  <c:v>10-set-18</c:v>
                </c:pt>
                <c:pt idx="384">
                  <c:v>11-set-18</c:v>
                </c:pt>
                <c:pt idx="385">
                  <c:v>12-set-18</c:v>
                </c:pt>
                <c:pt idx="386">
                  <c:v>13-set-18</c:v>
                </c:pt>
                <c:pt idx="387">
                  <c:v>14-set-18</c:v>
                </c:pt>
                <c:pt idx="388">
                  <c:v>17-set-18</c:v>
                </c:pt>
                <c:pt idx="389">
                  <c:v>18-set-18</c:v>
                </c:pt>
                <c:pt idx="390">
                  <c:v>19-set-18</c:v>
                </c:pt>
                <c:pt idx="391">
                  <c:v>20-set-18</c:v>
                </c:pt>
                <c:pt idx="392">
                  <c:v>21-set-18</c:v>
                </c:pt>
                <c:pt idx="393">
                  <c:v>24-set-18</c:v>
                </c:pt>
                <c:pt idx="394">
                  <c:v>25-set-18</c:v>
                </c:pt>
                <c:pt idx="395">
                  <c:v>26-set-18</c:v>
                </c:pt>
                <c:pt idx="396">
                  <c:v>27-set-18</c:v>
                </c:pt>
                <c:pt idx="397">
                  <c:v>28-set-18</c:v>
                </c:pt>
                <c:pt idx="398">
                  <c:v>1-out-18</c:v>
                </c:pt>
                <c:pt idx="399">
                  <c:v>2-out-18</c:v>
                </c:pt>
                <c:pt idx="400">
                  <c:v>3-out-18</c:v>
                </c:pt>
                <c:pt idx="401">
                  <c:v>4-out-18</c:v>
                </c:pt>
                <c:pt idx="402">
                  <c:v>5-out-18</c:v>
                </c:pt>
                <c:pt idx="403">
                  <c:v>8-out-18</c:v>
                </c:pt>
                <c:pt idx="404">
                  <c:v>9-out-18</c:v>
                </c:pt>
                <c:pt idx="405">
                  <c:v>10-out-18</c:v>
                </c:pt>
                <c:pt idx="406">
                  <c:v>11-out-18</c:v>
                </c:pt>
                <c:pt idx="407">
                  <c:v>15-out-18</c:v>
                </c:pt>
                <c:pt idx="408">
                  <c:v>16-out-18</c:v>
                </c:pt>
                <c:pt idx="409">
                  <c:v>17-out-18</c:v>
                </c:pt>
                <c:pt idx="410">
                  <c:v>18-out-18</c:v>
                </c:pt>
                <c:pt idx="411">
                  <c:v>19-out-18</c:v>
                </c:pt>
                <c:pt idx="412">
                  <c:v>22-out-18</c:v>
                </c:pt>
                <c:pt idx="413">
                  <c:v>23-out-18</c:v>
                </c:pt>
                <c:pt idx="414">
                  <c:v>24-out-18</c:v>
                </c:pt>
                <c:pt idx="415">
                  <c:v>25-out-18</c:v>
                </c:pt>
                <c:pt idx="416">
                  <c:v>26-out-18</c:v>
                </c:pt>
                <c:pt idx="417">
                  <c:v>29-out-18</c:v>
                </c:pt>
                <c:pt idx="418">
                  <c:v>30-out-18</c:v>
                </c:pt>
                <c:pt idx="419">
                  <c:v>31-out-18</c:v>
                </c:pt>
                <c:pt idx="420">
                  <c:v>1-nov-18</c:v>
                </c:pt>
                <c:pt idx="421">
                  <c:v>5-nov-18</c:v>
                </c:pt>
                <c:pt idx="422">
                  <c:v>6-nov-18</c:v>
                </c:pt>
                <c:pt idx="423">
                  <c:v>7-nov-18</c:v>
                </c:pt>
                <c:pt idx="424">
                  <c:v>8-nov-18</c:v>
                </c:pt>
                <c:pt idx="425">
                  <c:v>9-nov-18</c:v>
                </c:pt>
                <c:pt idx="426">
                  <c:v>12-nov-18</c:v>
                </c:pt>
                <c:pt idx="427">
                  <c:v>13-nov-18</c:v>
                </c:pt>
                <c:pt idx="428">
                  <c:v>14-nov-18</c:v>
                </c:pt>
                <c:pt idx="429">
                  <c:v>16-nov-18</c:v>
                </c:pt>
                <c:pt idx="430">
                  <c:v>19-nov-18</c:v>
                </c:pt>
                <c:pt idx="431">
                  <c:v>20-nov-18</c:v>
                </c:pt>
                <c:pt idx="432">
                  <c:v>21-nov-18</c:v>
                </c:pt>
                <c:pt idx="433">
                  <c:v>22-nov-18</c:v>
                </c:pt>
                <c:pt idx="434">
                  <c:v>23-nov-18</c:v>
                </c:pt>
                <c:pt idx="435">
                  <c:v>26-nov-18</c:v>
                </c:pt>
                <c:pt idx="436">
                  <c:v>27-nov-18</c:v>
                </c:pt>
                <c:pt idx="437">
                  <c:v>28-nov-18</c:v>
                </c:pt>
                <c:pt idx="438">
                  <c:v>29-nov-18</c:v>
                </c:pt>
                <c:pt idx="439">
                  <c:v>30-nov-18</c:v>
                </c:pt>
                <c:pt idx="440">
                  <c:v>3-dez-18</c:v>
                </c:pt>
                <c:pt idx="441">
                  <c:v>4-dez-18</c:v>
                </c:pt>
                <c:pt idx="442">
                  <c:v>5-dez-18</c:v>
                </c:pt>
                <c:pt idx="443">
                  <c:v>6-dez-18</c:v>
                </c:pt>
                <c:pt idx="444">
                  <c:v>7-dez-18</c:v>
                </c:pt>
                <c:pt idx="445">
                  <c:v>10-dez-18</c:v>
                </c:pt>
                <c:pt idx="446">
                  <c:v>11-dez-18</c:v>
                </c:pt>
                <c:pt idx="447">
                  <c:v>12-dez-18</c:v>
                </c:pt>
                <c:pt idx="448">
                  <c:v>13-dez-18</c:v>
                </c:pt>
                <c:pt idx="449">
                  <c:v>14-dez-18</c:v>
                </c:pt>
                <c:pt idx="450">
                  <c:v>17-dez-18</c:v>
                </c:pt>
                <c:pt idx="451">
                  <c:v>18-dez-18</c:v>
                </c:pt>
                <c:pt idx="452">
                  <c:v>19-dez-18</c:v>
                </c:pt>
                <c:pt idx="453">
                  <c:v>20-dez-18</c:v>
                </c:pt>
                <c:pt idx="454">
                  <c:v>21-dez-18</c:v>
                </c:pt>
                <c:pt idx="455">
                  <c:v>24-dez-18</c:v>
                </c:pt>
                <c:pt idx="456">
                  <c:v>26-dez-18</c:v>
                </c:pt>
                <c:pt idx="457">
                  <c:v>27-dez-18</c:v>
                </c:pt>
                <c:pt idx="458">
                  <c:v>28-dez-18</c:v>
                </c:pt>
                <c:pt idx="459">
                  <c:v>31-dez-18</c:v>
                </c:pt>
                <c:pt idx="460">
                  <c:v>2-jan-19</c:v>
                </c:pt>
                <c:pt idx="461">
                  <c:v>3-jan-19</c:v>
                </c:pt>
                <c:pt idx="462">
                  <c:v>4-jan-19</c:v>
                </c:pt>
                <c:pt idx="463">
                  <c:v>7-jan-19</c:v>
                </c:pt>
                <c:pt idx="464">
                  <c:v>8-jan-19</c:v>
                </c:pt>
                <c:pt idx="465">
                  <c:v>9-jan-19</c:v>
                </c:pt>
                <c:pt idx="466">
                  <c:v>10-jan-19</c:v>
                </c:pt>
                <c:pt idx="467">
                  <c:v>11-jan-19</c:v>
                </c:pt>
                <c:pt idx="468">
                  <c:v>14-jan-19</c:v>
                </c:pt>
                <c:pt idx="469">
                  <c:v>15-jan-19</c:v>
                </c:pt>
                <c:pt idx="470">
                  <c:v>16-jan-19</c:v>
                </c:pt>
                <c:pt idx="471">
                  <c:v>17-jan-19</c:v>
                </c:pt>
                <c:pt idx="472">
                  <c:v>18-jan-19</c:v>
                </c:pt>
                <c:pt idx="473">
                  <c:v>21-jan-19</c:v>
                </c:pt>
                <c:pt idx="474">
                  <c:v>22-jan-19</c:v>
                </c:pt>
                <c:pt idx="475">
                  <c:v>23-jan-19</c:v>
                </c:pt>
                <c:pt idx="476">
                  <c:v>24-jan-19</c:v>
                </c:pt>
                <c:pt idx="477">
                  <c:v>25-jan-19</c:v>
                </c:pt>
                <c:pt idx="478">
                  <c:v>28-jan-19</c:v>
                </c:pt>
                <c:pt idx="479">
                  <c:v>29-jan-19</c:v>
                </c:pt>
                <c:pt idx="480">
                  <c:v>30-jan-19</c:v>
                </c:pt>
                <c:pt idx="481">
                  <c:v>31-jan-19</c:v>
                </c:pt>
                <c:pt idx="482">
                  <c:v>1-fev-19</c:v>
                </c:pt>
                <c:pt idx="483">
                  <c:v>4-fev-19</c:v>
                </c:pt>
                <c:pt idx="484">
                  <c:v>5-fev-19</c:v>
                </c:pt>
                <c:pt idx="485">
                  <c:v>6-fev-19</c:v>
                </c:pt>
                <c:pt idx="486">
                  <c:v>7-fev-19</c:v>
                </c:pt>
                <c:pt idx="487">
                  <c:v>8-fev-19</c:v>
                </c:pt>
                <c:pt idx="488">
                  <c:v>11-fev-19</c:v>
                </c:pt>
                <c:pt idx="489">
                  <c:v>12-fev-19</c:v>
                </c:pt>
                <c:pt idx="490">
                  <c:v>13-fev-19</c:v>
                </c:pt>
                <c:pt idx="491">
                  <c:v>14-fev-19</c:v>
                </c:pt>
                <c:pt idx="492">
                  <c:v>15-fev-19</c:v>
                </c:pt>
                <c:pt idx="493">
                  <c:v>18-fev-19</c:v>
                </c:pt>
                <c:pt idx="494">
                  <c:v>19-fev-19</c:v>
                </c:pt>
                <c:pt idx="495">
                  <c:v>20-fev-19</c:v>
                </c:pt>
                <c:pt idx="496">
                  <c:v>21-fev-19</c:v>
                </c:pt>
                <c:pt idx="497">
                  <c:v>22-fev-19</c:v>
                </c:pt>
                <c:pt idx="498">
                  <c:v>25-fev-19</c:v>
                </c:pt>
                <c:pt idx="499">
                  <c:v>26-fev-19</c:v>
                </c:pt>
                <c:pt idx="500">
                  <c:v>27-fev-19</c:v>
                </c:pt>
                <c:pt idx="501">
                  <c:v>28-fev-19</c:v>
                </c:pt>
                <c:pt idx="502">
                  <c:v>1-mar-19</c:v>
                </c:pt>
                <c:pt idx="503">
                  <c:v>6-mar-19</c:v>
                </c:pt>
                <c:pt idx="504">
                  <c:v>7-mar-19</c:v>
                </c:pt>
                <c:pt idx="505">
                  <c:v>8-mar-19</c:v>
                </c:pt>
                <c:pt idx="506">
                  <c:v>11-mar-19</c:v>
                </c:pt>
                <c:pt idx="507">
                  <c:v>12-mar-19</c:v>
                </c:pt>
                <c:pt idx="508">
                  <c:v>13-mar-19</c:v>
                </c:pt>
                <c:pt idx="509">
                  <c:v>14-mar-19</c:v>
                </c:pt>
                <c:pt idx="510">
                  <c:v>15-mar-19</c:v>
                </c:pt>
                <c:pt idx="511">
                  <c:v>18-mar-19</c:v>
                </c:pt>
                <c:pt idx="512">
                  <c:v>19-mar-19</c:v>
                </c:pt>
                <c:pt idx="513">
                  <c:v>20-mar-19</c:v>
                </c:pt>
                <c:pt idx="514">
                  <c:v>21-mar-19</c:v>
                </c:pt>
                <c:pt idx="515">
                  <c:v>22-mar-19</c:v>
                </c:pt>
                <c:pt idx="516">
                  <c:v>25-mar-19</c:v>
                </c:pt>
                <c:pt idx="517">
                  <c:v>26-mar-19</c:v>
                </c:pt>
                <c:pt idx="518">
                  <c:v>27-mar-19</c:v>
                </c:pt>
                <c:pt idx="519">
                  <c:v>28-mar-19</c:v>
                </c:pt>
                <c:pt idx="520">
                  <c:v>29-mar-19</c:v>
                </c:pt>
                <c:pt idx="521">
                  <c:v>1-abr-19</c:v>
                </c:pt>
                <c:pt idx="522">
                  <c:v>2-abr-19</c:v>
                </c:pt>
                <c:pt idx="523">
                  <c:v>3-abr-19</c:v>
                </c:pt>
                <c:pt idx="524">
                  <c:v>4-abr-19</c:v>
                </c:pt>
                <c:pt idx="525">
                  <c:v>5-abr-19</c:v>
                </c:pt>
                <c:pt idx="526">
                  <c:v>8-abr-19</c:v>
                </c:pt>
                <c:pt idx="527">
                  <c:v>9-abr-19</c:v>
                </c:pt>
                <c:pt idx="528">
                  <c:v>10-abr-19</c:v>
                </c:pt>
                <c:pt idx="529">
                  <c:v>11-abr-19</c:v>
                </c:pt>
                <c:pt idx="530">
                  <c:v>12-abr-19</c:v>
                </c:pt>
                <c:pt idx="531">
                  <c:v>15-abr-19</c:v>
                </c:pt>
                <c:pt idx="532">
                  <c:v>16-abr-19</c:v>
                </c:pt>
                <c:pt idx="533">
                  <c:v>17-abr-19</c:v>
                </c:pt>
                <c:pt idx="534">
                  <c:v>18-abr-19</c:v>
                </c:pt>
                <c:pt idx="535">
                  <c:v>22-abr-19</c:v>
                </c:pt>
                <c:pt idx="536">
                  <c:v>23-abr-19</c:v>
                </c:pt>
                <c:pt idx="537">
                  <c:v>24-abr-19</c:v>
                </c:pt>
                <c:pt idx="538">
                  <c:v>25-abr-19</c:v>
                </c:pt>
                <c:pt idx="539">
                  <c:v>26-abr-19</c:v>
                </c:pt>
                <c:pt idx="540">
                  <c:v>29-abr-19</c:v>
                </c:pt>
                <c:pt idx="541">
                  <c:v>30-abr-19</c:v>
                </c:pt>
                <c:pt idx="542">
                  <c:v>2-mai-19</c:v>
                </c:pt>
                <c:pt idx="543">
                  <c:v>3-mai-19</c:v>
                </c:pt>
                <c:pt idx="544">
                  <c:v>6-mai-19</c:v>
                </c:pt>
                <c:pt idx="545">
                  <c:v>7-mai-19</c:v>
                </c:pt>
                <c:pt idx="546">
                  <c:v>8-mai-19</c:v>
                </c:pt>
                <c:pt idx="547">
                  <c:v>9-mai-19</c:v>
                </c:pt>
                <c:pt idx="548">
                  <c:v>10-mai-19</c:v>
                </c:pt>
                <c:pt idx="549">
                  <c:v>13-mai-19</c:v>
                </c:pt>
                <c:pt idx="550">
                  <c:v>14-mai-19</c:v>
                </c:pt>
                <c:pt idx="551">
                  <c:v>15-mai-19</c:v>
                </c:pt>
                <c:pt idx="552">
                  <c:v>16-mai-19</c:v>
                </c:pt>
                <c:pt idx="553">
                  <c:v>17-mai-19</c:v>
                </c:pt>
                <c:pt idx="554">
                  <c:v>20-mai-19</c:v>
                </c:pt>
                <c:pt idx="555">
                  <c:v>21-mai-19</c:v>
                </c:pt>
                <c:pt idx="556">
                  <c:v>22-mai-19</c:v>
                </c:pt>
                <c:pt idx="557">
                  <c:v>23-mai-19</c:v>
                </c:pt>
                <c:pt idx="558">
                  <c:v>24-mai-19</c:v>
                </c:pt>
                <c:pt idx="559">
                  <c:v>27-mai-19</c:v>
                </c:pt>
                <c:pt idx="560">
                  <c:v>28-mai-19</c:v>
                </c:pt>
                <c:pt idx="561">
                  <c:v>29-mai-19</c:v>
                </c:pt>
                <c:pt idx="562">
                  <c:v>30-mai-19</c:v>
                </c:pt>
                <c:pt idx="563">
                  <c:v>31-mai-19</c:v>
                </c:pt>
                <c:pt idx="564">
                  <c:v>3-jun-19</c:v>
                </c:pt>
                <c:pt idx="565">
                  <c:v>4-jun-19</c:v>
                </c:pt>
                <c:pt idx="566">
                  <c:v>5-jun-19</c:v>
                </c:pt>
                <c:pt idx="567">
                  <c:v>6-jun-19</c:v>
                </c:pt>
                <c:pt idx="568">
                  <c:v>7-jun-19</c:v>
                </c:pt>
                <c:pt idx="569">
                  <c:v>10-jun-19</c:v>
                </c:pt>
                <c:pt idx="570">
                  <c:v>11-jun-19</c:v>
                </c:pt>
                <c:pt idx="571">
                  <c:v>12-jun-19</c:v>
                </c:pt>
                <c:pt idx="572">
                  <c:v>13-jun-19</c:v>
                </c:pt>
                <c:pt idx="573">
                  <c:v>14-jun-19</c:v>
                </c:pt>
                <c:pt idx="574">
                  <c:v>17-jun-19</c:v>
                </c:pt>
                <c:pt idx="575">
                  <c:v>18-jun-19</c:v>
                </c:pt>
                <c:pt idx="576">
                  <c:v>19-jun-19</c:v>
                </c:pt>
                <c:pt idx="577">
                  <c:v>21-jun-19</c:v>
                </c:pt>
                <c:pt idx="578">
                  <c:v>24-jun-19</c:v>
                </c:pt>
                <c:pt idx="579">
                  <c:v>25-jun-19</c:v>
                </c:pt>
                <c:pt idx="580">
                  <c:v>26-jun-19</c:v>
                </c:pt>
                <c:pt idx="581">
                  <c:v>27-jun-19</c:v>
                </c:pt>
                <c:pt idx="582">
                  <c:v>28-jun-19</c:v>
                </c:pt>
                <c:pt idx="583">
                  <c:v>1-jul-19</c:v>
                </c:pt>
                <c:pt idx="584">
                  <c:v>2-jul-19</c:v>
                </c:pt>
                <c:pt idx="585">
                  <c:v>3-jul-19</c:v>
                </c:pt>
                <c:pt idx="586">
                  <c:v>4-jul-19</c:v>
                </c:pt>
                <c:pt idx="587">
                  <c:v>5-jul-19</c:v>
                </c:pt>
                <c:pt idx="588">
                  <c:v>8-jul-19</c:v>
                </c:pt>
                <c:pt idx="589">
                  <c:v>9-jul-19</c:v>
                </c:pt>
                <c:pt idx="590">
                  <c:v>10-jul-19</c:v>
                </c:pt>
                <c:pt idx="591">
                  <c:v>11-jul-19</c:v>
                </c:pt>
                <c:pt idx="592">
                  <c:v>12-jul-19</c:v>
                </c:pt>
                <c:pt idx="593">
                  <c:v>15-jul-19</c:v>
                </c:pt>
                <c:pt idx="594">
                  <c:v>16-jul-19</c:v>
                </c:pt>
                <c:pt idx="595">
                  <c:v>17-jul-19</c:v>
                </c:pt>
                <c:pt idx="596">
                  <c:v>18-jul-19</c:v>
                </c:pt>
                <c:pt idx="597">
                  <c:v>19-jul-19</c:v>
                </c:pt>
                <c:pt idx="598">
                  <c:v>22-jul-19</c:v>
                </c:pt>
                <c:pt idx="599">
                  <c:v>23-jul-19</c:v>
                </c:pt>
                <c:pt idx="600">
                  <c:v>24-jul-19</c:v>
                </c:pt>
                <c:pt idx="601">
                  <c:v>25-jul-19</c:v>
                </c:pt>
                <c:pt idx="602">
                  <c:v>26-jul-19</c:v>
                </c:pt>
                <c:pt idx="603">
                  <c:v>29-jul-19</c:v>
                </c:pt>
                <c:pt idx="604">
                  <c:v>30-jul-19</c:v>
                </c:pt>
                <c:pt idx="605">
                  <c:v>31-jul-19</c:v>
                </c:pt>
                <c:pt idx="606">
                  <c:v>1-ago-19</c:v>
                </c:pt>
                <c:pt idx="607">
                  <c:v>2-ago-19</c:v>
                </c:pt>
                <c:pt idx="608">
                  <c:v>5-ago-19</c:v>
                </c:pt>
                <c:pt idx="609">
                  <c:v>6-ago-19</c:v>
                </c:pt>
                <c:pt idx="610">
                  <c:v>7-ago-19</c:v>
                </c:pt>
                <c:pt idx="611">
                  <c:v>8-ago-19</c:v>
                </c:pt>
                <c:pt idx="612">
                  <c:v>9-ago-19</c:v>
                </c:pt>
                <c:pt idx="613">
                  <c:v>12-ago-19</c:v>
                </c:pt>
                <c:pt idx="614">
                  <c:v>13-ago-19</c:v>
                </c:pt>
                <c:pt idx="615">
                  <c:v>14-ago-19</c:v>
                </c:pt>
                <c:pt idx="616">
                  <c:v>15-ago-19</c:v>
                </c:pt>
                <c:pt idx="617">
                  <c:v>16-ago-19</c:v>
                </c:pt>
                <c:pt idx="618">
                  <c:v>19-ago-19</c:v>
                </c:pt>
                <c:pt idx="619">
                  <c:v>20-ago-19</c:v>
                </c:pt>
                <c:pt idx="620">
                  <c:v>21-ago-19</c:v>
                </c:pt>
                <c:pt idx="621">
                  <c:v>22-ago-19</c:v>
                </c:pt>
                <c:pt idx="622">
                  <c:v>23-ago-19</c:v>
                </c:pt>
                <c:pt idx="623">
                  <c:v>26-ago-19</c:v>
                </c:pt>
                <c:pt idx="624">
                  <c:v>27-ago-19</c:v>
                </c:pt>
                <c:pt idx="625">
                  <c:v>28-ago-19</c:v>
                </c:pt>
                <c:pt idx="626">
                  <c:v>29-ago-19</c:v>
                </c:pt>
                <c:pt idx="627">
                  <c:v>30-ago-19</c:v>
                </c:pt>
                <c:pt idx="628">
                  <c:v>2-set-19</c:v>
                </c:pt>
                <c:pt idx="629">
                  <c:v>3-set-19</c:v>
                </c:pt>
                <c:pt idx="630">
                  <c:v>4-set-19</c:v>
                </c:pt>
                <c:pt idx="631">
                  <c:v>5-set-19</c:v>
                </c:pt>
                <c:pt idx="632">
                  <c:v>6-set-19</c:v>
                </c:pt>
                <c:pt idx="633">
                  <c:v>9-set-19</c:v>
                </c:pt>
                <c:pt idx="634">
                  <c:v>10-set-19</c:v>
                </c:pt>
                <c:pt idx="635">
                  <c:v>11-set-19</c:v>
                </c:pt>
                <c:pt idx="636">
                  <c:v>12-set-19</c:v>
                </c:pt>
                <c:pt idx="637">
                  <c:v>13-set-19</c:v>
                </c:pt>
                <c:pt idx="638">
                  <c:v>16-set-19</c:v>
                </c:pt>
                <c:pt idx="639">
                  <c:v>17-set-19</c:v>
                </c:pt>
                <c:pt idx="640">
                  <c:v>18-set-19</c:v>
                </c:pt>
                <c:pt idx="641">
                  <c:v>19-set-19</c:v>
                </c:pt>
                <c:pt idx="642">
                  <c:v>20-set-19</c:v>
                </c:pt>
                <c:pt idx="643">
                  <c:v>23-set-19</c:v>
                </c:pt>
                <c:pt idx="644">
                  <c:v>24-set-19</c:v>
                </c:pt>
                <c:pt idx="645">
                  <c:v>25-set-19</c:v>
                </c:pt>
                <c:pt idx="646">
                  <c:v>26-set-19</c:v>
                </c:pt>
                <c:pt idx="647">
                  <c:v>27-set-19</c:v>
                </c:pt>
                <c:pt idx="648">
                  <c:v>30-set-19</c:v>
                </c:pt>
                <c:pt idx="649">
                  <c:v>1-out-19</c:v>
                </c:pt>
                <c:pt idx="650">
                  <c:v>2-out-19</c:v>
                </c:pt>
                <c:pt idx="651">
                  <c:v>3-out-19</c:v>
                </c:pt>
                <c:pt idx="652">
                  <c:v>4-out-19</c:v>
                </c:pt>
                <c:pt idx="653">
                  <c:v>7-out-19</c:v>
                </c:pt>
                <c:pt idx="654">
                  <c:v>8-out-19</c:v>
                </c:pt>
                <c:pt idx="655">
                  <c:v>9-out-19</c:v>
                </c:pt>
                <c:pt idx="656">
                  <c:v>10-out-19</c:v>
                </c:pt>
                <c:pt idx="657">
                  <c:v>11-out-19</c:v>
                </c:pt>
                <c:pt idx="658">
                  <c:v>14-out-19</c:v>
                </c:pt>
                <c:pt idx="659">
                  <c:v>15-out-19</c:v>
                </c:pt>
                <c:pt idx="660">
                  <c:v>16-out-19</c:v>
                </c:pt>
                <c:pt idx="661">
                  <c:v>17-out-19</c:v>
                </c:pt>
                <c:pt idx="662">
                  <c:v>18-out-19</c:v>
                </c:pt>
                <c:pt idx="663">
                  <c:v>21-out-19</c:v>
                </c:pt>
                <c:pt idx="664">
                  <c:v>22-out-19</c:v>
                </c:pt>
                <c:pt idx="665">
                  <c:v>23-out-19</c:v>
                </c:pt>
                <c:pt idx="666">
                  <c:v>24-out-19</c:v>
                </c:pt>
                <c:pt idx="667">
                  <c:v>25-out-19</c:v>
                </c:pt>
                <c:pt idx="668">
                  <c:v>28-out-19</c:v>
                </c:pt>
                <c:pt idx="669">
                  <c:v>29-out-19</c:v>
                </c:pt>
                <c:pt idx="670">
                  <c:v>30-out-19</c:v>
                </c:pt>
                <c:pt idx="671">
                  <c:v>31-out-19</c:v>
                </c:pt>
                <c:pt idx="672">
                  <c:v>1-nov-19</c:v>
                </c:pt>
                <c:pt idx="673">
                  <c:v>4-nov-19</c:v>
                </c:pt>
                <c:pt idx="674">
                  <c:v>5-nov-19</c:v>
                </c:pt>
                <c:pt idx="675">
                  <c:v>6-nov-19</c:v>
                </c:pt>
                <c:pt idx="676">
                  <c:v>7-nov-19</c:v>
                </c:pt>
                <c:pt idx="677">
                  <c:v>8-nov-19</c:v>
                </c:pt>
                <c:pt idx="678">
                  <c:v>11-nov-19</c:v>
                </c:pt>
                <c:pt idx="679">
                  <c:v>12-nov-19</c:v>
                </c:pt>
                <c:pt idx="680">
                  <c:v>13-nov-19</c:v>
                </c:pt>
                <c:pt idx="681">
                  <c:v>14-nov-19</c:v>
                </c:pt>
                <c:pt idx="682">
                  <c:v>18-nov-19</c:v>
                </c:pt>
                <c:pt idx="683">
                  <c:v>19-nov-19</c:v>
                </c:pt>
                <c:pt idx="684">
                  <c:v>20-nov-19</c:v>
                </c:pt>
                <c:pt idx="685">
                  <c:v>21-nov-19</c:v>
                </c:pt>
                <c:pt idx="686">
                  <c:v>22-nov-19</c:v>
                </c:pt>
                <c:pt idx="687">
                  <c:v>25-nov-19</c:v>
                </c:pt>
                <c:pt idx="688">
                  <c:v>26-nov-19</c:v>
                </c:pt>
                <c:pt idx="689">
                  <c:v>27-nov-19</c:v>
                </c:pt>
                <c:pt idx="690">
                  <c:v>28-nov-19</c:v>
                </c:pt>
                <c:pt idx="691">
                  <c:v>29-nov-19</c:v>
                </c:pt>
                <c:pt idx="692">
                  <c:v>2-dez-19</c:v>
                </c:pt>
                <c:pt idx="693">
                  <c:v>3-dez-19</c:v>
                </c:pt>
                <c:pt idx="694">
                  <c:v>4-dez-19</c:v>
                </c:pt>
                <c:pt idx="695">
                  <c:v>5-dez-19</c:v>
                </c:pt>
                <c:pt idx="696">
                  <c:v>6-dez-19</c:v>
                </c:pt>
                <c:pt idx="697">
                  <c:v>9-dez-19</c:v>
                </c:pt>
                <c:pt idx="698">
                  <c:v>10-dez-19</c:v>
                </c:pt>
                <c:pt idx="699">
                  <c:v>11-dez-19</c:v>
                </c:pt>
                <c:pt idx="700">
                  <c:v>12-dez-19</c:v>
                </c:pt>
                <c:pt idx="701">
                  <c:v>13-dez-19</c:v>
                </c:pt>
                <c:pt idx="702">
                  <c:v>16-dez-19</c:v>
                </c:pt>
                <c:pt idx="703">
                  <c:v>17-dez-19</c:v>
                </c:pt>
                <c:pt idx="704">
                  <c:v>18-dez-19</c:v>
                </c:pt>
                <c:pt idx="705">
                  <c:v>19-dez-19</c:v>
                </c:pt>
                <c:pt idx="706">
                  <c:v>20-dez-19</c:v>
                </c:pt>
                <c:pt idx="707">
                  <c:v>23-dez-19</c:v>
                </c:pt>
                <c:pt idx="708">
                  <c:v>24-dez-19</c:v>
                </c:pt>
                <c:pt idx="709">
                  <c:v>26-dez-19</c:v>
                </c:pt>
                <c:pt idx="710">
                  <c:v>27-dez-19</c:v>
                </c:pt>
                <c:pt idx="711">
                  <c:v>30-dez-19</c:v>
                </c:pt>
                <c:pt idx="712">
                  <c:v>31-dez-19</c:v>
                </c:pt>
              </c:strCache>
            </c:strRef>
          </c:cat>
          <c:val>
            <c:numRef>
              <c:f>Cenários!$G$2:$G$5000</c:f>
              <c:numCache>
                <c:formatCode>0.0000%</c:formatCode>
                <c:ptCount val="4999"/>
                <c:pt idx="1">
                  <c:v>4.7631495908340149E-4</c:v>
                </c:pt>
                <c:pt idx="2">
                  <c:v>9.5285679410705981E-4</c:v>
                </c:pt>
                <c:pt idx="3">
                  <c:v>1.4296256131354212E-3</c:v>
                </c:pt>
                <c:pt idx="4">
                  <c:v>1.9066215242842244E-3</c:v>
                </c:pt>
                <c:pt idx="5">
                  <c:v>2.3838446357209442E-3</c:v>
                </c:pt>
                <c:pt idx="6">
                  <c:v>2.86129505566457E-3</c:v>
                </c:pt>
                <c:pt idx="7">
                  <c:v>3.3389728923853834E-3</c:v>
                </c:pt>
                <c:pt idx="8">
                  <c:v>3.8168782542054025E-3</c:v>
                </c:pt>
                <c:pt idx="9">
                  <c:v>4.2950112494983816E-3</c:v>
                </c:pt>
                <c:pt idx="10">
                  <c:v>4.7733719866893676E-3</c:v>
                </c:pt>
                <c:pt idx="11">
                  <c:v>5.2519605742553654E-3</c:v>
                </c:pt>
                <c:pt idx="12">
                  <c:v>5.7307771207248948E-3</c:v>
                </c:pt>
                <c:pt idx="13">
                  <c:v>6.2098217346779894E-3</c:v>
                </c:pt>
                <c:pt idx="14">
                  <c:v>6.6890945247468636E-3</c:v>
                </c:pt>
                <c:pt idx="15">
                  <c:v>7.1685955996150241E-3</c:v>
                </c:pt>
                <c:pt idx="16">
                  <c:v>7.648325068018158E-3</c:v>
                </c:pt>
                <c:pt idx="17">
                  <c:v>8.1282830387434668E-3</c:v>
                </c:pt>
                <c:pt idx="18">
                  <c:v>8.6084696206298883E-3</c:v>
                </c:pt>
                <c:pt idx="19">
                  <c:v>9.0888849225683188E-3</c:v>
                </c:pt>
                <c:pt idx="20">
                  <c:v>9.5695290535018351E-3</c:v>
                </c:pt>
                <c:pt idx="21">
                  <c:v>1.0050402122424806E-2</c:v>
                </c:pt>
                <c:pt idx="22">
                  <c:v>1.0531504238384004E-2</c:v>
                </c:pt>
                <c:pt idx="23">
                  <c:v>1.1012835510477714E-2</c:v>
                </c:pt>
                <c:pt idx="24">
                  <c:v>1.1494396047856625E-2</c:v>
                </c:pt>
                <c:pt idx="25">
                  <c:v>1.1976185959723162E-2</c:v>
                </c:pt>
                <c:pt idx="26">
                  <c:v>1.2458205355331931E-2</c:v>
                </c:pt>
                <c:pt idx="27">
                  <c:v>1.2940454343989494E-2</c:v>
                </c:pt>
                <c:pt idx="28">
                  <c:v>1.3422933035054374E-2</c:v>
                </c:pt>
                <c:pt idx="29">
                  <c:v>1.3905641537937052E-2</c:v>
                </c:pt>
                <c:pt idx="30">
                  <c:v>1.4388579962100634E-2</c:v>
                </c:pt>
                <c:pt idx="31">
                  <c:v>1.487174841705996E-2</c:v>
                </c:pt>
                <c:pt idx="32">
                  <c:v>1.5328256142356222E-2</c:v>
                </c:pt>
                <c:pt idx="33">
                  <c:v>1.5784969213109568E-2</c:v>
                </c:pt>
                <c:pt idx="34">
                  <c:v>1.6241887721688331E-2</c:v>
                </c:pt>
                <c:pt idx="35">
                  <c:v>1.6699011760502147E-2</c:v>
                </c:pt>
                <c:pt idx="36">
                  <c:v>1.7156341422002397E-2</c:v>
                </c:pt>
                <c:pt idx="37">
                  <c:v>1.761387679868176E-2</c:v>
                </c:pt>
                <c:pt idx="38">
                  <c:v>1.8071617983074439E-2</c:v>
                </c:pt>
                <c:pt idx="39">
                  <c:v>1.8529565067756826E-2</c:v>
                </c:pt>
                <c:pt idx="40">
                  <c:v>1.8987718145346388E-2</c:v>
                </c:pt>
                <c:pt idx="41">
                  <c:v>1.9446077308502563E-2</c:v>
                </c:pt>
                <c:pt idx="42">
                  <c:v>1.9904642649926307E-2</c:v>
                </c:pt>
                <c:pt idx="43">
                  <c:v>2.0363414262360324E-2</c:v>
                </c:pt>
                <c:pt idx="44">
                  <c:v>2.0822392238589282E-2</c:v>
                </c:pt>
                <c:pt idx="45">
                  <c:v>2.1281576671439151E-2</c:v>
                </c:pt>
                <c:pt idx="46">
                  <c:v>2.1740967653777865E-2</c:v>
                </c:pt>
                <c:pt idx="47">
                  <c:v>2.2200565278515327E-2</c:v>
                </c:pt>
                <c:pt idx="48">
                  <c:v>2.266036963860274E-2</c:v>
                </c:pt>
                <c:pt idx="49">
                  <c:v>2.3120380827033715E-2</c:v>
                </c:pt>
                <c:pt idx="50">
                  <c:v>2.3580598936843167E-2</c:v>
                </c:pt>
                <c:pt idx="51">
                  <c:v>2.4041024061108196E-2</c:v>
                </c:pt>
                <c:pt idx="52">
                  <c:v>2.4501656292947649E-2</c:v>
                </c:pt>
                <c:pt idx="53">
                  <c:v>2.4962495725522116E-2</c:v>
                </c:pt>
                <c:pt idx="54">
                  <c:v>2.5423542452034376E-2</c:v>
                </c:pt>
                <c:pt idx="55">
                  <c:v>2.5884796565729173E-2</c:v>
                </c:pt>
                <c:pt idx="56">
                  <c:v>2.6346258159892777E-2</c:v>
                </c:pt>
                <c:pt idx="57">
                  <c:v>2.6807927327853864E-2</c:v>
                </c:pt>
                <c:pt idx="58">
                  <c:v>2.7269804162982636E-2</c:v>
                </c:pt>
                <c:pt idx="59">
                  <c:v>2.7731888758691703E-2</c:v>
                </c:pt>
                <c:pt idx="60">
                  <c:v>2.8194181208435642E-2</c:v>
                </c:pt>
                <c:pt idx="61">
                  <c:v>2.8656681605710776E-2</c:v>
                </c:pt>
                <c:pt idx="62">
                  <c:v>2.9119390044055837E-2</c:v>
                </c:pt>
                <c:pt idx="63">
                  <c:v>2.9582306617051302E-2</c:v>
                </c:pt>
                <c:pt idx="64">
                  <c:v>3.0017968197108891E-2</c:v>
                </c:pt>
                <c:pt idx="65">
                  <c:v>3.0453814124751899E-2</c:v>
                </c:pt>
                <c:pt idx="66">
                  <c:v>3.088984447798615E-2</c:v>
                </c:pt>
                <c:pt idx="67">
                  <c:v>3.1326059334850109E-2</c:v>
                </c:pt>
                <c:pt idx="68">
                  <c:v>3.1762458773415325E-2</c:v>
                </c:pt>
                <c:pt idx="69">
                  <c:v>3.2199042871786432E-2</c:v>
                </c:pt>
                <c:pt idx="70">
                  <c:v>3.2635811708101148E-2</c:v>
                </c:pt>
                <c:pt idx="71">
                  <c:v>3.3072765360530276E-2</c:v>
                </c:pt>
                <c:pt idx="72">
                  <c:v>3.3509903907277705E-2</c:v>
                </c:pt>
                <c:pt idx="73">
                  <c:v>3.3947227426580184E-2</c:v>
                </c:pt>
                <c:pt idx="74">
                  <c:v>3.4384735996707994E-2</c:v>
                </c:pt>
                <c:pt idx="75">
                  <c:v>3.4822429695964052E-2</c:v>
                </c:pt>
                <c:pt idx="76">
                  <c:v>3.5260308602684587E-2</c:v>
                </c:pt>
                <c:pt idx="77">
                  <c:v>3.5698372795239131E-2</c:v>
                </c:pt>
                <c:pt idx="78">
                  <c:v>3.6136622352030301E-2</c:v>
                </c:pt>
                <c:pt idx="79">
                  <c:v>3.6575057351494022E-2</c:v>
                </c:pt>
                <c:pt idx="80">
                  <c:v>3.7013677872099082E-2</c:v>
                </c:pt>
                <c:pt idx="81">
                  <c:v>3.7452483992347574E-2</c:v>
                </c:pt>
                <c:pt idx="82">
                  <c:v>3.7891475790774898E-2</c:v>
                </c:pt>
                <c:pt idx="83">
                  <c:v>3.8330653345949761E-2</c:v>
                </c:pt>
                <c:pt idx="84">
                  <c:v>3.8770016736473956E-2</c:v>
                </c:pt>
                <c:pt idx="85">
                  <c:v>3.920956604098258E-2</c:v>
                </c:pt>
                <c:pt idx="86">
                  <c:v>3.9649301338144038E-2</c:v>
                </c:pt>
                <c:pt idx="87">
                  <c:v>4.0089222706660044E-2</c:v>
                </c:pt>
                <c:pt idx="88">
                  <c:v>4.0529330225265392E-2</c:v>
                </c:pt>
                <c:pt idx="89">
                  <c:v>4.096962397272863E-2</c:v>
                </c:pt>
                <c:pt idx="90">
                  <c:v>4.1410104027851169E-2</c:v>
                </c:pt>
                <c:pt idx="91">
                  <c:v>4.1850770469468168E-2</c:v>
                </c:pt>
                <c:pt idx="92">
                  <c:v>4.2291623376447873E-2</c:v>
                </c:pt>
                <c:pt idx="93">
                  <c:v>4.2732662827691836E-2</c:v>
                </c:pt>
                <c:pt idx="94">
                  <c:v>4.317388890213536E-2</c:v>
                </c:pt>
                <c:pt idx="95">
                  <c:v>4.3615301678746832E-2</c:v>
                </c:pt>
                <c:pt idx="96">
                  <c:v>4.4056901236528168E-2</c:v>
                </c:pt>
                <c:pt idx="97">
                  <c:v>4.4498687654514812E-2</c:v>
                </c:pt>
                <c:pt idx="98">
                  <c:v>4.4940661011775296E-2</c:v>
                </c:pt>
                <c:pt idx="99">
                  <c:v>4.538282138741212E-2</c:v>
                </c:pt>
                <c:pt idx="100">
                  <c:v>4.5825168860560872E-2</c:v>
                </c:pt>
                <c:pt idx="101">
                  <c:v>4.6267703510390668E-2</c:v>
                </c:pt>
                <c:pt idx="102">
                  <c:v>4.6710425416104373E-2</c:v>
                </c:pt>
                <c:pt idx="103">
                  <c:v>4.7125226446455226E-2</c:v>
                </c:pt>
                <c:pt idx="104">
                  <c:v>4.7540191858368219E-2</c:v>
                </c:pt>
                <c:pt idx="105">
                  <c:v>4.7955321716986132E-2</c:v>
                </c:pt>
                <c:pt idx="106">
                  <c:v>4.8370616087477503E-2</c:v>
                </c:pt>
                <c:pt idx="107">
                  <c:v>4.8786075035036625E-2</c:v>
                </c:pt>
                <c:pt idx="108">
                  <c:v>4.9201698624883994E-2</c:v>
                </c:pt>
                <c:pt idx="109">
                  <c:v>4.9617486922265641E-2</c:v>
                </c:pt>
                <c:pt idx="110">
                  <c:v>5.0033439992453577E-2</c:v>
                </c:pt>
                <c:pt idx="111">
                  <c:v>5.0449557900745789E-2</c:v>
                </c:pt>
                <c:pt idx="112">
                  <c:v>5.0865840712465804E-2</c:v>
                </c:pt>
                <c:pt idx="113">
                  <c:v>5.1282288492963124E-2</c:v>
                </c:pt>
                <c:pt idx="114">
                  <c:v>5.1698901307613454E-2</c:v>
                </c:pt>
                <c:pt idx="115">
                  <c:v>5.2115679221818256E-2</c:v>
                </c:pt>
                <c:pt idx="116">
                  <c:v>5.253262230100475E-2</c:v>
                </c:pt>
                <c:pt idx="117">
                  <c:v>5.2949730610626133E-2</c:v>
                </c:pt>
                <c:pt idx="118">
                  <c:v>5.3367004216161584E-2</c:v>
                </c:pt>
                <c:pt idx="119">
                  <c:v>5.3784443183116259E-2</c:v>
                </c:pt>
                <c:pt idx="120">
                  <c:v>5.4202047577021295E-2</c:v>
                </c:pt>
                <c:pt idx="121">
                  <c:v>5.4619817463433806E-2</c:v>
                </c:pt>
                <c:pt idx="122">
                  <c:v>5.5037752907936888E-2</c:v>
                </c:pt>
                <c:pt idx="123">
                  <c:v>5.5455853976139391E-2</c:v>
                </c:pt>
                <c:pt idx="124">
                  <c:v>5.5874120733676591E-2</c:v>
                </c:pt>
                <c:pt idx="125">
                  <c:v>5.6292553246209298E-2</c:v>
                </c:pt>
                <c:pt idx="126">
                  <c:v>5.6711151579424746E-2</c:v>
                </c:pt>
                <c:pt idx="127">
                  <c:v>5.7129915799036146E-2</c:v>
                </c:pt>
                <c:pt idx="128">
                  <c:v>5.754884597078247E-2</c:v>
                </c:pt>
                <c:pt idx="129">
                  <c:v>5.7967942160428887E-2</c:v>
                </c:pt>
                <c:pt idx="130">
                  <c:v>5.8387204433766771E-2</c:v>
                </c:pt>
                <c:pt idx="131">
                  <c:v>5.880663285661325E-2</c:v>
                </c:pt>
                <c:pt idx="132">
                  <c:v>5.9226227494811878E-2</c:v>
                </c:pt>
                <c:pt idx="133">
                  <c:v>5.9617351157721377E-2</c:v>
                </c:pt>
                <c:pt idx="134">
                  <c:v>6.0008619244660055E-2</c:v>
                </c:pt>
                <c:pt idx="135">
                  <c:v>6.0400031808957255E-2</c:v>
                </c:pt>
                <c:pt idx="136">
                  <c:v>6.0791588903961635E-2</c:v>
                </c:pt>
                <c:pt idx="137">
                  <c:v>6.1183290583041838E-2</c:v>
                </c:pt>
                <c:pt idx="138">
                  <c:v>6.1575136899586269E-2</c:v>
                </c:pt>
                <c:pt idx="139">
                  <c:v>6.1967127907002872E-2</c:v>
                </c:pt>
                <c:pt idx="140">
                  <c:v>6.2359263658719355E-2</c:v>
                </c:pt>
                <c:pt idx="141">
                  <c:v>6.2751544208182963E-2</c:v>
                </c:pt>
                <c:pt idx="142">
                  <c:v>6.3143969608860928E-2</c:v>
                </c:pt>
                <c:pt idx="143">
                  <c:v>6.3536539914240242E-2</c:v>
                </c:pt>
                <c:pt idx="144">
                  <c:v>6.392925517782766E-2</c:v>
                </c:pt>
                <c:pt idx="145">
                  <c:v>6.4322115453149475E-2</c:v>
                </c:pt>
                <c:pt idx="146">
                  <c:v>6.4715120793751746E-2</c:v>
                </c:pt>
                <c:pt idx="147">
                  <c:v>6.5108271253200733E-2</c:v>
                </c:pt>
                <c:pt idx="148">
                  <c:v>6.5501566885081797E-2</c:v>
                </c:pt>
                <c:pt idx="149">
                  <c:v>6.5895007743000722E-2</c:v>
                </c:pt>
                <c:pt idx="150">
                  <c:v>6.6288593880582836E-2</c:v>
                </c:pt>
                <c:pt idx="151">
                  <c:v>6.6682325351473226E-2</c:v>
                </c:pt>
                <c:pt idx="152">
                  <c:v>6.7076202209336744E-2</c:v>
                </c:pt>
                <c:pt idx="153">
                  <c:v>6.7470224507858001E-2</c:v>
                </c:pt>
                <c:pt idx="154">
                  <c:v>6.7864392300741816E-2</c:v>
                </c:pt>
                <c:pt idx="155">
                  <c:v>6.8258705641712547E-2</c:v>
                </c:pt>
                <c:pt idx="156">
                  <c:v>6.8653164584514315E-2</c:v>
                </c:pt>
                <c:pt idx="157">
                  <c:v>6.9047769182911223E-2</c:v>
                </c:pt>
                <c:pt idx="158">
                  <c:v>6.9442519490687138E-2</c:v>
                </c:pt>
                <c:pt idx="159">
                  <c:v>6.983741556164591E-2</c:v>
                </c:pt>
                <c:pt idx="160">
                  <c:v>7.0232457449611374E-2</c:v>
                </c:pt>
                <c:pt idx="161">
                  <c:v>7.0627645208426904E-2</c:v>
                </c:pt>
                <c:pt idx="162">
                  <c:v>7.1022978891955857E-2</c:v>
                </c:pt>
                <c:pt idx="163">
                  <c:v>7.1418458554081576E-2</c:v>
                </c:pt>
                <c:pt idx="164">
                  <c:v>7.1814084248707388E-2</c:v>
                </c:pt>
                <c:pt idx="165">
                  <c:v>7.2209856029756159E-2</c:v>
                </c:pt>
                <c:pt idx="166">
                  <c:v>7.2586338604358147E-2</c:v>
                </c:pt>
                <c:pt idx="167">
                  <c:v>7.2962953372418538E-2</c:v>
                </c:pt>
                <c:pt idx="168">
                  <c:v>7.33397003803542E-2</c:v>
                </c:pt>
                <c:pt idx="169">
                  <c:v>7.3716579674597993E-2</c:v>
                </c:pt>
                <c:pt idx="170">
                  <c:v>7.4093591301599426E-2</c:v>
                </c:pt>
                <c:pt idx="171">
                  <c:v>7.4470735307824221E-2</c:v>
                </c:pt>
                <c:pt idx="172">
                  <c:v>7.4848011739754305E-2</c:v>
                </c:pt>
                <c:pt idx="173">
                  <c:v>7.5225420643888041E-2</c:v>
                </c:pt>
                <c:pt idx="174">
                  <c:v>7.560296206674022E-2</c:v>
                </c:pt>
                <c:pt idx="175">
                  <c:v>7.5980636054841622E-2</c:v>
                </c:pt>
                <c:pt idx="176">
                  <c:v>7.6358442654739678E-2</c:v>
                </c:pt>
                <c:pt idx="177">
                  <c:v>7.6736381912998253E-2</c:v>
                </c:pt>
                <c:pt idx="178">
                  <c:v>7.7114453876196976E-2</c:v>
                </c:pt>
                <c:pt idx="179">
                  <c:v>7.7492658590932573E-2</c:v>
                </c:pt>
                <c:pt idx="180">
                  <c:v>7.7870996103817536E-2</c:v>
                </c:pt>
                <c:pt idx="181">
                  <c:v>7.8249466461481232E-2</c:v>
                </c:pt>
                <c:pt idx="182">
                  <c:v>7.8628069710569015E-2</c:v>
                </c:pt>
                <c:pt idx="183">
                  <c:v>7.9006805897742671E-2</c:v>
                </c:pt>
                <c:pt idx="184">
                  <c:v>7.9385675069680417E-2</c:v>
                </c:pt>
                <c:pt idx="185">
                  <c:v>7.97646772730769E-2</c:v>
                </c:pt>
                <c:pt idx="186">
                  <c:v>8.0143812554643201E-2</c:v>
                </c:pt>
                <c:pt idx="187">
                  <c:v>8.052308096110683E-2</c:v>
                </c:pt>
                <c:pt idx="188">
                  <c:v>8.0902482539211507E-2</c:v>
                </c:pt>
                <c:pt idx="189">
                  <c:v>8.1282017335717605E-2</c:v>
                </c:pt>
                <c:pt idx="190">
                  <c:v>8.1661685397401707E-2</c:v>
                </c:pt>
                <c:pt idx="191">
                  <c:v>8.2041486771057048E-2</c:v>
                </c:pt>
                <c:pt idx="192">
                  <c:v>8.2421421503492853E-2</c:v>
                </c:pt>
                <c:pt idx="193">
                  <c:v>8.2801489641535442E-2</c:v>
                </c:pt>
                <c:pt idx="194">
                  <c:v>8.31816912320269E-2</c:v>
                </c:pt>
                <c:pt idx="195">
                  <c:v>8.3562026321826188E-2</c:v>
                </c:pt>
                <c:pt idx="196">
                  <c:v>8.39424949578087E-2</c:v>
                </c:pt>
                <c:pt idx="197">
                  <c:v>8.4323097186866036E-2</c:v>
                </c:pt>
                <c:pt idx="198">
                  <c:v>8.4703833055906674E-2</c:v>
                </c:pt>
                <c:pt idx="199">
                  <c:v>8.5084702611855079E-2</c:v>
                </c:pt>
                <c:pt idx="200">
                  <c:v>8.5465705901652589E-2</c:v>
                </c:pt>
                <c:pt idx="201">
                  <c:v>8.5846842972256754E-2</c:v>
                </c:pt>
                <c:pt idx="202">
                  <c:v>8.6228113870641776E-2</c:v>
                </c:pt>
                <c:pt idx="203">
                  <c:v>8.6609518643798289E-2</c:v>
                </c:pt>
                <c:pt idx="204">
                  <c:v>8.6991057338733357E-2</c:v>
                </c:pt>
                <c:pt idx="205">
                  <c:v>8.73727300024707E-2</c:v>
                </c:pt>
                <c:pt idx="206">
                  <c:v>8.7754536682050466E-2</c:v>
                </c:pt>
                <c:pt idx="207">
                  <c:v>8.8136477424529236E-2</c:v>
                </c:pt>
                <c:pt idx="208">
                  <c:v>8.8518552276980245E-2</c:v>
                </c:pt>
                <c:pt idx="209">
                  <c:v>8.8900761286493379E-2</c:v>
                </c:pt>
                <c:pt idx="210">
                  <c:v>8.9283104500174737E-2</c:v>
                </c:pt>
                <c:pt idx="211">
                  <c:v>8.966558196514729E-2</c:v>
                </c:pt>
                <c:pt idx="212">
                  <c:v>9.0048193728550219E-2</c:v>
                </c:pt>
                <c:pt idx="213">
                  <c:v>9.0430939837539359E-2</c:v>
                </c:pt>
                <c:pt idx="214">
                  <c:v>9.0813820339287199E-2</c:v>
                </c:pt>
                <c:pt idx="215">
                  <c:v>9.119683528098288E-2</c:v>
                </c:pt>
                <c:pt idx="216">
                  <c:v>9.1579984709831974E-2</c:v>
                </c:pt>
                <c:pt idx="217">
                  <c:v>9.1963268673056708E-2</c:v>
                </c:pt>
                <c:pt idx="218">
                  <c:v>9.234668721789574E-2</c:v>
                </c:pt>
                <c:pt idx="219">
                  <c:v>9.2730240391604379E-2</c:v>
                </c:pt>
                <c:pt idx="220">
                  <c:v>9.3113928241454369E-2</c:v>
                </c:pt>
                <c:pt idx="221">
                  <c:v>9.3497750814734548E-2</c:v>
                </c:pt>
                <c:pt idx="222">
                  <c:v>9.3881708158749966E-2</c:v>
                </c:pt>
                <c:pt idx="223">
                  <c:v>9.4265800320822324E-2</c:v>
                </c:pt>
                <c:pt idx="224">
                  <c:v>9.4650027348289978E-2</c:v>
                </c:pt>
                <c:pt idx="225">
                  <c:v>9.5034389288507715E-2</c:v>
                </c:pt>
                <c:pt idx="226">
                  <c:v>9.5418886188847418E-2</c:v>
                </c:pt>
                <c:pt idx="227">
                  <c:v>9.5803518096697182E-2</c:v>
                </c:pt>
                <c:pt idx="228">
                  <c:v>9.6188285059461975E-2</c:v>
                </c:pt>
                <c:pt idx="229">
                  <c:v>9.6573187124563198E-2</c:v>
                </c:pt>
                <c:pt idx="230">
                  <c:v>9.6958224339439125E-2</c:v>
                </c:pt>
                <c:pt idx="231">
                  <c:v>9.7343396751544464E-2</c:v>
                </c:pt>
                <c:pt idx="232">
                  <c:v>9.7728704408350797E-2</c:v>
                </c:pt>
                <c:pt idx="233">
                  <c:v>9.811414735734636E-2</c:v>
                </c:pt>
                <c:pt idx="234">
                  <c:v>9.8499725646035818E-2</c:v>
                </c:pt>
                <c:pt idx="235">
                  <c:v>9.8885439321940938E-2</c:v>
                </c:pt>
                <c:pt idx="236">
                  <c:v>9.9271288432599691E-2</c:v>
                </c:pt>
                <c:pt idx="237">
                  <c:v>9.9657273025566928E-2</c:v>
                </c:pt>
                <c:pt idx="238">
                  <c:v>0.10004339314841437</c:v>
                </c:pt>
                <c:pt idx="239">
                  <c:v>0.1004296488487304</c:v>
                </c:pt>
                <c:pt idx="240">
                  <c:v>0.10081604017411983</c:v>
                </c:pt>
                <c:pt idx="241">
                  <c:v>0.10120256717220455</c:v>
                </c:pt>
                <c:pt idx="242">
                  <c:v>0.10158922989062291</c:v>
                </c:pt>
                <c:pt idx="243">
                  <c:v>0.10197602837703013</c:v>
                </c:pt>
                <c:pt idx="244">
                  <c:v>0.10236296267909806</c:v>
                </c:pt>
                <c:pt idx="245">
                  <c:v>0.10275003284451523</c:v>
                </c:pt>
                <c:pt idx="246">
                  <c:v>0.10313723892098703</c:v>
                </c:pt>
                <c:pt idx="247">
                  <c:v>0.10352458095623573</c:v>
                </c:pt>
                <c:pt idx="248">
                  <c:v>0.10391205899800027</c:v>
                </c:pt>
                <c:pt idx="249">
                  <c:v>0.1042996730940362</c:v>
                </c:pt>
                <c:pt idx="250">
                  <c:v>0.104687423292116</c:v>
                </c:pt>
                <c:pt idx="251">
                  <c:v>0.10507530964002876</c:v>
                </c:pt>
                <c:pt idx="252">
                  <c:v>0.10546333218558068</c:v>
                </c:pt>
                <c:pt idx="253">
                  <c:v>0.10585149097659419</c:v>
                </c:pt>
                <c:pt idx="254">
                  <c:v>0.10623978606090922</c:v>
                </c:pt>
                <c:pt idx="255">
                  <c:v>0.10662821748638174</c:v>
                </c:pt>
                <c:pt idx="256">
                  <c:v>0.10701678530088521</c:v>
                </c:pt>
                <c:pt idx="257">
                  <c:v>0.10740548955230955</c:v>
                </c:pt>
                <c:pt idx="258">
                  <c:v>0.10779433028856134</c:v>
                </c:pt>
                <c:pt idx="259">
                  <c:v>0.10818330755756445</c:v>
                </c:pt>
                <c:pt idx="260">
                  <c:v>0.1085724214072592</c:v>
                </c:pt>
                <c:pt idx="261">
                  <c:v>0.1089616718856028</c:v>
                </c:pt>
                <c:pt idx="262">
                  <c:v>0.1093510590405693</c:v>
                </c:pt>
                <c:pt idx="263">
                  <c:v>0.10974058292014965</c:v>
                </c:pt>
                <c:pt idx="264">
                  <c:v>0.1101302435723519</c:v>
                </c:pt>
                <c:pt idx="265">
                  <c:v>0.11052004104520052</c:v>
                </c:pt>
                <c:pt idx="266">
                  <c:v>0.11090997538673708</c:v>
                </c:pt>
                <c:pt idx="267">
                  <c:v>0.1113000466450198</c:v>
                </c:pt>
                <c:pt idx="268">
                  <c:v>0.11169025486812401</c:v>
                </c:pt>
                <c:pt idx="269">
                  <c:v>0.11208060010414189</c:v>
                </c:pt>
                <c:pt idx="270">
                  <c:v>0.11247108240118253</c:v>
                </c:pt>
                <c:pt idx="271">
                  <c:v>0.11286170180737187</c:v>
                </c:pt>
                <c:pt idx="272">
                  <c:v>0.11325245837085274</c:v>
                </c:pt>
                <c:pt idx="273">
                  <c:v>0.11364335213978483</c:v>
                </c:pt>
                <c:pt idx="274">
                  <c:v>0.11403438316234471</c:v>
                </c:pt>
                <c:pt idx="275">
                  <c:v>0.11442555148672584</c:v>
                </c:pt>
                <c:pt idx="276">
                  <c:v>0.11481685716113899</c:v>
                </c:pt>
                <c:pt idx="277">
                  <c:v>0.11520830023381134</c:v>
                </c:pt>
                <c:pt idx="278">
                  <c:v>0.11559988075298722</c:v>
                </c:pt>
                <c:pt idx="279">
                  <c:v>0.11599159876692799</c:v>
                </c:pt>
                <c:pt idx="280">
                  <c:v>0.11638345432391173</c:v>
                </c:pt>
                <c:pt idx="281">
                  <c:v>0.11677544747223378</c:v>
                </c:pt>
                <c:pt idx="282">
                  <c:v>0.11716757826020618</c:v>
                </c:pt>
                <c:pt idx="283">
                  <c:v>0.11755984673615805</c:v>
                </c:pt>
                <c:pt idx="284">
                  <c:v>0.11795225294843537</c:v>
                </c:pt>
                <c:pt idx="285">
                  <c:v>0.11834479694540123</c:v>
                </c:pt>
                <c:pt idx="286">
                  <c:v>0.11873747877543583</c:v>
                </c:pt>
                <c:pt idx="287">
                  <c:v>0.11913029848693601</c:v>
                </c:pt>
                <c:pt idx="288">
                  <c:v>0.11952325612831571</c:v>
                </c:pt>
                <c:pt idx="289">
                  <c:v>0.11991635174800597</c:v>
                </c:pt>
                <c:pt idx="290">
                  <c:v>0.12030958539445491</c:v>
                </c:pt>
                <c:pt idx="291">
                  <c:v>0.12070295711612733</c:v>
                </c:pt>
                <c:pt idx="292">
                  <c:v>0.12109646696150556</c:v>
                </c:pt>
                <c:pt idx="293">
                  <c:v>0.12149011497908835</c:v>
                </c:pt>
                <c:pt idx="294">
                  <c:v>0.12188390121739201</c:v>
                </c:pt>
                <c:pt idx="295">
                  <c:v>0.1222778257249495</c:v>
                </c:pt>
                <c:pt idx="296">
                  <c:v>0.12267188855031108</c:v>
                </c:pt>
                <c:pt idx="297">
                  <c:v>0.12306608974204414</c:v>
                </c:pt>
                <c:pt idx="298">
                  <c:v>0.12346042934873269</c:v>
                </c:pt>
                <c:pt idx="299">
                  <c:v>0.12385490741897809</c:v>
                </c:pt>
                <c:pt idx="300">
                  <c:v>0.12424952400139877</c:v>
                </c:pt>
                <c:pt idx="301">
                  <c:v>0.12464427914463028</c:v>
                </c:pt>
                <c:pt idx="302">
                  <c:v>0.12503917289732502</c:v>
                </c:pt>
                <c:pt idx="303">
                  <c:v>0.12543420530815252</c:v>
                </c:pt>
                <c:pt idx="304">
                  <c:v>0.12582937642579983</c:v>
                </c:pt>
                <c:pt idx="305">
                  <c:v>0.12622468629897043</c:v>
                </c:pt>
                <c:pt idx="306">
                  <c:v>0.12662013497638536</c:v>
                </c:pt>
                <c:pt idx="307">
                  <c:v>0.12701572250678272</c:v>
                </c:pt>
                <c:pt idx="308">
                  <c:v>0.12741144893891754</c:v>
                </c:pt>
                <c:pt idx="309">
                  <c:v>0.12780731432156189</c:v>
                </c:pt>
                <c:pt idx="310">
                  <c:v>0.12820331870350543</c:v>
                </c:pt>
                <c:pt idx="311">
                  <c:v>0.12859946213355444</c:v>
                </c:pt>
                <c:pt idx="312">
                  <c:v>0.12899574466053276</c:v>
                </c:pt>
                <c:pt idx="313">
                  <c:v>0.1293921663332811</c:v>
                </c:pt>
                <c:pt idx="314">
                  <c:v>0.12978872720065726</c:v>
                </c:pt>
                <c:pt idx="315">
                  <c:v>0.13018542731153659</c:v>
                </c:pt>
                <c:pt idx="316">
                  <c:v>0.1305822667148111</c:v>
                </c:pt>
                <c:pt idx="317">
                  <c:v>0.13097924545939033</c:v>
                </c:pt>
                <c:pt idx="318">
                  <c:v>0.13137636359420091</c:v>
                </c:pt>
                <c:pt idx="319">
                  <c:v>0.13177362116818658</c:v>
                </c:pt>
                <c:pt idx="320">
                  <c:v>0.13217101823030819</c:v>
                </c:pt>
                <c:pt idx="321">
                  <c:v>0.13256855482954388</c:v>
                </c:pt>
                <c:pt idx="322">
                  <c:v>0.13296623101488914</c:v>
                </c:pt>
                <c:pt idx="323">
                  <c:v>0.13336404683535652</c:v>
                </c:pt>
                <c:pt idx="324">
                  <c:v>0.13376200233997571</c:v>
                </c:pt>
                <c:pt idx="325">
                  <c:v>0.13416009757779368</c:v>
                </c:pt>
                <c:pt idx="326">
                  <c:v>0.13455833259787453</c:v>
                </c:pt>
                <c:pt idx="327">
                  <c:v>0.13495670744929988</c:v>
                </c:pt>
                <c:pt idx="328">
                  <c:v>0.13535522218116824</c:v>
                </c:pt>
                <c:pt idx="329">
                  <c:v>0.13575387684259566</c:v>
                </c:pt>
                <c:pt idx="330">
                  <c:v>0.13615267148271504</c:v>
                </c:pt>
                <c:pt idx="331">
                  <c:v>0.13655160615067707</c:v>
                </c:pt>
                <c:pt idx="332">
                  <c:v>0.13695068089564932</c:v>
                </c:pt>
                <c:pt idx="333">
                  <c:v>0.13734989576681644</c:v>
                </c:pt>
                <c:pt idx="334">
                  <c:v>0.13774925081338085</c:v>
                </c:pt>
                <c:pt idx="335">
                  <c:v>0.13814874608456207</c:v>
                </c:pt>
                <c:pt idx="336">
                  <c:v>0.13854838162959671</c:v>
                </c:pt>
                <c:pt idx="337">
                  <c:v>0.13894815749773892</c:v>
                </c:pt>
                <c:pt idx="338">
                  <c:v>0.13934807373825997</c:v>
                </c:pt>
                <c:pt idx="339">
                  <c:v>0.13974813040044842</c:v>
                </c:pt>
                <c:pt idx="340">
                  <c:v>0.1401483275336104</c:v>
                </c:pt>
                <c:pt idx="341">
                  <c:v>0.14054866518706888</c:v>
                </c:pt>
                <c:pt idx="342">
                  <c:v>0.14094914341016462</c:v>
                </c:pt>
                <c:pt idx="343">
                  <c:v>0.14134976225225548</c:v>
                </c:pt>
                <c:pt idx="344">
                  <c:v>0.14175052176271663</c:v>
                </c:pt>
                <c:pt idx="345">
                  <c:v>0.14215142199094077</c:v>
                </c:pt>
                <c:pt idx="346">
                  <c:v>0.14255246298633772</c:v>
                </c:pt>
                <c:pt idx="347">
                  <c:v>0.14295364479833461</c:v>
                </c:pt>
                <c:pt idx="348">
                  <c:v>0.14335496747637633</c:v>
                </c:pt>
                <c:pt idx="349">
                  <c:v>0.14375643106992464</c:v>
                </c:pt>
                <c:pt idx="350">
                  <c:v>0.14415803562845886</c:v>
                </c:pt>
                <c:pt idx="351">
                  <c:v>0.14455978120147583</c:v>
                </c:pt>
                <c:pt idx="352">
                  <c:v>0.14496166783848952</c:v>
                </c:pt>
                <c:pt idx="353">
                  <c:v>0.14536369558903139</c:v>
                </c:pt>
                <c:pt idx="354">
                  <c:v>0.1457658645026505</c:v>
                </c:pt>
                <c:pt idx="355">
                  <c:v>0.14616817462891296</c:v>
                </c:pt>
                <c:pt idx="356">
                  <c:v>0.14657062601740245</c:v>
                </c:pt>
                <c:pt idx="357">
                  <c:v>0.14697321871771996</c:v>
                </c:pt>
                <c:pt idx="358">
                  <c:v>0.14737595277948423</c:v>
                </c:pt>
                <c:pt idx="359">
                  <c:v>0.14777882825233091</c:v>
                </c:pt>
                <c:pt idx="360">
                  <c:v>0.1481818451859136</c:v>
                </c:pt>
                <c:pt idx="361">
                  <c:v>0.14858500362990279</c:v>
                </c:pt>
                <c:pt idx="362">
                  <c:v>0.14898830363398696</c:v>
                </c:pt>
                <c:pt idx="363">
                  <c:v>0.14939174524787169</c:v>
                </c:pt>
                <c:pt idx="364">
                  <c:v>0.14979532852128008</c:v>
                </c:pt>
                <c:pt idx="365">
                  <c:v>0.1501990535039528</c:v>
                </c:pt>
                <c:pt idx="366">
                  <c:v>0.15060292024564781</c:v>
                </c:pt>
                <c:pt idx="367">
                  <c:v>0.15100692879614064</c:v>
                </c:pt>
                <c:pt idx="368">
                  <c:v>0.15141107920522434</c:v>
                </c:pt>
                <c:pt idx="369">
                  <c:v>0.1518153715227093</c:v>
                </c:pt>
                <c:pt idx="370">
                  <c:v>0.15221980579842365</c:v>
                </c:pt>
                <c:pt idx="371">
                  <c:v>0.15262438208221263</c:v>
                </c:pt>
                <c:pt idx="372">
                  <c:v>0.15302910042393925</c:v>
                </c:pt>
                <c:pt idx="373">
                  <c:v>0.15343396087348404</c:v>
                </c:pt>
                <c:pt idx="374">
                  <c:v>0.15383896348074511</c:v>
                </c:pt>
                <c:pt idx="375">
                  <c:v>0.15424410829563784</c:v>
                </c:pt>
                <c:pt idx="376">
                  <c:v>0.15464939536809541</c:v>
                </c:pt>
                <c:pt idx="377">
                  <c:v>0.15505482474806831</c:v>
                </c:pt>
                <c:pt idx="378">
                  <c:v>0.15546039648552457</c:v>
                </c:pt>
                <c:pt idx="379">
                  <c:v>0.15586611063044975</c:v>
                </c:pt>
                <c:pt idx="380">
                  <c:v>0.1562719672328472</c:v>
                </c:pt>
                <c:pt idx="381">
                  <c:v>0.15667796634273778</c:v>
                </c:pt>
                <c:pt idx="382">
                  <c:v>0.15708410801015971</c:v>
                </c:pt>
                <c:pt idx="383">
                  <c:v>0.15749039228516892</c:v>
                </c:pt>
                <c:pt idx="384">
                  <c:v>0.15789681921783894</c:v>
                </c:pt>
                <c:pt idx="385">
                  <c:v>0.15830338885826056</c:v>
                </c:pt>
                <c:pt idx="386">
                  <c:v>0.15871010125654261</c:v>
                </c:pt>
                <c:pt idx="387">
                  <c:v>0.15911695646281143</c:v>
                </c:pt>
                <c:pt idx="388">
                  <c:v>0.15952395452721069</c:v>
                </c:pt>
                <c:pt idx="389">
                  <c:v>0.15993109549990203</c:v>
                </c:pt>
                <c:pt idx="390">
                  <c:v>0.16033837943106444</c:v>
                </c:pt>
                <c:pt idx="391">
                  <c:v>0.16074580637089442</c:v>
                </c:pt>
                <c:pt idx="392">
                  <c:v>0.16115337636960647</c:v>
                </c:pt>
                <c:pt idx="393">
                  <c:v>0.16156108947743242</c:v>
                </c:pt>
                <c:pt idx="394">
                  <c:v>0.16196894574462184</c:v>
                </c:pt>
                <c:pt idx="395">
                  <c:v>0.16237694522144208</c:v>
                </c:pt>
                <c:pt idx="396">
                  <c:v>0.16278508795817781</c:v>
                </c:pt>
                <c:pt idx="397">
                  <c:v>0.16319337400513168</c:v>
                </c:pt>
                <c:pt idx="398">
                  <c:v>0.16360180341262387</c:v>
                </c:pt>
                <c:pt idx="399">
                  <c:v>0.16401037623099213</c:v>
                </c:pt>
                <c:pt idx="400">
                  <c:v>0.16441909251059217</c:v>
                </c:pt>
                <c:pt idx="401">
                  <c:v>0.16482795230179703</c:v>
                </c:pt>
                <c:pt idx="402">
                  <c:v>0.16523695565499774</c:v>
                </c:pt>
                <c:pt idx="403">
                  <c:v>0.16564610262060286</c:v>
                </c:pt>
                <c:pt idx="404">
                  <c:v>0.16605539324903873</c:v>
                </c:pt>
                <c:pt idx="405">
                  <c:v>0.16646482759074921</c:v>
                </c:pt>
                <c:pt idx="406">
                  <c:v>0.16687440569619616</c:v>
                </c:pt>
                <c:pt idx="407">
                  <c:v>0.16728412761585876</c:v>
                </c:pt>
                <c:pt idx="408">
                  <c:v>0.16769399340023439</c:v>
                </c:pt>
                <c:pt idx="409">
                  <c:v>0.16810400309983797</c:v>
                </c:pt>
                <c:pt idx="410">
                  <c:v>0.16851415676520198</c:v>
                </c:pt>
                <c:pt idx="411">
                  <c:v>0.16892445444687687</c:v>
                </c:pt>
                <c:pt idx="412">
                  <c:v>0.16933489619543063</c:v>
                </c:pt>
                <c:pt idx="413">
                  <c:v>0.16974548206144924</c:v>
                </c:pt>
                <c:pt idx="414">
                  <c:v>0.17015621209553622</c:v>
                </c:pt>
                <c:pt idx="415">
                  <c:v>0.17056708634831308</c:v>
                </c:pt>
                <c:pt idx="416">
                  <c:v>0.17097810487041909</c:v>
                </c:pt>
                <c:pt idx="417">
                  <c:v>0.17138926771251106</c:v>
                </c:pt>
                <c:pt idx="418">
                  <c:v>0.17180057492526379</c:v>
                </c:pt>
                <c:pt idx="419">
                  <c:v>0.17221202655936985</c:v>
                </c:pt>
                <c:pt idx="420">
                  <c:v>0.17262362266553954</c:v>
                </c:pt>
                <c:pt idx="421">
                  <c:v>0.17303536329450098</c:v>
                </c:pt>
                <c:pt idx="422">
                  <c:v>0.173447248497</c:v>
                </c:pt>
                <c:pt idx="423">
                  <c:v>0.17385927832380066</c:v>
                </c:pt>
                <c:pt idx="424">
                  <c:v>0.17427145282568435</c:v>
                </c:pt>
                <c:pt idx="425">
                  <c:v>0.17468377205345065</c:v>
                </c:pt>
                <c:pt idx="426">
                  <c:v>0.17509623605791669</c:v>
                </c:pt>
                <c:pt idx="427">
                  <c:v>0.17550884488991758</c:v>
                </c:pt>
                <c:pt idx="428">
                  <c:v>0.17592159860030621</c:v>
                </c:pt>
                <c:pt idx="429">
                  <c:v>0.17633449723995365</c:v>
                </c:pt>
                <c:pt idx="430">
                  <c:v>0.17674754085974831</c:v>
                </c:pt>
                <c:pt idx="431">
                  <c:v>0.1771607295105968</c:v>
                </c:pt>
                <c:pt idx="432">
                  <c:v>0.17757406324342373</c:v>
                </c:pt>
                <c:pt idx="433">
                  <c:v>0.17798754210917123</c:v>
                </c:pt>
                <c:pt idx="434">
                  <c:v>0.17840116615879942</c:v>
                </c:pt>
                <c:pt idx="435">
                  <c:v>0.17881493544328664</c:v>
                </c:pt>
                <c:pt idx="436">
                  <c:v>0.17922885001362876</c:v>
                </c:pt>
                <c:pt idx="437">
                  <c:v>0.17964290992083942</c:v>
                </c:pt>
                <c:pt idx="438">
                  <c:v>0.18005711521595069</c:v>
                </c:pt>
                <c:pt idx="439">
                  <c:v>0.18047146595001218</c:v>
                </c:pt>
                <c:pt idx="440">
                  <c:v>0.1808859621740917</c:v>
                </c:pt>
                <c:pt idx="441">
                  <c:v>0.18130060393927461</c:v>
                </c:pt>
                <c:pt idx="442">
                  <c:v>0.18171539129666447</c:v>
                </c:pt>
                <c:pt idx="443">
                  <c:v>0.18213032429738285</c:v>
                </c:pt>
                <c:pt idx="444">
                  <c:v>0.18254540299256905</c:v>
                </c:pt>
                <c:pt idx="445">
                  <c:v>0.18296062743338037</c:v>
                </c:pt>
                <c:pt idx="446">
                  <c:v>0.18337599767099233</c:v>
                </c:pt>
                <c:pt idx="447">
                  <c:v>0.18379151375659819</c:v>
                </c:pt>
                <c:pt idx="448">
                  <c:v>0.18420717574140899</c:v>
                </c:pt>
                <c:pt idx="449">
                  <c:v>0.1846229836766542</c:v>
                </c:pt>
                <c:pt idx="450">
                  <c:v>0.18503893761358103</c:v>
                </c:pt>
                <c:pt idx="451">
                  <c:v>0.18545503760345472</c:v>
                </c:pt>
                <c:pt idx="452">
                  <c:v>0.18587128369755845</c:v>
                </c:pt>
                <c:pt idx="453">
                  <c:v>0.18628767594719342</c:v>
                </c:pt>
                <c:pt idx="454">
                  <c:v>0.18670421440367901</c:v>
                </c:pt>
                <c:pt idx="455">
                  <c:v>0.18712089911835239</c:v>
                </c:pt>
                <c:pt idx="456">
                  <c:v>0.18753773014256891</c:v>
                </c:pt>
                <c:pt idx="457">
                  <c:v>0.18795470752770194</c:v>
                </c:pt>
                <c:pt idx="458">
                  <c:v>0.18837183132514279</c:v>
                </c:pt>
                <c:pt idx="459">
                  <c:v>0.1887891015863008</c:v>
                </c:pt>
                <c:pt idx="460">
                  <c:v>0.18920651836260372</c:v>
                </c:pt>
                <c:pt idx="461">
                  <c:v>0.18962408170549683</c:v>
                </c:pt>
                <c:pt idx="462">
                  <c:v>0.19004179166644364</c:v>
                </c:pt>
                <c:pt idx="463">
                  <c:v>0.19045964829692608</c:v>
                </c:pt>
                <c:pt idx="464">
                  <c:v>0.19087765164844361</c:v>
                </c:pt>
                <c:pt idx="465">
                  <c:v>0.19129580177251437</c:v>
                </c:pt>
                <c:pt idx="466">
                  <c:v>0.19171409872067402</c:v>
                </c:pt>
                <c:pt idx="467">
                  <c:v>0.19213254254447665</c:v>
                </c:pt>
                <c:pt idx="468">
                  <c:v>0.19255113329549434</c:v>
                </c:pt>
                <c:pt idx="469">
                  <c:v>0.19296987102531737</c:v>
                </c:pt>
                <c:pt idx="470">
                  <c:v>0.19338875578555381</c:v>
                </c:pt>
                <c:pt idx="471">
                  <c:v>0.19380778762783035</c:v>
                </c:pt>
                <c:pt idx="472">
                  <c:v>0.19422696660379168</c:v>
                </c:pt>
                <c:pt idx="473">
                  <c:v>0.19464629276510026</c:v>
                </c:pt>
                <c:pt idx="474">
                  <c:v>0.19506576616343696</c:v>
                </c:pt>
                <c:pt idx="475">
                  <c:v>0.19548538685050088</c:v>
                </c:pt>
                <c:pt idx="476">
                  <c:v>0.1959051548780093</c:v>
                </c:pt>
                <c:pt idx="477">
                  <c:v>0.1963250702976973</c:v>
                </c:pt>
                <c:pt idx="478">
                  <c:v>0.19674513316131836</c:v>
                </c:pt>
                <c:pt idx="479">
                  <c:v>0.19716534352064419</c:v>
                </c:pt>
                <c:pt idx="480">
                  <c:v>0.19758570142746468</c:v>
                </c:pt>
                <c:pt idx="481">
                  <c:v>0.19802791489804505</c:v>
                </c:pt>
                <c:pt idx="482">
                  <c:v>0.19847029165777741</c:v>
                </c:pt>
                <c:pt idx="483">
                  <c:v>0.19891283176695684</c:v>
                </c:pt>
                <c:pt idx="484">
                  <c:v>0.19935553528590089</c:v>
                </c:pt>
                <c:pt idx="485">
                  <c:v>0.19979840227494927</c:v>
                </c:pt>
                <c:pt idx="486">
                  <c:v>0.20024143279446394</c:v>
                </c:pt>
                <c:pt idx="487">
                  <c:v>0.20068462690482924</c:v>
                </c:pt>
                <c:pt idx="488">
                  <c:v>0.20112798466645176</c:v>
                </c:pt>
                <c:pt idx="489">
                  <c:v>0.20157150613976049</c:v>
                </c:pt>
                <c:pt idx="490">
                  <c:v>0.20201519138520663</c:v>
                </c:pt>
                <c:pt idx="491">
                  <c:v>0.20245904046326357</c:v>
                </c:pt>
                <c:pt idx="492">
                  <c:v>0.20290305343442738</c:v>
                </c:pt>
                <c:pt idx="493">
                  <c:v>0.20334723035921609</c:v>
                </c:pt>
                <c:pt idx="494">
                  <c:v>0.20379157129817038</c:v>
                </c:pt>
                <c:pt idx="495">
                  <c:v>0.20423607631185314</c:v>
                </c:pt>
                <c:pt idx="496">
                  <c:v>0.20468074546084947</c:v>
                </c:pt>
                <c:pt idx="497">
                  <c:v>0.20512557880576709</c:v>
                </c:pt>
                <c:pt idx="498">
                  <c:v>0.20557057640723619</c:v>
                </c:pt>
                <c:pt idx="499">
                  <c:v>0.20601573832590914</c:v>
                </c:pt>
                <c:pt idx="500">
                  <c:v>0.2064610646224605</c:v>
                </c:pt>
                <c:pt idx="501">
                  <c:v>0.20690655535758773</c:v>
                </c:pt>
                <c:pt idx="502">
                  <c:v>0.20735221059201048</c:v>
                </c:pt>
                <c:pt idx="503">
                  <c:v>0.2077980303864706</c:v>
                </c:pt>
                <c:pt idx="504">
                  <c:v>0.2082440148017326</c:v>
                </c:pt>
                <c:pt idx="505">
                  <c:v>0.20869016389858364</c:v>
                </c:pt>
                <c:pt idx="506">
                  <c:v>0.20913647773783284</c:v>
                </c:pt>
                <c:pt idx="507">
                  <c:v>0.20958295638031199</c:v>
                </c:pt>
                <c:pt idx="508">
                  <c:v>0.21002959988687553</c:v>
                </c:pt>
                <c:pt idx="509">
                  <c:v>0.21049824254295957</c:v>
                </c:pt>
                <c:pt idx="510">
                  <c:v>0.21096706670364407</c:v>
                </c:pt>
                <c:pt idx="511">
                  <c:v>0.21143607243922569</c:v>
                </c:pt>
                <c:pt idx="512">
                  <c:v>0.21190525982002795</c:v>
                </c:pt>
                <c:pt idx="513">
                  <c:v>0.21237462891640169</c:v>
                </c:pt>
                <c:pt idx="514">
                  <c:v>0.21284417979872505</c:v>
                </c:pt>
                <c:pt idx="515">
                  <c:v>0.21331391253740373</c:v>
                </c:pt>
                <c:pt idx="516">
                  <c:v>0.21378382720287026</c:v>
                </c:pt>
                <c:pt idx="517">
                  <c:v>0.21425392386558451</c:v>
                </c:pt>
                <c:pt idx="518">
                  <c:v>0.21472420259603386</c:v>
                </c:pt>
                <c:pt idx="519">
                  <c:v>0.21519466346473282</c:v>
                </c:pt>
                <c:pt idx="520">
                  <c:v>0.21566530654222338</c:v>
                </c:pt>
                <c:pt idx="521">
                  <c:v>0.21613613189907466</c:v>
                </c:pt>
                <c:pt idx="522">
                  <c:v>0.21660713960588307</c:v>
                </c:pt>
                <c:pt idx="523">
                  <c:v>0.21707832973327257</c:v>
                </c:pt>
                <c:pt idx="524">
                  <c:v>0.21754970235189441</c:v>
                </c:pt>
                <c:pt idx="525">
                  <c:v>0.21802125753242718</c:v>
                </c:pt>
                <c:pt idx="526">
                  <c:v>0.21849299534557676</c:v>
                </c:pt>
                <c:pt idx="527">
                  <c:v>0.21896491586207656</c:v>
                </c:pt>
                <c:pt idx="528">
                  <c:v>0.21943701915268732</c:v>
                </c:pt>
                <c:pt idx="529">
                  <c:v>0.21990930528819708</c:v>
                </c:pt>
                <c:pt idx="530">
                  <c:v>0.22038177433942141</c:v>
                </c:pt>
                <c:pt idx="531">
                  <c:v>0.22085442637720343</c:v>
                </c:pt>
                <c:pt idx="532">
                  <c:v>0.22132726147241355</c:v>
                </c:pt>
                <c:pt idx="533">
                  <c:v>0.22180027969594951</c:v>
                </c:pt>
                <c:pt idx="534">
                  <c:v>0.22227348111873657</c:v>
                </c:pt>
                <c:pt idx="535">
                  <c:v>0.22274686581172776</c:v>
                </c:pt>
                <c:pt idx="536">
                  <c:v>0.22322043384590318</c:v>
                </c:pt>
                <c:pt idx="537">
                  <c:v>0.2236941852922707</c:v>
                </c:pt>
                <c:pt idx="538">
                  <c:v>0.2241681202218655</c:v>
                </c:pt>
                <c:pt idx="539">
                  <c:v>0.22464223870575051</c:v>
                </c:pt>
                <c:pt idx="540">
                  <c:v>0.22511654081501575</c:v>
                </c:pt>
                <c:pt idx="541">
                  <c:v>0.22559102662077946</c:v>
                </c:pt>
                <c:pt idx="542">
                  <c:v>0.2260656961941867</c:v>
                </c:pt>
                <c:pt idx="543">
                  <c:v>0.22654054960641057</c:v>
                </c:pt>
                <c:pt idx="544">
                  <c:v>0.22701558692865142</c:v>
                </c:pt>
                <c:pt idx="545">
                  <c:v>0.22749080823213741</c:v>
                </c:pt>
                <c:pt idx="546">
                  <c:v>0.22796621358812419</c:v>
                </c:pt>
                <c:pt idx="547">
                  <c:v>0.22844180306789497</c:v>
                </c:pt>
                <c:pt idx="548">
                  <c:v>0.2289175767427607</c:v>
                </c:pt>
                <c:pt idx="549">
                  <c:v>0.22939353468405987</c:v>
                </c:pt>
                <c:pt idx="550">
                  <c:v>0.22986967696315852</c:v>
                </c:pt>
                <c:pt idx="551">
                  <c:v>0.23034600365145042</c:v>
                </c:pt>
                <c:pt idx="552">
                  <c:v>0.23082251482035709</c:v>
                </c:pt>
                <c:pt idx="553">
                  <c:v>0.2312992105413274</c:v>
                </c:pt>
                <c:pt idx="554">
                  <c:v>0.23177609088583817</c:v>
                </c:pt>
                <c:pt idx="555">
                  <c:v>0.23225315592539397</c:v>
                </c:pt>
                <c:pt idx="556">
                  <c:v>0.2327304057315267</c:v>
                </c:pt>
                <c:pt idx="557">
                  <c:v>0.23320784037579623</c:v>
                </c:pt>
                <c:pt idx="558">
                  <c:v>0.23368545992979017</c:v>
                </c:pt>
                <c:pt idx="559">
                  <c:v>0.2341632644651237</c:v>
                </c:pt>
                <c:pt idx="560">
                  <c:v>0.23464125405343994</c:v>
                </c:pt>
                <c:pt idx="561">
                  <c:v>0.23511942876640957</c:v>
                </c:pt>
                <c:pt idx="562">
                  <c:v>0.235597788675731</c:v>
                </c:pt>
                <c:pt idx="563">
                  <c:v>0.23607633385313065</c:v>
                </c:pt>
                <c:pt idx="564">
                  <c:v>0.23655506437036244</c:v>
                </c:pt>
                <c:pt idx="565">
                  <c:v>0.2370339802992083</c:v>
                </c:pt>
                <c:pt idx="566">
                  <c:v>0.23751308171147789</c:v>
                </c:pt>
                <c:pt idx="567">
                  <c:v>0.23799236867900864</c:v>
                </c:pt>
                <c:pt idx="568">
                  <c:v>0.23847184127366572</c:v>
                </c:pt>
                <c:pt idx="569">
                  <c:v>0.2389514995673423</c:v>
                </c:pt>
                <c:pt idx="570">
                  <c:v>0.23943134363195928</c:v>
                </c:pt>
                <c:pt idx="571">
                  <c:v>0.23991137353946557</c:v>
                </c:pt>
                <c:pt idx="572">
                  <c:v>0.2403915893618378</c:v>
                </c:pt>
                <c:pt idx="573">
                  <c:v>0.2408719911710806</c:v>
                </c:pt>
                <c:pt idx="574">
                  <c:v>0.24135257903922636</c:v>
                </c:pt>
                <c:pt idx="575">
                  <c:v>0.2418333530383352</c:v>
                </c:pt>
                <c:pt idx="576">
                  <c:v>0.24231431324049568</c:v>
                </c:pt>
                <c:pt idx="577">
                  <c:v>0.2427954597178239</c:v>
                </c:pt>
                <c:pt idx="578">
                  <c:v>0.2432767925424637</c:v>
                </c:pt>
                <c:pt idx="579">
                  <c:v>0.24375831178658736</c:v>
                </c:pt>
                <c:pt idx="580">
                  <c:v>0.24424001752239488</c:v>
                </c:pt>
                <c:pt idx="581">
                  <c:v>0.24472190982211406</c:v>
                </c:pt>
                <c:pt idx="582">
                  <c:v>0.24520398875800087</c:v>
                </c:pt>
                <c:pt idx="583">
                  <c:v>0.24568625440233927</c:v>
                </c:pt>
                <c:pt idx="584">
                  <c:v>0.24616870682744119</c:v>
                </c:pt>
                <c:pt idx="585">
                  <c:v>0.24665134610564654</c:v>
                </c:pt>
                <c:pt idx="586">
                  <c:v>0.24713417230932322</c:v>
                </c:pt>
                <c:pt idx="587">
                  <c:v>0.24761718551086709</c:v>
                </c:pt>
                <c:pt idx="588">
                  <c:v>0.24810038578270222</c:v>
                </c:pt>
                <c:pt idx="589">
                  <c:v>0.24858377319728064</c:v>
                </c:pt>
                <c:pt idx="590">
                  <c:v>0.24906734782708262</c:v>
                </c:pt>
                <c:pt idx="591">
                  <c:v>0.24955110974461614</c:v>
                </c:pt>
                <c:pt idx="592">
                  <c:v>0.25003505902241763</c:v>
                </c:pt>
                <c:pt idx="593">
                  <c:v>0.25051919573305126</c:v>
                </c:pt>
                <c:pt idx="594">
                  <c:v>0.25100351994910941</c:v>
                </c:pt>
                <c:pt idx="595">
                  <c:v>0.25148803174321288</c:v>
                </c:pt>
                <c:pt idx="596">
                  <c:v>0.25197273118801022</c:v>
                </c:pt>
                <c:pt idx="597">
                  <c:v>0.25245761835617841</c:v>
                </c:pt>
                <c:pt idx="598">
                  <c:v>0.25294269332042241</c:v>
                </c:pt>
                <c:pt idx="599">
                  <c:v>0.25342795615347513</c:v>
                </c:pt>
                <c:pt idx="600">
                  <c:v>0.25391340692809816</c:v>
                </c:pt>
                <c:pt idx="601">
                  <c:v>0.25439904571708083</c:v>
                </c:pt>
                <c:pt idx="602">
                  <c:v>0.25488487259324089</c:v>
                </c:pt>
                <c:pt idx="603">
                  <c:v>0.25537088762942406</c:v>
                </c:pt>
                <c:pt idx="604">
                  <c:v>0.25585709089850472</c:v>
                </c:pt>
                <c:pt idx="605">
                  <c:v>0.25634348247338501</c:v>
                </c:pt>
                <c:pt idx="606">
                  <c:v>0.25683006242699546</c:v>
                </c:pt>
                <c:pt idx="607">
                  <c:v>0.25731683083229506</c:v>
                </c:pt>
                <c:pt idx="608">
                  <c:v>0.25780378776227075</c:v>
                </c:pt>
                <c:pt idx="609">
                  <c:v>0.25829093328993769</c:v>
                </c:pt>
                <c:pt idx="610">
                  <c:v>0.25877826748833965</c:v>
                </c:pt>
                <c:pt idx="611">
                  <c:v>0.25926579043054843</c:v>
                </c:pt>
                <c:pt idx="612">
                  <c:v>0.25975350218966442</c:v>
                </c:pt>
                <c:pt idx="613">
                  <c:v>0.26024140283881603</c:v>
                </c:pt>
                <c:pt idx="614">
                  <c:v>0.26072949245116006</c:v>
                </c:pt>
                <c:pt idx="615">
                  <c:v>0.26121777109988153</c:v>
                </c:pt>
                <c:pt idx="616">
                  <c:v>0.26170623885819411</c:v>
                </c:pt>
                <c:pt idx="617">
                  <c:v>0.26219489579933963</c:v>
                </c:pt>
                <c:pt idx="618">
                  <c:v>0.26268374199658839</c:v>
                </c:pt>
                <c:pt idx="619">
                  <c:v>0.26317277752323909</c:v>
                </c:pt>
                <c:pt idx="620">
                  <c:v>0.26366200245261839</c:v>
                </c:pt>
                <c:pt idx="621">
                  <c:v>0.26415141685808186</c:v>
                </c:pt>
                <c:pt idx="622">
                  <c:v>0.26464102081301344</c:v>
                </c:pt>
                <c:pt idx="623">
                  <c:v>0.26513081439082531</c:v>
                </c:pt>
                <c:pt idx="624">
                  <c:v>0.26562079766495783</c:v>
                </c:pt>
                <c:pt idx="625">
                  <c:v>0.26611097070888046</c:v>
                </c:pt>
                <c:pt idx="626">
                  <c:v>0.26660133359609062</c:v>
                </c:pt>
                <c:pt idx="627">
                  <c:v>0.26709188640011439</c:v>
                </c:pt>
                <c:pt idx="628">
                  <c:v>0.26758262919450604</c:v>
                </c:pt>
                <c:pt idx="629">
                  <c:v>0.26807356205284871</c:v>
                </c:pt>
                <c:pt idx="630">
                  <c:v>0.26856468504875397</c:v>
                </c:pt>
                <c:pt idx="631">
                  <c:v>0.26905599825586179</c:v>
                </c:pt>
                <c:pt idx="632">
                  <c:v>0.26954750174784059</c:v>
                </c:pt>
                <c:pt idx="633">
                  <c:v>0.2700391955983874</c:v>
                </c:pt>
                <c:pt idx="634">
                  <c:v>0.27053107988122793</c:v>
                </c:pt>
                <c:pt idx="635">
                  <c:v>0.27102315467011628</c:v>
                </c:pt>
                <c:pt idx="636">
                  <c:v>0.271515420038835</c:v>
                </c:pt>
                <c:pt idx="637">
                  <c:v>0.2720078760611957</c:v>
                </c:pt>
                <c:pt idx="638">
                  <c:v>0.27250052281103798</c:v>
                </c:pt>
                <c:pt idx="639">
                  <c:v>0.27299336036223032</c:v>
                </c:pt>
                <c:pt idx="640">
                  <c:v>0.27348638878867004</c:v>
                </c:pt>
                <c:pt idx="641">
                  <c:v>0.27397960816428246</c:v>
                </c:pt>
                <c:pt idx="642">
                  <c:v>0.2744730185630222</c:v>
                </c:pt>
                <c:pt idx="643">
                  <c:v>0.27496662005887207</c:v>
                </c:pt>
                <c:pt idx="644">
                  <c:v>0.27546041272584398</c:v>
                </c:pt>
                <c:pt idx="645">
                  <c:v>0.27595439663797783</c:v>
                </c:pt>
                <c:pt idx="646">
                  <c:v>0.2764485718693428</c:v>
                </c:pt>
                <c:pt idx="647">
                  <c:v>0.27694293849403651</c:v>
                </c:pt>
                <c:pt idx="648">
                  <c:v>0.27743749658618544</c:v>
                </c:pt>
                <c:pt idx="649">
                  <c:v>0.2779322462199445</c:v>
                </c:pt>
                <c:pt idx="650">
                  <c:v>0.27842718746949746</c:v>
                </c:pt>
                <c:pt idx="651">
                  <c:v>0.27892232040905673</c:v>
                </c:pt>
                <c:pt idx="652">
                  <c:v>0.27941764511286382</c:v>
                </c:pt>
                <c:pt idx="653">
                  <c:v>0.27991316165518865</c:v>
                </c:pt>
                <c:pt idx="654">
                  <c:v>0.28040887011032978</c:v>
                </c:pt>
                <c:pt idx="655">
                  <c:v>0.28090477055261509</c:v>
                </c:pt>
                <c:pt idx="656">
                  <c:v>0.28140086305640066</c:v>
                </c:pt>
                <c:pt idx="657">
                  <c:v>0.28189714769607166</c:v>
                </c:pt>
                <c:pt idx="658">
                  <c:v>0.28239362454604211</c:v>
                </c:pt>
                <c:pt idx="659">
                  <c:v>0.28289029368075491</c:v>
                </c:pt>
                <c:pt idx="660">
                  <c:v>0.28338715517468138</c:v>
                </c:pt>
                <c:pt idx="661">
                  <c:v>0.28388420910232215</c:v>
                </c:pt>
                <c:pt idx="662">
                  <c:v>0.28438145553820626</c:v>
                </c:pt>
                <c:pt idx="663">
                  <c:v>0.28487889455689208</c:v>
                </c:pt>
                <c:pt idx="664">
                  <c:v>0.28537652623296661</c:v>
                </c:pt>
                <c:pt idx="665">
                  <c:v>0.28587435064104572</c:v>
                </c:pt>
                <c:pt idx="666">
                  <c:v>0.28637236785577436</c:v>
                </c:pt>
                <c:pt idx="667">
                  <c:v>0.28687057795182613</c:v>
                </c:pt>
                <c:pt idx="668">
                  <c:v>0.28736898100390373</c:v>
                </c:pt>
                <c:pt idx="669">
                  <c:v>0.28786757708673871</c:v>
                </c:pt>
                <c:pt idx="670">
                  <c:v>0.28836636627509149</c:v>
                </c:pt>
                <c:pt idx="671">
                  <c:v>0.2888653486437518</c:v>
                </c:pt>
                <c:pt idx="672">
                  <c:v>0.289364524267538</c:v>
                </c:pt>
                <c:pt idx="673">
                  <c:v>0.28986389322129735</c:v>
                </c:pt>
                <c:pt idx="674">
                  <c:v>0.29036345557990639</c:v>
                </c:pt>
                <c:pt idx="675">
                  <c:v>0.29086321141827054</c:v>
                </c:pt>
                <c:pt idx="676">
                  <c:v>0.29136316081132407</c:v>
                </c:pt>
                <c:pt idx="677">
                  <c:v>0.29186330383403059</c:v>
                </c:pt>
                <c:pt idx="678">
                  <c:v>0.29236364056138253</c:v>
                </c:pt>
                <c:pt idx="679">
                  <c:v>0.29286417106840146</c:v>
                </c:pt>
                <c:pt idx="680">
                  <c:v>0.29336489543013777</c:v>
                </c:pt>
                <c:pt idx="681">
                  <c:v>0.2938658137216712</c:v>
                </c:pt>
                <c:pt idx="682">
                  <c:v>0.29436692601811054</c:v>
                </c:pt>
                <c:pt idx="683">
                  <c:v>0.2948682323945937</c:v>
                </c:pt>
                <c:pt idx="684">
                  <c:v>0.29536973292628743</c:v>
                </c:pt>
                <c:pt idx="685">
                  <c:v>0.29587142768838781</c:v>
                </c:pt>
                <c:pt idx="686">
                  <c:v>0.29637331675611978</c:v>
                </c:pt>
                <c:pt idx="687">
                  <c:v>0.29687540020473779</c:v>
                </c:pt>
                <c:pt idx="688">
                  <c:v>0.29737767810952542</c:v>
                </c:pt>
                <c:pt idx="689">
                  <c:v>0.29788015054579509</c:v>
                </c:pt>
                <c:pt idx="690">
                  <c:v>0.29838281758888852</c:v>
                </c:pt>
                <c:pt idx="691">
                  <c:v>0.29888567931417676</c:v>
                </c:pt>
                <c:pt idx="692">
                  <c:v>0.29938873579705971</c:v>
                </c:pt>
                <c:pt idx="693">
                  <c:v>0.29989198711296683</c:v>
                </c:pt>
                <c:pt idx="694">
                  <c:v>0.30039543333735663</c:v>
                </c:pt>
                <c:pt idx="695">
                  <c:v>0.30089907454571696</c:v>
                </c:pt>
                <c:pt idx="696">
                  <c:v>0.30140291081356474</c:v>
                </c:pt>
                <c:pt idx="697">
                  <c:v>0.30190694221644643</c:v>
                </c:pt>
                <c:pt idx="698">
                  <c:v>0.30241116882993735</c:v>
                </c:pt>
                <c:pt idx="699">
                  <c:v>0.30291559072964214</c:v>
                </c:pt>
                <c:pt idx="700">
                  <c:v>0.30342020799119518</c:v>
                </c:pt>
                <c:pt idx="701">
                  <c:v>0.30392502069025951</c:v>
                </c:pt>
                <c:pt idx="702">
                  <c:v>0.3044300289025279</c:v>
                </c:pt>
                <c:pt idx="703">
                  <c:v>0.30493523270372247</c:v>
                </c:pt>
                <c:pt idx="704">
                  <c:v>0.30544063216959438</c:v>
                </c:pt>
                <c:pt idx="705">
                  <c:v>0.30594622737592436</c:v>
                </c:pt>
                <c:pt idx="706">
                  <c:v>0.30645201839852221</c:v>
                </c:pt>
                <c:pt idx="707">
                  <c:v>0.30695800531322748</c:v>
                </c:pt>
                <c:pt idx="708">
                  <c:v>0.30746418819590882</c:v>
                </c:pt>
                <c:pt idx="709">
                  <c:v>0.30797056712246418</c:v>
                </c:pt>
                <c:pt idx="710">
                  <c:v>0.30847714216882127</c:v>
                </c:pt>
                <c:pt idx="711">
                  <c:v>0.30898391341093689</c:v>
                </c:pt>
                <c:pt idx="712">
                  <c:v>0.30949088092479737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2-4604-8A04-1D4D9AD254CC}"/>
            </c:ext>
          </c:extLst>
        </c:ser>
        <c:ser>
          <c:idx val="2"/>
          <c:order val="2"/>
          <c:tx>
            <c:strRef>
              <c:f>Cenários!$H$1</c:f>
              <c:strCache>
                <c:ptCount val="1"/>
                <c:pt idx="0">
                  <c:v>Tesouro Selic: Cenário 2</c:v>
                </c:pt>
              </c:strCache>
            </c:strRef>
          </c:tx>
          <c:spPr>
            <a:ln w="50800" cmpd="dbl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Cenários!$A$2:$A$5000</c:f>
              <c:strCache>
                <c:ptCount val="713"/>
                <c:pt idx="0">
                  <c:v>24-fev-17</c:v>
                </c:pt>
                <c:pt idx="1">
                  <c:v>1-mar-17</c:v>
                </c:pt>
                <c:pt idx="2">
                  <c:v>2-mar-17</c:v>
                </c:pt>
                <c:pt idx="3">
                  <c:v>3-mar-17</c:v>
                </c:pt>
                <c:pt idx="4">
                  <c:v>6-mar-17</c:v>
                </c:pt>
                <c:pt idx="5">
                  <c:v>7-mar-17</c:v>
                </c:pt>
                <c:pt idx="6">
                  <c:v>8-mar-17</c:v>
                </c:pt>
                <c:pt idx="7">
                  <c:v>9-mar-17</c:v>
                </c:pt>
                <c:pt idx="8">
                  <c:v>10-mar-17</c:v>
                </c:pt>
                <c:pt idx="9">
                  <c:v>13-mar-17</c:v>
                </c:pt>
                <c:pt idx="10">
                  <c:v>14-mar-17</c:v>
                </c:pt>
                <c:pt idx="11">
                  <c:v>15-mar-17</c:v>
                </c:pt>
                <c:pt idx="12">
                  <c:v>16-mar-17</c:v>
                </c:pt>
                <c:pt idx="13">
                  <c:v>17-mar-17</c:v>
                </c:pt>
                <c:pt idx="14">
                  <c:v>20-mar-17</c:v>
                </c:pt>
                <c:pt idx="15">
                  <c:v>21-mar-17</c:v>
                </c:pt>
                <c:pt idx="16">
                  <c:v>22-mar-17</c:v>
                </c:pt>
                <c:pt idx="17">
                  <c:v>23-mar-17</c:v>
                </c:pt>
                <c:pt idx="18">
                  <c:v>24-mar-17</c:v>
                </c:pt>
                <c:pt idx="19">
                  <c:v>27-mar-17</c:v>
                </c:pt>
                <c:pt idx="20">
                  <c:v>28-mar-17</c:v>
                </c:pt>
                <c:pt idx="21">
                  <c:v>29-mar-17</c:v>
                </c:pt>
                <c:pt idx="22">
                  <c:v>30-mar-17</c:v>
                </c:pt>
                <c:pt idx="23">
                  <c:v>31-mar-17</c:v>
                </c:pt>
                <c:pt idx="24">
                  <c:v>3-abr-17</c:v>
                </c:pt>
                <c:pt idx="25">
                  <c:v>4-abr-17</c:v>
                </c:pt>
                <c:pt idx="26">
                  <c:v>5-abr-17</c:v>
                </c:pt>
                <c:pt idx="27">
                  <c:v>6-abr-17</c:v>
                </c:pt>
                <c:pt idx="28">
                  <c:v>7-abr-17</c:v>
                </c:pt>
                <c:pt idx="29">
                  <c:v>10-abr-17</c:v>
                </c:pt>
                <c:pt idx="30">
                  <c:v>11-abr-17</c:v>
                </c:pt>
                <c:pt idx="31">
                  <c:v>12-abr-17</c:v>
                </c:pt>
                <c:pt idx="32">
                  <c:v>13-abr-17</c:v>
                </c:pt>
                <c:pt idx="33">
                  <c:v>17-abr-17</c:v>
                </c:pt>
                <c:pt idx="34">
                  <c:v>18-abr-17</c:v>
                </c:pt>
                <c:pt idx="35">
                  <c:v>19-abr-17</c:v>
                </c:pt>
                <c:pt idx="36">
                  <c:v>20-abr-17</c:v>
                </c:pt>
                <c:pt idx="37">
                  <c:v>24-abr-17</c:v>
                </c:pt>
                <c:pt idx="38">
                  <c:v>25-abr-17</c:v>
                </c:pt>
                <c:pt idx="39">
                  <c:v>26-abr-17</c:v>
                </c:pt>
                <c:pt idx="40">
                  <c:v>27-abr-17</c:v>
                </c:pt>
                <c:pt idx="41">
                  <c:v>28-abr-17</c:v>
                </c:pt>
                <c:pt idx="42">
                  <c:v>2-mai-17</c:v>
                </c:pt>
                <c:pt idx="43">
                  <c:v>3-mai-17</c:v>
                </c:pt>
                <c:pt idx="44">
                  <c:v>4-mai-17</c:v>
                </c:pt>
                <c:pt idx="45">
                  <c:v>5-mai-17</c:v>
                </c:pt>
                <c:pt idx="46">
                  <c:v>8-mai-17</c:v>
                </c:pt>
                <c:pt idx="47">
                  <c:v>9-mai-17</c:v>
                </c:pt>
                <c:pt idx="48">
                  <c:v>10-mai-17</c:v>
                </c:pt>
                <c:pt idx="49">
                  <c:v>11-mai-17</c:v>
                </c:pt>
                <c:pt idx="50">
                  <c:v>12-mai-17</c:v>
                </c:pt>
                <c:pt idx="51">
                  <c:v>15-mai-17</c:v>
                </c:pt>
                <c:pt idx="52">
                  <c:v>16-mai-17</c:v>
                </c:pt>
                <c:pt idx="53">
                  <c:v>17-mai-17</c:v>
                </c:pt>
                <c:pt idx="54">
                  <c:v>18-mai-17</c:v>
                </c:pt>
                <c:pt idx="55">
                  <c:v>19-mai-17</c:v>
                </c:pt>
                <c:pt idx="56">
                  <c:v>22-mai-17</c:v>
                </c:pt>
                <c:pt idx="57">
                  <c:v>23-mai-17</c:v>
                </c:pt>
                <c:pt idx="58">
                  <c:v>24-mai-17</c:v>
                </c:pt>
                <c:pt idx="59">
                  <c:v>25-mai-17</c:v>
                </c:pt>
                <c:pt idx="60">
                  <c:v>26-mai-17</c:v>
                </c:pt>
                <c:pt idx="61">
                  <c:v>29-mai-17</c:v>
                </c:pt>
                <c:pt idx="62">
                  <c:v>30-mai-17</c:v>
                </c:pt>
                <c:pt idx="63">
                  <c:v>31-mai-17</c:v>
                </c:pt>
                <c:pt idx="64">
                  <c:v>1-jun-17</c:v>
                </c:pt>
                <c:pt idx="65">
                  <c:v>2-jun-17</c:v>
                </c:pt>
                <c:pt idx="66">
                  <c:v>5-jun-17</c:v>
                </c:pt>
                <c:pt idx="67">
                  <c:v>6-jun-17</c:v>
                </c:pt>
                <c:pt idx="68">
                  <c:v>7-jun-17</c:v>
                </c:pt>
                <c:pt idx="69">
                  <c:v>8-jun-17</c:v>
                </c:pt>
                <c:pt idx="70">
                  <c:v>9-jun-17</c:v>
                </c:pt>
                <c:pt idx="71">
                  <c:v>12-jun-17</c:v>
                </c:pt>
                <c:pt idx="72">
                  <c:v>13-jun-17</c:v>
                </c:pt>
                <c:pt idx="73">
                  <c:v>14-jun-17</c:v>
                </c:pt>
                <c:pt idx="74">
                  <c:v>16-jun-17</c:v>
                </c:pt>
                <c:pt idx="75">
                  <c:v>19-jun-17</c:v>
                </c:pt>
                <c:pt idx="76">
                  <c:v>20-jun-17</c:v>
                </c:pt>
                <c:pt idx="77">
                  <c:v>21-jun-17</c:v>
                </c:pt>
                <c:pt idx="78">
                  <c:v>22-jun-17</c:v>
                </c:pt>
                <c:pt idx="79">
                  <c:v>23-jun-17</c:v>
                </c:pt>
                <c:pt idx="80">
                  <c:v>26-jun-17</c:v>
                </c:pt>
                <c:pt idx="81">
                  <c:v>27-jun-17</c:v>
                </c:pt>
                <c:pt idx="82">
                  <c:v>28-jun-17</c:v>
                </c:pt>
                <c:pt idx="83">
                  <c:v>29-jun-17</c:v>
                </c:pt>
                <c:pt idx="84">
                  <c:v>30-jun-17</c:v>
                </c:pt>
                <c:pt idx="85">
                  <c:v>3-jul-17</c:v>
                </c:pt>
                <c:pt idx="86">
                  <c:v>4-jul-17</c:v>
                </c:pt>
                <c:pt idx="87">
                  <c:v>5-jul-17</c:v>
                </c:pt>
                <c:pt idx="88">
                  <c:v>6-jul-17</c:v>
                </c:pt>
                <c:pt idx="89">
                  <c:v>7-jul-17</c:v>
                </c:pt>
                <c:pt idx="90">
                  <c:v>10-jul-17</c:v>
                </c:pt>
                <c:pt idx="91">
                  <c:v>11-jul-17</c:v>
                </c:pt>
                <c:pt idx="92">
                  <c:v>12-jul-17</c:v>
                </c:pt>
                <c:pt idx="93">
                  <c:v>13-jul-17</c:v>
                </c:pt>
                <c:pt idx="94">
                  <c:v>14-jul-17</c:v>
                </c:pt>
                <c:pt idx="95">
                  <c:v>17-jul-17</c:v>
                </c:pt>
                <c:pt idx="96">
                  <c:v>18-jul-17</c:v>
                </c:pt>
                <c:pt idx="97">
                  <c:v>19-jul-17</c:v>
                </c:pt>
                <c:pt idx="98">
                  <c:v>20-jul-17</c:v>
                </c:pt>
                <c:pt idx="99">
                  <c:v>21-jul-17</c:v>
                </c:pt>
                <c:pt idx="100">
                  <c:v>24-jul-17</c:v>
                </c:pt>
                <c:pt idx="101">
                  <c:v>25-jul-17</c:v>
                </c:pt>
                <c:pt idx="102">
                  <c:v>26-jul-17</c:v>
                </c:pt>
                <c:pt idx="103">
                  <c:v>27-jul-17</c:v>
                </c:pt>
                <c:pt idx="104">
                  <c:v>28-jul-17</c:v>
                </c:pt>
                <c:pt idx="105">
                  <c:v>31-jul-17</c:v>
                </c:pt>
                <c:pt idx="106">
                  <c:v>1-ago-17</c:v>
                </c:pt>
                <c:pt idx="107">
                  <c:v>2-ago-17</c:v>
                </c:pt>
                <c:pt idx="108">
                  <c:v>3-ago-17</c:v>
                </c:pt>
                <c:pt idx="109">
                  <c:v>4-ago-17</c:v>
                </c:pt>
                <c:pt idx="110">
                  <c:v>7-ago-17</c:v>
                </c:pt>
                <c:pt idx="111">
                  <c:v>8-ago-17</c:v>
                </c:pt>
                <c:pt idx="112">
                  <c:v>9-ago-17</c:v>
                </c:pt>
                <c:pt idx="113">
                  <c:v>10-ago-17</c:v>
                </c:pt>
                <c:pt idx="114">
                  <c:v>11-ago-17</c:v>
                </c:pt>
                <c:pt idx="115">
                  <c:v>14-ago-17</c:v>
                </c:pt>
                <c:pt idx="116">
                  <c:v>15-ago-17</c:v>
                </c:pt>
                <c:pt idx="117">
                  <c:v>16-ago-17</c:v>
                </c:pt>
                <c:pt idx="118">
                  <c:v>17-ago-17</c:v>
                </c:pt>
                <c:pt idx="119">
                  <c:v>18-ago-17</c:v>
                </c:pt>
                <c:pt idx="120">
                  <c:v>21-ago-17</c:v>
                </c:pt>
                <c:pt idx="121">
                  <c:v>22-ago-17</c:v>
                </c:pt>
                <c:pt idx="122">
                  <c:v>23-ago-17</c:v>
                </c:pt>
                <c:pt idx="123">
                  <c:v>24-ago-17</c:v>
                </c:pt>
                <c:pt idx="124">
                  <c:v>25-ago-17</c:v>
                </c:pt>
                <c:pt idx="125">
                  <c:v>28-ago-17</c:v>
                </c:pt>
                <c:pt idx="126">
                  <c:v>29-ago-17</c:v>
                </c:pt>
                <c:pt idx="127">
                  <c:v>30-ago-17</c:v>
                </c:pt>
                <c:pt idx="128">
                  <c:v>31-ago-17</c:v>
                </c:pt>
                <c:pt idx="129">
                  <c:v>1-set-17</c:v>
                </c:pt>
                <c:pt idx="130">
                  <c:v>4-set-17</c:v>
                </c:pt>
                <c:pt idx="131">
                  <c:v>5-set-17</c:v>
                </c:pt>
                <c:pt idx="132">
                  <c:v>6-set-17</c:v>
                </c:pt>
                <c:pt idx="133">
                  <c:v>8-set-17</c:v>
                </c:pt>
                <c:pt idx="134">
                  <c:v>11-set-17</c:v>
                </c:pt>
                <c:pt idx="135">
                  <c:v>12-set-17</c:v>
                </c:pt>
                <c:pt idx="136">
                  <c:v>13-set-17</c:v>
                </c:pt>
                <c:pt idx="137">
                  <c:v>14-set-17</c:v>
                </c:pt>
                <c:pt idx="138">
                  <c:v>15-set-17</c:v>
                </c:pt>
                <c:pt idx="139">
                  <c:v>18-set-17</c:v>
                </c:pt>
                <c:pt idx="140">
                  <c:v>19-set-17</c:v>
                </c:pt>
                <c:pt idx="141">
                  <c:v>20-set-17</c:v>
                </c:pt>
                <c:pt idx="142">
                  <c:v>21-set-17</c:v>
                </c:pt>
                <c:pt idx="143">
                  <c:v>22-set-17</c:v>
                </c:pt>
                <c:pt idx="144">
                  <c:v>25-set-17</c:v>
                </c:pt>
                <c:pt idx="145">
                  <c:v>26-set-17</c:v>
                </c:pt>
                <c:pt idx="146">
                  <c:v>27-set-17</c:v>
                </c:pt>
                <c:pt idx="147">
                  <c:v>28-set-17</c:v>
                </c:pt>
                <c:pt idx="148">
                  <c:v>29-set-17</c:v>
                </c:pt>
                <c:pt idx="149">
                  <c:v>2-out-17</c:v>
                </c:pt>
                <c:pt idx="150">
                  <c:v>3-out-17</c:v>
                </c:pt>
                <c:pt idx="151">
                  <c:v>4-out-17</c:v>
                </c:pt>
                <c:pt idx="152">
                  <c:v>5-out-17</c:v>
                </c:pt>
                <c:pt idx="153">
                  <c:v>6-out-17</c:v>
                </c:pt>
                <c:pt idx="154">
                  <c:v>9-out-17</c:v>
                </c:pt>
                <c:pt idx="155">
                  <c:v>10-out-17</c:v>
                </c:pt>
                <c:pt idx="156">
                  <c:v>11-out-17</c:v>
                </c:pt>
                <c:pt idx="157">
                  <c:v>13-out-17</c:v>
                </c:pt>
                <c:pt idx="158">
                  <c:v>16-out-17</c:v>
                </c:pt>
                <c:pt idx="159">
                  <c:v>17-out-17</c:v>
                </c:pt>
                <c:pt idx="160">
                  <c:v>18-out-17</c:v>
                </c:pt>
                <c:pt idx="161">
                  <c:v>19-out-17</c:v>
                </c:pt>
                <c:pt idx="162">
                  <c:v>20-out-17</c:v>
                </c:pt>
                <c:pt idx="163">
                  <c:v>23-out-17</c:v>
                </c:pt>
                <c:pt idx="164">
                  <c:v>24-out-17</c:v>
                </c:pt>
                <c:pt idx="165">
                  <c:v>25-out-17</c:v>
                </c:pt>
                <c:pt idx="166">
                  <c:v>26-out-17</c:v>
                </c:pt>
                <c:pt idx="167">
                  <c:v>27-out-17</c:v>
                </c:pt>
                <c:pt idx="168">
                  <c:v>30-out-17</c:v>
                </c:pt>
                <c:pt idx="169">
                  <c:v>31-out-17</c:v>
                </c:pt>
                <c:pt idx="170">
                  <c:v>1-nov-17</c:v>
                </c:pt>
                <c:pt idx="171">
                  <c:v>3-nov-17</c:v>
                </c:pt>
                <c:pt idx="172">
                  <c:v>6-nov-17</c:v>
                </c:pt>
                <c:pt idx="173">
                  <c:v>7-nov-17</c:v>
                </c:pt>
                <c:pt idx="174">
                  <c:v>8-nov-17</c:v>
                </c:pt>
                <c:pt idx="175">
                  <c:v>9-nov-17</c:v>
                </c:pt>
                <c:pt idx="176">
                  <c:v>10-nov-17</c:v>
                </c:pt>
                <c:pt idx="177">
                  <c:v>13-nov-17</c:v>
                </c:pt>
                <c:pt idx="178">
                  <c:v>14-nov-17</c:v>
                </c:pt>
                <c:pt idx="179">
                  <c:v>16-nov-17</c:v>
                </c:pt>
                <c:pt idx="180">
                  <c:v>17-nov-17</c:v>
                </c:pt>
                <c:pt idx="181">
                  <c:v>20-nov-17</c:v>
                </c:pt>
                <c:pt idx="182">
                  <c:v>21-nov-17</c:v>
                </c:pt>
                <c:pt idx="183">
                  <c:v>22-nov-17</c:v>
                </c:pt>
                <c:pt idx="184">
                  <c:v>23-nov-17</c:v>
                </c:pt>
                <c:pt idx="185">
                  <c:v>24-nov-17</c:v>
                </c:pt>
                <c:pt idx="186">
                  <c:v>27-nov-17</c:v>
                </c:pt>
                <c:pt idx="187">
                  <c:v>28-nov-17</c:v>
                </c:pt>
                <c:pt idx="188">
                  <c:v>29-nov-17</c:v>
                </c:pt>
                <c:pt idx="189">
                  <c:v>30-nov-17</c:v>
                </c:pt>
                <c:pt idx="190">
                  <c:v>1-dez-17</c:v>
                </c:pt>
                <c:pt idx="191">
                  <c:v>4-dez-17</c:v>
                </c:pt>
                <c:pt idx="192">
                  <c:v>5-dez-17</c:v>
                </c:pt>
                <c:pt idx="193">
                  <c:v>6-dez-17</c:v>
                </c:pt>
                <c:pt idx="194">
                  <c:v>7-dez-17</c:v>
                </c:pt>
                <c:pt idx="195">
                  <c:v>8-dez-17</c:v>
                </c:pt>
                <c:pt idx="196">
                  <c:v>11-dez-17</c:v>
                </c:pt>
                <c:pt idx="197">
                  <c:v>12-dez-17</c:v>
                </c:pt>
                <c:pt idx="198">
                  <c:v>13-dez-17</c:v>
                </c:pt>
                <c:pt idx="199">
                  <c:v>14-dez-17</c:v>
                </c:pt>
                <c:pt idx="200">
                  <c:v>15-dez-17</c:v>
                </c:pt>
                <c:pt idx="201">
                  <c:v>18-dez-17</c:v>
                </c:pt>
                <c:pt idx="202">
                  <c:v>19-dez-17</c:v>
                </c:pt>
                <c:pt idx="203">
                  <c:v>20-dez-17</c:v>
                </c:pt>
                <c:pt idx="204">
                  <c:v>21-dez-17</c:v>
                </c:pt>
                <c:pt idx="205">
                  <c:v>22-dez-17</c:v>
                </c:pt>
                <c:pt idx="206">
                  <c:v>26-dez-17</c:v>
                </c:pt>
                <c:pt idx="207">
                  <c:v>27-dez-17</c:v>
                </c:pt>
                <c:pt idx="208">
                  <c:v>28-dez-17</c:v>
                </c:pt>
                <c:pt idx="209">
                  <c:v>29-dez-17</c:v>
                </c:pt>
                <c:pt idx="210">
                  <c:v>2-jan-18</c:v>
                </c:pt>
                <c:pt idx="211">
                  <c:v>3-jan-18</c:v>
                </c:pt>
                <c:pt idx="212">
                  <c:v>4-jan-18</c:v>
                </c:pt>
                <c:pt idx="213">
                  <c:v>5-jan-18</c:v>
                </c:pt>
                <c:pt idx="214">
                  <c:v>8-jan-18</c:v>
                </c:pt>
                <c:pt idx="215">
                  <c:v>9-jan-18</c:v>
                </c:pt>
                <c:pt idx="216">
                  <c:v>10-jan-18</c:v>
                </c:pt>
                <c:pt idx="217">
                  <c:v>11-jan-18</c:v>
                </c:pt>
                <c:pt idx="218">
                  <c:v>12-jan-18</c:v>
                </c:pt>
                <c:pt idx="219">
                  <c:v>15-jan-18</c:v>
                </c:pt>
                <c:pt idx="220">
                  <c:v>16-jan-18</c:v>
                </c:pt>
                <c:pt idx="221">
                  <c:v>17-jan-18</c:v>
                </c:pt>
                <c:pt idx="222">
                  <c:v>18-jan-18</c:v>
                </c:pt>
                <c:pt idx="223">
                  <c:v>19-jan-18</c:v>
                </c:pt>
                <c:pt idx="224">
                  <c:v>22-jan-18</c:v>
                </c:pt>
                <c:pt idx="225">
                  <c:v>23-jan-18</c:v>
                </c:pt>
                <c:pt idx="226">
                  <c:v>24-jan-18</c:v>
                </c:pt>
                <c:pt idx="227">
                  <c:v>25-jan-18</c:v>
                </c:pt>
                <c:pt idx="228">
                  <c:v>26-jan-18</c:v>
                </c:pt>
                <c:pt idx="229">
                  <c:v>29-jan-18</c:v>
                </c:pt>
                <c:pt idx="230">
                  <c:v>30-jan-18</c:v>
                </c:pt>
                <c:pt idx="231">
                  <c:v>31-jan-18</c:v>
                </c:pt>
                <c:pt idx="232">
                  <c:v>1-fev-18</c:v>
                </c:pt>
                <c:pt idx="233">
                  <c:v>2-fev-18</c:v>
                </c:pt>
                <c:pt idx="234">
                  <c:v>5-fev-18</c:v>
                </c:pt>
                <c:pt idx="235">
                  <c:v>6-fev-18</c:v>
                </c:pt>
                <c:pt idx="236">
                  <c:v>7-fev-18</c:v>
                </c:pt>
                <c:pt idx="237">
                  <c:v>8-fev-18</c:v>
                </c:pt>
                <c:pt idx="238">
                  <c:v>9-fev-18</c:v>
                </c:pt>
                <c:pt idx="239">
                  <c:v>14-fev-18</c:v>
                </c:pt>
                <c:pt idx="240">
                  <c:v>15-fev-18</c:v>
                </c:pt>
                <c:pt idx="241">
                  <c:v>16-fev-18</c:v>
                </c:pt>
                <c:pt idx="242">
                  <c:v>19-fev-18</c:v>
                </c:pt>
                <c:pt idx="243">
                  <c:v>20-fev-18</c:v>
                </c:pt>
                <c:pt idx="244">
                  <c:v>21-fev-18</c:v>
                </c:pt>
                <c:pt idx="245">
                  <c:v>22-fev-18</c:v>
                </c:pt>
                <c:pt idx="246">
                  <c:v>23-fev-18</c:v>
                </c:pt>
                <c:pt idx="247">
                  <c:v>26-fev-18</c:v>
                </c:pt>
                <c:pt idx="248">
                  <c:v>27-fev-18</c:v>
                </c:pt>
                <c:pt idx="249">
                  <c:v>28-fev-18</c:v>
                </c:pt>
                <c:pt idx="250">
                  <c:v>1-mar-18</c:v>
                </c:pt>
                <c:pt idx="251">
                  <c:v>2-mar-18</c:v>
                </c:pt>
                <c:pt idx="252">
                  <c:v>5-mar-18</c:v>
                </c:pt>
                <c:pt idx="253">
                  <c:v>6-mar-18</c:v>
                </c:pt>
                <c:pt idx="254">
                  <c:v>7-mar-18</c:v>
                </c:pt>
                <c:pt idx="255">
                  <c:v>8-mar-18</c:v>
                </c:pt>
                <c:pt idx="256">
                  <c:v>9-mar-18</c:v>
                </c:pt>
                <c:pt idx="257">
                  <c:v>12-mar-18</c:v>
                </c:pt>
                <c:pt idx="258">
                  <c:v>13-mar-18</c:v>
                </c:pt>
                <c:pt idx="259">
                  <c:v>14-mar-18</c:v>
                </c:pt>
                <c:pt idx="260">
                  <c:v>15-mar-18</c:v>
                </c:pt>
                <c:pt idx="261">
                  <c:v>16-mar-18</c:v>
                </c:pt>
                <c:pt idx="262">
                  <c:v>19-mar-18</c:v>
                </c:pt>
                <c:pt idx="263">
                  <c:v>20-mar-18</c:v>
                </c:pt>
                <c:pt idx="264">
                  <c:v>21-mar-18</c:v>
                </c:pt>
                <c:pt idx="265">
                  <c:v>22-mar-18</c:v>
                </c:pt>
                <c:pt idx="266">
                  <c:v>23-mar-18</c:v>
                </c:pt>
                <c:pt idx="267">
                  <c:v>26-mar-18</c:v>
                </c:pt>
                <c:pt idx="268">
                  <c:v>27-mar-18</c:v>
                </c:pt>
                <c:pt idx="269">
                  <c:v>28-mar-18</c:v>
                </c:pt>
                <c:pt idx="270">
                  <c:v>29-mar-18</c:v>
                </c:pt>
                <c:pt idx="271">
                  <c:v>2-abr-18</c:v>
                </c:pt>
                <c:pt idx="272">
                  <c:v>3-abr-18</c:v>
                </c:pt>
                <c:pt idx="273">
                  <c:v>4-abr-18</c:v>
                </c:pt>
                <c:pt idx="274">
                  <c:v>5-abr-18</c:v>
                </c:pt>
                <c:pt idx="275">
                  <c:v>6-abr-18</c:v>
                </c:pt>
                <c:pt idx="276">
                  <c:v>9-abr-18</c:v>
                </c:pt>
                <c:pt idx="277">
                  <c:v>10-abr-18</c:v>
                </c:pt>
                <c:pt idx="278">
                  <c:v>11-abr-18</c:v>
                </c:pt>
                <c:pt idx="279">
                  <c:v>12-abr-18</c:v>
                </c:pt>
                <c:pt idx="280">
                  <c:v>13-abr-18</c:v>
                </c:pt>
                <c:pt idx="281">
                  <c:v>16-abr-18</c:v>
                </c:pt>
                <c:pt idx="282">
                  <c:v>17-abr-18</c:v>
                </c:pt>
                <c:pt idx="283">
                  <c:v>18-abr-18</c:v>
                </c:pt>
                <c:pt idx="284">
                  <c:v>19-abr-18</c:v>
                </c:pt>
                <c:pt idx="285">
                  <c:v>20-abr-18</c:v>
                </c:pt>
                <c:pt idx="286">
                  <c:v>23-abr-18</c:v>
                </c:pt>
                <c:pt idx="287">
                  <c:v>24-abr-18</c:v>
                </c:pt>
                <c:pt idx="288">
                  <c:v>25-abr-18</c:v>
                </c:pt>
                <c:pt idx="289">
                  <c:v>26-abr-18</c:v>
                </c:pt>
                <c:pt idx="290">
                  <c:v>27-abr-18</c:v>
                </c:pt>
                <c:pt idx="291">
                  <c:v>30-abr-18</c:v>
                </c:pt>
                <c:pt idx="292">
                  <c:v>2-mai-18</c:v>
                </c:pt>
                <c:pt idx="293">
                  <c:v>3-mai-18</c:v>
                </c:pt>
                <c:pt idx="294">
                  <c:v>4-mai-18</c:v>
                </c:pt>
                <c:pt idx="295">
                  <c:v>7-mai-18</c:v>
                </c:pt>
                <c:pt idx="296">
                  <c:v>8-mai-18</c:v>
                </c:pt>
                <c:pt idx="297">
                  <c:v>9-mai-18</c:v>
                </c:pt>
                <c:pt idx="298">
                  <c:v>10-mai-18</c:v>
                </c:pt>
                <c:pt idx="299">
                  <c:v>11-mai-18</c:v>
                </c:pt>
                <c:pt idx="300">
                  <c:v>14-mai-18</c:v>
                </c:pt>
                <c:pt idx="301">
                  <c:v>15-mai-18</c:v>
                </c:pt>
                <c:pt idx="302">
                  <c:v>16-mai-18</c:v>
                </c:pt>
                <c:pt idx="303">
                  <c:v>17-mai-18</c:v>
                </c:pt>
                <c:pt idx="304">
                  <c:v>18-mai-18</c:v>
                </c:pt>
                <c:pt idx="305">
                  <c:v>21-mai-18</c:v>
                </c:pt>
                <c:pt idx="306">
                  <c:v>22-mai-18</c:v>
                </c:pt>
                <c:pt idx="307">
                  <c:v>23-mai-18</c:v>
                </c:pt>
                <c:pt idx="308">
                  <c:v>24-mai-18</c:v>
                </c:pt>
                <c:pt idx="309">
                  <c:v>25-mai-18</c:v>
                </c:pt>
                <c:pt idx="310">
                  <c:v>28-mai-18</c:v>
                </c:pt>
                <c:pt idx="311">
                  <c:v>29-mai-18</c:v>
                </c:pt>
                <c:pt idx="312">
                  <c:v>30-mai-18</c:v>
                </c:pt>
                <c:pt idx="313">
                  <c:v>1-jun-18</c:v>
                </c:pt>
                <c:pt idx="314">
                  <c:v>4-jun-18</c:v>
                </c:pt>
                <c:pt idx="315">
                  <c:v>5-jun-18</c:v>
                </c:pt>
                <c:pt idx="316">
                  <c:v>6-jun-18</c:v>
                </c:pt>
                <c:pt idx="317">
                  <c:v>7-jun-18</c:v>
                </c:pt>
                <c:pt idx="318">
                  <c:v>8-jun-18</c:v>
                </c:pt>
                <c:pt idx="319">
                  <c:v>11-jun-18</c:v>
                </c:pt>
                <c:pt idx="320">
                  <c:v>12-jun-18</c:v>
                </c:pt>
                <c:pt idx="321">
                  <c:v>13-jun-18</c:v>
                </c:pt>
                <c:pt idx="322">
                  <c:v>14-jun-18</c:v>
                </c:pt>
                <c:pt idx="323">
                  <c:v>15-jun-18</c:v>
                </c:pt>
                <c:pt idx="324">
                  <c:v>18-jun-18</c:v>
                </c:pt>
                <c:pt idx="325">
                  <c:v>19-jun-18</c:v>
                </c:pt>
                <c:pt idx="326">
                  <c:v>20-jun-18</c:v>
                </c:pt>
                <c:pt idx="327">
                  <c:v>21-jun-18</c:v>
                </c:pt>
                <c:pt idx="328">
                  <c:v>22-jun-18</c:v>
                </c:pt>
                <c:pt idx="329">
                  <c:v>25-jun-18</c:v>
                </c:pt>
                <c:pt idx="330">
                  <c:v>26-jun-18</c:v>
                </c:pt>
                <c:pt idx="331">
                  <c:v>27-jun-18</c:v>
                </c:pt>
                <c:pt idx="332">
                  <c:v>28-jun-18</c:v>
                </c:pt>
                <c:pt idx="333">
                  <c:v>29-jun-18</c:v>
                </c:pt>
                <c:pt idx="334">
                  <c:v>2-jul-18</c:v>
                </c:pt>
                <c:pt idx="335">
                  <c:v>3-jul-18</c:v>
                </c:pt>
                <c:pt idx="336">
                  <c:v>4-jul-18</c:v>
                </c:pt>
                <c:pt idx="337">
                  <c:v>5-jul-18</c:v>
                </c:pt>
                <c:pt idx="338">
                  <c:v>6-jul-18</c:v>
                </c:pt>
                <c:pt idx="339">
                  <c:v>9-jul-18</c:v>
                </c:pt>
                <c:pt idx="340">
                  <c:v>10-jul-18</c:v>
                </c:pt>
                <c:pt idx="341">
                  <c:v>11-jul-18</c:v>
                </c:pt>
                <c:pt idx="342">
                  <c:v>12-jul-18</c:v>
                </c:pt>
                <c:pt idx="343">
                  <c:v>13-jul-18</c:v>
                </c:pt>
                <c:pt idx="344">
                  <c:v>16-jul-18</c:v>
                </c:pt>
                <c:pt idx="345">
                  <c:v>17-jul-18</c:v>
                </c:pt>
                <c:pt idx="346">
                  <c:v>18-jul-18</c:v>
                </c:pt>
                <c:pt idx="347">
                  <c:v>19-jul-18</c:v>
                </c:pt>
                <c:pt idx="348">
                  <c:v>20-jul-18</c:v>
                </c:pt>
                <c:pt idx="349">
                  <c:v>23-jul-18</c:v>
                </c:pt>
                <c:pt idx="350">
                  <c:v>24-jul-18</c:v>
                </c:pt>
                <c:pt idx="351">
                  <c:v>25-jul-18</c:v>
                </c:pt>
                <c:pt idx="352">
                  <c:v>26-jul-18</c:v>
                </c:pt>
                <c:pt idx="353">
                  <c:v>27-jul-18</c:v>
                </c:pt>
                <c:pt idx="354">
                  <c:v>30-jul-18</c:v>
                </c:pt>
                <c:pt idx="355">
                  <c:v>31-jul-18</c:v>
                </c:pt>
                <c:pt idx="356">
                  <c:v>1-ago-18</c:v>
                </c:pt>
                <c:pt idx="357">
                  <c:v>2-ago-18</c:v>
                </c:pt>
                <c:pt idx="358">
                  <c:v>3-ago-18</c:v>
                </c:pt>
                <c:pt idx="359">
                  <c:v>6-ago-18</c:v>
                </c:pt>
                <c:pt idx="360">
                  <c:v>7-ago-18</c:v>
                </c:pt>
                <c:pt idx="361">
                  <c:v>8-ago-18</c:v>
                </c:pt>
                <c:pt idx="362">
                  <c:v>9-ago-18</c:v>
                </c:pt>
                <c:pt idx="363">
                  <c:v>10-ago-18</c:v>
                </c:pt>
                <c:pt idx="364">
                  <c:v>13-ago-18</c:v>
                </c:pt>
                <c:pt idx="365">
                  <c:v>14-ago-18</c:v>
                </c:pt>
                <c:pt idx="366">
                  <c:v>15-ago-18</c:v>
                </c:pt>
                <c:pt idx="367">
                  <c:v>16-ago-18</c:v>
                </c:pt>
                <c:pt idx="368">
                  <c:v>17-ago-18</c:v>
                </c:pt>
                <c:pt idx="369">
                  <c:v>20-ago-18</c:v>
                </c:pt>
                <c:pt idx="370">
                  <c:v>21-ago-18</c:v>
                </c:pt>
                <c:pt idx="371">
                  <c:v>22-ago-18</c:v>
                </c:pt>
                <c:pt idx="372">
                  <c:v>23-ago-18</c:v>
                </c:pt>
                <c:pt idx="373">
                  <c:v>24-ago-18</c:v>
                </c:pt>
                <c:pt idx="374">
                  <c:v>27-ago-18</c:v>
                </c:pt>
                <c:pt idx="375">
                  <c:v>28-ago-18</c:v>
                </c:pt>
                <c:pt idx="376">
                  <c:v>29-ago-18</c:v>
                </c:pt>
                <c:pt idx="377">
                  <c:v>30-ago-18</c:v>
                </c:pt>
                <c:pt idx="378">
                  <c:v>31-ago-18</c:v>
                </c:pt>
                <c:pt idx="379">
                  <c:v>3-set-18</c:v>
                </c:pt>
                <c:pt idx="380">
                  <c:v>4-set-18</c:v>
                </c:pt>
                <c:pt idx="381">
                  <c:v>5-set-18</c:v>
                </c:pt>
                <c:pt idx="382">
                  <c:v>6-set-18</c:v>
                </c:pt>
                <c:pt idx="383">
                  <c:v>10-set-18</c:v>
                </c:pt>
                <c:pt idx="384">
                  <c:v>11-set-18</c:v>
                </c:pt>
                <c:pt idx="385">
                  <c:v>12-set-18</c:v>
                </c:pt>
                <c:pt idx="386">
                  <c:v>13-set-18</c:v>
                </c:pt>
                <c:pt idx="387">
                  <c:v>14-set-18</c:v>
                </c:pt>
                <c:pt idx="388">
                  <c:v>17-set-18</c:v>
                </c:pt>
                <c:pt idx="389">
                  <c:v>18-set-18</c:v>
                </c:pt>
                <c:pt idx="390">
                  <c:v>19-set-18</c:v>
                </c:pt>
                <c:pt idx="391">
                  <c:v>20-set-18</c:v>
                </c:pt>
                <c:pt idx="392">
                  <c:v>21-set-18</c:v>
                </c:pt>
                <c:pt idx="393">
                  <c:v>24-set-18</c:v>
                </c:pt>
                <c:pt idx="394">
                  <c:v>25-set-18</c:v>
                </c:pt>
                <c:pt idx="395">
                  <c:v>26-set-18</c:v>
                </c:pt>
                <c:pt idx="396">
                  <c:v>27-set-18</c:v>
                </c:pt>
                <c:pt idx="397">
                  <c:v>28-set-18</c:v>
                </c:pt>
                <c:pt idx="398">
                  <c:v>1-out-18</c:v>
                </c:pt>
                <c:pt idx="399">
                  <c:v>2-out-18</c:v>
                </c:pt>
                <c:pt idx="400">
                  <c:v>3-out-18</c:v>
                </c:pt>
                <c:pt idx="401">
                  <c:v>4-out-18</c:v>
                </c:pt>
                <c:pt idx="402">
                  <c:v>5-out-18</c:v>
                </c:pt>
                <c:pt idx="403">
                  <c:v>8-out-18</c:v>
                </c:pt>
                <c:pt idx="404">
                  <c:v>9-out-18</c:v>
                </c:pt>
                <c:pt idx="405">
                  <c:v>10-out-18</c:v>
                </c:pt>
                <c:pt idx="406">
                  <c:v>11-out-18</c:v>
                </c:pt>
                <c:pt idx="407">
                  <c:v>15-out-18</c:v>
                </c:pt>
                <c:pt idx="408">
                  <c:v>16-out-18</c:v>
                </c:pt>
                <c:pt idx="409">
                  <c:v>17-out-18</c:v>
                </c:pt>
                <c:pt idx="410">
                  <c:v>18-out-18</c:v>
                </c:pt>
                <c:pt idx="411">
                  <c:v>19-out-18</c:v>
                </c:pt>
                <c:pt idx="412">
                  <c:v>22-out-18</c:v>
                </c:pt>
                <c:pt idx="413">
                  <c:v>23-out-18</c:v>
                </c:pt>
                <c:pt idx="414">
                  <c:v>24-out-18</c:v>
                </c:pt>
                <c:pt idx="415">
                  <c:v>25-out-18</c:v>
                </c:pt>
                <c:pt idx="416">
                  <c:v>26-out-18</c:v>
                </c:pt>
                <c:pt idx="417">
                  <c:v>29-out-18</c:v>
                </c:pt>
                <c:pt idx="418">
                  <c:v>30-out-18</c:v>
                </c:pt>
                <c:pt idx="419">
                  <c:v>31-out-18</c:v>
                </c:pt>
                <c:pt idx="420">
                  <c:v>1-nov-18</c:v>
                </c:pt>
                <c:pt idx="421">
                  <c:v>5-nov-18</c:v>
                </c:pt>
                <c:pt idx="422">
                  <c:v>6-nov-18</c:v>
                </c:pt>
                <c:pt idx="423">
                  <c:v>7-nov-18</c:v>
                </c:pt>
                <c:pt idx="424">
                  <c:v>8-nov-18</c:v>
                </c:pt>
                <c:pt idx="425">
                  <c:v>9-nov-18</c:v>
                </c:pt>
                <c:pt idx="426">
                  <c:v>12-nov-18</c:v>
                </c:pt>
                <c:pt idx="427">
                  <c:v>13-nov-18</c:v>
                </c:pt>
                <c:pt idx="428">
                  <c:v>14-nov-18</c:v>
                </c:pt>
                <c:pt idx="429">
                  <c:v>16-nov-18</c:v>
                </c:pt>
                <c:pt idx="430">
                  <c:v>19-nov-18</c:v>
                </c:pt>
                <c:pt idx="431">
                  <c:v>20-nov-18</c:v>
                </c:pt>
                <c:pt idx="432">
                  <c:v>21-nov-18</c:v>
                </c:pt>
                <c:pt idx="433">
                  <c:v>22-nov-18</c:v>
                </c:pt>
                <c:pt idx="434">
                  <c:v>23-nov-18</c:v>
                </c:pt>
                <c:pt idx="435">
                  <c:v>26-nov-18</c:v>
                </c:pt>
                <c:pt idx="436">
                  <c:v>27-nov-18</c:v>
                </c:pt>
                <c:pt idx="437">
                  <c:v>28-nov-18</c:v>
                </c:pt>
                <c:pt idx="438">
                  <c:v>29-nov-18</c:v>
                </c:pt>
                <c:pt idx="439">
                  <c:v>30-nov-18</c:v>
                </c:pt>
                <c:pt idx="440">
                  <c:v>3-dez-18</c:v>
                </c:pt>
                <c:pt idx="441">
                  <c:v>4-dez-18</c:v>
                </c:pt>
                <c:pt idx="442">
                  <c:v>5-dez-18</c:v>
                </c:pt>
                <c:pt idx="443">
                  <c:v>6-dez-18</c:v>
                </c:pt>
                <c:pt idx="444">
                  <c:v>7-dez-18</c:v>
                </c:pt>
                <c:pt idx="445">
                  <c:v>10-dez-18</c:v>
                </c:pt>
                <c:pt idx="446">
                  <c:v>11-dez-18</c:v>
                </c:pt>
                <c:pt idx="447">
                  <c:v>12-dez-18</c:v>
                </c:pt>
                <c:pt idx="448">
                  <c:v>13-dez-18</c:v>
                </c:pt>
                <c:pt idx="449">
                  <c:v>14-dez-18</c:v>
                </c:pt>
                <c:pt idx="450">
                  <c:v>17-dez-18</c:v>
                </c:pt>
                <c:pt idx="451">
                  <c:v>18-dez-18</c:v>
                </c:pt>
                <c:pt idx="452">
                  <c:v>19-dez-18</c:v>
                </c:pt>
                <c:pt idx="453">
                  <c:v>20-dez-18</c:v>
                </c:pt>
                <c:pt idx="454">
                  <c:v>21-dez-18</c:v>
                </c:pt>
                <c:pt idx="455">
                  <c:v>24-dez-18</c:v>
                </c:pt>
                <c:pt idx="456">
                  <c:v>26-dez-18</c:v>
                </c:pt>
                <c:pt idx="457">
                  <c:v>27-dez-18</c:v>
                </c:pt>
                <c:pt idx="458">
                  <c:v>28-dez-18</c:v>
                </c:pt>
                <c:pt idx="459">
                  <c:v>31-dez-18</c:v>
                </c:pt>
                <c:pt idx="460">
                  <c:v>2-jan-19</c:v>
                </c:pt>
                <c:pt idx="461">
                  <c:v>3-jan-19</c:v>
                </c:pt>
                <c:pt idx="462">
                  <c:v>4-jan-19</c:v>
                </c:pt>
                <c:pt idx="463">
                  <c:v>7-jan-19</c:v>
                </c:pt>
                <c:pt idx="464">
                  <c:v>8-jan-19</c:v>
                </c:pt>
                <c:pt idx="465">
                  <c:v>9-jan-19</c:v>
                </c:pt>
                <c:pt idx="466">
                  <c:v>10-jan-19</c:v>
                </c:pt>
                <c:pt idx="467">
                  <c:v>11-jan-19</c:v>
                </c:pt>
                <c:pt idx="468">
                  <c:v>14-jan-19</c:v>
                </c:pt>
                <c:pt idx="469">
                  <c:v>15-jan-19</c:v>
                </c:pt>
                <c:pt idx="470">
                  <c:v>16-jan-19</c:v>
                </c:pt>
                <c:pt idx="471">
                  <c:v>17-jan-19</c:v>
                </c:pt>
                <c:pt idx="472">
                  <c:v>18-jan-19</c:v>
                </c:pt>
                <c:pt idx="473">
                  <c:v>21-jan-19</c:v>
                </c:pt>
                <c:pt idx="474">
                  <c:v>22-jan-19</c:v>
                </c:pt>
                <c:pt idx="475">
                  <c:v>23-jan-19</c:v>
                </c:pt>
                <c:pt idx="476">
                  <c:v>24-jan-19</c:v>
                </c:pt>
                <c:pt idx="477">
                  <c:v>25-jan-19</c:v>
                </c:pt>
                <c:pt idx="478">
                  <c:v>28-jan-19</c:v>
                </c:pt>
                <c:pt idx="479">
                  <c:v>29-jan-19</c:v>
                </c:pt>
                <c:pt idx="480">
                  <c:v>30-jan-19</c:v>
                </c:pt>
                <c:pt idx="481">
                  <c:v>31-jan-19</c:v>
                </c:pt>
                <c:pt idx="482">
                  <c:v>1-fev-19</c:v>
                </c:pt>
                <c:pt idx="483">
                  <c:v>4-fev-19</c:v>
                </c:pt>
                <c:pt idx="484">
                  <c:v>5-fev-19</c:v>
                </c:pt>
                <c:pt idx="485">
                  <c:v>6-fev-19</c:v>
                </c:pt>
                <c:pt idx="486">
                  <c:v>7-fev-19</c:v>
                </c:pt>
                <c:pt idx="487">
                  <c:v>8-fev-19</c:v>
                </c:pt>
                <c:pt idx="488">
                  <c:v>11-fev-19</c:v>
                </c:pt>
                <c:pt idx="489">
                  <c:v>12-fev-19</c:v>
                </c:pt>
                <c:pt idx="490">
                  <c:v>13-fev-19</c:v>
                </c:pt>
                <c:pt idx="491">
                  <c:v>14-fev-19</c:v>
                </c:pt>
                <c:pt idx="492">
                  <c:v>15-fev-19</c:v>
                </c:pt>
                <c:pt idx="493">
                  <c:v>18-fev-19</c:v>
                </c:pt>
                <c:pt idx="494">
                  <c:v>19-fev-19</c:v>
                </c:pt>
                <c:pt idx="495">
                  <c:v>20-fev-19</c:v>
                </c:pt>
                <c:pt idx="496">
                  <c:v>21-fev-19</c:v>
                </c:pt>
                <c:pt idx="497">
                  <c:v>22-fev-19</c:v>
                </c:pt>
                <c:pt idx="498">
                  <c:v>25-fev-19</c:v>
                </c:pt>
                <c:pt idx="499">
                  <c:v>26-fev-19</c:v>
                </c:pt>
                <c:pt idx="500">
                  <c:v>27-fev-19</c:v>
                </c:pt>
                <c:pt idx="501">
                  <c:v>28-fev-19</c:v>
                </c:pt>
                <c:pt idx="502">
                  <c:v>1-mar-19</c:v>
                </c:pt>
                <c:pt idx="503">
                  <c:v>6-mar-19</c:v>
                </c:pt>
                <c:pt idx="504">
                  <c:v>7-mar-19</c:v>
                </c:pt>
                <c:pt idx="505">
                  <c:v>8-mar-19</c:v>
                </c:pt>
                <c:pt idx="506">
                  <c:v>11-mar-19</c:v>
                </c:pt>
                <c:pt idx="507">
                  <c:v>12-mar-19</c:v>
                </c:pt>
                <c:pt idx="508">
                  <c:v>13-mar-19</c:v>
                </c:pt>
                <c:pt idx="509">
                  <c:v>14-mar-19</c:v>
                </c:pt>
                <c:pt idx="510">
                  <c:v>15-mar-19</c:v>
                </c:pt>
                <c:pt idx="511">
                  <c:v>18-mar-19</c:v>
                </c:pt>
                <c:pt idx="512">
                  <c:v>19-mar-19</c:v>
                </c:pt>
                <c:pt idx="513">
                  <c:v>20-mar-19</c:v>
                </c:pt>
                <c:pt idx="514">
                  <c:v>21-mar-19</c:v>
                </c:pt>
                <c:pt idx="515">
                  <c:v>22-mar-19</c:v>
                </c:pt>
                <c:pt idx="516">
                  <c:v>25-mar-19</c:v>
                </c:pt>
                <c:pt idx="517">
                  <c:v>26-mar-19</c:v>
                </c:pt>
                <c:pt idx="518">
                  <c:v>27-mar-19</c:v>
                </c:pt>
                <c:pt idx="519">
                  <c:v>28-mar-19</c:v>
                </c:pt>
                <c:pt idx="520">
                  <c:v>29-mar-19</c:v>
                </c:pt>
                <c:pt idx="521">
                  <c:v>1-abr-19</c:v>
                </c:pt>
                <c:pt idx="522">
                  <c:v>2-abr-19</c:v>
                </c:pt>
                <c:pt idx="523">
                  <c:v>3-abr-19</c:v>
                </c:pt>
                <c:pt idx="524">
                  <c:v>4-abr-19</c:v>
                </c:pt>
                <c:pt idx="525">
                  <c:v>5-abr-19</c:v>
                </c:pt>
                <c:pt idx="526">
                  <c:v>8-abr-19</c:v>
                </c:pt>
                <c:pt idx="527">
                  <c:v>9-abr-19</c:v>
                </c:pt>
                <c:pt idx="528">
                  <c:v>10-abr-19</c:v>
                </c:pt>
                <c:pt idx="529">
                  <c:v>11-abr-19</c:v>
                </c:pt>
                <c:pt idx="530">
                  <c:v>12-abr-19</c:v>
                </c:pt>
                <c:pt idx="531">
                  <c:v>15-abr-19</c:v>
                </c:pt>
                <c:pt idx="532">
                  <c:v>16-abr-19</c:v>
                </c:pt>
                <c:pt idx="533">
                  <c:v>17-abr-19</c:v>
                </c:pt>
                <c:pt idx="534">
                  <c:v>18-abr-19</c:v>
                </c:pt>
                <c:pt idx="535">
                  <c:v>22-abr-19</c:v>
                </c:pt>
                <c:pt idx="536">
                  <c:v>23-abr-19</c:v>
                </c:pt>
                <c:pt idx="537">
                  <c:v>24-abr-19</c:v>
                </c:pt>
                <c:pt idx="538">
                  <c:v>25-abr-19</c:v>
                </c:pt>
                <c:pt idx="539">
                  <c:v>26-abr-19</c:v>
                </c:pt>
                <c:pt idx="540">
                  <c:v>29-abr-19</c:v>
                </c:pt>
                <c:pt idx="541">
                  <c:v>30-abr-19</c:v>
                </c:pt>
                <c:pt idx="542">
                  <c:v>2-mai-19</c:v>
                </c:pt>
                <c:pt idx="543">
                  <c:v>3-mai-19</c:v>
                </c:pt>
                <c:pt idx="544">
                  <c:v>6-mai-19</c:v>
                </c:pt>
                <c:pt idx="545">
                  <c:v>7-mai-19</c:v>
                </c:pt>
                <c:pt idx="546">
                  <c:v>8-mai-19</c:v>
                </c:pt>
                <c:pt idx="547">
                  <c:v>9-mai-19</c:v>
                </c:pt>
                <c:pt idx="548">
                  <c:v>10-mai-19</c:v>
                </c:pt>
                <c:pt idx="549">
                  <c:v>13-mai-19</c:v>
                </c:pt>
                <c:pt idx="550">
                  <c:v>14-mai-19</c:v>
                </c:pt>
                <c:pt idx="551">
                  <c:v>15-mai-19</c:v>
                </c:pt>
                <c:pt idx="552">
                  <c:v>16-mai-19</c:v>
                </c:pt>
                <c:pt idx="553">
                  <c:v>17-mai-19</c:v>
                </c:pt>
                <c:pt idx="554">
                  <c:v>20-mai-19</c:v>
                </c:pt>
                <c:pt idx="555">
                  <c:v>21-mai-19</c:v>
                </c:pt>
                <c:pt idx="556">
                  <c:v>22-mai-19</c:v>
                </c:pt>
                <c:pt idx="557">
                  <c:v>23-mai-19</c:v>
                </c:pt>
                <c:pt idx="558">
                  <c:v>24-mai-19</c:v>
                </c:pt>
                <c:pt idx="559">
                  <c:v>27-mai-19</c:v>
                </c:pt>
                <c:pt idx="560">
                  <c:v>28-mai-19</c:v>
                </c:pt>
                <c:pt idx="561">
                  <c:v>29-mai-19</c:v>
                </c:pt>
                <c:pt idx="562">
                  <c:v>30-mai-19</c:v>
                </c:pt>
                <c:pt idx="563">
                  <c:v>31-mai-19</c:v>
                </c:pt>
                <c:pt idx="564">
                  <c:v>3-jun-19</c:v>
                </c:pt>
                <c:pt idx="565">
                  <c:v>4-jun-19</c:v>
                </c:pt>
                <c:pt idx="566">
                  <c:v>5-jun-19</c:v>
                </c:pt>
                <c:pt idx="567">
                  <c:v>6-jun-19</c:v>
                </c:pt>
                <c:pt idx="568">
                  <c:v>7-jun-19</c:v>
                </c:pt>
                <c:pt idx="569">
                  <c:v>10-jun-19</c:v>
                </c:pt>
                <c:pt idx="570">
                  <c:v>11-jun-19</c:v>
                </c:pt>
                <c:pt idx="571">
                  <c:v>12-jun-19</c:v>
                </c:pt>
                <c:pt idx="572">
                  <c:v>13-jun-19</c:v>
                </c:pt>
                <c:pt idx="573">
                  <c:v>14-jun-19</c:v>
                </c:pt>
                <c:pt idx="574">
                  <c:v>17-jun-19</c:v>
                </c:pt>
                <c:pt idx="575">
                  <c:v>18-jun-19</c:v>
                </c:pt>
                <c:pt idx="576">
                  <c:v>19-jun-19</c:v>
                </c:pt>
                <c:pt idx="577">
                  <c:v>21-jun-19</c:v>
                </c:pt>
                <c:pt idx="578">
                  <c:v>24-jun-19</c:v>
                </c:pt>
                <c:pt idx="579">
                  <c:v>25-jun-19</c:v>
                </c:pt>
                <c:pt idx="580">
                  <c:v>26-jun-19</c:v>
                </c:pt>
                <c:pt idx="581">
                  <c:v>27-jun-19</c:v>
                </c:pt>
                <c:pt idx="582">
                  <c:v>28-jun-19</c:v>
                </c:pt>
                <c:pt idx="583">
                  <c:v>1-jul-19</c:v>
                </c:pt>
                <c:pt idx="584">
                  <c:v>2-jul-19</c:v>
                </c:pt>
                <c:pt idx="585">
                  <c:v>3-jul-19</c:v>
                </c:pt>
                <c:pt idx="586">
                  <c:v>4-jul-19</c:v>
                </c:pt>
                <c:pt idx="587">
                  <c:v>5-jul-19</c:v>
                </c:pt>
                <c:pt idx="588">
                  <c:v>8-jul-19</c:v>
                </c:pt>
                <c:pt idx="589">
                  <c:v>9-jul-19</c:v>
                </c:pt>
                <c:pt idx="590">
                  <c:v>10-jul-19</c:v>
                </c:pt>
                <c:pt idx="591">
                  <c:v>11-jul-19</c:v>
                </c:pt>
                <c:pt idx="592">
                  <c:v>12-jul-19</c:v>
                </c:pt>
                <c:pt idx="593">
                  <c:v>15-jul-19</c:v>
                </c:pt>
                <c:pt idx="594">
                  <c:v>16-jul-19</c:v>
                </c:pt>
                <c:pt idx="595">
                  <c:v>17-jul-19</c:v>
                </c:pt>
                <c:pt idx="596">
                  <c:v>18-jul-19</c:v>
                </c:pt>
                <c:pt idx="597">
                  <c:v>19-jul-19</c:v>
                </c:pt>
                <c:pt idx="598">
                  <c:v>22-jul-19</c:v>
                </c:pt>
                <c:pt idx="599">
                  <c:v>23-jul-19</c:v>
                </c:pt>
                <c:pt idx="600">
                  <c:v>24-jul-19</c:v>
                </c:pt>
                <c:pt idx="601">
                  <c:v>25-jul-19</c:v>
                </c:pt>
                <c:pt idx="602">
                  <c:v>26-jul-19</c:v>
                </c:pt>
                <c:pt idx="603">
                  <c:v>29-jul-19</c:v>
                </c:pt>
                <c:pt idx="604">
                  <c:v>30-jul-19</c:v>
                </c:pt>
                <c:pt idx="605">
                  <c:v>31-jul-19</c:v>
                </c:pt>
                <c:pt idx="606">
                  <c:v>1-ago-19</c:v>
                </c:pt>
                <c:pt idx="607">
                  <c:v>2-ago-19</c:v>
                </c:pt>
                <c:pt idx="608">
                  <c:v>5-ago-19</c:v>
                </c:pt>
                <c:pt idx="609">
                  <c:v>6-ago-19</c:v>
                </c:pt>
                <c:pt idx="610">
                  <c:v>7-ago-19</c:v>
                </c:pt>
                <c:pt idx="611">
                  <c:v>8-ago-19</c:v>
                </c:pt>
                <c:pt idx="612">
                  <c:v>9-ago-19</c:v>
                </c:pt>
                <c:pt idx="613">
                  <c:v>12-ago-19</c:v>
                </c:pt>
                <c:pt idx="614">
                  <c:v>13-ago-19</c:v>
                </c:pt>
                <c:pt idx="615">
                  <c:v>14-ago-19</c:v>
                </c:pt>
                <c:pt idx="616">
                  <c:v>15-ago-19</c:v>
                </c:pt>
                <c:pt idx="617">
                  <c:v>16-ago-19</c:v>
                </c:pt>
                <c:pt idx="618">
                  <c:v>19-ago-19</c:v>
                </c:pt>
                <c:pt idx="619">
                  <c:v>20-ago-19</c:v>
                </c:pt>
                <c:pt idx="620">
                  <c:v>21-ago-19</c:v>
                </c:pt>
                <c:pt idx="621">
                  <c:v>22-ago-19</c:v>
                </c:pt>
                <c:pt idx="622">
                  <c:v>23-ago-19</c:v>
                </c:pt>
                <c:pt idx="623">
                  <c:v>26-ago-19</c:v>
                </c:pt>
                <c:pt idx="624">
                  <c:v>27-ago-19</c:v>
                </c:pt>
                <c:pt idx="625">
                  <c:v>28-ago-19</c:v>
                </c:pt>
                <c:pt idx="626">
                  <c:v>29-ago-19</c:v>
                </c:pt>
                <c:pt idx="627">
                  <c:v>30-ago-19</c:v>
                </c:pt>
                <c:pt idx="628">
                  <c:v>2-set-19</c:v>
                </c:pt>
                <c:pt idx="629">
                  <c:v>3-set-19</c:v>
                </c:pt>
                <c:pt idx="630">
                  <c:v>4-set-19</c:v>
                </c:pt>
                <c:pt idx="631">
                  <c:v>5-set-19</c:v>
                </c:pt>
                <c:pt idx="632">
                  <c:v>6-set-19</c:v>
                </c:pt>
                <c:pt idx="633">
                  <c:v>9-set-19</c:v>
                </c:pt>
                <c:pt idx="634">
                  <c:v>10-set-19</c:v>
                </c:pt>
                <c:pt idx="635">
                  <c:v>11-set-19</c:v>
                </c:pt>
                <c:pt idx="636">
                  <c:v>12-set-19</c:v>
                </c:pt>
                <c:pt idx="637">
                  <c:v>13-set-19</c:v>
                </c:pt>
                <c:pt idx="638">
                  <c:v>16-set-19</c:v>
                </c:pt>
                <c:pt idx="639">
                  <c:v>17-set-19</c:v>
                </c:pt>
                <c:pt idx="640">
                  <c:v>18-set-19</c:v>
                </c:pt>
                <c:pt idx="641">
                  <c:v>19-set-19</c:v>
                </c:pt>
                <c:pt idx="642">
                  <c:v>20-set-19</c:v>
                </c:pt>
                <c:pt idx="643">
                  <c:v>23-set-19</c:v>
                </c:pt>
                <c:pt idx="644">
                  <c:v>24-set-19</c:v>
                </c:pt>
                <c:pt idx="645">
                  <c:v>25-set-19</c:v>
                </c:pt>
                <c:pt idx="646">
                  <c:v>26-set-19</c:v>
                </c:pt>
                <c:pt idx="647">
                  <c:v>27-set-19</c:v>
                </c:pt>
                <c:pt idx="648">
                  <c:v>30-set-19</c:v>
                </c:pt>
                <c:pt idx="649">
                  <c:v>1-out-19</c:v>
                </c:pt>
                <c:pt idx="650">
                  <c:v>2-out-19</c:v>
                </c:pt>
                <c:pt idx="651">
                  <c:v>3-out-19</c:v>
                </c:pt>
                <c:pt idx="652">
                  <c:v>4-out-19</c:v>
                </c:pt>
                <c:pt idx="653">
                  <c:v>7-out-19</c:v>
                </c:pt>
                <c:pt idx="654">
                  <c:v>8-out-19</c:v>
                </c:pt>
                <c:pt idx="655">
                  <c:v>9-out-19</c:v>
                </c:pt>
                <c:pt idx="656">
                  <c:v>10-out-19</c:v>
                </c:pt>
                <c:pt idx="657">
                  <c:v>11-out-19</c:v>
                </c:pt>
                <c:pt idx="658">
                  <c:v>14-out-19</c:v>
                </c:pt>
                <c:pt idx="659">
                  <c:v>15-out-19</c:v>
                </c:pt>
                <c:pt idx="660">
                  <c:v>16-out-19</c:v>
                </c:pt>
                <c:pt idx="661">
                  <c:v>17-out-19</c:v>
                </c:pt>
                <c:pt idx="662">
                  <c:v>18-out-19</c:v>
                </c:pt>
                <c:pt idx="663">
                  <c:v>21-out-19</c:v>
                </c:pt>
                <c:pt idx="664">
                  <c:v>22-out-19</c:v>
                </c:pt>
                <c:pt idx="665">
                  <c:v>23-out-19</c:v>
                </c:pt>
                <c:pt idx="666">
                  <c:v>24-out-19</c:v>
                </c:pt>
                <c:pt idx="667">
                  <c:v>25-out-19</c:v>
                </c:pt>
                <c:pt idx="668">
                  <c:v>28-out-19</c:v>
                </c:pt>
                <c:pt idx="669">
                  <c:v>29-out-19</c:v>
                </c:pt>
                <c:pt idx="670">
                  <c:v>30-out-19</c:v>
                </c:pt>
                <c:pt idx="671">
                  <c:v>31-out-19</c:v>
                </c:pt>
                <c:pt idx="672">
                  <c:v>1-nov-19</c:v>
                </c:pt>
                <c:pt idx="673">
                  <c:v>4-nov-19</c:v>
                </c:pt>
                <c:pt idx="674">
                  <c:v>5-nov-19</c:v>
                </c:pt>
                <c:pt idx="675">
                  <c:v>6-nov-19</c:v>
                </c:pt>
                <c:pt idx="676">
                  <c:v>7-nov-19</c:v>
                </c:pt>
                <c:pt idx="677">
                  <c:v>8-nov-19</c:v>
                </c:pt>
                <c:pt idx="678">
                  <c:v>11-nov-19</c:v>
                </c:pt>
                <c:pt idx="679">
                  <c:v>12-nov-19</c:v>
                </c:pt>
                <c:pt idx="680">
                  <c:v>13-nov-19</c:v>
                </c:pt>
                <c:pt idx="681">
                  <c:v>14-nov-19</c:v>
                </c:pt>
                <c:pt idx="682">
                  <c:v>18-nov-19</c:v>
                </c:pt>
                <c:pt idx="683">
                  <c:v>19-nov-19</c:v>
                </c:pt>
                <c:pt idx="684">
                  <c:v>20-nov-19</c:v>
                </c:pt>
                <c:pt idx="685">
                  <c:v>21-nov-19</c:v>
                </c:pt>
                <c:pt idx="686">
                  <c:v>22-nov-19</c:v>
                </c:pt>
                <c:pt idx="687">
                  <c:v>25-nov-19</c:v>
                </c:pt>
                <c:pt idx="688">
                  <c:v>26-nov-19</c:v>
                </c:pt>
                <c:pt idx="689">
                  <c:v>27-nov-19</c:v>
                </c:pt>
                <c:pt idx="690">
                  <c:v>28-nov-19</c:v>
                </c:pt>
                <c:pt idx="691">
                  <c:v>29-nov-19</c:v>
                </c:pt>
                <c:pt idx="692">
                  <c:v>2-dez-19</c:v>
                </c:pt>
                <c:pt idx="693">
                  <c:v>3-dez-19</c:v>
                </c:pt>
                <c:pt idx="694">
                  <c:v>4-dez-19</c:v>
                </c:pt>
                <c:pt idx="695">
                  <c:v>5-dez-19</c:v>
                </c:pt>
                <c:pt idx="696">
                  <c:v>6-dez-19</c:v>
                </c:pt>
                <c:pt idx="697">
                  <c:v>9-dez-19</c:v>
                </c:pt>
                <c:pt idx="698">
                  <c:v>10-dez-19</c:v>
                </c:pt>
                <c:pt idx="699">
                  <c:v>11-dez-19</c:v>
                </c:pt>
                <c:pt idx="700">
                  <c:v>12-dez-19</c:v>
                </c:pt>
                <c:pt idx="701">
                  <c:v>13-dez-19</c:v>
                </c:pt>
                <c:pt idx="702">
                  <c:v>16-dez-19</c:v>
                </c:pt>
                <c:pt idx="703">
                  <c:v>17-dez-19</c:v>
                </c:pt>
                <c:pt idx="704">
                  <c:v>18-dez-19</c:v>
                </c:pt>
                <c:pt idx="705">
                  <c:v>19-dez-19</c:v>
                </c:pt>
                <c:pt idx="706">
                  <c:v>20-dez-19</c:v>
                </c:pt>
                <c:pt idx="707">
                  <c:v>23-dez-19</c:v>
                </c:pt>
                <c:pt idx="708">
                  <c:v>24-dez-19</c:v>
                </c:pt>
                <c:pt idx="709">
                  <c:v>26-dez-19</c:v>
                </c:pt>
                <c:pt idx="710">
                  <c:v>27-dez-19</c:v>
                </c:pt>
                <c:pt idx="711">
                  <c:v>30-dez-19</c:v>
                </c:pt>
                <c:pt idx="712">
                  <c:v>31-dez-19</c:v>
                </c:pt>
              </c:strCache>
            </c:strRef>
          </c:cat>
          <c:val>
            <c:numRef>
              <c:f>Cenários!$J$2:$J$5000</c:f>
              <c:numCache>
                <c:formatCode>0.0000%</c:formatCode>
                <c:ptCount val="4999"/>
                <c:pt idx="1">
                  <c:v>4.7631495908340149E-4</c:v>
                </c:pt>
                <c:pt idx="2">
                  <c:v>9.5285679410705981E-4</c:v>
                </c:pt>
                <c:pt idx="3">
                  <c:v>1.4296256131354212E-3</c:v>
                </c:pt>
                <c:pt idx="4">
                  <c:v>1.9066215242842244E-3</c:v>
                </c:pt>
                <c:pt idx="5">
                  <c:v>2.3838446357209442E-3</c:v>
                </c:pt>
                <c:pt idx="6">
                  <c:v>2.86129505566457E-3</c:v>
                </c:pt>
                <c:pt idx="7">
                  <c:v>3.3389728923853834E-3</c:v>
                </c:pt>
                <c:pt idx="8">
                  <c:v>3.8168782542054025E-3</c:v>
                </c:pt>
                <c:pt idx="9">
                  <c:v>4.2950112494983816E-3</c:v>
                </c:pt>
                <c:pt idx="10">
                  <c:v>4.7733719866893676E-3</c:v>
                </c:pt>
                <c:pt idx="11">
                  <c:v>5.2519605742553654E-3</c:v>
                </c:pt>
                <c:pt idx="12">
                  <c:v>5.7307771207248948E-3</c:v>
                </c:pt>
                <c:pt idx="13">
                  <c:v>6.2098217346779894E-3</c:v>
                </c:pt>
                <c:pt idx="14">
                  <c:v>6.6890945247468636E-3</c:v>
                </c:pt>
                <c:pt idx="15">
                  <c:v>7.1685955996150241E-3</c:v>
                </c:pt>
                <c:pt idx="16">
                  <c:v>7.648325068018158E-3</c:v>
                </c:pt>
                <c:pt idx="17">
                  <c:v>8.1282830387434668E-3</c:v>
                </c:pt>
                <c:pt idx="18">
                  <c:v>8.6084696206298883E-3</c:v>
                </c:pt>
                <c:pt idx="19">
                  <c:v>9.0888849225683188E-3</c:v>
                </c:pt>
                <c:pt idx="20">
                  <c:v>9.5695290535018351E-3</c:v>
                </c:pt>
                <c:pt idx="21">
                  <c:v>1.0050402122424806E-2</c:v>
                </c:pt>
                <c:pt idx="22">
                  <c:v>1.0531504238384004E-2</c:v>
                </c:pt>
                <c:pt idx="23">
                  <c:v>1.1012835510477714E-2</c:v>
                </c:pt>
                <c:pt idx="24">
                  <c:v>1.1494396047856625E-2</c:v>
                </c:pt>
                <c:pt idx="25">
                  <c:v>1.1976185959723162E-2</c:v>
                </c:pt>
                <c:pt idx="26">
                  <c:v>1.2458205355331931E-2</c:v>
                </c:pt>
                <c:pt idx="27">
                  <c:v>1.2940454343989494E-2</c:v>
                </c:pt>
                <c:pt idx="28">
                  <c:v>1.3422933035054374E-2</c:v>
                </c:pt>
                <c:pt idx="29">
                  <c:v>1.3905641537937052E-2</c:v>
                </c:pt>
                <c:pt idx="30">
                  <c:v>1.4388579962100634E-2</c:v>
                </c:pt>
                <c:pt idx="31">
                  <c:v>1.487174841705996E-2</c:v>
                </c:pt>
                <c:pt idx="32">
                  <c:v>1.5319252646950332E-2</c:v>
                </c:pt>
                <c:pt idx="33">
                  <c:v>1.5766954202302008E-2</c:v>
                </c:pt>
                <c:pt idx="34">
                  <c:v>1.6214853170124721E-2</c:v>
                </c:pt>
                <c:pt idx="35">
                  <c:v>1.666294963746684E-2</c:v>
                </c:pt>
                <c:pt idx="36">
                  <c:v>1.7111243691415368E-2</c:v>
                </c:pt>
                <c:pt idx="37">
                  <c:v>1.7559735419095279E-2</c:v>
                </c:pt>
                <c:pt idx="38">
                  <c:v>1.8008424907669962E-2</c:v>
                </c:pt>
                <c:pt idx="39">
                  <c:v>1.8457312244341662E-2</c:v>
                </c:pt>
                <c:pt idx="40">
                  <c:v>1.8906397516350593E-2</c:v>
                </c:pt>
                <c:pt idx="41">
                  <c:v>1.9355680810975828E-2</c:v>
                </c:pt>
                <c:pt idx="42">
                  <c:v>1.9805162215534855E-2</c:v>
                </c:pt>
                <c:pt idx="43">
                  <c:v>2.0254841817383351E-2</c:v>
                </c:pt>
                <c:pt idx="44">
                  <c:v>2.0704719703915853E-2</c:v>
                </c:pt>
                <c:pt idx="45">
                  <c:v>2.1154795962565309E-2</c:v>
                </c:pt>
                <c:pt idx="46">
                  <c:v>2.1605070680803307E-2</c:v>
                </c:pt>
                <c:pt idx="47">
                  <c:v>2.2055543946139844E-2</c:v>
                </c:pt>
                <c:pt idx="48">
                  <c:v>2.2506215846123556E-2</c:v>
                </c:pt>
                <c:pt idx="49">
                  <c:v>2.2957086468341714E-2</c:v>
                </c:pt>
                <c:pt idx="50">
                  <c:v>2.3408155900420224E-2</c:v>
                </c:pt>
                <c:pt idx="51">
                  <c:v>2.3859424230023629E-2</c:v>
                </c:pt>
                <c:pt idx="52">
                  <c:v>2.4310891544855107E-2</c:v>
                </c:pt>
                <c:pt idx="53">
                  <c:v>2.476255793265647E-2</c:v>
                </c:pt>
                <c:pt idx="54">
                  <c:v>2.521442348120817E-2</c:v>
                </c:pt>
                <c:pt idx="55">
                  <c:v>2.5666488278329735E-2</c:v>
                </c:pt>
                <c:pt idx="56">
                  <c:v>2.6118752411878887E-2</c:v>
                </c:pt>
                <c:pt idx="57">
                  <c:v>2.6571215969752426E-2</c:v>
                </c:pt>
                <c:pt idx="58">
                  <c:v>2.7023879039886012E-2</c:v>
                </c:pt>
                <c:pt idx="59">
                  <c:v>2.7476741710253716E-2</c:v>
                </c:pt>
                <c:pt idx="60">
                  <c:v>2.7929804068868469E-2</c:v>
                </c:pt>
                <c:pt idx="61">
                  <c:v>2.8383066203782281E-2</c:v>
                </c:pt>
                <c:pt idx="62">
                  <c:v>2.8836528203085798E-2</c:v>
                </c:pt>
                <c:pt idx="63">
                  <c:v>2.9290190154908524E-2</c:v>
                </c:pt>
                <c:pt idx="64">
                  <c:v>2.9707321895223293E-2</c:v>
                </c:pt>
                <c:pt idx="65">
                  <c:v>3.0124622682994762E-2</c:v>
                </c:pt>
                <c:pt idx="66">
                  <c:v>3.054209258673124E-2</c:v>
                </c:pt>
                <c:pt idx="67">
                  <c:v>3.0959731674969015E-2</c:v>
                </c:pt>
                <c:pt idx="68">
                  <c:v>3.1377540016272132E-2</c:v>
                </c:pt>
                <c:pt idx="69">
                  <c:v>3.1795517679232166E-2</c:v>
                </c:pt>
                <c:pt idx="70">
                  <c:v>3.2213664732468672E-2</c:v>
                </c:pt>
                <c:pt idx="71">
                  <c:v>3.2631981244629182E-2</c:v>
                </c:pt>
                <c:pt idx="72">
                  <c:v>3.3050467284388763E-2</c:v>
                </c:pt>
                <c:pt idx="73">
                  <c:v>3.3469122920450456E-2</c:v>
                </c:pt>
                <c:pt idx="74">
                  <c:v>3.3887948221545061E-2</c:v>
                </c:pt>
                <c:pt idx="75">
                  <c:v>3.4306943256431577E-2</c:v>
                </c:pt>
                <c:pt idx="76">
                  <c:v>3.4726108093896313E-2</c:v>
                </c:pt>
                <c:pt idx="77">
                  <c:v>3.5145442802753779E-2</c:v>
                </c:pt>
                <c:pt idx="78">
                  <c:v>3.5564947451846241E-2</c:v>
                </c:pt>
                <c:pt idx="79">
                  <c:v>3.5984622110044162E-2</c:v>
                </c:pt>
                <c:pt idx="80">
                  <c:v>3.6404466846245542E-2</c:v>
                </c:pt>
                <c:pt idx="81">
                  <c:v>3.6824481729376357E-2</c:v>
                </c:pt>
                <c:pt idx="82">
                  <c:v>3.7244666828390782E-2</c:v>
                </c:pt>
                <c:pt idx="83">
                  <c:v>3.7665022212270749E-2</c:v>
                </c:pt>
                <c:pt idx="84">
                  <c:v>3.8085547950026166E-2</c:v>
                </c:pt>
                <c:pt idx="85">
                  <c:v>3.850624411069492E-2</c:v>
                </c:pt>
                <c:pt idx="86">
                  <c:v>3.8927110763342654E-2</c:v>
                </c:pt>
                <c:pt idx="87">
                  <c:v>3.934814797706343E-2</c:v>
                </c:pt>
                <c:pt idx="88">
                  <c:v>3.9769355820979069E-2</c:v>
                </c:pt>
                <c:pt idx="89">
                  <c:v>4.0190734364239367E-2</c:v>
                </c:pt>
                <c:pt idx="90">
                  <c:v>4.061228367602232E-2</c:v>
                </c:pt>
                <c:pt idx="91">
                  <c:v>4.1034003825533683E-2</c:v>
                </c:pt>
                <c:pt idx="92">
                  <c:v>4.1455894882007627E-2</c:v>
                </c:pt>
                <c:pt idx="93">
                  <c:v>4.1877956914706083E-2</c:v>
                </c:pt>
                <c:pt idx="94">
                  <c:v>4.2300189992918957E-2</c:v>
                </c:pt>
                <c:pt idx="95">
                  <c:v>4.272259418596458E-2</c:v>
                </c:pt>
                <c:pt idx="96">
                  <c:v>4.3145169563189256E-2</c:v>
                </c:pt>
                <c:pt idx="97">
                  <c:v>4.3567916193967271E-2</c:v>
                </c:pt>
                <c:pt idx="98">
                  <c:v>4.3990834147701108E-2</c:v>
                </c:pt>
                <c:pt idx="99">
                  <c:v>4.441392349382145E-2</c:v>
                </c:pt>
                <c:pt idx="100">
                  <c:v>4.4837184301786959E-2</c:v>
                </c:pt>
                <c:pt idx="101">
                  <c:v>4.5260616641084717E-2</c:v>
                </c:pt>
                <c:pt idx="102">
                  <c:v>4.5684220581229562E-2</c:v>
                </c:pt>
                <c:pt idx="103">
                  <c:v>4.6070343802109059E-2</c:v>
                </c:pt>
                <c:pt idx="104">
                  <c:v>4.6456609600583842E-2</c:v>
                </c:pt>
                <c:pt idx="105">
                  <c:v>4.6843018029301353E-2</c:v>
                </c:pt>
                <c:pt idx="106">
                  <c:v>4.7229569140928573E-2</c:v>
                </c:pt>
                <c:pt idx="107">
                  <c:v>4.7616262988151581E-2</c:v>
                </c:pt>
                <c:pt idx="108">
                  <c:v>4.8003099623675993E-2</c:v>
                </c:pt>
                <c:pt idx="109">
                  <c:v>4.839007910022719E-2</c:v>
                </c:pt>
                <c:pt idx="110">
                  <c:v>4.8777201470549647E-2</c:v>
                </c:pt>
                <c:pt idx="111">
                  <c:v>4.9164466787407601E-2</c:v>
                </c:pt>
                <c:pt idx="112">
                  <c:v>4.9551875103584608E-2</c:v>
                </c:pt>
                <c:pt idx="113">
                  <c:v>4.9939426471883763E-2</c:v>
                </c:pt>
                <c:pt idx="114">
                  <c:v>5.0327120945127701E-2</c:v>
                </c:pt>
                <c:pt idx="115">
                  <c:v>5.0714958576158375E-2</c:v>
                </c:pt>
                <c:pt idx="116">
                  <c:v>5.1102939417837501E-2</c:v>
                </c:pt>
                <c:pt idx="117">
                  <c:v>5.149106352304611E-2</c:v>
                </c:pt>
                <c:pt idx="118">
                  <c:v>5.1879330944684998E-2</c:v>
                </c:pt>
                <c:pt idx="119">
                  <c:v>5.2267741735674278E-2</c:v>
                </c:pt>
                <c:pt idx="120">
                  <c:v>5.2656295948953602E-2</c:v>
                </c:pt>
                <c:pt idx="121">
                  <c:v>5.3044993637482385E-2</c:v>
                </c:pt>
                <c:pt idx="122">
                  <c:v>5.3433834854239359E-2</c:v>
                </c:pt>
                <c:pt idx="123">
                  <c:v>5.3822819652222798E-2</c:v>
                </c:pt>
                <c:pt idx="124">
                  <c:v>5.4211948084450956E-2</c:v>
                </c:pt>
                <c:pt idx="125">
                  <c:v>5.4601220203961187E-2</c:v>
                </c:pt>
                <c:pt idx="126">
                  <c:v>5.4990636063810605E-2</c:v>
                </c:pt>
                <c:pt idx="127">
                  <c:v>5.5380195717075864E-2</c:v>
                </c:pt>
                <c:pt idx="128">
                  <c:v>5.576989921685338E-2</c:v>
                </c:pt>
                <c:pt idx="129">
                  <c:v>5.615974661625911E-2</c:v>
                </c:pt>
                <c:pt idx="130">
                  <c:v>5.6549737968428548E-2</c:v>
                </c:pt>
                <c:pt idx="131">
                  <c:v>5.6939873326516732E-2</c:v>
                </c:pt>
                <c:pt idx="132">
                  <c:v>5.7330152743698681E-2</c:v>
                </c:pt>
                <c:pt idx="133">
                  <c:v>5.768215744524241E-2</c:v>
                </c:pt>
                <c:pt idx="134">
                  <c:v>5.8034279335640981E-2</c:v>
                </c:pt>
                <c:pt idx="135">
                  <c:v>5.8386518453908964E-2</c:v>
                </c:pt>
                <c:pt idx="136">
                  <c:v>5.8738874839073363E-2</c:v>
                </c:pt>
                <c:pt idx="137">
                  <c:v>5.9091348530174725E-2</c:v>
                </c:pt>
                <c:pt idx="138">
                  <c:v>5.9443939566266479E-2</c:v>
                </c:pt>
                <c:pt idx="139">
                  <c:v>5.9796647986414708E-2</c:v>
                </c:pt>
                <c:pt idx="140">
                  <c:v>6.0149473829698819E-2</c:v>
                </c:pt>
                <c:pt idx="141">
                  <c:v>6.0502417135211095E-2</c:v>
                </c:pt>
                <c:pt idx="142">
                  <c:v>6.0855477942056924E-2</c:v>
                </c:pt>
                <c:pt idx="143">
                  <c:v>6.1208656289354568E-2</c:v>
                </c:pt>
                <c:pt idx="144">
                  <c:v>6.1561952216235394E-2</c:v>
                </c:pt>
                <c:pt idx="145">
                  <c:v>6.1915365761843866E-2</c:v>
                </c:pt>
                <c:pt idx="146">
                  <c:v>6.226889696533755E-2</c:v>
                </c:pt>
                <c:pt idx="147">
                  <c:v>6.2622545865886892E-2</c:v>
                </c:pt>
                <c:pt idx="148">
                  <c:v>6.2976312502675214E-2</c:v>
                </c:pt>
                <c:pt idx="149">
                  <c:v>6.3330196914899384E-2</c:v>
                </c:pt>
                <c:pt idx="150">
                  <c:v>6.3684199141768705E-2</c:v>
                </c:pt>
                <c:pt idx="151">
                  <c:v>6.4038319222506024E-2</c:v>
                </c:pt>
                <c:pt idx="152">
                  <c:v>6.4392557196347067E-2</c:v>
                </c:pt>
                <c:pt idx="153">
                  <c:v>6.474691310254066E-2</c:v>
                </c:pt>
                <c:pt idx="154">
                  <c:v>6.5101386980348508E-2</c:v>
                </c:pt>
                <c:pt idx="155">
                  <c:v>6.5455978869045639E-2</c:v>
                </c:pt>
                <c:pt idx="156">
                  <c:v>6.5810688807919959E-2</c:v>
                </c:pt>
                <c:pt idx="157">
                  <c:v>6.6165516836272698E-2</c:v>
                </c:pt>
                <c:pt idx="158">
                  <c:v>6.6520462993417961E-2</c:v>
                </c:pt>
                <c:pt idx="159">
                  <c:v>6.6875527318682959E-2</c:v>
                </c:pt>
                <c:pt idx="160">
                  <c:v>6.7230709851407999E-2</c:v>
                </c:pt>
                <c:pt idx="161">
                  <c:v>6.7586010630946491E-2</c:v>
                </c:pt>
                <c:pt idx="162">
                  <c:v>6.7941429696665168E-2</c:v>
                </c:pt>
                <c:pt idx="163">
                  <c:v>6.8296967087943639E-2</c:v>
                </c:pt>
                <c:pt idx="164">
                  <c:v>6.8652622844174616E-2</c:v>
                </c:pt>
                <c:pt idx="165">
                  <c:v>6.9008397004763911E-2</c:v>
                </c:pt>
                <c:pt idx="166">
                  <c:v>6.9325089041148757E-2</c:v>
                </c:pt>
                <c:pt idx="167">
                  <c:v>6.9641874897045319E-2</c:v>
                </c:pt>
                <c:pt idx="168">
                  <c:v>6.9958754600247586E-2</c:v>
                </c:pt>
                <c:pt idx="169">
                  <c:v>7.0275728178557761E-2</c:v>
                </c:pt>
                <c:pt idx="170">
                  <c:v>7.0592795659786045E-2</c:v>
                </c:pt>
                <c:pt idx="171">
                  <c:v>7.0909957071751073E-2</c:v>
                </c:pt>
                <c:pt idx="172">
                  <c:v>7.1227212442279697E-2</c:v>
                </c:pt>
                <c:pt idx="173">
                  <c:v>7.1544561799206763E-2</c:v>
                </c:pt>
                <c:pt idx="174">
                  <c:v>7.1862005170375998E-2</c:v>
                </c:pt>
                <c:pt idx="175">
                  <c:v>7.2179542583638678E-2</c:v>
                </c:pt>
                <c:pt idx="176">
                  <c:v>7.2497174066854742E-2</c:v>
                </c:pt>
                <c:pt idx="177">
                  <c:v>7.2814899647892117E-2</c:v>
                </c:pt>
                <c:pt idx="178">
                  <c:v>7.3132719354627396E-2</c:v>
                </c:pt>
                <c:pt idx="179">
                  <c:v>7.3450633214944938E-2</c:v>
                </c:pt>
                <c:pt idx="180">
                  <c:v>7.3768641256737544E-2</c:v>
                </c:pt>
                <c:pt idx="181">
                  <c:v>7.408674350790645E-2</c:v>
                </c:pt>
                <c:pt idx="182">
                  <c:v>7.4404939996361108E-2</c:v>
                </c:pt>
                <c:pt idx="183">
                  <c:v>7.4723230750019187E-2</c:v>
                </c:pt>
                <c:pt idx="184">
                  <c:v>7.5041615796806349E-2</c:v>
                </c:pt>
                <c:pt idx="185">
                  <c:v>7.5360095164657137E-2</c:v>
                </c:pt>
                <c:pt idx="186">
                  <c:v>7.5678668881513644E-2</c:v>
                </c:pt>
                <c:pt idx="187">
                  <c:v>7.5997336975326846E-2</c:v>
                </c:pt>
                <c:pt idx="188">
                  <c:v>7.631609947405571E-2</c:v>
                </c:pt>
                <c:pt idx="189">
                  <c:v>7.6634956405667642E-2</c:v>
                </c:pt>
                <c:pt idx="190">
                  <c:v>7.6953907798138044E-2</c:v>
                </c:pt>
                <c:pt idx="191">
                  <c:v>7.7272953679450973E-2</c:v>
                </c:pt>
                <c:pt idx="192">
                  <c:v>7.7592094077598484E-2</c:v>
                </c:pt>
                <c:pt idx="193">
                  <c:v>7.7911329020581066E-2</c:v>
                </c:pt>
                <c:pt idx="194">
                  <c:v>7.8190764411168567E-2</c:v>
                </c:pt>
                <c:pt idx="195">
                  <c:v>7.8470272241979444E-2</c:v>
                </c:pt>
                <c:pt idx="196">
                  <c:v>7.8749852531792897E-2</c:v>
                </c:pt>
                <c:pt idx="197">
                  <c:v>7.9029505299393232E-2</c:v>
                </c:pt>
                <c:pt idx="198">
                  <c:v>7.9309230563569422E-2</c:v>
                </c:pt>
                <c:pt idx="199">
                  <c:v>7.9589028343115098E-2</c:v>
                </c:pt>
                <c:pt idx="200">
                  <c:v>7.9868898656829224E-2</c:v>
                </c:pt>
                <c:pt idx="201">
                  <c:v>8.0148841523515202E-2</c:v>
                </c:pt>
                <c:pt idx="202">
                  <c:v>8.0428856961981765E-2</c:v>
                </c:pt>
                <c:pt idx="203">
                  <c:v>8.0708944991042086E-2</c:v>
                </c:pt>
                <c:pt idx="204">
                  <c:v>8.0989105629514446E-2</c:v>
                </c:pt>
                <c:pt idx="205">
                  <c:v>8.1269338896221788E-2</c:v>
                </c:pt>
                <c:pt idx="206">
                  <c:v>8.1549644809992161E-2</c:v>
                </c:pt>
                <c:pt idx="207">
                  <c:v>8.1830023389658502E-2</c:v>
                </c:pt>
                <c:pt idx="208">
                  <c:v>8.2110474654058629E-2</c:v>
                </c:pt>
                <c:pt idx="209">
                  <c:v>8.239099862203525E-2</c:v>
                </c:pt>
                <c:pt idx="210">
                  <c:v>8.2671595312435731E-2</c:v>
                </c:pt>
                <c:pt idx="211">
                  <c:v>8.2952264744112325E-2</c:v>
                </c:pt>
                <c:pt idx="212">
                  <c:v>8.3233006935922615E-2</c:v>
                </c:pt>
                <c:pt idx="213">
                  <c:v>8.3513821906728625E-2</c:v>
                </c:pt>
                <c:pt idx="214">
                  <c:v>8.3794709675397483E-2</c:v>
                </c:pt>
                <c:pt idx="215">
                  <c:v>8.4075670260800983E-2</c:v>
                </c:pt>
                <c:pt idx="216">
                  <c:v>8.4356703681816025E-2</c:v>
                </c:pt>
                <c:pt idx="217">
                  <c:v>8.4637809957324617E-2</c:v>
                </c:pt>
                <c:pt idx="218">
                  <c:v>8.4918989106213205E-2</c:v>
                </c:pt>
                <c:pt idx="219">
                  <c:v>8.5200241147373346E-2</c:v>
                </c:pt>
                <c:pt idx="220">
                  <c:v>8.5481566099701478E-2</c:v>
                </c:pt>
                <c:pt idx="221">
                  <c:v>8.5762963982098928E-2</c:v>
                </c:pt>
                <c:pt idx="222">
                  <c:v>8.6044434813471904E-2</c:v>
                </c:pt>
                <c:pt idx="223">
                  <c:v>8.6325978612731502E-2</c:v>
                </c:pt>
                <c:pt idx="224">
                  <c:v>8.6607595398793702E-2</c:v>
                </c:pt>
                <c:pt idx="225">
                  <c:v>8.688928519057959E-2</c:v>
                </c:pt>
                <c:pt idx="226">
                  <c:v>8.7171048007015139E-2</c:v>
                </c:pt>
                <c:pt idx="227">
                  <c:v>8.7452883867030762E-2</c:v>
                </c:pt>
                <c:pt idx="228">
                  <c:v>8.7734792789562421E-2</c:v>
                </c:pt>
                <c:pt idx="229">
                  <c:v>8.8016774793550523E-2</c:v>
                </c:pt>
                <c:pt idx="230">
                  <c:v>8.8298829897940578E-2</c:v>
                </c:pt>
                <c:pt idx="231">
                  <c:v>8.8580958121682984E-2</c:v>
                </c:pt>
                <c:pt idx="232">
                  <c:v>8.8863159483733023E-2</c:v>
                </c:pt>
                <c:pt idx="233">
                  <c:v>8.9145434003050861E-2</c:v>
                </c:pt>
                <c:pt idx="234">
                  <c:v>8.9427781698601772E-2</c:v>
                </c:pt>
                <c:pt idx="235">
                  <c:v>8.9710202589355692E-2</c:v>
                </c:pt>
                <c:pt idx="236">
                  <c:v>8.9992696694287666E-2</c:v>
                </c:pt>
                <c:pt idx="237">
                  <c:v>9.02752640323774E-2</c:v>
                </c:pt>
                <c:pt idx="238">
                  <c:v>9.055790462260993E-2</c:v>
                </c:pt>
                <c:pt idx="239">
                  <c:v>9.0840618483974955E-2</c:v>
                </c:pt>
                <c:pt idx="240">
                  <c:v>9.1123405635467059E-2</c:v>
                </c:pt>
                <c:pt idx="241">
                  <c:v>9.1406266096085709E-2</c:v>
                </c:pt>
                <c:pt idx="242">
                  <c:v>9.1689199884835482E-2</c:v>
                </c:pt>
                <c:pt idx="243">
                  <c:v>9.1972207020725838E-2</c:v>
                </c:pt>
                <c:pt idx="244">
                  <c:v>9.2255287522771123E-2</c:v>
                </c:pt>
                <c:pt idx="245">
                  <c:v>9.2538441409990568E-2</c:v>
                </c:pt>
                <c:pt idx="246">
                  <c:v>9.2821668701408511E-2</c:v>
                </c:pt>
                <c:pt idx="247">
                  <c:v>9.3104969416053951E-2</c:v>
                </c:pt>
                <c:pt idx="248">
                  <c:v>9.3388343572960997E-2</c:v>
                </c:pt>
                <c:pt idx="249">
                  <c:v>9.3671791191168641E-2</c:v>
                </c:pt>
                <c:pt idx="250">
                  <c:v>9.3955312289720982E-2</c:v>
                </c:pt>
                <c:pt idx="251">
                  <c:v>9.4238906887666785E-2</c:v>
                </c:pt>
                <c:pt idx="252">
                  <c:v>9.4522575004059917E-2</c:v>
                </c:pt>
                <c:pt idx="253">
                  <c:v>9.4806316657959133E-2</c:v>
                </c:pt>
                <c:pt idx="254">
                  <c:v>9.5090131868428074E-2</c:v>
                </c:pt>
                <c:pt idx="255">
                  <c:v>9.5374020654535485E-2</c:v>
                </c:pt>
                <c:pt idx="256">
                  <c:v>9.5657983035354999E-2</c:v>
                </c:pt>
                <c:pt idx="257">
                  <c:v>9.5942019029964909E-2</c:v>
                </c:pt>
                <c:pt idx="258">
                  <c:v>9.6226128657448839E-2</c:v>
                </c:pt>
                <c:pt idx="259">
                  <c:v>9.6510311936895299E-2</c:v>
                </c:pt>
                <c:pt idx="260">
                  <c:v>9.6794568887397459E-2</c:v>
                </c:pt>
                <c:pt idx="261">
                  <c:v>9.7078899528053819E-2</c:v>
                </c:pt>
                <c:pt idx="262">
                  <c:v>9.7363303877967544E-2</c:v>
                </c:pt>
                <c:pt idx="263">
                  <c:v>9.7647781956246904E-2</c:v>
                </c:pt>
                <c:pt idx="264">
                  <c:v>9.7932333782005276E-2</c:v>
                </c:pt>
                <c:pt idx="265">
                  <c:v>9.821695937436048E-2</c:v>
                </c:pt>
                <c:pt idx="266">
                  <c:v>9.8501658752435883E-2</c:v>
                </c:pt>
                <c:pt idx="267">
                  <c:v>9.8786431935359298E-2</c:v>
                </c:pt>
                <c:pt idx="268">
                  <c:v>9.9071278942263863E-2</c:v>
                </c:pt>
                <c:pt idx="269">
                  <c:v>9.9356199792287381E-2</c:v>
                </c:pt>
                <c:pt idx="270">
                  <c:v>9.9641194504572983E-2</c:v>
                </c:pt>
                <c:pt idx="271">
                  <c:v>9.9926263098268464E-2</c:v>
                </c:pt>
                <c:pt idx="272">
                  <c:v>0.10021140559252673</c:v>
                </c:pt>
                <c:pt idx="273">
                  <c:v>0.10049662200650555</c:v>
                </c:pt>
                <c:pt idx="274">
                  <c:v>0.10078191235936784</c:v>
                </c:pt>
                <c:pt idx="275">
                  <c:v>0.10106727667028115</c:v>
                </c:pt>
                <c:pt idx="276">
                  <c:v>0.10135271495841836</c:v>
                </c:pt>
                <c:pt idx="277">
                  <c:v>0.10163822724295724</c:v>
                </c:pt>
                <c:pt idx="278">
                  <c:v>0.10192381354308022</c:v>
                </c:pt>
                <c:pt idx="279">
                  <c:v>0.10220947387797508</c:v>
                </c:pt>
                <c:pt idx="280">
                  <c:v>0.10249520826683445</c:v>
                </c:pt>
                <c:pt idx="281">
                  <c:v>0.10278101672885587</c:v>
                </c:pt>
                <c:pt idx="282">
                  <c:v>0.10306689928324198</c:v>
                </c:pt>
                <c:pt idx="283">
                  <c:v>0.10335285594920007</c:v>
                </c:pt>
                <c:pt idx="284">
                  <c:v>0.10363888674594302</c:v>
                </c:pt>
                <c:pt idx="285">
                  <c:v>0.1039249916926881</c:v>
                </c:pt>
                <c:pt idx="286">
                  <c:v>0.10421117080865772</c:v>
                </c:pt>
                <c:pt idx="287">
                  <c:v>0.10449742411307961</c:v>
                </c:pt>
                <c:pt idx="288">
                  <c:v>0.10478375162518616</c:v>
                </c:pt>
                <c:pt idx="289">
                  <c:v>0.10507015336421466</c:v>
                </c:pt>
                <c:pt idx="290">
                  <c:v>0.1053566293494077</c:v>
                </c:pt>
                <c:pt idx="291">
                  <c:v>0.10564317960001257</c:v>
                </c:pt>
                <c:pt idx="292">
                  <c:v>0.10592980413528164</c:v>
                </c:pt>
                <c:pt idx="293">
                  <c:v>0.10621650297447238</c:v>
                </c:pt>
                <c:pt idx="294">
                  <c:v>0.10650327613684718</c:v>
                </c:pt>
                <c:pt idx="295">
                  <c:v>0.10679012364167351</c:v>
                </c:pt>
                <c:pt idx="296">
                  <c:v>0.10707704550822372</c:v>
                </c:pt>
                <c:pt idx="297">
                  <c:v>0.10736404175577507</c:v>
                </c:pt>
                <c:pt idx="298">
                  <c:v>0.10765111240360992</c:v>
                </c:pt>
                <c:pt idx="299">
                  <c:v>0.10793825747101571</c:v>
                </c:pt>
                <c:pt idx="300">
                  <c:v>0.1082254769772848</c:v>
                </c:pt>
                <c:pt idx="301">
                  <c:v>0.10851277094171463</c:v>
                </c:pt>
                <c:pt idx="302">
                  <c:v>0.10880013938360733</c:v>
                </c:pt>
                <c:pt idx="303">
                  <c:v>0.10908758232227056</c:v>
                </c:pt>
                <c:pt idx="304">
                  <c:v>0.10937509977701665</c:v>
                </c:pt>
                <c:pt idx="305">
                  <c:v>0.10966269176716281</c:v>
                </c:pt>
                <c:pt idx="306">
                  <c:v>0.10995035831203159</c:v>
                </c:pt>
                <c:pt idx="307">
                  <c:v>0.11023809943095042</c:v>
                </c:pt>
                <c:pt idx="308">
                  <c:v>0.11052591514325161</c:v>
                </c:pt>
                <c:pt idx="309">
                  <c:v>0.11081380546827257</c:v>
                </c:pt>
                <c:pt idx="310">
                  <c:v>0.11110177042535585</c:v>
                </c:pt>
                <c:pt idx="311">
                  <c:v>0.11138981003384885</c:v>
                </c:pt>
                <c:pt idx="312">
                  <c:v>0.11167792431310386</c:v>
                </c:pt>
                <c:pt idx="313">
                  <c:v>0.11196611328247874</c:v>
                </c:pt>
                <c:pt idx="314">
                  <c:v>0.11225437696133578</c:v>
                </c:pt>
                <c:pt idx="315">
                  <c:v>0.11254271536904237</c:v>
                </c:pt>
                <c:pt idx="316">
                  <c:v>0.11283112852497124</c:v>
                </c:pt>
                <c:pt idx="317">
                  <c:v>0.11311961644849999</c:v>
                </c:pt>
                <c:pt idx="318">
                  <c:v>0.11340817915901114</c:v>
                </c:pt>
                <c:pt idx="319">
                  <c:v>0.11369681667589226</c:v>
                </c:pt>
                <c:pt idx="320">
                  <c:v>0.11398552901853609</c:v>
                </c:pt>
                <c:pt idx="321">
                  <c:v>0.11427431620634021</c:v>
                </c:pt>
                <c:pt idx="322">
                  <c:v>0.11456317825870732</c:v>
                </c:pt>
                <c:pt idx="323">
                  <c:v>0.11485211519504523</c:v>
                </c:pt>
                <c:pt idx="324">
                  <c:v>0.11514112703476664</c:v>
                </c:pt>
                <c:pt idx="325">
                  <c:v>0.11543021379728935</c:v>
                </c:pt>
                <c:pt idx="326">
                  <c:v>0.11571937550203604</c:v>
                </c:pt>
                <c:pt idx="327">
                  <c:v>0.11600861216843472</c:v>
                </c:pt>
                <c:pt idx="328">
                  <c:v>0.1162979238159183</c:v>
                </c:pt>
                <c:pt idx="329">
                  <c:v>0.11658731046392479</c:v>
                </c:pt>
                <c:pt idx="330">
                  <c:v>0.11687677213189707</c:v>
                </c:pt>
                <c:pt idx="331">
                  <c:v>0.11716630883928314</c:v>
                </c:pt>
                <c:pt idx="332">
                  <c:v>0.11745592060553589</c:v>
                </c:pt>
                <c:pt idx="333">
                  <c:v>0.11774560745011375</c:v>
                </c:pt>
                <c:pt idx="334">
                  <c:v>0.11803536939247961</c:v>
                </c:pt>
                <c:pt idx="335">
                  <c:v>0.11832520645210165</c:v>
                </c:pt>
                <c:pt idx="336">
                  <c:v>0.11861511864845342</c:v>
                </c:pt>
                <c:pt idx="337">
                  <c:v>0.11890510600101289</c:v>
                </c:pt>
                <c:pt idx="338">
                  <c:v>0.11919516852926337</c:v>
                </c:pt>
                <c:pt idx="339">
                  <c:v>0.11948530625269349</c:v>
                </c:pt>
                <c:pt idx="340">
                  <c:v>0.11977551919079654</c:v>
                </c:pt>
                <c:pt idx="341">
                  <c:v>0.12006580736307093</c:v>
                </c:pt>
                <c:pt idx="342">
                  <c:v>0.12035617078902039</c:v>
                </c:pt>
                <c:pt idx="343">
                  <c:v>0.12064660948815331</c:v>
                </c:pt>
                <c:pt idx="344">
                  <c:v>0.12093712347998342</c:v>
                </c:pt>
                <c:pt idx="345">
                  <c:v>0.12122771278402955</c:v>
                </c:pt>
                <c:pt idx="346">
                  <c:v>0.12151837741981542</c:v>
                </c:pt>
                <c:pt idx="347">
                  <c:v>0.12180911740686984</c:v>
                </c:pt>
                <c:pt idx="348">
                  <c:v>0.12209993276472675</c:v>
                </c:pt>
                <c:pt idx="349">
                  <c:v>0.12239082351292496</c:v>
                </c:pt>
                <c:pt idx="350">
                  <c:v>0.12268178967100862</c:v>
                </c:pt>
                <c:pt idx="351">
                  <c:v>0.12297283125852698</c:v>
                </c:pt>
                <c:pt idx="352">
                  <c:v>0.12326394829503395</c:v>
                </c:pt>
                <c:pt idx="353">
                  <c:v>0.12355514080008878</c:v>
                </c:pt>
                <c:pt idx="354">
                  <c:v>0.12384640879325604</c:v>
                </c:pt>
                <c:pt idx="355">
                  <c:v>0.12413775229410473</c:v>
                </c:pt>
                <c:pt idx="356">
                  <c:v>0.12442917132220965</c:v>
                </c:pt>
                <c:pt idx="357">
                  <c:v>0.12472066589715003</c:v>
                </c:pt>
                <c:pt idx="358">
                  <c:v>0.12501223603851064</c:v>
                </c:pt>
                <c:pt idx="359">
                  <c:v>0.12530388176588114</c:v>
                </c:pt>
                <c:pt idx="360">
                  <c:v>0.12559560309885609</c:v>
                </c:pt>
                <c:pt idx="361">
                  <c:v>0.12588740005703558</c:v>
                </c:pt>
                <c:pt idx="362">
                  <c:v>0.12617927266002438</c:v>
                </c:pt>
                <c:pt idx="363">
                  <c:v>0.12647122092743257</c:v>
                </c:pt>
                <c:pt idx="364">
                  <c:v>0.12676324487887514</c:v>
                </c:pt>
                <c:pt idx="365">
                  <c:v>0.12705534453397238</c:v>
                </c:pt>
                <c:pt idx="366">
                  <c:v>0.12734751991234949</c:v>
                </c:pt>
                <c:pt idx="367">
                  <c:v>0.12763977103363677</c:v>
                </c:pt>
                <c:pt idx="368">
                  <c:v>0.12793209791746962</c:v>
                </c:pt>
                <c:pt idx="369">
                  <c:v>0.12822450058348855</c:v>
                </c:pt>
                <c:pt idx="370">
                  <c:v>0.12851697905133919</c:v>
                </c:pt>
                <c:pt idx="371">
                  <c:v>0.12880953334067224</c:v>
                </c:pt>
                <c:pt idx="372">
                  <c:v>0.12910216347114356</c:v>
                </c:pt>
                <c:pt idx="373">
                  <c:v>0.12939486946241407</c:v>
                </c:pt>
                <c:pt idx="374">
                  <c:v>0.12968765133414961</c:v>
                </c:pt>
                <c:pt idx="375">
                  <c:v>0.12998050910602132</c:v>
                </c:pt>
                <c:pt idx="376">
                  <c:v>0.13027344279770547</c:v>
                </c:pt>
                <c:pt idx="377">
                  <c:v>0.13056645242888343</c:v>
                </c:pt>
                <c:pt idx="378">
                  <c:v>0.13085953801924144</c:v>
                </c:pt>
                <c:pt idx="379">
                  <c:v>0.13115269958847087</c:v>
                </c:pt>
                <c:pt idx="380">
                  <c:v>0.1314459371562684</c:v>
                </c:pt>
                <c:pt idx="381">
                  <c:v>0.13173925074233583</c:v>
                </c:pt>
                <c:pt idx="382">
                  <c:v>0.13203264036638007</c:v>
                </c:pt>
                <c:pt idx="383">
                  <c:v>0.1323261060481129</c:v>
                </c:pt>
                <c:pt idx="384">
                  <c:v>0.13261964780725122</c:v>
                </c:pt>
                <c:pt idx="385">
                  <c:v>0.13291326566351724</c:v>
                </c:pt>
                <c:pt idx="386">
                  <c:v>0.13320695963663831</c:v>
                </c:pt>
                <c:pt idx="387">
                  <c:v>0.13350072974634686</c:v>
                </c:pt>
                <c:pt idx="388">
                  <c:v>0.13379457601238021</c:v>
                </c:pt>
                <c:pt idx="389">
                  <c:v>0.13408849845448101</c:v>
                </c:pt>
                <c:pt idx="390">
                  <c:v>0.13438249709239702</c:v>
                </c:pt>
                <c:pt idx="391">
                  <c:v>0.13467657194588112</c:v>
                </c:pt>
                <c:pt idx="392">
                  <c:v>0.13497072303469126</c:v>
                </c:pt>
                <c:pt idx="393">
                  <c:v>0.13526495037859032</c:v>
                </c:pt>
                <c:pt idx="394">
                  <c:v>0.1355592539973467</c:v>
                </c:pt>
                <c:pt idx="395">
                  <c:v>0.13585363391073368</c:v>
                </c:pt>
                <c:pt idx="396">
                  <c:v>0.13614809013852969</c:v>
                </c:pt>
                <c:pt idx="397">
                  <c:v>0.13644262270051821</c:v>
                </c:pt>
                <c:pt idx="398">
                  <c:v>0.1367372316164881</c:v>
                </c:pt>
                <c:pt idx="399">
                  <c:v>0.13703191690623329</c:v>
                </c:pt>
                <c:pt idx="400">
                  <c:v>0.13732667858955261</c:v>
                </c:pt>
                <c:pt idx="401">
                  <c:v>0.13762151668625022</c:v>
                </c:pt>
                <c:pt idx="402">
                  <c:v>0.13791643121613517</c:v>
                </c:pt>
                <c:pt idx="403">
                  <c:v>0.13821142219902205</c:v>
                </c:pt>
                <c:pt idx="404">
                  <c:v>0.13850648965473034</c:v>
                </c:pt>
                <c:pt idx="405">
                  <c:v>0.13880163360308462</c:v>
                </c:pt>
                <c:pt idx="406">
                  <c:v>0.13909685406391481</c:v>
                </c:pt>
                <c:pt idx="407">
                  <c:v>0.13939215105705571</c:v>
                </c:pt>
                <c:pt idx="408">
                  <c:v>0.13968752460234746</c:v>
                </c:pt>
                <c:pt idx="409">
                  <c:v>0.13998297471963506</c:v>
                </c:pt>
                <c:pt idx="410">
                  <c:v>0.14027850142876908</c:v>
                </c:pt>
                <c:pt idx="411">
                  <c:v>0.14057410474960497</c:v>
                </c:pt>
                <c:pt idx="412">
                  <c:v>0.14086978470200351</c:v>
                </c:pt>
                <c:pt idx="413">
                  <c:v>0.14116554130583037</c:v>
                </c:pt>
                <c:pt idx="414">
                  <c:v>0.14146137458095653</c:v>
                </c:pt>
                <c:pt idx="415">
                  <c:v>0.14175728454725811</c:v>
                </c:pt>
                <c:pt idx="416">
                  <c:v>0.14205327122461631</c:v>
                </c:pt>
                <c:pt idx="417">
                  <c:v>0.14234933463291743</c:v>
                </c:pt>
                <c:pt idx="418">
                  <c:v>0.14264547479205314</c:v>
                </c:pt>
                <c:pt idx="419">
                  <c:v>0.14294169172192017</c:v>
                </c:pt>
                <c:pt idx="420">
                  <c:v>0.14323798544242039</c:v>
                </c:pt>
                <c:pt idx="421">
                  <c:v>0.14353435597346098</c:v>
                </c:pt>
                <c:pt idx="422">
                  <c:v>0.14383080333495402</c:v>
                </c:pt>
                <c:pt idx="423">
                  <c:v>0.1441273275468169</c:v>
                </c:pt>
                <c:pt idx="424">
                  <c:v>0.14442392862897213</c:v>
                </c:pt>
                <c:pt idx="425">
                  <c:v>0.14472060660134733</c:v>
                </c:pt>
                <c:pt idx="426">
                  <c:v>0.14501736148387545</c:v>
                </c:pt>
                <c:pt idx="427">
                  <c:v>0.14531419329649431</c:v>
                </c:pt>
                <c:pt idx="428">
                  <c:v>0.14561110205914729</c:v>
                </c:pt>
                <c:pt idx="429">
                  <c:v>0.14590808779178266</c:v>
                </c:pt>
                <c:pt idx="430">
                  <c:v>0.14620515051435401</c:v>
                </c:pt>
                <c:pt idx="431">
                  <c:v>0.14650229024682004</c:v>
                </c:pt>
                <c:pt idx="432">
                  <c:v>0.14679950700914457</c:v>
                </c:pt>
                <c:pt idx="433">
                  <c:v>0.14709680082129672</c:v>
                </c:pt>
                <c:pt idx="434">
                  <c:v>0.14739417170325075</c:v>
                </c:pt>
                <c:pt idx="435">
                  <c:v>0.14769161967498601</c:v>
                </c:pt>
                <c:pt idx="436">
                  <c:v>0.14798914475648717</c:v>
                </c:pt>
                <c:pt idx="437">
                  <c:v>0.1482867469677438</c:v>
                </c:pt>
                <c:pt idx="438">
                  <c:v>0.14858442632875102</c:v>
                </c:pt>
                <c:pt idx="439">
                  <c:v>0.14888218285950883</c:v>
                </c:pt>
                <c:pt idx="440">
                  <c:v>0.14918001658002278</c:v>
                </c:pt>
                <c:pt idx="441">
                  <c:v>0.14947792751030309</c:v>
                </c:pt>
                <c:pt idx="442">
                  <c:v>0.14977591567036574</c:v>
                </c:pt>
                <c:pt idx="443">
                  <c:v>0.1500739810802314</c:v>
                </c:pt>
                <c:pt idx="444">
                  <c:v>0.15037212375992626</c:v>
                </c:pt>
                <c:pt idx="445">
                  <c:v>0.1506703437294814</c:v>
                </c:pt>
                <c:pt idx="446">
                  <c:v>0.15096864100893348</c:v>
                </c:pt>
                <c:pt idx="447">
                  <c:v>0.15126701561832401</c:v>
                </c:pt>
                <c:pt idx="448">
                  <c:v>0.15156546757769984</c:v>
                </c:pt>
                <c:pt idx="449">
                  <c:v>0.15186399690711316</c:v>
                </c:pt>
                <c:pt idx="450">
                  <c:v>0.15216260362662104</c:v>
                </c:pt>
                <c:pt idx="451">
                  <c:v>0.15246128775628609</c:v>
                </c:pt>
                <c:pt idx="452">
                  <c:v>0.15276004931617582</c:v>
                </c:pt>
                <c:pt idx="453">
                  <c:v>0.15305888832636305</c:v>
                </c:pt>
                <c:pt idx="454">
                  <c:v>0.15335780480692596</c:v>
                </c:pt>
                <c:pt idx="455">
                  <c:v>0.1536567987779478</c:v>
                </c:pt>
                <c:pt idx="456">
                  <c:v>0.15395587025951696</c:v>
                </c:pt>
                <c:pt idx="457">
                  <c:v>0.15425501927172713</c:v>
                </c:pt>
                <c:pt idx="458">
                  <c:v>0.15455424583467714</c:v>
                </c:pt>
                <c:pt idx="459">
                  <c:v>0.15485354996847112</c:v>
                </c:pt>
                <c:pt idx="460">
                  <c:v>0.15515293169321831</c:v>
                </c:pt>
                <c:pt idx="461">
                  <c:v>0.1554523910290333</c:v>
                </c:pt>
                <c:pt idx="462">
                  <c:v>0.15575192799603577</c:v>
                </c:pt>
                <c:pt idx="463">
                  <c:v>0.1560515426143505</c:v>
                </c:pt>
                <c:pt idx="464">
                  <c:v>0.15635123490410785</c:v>
                </c:pt>
                <c:pt idx="465">
                  <c:v>0.15665100488544326</c:v>
                </c:pt>
                <c:pt idx="466">
                  <c:v>0.15695085257849706</c:v>
                </c:pt>
                <c:pt idx="467">
                  <c:v>0.15725077800341536</c:v>
                </c:pt>
                <c:pt idx="468">
                  <c:v>0.15755078118034893</c:v>
                </c:pt>
                <c:pt idx="469">
                  <c:v>0.15785086212945432</c:v>
                </c:pt>
                <c:pt idx="470">
                  <c:v>0.15815102087089272</c:v>
                </c:pt>
                <c:pt idx="471">
                  <c:v>0.15845125742483113</c:v>
                </c:pt>
                <c:pt idx="472">
                  <c:v>0.15875157181144139</c:v>
                </c:pt>
                <c:pt idx="473">
                  <c:v>0.1590519640509005</c:v>
                </c:pt>
                <c:pt idx="474">
                  <c:v>0.15935243416339118</c:v>
                </c:pt>
                <c:pt idx="475">
                  <c:v>0.15965298216910084</c:v>
                </c:pt>
                <c:pt idx="476">
                  <c:v>0.15995360808822223</c:v>
                </c:pt>
                <c:pt idx="477">
                  <c:v>0.16025431194095363</c:v>
                </c:pt>
                <c:pt idx="478">
                  <c:v>0.16055509374749843</c:v>
                </c:pt>
                <c:pt idx="479">
                  <c:v>0.16085595352806514</c:v>
                </c:pt>
                <c:pt idx="480">
                  <c:v>0.16115689130286759</c:v>
                </c:pt>
                <c:pt idx="481">
                  <c:v>0.16147944452702445</c:v>
                </c:pt>
                <c:pt idx="482">
                  <c:v>0.16180208735197787</c:v>
                </c:pt>
                <c:pt idx="483">
                  <c:v>0.16212481980261773</c:v>
                </c:pt>
                <c:pt idx="484">
                  <c:v>0.16244764190384076</c:v>
                </c:pt>
                <c:pt idx="485">
                  <c:v>0.16277055368055082</c:v>
                </c:pt>
                <c:pt idx="486">
                  <c:v>0.16309355515765822</c:v>
                </c:pt>
                <c:pt idx="487">
                  <c:v>0.1634166463600808</c:v>
                </c:pt>
                <c:pt idx="488">
                  <c:v>0.16373982731274284</c:v>
                </c:pt>
                <c:pt idx="489">
                  <c:v>0.16406309804057551</c:v>
                </c:pt>
                <c:pt idx="490">
                  <c:v>0.1643864585685173</c:v>
                </c:pt>
                <c:pt idx="491">
                  <c:v>0.1647099089215136</c:v>
                </c:pt>
                <c:pt idx="492">
                  <c:v>0.16503344912451623</c:v>
                </c:pt>
                <c:pt idx="493">
                  <c:v>0.16535707920248455</c:v>
                </c:pt>
                <c:pt idx="494">
                  <c:v>0.16568079918038436</c:v>
                </c:pt>
                <c:pt idx="495">
                  <c:v>0.16600460908318881</c:v>
                </c:pt>
                <c:pt idx="496">
                  <c:v>0.16632850893587769</c:v>
                </c:pt>
                <c:pt idx="497">
                  <c:v>0.16665249876343768</c:v>
                </c:pt>
                <c:pt idx="498">
                  <c:v>0.16697657859086279</c:v>
                </c:pt>
                <c:pt idx="499">
                  <c:v>0.16730074844315368</c:v>
                </c:pt>
                <c:pt idx="500">
                  <c:v>0.16762500834531791</c:v>
                </c:pt>
                <c:pt idx="501">
                  <c:v>0.16794935832237012</c:v>
                </c:pt>
                <c:pt idx="502">
                  <c:v>0.16827379839933188</c:v>
                </c:pt>
                <c:pt idx="503">
                  <c:v>0.16859832860123158</c:v>
                </c:pt>
                <c:pt idx="504">
                  <c:v>0.16892294895310478</c:v>
                </c:pt>
                <c:pt idx="505">
                  <c:v>0.16924765947999387</c:v>
                </c:pt>
                <c:pt idx="506">
                  <c:v>0.16957246020694816</c:v>
                </c:pt>
                <c:pt idx="507">
                  <c:v>0.16989735115902405</c:v>
                </c:pt>
                <c:pt idx="508">
                  <c:v>0.17022233236128481</c:v>
                </c:pt>
                <c:pt idx="509">
                  <c:v>0.17056900886494653</c:v>
                </c:pt>
                <c:pt idx="510">
                  <c:v>0.17091578807097063</c:v>
                </c:pt>
                <c:pt idx="511">
                  <c:v>0.17126267000978257</c:v>
                </c:pt>
                <c:pt idx="512">
                  <c:v>0.17160965471181688</c:v>
                </c:pt>
                <c:pt idx="513">
                  <c:v>0.171956742207517</c:v>
                </c:pt>
                <c:pt idx="514">
                  <c:v>0.17230393252733545</c:v>
                </c:pt>
                <c:pt idx="515">
                  <c:v>0.17265122570173363</c:v>
                </c:pt>
                <c:pt idx="516">
                  <c:v>0.17299862176118208</c:v>
                </c:pt>
                <c:pt idx="517">
                  <c:v>0.17334612073616018</c:v>
                </c:pt>
                <c:pt idx="518">
                  <c:v>0.17369372265715666</c:v>
                </c:pt>
                <c:pt idx="519">
                  <c:v>0.17404142755466911</c:v>
                </c:pt>
                <c:pt idx="520">
                  <c:v>0.17438923545920404</c:v>
                </c:pt>
                <c:pt idx="521">
                  <c:v>0.17473714640127724</c:v>
                </c:pt>
                <c:pt idx="522">
                  <c:v>0.1750851604114132</c:v>
                </c:pt>
                <c:pt idx="523">
                  <c:v>0.17543327752014592</c:v>
                </c:pt>
                <c:pt idx="524">
                  <c:v>0.1757814977580181</c:v>
                </c:pt>
                <c:pt idx="525">
                  <c:v>0.17612982115558151</c:v>
                </c:pt>
                <c:pt idx="526">
                  <c:v>0.17647824774339727</c:v>
                </c:pt>
                <c:pt idx="527">
                  <c:v>0.17682677755203513</c:v>
                </c:pt>
                <c:pt idx="528">
                  <c:v>0.1771754106120742</c:v>
                </c:pt>
                <c:pt idx="529">
                  <c:v>0.17752414695410246</c:v>
                </c:pt>
                <c:pt idx="530">
                  <c:v>0.17787298660871698</c:v>
                </c:pt>
                <c:pt idx="531">
                  <c:v>0.17822192960652417</c:v>
                </c:pt>
                <c:pt idx="532">
                  <c:v>0.17857097597813909</c:v>
                </c:pt>
                <c:pt idx="533">
                  <c:v>0.17892012575418614</c:v>
                </c:pt>
                <c:pt idx="534">
                  <c:v>0.1792693789652986</c:v>
                </c:pt>
                <c:pt idx="535">
                  <c:v>0.17961873564211905</c:v>
                </c:pt>
                <c:pt idx="536">
                  <c:v>0.17996819581529921</c:v>
                </c:pt>
                <c:pt idx="537">
                  <c:v>0.18031775951549944</c:v>
                </c:pt>
                <c:pt idx="538">
                  <c:v>0.18066742677338965</c:v>
                </c:pt>
                <c:pt idx="539">
                  <c:v>0.18101719761964841</c:v>
                </c:pt>
                <c:pt idx="540">
                  <c:v>0.18136707208496383</c:v>
                </c:pt>
                <c:pt idx="541">
                  <c:v>0.1817170502000327</c:v>
                </c:pt>
                <c:pt idx="542">
                  <c:v>0.18208884863470054</c:v>
                </c:pt>
                <c:pt idx="543">
                  <c:v>0.18246076404667355</c:v>
                </c:pt>
                <c:pt idx="544">
                  <c:v>0.18283279647275585</c:v>
                </c:pt>
                <c:pt idx="545">
                  <c:v>0.18320494594976289</c:v>
                </c:pt>
                <c:pt idx="546">
                  <c:v>0.18357721251452208</c:v>
                </c:pt>
                <c:pt idx="547">
                  <c:v>0.18394959620387219</c:v>
                </c:pt>
                <c:pt idx="548">
                  <c:v>0.18432209705466351</c:v>
                </c:pt>
                <c:pt idx="549">
                  <c:v>0.18469471510375812</c:v>
                </c:pt>
                <c:pt idx="550">
                  <c:v>0.18506745038802963</c:v>
                </c:pt>
                <c:pt idx="551">
                  <c:v>0.1854403029443632</c:v>
                </c:pt>
                <c:pt idx="552">
                  <c:v>0.18581327280965554</c:v>
                </c:pt>
                <c:pt idx="553">
                  <c:v>0.18618636002081512</c:v>
                </c:pt>
                <c:pt idx="554">
                  <c:v>0.18655956461476197</c:v>
                </c:pt>
                <c:pt idx="555">
                  <c:v>0.18693288662842789</c:v>
                </c:pt>
                <c:pt idx="556">
                  <c:v>0.18730632609875575</c:v>
                </c:pt>
                <c:pt idx="557">
                  <c:v>0.18767988306270067</c:v>
                </c:pt>
                <c:pt idx="558">
                  <c:v>0.18805355755722908</c:v>
                </c:pt>
                <c:pt idx="559">
                  <c:v>0.18842734961931917</c:v>
                </c:pt>
                <c:pt idx="560">
                  <c:v>0.1888012592859607</c:v>
                </c:pt>
                <c:pt idx="561">
                  <c:v>0.18917528659415495</c:v>
                </c:pt>
                <c:pt idx="562">
                  <c:v>0.1895494315809152</c:v>
                </c:pt>
                <c:pt idx="563">
                  <c:v>0.18992369428326583</c:v>
                </c:pt>
                <c:pt idx="564">
                  <c:v>0.19029807473824345</c:v>
                </c:pt>
                <c:pt idx="565">
                  <c:v>0.19067257298289597</c:v>
                </c:pt>
                <c:pt idx="566">
                  <c:v>0.19104718905428286</c:v>
                </c:pt>
                <c:pt idx="567">
                  <c:v>0.19142192298947558</c:v>
                </c:pt>
                <c:pt idx="568">
                  <c:v>0.19179677482555713</c:v>
                </c:pt>
                <c:pt idx="569">
                  <c:v>0.19217174459962205</c:v>
                </c:pt>
                <c:pt idx="570">
                  <c:v>0.1925468323487769</c:v>
                </c:pt>
                <c:pt idx="571">
                  <c:v>0.1929220381101393</c:v>
                </c:pt>
                <c:pt idx="572">
                  <c:v>0.19329736192083913</c:v>
                </c:pt>
                <c:pt idx="573">
                  <c:v>0.19367280381801777</c:v>
                </c:pt>
                <c:pt idx="574">
                  <c:v>0.19404836383882818</c:v>
                </c:pt>
                <c:pt idx="575">
                  <c:v>0.19442404202043506</c:v>
                </c:pt>
                <c:pt idx="576">
                  <c:v>0.19479983840001469</c:v>
                </c:pt>
                <c:pt idx="577">
                  <c:v>0.19519760929440277</c:v>
                </c:pt>
                <c:pt idx="578">
                  <c:v>0.19559551261405517</c:v>
                </c:pt>
                <c:pt idx="579">
                  <c:v>0.19599354840305883</c:v>
                </c:pt>
                <c:pt idx="580">
                  <c:v>0.19639171670551514</c:v>
                </c:pt>
                <c:pt idx="581">
                  <c:v>0.19679001756554015</c:v>
                </c:pt>
                <c:pt idx="582">
                  <c:v>0.19718845102726479</c:v>
                </c:pt>
                <c:pt idx="583">
                  <c:v>0.19758701713483462</c:v>
                </c:pt>
                <c:pt idx="584">
                  <c:v>0.1979857159324101</c:v>
                </c:pt>
                <c:pt idx="585">
                  <c:v>0.19838454746416589</c:v>
                </c:pt>
                <c:pt idx="586">
                  <c:v>0.19878351177429177</c:v>
                </c:pt>
                <c:pt idx="587">
                  <c:v>0.19918260890699213</c:v>
                </c:pt>
                <c:pt idx="588">
                  <c:v>0.19958183890648584</c:v>
                </c:pt>
                <c:pt idx="589">
                  <c:v>0.19998120181700707</c:v>
                </c:pt>
                <c:pt idx="590">
                  <c:v>0.20038069768280398</c:v>
                </c:pt>
                <c:pt idx="591">
                  <c:v>0.20078032654814004</c:v>
                </c:pt>
                <c:pt idx="592">
                  <c:v>0.20118008845729318</c:v>
                </c:pt>
                <c:pt idx="593">
                  <c:v>0.20157998345455619</c:v>
                </c:pt>
                <c:pt idx="594">
                  <c:v>0.20198001158423651</c:v>
                </c:pt>
                <c:pt idx="595">
                  <c:v>0.20238017289065646</c:v>
                </c:pt>
                <c:pt idx="596">
                  <c:v>0.20278046741815303</c:v>
                </c:pt>
                <c:pt idx="597">
                  <c:v>0.20318089521107785</c:v>
                </c:pt>
                <c:pt idx="598">
                  <c:v>0.20358145631379765</c:v>
                </c:pt>
                <c:pt idx="599">
                  <c:v>0.20398215077069359</c:v>
                </c:pt>
                <c:pt idx="600">
                  <c:v>0.20438297862616173</c:v>
                </c:pt>
                <c:pt idx="601">
                  <c:v>0.20478393992461275</c:v>
                </c:pt>
                <c:pt idx="602">
                  <c:v>0.20518503471047245</c:v>
                </c:pt>
                <c:pt idx="603">
                  <c:v>0.20558626302818128</c:v>
                </c:pt>
                <c:pt idx="604">
                  <c:v>0.20598762492219436</c:v>
                </c:pt>
                <c:pt idx="605">
                  <c:v>0.20638912043698188</c:v>
                </c:pt>
                <c:pt idx="606">
                  <c:v>0.20679074961702848</c:v>
                </c:pt>
                <c:pt idx="607">
                  <c:v>0.20719251250683368</c:v>
                </c:pt>
                <c:pt idx="608">
                  <c:v>0.2075944091509121</c:v>
                </c:pt>
                <c:pt idx="609">
                  <c:v>0.20799643959379299</c:v>
                </c:pt>
                <c:pt idx="610">
                  <c:v>0.20839860388002052</c:v>
                </c:pt>
                <c:pt idx="611">
                  <c:v>0.20882290609565102</c:v>
                </c:pt>
                <c:pt idx="612">
                  <c:v>0.20924735729554023</c:v>
                </c:pt>
                <c:pt idx="613">
                  <c:v>0.20967195753200052</c:v>
                </c:pt>
                <c:pt idx="614">
                  <c:v>0.21009670685736292</c:v>
                </c:pt>
                <c:pt idx="615">
                  <c:v>0.21052160532397668</c:v>
                </c:pt>
                <c:pt idx="616">
                  <c:v>0.21094665298420923</c:v>
                </c:pt>
                <c:pt idx="617">
                  <c:v>0.21137184989044666</c:v>
                </c:pt>
                <c:pt idx="618">
                  <c:v>0.21179719609509351</c:v>
                </c:pt>
                <c:pt idx="619">
                  <c:v>0.2122226916505725</c:v>
                </c:pt>
                <c:pt idx="620">
                  <c:v>0.21264833660932481</c:v>
                </c:pt>
                <c:pt idx="621">
                  <c:v>0.21307413102381001</c:v>
                </c:pt>
                <c:pt idx="622">
                  <c:v>0.21350007494650636</c:v>
                </c:pt>
                <c:pt idx="623">
                  <c:v>0.21392616842991008</c:v>
                </c:pt>
                <c:pt idx="624">
                  <c:v>0.21435241152653628</c:v>
                </c:pt>
                <c:pt idx="625">
                  <c:v>0.21477880428891827</c:v>
                </c:pt>
                <c:pt idx="626">
                  <c:v>0.21520534676960779</c:v>
                </c:pt>
                <c:pt idx="627">
                  <c:v>0.215632039021175</c:v>
                </c:pt>
                <c:pt idx="628">
                  <c:v>0.21605888109620874</c:v>
                </c:pt>
                <c:pt idx="629">
                  <c:v>0.21648587304731626</c:v>
                </c:pt>
                <c:pt idx="630">
                  <c:v>0.216913014927123</c:v>
                </c:pt>
                <c:pt idx="631">
                  <c:v>0.2173403067882731</c:v>
                </c:pt>
                <c:pt idx="632">
                  <c:v>0.2177677486834293</c:v>
                </c:pt>
                <c:pt idx="633">
                  <c:v>0.21819534066527257</c:v>
                </c:pt>
                <c:pt idx="634">
                  <c:v>0.21862308278650255</c:v>
                </c:pt>
                <c:pt idx="635">
                  <c:v>0.21905097509983729</c:v>
                </c:pt>
                <c:pt idx="636">
                  <c:v>0.21947901765801348</c:v>
                </c:pt>
                <c:pt idx="637">
                  <c:v>0.21990721051378626</c:v>
                </c:pt>
                <c:pt idx="638">
                  <c:v>0.22033555371992919</c:v>
                </c:pt>
                <c:pt idx="639">
                  <c:v>0.22076404732923449</c:v>
                </c:pt>
                <c:pt idx="640">
                  <c:v>0.22119269139451281</c:v>
                </c:pt>
                <c:pt idx="641">
                  <c:v>0.22162148596859343</c:v>
                </c:pt>
                <c:pt idx="642">
                  <c:v>0.22205043110432432</c:v>
                </c:pt>
                <c:pt idx="643">
                  <c:v>0.22247952685457162</c:v>
                </c:pt>
                <c:pt idx="644">
                  <c:v>0.22290877327222036</c:v>
                </c:pt>
                <c:pt idx="645">
                  <c:v>0.22333817041017401</c:v>
                </c:pt>
                <c:pt idx="646">
                  <c:v>0.22378989308637642</c:v>
                </c:pt>
                <c:pt idx="647">
                  <c:v>0.22424178256304428</c:v>
                </c:pt>
                <c:pt idx="648">
                  <c:v>0.22469383890176919</c:v>
                </c:pt>
                <c:pt idx="649">
                  <c:v>0.22514606216416588</c:v>
                </c:pt>
                <c:pt idx="650">
                  <c:v>0.22559845241187149</c:v>
                </c:pt>
                <c:pt idx="651">
                  <c:v>0.22605100970654601</c:v>
                </c:pt>
                <c:pt idx="652">
                  <c:v>0.22650373410987235</c:v>
                </c:pt>
                <c:pt idx="653">
                  <c:v>0.22695662568355601</c:v>
                </c:pt>
                <c:pt idx="654">
                  <c:v>0.22740968448932541</c:v>
                </c:pt>
                <c:pt idx="655">
                  <c:v>0.2278629105889316</c:v>
                </c:pt>
                <c:pt idx="656">
                  <c:v>0.22831630404414849</c:v>
                </c:pt>
                <c:pt idx="657">
                  <c:v>0.22876986491677287</c:v>
                </c:pt>
                <c:pt idx="658">
                  <c:v>0.22922359326862418</c:v>
                </c:pt>
                <c:pt idx="659">
                  <c:v>0.22967748916154496</c:v>
                </c:pt>
                <c:pt idx="660">
                  <c:v>0.23013155265740037</c:v>
                </c:pt>
                <c:pt idx="661">
                  <c:v>0.2305857838180787</c:v>
                </c:pt>
                <c:pt idx="662">
                  <c:v>0.23104018270549065</c:v>
                </c:pt>
                <c:pt idx="663">
                  <c:v>0.23149474938157</c:v>
                </c:pt>
                <c:pt idx="664">
                  <c:v>0.23194948390827363</c:v>
                </c:pt>
                <c:pt idx="665">
                  <c:v>0.23240438634758087</c:v>
                </c:pt>
                <c:pt idx="666">
                  <c:v>0.23285945676149411</c:v>
                </c:pt>
                <c:pt idx="667">
                  <c:v>0.23331469521203885</c:v>
                </c:pt>
                <c:pt idx="668">
                  <c:v>0.23377010176126323</c:v>
                </c:pt>
                <c:pt idx="669">
                  <c:v>0.23422567647123826</c:v>
                </c:pt>
                <c:pt idx="670">
                  <c:v>0.23468141940405829</c:v>
                </c:pt>
                <c:pt idx="671">
                  <c:v>0.23513733062184006</c:v>
                </c:pt>
                <c:pt idx="672">
                  <c:v>0.23559341018672342</c:v>
                </c:pt>
                <c:pt idx="673">
                  <c:v>0.23604965816087153</c:v>
                </c:pt>
                <c:pt idx="674">
                  <c:v>0.23650607460647</c:v>
                </c:pt>
                <c:pt idx="675">
                  <c:v>0.23696265958572749</c:v>
                </c:pt>
                <c:pt idx="676">
                  <c:v>0.23744173337559116</c:v>
                </c:pt>
                <c:pt idx="677">
                  <c:v>0.23792099271001788</c:v>
                </c:pt>
                <c:pt idx="678">
                  <c:v>0.23840043766086882</c:v>
                </c:pt>
                <c:pt idx="679">
                  <c:v>0.23888006830003272</c:v>
                </c:pt>
                <c:pt idx="680">
                  <c:v>0.23935988469942671</c:v>
                </c:pt>
                <c:pt idx="681">
                  <c:v>0.23983988693099523</c:v>
                </c:pt>
                <c:pt idx="682">
                  <c:v>0.24032007506671071</c:v>
                </c:pt>
                <c:pt idx="683">
                  <c:v>0.24080044917857379</c:v>
                </c:pt>
                <c:pt idx="684">
                  <c:v>0.24128100933861263</c:v>
                </c:pt>
                <c:pt idx="685">
                  <c:v>0.24176175561888336</c:v>
                </c:pt>
                <c:pt idx="686">
                  <c:v>0.24224268809147032</c:v>
                </c:pt>
                <c:pt idx="687">
                  <c:v>0.24272380682848516</c:v>
                </c:pt>
                <c:pt idx="688">
                  <c:v>0.24320511190206817</c:v>
                </c:pt>
                <c:pt idx="689">
                  <c:v>0.24368660338438697</c:v>
                </c:pt>
                <c:pt idx="690">
                  <c:v>0.24416828134763735</c:v>
                </c:pt>
                <c:pt idx="691">
                  <c:v>0.24465014586404332</c:v>
                </c:pt>
                <c:pt idx="692">
                  <c:v>0.24513219700585642</c:v>
                </c:pt>
                <c:pt idx="693">
                  <c:v>0.24561443484535661</c:v>
                </c:pt>
                <c:pt idx="694">
                  <c:v>0.24609685945485138</c:v>
                </c:pt>
                <c:pt idx="695">
                  <c:v>0.24657947090667665</c:v>
                </c:pt>
                <c:pt idx="696">
                  <c:v>0.24706226927319608</c:v>
                </c:pt>
                <c:pt idx="697">
                  <c:v>0.24754525462680155</c:v>
                </c:pt>
                <c:pt idx="698">
                  <c:v>0.2480284270399129</c:v>
                </c:pt>
                <c:pt idx="699">
                  <c:v>0.24851178658497797</c:v>
                </c:pt>
                <c:pt idx="700">
                  <c:v>0.24899533333447255</c:v>
                </c:pt>
                <c:pt idx="701">
                  <c:v>0.24947906736090064</c:v>
                </c:pt>
                <c:pt idx="702">
                  <c:v>0.24996298873679446</c:v>
                </c:pt>
                <c:pt idx="703">
                  <c:v>0.25044709753471417</c:v>
                </c:pt>
                <c:pt idx="704">
                  <c:v>0.25093139382724794</c:v>
                </c:pt>
                <c:pt idx="705">
                  <c:v>0.25143834822583511</c:v>
                </c:pt>
                <c:pt idx="706">
                  <c:v>0.25194550807354887</c:v>
                </c:pt>
                <c:pt idx="707">
                  <c:v>0.25245287345364975</c:v>
                </c:pt>
                <c:pt idx="708">
                  <c:v>0.25296044444943222</c:v>
                </c:pt>
                <c:pt idx="709">
                  <c:v>0.25346822114422429</c:v>
                </c:pt>
                <c:pt idx="710">
                  <c:v>0.25397620362138795</c:v>
                </c:pt>
                <c:pt idx="711">
                  <c:v>0.25448439196431893</c:v>
                </c:pt>
                <c:pt idx="712">
                  <c:v>0.25499278625644672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2-4604-8A04-1D4D9AD254CC}"/>
            </c:ext>
          </c:extLst>
        </c:ser>
        <c:ser>
          <c:idx val="3"/>
          <c:order val="3"/>
          <c:tx>
            <c:strRef>
              <c:f>Cenários!$K$1</c:f>
              <c:strCache>
                <c:ptCount val="1"/>
                <c:pt idx="0">
                  <c:v>Tesouro Selic: Cenário 3</c:v>
                </c:pt>
              </c:strCache>
            </c:strRef>
          </c:tx>
          <c:spPr>
            <a:ln w="50800" cap="rnd" cmpd="sng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Cenários!$A$2:$A$5000</c:f>
              <c:strCache>
                <c:ptCount val="713"/>
                <c:pt idx="0">
                  <c:v>24-fev-17</c:v>
                </c:pt>
                <c:pt idx="1">
                  <c:v>1-mar-17</c:v>
                </c:pt>
                <c:pt idx="2">
                  <c:v>2-mar-17</c:v>
                </c:pt>
                <c:pt idx="3">
                  <c:v>3-mar-17</c:v>
                </c:pt>
                <c:pt idx="4">
                  <c:v>6-mar-17</c:v>
                </c:pt>
                <c:pt idx="5">
                  <c:v>7-mar-17</c:v>
                </c:pt>
                <c:pt idx="6">
                  <c:v>8-mar-17</c:v>
                </c:pt>
                <c:pt idx="7">
                  <c:v>9-mar-17</c:v>
                </c:pt>
                <c:pt idx="8">
                  <c:v>10-mar-17</c:v>
                </c:pt>
                <c:pt idx="9">
                  <c:v>13-mar-17</c:v>
                </c:pt>
                <c:pt idx="10">
                  <c:v>14-mar-17</c:v>
                </c:pt>
                <c:pt idx="11">
                  <c:v>15-mar-17</c:v>
                </c:pt>
                <c:pt idx="12">
                  <c:v>16-mar-17</c:v>
                </c:pt>
                <c:pt idx="13">
                  <c:v>17-mar-17</c:v>
                </c:pt>
                <c:pt idx="14">
                  <c:v>20-mar-17</c:v>
                </c:pt>
                <c:pt idx="15">
                  <c:v>21-mar-17</c:v>
                </c:pt>
                <c:pt idx="16">
                  <c:v>22-mar-17</c:v>
                </c:pt>
                <c:pt idx="17">
                  <c:v>23-mar-17</c:v>
                </c:pt>
                <c:pt idx="18">
                  <c:v>24-mar-17</c:v>
                </c:pt>
                <c:pt idx="19">
                  <c:v>27-mar-17</c:v>
                </c:pt>
                <c:pt idx="20">
                  <c:v>28-mar-17</c:v>
                </c:pt>
                <c:pt idx="21">
                  <c:v>29-mar-17</c:v>
                </c:pt>
                <c:pt idx="22">
                  <c:v>30-mar-17</c:v>
                </c:pt>
                <c:pt idx="23">
                  <c:v>31-mar-17</c:v>
                </c:pt>
                <c:pt idx="24">
                  <c:v>3-abr-17</c:v>
                </c:pt>
                <c:pt idx="25">
                  <c:v>4-abr-17</c:v>
                </c:pt>
                <c:pt idx="26">
                  <c:v>5-abr-17</c:v>
                </c:pt>
                <c:pt idx="27">
                  <c:v>6-abr-17</c:v>
                </c:pt>
                <c:pt idx="28">
                  <c:v>7-abr-17</c:v>
                </c:pt>
                <c:pt idx="29">
                  <c:v>10-abr-17</c:v>
                </c:pt>
                <c:pt idx="30">
                  <c:v>11-abr-17</c:v>
                </c:pt>
                <c:pt idx="31">
                  <c:v>12-abr-17</c:v>
                </c:pt>
                <c:pt idx="32">
                  <c:v>13-abr-17</c:v>
                </c:pt>
                <c:pt idx="33">
                  <c:v>17-abr-17</c:v>
                </c:pt>
                <c:pt idx="34">
                  <c:v>18-abr-17</c:v>
                </c:pt>
                <c:pt idx="35">
                  <c:v>19-abr-17</c:v>
                </c:pt>
                <c:pt idx="36">
                  <c:v>20-abr-17</c:v>
                </c:pt>
                <c:pt idx="37">
                  <c:v>24-abr-17</c:v>
                </c:pt>
                <c:pt idx="38">
                  <c:v>25-abr-17</c:v>
                </c:pt>
                <c:pt idx="39">
                  <c:v>26-abr-17</c:v>
                </c:pt>
                <c:pt idx="40">
                  <c:v>27-abr-17</c:v>
                </c:pt>
                <c:pt idx="41">
                  <c:v>28-abr-17</c:v>
                </c:pt>
                <c:pt idx="42">
                  <c:v>2-mai-17</c:v>
                </c:pt>
                <c:pt idx="43">
                  <c:v>3-mai-17</c:v>
                </c:pt>
                <c:pt idx="44">
                  <c:v>4-mai-17</c:v>
                </c:pt>
                <c:pt idx="45">
                  <c:v>5-mai-17</c:v>
                </c:pt>
                <c:pt idx="46">
                  <c:v>8-mai-17</c:v>
                </c:pt>
                <c:pt idx="47">
                  <c:v>9-mai-17</c:v>
                </c:pt>
                <c:pt idx="48">
                  <c:v>10-mai-17</c:v>
                </c:pt>
                <c:pt idx="49">
                  <c:v>11-mai-17</c:v>
                </c:pt>
                <c:pt idx="50">
                  <c:v>12-mai-17</c:v>
                </c:pt>
                <c:pt idx="51">
                  <c:v>15-mai-17</c:v>
                </c:pt>
                <c:pt idx="52">
                  <c:v>16-mai-17</c:v>
                </c:pt>
                <c:pt idx="53">
                  <c:v>17-mai-17</c:v>
                </c:pt>
                <c:pt idx="54">
                  <c:v>18-mai-17</c:v>
                </c:pt>
                <c:pt idx="55">
                  <c:v>19-mai-17</c:v>
                </c:pt>
                <c:pt idx="56">
                  <c:v>22-mai-17</c:v>
                </c:pt>
                <c:pt idx="57">
                  <c:v>23-mai-17</c:v>
                </c:pt>
                <c:pt idx="58">
                  <c:v>24-mai-17</c:v>
                </c:pt>
                <c:pt idx="59">
                  <c:v>25-mai-17</c:v>
                </c:pt>
                <c:pt idx="60">
                  <c:v>26-mai-17</c:v>
                </c:pt>
                <c:pt idx="61">
                  <c:v>29-mai-17</c:v>
                </c:pt>
                <c:pt idx="62">
                  <c:v>30-mai-17</c:v>
                </c:pt>
                <c:pt idx="63">
                  <c:v>31-mai-17</c:v>
                </c:pt>
                <c:pt idx="64">
                  <c:v>1-jun-17</c:v>
                </c:pt>
                <c:pt idx="65">
                  <c:v>2-jun-17</c:v>
                </c:pt>
                <c:pt idx="66">
                  <c:v>5-jun-17</c:v>
                </c:pt>
                <c:pt idx="67">
                  <c:v>6-jun-17</c:v>
                </c:pt>
                <c:pt idx="68">
                  <c:v>7-jun-17</c:v>
                </c:pt>
                <c:pt idx="69">
                  <c:v>8-jun-17</c:v>
                </c:pt>
                <c:pt idx="70">
                  <c:v>9-jun-17</c:v>
                </c:pt>
                <c:pt idx="71">
                  <c:v>12-jun-17</c:v>
                </c:pt>
                <c:pt idx="72">
                  <c:v>13-jun-17</c:v>
                </c:pt>
                <c:pt idx="73">
                  <c:v>14-jun-17</c:v>
                </c:pt>
                <c:pt idx="74">
                  <c:v>16-jun-17</c:v>
                </c:pt>
                <c:pt idx="75">
                  <c:v>19-jun-17</c:v>
                </c:pt>
                <c:pt idx="76">
                  <c:v>20-jun-17</c:v>
                </c:pt>
                <c:pt idx="77">
                  <c:v>21-jun-17</c:v>
                </c:pt>
                <c:pt idx="78">
                  <c:v>22-jun-17</c:v>
                </c:pt>
                <c:pt idx="79">
                  <c:v>23-jun-17</c:v>
                </c:pt>
                <c:pt idx="80">
                  <c:v>26-jun-17</c:v>
                </c:pt>
                <c:pt idx="81">
                  <c:v>27-jun-17</c:v>
                </c:pt>
                <c:pt idx="82">
                  <c:v>28-jun-17</c:v>
                </c:pt>
                <c:pt idx="83">
                  <c:v>29-jun-17</c:v>
                </c:pt>
                <c:pt idx="84">
                  <c:v>30-jun-17</c:v>
                </c:pt>
                <c:pt idx="85">
                  <c:v>3-jul-17</c:v>
                </c:pt>
                <c:pt idx="86">
                  <c:v>4-jul-17</c:v>
                </c:pt>
                <c:pt idx="87">
                  <c:v>5-jul-17</c:v>
                </c:pt>
                <c:pt idx="88">
                  <c:v>6-jul-17</c:v>
                </c:pt>
                <c:pt idx="89">
                  <c:v>7-jul-17</c:v>
                </c:pt>
                <c:pt idx="90">
                  <c:v>10-jul-17</c:v>
                </c:pt>
                <c:pt idx="91">
                  <c:v>11-jul-17</c:v>
                </c:pt>
                <c:pt idx="92">
                  <c:v>12-jul-17</c:v>
                </c:pt>
                <c:pt idx="93">
                  <c:v>13-jul-17</c:v>
                </c:pt>
                <c:pt idx="94">
                  <c:v>14-jul-17</c:v>
                </c:pt>
                <c:pt idx="95">
                  <c:v>17-jul-17</c:v>
                </c:pt>
                <c:pt idx="96">
                  <c:v>18-jul-17</c:v>
                </c:pt>
                <c:pt idx="97">
                  <c:v>19-jul-17</c:v>
                </c:pt>
                <c:pt idx="98">
                  <c:v>20-jul-17</c:v>
                </c:pt>
                <c:pt idx="99">
                  <c:v>21-jul-17</c:v>
                </c:pt>
                <c:pt idx="100">
                  <c:v>24-jul-17</c:v>
                </c:pt>
                <c:pt idx="101">
                  <c:v>25-jul-17</c:v>
                </c:pt>
                <c:pt idx="102">
                  <c:v>26-jul-17</c:v>
                </c:pt>
                <c:pt idx="103">
                  <c:v>27-jul-17</c:v>
                </c:pt>
                <c:pt idx="104">
                  <c:v>28-jul-17</c:v>
                </c:pt>
                <c:pt idx="105">
                  <c:v>31-jul-17</c:v>
                </c:pt>
                <c:pt idx="106">
                  <c:v>1-ago-17</c:v>
                </c:pt>
                <c:pt idx="107">
                  <c:v>2-ago-17</c:v>
                </c:pt>
                <c:pt idx="108">
                  <c:v>3-ago-17</c:v>
                </c:pt>
                <c:pt idx="109">
                  <c:v>4-ago-17</c:v>
                </c:pt>
                <c:pt idx="110">
                  <c:v>7-ago-17</c:v>
                </c:pt>
                <c:pt idx="111">
                  <c:v>8-ago-17</c:v>
                </c:pt>
                <c:pt idx="112">
                  <c:v>9-ago-17</c:v>
                </c:pt>
                <c:pt idx="113">
                  <c:v>10-ago-17</c:v>
                </c:pt>
                <c:pt idx="114">
                  <c:v>11-ago-17</c:v>
                </c:pt>
                <c:pt idx="115">
                  <c:v>14-ago-17</c:v>
                </c:pt>
                <c:pt idx="116">
                  <c:v>15-ago-17</c:v>
                </c:pt>
                <c:pt idx="117">
                  <c:v>16-ago-17</c:v>
                </c:pt>
                <c:pt idx="118">
                  <c:v>17-ago-17</c:v>
                </c:pt>
                <c:pt idx="119">
                  <c:v>18-ago-17</c:v>
                </c:pt>
                <c:pt idx="120">
                  <c:v>21-ago-17</c:v>
                </c:pt>
                <c:pt idx="121">
                  <c:v>22-ago-17</c:v>
                </c:pt>
                <c:pt idx="122">
                  <c:v>23-ago-17</c:v>
                </c:pt>
                <c:pt idx="123">
                  <c:v>24-ago-17</c:v>
                </c:pt>
                <c:pt idx="124">
                  <c:v>25-ago-17</c:v>
                </c:pt>
                <c:pt idx="125">
                  <c:v>28-ago-17</c:v>
                </c:pt>
                <c:pt idx="126">
                  <c:v>29-ago-17</c:v>
                </c:pt>
                <c:pt idx="127">
                  <c:v>30-ago-17</c:v>
                </c:pt>
                <c:pt idx="128">
                  <c:v>31-ago-17</c:v>
                </c:pt>
                <c:pt idx="129">
                  <c:v>1-set-17</c:v>
                </c:pt>
                <c:pt idx="130">
                  <c:v>4-set-17</c:v>
                </c:pt>
                <c:pt idx="131">
                  <c:v>5-set-17</c:v>
                </c:pt>
                <c:pt idx="132">
                  <c:v>6-set-17</c:v>
                </c:pt>
                <c:pt idx="133">
                  <c:v>8-set-17</c:v>
                </c:pt>
                <c:pt idx="134">
                  <c:v>11-set-17</c:v>
                </c:pt>
                <c:pt idx="135">
                  <c:v>12-set-17</c:v>
                </c:pt>
                <c:pt idx="136">
                  <c:v>13-set-17</c:v>
                </c:pt>
                <c:pt idx="137">
                  <c:v>14-set-17</c:v>
                </c:pt>
                <c:pt idx="138">
                  <c:v>15-set-17</c:v>
                </c:pt>
                <c:pt idx="139">
                  <c:v>18-set-17</c:v>
                </c:pt>
                <c:pt idx="140">
                  <c:v>19-set-17</c:v>
                </c:pt>
                <c:pt idx="141">
                  <c:v>20-set-17</c:v>
                </c:pt>
                <c:pt idx="142">
                  <c:v>21-set-17</c:v>
                </c:pt>
                <c:pt idx="143">
                  <c:v>22-set-17</c:v>
                </c:pt>
                <c:pt idx="144">
                  <c:v>25-set-17</c:v>
                </c:pt>
                <c:pt idx="145">
                  <c:v>26-set-17</c:v>
                </c:pt>
                <c:pt idx="146">
                  <c:v>27-set-17</c:v>
                </c:pt>
                <c:pt idx="147">
                  <c:v>28-set-17</c:v>
                </c:pt>
                <c:pt idx="148">
                  <c:v>29-set-17</c:v>
                </c:pt>
                <c:pt idx="149">
                  <c:v>2-out-17</c:v>
                </c:pt>
                <c:pt idx="150">
                  <c:v>3-out-17</c:v>
                </c:pt>
                <c:pt idx="151">
                  <c:v>4-out-17</c:v>
                </c:pt>
                <c:pt idx="152">
                  <c:v>5-out-17</c:v>
                </c:pt>
                <c:pt idx="153">
                  <c:v>6-out-17</c:v>
                </c:pt>
                <c:pt idx="154">
                  <c:v>9-out-17</c:v>
                </c:pt>
                <c:pt idx="155">
                  <c:v>10-out-17</c:v>
                </c:pt>
                <c:pt idx="156">
                  <c:v>11-out-17</c:v>
                </c:pt>
                <c:pt idx="157">
                  <c:v>13-out-17</c:v>
                </c:pt>
                <c:pt idx="158">
                  <c:v>16-out-17</c:v>
                </c:pt>
                <c:pt idx="159">
                  <c:v>17-out-17</c:v>
                </c:pt>
                <c:pt idx="160">
                  <c:v>18-out-17</c:v>
                </c:pt>
                <c:pt idx="161">
                  <c:v>19-out-17</c:v>
                </c:pt>
                <c:pt idx="162">
                  <c:v>20-out-17</c:v>
                </c:pt>
                <c:pt idx="163">
                  <c:v>23-out-17</c:v>
                </c:pt>
                <c:pt idx="164">
                  <c:v>24-out-17</c:v>
                </c:pt>
                <c:pt idx="165">
                  <c:v>25-out-17</c:v>
                </c:pt>
                <c:pt idx="166">
                  <c:v>26-out-17</c:v>
                </c:pt>
                <c:pt idx="167">
                  <c:v>27-out-17</c:v>
                </c:pt>
                <c:pt idx="168">
                  <c:v>30-out-17</c:v>
                </c:pt>
                <c:pt idx="169">
                  <c:v>31-out-17</c:v>
                </c:pt>
                <c:pt idx="170">
                  <c:v>1-nov-17</c:v>
                </c:pt>
                <c:pt idx="171">
                  <c:v>3-nov-17</c:v>
                </c:pt>
                <c:pt idx="172">
                  <c:v>6-nov-17</c:v>
                </c:pt>
                <c:pt idx="173">
                  <c:v>7-nov-17</c:v>
                </c:pt>
                <c:pt idx="174">
                  <c:v>8-nov-17</c:v>
                </c:pt>
                <c:pt idx="175">
                  <c:v>9-nov-17</c:v>
                </c:pt>
                <c:pt idx="176">
                  <c:v>10-nov-17</c:v>
                </c:pt>
                <c:pt idx="177">
                  <c:v>13-nov-17</c:v>
                </c:pt>
                <c:pt idx="178">
                  <c:v>14-nov-17</c:v>
                </c:pt>
                <c:pt idx="179">
                  <c:v>16-nov-17</c:v>
                </c:pt>
                <c:pt idx="180">
                  <c:v>17-nov-17</c:v>
                </c:pt>
                <c:pt idx="181">
                  <c:v>20-nov-17</c:v>
                </c:pt>
                <c:pt idx="182">
                  <c:v>21-nov-17</c:v>
                </c:pt>
                <c:pt idx="183">
                  <c:v>22-nov-17</c:v>
                </c:pt>
                <c:pt idx="184">
                  <c:v>23-nov-17</c:v>
                </c:pt>
                <c:pt idx="185">
                  <c:v>24-nov-17</c:v>
                </c:pt>
                <c:pt idx="186">
                  <c:v>27-nov-17</c:v>
                </c:pt>
                <c:pt idx="187">
                  <c:v>28-nov-17</c:v>
                </c:pt>
                <c:pt idx="188">
                  <c:v>29-nov-17</c:v>
                </c:pt>
                <c:pt idx="189">
                  <c:v>30-nov-17</c:v>
                </c:pt>
                <c:pt idx="190">
                  <c:v>1-dez-17</c:v>
                </c:pt>
                <c:pt idx="191">
                  <c:v>4-dez-17</c:v>
                </c:pt>
                <c:pt idx="192">
                  <c:v>5-dez-17</c:v>
                </c:pt>
                <c:pt idx="193">
                  <c:v>6-dez-17</c:v>
                </c:pt>
                <c:pt idx="194">
                  <c:v>7-dez-17</c:v>
                </c:pt>
                <c:pt idx="195">
                  <c:v>8-dez-17</c:v>
                </c:pt>
                <c:pt idx="196">
                  <c:v>11-dez-17</c:v>
                </c:pt>
                <c:pt idx="197">
                  <c:v>12-dez-17</c:v>
                </c:pt>
                <c:pt idx="198">
                  <c:v>13-dez-17</c:v>
                </c:pt>
                <c:pt idx="199">
                  <c:v>14-dez-17</c:v>
                </c:pt>
                <c:pt idx="200">
                  <c:v>15-dez-17</c:v>
                </c:pt>
                <c:pt idx="201">
                  <c:v>18-dez-17</c:v>
                </c:pt>
                <c:pt idx="202">
                  <c:v>19-dez-17</c:v>
                </c:pt>
                <c:pt idx="203">
                  <c:v>20-dez-17</c:v>
                </c:pt>
                <c:pt idx="204">
                  <c:v>21-dez-17</c:v>
                </c:pt>
                <c:pt idx="205">
                  <c:v>22-dez-17</c:v>
                </c:pt>
                <c:pt idx="206">
                  <c:v>26-dez-17</c:v>
                </c:pt>
                <c:pt idx="207">
                  <c:v>27-dez-17</c:v>
                </c:pt>
                <c:pt idx="208">
                  <c:v>28-dez-17</c:v>
                </c:pt>
                <c:pt idx="209">
                  <c:v>29-dez-17</c:v>
                </c:pt>
                <c:pt idx="210">
                  <c:v>2-jan-18</c:v>
                </c:pt>
                <c:pt idx="211">
                  <c:v>3-jan-18</c:v>
                </c:pt>
                <c:pt idx="212">
                  <c:v>4-jan-18</c:v>
                </c:pt>
                <c:pt idx="213">
                  <c:v>5-jan-18</c:v>
                </c:pt>
                <c:pt idx="214">
                  <c:v>8-jan-18</c:v>
                </c:pt>
                <c:pt idx="215">
                  <c:v>9-jan-18</c:v>
                </c:pt>
                <c:pt idx="216">
                  <c:v>10-jan-18</c:v>
                </c:pt>
                <c:pt idx="217">
                  <c:v>11-jan-18</c:v>
                </c:pt>
                <c:pt idx="218">
                  <c:v>12-jan-18</c:v>
                </c:pt>
                <c:pt idx="219">
                  <c:v>15-jan-18</c:v>
                </c:pt>
                <c:pt idx="220">
                  <c:v>16-jan-18</c:v>
                </c:pt>
                <c:pt idx="221">
                  <c:v>17-jan-18</c:v>
                </c:pt>
                <c:pt idx="222">
                  <c:v>18-jan-18</c:v>
                </c:pt>
                <c:pt idx="223">
                  <c:v>19-jan-18</c:v>
                </c:pt>
                <c:pt idx="224">
                  <c:v>22-jan-18</c:v>
                </c:pt>
                <c:pt idx="225">
                  <c:v>23-jan-18</c:v>
                </c:pt>
                <c:pt idx="226">
                  <c:v>24-jan-18</c:v>
                </c:pt>
                <c:pt idx="227">
                  <c:v>25-jan-18</c:v>
                </c:pt>
                <c:pt idx="228">
                  <c:v>26-jan-18</c:v>
                </c:pt>
                <c:pt idx="229">
                  <c:v>29-jan-18</c:v>
                </c:pt>
                <c:pt idx="230">
                  <c:v>30-jan-18</c:v>
                </c:pt>
                <c:pt idx="231">
                  <c:v>31-jan-18</c:v>
                </c:pt>
                <c:pt idx="232">
                  <c:v>1-fev-18</c:v>
                </c:pt>
                <c:pt idx="233">
                  <c:v>2-fev-18</c:v>
                </c:pt>
                <c:pt idx="234">
                  <c:v>5-fev-18</c:v>
                </c:pt>
                <c:pt idx="235">
                  <c:v>6-fev-18</c:v>
                </c:pt>
                <c:pt idx="236">
                  <c:v>7-fev-18</c:v>
                </c:pt>
                <c:pt idx="237">
                  <c:v>8-fev-18</c:v>
                </c:pt>
                <c:pt idx="238">
                  <c:v>9-fev-18</c:v>
                </c:pt>
                <c:pt idx="239">
                  <c:v>14-fev-18</c:v>
                </c:pt>
                <c:pt idx="240">
                  <c:v>15-fev-18</c:v>
                </c:pt>
                <c:pt idx="241">
                  <c:v>16-fev-18</c:v>
                </c:pt>
                <c:pt idx="242">
                  <c:v>19-fev-18</c:v>
                </c:pt>
                <c:pt idx="243">
                  <c:v>20-fev-18</c:v>
                </c:pt>
                <c:pt idx="244">
                  <c:v>21-fev-18</c:v>
                </c:pt>
                <c:pt idx="245">
                  <c:v>22-fev-18</c:v>
                </c:pt>
                <c:pt idx="246">
                  <c:v>23-fev-18</c:v>
                </c:pt>
                <c:pt idx="247">
                  <c:v>26-fev-18</c:v>
                </c:pt>
                <c:pt idx="248">
                  <c:v>27-fev-18</c:v>
                </c:pt>
                <c:pt idx="249">
                  <c:v>28-fev-18</c:v>
                </c:pt>
                <c:pt idx="250">
                  <c:v>1-mar-18</c:v>
                </c:pt>
                <c:pt idx="251">
                  <c:v>2-mar-18</c:v>
                </c:pt>
                <c:pt idx="252">
                  <c:v>5-mar-18</c:v>
                </c:pt>
                <c:pt idx="253">
                  <c:v>6-mar-18</c:v>
                </c:pt>
                <c:pt idx="254">
                  <c:v>7-mar-18</c:v>
                </c:pt>
                <c:pt idx="255">
                  <c:v>8-mar-18</c:v>
                </c:pt>
                <c:pt idx="256">
                  <c:v>9-mar-18</c:v>
                </c:pt>
                <c:pt idx="257">
                  <c:v>12-mar-18</c:v>
                </c:pt>
                <c:pt idx="258">
                  <c:v>13-mar-18</c:v>
                </c:pt>
                <c:pt idx="259">
                  <c:v>14-mar-18</c:v>
                </c:pt>
                <c:pt idx="260">
                  <c:v>15-mar-18</c:v>
                </c:pt>
                <c:pt idx="261">
                  <c:v>16-mar-18</c:v>
                </c:pt>
                <c:pt idx="262">
                  <c:v>19-mar-18</c:v>
                </c:pt>
                <c:pt idx="263">
                  <c:v>20-mar-18</c:v>
                </c:pt>
                <c:pt idx="264">
                  <c:v>21-mar-18</c:v>
                </c:pt>
                <c:pt idx="265">
                  <c:v>22-mar-18</c:v>
                </c:pt>
                <c:pt idx="266">
                  <c:v>23-mar-18</c:v>
                </c:pt>
                <c:pt idx="267">
                  <c:v>26-mar-18</c:v>
                </c:pt>
                <c:pt idx="268">
                  <c:v>27-mar-18</c:v>
                </c:pt>
                <c:pt idx="269">
                  <c:v>28-mar-18</c:v>
                </c:pt>
                <c:pt idx="270">
                  <c:v>29-mar-18</c:v>
                </c:pt>
                <c:pt idx="271">
                  <c:v>2-abr-18</c:v>
                </c:pt>
                <c:pt idx="272">
                  <c:v>3-abr-18</c:v>
                </c:pt>
                <c:pt idx="273">
                  <c:v>4-abr-18</c:v>
                </c:pt>
                <c:pt idx="274">
                  <c:v>5-abr-18</c:v>
                </c:pt>
                <c:pt idx="275">
                  <c:v>6-abr-18</c:v>
                </c:pt>
                <c:pt idx="276">
                  <c:v>9-abr-18</c:v>
                </c:pt>
                <c:pt idx="277">
                  <c:v>10-abr-18</c:v>
                </c:pt>
                <c:pt idx="278">
                  <c:v>11-abr-18</c:v>
                </c:pt>
                <c:pt idx="279">
                  <c:v>12-abr-18</c:v>
                </c:pt>
                <c:pt idx="280">
                  <c:v>13-abr-18</c:v>
                </c:pt>
                <c:pt idx="281">
                  <c:v>16-abr-18</c:v>
                </c:pt>
                <c:pt idx="282">
                  <c:v>17-abr-18</c:v>
                </c:pt>
                <c:pt idx="283">
                  <c:v>18-abr-18</c:v>
                </c:pt>
                <c:pt idx="284">
                  <c:v>19-abr-18</c:v>
                </c:pt>
                <c:pt idx="285">
                  <c:v>20-abr-18</c:v>
                </c:pt>
                <c:pt idx="286">
                  <c:v>23-abr-18</c:v>
                </c:pt>
                <c:pt idx="287">
                  <c:v>24-abr-18</c:v>
                </c:pt>
                <c:pt idx="288">
                  <c:v>25-abr-18</c:v>
                </c:pt>
                <c:pt idx="289">
                  <c:v>26-abr-18</c:v>
                </c:pt>
                <c:pt idx="290">
                  <c:v>27-abr-18</c:v>
                </c:pt>
                <c:pt idx="291">
                  <c:v>30-abr-18</c:v>
                </c:pt>
                <c:pt idx="292">
                  <c:v>2-mai-18</c:v>
                </c:pt>
                <c:pt idx="293">
                  <c:v>3-mai-18</c:v>
                </c:pt>
                <c:pt idx="294">
                  <c:v>4-mai-18</c:v>
                </c:pt>
                <c:pt idx="295">
                  <c:v>7-mai-18</c:v>
                </c:pt>
                <c:pt idx="296">
                  <c:v>8-mai-18</c:v>
                </c:pt>
                <c:pt idx="297">
                  <c:v>9-mai-18</c:v>
                </c:pt>
                <c:pt idx="298">
                  <c:v>10-mai-18</c:v>
                </c:pt>
                <c:pt idx="299">
                  <c:v>11-mai-18</c:v>
                </c:pt>
                <c:pt idx="300">
                  <c:v>14-mai-18</c:v>
                </c:pt>
                <c:pt idx="301">
                  <c:v>15-mai-18</c:v>
                </c:pt>
                <c:pt idx="302">
                  <c:v>16-mai-18</c:v>
                </c:pt>
                <c:pt idx="303">
                  <c:v>17-mai-18</c:v>
                </c:pt>
                <c:pt idx="304">
                  <c:v>18-mai-18</c:v>
                </c:pt>
                <c:pt idx="305">
                  <c:v>21-mai-18</c:v>
                </c:pt>
                <c:pt idx="306">
                  <c:v>22-mai-18</c:v>
                </c:pt>
                <c:pt idx="307">
                  <c:v>23-mai-18</c:v>
                </c:pt>
                <c:pt idx="308">
                  <c:v>24-mai-18</c:v>
                </c:pt>
                <c:pt idx="309">
                  <c:v>25-mai-18</c:v>
                </c:pt>
                <c:pt idx="310">
                  <c:v>28-mai-18</c:v>
                </c:pt>
                <c:pt idx="311">
                  <c:v>29-mai-18</c:v>
                </c:pt>
                <c:pt idx="312">
                  <c:v>30-mai-18</c:v>
                </c:pt>
                <c:pt idx="313">
                  <c:v>1-jun-18</c:v>
                </c:pt>
                <c:pt idx="314">
                  <c:v>4-jun-18</c:v>
                </c:pt>
                <c:pt idx="315">
                  <c:v>5-jun-18</c:v>
                </c:pt>
                <c:pt idx="316">
                  <c:v>6-jun-18</c:v>
                </c:pt>
                <c:pt idx="317">
                  <c:v>7-jun-18</c:v>
                </c:pt>
                <c:pt idx="318">
                  <c:v>8-jun-18</c:v>
                </c:pt>
                <c:pt idx="319">
                  <c:v>11-jun-18</c:v>
                </c:pt>
                <c:pt idx="320">
                  <c:v>12-jun-18</c:v>
                </c:pt>
                <c:pt idx="321">
                  <c:v>13-jun-18</c:v>
                </c:pt>
                <c:pt idx="322">
                  <c:v>14-jun-18</c:v>
                </c:pt>
                <c:pt idx="323">
                  <c:v>15-jun-18</c:v>
                </c:pt>
                <c:pt idx="324">
                  <c:v>18-jun-18</c:v>
                </c:pt>
                <c:pt idx="325">
                  <c:v>19-jun-18</c:v>
                </c:pt>
                <c:pt idx="326">
                  <c:v>20-jun-18</c:v>
                </c:pt>
                <c:pt idx="327">
                  <c:v>21-jun-18</c:v>
                </c:pt>
                <c:pt idx="328">
                  <c:v>22-jun-18</c:v>
                </c:pt>
                <c:pt idx="329">
                  <c:v>25-jun-18</c:v>
                </c:pt>
                <c:pt idx="330">
                  <c:v>26-jun-18</c:v>
                </c:pt>
                <c:pt idx="331">
                  <c:v>27-jun-18</c:v>
                </c:pt>
                <c:pt idx="332">
                  <c:v>28-jun-18</c:v>
                </c:pt>
                <c:pt idx="333">
                  <c:v>29-jun-18</c:v>
                </c:pt>
                <c:pt idx="334">
                  <c:v>2-jul-18</c:v>
                </c:pt>
                <c:pt idx="335">
                  <c:v>3-jul-18</c:v>
                </c:pt>
                <c:pt idx="336">
                  <c:v>4-jul-18</c:v>
                </c:pt>
                <c:pt idx="337">
                  <c:v>5-jul-18</c:v>
                </c:pt>
                <c:pt idx="338">
                  <c:v>6-jul-18</c:v>
                </c:pt>
                <c:pt idx="339">
                  <c:v>9-jul-18</c:v>
                </c:pt>
                <c:pt idx="340">
                  <c:v>10-jul-18</c:v>
                </c:pt>
                <c:pt idx="341">
                  <c:v>11-jul-18</c:v>
                </c:pt>
                <c:pt idx="342">
                  <c:v>12-jul-18</c:v>
                </c:pt>
                <c:pt idx="343">
                  <c:v>13-jul-18</c:v>
                </c:pt>
                <c:pt idx="344">
                  <c:v>16-jul-18</c:v>
                </c:pt>
                <c:pt idx="345">
                  <c:v>17-jul-18</c:v>
                </c:pt>
                <c:pt idx="346">
                  <c:v>18-jul-18</c:v>
                </c:pt>
                <c:pt idx="347">
                  <c:v>19-jul-18</c:v>
                </c:pt>
                <c:pt idx="348">
                  <c:v>20-jul-18</c:v>
                </c:pt>
                <c:pt idx="349">
                  <c:v>23-jul-18</c:v>
                </c:pt>
                <c:pt idx="350">
                  <c:v>24-jul-18</c:v>
                </c:pt>
                <c:pt idx="351">
                  <c:v>25-jul-18</c:v>
                </c:pt>
                <c:pt idx="352">
                  <c:v>26-jul-18</c:v>
                </c:pt>
                <c:pt idx="353">
                  <c:v>27-jul-18</c:v>
                </c:pt>
                <c:pt idx="354">
                  <c:v>30-jul-18</c:v>
                </c:pt>
                <c:pt idx="355">
                  <c:v>31-jul-18</c:v>
                </c:pt>
                <c:pt idx="356">
                  <c:v>1-ago-18</c:v>
                </c:pt>
                <c:pt idx="357">
                  <c:v>2-ago-18</c:v>
                </c:pt>
                <c:pt idx="358">
                  <c:v>3-ago-18</c:v>
                </c:pt>
                <c:pt idx="359">
                  <c:v>6-ago-18</c:v>
                </c:pt>
                <c:pt idx="360">
                  <c:v>7-ago-18</c:v>
                </c:pt>
                <c:pt idx="361">
                  <c:v>8-ago-18</c:v>
                </c:pt>
                <c:pt idx="362">
                  <c:v>9-ago-18</c:v>
                </c:pt>
                <c:pt idx="363">
                  <c:v>10-ago-18</c:v>
                </c:pt>
                <c:pt idx="364">
                  <c:v>13-ago-18</c:v>
                </c:pt>
                <c:pt idx="365">
                  <c:v>14-ago-18</c:v>
                </c:pt>
                <c:pt idx="366">
                  <c:v>15-ago-18</c:v>
                </c:pt>
                <c:pt idx="367">
                  <c:v>16-ago-18</c:v>
                </c:pt>
                <c:pt idx="368">
                  <c:v>17-ago-18</c:v>
                </c:pt>
                <c:pt idx="369">
                  <c:v>20-ago-18</c:v>
                </c:pt>
                <c:pt idx="370">
                  <c:v>21-ago-18</c:v>
                </c:pt>
                <c:pt idx="371">
                  <c:v>22-ago-18</c:v>
                </c:pt>
                <c:pt idx="372">
                  <c:v>23-ago-18</c:v>
                </c:pt>
                <c:pt idx="373">
                  <c:v>24-ago-18</c:v>
                </c:pt>
                <c:pt idx="374">
                  <c:v>27-ago-18</c:v>
                </c:pt>
                <c:pt idx="375">
                  <c:v>28-ago-18</c:v>
                </c:pt>
                <c:pt idx="376">
                  <c:v>29-ago-18</c:v>
                </c:pt>
                <c:pt idx="377">
                  <c:v>30-ago-18</c:v>
                </c:pt>
                <c:pt idx="378">
                  <c:v>31-ago-18</c:v>
                </c:pt>
                <c:pt idx="379">
                  <c:v>3-set-18</c:v>
                </c:pt>
                <c:pt idx="380">
                  <c:v>4-set-18</c:v>
                </c:pt>
                <c:pt idx="381">
                  <c:v>5-set-18</c:v>
                </c:pt>
                <c:pt idx="382">
                  <c:v>6-set-18</c:v>
                </c:pt>
                <c:pt idx="383">
                  <c:v>10-set-18</c:v>
                </c:pt>
                <c:pt idx="384">
                  <c:v>11-set-18</c:v>
                </c:pt>
                <c:pt idx="385">
                  <c:v>12-set-18</c:v>
                </c:pt>
                <c:pt idx="386">
                  <c:v>13-set-18</c:v>
                </c:pt>
                <c:pt idx="387">
                  <c:v>14-set-18</c:v>
                </c:pt>
                <c:pt idx="388">
                  <c:v>17-set-18</c:v>
                </c:pt>
                <c:pt idx="389">
                  <c:v>18-set-18</c:v>
                </c:pt>
                <c:pt idx="390">
                  <c:v>19-set-18</c:v>
                </c:pt>
                <c:pt idx="391">
                  <c:v>20-set-18</c:v>
                </c:pt>
                <c:pt idx="392">
                  <c:v>21-set-18</c:v>
                </c:pt>
                <c:pt idx="393">
                  <c:v>24-set-18</c:v>
                </c:pt>
                <c:pt idx="394">
                  <c:v>25-set-18</c:v>
                </c:pt>
                <c:pt idx="395">
                  <c:v>26-set-18</c:v>
                </c:pt>
                <c:pt idx="396">
                  <c:v>27-set-18</c:v>
                </c:pt>
                <c:pt idx="397">
                  <c:v>28-set-18</c:v>
                </c:pt>
                <c:pt idx="398">
                  <c:v>1-out-18</c:v>
                </c:pt>
                <c:pt idx="399">
                  <c:v>2-out-18</c:v>
                </c:pt>
                <c:pt idx="400">
                  <c:v>3-out-18</c:v>
                </c:pt>
                <c:pt idx="401">
                  <c:v>4-out-18</c:v>
                </c:pt>
                <c:pt idx="402">
                  <c:v>5-out-18</c:v>
                </c:pt>
                <c:pt idx="403">
                  <c:v>8-out-18</c:v>
                </c:pt>
                <c:pt idx="404">
                  <c:v>9-out-18</c:v>
                </c:pt>
                <c:pt idx="405">
                  <c:v>10-out-18</c:v>
                </c:pt>
                <c:pt idx="406">
                  <c:v>11-out-18</c:v>
                </c:pt>
                <c:pt idx="407">
                  <c:v>15-out-18</c:v>
                </c:pt>
                <c:pt idx="408">
                  <c:v>16-out-18</c:v>
                </c:pt>
                <c:pt idx="409">
                  <c:v>17-out-18</c:v>
                </c:pt>
                <c:pt idx="410">
                  <c:v>18-out-18</c:v>
                </c:pt>
                <c:pt idx="411">
                  <c:v>19-out-18</c:v>
                </c:pt>
                <c:pt idx="412">
                  <c:v>22-out-18</c:v>
                </c:pt>
                <c:pt idx="413">
                  <c:v>23-out-18</c:v>
                </c:pt>
                <c:pt idx="414">
                  <c:v>24-out-18</c:v>
                </c:pt>
                <c:pt idx="415">
                  <c:v>25-out-18</c:v>
                </c:pt>
                <c:pt idx="416">
                  <c:v>26-out-18</c:v>
                </c:pt>
                <c:pt idx="417">
                  <c:v>29-out-18</c:v>
                </c:pt>
                <c:pt idx="418">
                  <c:v>30-out-18</c:v>
                </c:pt>
                <c:pt idx="419">
                  <c:v>31-out-18</c:v>
                </c:pt>
                <c:pt idx="420">
                  <c:v>1-nov-18</c:v>
                </c:pt>
                <c:pt idx="421">
                  <c:v>5-nov-18</c:v>
                </c:pt>
                <c:pt idx="422">
                  <c:v>6-nov-18</c:v>
                </c:pt>
                <c:pt idx="423">
                  <c:v>7-nov-18</c:v>
                </c:pt>
                <c:pt idx="424">
                  <c:v>8-nov-18</c:v>
                </c:pt>
                <c:pt idx="425">
                  <c:v>9-nov-18</c:v>
                </c:pt>
                <c:pt idx="426">
                  <c:v>12-nov-18</c:v>
                </c:pt>
                <c:pt idx="427">
                  <c:v>13-nov-18</c:v>
                </c:pt>
                <c:pt idx="428">
                  <c:v>14-nov-18</c:v>
                </c:pt>
                <c:pt idx="429">
                  <c:v>16-nov-18</c:v>
                </c:pt>
                <c:pt idx="430">
                  <c:v>19-nov-18</c:v>
                </c:pt>
                <c:pt idx="431">
                  <c:v>20-nov-18</c:v>
                </c:pt>
                <c:pt idx="432">
                  <c:v>21-nov-18</c:v>
                </c:pt>
                <c:pt idx="433">
                  <c:v>22-nov-18</c:v>
                </c:pt>
                <c:pt idx="434">
                  <c:v>23-nov-18</c:v>
                </c:pt>
                <c:pt idx="435">
                  <c:v>26-nov-18</c:v>
                </c:pt>
                <c:pt idx="436">
                  <c:v>27-nov-18</c:v>
                </c:pt>
                <c:pt idx="437">
                  <c:v>28-nov-18</c:v>
                </c:pt>
                <c:pt idx="438">
                  <c:v>29-nov-18</c:v>
                </c:pt>
                <c:pt idx="439">
                  <c:v>30-nov-18</c:v>
                </c:pt>
                <c:pt idx="440">
                  <c:v>3-dez-18</c:v>
                </c:pt>
                <c:pt idx="441">
                  <c:v>4-dez-18</c:v>
                </c:pt>
                <c:pt idx="442">
                  <c:v>5-dez-18</c:v>
                </c:pt>
                <c:pt idx="443">
                  <c:v>6-dez-18</c:v>
                </c:pt>
                <c:pt idx="444">
                  <c:v>7-dez-18</c:v>
                </c:pt>
                <c:pt idx="445">
                  <c:v>10-dez-18</c:v>
                </c:pt>
                <c:pt idx="446">
                  <c:v>11-dez-18</c:v>
                </c:pt>
                <c:pt idx="447">
                  <c:v>12-dez-18</c:v>
                </c:pt>
                <c:pt idx="448">
                  <c:v>13-dez-18</c:v>
                </c:pt>
                <c:pt idx="449">
                  <c:v>14-dez-18</c:v>
                </c:pt>
                <c:pt idx="450">
                  <c:v>17-dez-18</c:v>
                </c:pt>
                <c:pt idx="451">
                  <c:v>18-dez-18</c:v>
                </c:pt>
                <c:pt idx="452">
                  <c:v>19-dez-18</c:v>
                </c:pt>
                <c:pt idx="453">
                  <c:v>20-dez-18</c:v>
                </c:pt>
                <c:pt idx="454">
                  <c:v>21-dez-18</c:v>
                </c:pt>
                <c:pt idx="455">
                  <c:v>24-dez-18</c:v>
                </c:pt>
                <c:pt idx="456">
                  <c:v>26-dez-18</c:v>
                </c:pt>
                <c:pt idx="457">
                  <c:v>27-dez-18</c:v>
                </c:pt>
                <c:pt idx="458">
                  <c:v>28-dez-18</c:v>
                </c:pt>
                <c:pt idx="459">
                  <c:v>31-dez-18</c:v>
                </c:pt>
                <c:pt idx="460">
                  <c:v>2-jan-19</c:v>
                </c:pt>
                <c:pt idx="461">
                  <c:v>3-jan-19</c:v>
                </c:pt>
                <c:pt idx="462">
                  <c:v>4-jan-19</c:v>
                </c:pt>
                <c:pt idx="463">
                  <c:v>7-jan-19</c:v>
                </c:pt>
                <c:pt idx="464">
                  <c:v>8-jan-19</c:v>
                </c:pt>
                <c:pt idx="465">
                  <c:v>9-jan-19</c:v>
                </c:pt>
                <c:pt idx="466">
                  <c:v>10-jan-19</c:v>
                </c:pt>
                <c:pt idx="467">
                  <c:v>11-jan-19</c:v>
                </c:pt>
                <c:pt idx="468">
                  <c:v>14-jan-19</c:v>
                </c:pt>
                <c:pt idx="469">
                  <c:v>15-jan-19</c:v>
                </c:pt>
                <c:pt idx="470">
                  <c:v>16-jan-19</c:v>
                </c:pt>
                <c:pt idx="471">
                  <c:v>17-jan-19</c:v>
                </c:pt>
                <c:pt idx="472">
                  <c:v>18-jan-19</c:v>
                </c:pt>
                <c:pt idx="473">
                  <c:v>21-jan-19</c:v>
                </c:pt>
                <c:pt idx="474">
                  <c:v>22-jan-19</c:v>
                </c:pt>
                <c:pt idx="475">
                  <c:v>23-jan-19</c:v>
                </c:pt>
                <c:pt idx="476">
                  <c:v>24-jan-19</c:v>
                </c:pt>
                <c:pt idx="477">
                  <c:v>25-jan-19</c:v>
                </c:pt>
                <c:pt idx="478">
                  <c:v>28-jan-19</c:v>
                </c:pt>
                <c:pt idx="479">
                  <c:v>29-jan-19</c:v>
                </c:pt>
                <c:pt idx="480">
                  <c:v>30-jan-19</c:v>
                </c:pt>
                <c:pt idx="481">
                  <c:v>31-jan-19</c:v>
                </c:pt>
                <c:pt idx="482">
                  <c:v>1-fev-19</c:v>
                </c:pt>
                <c:pt idx="483">
                  <c:v>4-fev-19</c:v>
                </c:pt>
                <c:pt idx="484">
                  <c:v>5-fev-19</c:v>
                </c:pt>
                <c:pt idx="485">
                  <c:v>6-fev-19</c:v>
                </c:pt>
                <c:pt idx="486">
                  <c:v>7-fev-19</c:v>
                </c:pt>
                <c:pt idx="487">
                  <c:v>8-fev-19</c:v>
                </c:pt>
                <c:pt idx="488">
                  <c:v>11-fev-19</c:v>
                </c:pt>
                <c:pt idx="489">
                  <c:v>12-fev-19</c:v>
                </c:pt>
                <c:pt idx="490">
                  <c:v>13-fev-19</c:v>
                </c:pt>
                <c:pt idx="491">
                  <c:v>14-fev-19</c:v>
                </c:pt>
                <c:pt idx="492">
                  <c:v>15-fev-19</c:v>
                </c:pt>
                <c:pt idx="493">
                  <c:v>18-fev-19</c:v>
                </c:pt>
                <c:pt idx="494">
                  <c:v>19-fev-19</c:v>
                </c:pt>
                <c:pt idx="495">
                  <c:v>20-fev-19</c:v>
                </c:pt>
                <c:pt idx="496">
                  <c:v>21-fev-19</c:v>
                </c:pt>
                <c:pt idx="497">
                  <c:v>22-fev-19</c:v>
                </c:pt>
                <c:pt idx="498">
                  <c:v>25-fev-19</c:v>
                </c:pt>
                <c:pt idx="499">
                  <c:v>26-fev-19</c:v>
                </c:pt>
                <c:pt idx="500">
                  <c:v>27-fev-19</c:v>
                </c:pt>
                <c:pt idx="501">
                  <c:v>28-fev-19</c:v>
                </c:pt>
                <c:pt idx="502">
                  <c:v>1-mar-19</c:v>
                </c:pt>
                <c:pt idx="503">
                  <c:v>6-mar-19</c:v>
                </c:pt>
                <c:pt idx="504">
                  <c:v>7-mar-19</c:v>
                </c:pt>
                <c:pt idx="505">
                  <c:v>8-mar-19</c:v>
                </c:pt>
                <c:pt idx="506">
                  <c:v>11-mar-19</c:v>
                </c:pt>
                <c:pt idx="507">
                  <c:v>12-mar-19</c:v>
                </c:pt>
                <c:pt idx="508">
                  <c:v>13-mar-19</c:v>
                </c:pt>
                <c:pt idx="509">
                  <c:v>14-mar-19</c:v>
                </c:pt>
                <c:pt idx="510">
                  <c:v>15-mar-19</c:v>
                </c:pt>
                <c:pt idx="511">
                  <c:v>18-mar-19</c:v>
                </c:pt>
                <c:pt idx="512">
                  <c:v>19-mar-19</c:v>
                </c:pt>
                <c:pt idx="513">
                  <c:v>20-mar-19</c:v>
                </c:pt>
                <c:pt idx="514">
                  <c:v>21-mar-19</c:v>
                </c:pt>
                <c:pt idx="515">
                  <c:v>22-mar-19</c:v>
                </c:pt>
                <c:pt idx="516">
                  <c:v>25-mar-19</c:v>
                </c:pt>
                <c:pt idx="517">
                  <c:v>26-mar-19</c:v>
                </c:pt>
                <c:pt idx="518">
                  <c:v>27-mar-19</c:v>
                </c:pt>
                <c:pt idx="519">
                  <c:v>28-mar-19</c:v>
                </c:pt>
                <c:pt idx="520">
                  <c:v>29-mar-19</c:v>
                </c:pt>
                <c:pt idx="521">
                  <c:v>1-abr-19</c:v>
                </c:pt>
                <c:pt idx="522">
                  <c:v>2-abr-19</c:v>
                </c:pt>
                <c:pt idx="523">
                  <c:v>3-abr-19</c:v>
                </c:pt>
                <c:pt idx="524">
                  <c:v>4-abr-19</c:v>
                </c:pt>
                <c:pt idx="525">
                  <c:v>5-abr-19</c:v>
                </c:pt>
                <c:pt idx="526">
                  <c:v>8-abr-19</c:v>
                </c:pt>
                <c:pt idx="527">
                  <c:v>9-abr-19</c:v>
                </c:pt>
                <c:pt idx="528">
                  <c:v>10-abr-19</c:v>
                </c:pt>
                <c:pt idx="529">
                  <c:v>11-abr-19</c:v>
                </c:pt>
                <c:pt idx="530">
                  <c:v>12-abr-19</c:v>
                </c:pt>
                <c:pt idx="531">
                  <c:v>15-abr-19</c:v>
                </c:pt>
                <c:pt idx="532">
                  <c:v>16-abr-19</c:v>
                </c:pt>
                <c:pt idx="533">
                  <c:v>17-abr-19</c:v>
                </c:pt>
                <c:pt idx="534">
                  <c:v>18-abr-19</c:v>
                </c:pt>
                <c:pt idx="535">
                  <c:v>22-abr-19</c:v>
                </c:pt>
                <c:pt idx="536">
                  <c:v>23-abr-19</c:v>
                </c:pt>
                <c:pt idx="537">
                  <c:v>24-abr-19</c:v>
                </c:pt>
                <c:pt idx="538">
                  <c:v>25-abr-19</c:v>
                </c:pt>
                <c:pt idx="539">
                  <c:v>26-abr-19</c:v>
                </c:pt>
                <c:pt idx="540">
                  <c:v>29-abr-19</c:v>
                </c:pt>
                <c:pt idx="541">
                  <c:v>30-abr-19</c:v>
                </c:pt>
                <c:pt idx="542">
                  <c:v>2-mai-19</c:v>
                </c:pt>
                <c:pt idx="543">
                  <c:v>3-mai-19</c:v>
                </c:pt>
                <c:pt idx="544">
                  <c:v>6-mai-19</c:v>
                </c:pt>
                <c:pt idx="545">
                  <c:v>7-mai-19</c:v>
                </c:pt>
                <c:pt idx="546">
                  <c:v>8-mai-19</c:v>
                </c:pt>
                <c:pt idx="547">
                  <c:v>9-mai-19</c:v>
                </c:pt>
                <c:pt idx="548">
                  <c:v>10-mai-19</c:v>
                </c:pt>
                <c:pt idx="549">
                  <c:v>13-mai-19</c:v>
                </c:pt>
                <c:pt idx="550">
                  <c:v>14-mai-19</c:v>
                </c:pt>
                <c:pt idx="551">
                  <c:v>15-mai-19</c:v>
                </c:pt>
                <c:pt idx="552">
                  <c:v>16-mai-19</c:v>
                </c:pt>
                <c:pt idx="553">
                  <c:v>17-mai-19</c:v>
                </c:pt>
                <c:pt idx="554">
                  <c:v>20-mai-19</c:v>
                </c:pt>
                <c:pt idx="555">
                  <c:v>21-mai-19</c:v>
                </c:pt>
                <c:pt idx="556">
                  <c:v>22-mai-19</c:v>
                </c:pt>
                <c:pt idx="557">
                  <c:v>23-mai-19</c:v>
                </c:pt>
                <c:pt idx="558">
                  <c:v>24-mai-19</c:v>
                </c:pt>
                <c:pt idx="559">
                  <c:v>27-mai-19</c:v>
                </c:pt>
                <c:pt idx="560">
                  <c:v>28-mai-19</c:v>
                </c:pt>
                <c:pt idx="561">
                  <c:v>29-mai-19</c:v>
                </c:pt>
                <c:pt idx="562">
                  <c:v>30-mai-19</c:v>
                </c:pt>
                <c:pt idx="563">
                  <c:v>31-mai-19</c:v>
                </c:pt>
                <c:pt idx="564">
                  <c:v>3-jun-19</c:v>
                </c:pt>
                <c:pt idx="565">
                  <c:v>4-jun-19</c:v>
                </c:pt>
                <c:pt idx="566">
                  <c:v>5-jun-19</c:v>
                </c:pt>
                <c:pt idx="567">
                  <c:v>6-jun-19</c:v>
                </c:pt>
                <c:pt idx="568">
                  <c:v>7-jun-19</c:v>
                </c:pt>
                <c:pt idx="569">
                  <c:v>10-jun-19</c:v>
                </c:pt>
                <c:pt idx="570">
                  <c:v>11-jun-19</c:v>
                </c:pt>
                <c:pt idx="571">
                  <c:v>12-jun-19</c:v>
                </c:pt>
                <c:pt idx="572">
                  <c:v>13-jun-19</c:v>
                </c:pt>
                <c:pt idx="573">
                  <c:v>14-jun-19</c:v>
                </c:pt>
                <c:pt idx="574">
                  <c:v>17-jun-19</c:v>
                </c:pt>
                <c:pt idx="575">
                  <c:v>18-jun-19</c:v>
                </c:pt>
                <c:pt idx="576">
                  <c:v>19-jun-19</c:v>
                </c:pt>
                <c:pt idx="577">
                  <c:v>21-jun-19</c:v>
                </c:pt>
                <c:pt idx="578">
                  <c:v>24-jun-19</c:v>
                </c:pt>
                <c:pt idx="579">
                  <c:v>25-jun-19</c:v>
                </c:pt>
                <c:pt idx="580">
                  <c:v>26-jun-19</c:v>
                </c:pt>
                <c:pt idx="581">
                  <c:v>27-jun-19</c:v>
                </c:pt>
                <c:pt idx="582">
                  <c:v>28-jun-19</c:v>
                </c:pt>
                <c:pt idx="583">
                  <c:v>1-jul-19</c:v>
                </c:pt>
                <c:pt idx="584">
                  <c:v>2-jul-19</c:v>
                </c:pt>
                <c:pt idx="585">
                  <c:v>3-jul-19</c:v>
                </c:pt>
                <c:pt idx="586">
                  <c:v>4-jul-19</c:v>
                </c:pt>
                <c:pt idx="587">
                  <c:v>5-jul-19</c:v>
                </c:pt>
                <c:pt idx="588">
                  <c:v>8-jul-19</c:v>
                </c:pt>
                <c:pt idx="589">
                  <c:v>9-jul-19</c:v>
                </c:pt>
                <c:pt idx="590">
                  <c:v>10-jul-19</c:v>
                </c:pt>
                <c:pt idx="591">
                  <c:v>11-jul-19</c:v>
                </c:pt>
                <c:pt idx="592">
                  <c:v>12-jul-19</c:v>
                </c:pt>
                <c:pt idx="593">
                  <c:v>15-jul-19</c:v>
                </c:pt>
                <c:pt idx="594">
                  <c:v>16-jul-19</c:v>
                </c:pt>
                <c:pt idx="595">
                  <c:v>17-jul-19</c:v>
                </c:pt>
                <c:pt idx="596">
                  <c:v>18-jul-19</c:v>
                </c:pt>
                <c:pt idx="597">
                  <c:v>19-jul-19</c:v>
                </c:pt>
                <c:pt idx="598">
                  <c:v>22-jul-19</c:v>
                </c:pt>
                <c:pt idx="599">
                  <c:v>23-jul-19</c:v>
                </c:pt>
                <c:pt idx="600">
                  <c:v>24-jul-19</c:v>
                </c:pt>
                <c:pt idx="601">
                  <c:v>25-jul-19</c:v>
                </c:pt>
                <c:pt idx="602">
                  <c:v>26-jul-19</c:v>
                </c:pt>
                <c:pt idx="603">
                  <c:v>29-jul-19</c:v>
                </c:pt>
                <c:pt idx="604">
                  <c:v>30-jul-19</c:v>
                </c:pt>
                <c:pt idx="605">
                  <c:v>31-jul-19</c:v>
                </c:pt>
                <c:pt idx="606">
                  <c:v>1-ago-19</c:v>
                </c:pt>
                <c:pt idx="607">
                  <c:v>2-ago-19</c:v>
                </c:pt>
                <c:pt idx="608">
                  <c:v>5-ago-19</c:v>
                </c:pt>
                <c:pt idx="609">
                  <c:v>6-ago-19</c:v>
                </c:pt>
                <c:pt idx="610">
                  <c:v>7-ago-19</c:v>
                </c:pt>
                <c:pt idx="611">
                  <c:v>8-ago-19</c:v>
                </c:pt>
                <c:pt idx="612">
                  <c:v>9-ago-19</c:v>
                </c:pt>
                <c:pt idx="613">
                  <c:v>12-ago-19</c:v>
                </c:pt>
                <c:pt idx="614">
                  <c:v>13-ago-19</c:v>
                </c:pt>
                <c:pt idx="615">
                  <c:v>14-ago-19</c:v>
                </c:pt>
                <c:pt idx="616">
                  <c:v>15-ago-19</c:v>
                </c:pt>
                <c:pt idx="617">
                  <c:v>16-ago-19</c:v>
                </c:pt>
                <c:pt idx="618">
                  <c:v>19-ago-19</c:v>
                </c:pt>
                <c:pt idx="619">
                  <c:v>20-ago-19</c:v>
                </c:pt>
                <c:pt idx="620">
                  <c:v>21-ago-19</c:v>
                </c:pt>
                <c:pt idx="621">
                  <c:v>22-ago-19</c:v>
                </c:pt>
                <c:pt idx="622">
                  <c:v>23-ago-19</c:v>
                </c:pt>
                <c:pt idx="623">
                  <c:v>26-ago-19</c:v>
                </c:pt>
                <c:pt idx="624">
                  <c:v>27-ago-19</c:v>
                </c:pt>
                <c:pt idx="625">
                  <c:v>28-ago-19</c:v>
                </c:pt>
                <c:pt idx="626">
                  <c:v>29-ago-19</c:v>
                </c:pt>
                <c:pt idx="627">
                  <c:v>30-ago-19</c:v>
                </c:pt>
                <c:pt idx="628">
                  <c:v>2-set-19</c:v>
                </c:pt>
                <c:pt idx="629">
                  <c:v>3-set-19</c:v>
                </c:pt>
                <c:pt idx="630">
                  <c:v>4-set-19</c:v>
                </c:pt>
                <c:pt idx="631">
                  <c:v>5-set-19</c:v>
                </c:pt>
                <c:pt idx="632">
                  <c:v>6-set-19</c:v>
                </c:pt>
                <c:pt idx="633">
                  <c:v>9-set-19</c:v>
                </c:pt>
                <c:pt idx="634">
                  <c:v>10-set-19</c:v>
                </c:pt>
                <c:pt idx="635">
                  <c:v>11-set-19</c:v>
                </c:pt>
                <c:pt idx="636">
                  <c:v>12-set-19</c:v>
                </c:pt>
                <c:pt idx="637">
                  <c:v>13-set-19</c:v>
                </c:pt>
                <c:pt idx="638">
                  <c:v>16-set-19</c:v>
                </c:pt>
                <c:pt idx="639">
                  <c:v>17-set-19</c:v>
                </c:pt>
                <c:pt idx="640">
                  <c:v>18-set-19</c:v>
                </c:pt>
                <c:pt idx="641">
                  <c:v>19-set-19</c:v>
                </c:pt>
                <c:pt idx="642">
                  <c:v>20-set-19</c:v>
                </c:pt>
                <c:pt idx="643">
                  <c:v>23-set-19</c:v>
                </c:pt>
                <c:pt idx="644">
                  <c:v>24-set-19</c:v>
                </c:pt>
                <c:pt idx="645">
                  <c:v>25-set-19</c:v>
                </c:pt>
                <c:pt idx="646">
                  <c:v>26-set-19</c:v>
                </c:pt>
                <c:pt idx="647">
                  <c:v>27-set-19</c:v>
                </c:pt>
                <c:pt idx="648">
                  <c:v>30-set-19</c:v>
                </c:pt>
                <c:pt idx="649">
                  <c:v>1-out-19</c:v>
                </c:pt>
                <c:pt idx="650">
                  <c:v>2-out-19</c:v>
                </c:pt>
                <c:pt idx="651">
                  <c:v>3-out-19</c:v>
                </c:pt>
                <c:pt idx="652">
                  <c:v>4-out-19</c:v>
                </c:pt>
                <c:pt idx="653">
                  <c:v>7-out-19</c:v>
                </c:pt>
                <c:pt idx="654">
                  <c:v>8-out-19</c:v>
                </c:pt>
                <c:pt idx="655">
                  <c:v>9-out-19</c:v>
                </c:pt>
                <c:pt idx="656">
                  <c:v>10-out-19</c:v>
                </c:pt>
                <c:pt idx="657">
                  <c:v>11-out-19</c:v>
                </c:pt>
                <c:pt idx="658">
                  <c:v>14-out-19</c:v>
                </c:pt>
                <c:pt idx="659">
                  <c:v>15-out-19</c:v>
                </c:pt>
                <c:pt idx="660">
                  <c:v>16-out-19</c:v>
                </c:pt>
                <c:pt idx="661">
                  <c:v>17-out-19</c:v>
                </c:pt>
                <c:pt idx="662">
                  <c:v>18-out-19</c:v>
                </c:pt>
                <c:pt idx="663">
                  <c:v>21-out-19</c:v>
                </c:pt>
                <c:pt idx="664">
                  <c:v>22-out-19</c:v>
                </c:pt>
                <c:pt idx="665">
                  <c:v>23-out-19</c:v>
                </c:pt>
                <c:pt idx="666">
                  <c:v>24-out-19</c:v>
                </c:pt>
                <c:pt idx="667">
                  <c:v>25-out-19</c:v>
                </c:pt>
                <c:pt idx="668">
                  <c:v>28-out-19</c:v>
                </c:pt>
                <c:pt idx="669">
                  <c:v>29-out-19</c:v>
                </c:pt>
                <c:pt idx="670">
                  <c:v>30-out-19</c:v>
                </c:pt>
                <c:pt idx="671">
                  <c:v>31-out-19</c:v>
                </c:pt>
                <c:pt idx="672">
                  <c:v>1-nov-19</c:v>
                </c:pt>
                <c:pt idx="673">
                  <c:v>4-nov-19</c:v>
                </c:pt>
                <c:pt idx="674">
                  <c:v>5-nov-19</c:v>
                </c:pt>
                <c:pt idx="675">
                  <c:v>6-nov-19</c:v>
                </c:pt>
                <c:pt idx="676">
                  <c:v>7-nov-19</c:v>
                </c:pt>
                <c:pt idx="677">
                  <c:v>8-nov-19</c:v>
                </c:pt>
                <c:pt idx="678">
                  <c:v>11-nov-19</c:v>
                </c:pt>
                <c:pt idx="679">
                  <c:v>12-nov-19</c:v>
                </c:pt>
                <c:pt idx="680">
                  <c:v>13-nov-19</c:v>
                </c:pt>
                <c:pt idx="681">
                  <c:v>14-nov-19</c:v>
                </c:pt>
                <c:pt idx="682">
                  <c:v>18-nov-19</c:v>
                </c:pt>
                <c:pt idx="683">
                  <c:v>19-nov-19</c:v>
                </c:pt>
                <c:pt idx="684">
                  <c:v>20-nov-19</c:v>
                </c:pt>
                <c:pt idx="685">
                  <c:v>21-nov-19</c:v>
                </c:pt>
                <c:pt idx="686">
                  <c:v>22-nov-19</c:v>
                </c:pt>
                <c:pt idx="687">
                  <c:v>25-nov-19</c:v>
                </c:pt>
                <c:pt idx="688">
                  <c:v>26-nov-19</c:v>
                </c:pt>
                <c:pt idx="689">
                  <c:v>27-nov-19</c:v>
                </c:pt>
                <c:pt idx="690">
                  <c:v>28-nov-19</c:v>
                </c:pt>
                <c:pt idx="691">
                  <c:v>29-nov-19</c:v>
                </c:pt>
                <c:pt idx="692">
                  <c:v>2-dez-19</c:v>
                </c:pt>
                <c:pt idx="693">
                  <c:v>3-dez-19</c:v>
                </c:pt>
                <c:pt idx="694">
                  <c:v>4-dez-19</c:v>
                </c:pt>
                <c:pt idx="695">
                  <c:v>5-dez-19</c:v>
                </c:pt>
                <c:pt idx="696">
                  <c:v>6-dez-19</c:v>
                </c:pt>
                <c:pt idx="697">
                  <c:v>9-dez-19</c:v>
                </c:pt>
                <c:pt idx="698">
                  <c:v>10-dez-19</c:v>
                </c:pt>
                <c:pt idx="699">
                  <c:v>11-dez-19</c:v>
                </c:pt>
                <c:pt idx="700">
                  <c:v>12-dez-19</c:v>
                </c:pt>
                <c:pt idx="701">
                  <c:v>13-dez-19</c:v>
                </c:pt>
                <c:pt idx="702">
                  <c:v>16-dez-19</c:v>
                </c:pt>
                <c:pt idx="703">
                  <c:v>17-dez-19</c:v>
                </c:pt>
                <c:pt idx="704">
                  <c:v>18-dez-19</c:v>
                </c:pt>
                <c:pt idx="705">
                  <c:v>19-dez-19</c:v>
                </c:pt>
                <c:pt idx="706">
                  <c:v>20-dez-19</c:v>
                </c:pt>
                <c:pt idx="707">
                  <c:v>23-dez-19</c:v>
                </c:pt>
                <c:pt idx="708">
                  <c:v>24-dez-19</c:v>
                </c:pt>
                <c:pt idx="709">
                  <c:v>26-dez-19</c:v>
                </c:pt>
                <c:pt idx="710">
                  <c:v>27-dez-19</c:v>
                </c:pt>
                <c:pt idx="711">
                  <c:v>30-dez-19</c:v>
                </c:pt>
                <c:pt idx="712">
                  <c:v>31-dez-19</c:v>
                </c:pt>
              </c:strCache>
            </c:strRef>
          </c:cat>
          <c:val>
            <c:numRef>
              <c:f>Cenários!$M$2:$M$5000</c:f>
              <c:numCache>
                <c:formatCode>0.0000%</c:formatCode>
                <c:ptCount val="4999"/>
                <c:pt idx="1">
                  <c:v>4.7631495908340149E-4</c:v>
                </c:pt>
                <c:pt idx="2">
                  <c:v>9.5285679410705981E-4</c:v>
                </c:pt>
                <c:pt idx="3">
                  <c:v>1.4296256131354212E-3</c:v>
                </c:pt>
                <c:pt idx="4">
                  <c:v>1.9066215242842244E-3</c:v>
                </c:pt>
                <c:pt idx="5">
                  <c:v>2.3838446357209442E-3</c:v>
                </c:pt>
                <c:pt idx="6">
                  <c:v>2.86129505566457E-3</c:v>
                </c:pt>
                <c:pt idx="7">
                  <c:v>3.3389728923853834E-3</c:v>
                </c:pt>
                <c:pt idx="8">
                  <c:v>3.8168782542054025E-3</c:v>
                </c:pt>
                <c:pt idx="9">
                  <c:v>4.2950112494983816E-3</c:v>
                </c:pt>
                <c:pt idx="10">
                  <c:v>4.7733719866893676E-3</c:v>
                </c:pt>
                <c:pt idx="11">
                  <c:v>5.2519605742553654E-3</c:v>
                </c:pt>
                <c:pt idx="12">
                  <c:v>5.7307771207248948E-3</c:v>
                </c:pt>
                <c:pt idx="13">
                  <c:v>6.2098217346779894E-3</c:v>
                </c:pt>
                <c:pt idx="14">
                  <c:v>6.6890945247468636E-3</c:v>
                </c:pt>
                <c:pt idx="15">
                  <c:v>7.1685955996150241E-3</c:v>
                </c:pt>
                <c:pt idx="16">
                  <c:v>7.648325068018158E-3</c:v>
                </c:pt>
                <c:pt idx="17">
                  <c:v>8.1282830387434668E-3</c:v>
                </c:pt>
                <c:pt idx="18">
                  <c:v>8.6084696206298883E-3</c:v>
                </c:pt>
                <c:pt idx="19">
                  <c:v>9.0888849225683188E-3</c:v>
                </c:pt>
                <c:pt idx="20">
                  <c:v>9.5695290535018351E-3</c:v>
                </c:pt>
                <c:pt idx="21">
                  <c:v>1.0050402122424806E-2</c:v>
                </c:pt>
                <c:pt idx="22">
                  <c:v>1.0531504238384004E-2</c:v>
                </c:pt>
                <c:pt idx="23">
                  <c:v>1.1012835510477714E-2</c:v>
                </c:pt>
                <c:pt idx="24">
                  <c:v>1.1494396047856625E-2</c:v>
                </c:pt>
                <c:pt idx="25">
                  <c:v>1.1976185959723162E-2</c:v>
                </c:pt>
                <c:pt idx="26">
                  <c:v>1.2458205355331931E-2</c:v>
                </c:pt>
                <c:pt idx="27">
                  <c:v>1.2940454343989494E-2</c:v>
                </c:pt>
                <c:pt idx="28">
                  <c:v>1.3422933035054374E-2</c:v>
                </c:pt>
                <c:pt idx="29">
                  <c:v>1.3905641537937052E-2</c:v>
                </c:pt>
                <c:pt idx="30">
                  <c:v>1.4388579962100634E-2</c:v>
                </c:pt>
                <c:pt idx="31">
                  <c:v>1.487174841705996E-2</c:v>
                </c:pt>
                <c:pt idx="32">
                  <c:v>1.5328256142356222E-2</c:v>
                </c:pt>
                <c:pt idx="33">
                  <c:v>1.5784969213109568E-2</c:v>
                </c:pt>
                <c:pt idx="34">
                  <c:v>1.6241887721688331E-2</c:v>
                </c:pt>
                <c:pt idx="35">
                  <c:v>1.6699011760502147E-2</c:v>
                </c:pt>
                <c:pt idx="36">
                  <c:v>1.7156341422002397E-2</c:v>
                </c:pt>
                <c:pt idx="37">
                  <c:v>1.761387679868176E-2</c:v>
                </c:pt>
                <c:pt idx="38">
                  <c:v>1.8071617983074439E-2</c:v>
                </c:pt>
                <c:pt idx="39">
                  <c:v>1.8529565067756826E-2</c:v>
                </c:pt>
                <c:pt idx="40">
                  <c:v>1.8987718145346388E-2</c:v>
                </c:pt>
                <c:pt idx="41">
                  <c:v>1.9446077308502563E-2</c:v>
                </c:pt>
                <c:pt idx="42">
                  <c:v>1.9904642649926307E-2</c:v>
                </c:pt>
                <c:pt idx="43">
                  <c:v>2.0363414262360324E-2</c:v>
                </c:pt>
                <c:pt idx="44">
                  <c:v>2.0822392238589282E-2</c:v>
                </c:pt>
                <c:pt idx="45">
                  <c:v>2.1281576671439151E-2</c:v>
                </c:pt>
                <c:pt idx="46">
                  <c:v>2.1740967653777865E-2</c:v>
                </c:pt>
                <c:pt idx="47">
                  <c:v>2.2200565278515327E-2</c:v>
                </c:pt>
                <c:pt idx="48">
                  <c:v>2.266036963860274E-2</c:v>
                </c:pt>
                <c:pt idx="49">
                  <c:v>2.3120380827033715E-2</c:v>
                </c:pt>
                <c:pt idx="50">
                  <c:v>2.3580598936843167E-2</c:v>
                </c:pt>
                <c:pt idx="51">
                  <c:v>2.4041024061108196E-2</c:v>
                </c:pt>
                <c:pt idx="52">
                  <c:v>2.4501656292947649E-2</c:v>
                </c:pt>
                <c:pt idx="53">
                  <c:v>2.4962495725522116E-2</c:v>
                </c:pt>
                <c:pt idx="54">
                  <c:v>2.5423542452034376E-2</c:v>
                </c:pt>
                <c:pt idx="55">
                  <c:v>2.5884796565729173E-2</c:v>
                </c:pt>
                <c:pt idx="56">
                  <c:v>2.6346258159892777E-2</c:v>
                </c:pt>
                <c:pt idx="57">
                  <c:v>2.6807927327853864E-2</c:v>
                </c:pt>
                <c:pt idx="58">
                  <c:v>2.7269804162982636E-2</c:v>
                </c:pt>
                <c:pt idx="59">
                  <c:v>2.7731888758691703E-2</c:v>
                </c:pt>
                <c:pt idx="60">
                  <c:v>2.8194181208435642E-2</c:v>
                </c:pt>
                <c:pt idx="61">
                  <c:v>2.8656681605710776E-2</c:v>
                </c:pt>
                <c:pt idx="62">
                  <c:v>2.9119390044055837E-2</c:v>
                </c:pt>
                <c:pt idx="63">
                  <c:v>2.9582306617051302E-2</c:v>
                </c:pt>
                <c:pt idx="64">
                  <c:v>3.0027143040677551E-2</c:v>
                </c:pt>
                <c:pt idx="65">
                  <c:v>3.0472171658208591E-2</c:v>
                </c:pt>
                <c:pt idx="66">
                  <c:v>3.0917392552682887E-2</c:v>
                </c:pt>
                <c:pt idx="67">
                  <c:v>3.1362805807174432E-2</c:v>
                </c:pt>
                <c:pt idx="68">
                  <c:v>3.1808411504793632E-2</c:v>
                </c:pt>
                <c:pt idx="69">
                  <c:v>3.2254209728686423E-2</c:v>
                </c:pt>
                <c:pt idx="70">
                  <c:v>3.2700200562034931E-2</c:v>
                </c:pt>
                <c:pt idx="71">
                  <c:v>3.3146384088056813E-2</c:v>
                </c:pt>
                <c:pt idx="72">
                  <c:v>3.3592760390006138E-2</c:v>
                </c:pt>
                <c:pt idx="73">
                  <c:v>3.4039329551172726E-2</c:v>
                </c:pt>
                <c:pt idx="74">
                  <c:v>3.4486091654882367E-2</c:v>
                </c:pt>
                <c:pt idx="75">
                  <c:v>3.4933046784497046E-2</c:v>
                </c:pt>
                <c:pt idx="76">
                  <c:v>3.5380195023414496E-2</c:v>
                </c:pt>
                <c:pt idx="77">
                  <c:v>3.5827536455068643E-2</c:v>
                </c:pt>
                <c:pt idx="78">
                  <c:v>3.6275071162929162E-2</c:v>
                </c:pt>
                <c:pt idx="79">
                  <c:v>3.6722799230502368E-2</c:v>
                </c:pt>
                <c:pt idx="80">
                  <c:v>3.7170720741330321E-2</c:v>
                </c:pt>
                <c:pt idx="81">
                  <c:v>3.7618835778991055E-2</c:v>
                </c:pt>
                <c:pt idx="82">
                  <c:v>3.8067144427098798E-2</c:v>
                </c:pt>
                <c:pt idx="83">
                  <c:v>3.851564676930419E-2</c:v>
                </c:pt>
                <c:pt idx="84">
                  <c:v>3.8964342889293624E-2</c:v>
                </c:pt>
                <c:pt idx="85">
                  <c:v>3.9413232870789905E-2</c:v>
                </c:pt>
                <c:pt idx="86">
                  <c:v>3.9862316797551811E-2</c:v>
                </c:pt>
                <c:pt idx="87">
                  <c:v>4.0311594753374314E-2</c:v>
                </c:pt>
                <c:pt idx="88">
                  <c:v>4.0761066822088798E-2</c:v>
                </c:pt>
                <c:pt idx="89">
                  <c:v>4.1210733087562845E-2</c:v>
                </c:pt>
                <c:pt idx="90">
                  <c:v>4.1660593633700005E-2</c:v>
                </c:pt>
                <c:pt idx="91">
                  <c:v>4.2110648544440465E-2</c:v>
                </c:pt>
                <c:pt idx="92">
                  <c:v>4.2560897903760386E-2</c:v>
                </c:pt>
                <c:pt idx="93">
                  <c:v>4.301134179567212E-2</c:v>
                </c:pt>
                <c:pt idx="94">
                  <c:v>4.3461980304224657E-2</c:v>
                </c:pt>
                <c:pt idx="95">
                  <c:v>4.3912813513503179E-2</c:v>
                </c:pt>
                <c:pt idx="96">
                  <c:v>4.4363841507629065E-2</c:v>
                </c:pt>
                <c:pt idx="97">
                  <c:v>4.4815064370760105E-2</c:v>
                </c:pt>
                <c:pt idx="98">
                  <c:v>4.5266482187090507E-2</c:v>
                </c:pt>
                <c:pt idx="99">
                  <c:v>4.5718095040850892E-2</c:v>
                </c:pt>
                <c:pt idx="100">
                  <c:v>4.6169903016308078E-2</c:v>
                </c:pt>
                <c:pt idx="101">
                  <c:v>4.6621906197765517E-2</c:v>
                </c:pt>
                <c:pt idx="102">
                  <c:v>4.7074104669563077E-2</c:v>
                </c:pt>
                <c:pt idx="103">
                  <c:v>4.7507816173993689E-2</c:v>
                </c:pt>
                <c:pt idx="104">
                  <c:v>4.7941707327284089E-2</c:v>
                </c:pt>
                <c:pt idx="105">
                  <c:v>4.8375778203847197E-2</c:v>
                </c:pt>
                <c:pt idx="106">
                  <c:v>4.8810028878126799E-2</c:v>
                </c:pt>
                <c:pt idx="107">
                  <c:v>4.924445942459732E-2</c:v>
                </c:pt>
                <c:pt idx="108">
                  <c:v>4.9679069917764052E-2</c:v>
                </c:pt>
                <c:pt idx="109">
                  <c:v>5.0113860432163371E-2</c:v>
                </c:pt>
                <c:pt idx="110">
                  <c:v>5.0548831042362075E-2</c:v>
                </c:pt>
                <c:pt idx="111">
                  <c:v>5.0983981822958491E-2</c:v>
                </c:pt>
                <c:pt idx="112">
                  <c:v>5.1419312848581367E-2</c:v>
                </c:pt>
                <c:pt idx="113">
                  <c:v>5.1854824193890536E-2</c:v>
                </c:pt>
                <c:pt idx="114">
                  <c:v>5.2290515933576698E-2</c:v>
                </c:pt>
                <c:pt idx="115">
                  <c:v>5.2726388142361413E-2</c:v>
                </c:pt>
                <c:pt idx="116">
                  <c:v>5.3162440894997331E-2</c:v>
                </c:pt>
                <c:pt idx="117">
                  <c:v>5.3598674266268187E-2</c:v>
                </c:pt>
                <c:pt idx="118">
                  <c:v>5.4035088330988357E-2</c:v>
                </c:pt>
                <c:pt idx="119">
                  <c:v>5.4471683164003526E-2</c:v>
                </c:pt>
                <c:pt idx="120">
                  <c:v>5.4908458840190244E-2</c:v>
                </c:pt>
                <c:pt idx="121">
                  <c:v>5.5345415434455925E-2</c:v>
                </c:pt>
                <c:pt idx="122">
                  <c:v>5.578255302173929E-2</c:v>
                </c:pt>
                <c:pt idx="123">
                  <c:v>5.6219871677009703E-2</c:v>
                </c:pt>
                <c:pt idx="124">
                  <c:v>5.6657371475268059E-2</c:v>
                </c:pt>
                <c:pt idx="125">
                  <c:v>5.7095052491546117E-2</c:v>
                </c:pt>
                <c:pt idx="126">
                  <c:v>5.753291480090672E-2</c:v>
                </c:pt>
                <c:pt idx="127">
                  <c:v>5.7970958478443801E-2</c:v>
                </c:pt>
                <c:pt idx="128">
                  <c:v>5.8409183599282155E-2</c:v>
                </c:pt>
                <c:pt idx="129">
                  <c:v>5.8847590238578107E-2</c:v>
                </c:pt>
                <c:pt idx="130">
                  <c:v>5.9286178471518847E-2</c:v>
                </c:pt>
                <c:pt idx="131">
                  <c:v>5.9724948373322873E-2</c:v>
                </c:pt>
                <c:pt idx="132">
                  <c:v>6.0163900019239769E-2</c:v>
                </c:pt>
                <c:pt idx="133">
                  <c:v>6.0584032529044318E-2</c:v>
                </c:pt>
                <c:pt idx="134">
                  <c:v>6.1004331533223821E-2</c:v>
                </c:pt>
                <c:pt idx="135">
                  <c:v>6.1424797097758388E-2</c:v>
                </c:pt>
                <c:pt idx="136">
                  <c:v>6.1845429288654108E-2</c:v>
                </c:pt>
                <c:pt idx="137">
                  <c:v>6.2266228171943272E-2</c:v>
                </c:pt>
                <c:pt idx="138">
                  <c:v>6.2687193813684594E-2</c:v>
                </c:pt>
                <c:pt idx="139">
                  <c:v>6.3108326279962768E-2</c:v>
                </c:pt>
                <c:pt idx="140">
                  <c:v>6.3529625636888687E-2</c:v>
                </c:pt>
                <c:pt idx="141">
                  <c:v>6.3951091950599448E-2</c:v>
                </c:pt>
                <c:pt idx="142">
                  <c:v>6.437272528725857E-2</c:v>
                </c:pt>
                <c:pt idx="143">
                  <c:v>6.4794525713055329E-2</c:v>
                </c:pt>
                <c:pt idx="144">
                  <c:v>6.5216493294205646E-2</c:v>
                </c:pt>
                <c:pt idx="145">
                  <c:v>6.5638628096951646E-2</c:v>
                </c:pt>
                <c:pt idx="146">
                  <c:v>6.6060930187561429E-2</c:v>
                </c:pt>
                <c:pt idx="147">
                  <c:v>6.6483399632329521E-2</c:v>
                </c:pt>
                <c:pt idx="148">
                  <c:v>6.6906036497576871E-2</c:v>
                </c:pt>
                <c:pt idx="149">
                  <c:v>6.7328840849650406E-2</c:v>
                </c:pt>
                <c:pt idx="150">
                  <c:v>6.7751812754923701E-2</c:v>
                </c:pt>
                <c:pt idx="151">
                  <c:v>6.8174952279796308E-2</c:v>
                </c:pt>
                <c:pt idx="152">
                  <c:v>6.8598259490694202E-2</c:v>
                </c:pt>
                <c:pt idx="153">
                  <c:v>6.9021734454069783E-2</c:v>
                </c:pt>
                <c:pt idx="154">
                  <c:v>6.9445377236401651E-2</c:v>
                </c:pt>
                <c:pt idx="155">
                  <c:v>6.9869187904194829E-2</c:v>
                </c:pt>
                <c:pt idx="156">
                  <c:v>7.0293166523980544E-2</c:v>
                </c:pt>
                <c:pt idx="157">
                  <c:v>7.0717313162316664E-2</c:v>
                </c:pt>
                <c:pt idx="158">
                  <c:v>7.1141627885787262E-2</c:v>
                </c:pt>
                <c:pt idx="159">
                  <c:v>7.1566110761002832E-2</c:v>
                </c:pt>
                <c:pt idx="160">
                  <c:v>7.1990761854600294E-2</c:v>
                </c:pt>
                <c:pt idx="161">
                  <c:v>7.2415581233242765E-2</c:v>
                </c:pt>
                <c:pt idx="162">
                  <c:v>7.2840568963620012E-2</c:v>
                </c:pt>
                <c:pt idx="163">
                  <c:v>7.3265725112448221E-2</c:v>
                </c:pt>
                <c:pt idx="164">
                  <c:v>7.3691049746470005E-2</c:v>
                </c:pt>
                <c:pt idx="165">
                  <c:v>7.4116542932454399E-2</c:v>
                </c:pt>
                <c:pt idx="166">
                  <c:v>7.4522866753943928E-2</c:v>
                </c:pt>
                <c:pt idx="167">
                  <c:v>7.49293442822625E-2</c:v>
                </c:pt>
                <c:pt idx="168">
                  <c:v>7.5335975575555381E-2</c:v>
                </c:pt>
                <c:pt idx="169">
                  <c:v>7.5742760691989819E-2</c:v>
                </c:pt>
                <c:pt idx="170">
                  <c:v>7.6149699689755046E-2</c:v>
                </c:pt>
                <c:pt idx="171">
                  <c:v>7.6556792627062276E-2</c:v>
                </c:pt>
                <c:pt idx="172">
                  <c:v>7.6964039562144926E-2</c:v>
                </c:pt>
                <c:pt idx="173">
                  <c:v>7.7371440553257953E-2</c:v>
                </c:pt>
                <c:pt idx="174">
                  <c:v>7.7778995658678962E-2</c:v>
                </c:pt>
                <c:pt idx="175">
                  <c:v>7.8186704936707097E-2</c:v>
                </c:pt>
                <c:pt idx="176">
                  <c:v>7.8594568445663926E-2</c:v>
                </c:pt>
                <c:pt idx="177">
                  <c:v>7.9002586243893003E-2</c:v>
                </c:pt>
                <c:pt idx="178">
                  <c:v>7.9410758389759639E-2</c:v>
                </c:pt>
                <c:pt idx="179">
                  <c:v>7.9819084941651575E-2</c:v>
                </c:pt>
                <c:pt idx="180">
                  <c:v>8.0227565957978753E-2</c:v>
                </c:pt>
                <c:pt idx="181">
                  <c:v>8.0636201497172655E-2</c:v>
                </c:pt>
                <c:pt idx="182">
                  <c:v>8.1044991617687412E-2</c:v>
                </c:pt>
                <c:pt idx="183">
                  <c:v>8.1453936377998915E-2</c:v>
                </c:pt>
                <c:pt idx="184">
                  <c:v>8.186303583660548E-2</c:v>
                </c:pt>
                <c:pt idx="185">
                  <c:v>8.2272290052027186E-2</c:v>
                </c:pt>
                <c:pt idx="186">
                  <c:v>8.2681699082806537E-2</c:v>
                </c:pt>
                <c:pt idx="187">
                  <c:v>8.3091262987508241E-2</c:v>
                </c:pt>
                <c:pt idx="188">
                  <c:v>8.3500981824718767E-2</c:v>
                </c:pt>
                <c:pt idx="189">
                  <c:v>8.3910855653047234E-2</c:v>
                </c:pt>
                <c:pt idx="190">
                  <c:v>8.4320884531124518E-2</c:v>
                </c:pt>
                <c:pt idx="191">
                  <c:v>8.4731068517603925E-2</c:v>
                </c:pt>
                <c:pt idx="192">
                  <c:v>8.5141407671160962E-2</c:v>
                </c:pt>
                <c:pt idx="193">
                  <c:v>8.5551902050493123E-2</c:v>
                </c:pt>
                <c:pt idx="194">
                  <c:v>8.5962551714320323E-2</c:v>
                </c:pt>
                <c:pt idx="195">
                  <c:v>8.6373356721384464E-2</c:v>
                </c:pt>
                <c:pt idx="196">
                  <c:v>8.6784317130449873E-2</c:v>
                </c:pt>
                <c:pt idx="197">
                  <c:v>8.719543300030308E-2</c:v>
                </c:pt>
                <c:pt idx="198">
                  <c:v>8.7606704389752599E-2</c:v>
                </c:pt>
                <c:pt idx="199">
                  <c:v>8.8018131357629592E-2</c:v>
                </c:pt>
                <c:pt idx="200">
                  <c:v>8.8429713962787204E-2</c:v>
                </c:pt>
                <c:pt idx="201">
                  <c:v>8.8841452264101006E-2</c:v>
                </c:pt>
                <c:pt idx="202">
                  <c:v>8.9253346320468774E-2</c:v>
                </c:pt>
                <c:pt idx="203">
                  <c:v>8.9665396190810487E-2</c:v>
                </c:pt>
                <c:pt idx="204">
                  <c:v>9.007760193406833E-2</c:v>
                </c:pt>
                <c:pt idx="205">
                  <c:v>9.0489963609207136E-2</c:v>
                </c:pt>
                <c:pt idx="206">
                  <c:v>9.090248127521372E-2</c:v>
                </c:pt>
                <c:pt idx="207">
                  <c:v>9.1315154991097547E-2</c:v>
                </c:pt>
                <c:pt idx="208">
                  <c:v>9.172798481588984E-2</c:v>
                </c:pt>
                <c:pt idx="209">
                  <c:v>9.2140970808644695E-2</c:v>
                </c:pt>
                <c:pt idx="210">
                  <c:v>9.2554113028438412E-2</c:v>
                </c:pt>
                <c:pt idx="211">
                  <c:v>9.2967411534369493E-2</c:v>
                </c:pt>
                <c:pt idx="212">
                  <c:v>9.3380866385558869E-2</c:v>
                </c:pt>
                <c:pt idx="213">
                  <c:v>9.3794477641149898E-2</c:v>
                </c:pt>
                <c:pt idx="214">
                  <c:v>9.420824536030814E-2</c:v>
                </c:pt>
                <c:pt idx="215">
                  <c:v>9.4622169602221584E-2</c:v>
                </c:pt>
                <c:pt idx="216">
                  <c:v>9.5036250426100866E-2</c:v>
                </c:pt>
                <c:pt idx="217">
                  <c:v>9.5450487891178826E-2</c:v>
                </c:pt>
                <c:pt idx="218">
                  <c:v>9.5864882056710732E-2</c:v>
                </c:pt>
                <c:pt idx="219">
                  <c:v>9.6279432981974278E-2</c:v>
                </c:pt>
                <c:pt idx="220">
                  <c:v>9.6694140726269362E-2</c:v>
                </c:pt>
                <c:pt idx="221">
                  <c:v>9.7109005348918753E-2</c:v>
                </c:pt>
                <c:pt idx="222">
                  <c:v>9.7524026909267203E-2</c:v>
                </c:pt>
                <c:pt idx="223">
                  <c:v>9.7939205466682333E-2</c:v>
                </c:pt>
                <c:pt idx="224">
                  <c:v>9.8354541080553748E-2</c:v>
                </c:pt>
                <c:pt idx="225">
                  <c:v>9.8770033810293922E-2</c:v>
                </c:pt>
                <c:pt idx="226">
                  <c:v>9.9185683715337758E-2</c:v>
                </c:pt>
                <c:pt idx="227">
                  <c:v>9.9601490855142583E-2</c:v>
                </c:pt>
                <c:pt idx="228">
                  <c:v>0.10001745528918815</c:v>
                </c:pt>
                <c:pt idx="229">
                  <c:v>0.10043357707697664</c:v>
                </c:pt>
                <c:pt idx="230">
                  <c:v>0.10084985627803289</c:v>
                </c:pt>
                <c:pt idx="231">
                  <c:v>0.10126629295190437</c:v>
                </c:pt>
                <c:pt idx="232">
                  <c:v>0.10168288715816076</c:v>
                </c:pt>
                <c:pt idx="233">
                  <c:v>0.1020996389563944</c:v>
                </c:pt>
                <c:pt idx="234">
                  <c:v>0.10251654840622049</c:v>
                </c:pt>
                <c:pt idx="235">
                  <c:v>0.1029336155672762</c:v>
                </c:pt>
                <c:pt idx="236">
                  <c:v>0.10335084049922161</c:v>
                </c:pt>
                <c:pt idx="237">
                  <c:v>0.1037682232617394</c:v>
                </c:pt>
                <c:pt idx="238">
                  <c:v>0.10418576391453493</c:v>
                </c:pt>
                <c:pt idx="239">
                  <c:v>0.10460346251733577</c:v>
                </c:pt>
                <c:pt idx="240">
                  <c:v>0.1050213191298921</c:v>
                </c:pt>
                <c:pt idx="241">
                  <c:v>0.10543933381197723</c:v>
                </c:pt>
                <c:pt idx="242">
                  <c:v>0.10585750662338644</c:v>
                </c:pt>
                <c:pt idx="243">
                  <c:v>0.10627583762393811</c:v>
                </c:pt>
                <c:pt idx="244">
                  <c:v>0.10669432687347302</c:v>
                </c:pt>
                <c:pt idx="245">
                  <c:v>0.10711297443185464</c:v>
                </c:pt>
                <c:pt idx="246">
                  <c:v>0.10753178035896904</c:v>
                </c:pt>
                <c:pt idx="247">
                  <c:v>0.10795074471472499</c:v>
                </c:pt>
                <c:pt idx="248">
                  <c:v>0.10836986755905387</c:v>
                </c:pt>
                <c:pt idx="249">
                  <c:v>0.10878914895190994</c:v>
                </c:pt>
                <c:pt idx="250">
                  <c:v>0.10920858895326968</c:v>
                </c:pt>
                <c:pt idx="251">
                  <c:v>0.10962818762313287</c:v>
                </c:pt>
                <c:pt idx="252">
                  <c:v>0.11004794502152149</c:v>
                </c:pt>
                <c:pt idx="253">
                  <c:v>0.1104678612084804</c:v>
                </c:pt>
                <c:pt idx="254">
                  <c:v>0.11088793624407733</c:v>
                </c:pt>
                <c:pt idx="255">
                  <c:v>0.11130817018840244</c:v>
                </c:pt>
                <c:pt idx="256">
                  <c:v>0.11172856310156876</c:v>
                </c:pt>
                <c:pt idx="257">
                  <c:v>0.11214911504371194</c:v>
                </c:pt>
                <c:pt idx="258">
                  <c:v>0.11256982607499078</c:v>
                </c:pt>
                <c:pt idx="259">
                  <c:v>0.11299069625558644</c:v>
                </c:pt>
                <c:pt idx="260">
                  <c:v>0.11341172564570279</c:v>
                </c:pt>
                <c:pt idx="261">
                  <c:v>0.11383291430556697</c:v>
                </c:pt>
                <c:pt idx="262">
                  <c:v>0.11425426229542834</c:v>
                </c:pt>
                <c:pt idx="263">
                  <c:v>0.11467576967555937</c:v>
                </c:pt>
                <c:pt idx="264">
                  <c:v>0.11509743650625515</c:v>
                </c:pt>
                <c:pt idx="265">
                  <c:v>0.11551926284783387</c:v>
                </c:pt>
                <c:pt idx="266">
                  <c:v>0.11594124876063616</c:v>
                </c:pt>
                <c:pt idx="267">
                  <c:v>0.11636339430502574</c:v>
                </c:pt>
                <c:pt idx="268">
                  <c:v>0.11678569954138918</c:v>
                </c:pt>
                <c:pt idx="269">
                  <c:v>0.11720816453013572</c:v>
                </c:pt>
                <c:pt idx="270">
                  <c:v>0.11763078933169768</c:v>
                </c:pt>
                <c:pt idx="271">
                  <c:v>0.11805357400652983</c:v>
                </c:pt>
                <c:pt idx="272">
                  <c:v>0.11847651861511022</c:v>
                </c:pt>
                <c:pt idx="273">
                  <c:v>0.11889962321793957</c:v>
                </c:pt>
                <c:pt idx="274">
                  <c:v>0.11932288787554168</c:v>
                </c:pt>
                <c:pt idx="275">
                  <c:v>0.11974631264846303</c:v>
                </c:pt>
                <c:pt idx="276">
                  <c:v>0.12016989759727315</c:v>
                </c:pt>
                <c:pt idx="277">
                  <c:v>0.12059364278256424</c:v>
                </c:pt>
                <c:pt idx="278">
                  <c:v>0.12101754826495181</c:v>
                </c:pt>
                <c:pt idx="279">
                  <c:v>0.12144161410507404</c:v>
                </c:pt>
                <c:pt idx="280">
                  <c:v>0.12186584036359194</c:v>
                </c:pt>
                <c:pt idx="281">
                  <c:v>0.12229022710118986</c:v>
                </c:pt>
                <c:pt idx="282">
                  <c:v>0.12271477437857481</c:v>
                </c:pt>
                <c:pt idx="283">
                  <c:v>0.12313948225647686</c:v>
                </c:pt>
                <c:pt idx="284">
                  <c:v>0.12356435079564876</c:v>
                </c:pt>
                <c:pt idx="285">
                  <c:v>0.12398938005686677</c:v>
                </c:pt>
                <c:pt idx="286">
                  <c:v>0.12441457010092982</c:v>
                </c:pt>
                <c:pt idx="287">
                  <c:v>0.12483992098865992</c:v>
                </c:pt>
                <c:pt idx="288">
                  <c:v>0.12526543278090196</c:v>
                </c:pt>
                <c:pt idx="289">
                  <c:v>0.12569110553852414</c:v>
                </c:pt>
                <c:pt idx="290">
                  <c:v>0.1261169393224173</c:v>
                </c:pt>
                <c:pt idx="291">
                  <c:v>0.1265429341934956</c:v>
                </c:pt>
                <c:pt idx="292">
                  <c:v>0.12696909021269609</c:v>
                </c:pt>
                <c:pt idx="293">
                  <c:v>0.12739540744097888</c:v>
                </c:pt>
                <c:pt idx="294">
                  <c:v>0.12782188593932742</c:v>
                </c:pt>
                <c:pt idx="295">
                  <c:v>0.12824852576874779</c:v>
                </c:pt>
                <c:pt idx="296">
                  <c:v>0.1286753269902694</c:v>
                </c:pt>
                <c:pt idx="297">
                  <c:v>0.12910228966494475</c:v>
                </c:pt>
                <c:pt idx="298">
                  <c:v>0.12952941385384942</c:v>
                </c:pt>
                <c:pt idx="299">
                  <c:v>0.12995669961808209</c:v>
                </c:pt>
                <c:pt idx="300">
                  <c:v>0.13038414701876455</c:v>
                </c:pt>
                <c:pt idx="301">
                  <c:v>0.13081175611704166</c:v>
                </c:pt>
                <c:pt idx="302">
                  <c:v>0.13123952697408137</c:v>
                </c:pt>
                <c:pt idx="303">
                  <c:v>0.13166745965107496</c:v>
                </c:pt>
                <c:pt idx="304">
                  <c:v>0.13209555420923658</c:v>
                </c:pt>
                <c:pt idx="305">
                  <c:v>0.13252381070980368</c:v>
                </c:pt>
                <c:pt idx="306">
                  <c:v>0.13295222921403704</c:v>
                </c:pt>
                <c:pt idx="307">
                  <c:v>0.13338080978322053</c:v>
                </c:pt>
                <c:pt idx="308">
                  <c:v>0.13380955247866089</c:v>
                </c:pt>
                <c:pt idx="309">
                  <c:v>0.13423845736168838</c:v>
                </c:pt>
                <c:pt idx="310">
                  <c:v>0.1346675244936566</c:v>
                </c:pt>
                <c:pt idx="311">
                  <c:v>0.13509675393594178</c:v>
                </c:pt>
                <c:pt idx="312">
                  <c:v>0.13552614574994393</c:v>
                </c:pt>
                <c:pt idx="313">
                  <c:v>0.13595569999708612</c:v>
                </c:pt>
                <c:pt idx="314">
                  <c:v>0.13638541673881455</c:v>
                </c:pt>
                <c:pt idx="315">
                  <c:v>0.1368152960365987</c:v>
                </c:pt>
                <c:pt idx="316">
                  <c:v>0.13724533795193139</c:v>
                </c:pt>
                <c:pt idx="317">
                  <c:v>0.13767554254632874</c:v>
                </c:pt>
                <c:pt idx="318">
                  <c:v>0.13810590988132998</c:v>
                </c:pt>
                <c:pt idx="319">
                  <c:v>0.13853644001849763</c:v>
                </c:pt>
                <c:pt idx="320">
                  <c:v>0.13896713301941754</c:v>
                </c:pt>
                <c:pt idx="321">
                  <c:v>0.13939798894569888</c:v>
                </c:pt>
                <c:pt idx="322">
                  <c:v>0.13982900785897434</c:v>
                </c:pt>
                <c:pt idx="323">
                  <c:v>0.14026018982089949</c:v>
                </c:pt>
                <c:pt idx="324">
                  <c:v>0.14069153489315345</c:v>
                </c:pt>
                <c:pt idx="325">
                  <c:v>0.14112304313743862</c:v>
                </c:pt>
                <c:pt idx="326">
                  <c:v>0.14155471461548097</c:v>
                </c:pt>
                <c:pt idx="327">
                  <c:v>0.14198654938902955</c:v>
                </c:pt>
                <c:pt idx="328">
                  <c:v>0.14241854751985672</c:v>
                </c:pt>
                <c:pt idx="329">
                  <c:v>0.14285070906975839</c:v>
                </c:pt>
                <c:pt idx="330">
                  <c:v>0.14328303410055376</c:v>
                </c:pt>
                <c:pt idx="331">
                  <c:v>0.14371552267408561</c:v>
                </c:pt>
                <c:pt idx="332">
                  <c:v>0.14414817485221998</c:v>
                </c:pt>
                <c:pt idx="333">
                  <c:v>0.14458099069684605</c:v>
                </c:pt>
                <c:pt idx="334">
                  <c:v>0.14501397026987672</c:v>
                </c:pt>
                <c:pt idx="335">
                  <c:v>0.14544711363324847</c:v>
                </c:pt>
                <c:pt idx="336">
                  <c:v>0.14588042084892083</c:v>
                </c:pt>
                <c:pt idx="337">
                  <c:v>0.1463138919788769</c:v>
                </c:pt>
                <c:pt idx="338">
                  <c:v>0.14674752708512306</c:v>
                </c:pt>
                <c:pt idx="339">
                  <c:v>0.14718132622968949</c:v>
                </c:pt>
                <c:pt idx="340">
                  <c:v>0.14761528947462987</c:v>
                </c:pt>
                <c:pt idx="341">
                  <c:v>0.148049416882021</c:v>
                </c:pt>
                <c:pt idx="342">
                  <c:v>0.1484837085139632</c:v>
                </c:pt>
                <c:pt idx="343">
                  <c:v>0.14891816443258055</c:v>
                </c:pt>
                <c:pt idx="344">
                  <c:v>0.14935278470002045</c:v>
                </c:pt>
                <c:pt idx="345">
                  <c:v>0.14978756937845383</c:v>
                </c:pt>
                <c:pt idx="346">
                  <c:v>0.15022251853007518</c:v>
                </c:pt>
                <c:pt idx="347">
                  <c:v>0.15065763221710249</c:v>
                </c:pt>
                <c:pt idx="348">
                  <c:v>0.15109291050177731</c:v>
                </c:pt>
                <c:pt idx="349">
                  <c:v>0.15152835344636473</c:v>
                </c:pt>
                <c:pt idx="350">
                  <c:v>0.15196396111315336</c:v>
                </c:pt>
                <c:pt idx="351">
                  <c:v>0.15239973356445535</c:v>
                </c:pt>
                <c:pt idx="352">
                  <c:v>0.15283567086260641</c:v>
                </c:pt>
                <c:pt idx="353">
                  <c:v>0.15327177306996598</c:v>
                </c:pt>
                <c:pt idx="354">
                  <c:v>0.15370804024891704</c:v>
                </c:pt>
                <c:pt idx="355">
                  <c:v>0.15414447246186591</c:v>
                </c:pt>
                <c:pt idx="356">
                  <c:v>0.15458106977124286</c:v>
                </c:pt>
                <c:pt idx="357">
                  <c:v>0.15501783223950172</c:v>
                </c:pt>
                <c:pt idx="358">
                  <c:v>0.15545475992911983</c:v>
                </c:pt>
                <c:pt idx="359">
                  <c:v>0.1558918529025981</c:v>
                </c:pt>
                <c:pt idx="360">
                  <c:v>0.1563291112224614</c:v>
                </c:pt>
                <c:pt idx="361">
                  <c:v>0.15676653495125792</c:v>
                </c:pt>
                <c:pt idx="362">
                  <c:v>0.1572041241515596</c:v>
                </c:pt>
                <c:pt idx="363">
                  <c:v>0.15764187888596215</c:v>
                </c:pt>
                <c:pt idx="364">
                  <c:v>0.15807979921708482</c:v>
                </c:pt>
                <c:pt idx="365">
                  <c:v>0.1585178852075706</c:v>
                </c:pt>
                <c:pt idx="366">
                  <c:v>0.15895613692008626</c:v>
                </c:pt>
                <c:pt idx="367">
                  <c:v>0.15939455441732209</c:v>
                </c:pt>
                <c:pt idx="368">
                  <c:v>0.15983313776199237</c:v>
                </c:pt>
                <c:pt idx="369">
                  <c:v>0.16027188701683492</c:v>
                </c:pt>
                <c:pt idx="370">
                  <c:v>0.16071080224461132</c:v>
                </c:pt>
                <c:pt idx="371">
                  <c:v>0.16114988350810688</c:v>
                </c:pt>
                <c:pt idx="372">
                  <c:v>0.16158913087013049</c:v>
                </c:pt>
                <c:pt idx="373">
                  <c:v>0.16202854439351522</c:v>
                </c:pt>
                <c:pt idx="374">
                  <c:v>0.16246812414111766</c:v>
                </c:pt>
                <c:pt idx="375">
                  <c:v>0.1629078701758182</c:v>
                </c:pt>
                <c:pt idx="376">
                  <c:v>0.16334778256052096</c:v>
                </c:pt>
                <c:pt idx="377">
                  <c:v>0.16378786135815382</c:v>
                </c:pt>
                <c:pt idx="378">
                  <c:v>0.16422810663166865</c:v>
                </c:pt>
                <c:pt idx="379">
                  <c:v>0.16466851844404107</c:v>
                </c:pt>
                <c:pt idx="380">
                  <c:v>0.16510909685827047</c:v>
                </c:pt>
                <c:pt idx="381">
                  <c:v>0.16554984193737998</c:v>
                </c:pt>
                <c:pt idx="382">
                  <c:v>0.16599075374441674</c:v>
                </c:pt>
                <c:pt idx="383">
                  <c:v>0.16643183234245185</c:v>
                </c:pt>
                <c:pt idx="384">
                  <c:v>0.16687307779457994</c:v>
                </c:pt>
                <c:pt idx="385">
                  <c:v>0.16731449016391964</c:v>
                </c:pt>
                <c:pt idx="386">
                  <c:v>0.16775606951361355</c:v>
                </c:pt>
                <c:pt idx="387">
                  <c:v>0.16819781590682803</c:v>
                </c:pt>
                <c:pt idx="388">
                  <c:v>0.16863972940675342</c:v>
                </c:pt>
                <c:pt idx="389">
                  <c:v>0.16908181007660383</c:v>
                </c:pt>
                <c:pt idx="390">
                  <c:v>0.16952405797961756</c:v>
                </c:pt>
                <c:pt idx="391">
                  <c:v>0.16996647317905644</c:v>
                </c:pt>
                <c:pt idx="392">
                  <c:v>0.17040905573820675</c:v>
                </c:pt>
                <c:pt idx="393">
                  <c:v>0.17085180572037828</c:v>
                </c:pt>
                <c:pt idx="394">
                  <c:v>0.17129472318890482</c:v>
                </c:pt>
                <c:pt idx="395">
                  <c:v>0.17173780820714435</c:v>
                </c:pt>
                <c:pt idx="396">
                  <c:v>0.17218106083847862</c:v>
                </c:pt>
                <c:pt idx="397">
                  <c:v>0.17262448114631335</c:v>
                </c:pt>
                <c:pt idx="398">
                  <c:v>0.17306806919407824</c:v>
                </c:pt>
                <c:pt idx="399">
                  <c:v>0.17351182504522722</c:v>
                </c:pt>
                <c:pt idx="400">
                  <c:v>0.17395574876323794</c:v>
                </c:pt>
                <c:pt idx="401">
                  <c:v>0.17439984041161227</c:v>
                </c:pt>
                <c:pt idx="402">
                  <c:v>0.17484410005387607</c:v>
                </c:pt>
                <c:pt idx="403">
                  <c:v>0.17528852775357895</c:v>
                </c:pt>
                <c:pt idx="404">
                  <c:v>0.17573312357429494</c:v>
                </c:pt>
                <c:pt idx="405">
                  <c:v>0.17617788757962183</c:v>
                </c:pt>
                <c:pt idx="406">
                  <c:v>0.17662281983318162</c:v>
                </c:pt>
                <c:pt idx="407">
                  <c:v>0.17706792039862029</c:v>
                </c:pt>
                <c:pt idx="408">
                  <c:v>0.17751318933960825</c:v>
                </c:pt>
                <c:pt idx="409">
                  <c:v>0.17795862671983942</c:v>
                </c:pt>
                <c:pt idx="410">
                  <c:v>0.17840423260303218</c:v>
                </c:pt>
                <c:pt idx="411">
                  <c:v>0.17885000705292886</c:v>
                </c:pt>
                <c:pt idx="412">
                  <c:v>0.17929595013329602</c:v>
                </c:pt>
                <c:pt idx="413">
                  <c:v>0.17974206190792441</c:v>
                </c:pt>
                <c:pt idx="414">
                  <c:v>0.18018834244062854</c:v>
                </c:pt>
                <c:pt idx="415">
                  <c:v>0.18063479179524755</c:v>
                </c:pt>
                <c:pt idx="416">
                  <c:v>0.18108141003564437</c:v>
                </c:pt>
                <c:pt idx="417">
                  <c:v>0.18152819722570634</c:v>
                </c:pt>
                <c:pt idx="418">
                  <c:v>0.18197515342934478</c:v>
                </c:pt>
                <c:pt idx="419">
                  <c:v>0.18242227871049521</c:v>
                </c:pt>
                <c:pt idx="420">
                  <c:v>0.18286957313311736</c:v>
                </c:pt>
                <c:pt idx="421">
                  <c:v>0.18331703676119537</c:v>
                </c:pt>
                <c:pt idx="422">
                  <c:v>0.18376466965873717</c:v>
                </c:pt>
                <c:pt idx="423">
                  <c:v>0.18421247188977508</c:v>
                </c:pt>
                <c:pt idx="424">
                  <c:v>0.18466044351836586</c:v>
                </c:pt>
                <c:pt idx="425">
                  <c:v>0.18510858460859025</c:v>
                </c:pt>
                <c:pt idx="426">
                  <c:v>0.18555689522455343</c:v>
                </c:pt>
                <c:pt idx="427">
                  <c:v>0.18600537543038453</c:v>
                </c:pt>
                <c:pt idx="428">
                  <c:v>0.18645402529023714</c:v>
                </c:pt>
                <c:pt idx="429">
                  <c:v>0.18690284486828901</c:v>
                </c:pt>
                <c:pt idx="430">
                  <c:v>0.18735183422874235</c:v>
                </c:pt>
                <c:pt idx="431">
                  <c:v>0.18780099343582357</c:v>
                </c:pt>
                <c:pt idx="432">
                  <c:v>0.18825032255378327</c:v>
                </c:pt>
                <c:pt idx="433">
                  <c:v>0.18869982164689669</c:v>
                </c:pt>
                <c:pt idx="434">
                  <c:v>0.18914949077946286</c:v>
                </c:pt>
                <c:pt idx="435">
                  <c:v>0.18959933001580564</c:v>
                </c:pt>
                <c:pt idx="436">
                  <c:v>0.19004933942027291</c:v>
                </c:pt>
                <c:pt idx="437">
                  <c:v>0.19049951905723694</c:v>
                </c:pt>
                <c:pt idx="438">
                  <c:v>0.19094986899109423</c:v>
                </c:pt>
                <c:pt idx="439">
                  <c:v>0.19140038928626613</c:v>
                </c:pt>
                <c:pt idx="440">
                  <c:v>0.19185108000719775</c:v>
                </c:pt>
                <c:pt idx="441">
                  <c:v>0.19230194121835908</c:v>
                </c:pt>
                <c:pt idx="442">
                  <c:v>0.1927529729842441</c:v>
                </c:pt>
                <c:pt idx="443">
                  <c:v>0.1932041753693714</c:v>
                </c:pt>
                <c:pt idx="444">
                  <c:v>0.19365554843828403</c:v>
                </c:pt>
                <c:pt idx="445">
                  <c:v>0.19410709225554945</c:v>
                </c:pt>
                <c:pt idx="446">
                  <c:v>0.19455880688575933</c:v>
                </c:pt>
                <c:pt idx="447">
                  <c:v>0.19501069239352975</c:v>
                </c:pt>
                <c:pt idx="448">
                  <c:v>0.19546274884350168</c:v>
                </c:pt>
                <c:pt idx="449">
                  <c:v>0.19591497630034005</c:v>
                </c:pt>
                <c:pt idx="450">
                  <c:v>0.19636737482873468</c:v>
                </c:pt>
                <c:pt idx="451">
                  <c:v>0.19681994449339935</c:v>
                </c:pt>
                <c:pt idx="452">
                  <c:v>0.19727268535907272</c:v>
                </c:pt>
                <c:pt idx="453">
                  <c:v>0.19772559749051788</c:v>
                </c:pt>
                <c:pt idx="454">
                  <c:v>0.19817868095252233</c:v>
                </c:pt>
                <c:pt idx="455">
                  <c:v>0.19863193580989824</c:v>
                </c:pt>
                <c:pt idx="456">
                  <c:v>0.19908536212748196</c:v>
                </c:pt>
                <c:pt idx="457">
                  <c:v>0.19953895997013471</c:v>
                </c:pt>
                <c:pt idx="458">
                  <c:v>0.19999272940274193</c:v>
                </c:pt>
                <c:pt idx="459">
                  <c:v>0.20044667049021414</c:v>
                </c:pt>
                <c:pt idx="460">
                  <c:v>0.20090078329748584</c:v>
                </c:pt>
                <c:pt idx="461">
                  <c:v>0.20135506788951618</c:v>
                </c:pt>
                <c:pt idx="462">
                  <c:v>0.20180952433128918</c:v>
                </c:pt>
                <c:pt idx="463">
                  <c:v>0.20226415268781328</c:v>
                </c:pt>
                <c:pt idx="464">
                  <c:v>0.20271895302412157</c:v>
                </c:pt>
                <c:pt idx="465">
                  <c:v>0.20317392540527157</c:v>
                </c:pt>
                <c:pt idx="466">
                  <c:v>0.20362906989634566</c:v>
                </c:pt>
                <c:pt idx="467">
                  <c:v>0.20408438656245065</c:v>
                </c:pt>
                <c:pt idx="468">
                  <c:v>0.20453987546871799</c:v>
                </c:pt>
                <c:pt idx="469">
                  <c:v>0.20499553668030379</c:v>
                </c:pt>
                <c:pt idx="470">
                  <c:v>0.2054513702623888</c:v>
                </c:pt>
                <c:pt idx="471">
                  <c:v>0.20590737628017863</c:v>
                </c:pt>
                <c:pt idx="472">
                  <c:v>0.20636355479890334</c:v>
                </c:pt>
                <c:pt idx="473">
                  <c:v>0.2068199058838176</c:v>
                </c:pt>
                <c:pt idx="474">
                  <c:v>0.20727642960020098</c:v>
                </c:pt>
                <c:pt idx="475">
                  <c:v>0.20773312601335747</c:v>
                </c:pt>
                <c:pt idx="476">
                  <c:v>0.20818999518861614</c:v>
                </c:pt>
                <c:pt idx="477">
                  <c:v>0.20864703719133049</c:v>
                </c:pt>
                <c:pt idx="478">
                  <c:v>0.20910425208687866</c:v>
                </c:pt>
                <c:pt idx="479">
                  <c:v>0.2095616399406639</c:v>
                </c:pt>
                <c:pt idx="480">
                  <c:v>0.21001920081811387</c:v>
                </c:pt>
                <c:pt idx="481">
                  <c:v>0.21047693478468132</c:v>
                </c:pt>
                <c:pt idx="482">
                  <c:v>0.21093484190584322</c:v>
                </c:pt>
                <c:pt idx="483">
                  <c:v>0.21139292224710182</c:v>
                </c:pt>
                <c:pt idx="484">
                  <c:v>0.21185117587398383</c:v>
                </c:pt>
                <c:pt idx="485">
                  <c:v>0.21230960285204103</c:v>
                </c:pt>
                <c:pt idx="486">
                  <c:v>0.21276820324684964</c:v>
                </c:pt>
                <c:pt idx="487">
                  <c:v>0.21322697712401095</c:v>
                </c:pt>
                <c:pt idx="488">
                  <c:v>0.21368592454915092</c:v>
                </c:pt>
                <c:pt idx="489">
                  <c:v>0.21414504558792058</c:v>
                </c:pt>
                <c:pt idx="490">
                  <c:v>0.21460434030599562</c:v>
                </c:pt>
                <c:pt idx="491">
                  <c:v>0.21506380876907638</c:v>
                </c:pt>
                <c:pt idx="492">
                  <c:v>0.2155234510428885</c:v>
                </c:pt>
                <c:pt idx="493">
                  <c:v>0.21598326719318206</c:v>
                </c:pt>
                <c:pt idx="494">
                  <c:v>0.21644325728573222</c:v>
                </c:pt>
                <c:pt idx="495">
                  <c:v>0.216903421386339</c:v>
                </c:pt>
                <c:pt idx="496">
                  <c:v>0.21736375956082732</c:v>
                </c:pt>
                <c:pt idx="497">
                  <c:v>0.21782427187504716</c:v>
                </c:pt>
                <c:pt idx="498">
                  <c:v>0.21828495839487294</c:v>
                </c:pt>
                <c:pt idx="499">
                  <c:v>0.21874581918620462</c:v>
                </c:pt>
                <c:pt idx="500">
                  <c:v>0.21920685431496656</c:v>
                </c:pt>
                <c:pt idx="501">
                  <c:v>0.21966806384710824</c:v>
                </c:pt>
                <c:pt idx="502">
                  <c:v>0.220129447848604</c:v>
                </c:pt>
                <c:pt idx="503">
                  <c:v>0.22059100638545348</c:v>
                </c:pt>
                <c:pt idx="504">
                  <c:v>0.22105273952368099</c:v>
                </c:pt>
                <c:pt idx="505">
                  <c:v>0.2215146473293359</c:v>
                </c:pt>
                <c:pt idx="506">
                  <c:v>0.22197672986849248</c:v>
                </c:pt>
                <c:pt idx="507">
                  <c:v>0.22243898720725008</c:v>
                </c:pt>
                <c:pt idx="508">
                  <c:v>0.22290141941173292</c:v>
                </c:pt>
                <c:pt idx="509">
                  <c:v>0.22336402654809051</c:v>
                </c:pt>
                <c:pt idx="510">
                  <c:v>0.22382680868249727</c:v>
                </c:pt>
                <c:pt idx="511">
                  <c:v>0.22428976588115246</c:v>
                </c:pt>
                <c:pt idx="512">
                  <c:v>0.22475289821028044</c:v>
                </c:pt>
                <c:pt idx="513">
                  <c:v>0.22521620573613088</c:v>
                </c:pt>
                <c:pt idx="514">
                  <c:v>0.22567968852497833</c:v>
                </c:pt>
                <c:pt idx="515">
                  <c:v>0.22614334664312241</c:v>
                </c:pt>
                <c:pt idx="516">
                  <c:v>0.22660718015688786</c:v>
                </c:pt>
                <c:pt idx="517">
                  <c:v>0.22707118913262447</c:v>
                </c:pt>
                <c:pt idx="518">
                  <c:v>0.22753537363670717</c:v>
                </c:pt>
                <c:pt idx="519">
                  <c:v>0.22799973373553573</c:v>
                </c:pt>
                <c:pt idx="520">
                  <c:v>0.22846426949553544</c:v>
                </c:pt>
                <c:pt idx="521">
                  <c:v>0.22892898098315673</c:v>
                </c:pt>
                <c:pt idx="522">
                  <c:v>0.22939386826487485</c:v>
                </c:pt>
                <c:pt idx="523">
                  <c:v>0.22985893140719016</c:v>
                </c:pt>
                <c:pt idx="524">
                  <c:v>0.23032417047662856</c:v>
                </c:pt>
                <c:pt idx="525">
                  <c:v>0.23078958553974105</c:v>
                </c:pt>
                <c:pt idx="526">
                  <c:v>0.23125517666310347</c:v>
                </c:pt>
                <c:pt idx="527">
                  <c:v>0.23172094391331699</c:v>
                </c:pt>
                <c:pt idx="528">
                  <c:v>0.2321868873570081</c:v>
                </c:pt>
                <c:pt idx="529">
                  <c:v>0.23265300706082837</c:v>
                </c:pt>
                <c:pt idx="530">
                  <c:v>0.23311930309145468</c:v>
                </c:pt>
                <c:pt idx="531">
                  <c:v>0.23358577551558901</c:v>
                </c:pt>
                <c:pt idx="532">
                  <c:v>0.23405242439995888</c:v>
                </c:pt>
                <c:pt idx="533">
                  <c:v>0.23451924981131667</c:v>
                </c:pt>
                <c:pt idx="534">
                  <c:v>0.23498625181644006</c:v>
                </c:pt>
                <c:pt idx="535">
                  <c:v>0.2354534304821323</c:v>
                </c:pt>
                <c:pt idx="536">
                  <c:v>0.23592078587522147</c:v>
                </c:pt>
                <c:pt idx="537">
                  <c:v>0.23638831806256122</c:v>
                </c:pt>
                <c:pt idx="538">
                  <c:v>0.23685602711103049</c:v>
                </c:pt>
                <c:pt idx="539">
                  <c:v>0.23732391308753353</c:v>
                </c:pt>
                <c:pt idx="540">
                  <c:v>0.23779197605899993</c:v>
                </c:pt>
                <c:pt idx="541">
                  <c:v>0.23826021609238435</c:v>
                </c:pt>
                <c:pt idx="542">
                  <c:v>0.23872863325466676</c:v>
                </c:pt>
                <c:pt idx="543">
                  <c:v>0.23919722761285289</c:v>
                </c:pt>
                <c:pt idx="544">
                  <c:v>0.23966599923397336</c:v>
                </c:pt>
                <c:pt idx="545">
                  <c:v>0.24013494818508452</c:v>
                </c:pt>
                <c:pt idx="546">
                  <c:v>0.24060407453326782</c:v>
                </c:pt>
                <c:pt idx="547">
                  <c:v>0.24107337834563025</c:v>
                </c:pt>
                <c:pt idx="548">
                  <c:v>0.24154285968930411</c:v>
                </c:pt>
                <c:pt idx="549">
                  <c:v>0.24201251863144702</c:v>
                </c:pt>
                <c:pt idx="550">
                  <c:v>0.24248235523924233</c:v>
                </c:pt>
                <c:pt idx="551">
                  <c:v>0.2429523695798983</c:v>
                </c:pt>
                <c:pt idx="552">
                  <c:v>0.24342256172064891</c:v>
                </c:pt>
                <c:pt idx="553">
                  <c:v>0.2438929317287537</c:v>
                </c:pt>
                <c:pt idx="554">
                  <c:v>0.2443634796714973</c:v>
                </c:pt>
                <c:pt idx="555">
                  <c:v>0.24483420561619007</c:v>
                </c:pt>
                <c:pt idx="556">
                  <c:v>0.24530510963016794</c:v>
                </c:pt>
                <c:pt idx="557">
                  <c:v>0.24577619178079191</c:v>
                </c:pt>
                <c:pt idx="558">
                  <c:v>0.24624745213544874</c:v>
                </c:pt>
                <c:pt idx="559">
                  <c:v>0.24671889076155051</c:v>
                </c:pt>
                <c:pt idx="560">
                  <c:v>0.24719050772653506</c:v>
                </c:pt>
                <c:pt idx="561">
                  <c:v>0.2476623030978653</c:v>
                </c:pt>
                <c:pt idx="562">
                  <c:v>0.24813427694303014</c:v>
                </c:pt>
                <c:pt idx="563">
                  <c:v>0.24860642932954402</c:v>
                </c:pt>
                <c:pt idx="564">
                  <c:v>0.24907876032494647</c:v>
                </c:pt>
                <c:pt idx="565">
                  <c:v>0.24955126999680299</c:v>
                </c:pt>
                <c:pt idx="566">
                  <c:v>0.25002395841270442</c:v>
                </c:pt>
                <c:pt idx="567">
                  <c:v>0.2504968256402671</c:v>
                </c:pt>
                <c:pt idx="568">
                  <c:v>0.25096987174713314</c:v>
                </c:pt>
                <c:pt idx="569">
                  <c:v>0.25144309680097021</c:v>
                </c:pt>
                <c:pt idx="570">
                  <c:v>0.25191650086947148</c:v>
                </c:pt>
                <c:pt idx="571">
                  <c:v>0.2523900840203559</c:v>
                </c:pt>
                <c:pt idx="572">
                  <c:v>0.25286384632136794</c:v>
                </c:pt>
                <c:pt idx="573">
                  <c:v>0.25333778784027761</c:v>
                </c:pt>
                <c:pt idx="574">
                  <c:v>0.25381190864488046</c:v>
                </c:pt>
                <c:pt idx="575">
                  <c:v>0.25428620880299801</c:v>
                </c:pt>
                <c:pt idx="576">
                  <c:v>0.25476068838247734</c:v>
                </c:pt>
                <c:pt idx="577">
                  <c:v>0.25523534745119103</c:v>
                </c:pt>
                <c:pt idx="578">
                  <c:v>0.25571018607703766</c:v>
                </c:pt>
                <c:pt idx="579">
                  <c:v>0.2561852043279409</c:v>
                </c:pt>
                <c:pt idx="580">
                  <c:v>0.25666040227185083</c:v>
                </c:pt>
                <c:pt idx="581">
                  <c:v>0.25713577997674264</c:v>
                </c:pt>
                <c:pt idx="582">
                  <c:v>0.25761133751061771</c:v>
                </c:pt>
                <c:pt idx="583">
                  <c:v>0.25808707494150274</c:v>
                </c:pt>
                <c:pt idx="584">
                  <c:v>0.25856299233745039</c:v>
                </c:pt>
                <c:pt idx="585">
                  <c:v>0.25903908976653911</c:v>
                </c:pt>
                <c:pt idx="586">
                  <c:v>0.25951536729687286</c:v>
                </c:pt>
                <c:pt idx="587">
                  <c:v>0.2599918249965818</c:v>
                </c:pt>
                <c:pt idx="588">
                  <c:v>0.2604684629338212</c:v>
                </c:pt>
                <c:pt idx="589">
                  <c:v>0.26094528117677274</c:v>
                </c:pt>
                <c:pt idx="590">
                  <c:v>0.26142227979364363</c:v>
                </c:pt>
                <c:pt idx="591">
                  <c:v>0.26189945885266686</c:v>
                </c:pt>
                <c:pt idx="592">
                  <c:v>0.26237681842210114</c:v>
                </c:pt>
                <c:pt idx="593">
                  <c:v>0.26285435857023121</c:v>
                </c:pt>
                <c:pt idx="594">
                  <c:v>0.26333207936536773</c:v>
                </c:pt>
                <c:pt idx="595">
                  <c:v>0.26380998087584673</c:v>
                </c:pt>
                <c:pt idx="596">
                  <c:v>0.26428806317003062</c:v>
                </c:pt>
                <c:pt idx="597">
                  <c:v>0.26476632631630737</c:v>
                </c:pt>
                <c:pt idx="598">
                  <c:v>0.26524477038309091</c:v>
                </c:pt>
                <c:pt idx="599">
                  <c:v>0.26572339543882095</c:v>
                </c:pt>
                <c:pt idx="600">
                  <c:v>0.26620220155196317</c:v>
                </c:pt>
                <c:pt idx="601">
                  <c:v>0.26668118879100922</c:v>
                </c:pt>
                <c:pt idx="602">
                  <c:v>0.26716035722447673</c:v>
                </c:pt>
                <c:pt idx="603">
                  <c:v>0.26763970692090888</c:v>
                </c:pt>
                <c:pt idx="604">
                  <c:v>0.26811923794887504</c:v>
                </c:pt>
                <c:pt idx="605">
                  <c:v>0.26859895037697057</c:v>
                </c:pt>
                <c:pt idx="606">
                  <c:v>0.26907884427381679</c:v>
                </c:pt>
                <c:pt idx="607">
                  <c:v>0.26955891970806056</c:v>
                </c:pt>
                <c:pt idx="608">
                  <c:v>0.27003917674837541</c:v>
                </c:pt>
                <c:pt idx="609">
                  <c:v>0.27051961546346015</c:v>
                </c:pt>
                <c:pt idx="610">
                  <c:v>0.27100023592204003</c:v>
                </c:pt>
                <c:pt idx="611">
                  <c:v>0.27148103819286629</c:v>
                </c:pt>
                <c:pt idx="612">
                  <c:v>0.27196202234471589</c:v>
                </c:pt>
                <c:pt idx="613">
                  <c:v>0.27244318844639204</c:v>
                </c:pt>
                <c:pt idx="614">
                  <c:v>0.27292453656672389</c:v>
                </c:pt>
                <c:pt idx="615">
                  <c:v>0.27340606677456658</c:v>
                </c:pt>
                <c:pt idx="616">
                  <c:v>0.27388777913880147</c:v>
                </c:pt>
                <c:pt idx="617">
                  <c:v>0.27436967372833587</c:v>
                </c:pt>
                <c:pt idx="618">
                  <c:v>0.2748517506121031</c:v>
                </c:pt>
                <c:pt idx="619">
                  <c:v>0.27533400985906265</c:v>
                </c:pt>
                <c:pt idx="620">
                  <c:v>0.2758164515382</c:v>
                </c:pt>
                <c:pt idx="621">
                  <c:v>0.27629907571852685</c:v>
                </c:pt>
                <c:pt idx="622">
                  <c:v>0.27678188246908086</c:v>
                </c:pt>
                <c:pt idx="623">
                  <c:v>0.2772648718589259</c:v>
                </c:pt>
                <c:pt idx="624">
                  <c:v>0.27774804395715202</c:v>
                </c:pt>
                <c:pt idx="625">
                  <c:v>0.27823139883287529</c:v>
                </c:pt>
                <c:pt idx="626">
                  <c:v>0.27871493655523794</c:v>
                </c:pt>
                <c:pt idx="627">
                  <c:v>0.27919865719340842</c:v>
                </c:pt>
                <c:pt idx="628">
                  <c:v>0.27968256081658138</c:v>
                </c:pt>
                <c:pt idx="629">
                  <c:v>0.28016664749397768</c:v>
                </c:pt>
                <c:pt idx="630">
                  <c:v>0.28065091729484393</c:v>
                </c:pt>
                <c:pt idx="631">
                  <c:v>0.28113537028845359</c:v>
                </c:pt>
                <c:pt idx="632">
                  <c:v>0.28162000654410591</c:v>
                </c:pt>
                <c:pt idx="633">
                  <c:v>0.28210482613112631</c:v>
                </c:pt>
                <c:pt idx="634">
                  <c:v>0.28258982911886688</c:v>
                </c:pt>
                <c:pt idx="635">
                  <c:v>0.28307501557670545</c:v>
                </c:pt>
                <c:pt idx="636">
                  <c:v>0.28356038557404628</c:v>
                </c:pt>
                <c:pt idx="637">
                  <c:v>0.28404593918031984</c:v>
                </c:pt>
                <c:pt idx="638">
                  <c:v>0.28453167646498301</c:v>
                </c:pt>
                <c:pt idx="639">
                  <c:v>0.28501759749751887</c:v>
                </c:pt>
                <c:pt idx="640">
                  <c:v>0.28550370234743672</c:v>
                </c:pt>
                <c:pt idx="641">
                  <c:v>0.28598999108427225</c:v>
                </c:pt>
                <c:pt idx="642">
                  <c:v>0.2864764637775874</c:v>
                </c:pt>
                <c:pt idx="643">
                  <c:v>0.28696312049697026</c:v>
                </c:pt>
                <c:pt idx="644">
                  <c:v>0.2874499613120356</c:v>
                </c:pt>
                <c:pt idx="645">
                  <c:v>0.28793698629242415</c:v>
                </c:pt>
                <c:pt idx="646">
                  <c:v>0.28842419550780329</c:v>
                </c:pt>
                <c:pt idx="647">
                  <c:v>0.28891158902786684</c:v>
                </c:pt>
                <c:pt idx="648">
                  <c:v>0.28939916692233458</c:v>
                </c:pt>
                <c:pt idx="649">
                  <c:v>0.28988692926095272</c:v>
                </c:pt>
                <c:pt idx="650">
                  <c:v>0.29037487611349433</c:v>
                </c:pt>
                <c:pt idx="651">
                  <c:v>0.29086300754975825</c:v>
                </c:pt>
                <c:pt idx="652">
                  <c:v>0.29135132363957017</c:v>
                </c:pt>
                <c:pt idx="653">
                  <c:v>0.291839824452782</c:v>
                </c:pt>
                <c:pt idx="654">
                  <c:v>0.29232851005927207</c:v>
                </c:pt>
                <c:pt idx="655">
                  <c:v>0.29281738052894535</c:v>
                </c:pt>
                <c:pt idx="656">
                  <c:v>0.29330643593173278</c:v>
                </c:pt>
                <c:pt idx="657">
                  <c:v>0.2937956763375924</c:v>
                </c:pt>
                <c:pt idx="658">
                  <c:v>0.29428510181650824</c:v>
                </c:pt>
                <c:pt idx="659">
                  <c:v>0.29477471243849096</c:v>
                </c:pt>
                <c:pt idx="660">
                  <c:v>0.29526450827357764</c:v>
                </c:pt>
                <c:pt idx="661">
                  <c:v>0.2957544893918318</c:v>
                </c:pt>
                <c:pt idx="662">
                  <c:v>0.29624465586334381</c:v>
                </c:pt>
                <c:pt idx="663">
                  <c:v>0.29673500775823025</c:v>
                </c:pt>
                <c:pt idx="664">
                  <c:v>0.29722554514663413</c:v>
                </c:pt>
                <c:pt idx="665">
                  <c:v>0.29771626809872531</c:v>
                </c:pt>
                <c:pt idx="666">
                  <c:v>0.29820717668469987</c:v>
                </c:pt>
                <c:pt idx="667">
                  <c:v>0.29869827097478074</c:v>
                </c:pt>
                <c:pt idx="668">
                  <c:v>0.29918955103921729</c:v>
                </c:pt>
                <c:pt idx="669">
                  <c:v>0.29968101694828553</c:v>
                </c:pt>
                <c:pt idx="670">
                  <c:v>0.30017266877228788</c:v>
                </c:pt>
                <c:pt idx="671">
                  <c:v>0.30066450658155341</c:v>
                </c:pt>
                <c:pt idx="672">
                  <c:v>0.30115653044643786</c:v>
                </c:pt>
                <c:pt idx="673">
                  <c:v>0.30164874043732359</c:v>
                </c:pt>
                <c:pt idx="674">
                  <c:v>0.30214113662461961</c:v>
                </c:pt>
                <c:pt idx="675">
                  <c:v>0.30263371907876135</c:v>
                </c:pt>
                <c:pt idx="676">
                  <c:v>0.30312648787021135</c:v>
                </c:pt>
                <c:pt idx="677">
                  <c:v>0.30361944306945809</c:v>
                </c:pt>
                <c:pt idx="678">
                  <c:v>0.30411258474701741</c:v>
                </c:pt>
                <c:pt idx="679">
                  <c:v>0.30460591297343154</c:v>
                </c:pt>
                <c:pt idx="680">
                  <c:v>0.30509942781926935</c:v>
                </c:pt>
                <c:pt idx="681">
                  <c:v>0.30559312935512639</c:v>
                </c:pt>
                <c:pt idx="682">
                  <c:v>0.30608701765162505</c:v>
                </c:pt>
                <c:pt idx="683">
                  <c:v>0.30658109277941437</c:v>
                </c:pt>
                <c:pt idx="684">
                  <c:v>0.30707535480917003</c:v>
                </c:pt>
                <c:pt idx="685">
                  <c:v>0.30756980381159482</c:v>
                </c:pt>
                <c:pt idx="686">
                  <c:v>0.30806443985741772</c:v>
                </c:pt>
                <c:pt idx="687">
                  <c:v>0.30855926301739478</c:v>
                </c:pt>
                <c:pt idx="688">
                  <c:v>0.30905427336230873</c:v>
                </c:pt>
                <c:pt idx="689">
                  <c:v>0.30954947096296914</c:v>
                </c:pt>
                <c:pt idx="690">
                  <c:v>0.31004485589021225</c:v>
                </c:pt>
                <c:pt idx="691">
                  <c:v>0.31054042821490135</c:v>
                </c:pt>
                <c:pt idx="692">
                  <c:v>0.31103618800792621</c:v>
                </c:pt>
                <c:pt idx="693">
                  <c:v>0.31153213534020363</c:v>
                </c:pt>
                <c:pt idx="694">
                  <c:v>0.3120282702826771</c:v>
                </c:pt>
                <c:pt idx="695">
                  <c:v>0.31252459290631718</c:v>
                </c:pt>
                <c:pt idx="696">
                  <c:v>0.31302110328212107</c:v>
                </c:pt>
                <c:pt idx="697">
                  <c:v>0.31351780148111286</c:v>
                </c:pt>
                <c:pt idx="698">
                  <c:v>0.3140146875743437</c:v>
                </c:pt>
                <c:pt idx="699">
                  <c:v>0.31451176163289118</c:v>
                </c:pt>
                <c:pt idx="700">
                  <c:v>0.31500902372786022</c:v>
                </c:pt>
                <c:pt idx="701">
                  <c:v>0.31550647393038256</c:v>
                </c:pt>
                <c:pt idx="702">
                  <c:v>0.31600411231161663</c:v>
                </c:pt>
                <c:pt idx="703">
                  <c:v>0.31650193894274792</c:v>
                </c:pt>
                <c:pt idx="704">
                  <c:v>0.31699995389498881</c:v>
                </c:pt>
                <c:pt idx="705">
                  <c:v>0.31749815723957853</c:v>
                </c:pt>
                <c:pt idx="706">
                  <c:v>0.31799654904778341</c:v>
                </c:pt>
                <c:pt idx="707">
                  <c:v>0.31849512939089686</c:v>
                </c:pt>
                <c:pt idx="708">
                  <c:v>0.31899389834023895</c:v>
                </c:pt>
                <c:pt idx="709">
                  <c:v>0.31949285596715704</c:v>
                </c:pt>
                <c:pt idx="710">
                  <c:v>0.31999200234302516</c:v>
                </c:pt>
                <c:pt idx="711">
                  <c:v>0.32049133753924441</c:v>
                </c:pt>
                <c:pt idx="712">
                  <c:v>0.32099086162724322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E2-4604-8A04-1D4D9AD254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0821248"/>
        <c:axId val="161116160"/>
      </c:lineChart>
      <c:dateAx>
        <c:axId val="16082124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[$-416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/>
            </a:pPr>
            <a:endParaRPr lang="pt-BR"/>
          </a:p>
        </c:txPr>
        <c:crossAx val="161116160"/>
        <c:crosses val="autoZero"/>
        <c:auto val="1"/>
        <c:lblOffset val="100"/>
        <c:baseTimeUnit val="days"/>
      </c:dateAx>
      <c:valAx>
        <c:axId val="161116160"/>
        <c:scaling>
          <c:orientation val="minMax"/>
        </c:scaling>
        <c:delete val="0"/>
        <c:axPos val="r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high"/>
        <c:txPr>
          <a:bodyPr/>
          <a:lstStyle/>
          <a:p>
            <a:pPr>
              <a:defRPr sz="1600"/>
            </a:pPr>
            <a:endParaRPr lang="pt-BR"/>
          </a:p>
        </c:txPr>
        <c:crossAx val="160821248"/>
        <c:crosses val="max"/>
        <c:crossBetween val="between"/>
      </c:valAx>
    </c:plotArea>
    <c:legend>
      <c:legendPos val="t"/>
      <c:overlay val="0"/>
      <c:txPr>
        <a:bodyPr/>
        <a:lstStyle/>
        <a:p>
          <a:pPr>
            <a:defRPr sz="1400"/>
          </a:pPr>
          <a:endParaRPr lang="pt-B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Candara" panose="020E0502030303020204" pitchFamily="34" charset="0"/>
        </a:defRPr>
      </a:pPr>
      <a:endParaRPr lang="pt-BR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Tesouro Prefixado x Tesouro Selic</a:t>
            </a:r>
          </a:p>
          <a:p>
            <a:pPr>
              <a:defRPr/>
            </a:pPr>
            <a:r>
              <a:rPr lang="en-US"/>
              <a:t>Trajetória da SELIC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Cenários!$B$1</c:f>
              <c:strCache>
                <c:ptCount val="1"/>
                <c:pt idx="0">
                  <c:v>Tesouro Prefixado</c:v>
                </c:pt>
              </c:strCache>
            </c:strRef>
          </c:tx>
          <c:spPr>
            <a:ln w="50800"/>
          </c:spPr>
          <c:marker>
            <c:symbol val="none"/>
          </c:marker>
          <c:cat>
            <c:strRef>
              <c:f>Cenários!$A$2:$A$5000</c:f>
              <c:strCache>
                <c:ptCount val="713"/>
                <c:pt idx="0">
                  <c:v>24-fev-17</c:v>
                </c:pt>
                <c:pt idx="1">
                  <c:v>1-mar-17</c:v>
                </c:pt>
                <c:pt idx="2">
                  <c:v>2-mar-17</c:v>
                </c:pt>
                <c:pt idx="3">
                  <c:v>3-mar-17</c:v>
                </c:pt>
                <c:pt idx="4">
                  <c:v>6-mar-17</c:v>
                </c:pt>
                <c:pt idx="5">
                  <c:v>7-mar-17</c:v>
                </c:pt>
                <c:pt idx="6">
                  <c:v>8-mar-17</c:v>
                </c:pt>
                <c:pt idx="7">
                  <c:v>9-mar-17</c:v>
                </c:pt>
                <c:pt idx="8">
                  <c:v>10-mar-17</c:v>
                </c:pt>
                <c:pt idx="9">
                  <c:v>13-mar-17</c:v>
                </c:pt>
                <c:pt idx="10">
                  <c:v>14-mar-17</c:v>
                </c:pt>
                <c:pt idx="11">
                  <c:v>15-mar-17</c:v>
                </c:pt>
                <c:pt idx="12">
                  <c:v>16-mar-17</c:v>
                </c:pt>
                <c:pt idx="13">
                  <c:v>17-mar-17</c:v>
                </c:pt>
                <c:pt idx="14">
                  <c:v>20-mar-17</c:v>
                </c:pt>
                <c:pt idx="15">
                  <c:v>21-mar-17</c:v>
                </c:pt>
                <c:pt idx="16">
                  <c:v>22-mar-17</c:v>
                </c:pt>
                <c:pt idx="17">
                  <c:v>23-mar-17</c:v>
                </c:pt>
                <c:pt idx="18">
                  <c:v>24-mar-17</c:v>
                </c:pt>
                <c:pt idx="19">
                  <c:v>27-mar-17</c:v>
                </c:pt>
                <c:pt idx="20">
                  <c:v>28-mar-17</c:v>
                </c:pt>
                <c:pt idx="21">
                  <c:v>29-mar-17</c:v>
                </c:pt>
                <c:pt idx="22">
                  <c:v>30-mar-17</c:v>
                </c:pt>
                <c:pt idx="23">
                  <c:v>31-mar-17</c:v>
                </c:pt>
                <c:pt idx="24">
                  <c:v>3-abr-17</c:v>
                </c:pt>
                <c:pt idx="25">
                  <c:v>4-abr-17</c:v>
                </c:pt>
                <c:pt idx="26">
                  <c:v>5-abr-17</c:v>
                </c:pt>
                <c:pt idx="27">
                  <c:v>6-abr-17</c:v>
                </c:pt>
                <c:pt idx="28">
                  <c:v>7-abr-17</c:v>
                </c:pt>
                <c:pt idx="29">
                  <c:v>10-abr-17</c:v>
                </c:pt>
                <c:pt idx="30">
                  <c:v>11-abr-17</c:v>
                </c:pt>
                <c:pt idx="31">
                  <c:v>12-abr-17</c:v>
                </c:pt>
                <c:pt idx="32">
                  <c:v>13-abr-17</c:v>
                </c:pt>
                <c:pt idx="33">
                  <c:v>17-abr-17</c:v>
                </c:pt>
                <c:pt idx="34">
                  <c:v>18-abr-17</c:v>
                </c:pt>
                <c:pt idx="35">
                  <c:v>19-abr-17</c:v>
                </c:pt>
                <c:pt idx="36">
                  <c:v>20-abr-17</c:v>
                </c:pt>
                <c:pt idx="37">
                  <c:v>24-abr-17</c:v>
                </c:pt>
                <c:pt idx="38">
                  <c:v>25-abr-17</c:v>
                </c:pt>
                <c:pt idx="39">
                  <c:v>26-abr-17</c:v>
                </c:pt>
                <c:pt idx="40">
                  <c:v>27-abr-17</c:v>
                </c:pt>
                <c:pt idx="41">
                  <c:v>28-abr-17</c:v>
                </c:pt>
                <c:pt idx="42">
                  <c:v>2-mai-17</c:v>
                </c:pt>
                <c:pt idx="43">
                  <c:v>3-mai-17</c:v>
                </c:pt>
                <c:pt idx="44">
                  <c:v>4-mai-17</c:v>
                </c:pt>
                <c:pt idx="45">
                  <c:v>5-mai-17</c:v>
                </c:pt>
                <c:pt idx="46">
                  <c:v>8-mai-17</c:v>
                </c:pt>
                <c:pt idx="47">
                  <c:v>9-mai-17</c:v>
                </c:pt>
                <c:pt idx="48">
                  <c:v>10-mai-17</c:v>
                </c:pt>
                <c:pt idx="49">
                  <c:v>11-mai-17</c:v>
                </c:pt>
                <c:pt idx="50">
                  <c:v>12-mai-17</c:v>
                </c:pt>
                <c:pt idx="51">
                  <c:v>15-mai-17</c:v>
                </c:pt>
                <c:pt idx="52">
                  <c:v>16-mai-17</c:v>
                </c:pt>
                <c:pt idx="53">
                  <c:v>17-mai-17</c:v>
                </c:pt>
                <c:pt idx="54">
                  <c:v>18-mai-17</c:v>
                </c:pt>
                <c:pt idx="55">
                  <c:v>19-mai-17</c:v>
                </c:pt>
                <c:pt idx="56">
                  <c:v>22-mai-17</c:v>
                </c:pt>
                <c:pt idx="57">
                  <c:v>23-mai-17</c:v>
                </c:pt>
                <c:pt idx="58">
                  <c:v>24-mai-17</c:v>
                </c:pt>
                <c:pt idx="59">
                  <c:v>25-mai-17</c:v>
                </c:pt>
                <c:pt idx="60">
                  <c:v>26-mai-17</c:v>
                </c:pt>
                <c:pt idx="61">
                  <c:v>29-mai-17</c:v>
                </c:pt>
                <c:pt idx="62">
                  <c:v>30-mai-17</c:v>
                </c:pt>
                <c:pt idx="63">
                  <c:v>31-mai-17</c:v>
                </c:pt>
                <c:pt idx="64">
                  <c:v>1-jun-17</c:v>
                </c:pt>
                <c:pt idx="65">
                  <c:v>2-jun-17</c:v>
                </c:pt>
                <c:pt idx="66">
                  <c:v>5-jun-17</c:v>
                </c:pt>
                <c:pt idx="67">
                  <c:v>6-jun-17</c:v>
                </c:pt>
                <c:pt idx="68">
                  <c:v>7-jun-17</c:v>
                </c:pt>
                <c:pt idx="69">
                  <c:v>8-jun-17</c:v>
                </c:pt>
                <c:pt idx="70">
                  <c:v>9-jun-17</c:v>
                </c:pt>
                <c:pt idx="71">
                  <c:v>12-jun-17</c:v>
                </c:pt>
                <c:pt idx="72">
                  <c:v>13-jun-17</c:v>
                </c:pt>
                <c:pt idx="73">
                  <c:v>14-jun-17</c:v>
                </c:pt>
                <c:pt idx="74">
                  <c:v>16-jun-17</c:v>
                </c:pt>
                <c:pt idx="75">
                  <c:v>19-jun-17</c:v>
                </c:pt>
                <c:pt idx="76">
                  <c:v>20-jun-17</c:v>
                </c:pt>
                <c:pt idx="77">
                  <c:v>21-jun-17</c:v>
                </c:pt>
                <c:pt idx="78">
                  <c:v>22-jun-17</c:v>
                </c:pt>
                <c:pt idx="79">
                  <c:v>23-jun-17</c:v>
                </c:pt>
                <c:pt idx="80">
                  <c:v>26-jun-17</c:v>
                </c:pt>
                <c:pt idx="81">
                  <c:v>27-jun-17</c:v>
                </c:pt>
                <c:pt idx="82">
                  <c:v>28-jun-17</c:v>
                </c:pt>
                <c:pt idx="83">
                  <c:v>29-jun-17</c:v>
                </c:pt>
                <c:pt idx="84">
                  <c:v>30-jun-17</c:v>
                </c:pt>
                <c:pt idx="85">
                  <c:v>3-jul-17</c:v>
                </c:pt>
                <c:pt idx="86">
                  <c:v>4-jul-17</c:v>
                </c:pt>
                <c:pt idx="87">
                  <c:v>5-jul-17</c:v>
                </c:pt>
                <c:pt idx="88">
                  <c:v>6-jul-17</c:v>
                </c:pt>
                <c:pt idx="89">
                  <c:v>7-jul-17</c:v>
                </c:pt>
                <c:pt idx="90">
                  <c:v>10-jul-17</c:v>
                </c:pt>
                <c:pt idx="91">
                  <c:v>11-jul-17</c:v>
                </c:pt>
                <c:pt idx="92">
                  <c:v>12-jul-17</c:v>
                </c:pt>
                <c:pt idx="93">
                  <c:v>13-jul-17</c:v>
                </c:pt>
                <c:pt idx="94">
                  <c:v>14-jul-17</c:v>
                </c:pt>
                <c:pt idx="95">
                  <c:v>17-jul-17</c:v>
                </c:pt>
                <c:pt idx="96">
                  <c:v>18-jul-17</c:v>
                </c:pt>
                <c:pt idx="97">
                  <c:v>19-jul-17</c:v>
                </c:pt>
                <c:pt idx="98">
                  <c:v>20-jul-17</c:v>
                </c:pt>
                <c:pt idx="99">
                  <c:v>21-jul-17</c:v>
                </c:pt>
                <c:pt idx="100">
                  <c:v>24-jul-17</c:v>
                </c:pt>
                <c:pt idx="101">
                  <c:v>25-jul-17</c:v>
                </c:pt>
                <c:pt idx="102">
                  <c:v>26-jul-17</c:v>
                </c:pt>
                <c:pt idx="103">
                  <c:v>27-jul-17</c:v>
                </c:pt>
                <c:pt idx="104">
                  <c:v>28-jul-17</c:v>
                </c:pt>
                <c:pt idx="105">
                  <c:v>31-jul-17</c:v>
                </c:pt>
                <c:pt idx="106">
                  <c:v>1-ago-17</c:v>
                </c:pt>
                <c:pt idx="107">
                  <c:v>2-ago-17</c:v>
                </c:pt>
                <c:pt idx="108">
                  <c:v>3-ago-17</c:v>
                </c:pt>
                <c:pt idx="109">
                  <c:v>4-ago-17</c:v>
                </c:pt>
                <c:pt idx="110">
                  <c:v>7-ago-17</c:v>
                </c:pt>
                <c:pt idx="111">
                  <c:v>8-ago-17</c:v>
                </c:pt>
                <c:pt idx="112">
                  <c:v>9-ago-17</c:v>
                </c:pt>
                <c:pt idx="113">
                  <c:v>10-ago-17</c:v>
                </c:pt>
                <c:pt idx="114">
                  <c:v>11-ago-17</c:v>
                </c:pt>
                <c:pt idx="115">
                  <c:v>14-ago-17</c:v>
                </c:pt>
                <c:pt idx="116">
                  <c:v>15-ago-17</c:v>
                </c:pt>
                <c:pt idx="117">
                  <c:v>16-ago-17</c:v>
                </c:pt>
                <c:pt idx="118">
                  <c:v>17-ago-17</c:v>
                </c:pt>
                <c:pt idx="119">
                  <c:v>18-ago-17</c:v>
                </c:pt>
                <c:pt idx="120">
                  <c:v>21-ago-17</c:v>
                </c:pt>
                <c:pt idx="121">
                  <c:v>22-ago-17</c:v>
                </c:pt>
                <c:pt idx="122">
                  <c:v>23-ago-17</c:v>
                </c:pt>
                <c:pt idx="123">
                  <c:v>24-ago-17</c:v>
                </c:pt>
                <c:pt idx="124">
                  <c:v>25-ago-17</c:v>
                </c:pt>
                <c:pt idx="125">
                  <c:v>28-ago-17</c:v>
                </c:pt>
                <c:pt idx="126">
                  <c:v>29-ago-17</c:v>
                </c:pt>
                <c:pt idx="127">
                  <c:v>30-ago-17</c:v>
                </c:pt>
                <c:pt idx="128">
                  <c:v>31-ago-17</c:v>
                </c:pt>
                <c:pt idx="129">
                  <c:v>1-set-17</c:v>
                </c:pt>
                <c:pt idx="130">
                  <c:v>4-set-17</c:v>
                </c:pt>
                <c:pt idx="131">
                  <c:v>5-set-17</c:v>
                </c:pt>
                <c:pt idx="132">
                  <c:v>6-set-17</c:v>
                </c:pt>
                <c:pt idx="133">
                  <c:v>8-set-17</c:v>
                </c:pt>
                <c:pt idx="134">
                  <c:v>11-set-17</c:v>
                </c:pt>
                <c:pt idx="135">
                  <c:v>12-set-17</c:v>
                </c:pt>
                <c:pt idx="136">
                  <c:v>13-set-17</c:v>
                </c:pt>
                <c:pt idx="137">
                  <c:v>14-set-17</c:v>
                </c:pt>
                <c:pt idx="138">
                  <c:v>15-set-17</c:v>
                </c:pt>
                <c:pt idx="139">
                  <c:v>18-set-17</c:v>
                </c:pt>
                <c:pt idx="140">
                  <c:v>19-set-17</c:v>
                </c:pt>
                <c:pt idx="141">
                  <c:v>20-set-17</c:v>
                </c:pt>
                <c:pt idx="142">
                  <c:v>21-set-17</c:v>
                </c:pt>
                <c:pt idx="143">
                  <c:v>22-set-17</c:v>
                </c:pt>
                <c:pt idx="144">
                  <c:v>25-set-17</c:v>
                </c:pt>
                <c:pt idx="145">
                  <c:v>26-set-17</c:v>
                </c:pt>
                <c:pt idx="146">
                  <c:v>27-set-17</c:v>
                </c:pt>
                <c:pt idx="147">
                  <c:v>28-set-17</c:v>
                </c:pt>
                <c:pt idx="148">
                  <c:v>29-set-17</c:v>
                </c:pt>
                <c:pt idx="149">
                  <c:v>2-out-17</c:v>
                </c:pt>
                <c:pt idx="150">
                  <c:v>3-out-17</c:v>
                </c:pt>
                <c:pt idx="151">
                  <c:v>4-out-17</c:v>
                </c:pt>
                <c:pt idx="152">
                  <c:v>5-out-17</c:v>
                </c:pt>
                <c:pt idx="153">
                  <c:v>6-out-17</c:v>
                </c:pt>
                <c:pt idx="154">
                  <c:v>9-out-17</c:v>
                </c:pt>
                <c:pt idx="155">
                  <c:v>10-out-17</c:v>
                </c:pt>
                <c:pt idx="156">
                  <c:v>11-out-17</c:v>
                </c:pt>
                <c:pt idx="157">
                  <c:v>13-out-17</c:v>
                </c:pt>
                <c:pt idx="158">
                  <c:v>16-out-17</c:v>
                </c:pt>
                <c:pt idx="159">
                  <c:v>17-out-17</c:v>
                </c:pt>
                <c:pt idx="160">
                  <c:v>18-out-17</c:v>
                </c:pt>
                <c:pt idx="161">
                  <c:v>19-out-17</c:v>
                </c:pt>
                <c:pt idx="162">
                  <c:v>20-out-17</c:v>
                </c:pt>
                <c:pt idx="163">
                  <c:v>23-out-17</c:v>
                </c:pt>
                <c:pt idx="164">
                  <c:v>24-out-17</c:v>
                </c:pt>
                <c:pt idx="165">
                  <c:v>25-out-17</c:v>
                </c:pt>
                <c:pt idx="166">
                  <c:v>26-out-17</c:v>
                </c:pt>
                <c:pt idx="167">
                  <c:v>27-out-17</c:v>
                </c:pt>
                <c:pt idx="168">
                  <c:v>30-out-17</c:v>
                </c:pt>
                <c:pt idx="169">
                  <c:v>31-out-17</c:v>
                </c:pt>
                <c:pt idx="170">
                  <c:v>1-nov-17</c:v>
                </c:pt>
                <c:pt idx="171">
                  <c:v>3-nov-17</c:v>
                </c:pt>
                <c:pt idx="172">
                  <c:v>6-nov-17</c:v>
                </c:pt>
                <c:pt idx="173">
                  <c:v>7-nov-17</c:v>
                </c:pt>
                <c:pt idx="174">
                  <c:v>8-nov-17</c:v>
                </c:pt>
                <c:pt idx="175">
                  <c:v>9-nov-17</c:v>
                </c:pt>
                <c:pt idx="176">
                  <c:v>10-nov-17</c:v>
                </c:pt>
                <c:pt idx="177">
                  <c:v>13-nov-17</c:v>
                </c:pt>
                <c:pt idx="178">
                  <c:v>14-nov-17</c:v>
                </c:pt>
                <c:pt idx="179">
                  <c:v>16-nov-17</c:v>
                </c:pt>
                <c:pt idx="180">
                  <c:v>17-nov-17</c:v>
                </c:pt>
                <c:pt idx="181">
                  <c:v>20-nov-17</c:v>
                </c:pt>
                <c:pt idx="182">
                  <c:v>21-nov-17</c:v>
                </c:pt>
                <c:pt idx="183">
                  <c:v>22-nov-17</c:v>
                </c:pt>
                <c:pt idx="184">
                  <c:v>23-nov-17</c:v>
                </c:pt>
                <c:pt idx="185">
                  <c:v>24-nov-17</c:v>
                </c:pt>
                <c:pt idx="186">
                  <c:v>27-nov-17</c:v>
                </c:pt>
                <c:pt idx="187">
                  <c:v>28-nov-17</c:v>
                </c:pt>
                <c:pt idx="188">
                  <c:v>29-nov-17</c:v>
                </c:pt>
                <c:pt idx="189">
                  <c:v>30-nov-17</c:v>
                </c:pt>
                <c:pt idx="190">
                  <c:v>1-dez-17</c:v>
                </c:pt>
                <c:pt idx="191">
                  <c:v>4-dez-17</c:v>
                </c:pt>
                <c:pt idx="192">
                  <c:v>5-dez-17</c:v>
                </c:pt>
                <c:pt idx="193">
                  <c:v>6-dez-17</c:v>
                </c:pt>
                <c:pt idx="194">
                  <c:v>7-dez-17</c:v>
                </c:pt>
                <c:pt idx="195">
                  <c:v>8-dez-17</c:v>
                </c:pt>
                <c:pt idx="196">
                  <c:v>11-dez-17</c:v>
                </c:pt>
                <c:pt idx="197">
                  <c:v>12-dez-17</c:v>
                </c:pt>
                <c:pt idx="198">
                  <c:v>13-dez-17</c:v>
                </c:pt>
                <c:pt idx="199">
                  <c:v>14-dez-17</c:v>
                </c:pt>
                <c:pt idx="200">
                  <c:v>15-dez-17</c:v>
                </c:pt>
                <c:pt idx="201">
                  <c:v>18-dez-17</c:v>
                </c:pt>
                <c:pt idx="202">
                  <c:v>19-dez-17</c:v>
                </c:pt>
                <c:pt idx="203">
                  <c:v>20-dez-17</c:v>
                </c:pt>
                <c:pt idx="204">
                  <c:v>21-dez-17</c:v>
                </c:pt>
                <c:pt idx="205">
                  <c:v>22-dez-17</c:v>
                </c:pt>
                <c:pt idx="206">
                  <c:v>26-dez-17</c:v>
                </c:pt>
                <c:pt idx="207">
                  <c:v>27-dez-17</c:v>
                </c:pt>
                <c:pt idx="208">
                  <c:v>28-dez-17</c:v>
                </c:pt>
                <c:pt idx="209">
                  <c:v>29-dez-17</c:v>
                </c:pt>
                <c:pt idx="210">
                  <c:v>2-jan-18</c:v>
                </c:pt>
                <c:pt idx="211">
                  <c:v>3-jan-18</c:v>
                </c:pt>
                <c:pt idx="212">
                  <c:v>4-jan-18</c:v>
                </c:pt>
                <c:pt idx="213">
                  <c:v>5-jan-18</c:v>
                </c:pt>
                <c:pt idx="214">
                  <c:v>8-jan-18</c:v>
                </c:pt>
                <c:pt idx="215">
                  <c:v>9-jan-18</c:v>
                </c:pt>
                <c:pt idx="216">
                  <c:v>10-jan-18</c:v>
                </c:pt>
                <c:pt idx="217">
                  <c:v>11-jan-18</c:v>
                </c:pt>
                <c:pt idx="218">
                  <c:v>12-jan-18</c:v>
                </c:pt>
                <c:pt idx="219">
                  <c:v>15-jan-18</c:v>
                </c:pt>
                <c:pt idx="220">
                  <c:v>16-jan-18</c:v>
                </c:pt>
                <c:pt idx="221">
                  <c:v>17-jan-18</c:v>
                </c:pt>
                <c:pt idx="222">
                  <c:v>18-jan-18</c:v>
                </c:pt>
                <c:pt idx="223">
                  <c:v>19-jan-18</c:v>
                </c:pt>
                <c:pt idx="224">
                  <c:v>22-jan-18</c:v>
                </c:pt>
                <c:pt idx="225">
                  <c:v>23-jan-18</c:v>
                </c:pt>
                <c:pt idx="226">
                  <c:v>24-jan-18</c:v>
                </c:pt>
                <c:pt idx="227">
                  <c:v>25-jan-18</c:v>
                </c:pt>
                <c:pt idx="228">
                  <c:v>26-jan-18</c:v>
                </c:pt>
                <c:pt idx="229">
                  <c:v>29-jan-18</c:v>
                </c:pt>
                <c:pt idx="230">
                  <c:v>30-jan-18</c:v>
                </c:pt>
                <c:pt idx="231">
                  <c:v>31-jan-18</c:v>
                </c:pt>
                <c:pt idx="232">
                  <c:v>1-fev-18</c:v>
                </c:pt>
                <c:pt idx="233">
                  <c:v>2-fev-18</c:v>
                </c:pt>
                <c:pt idx="234">
                  <c:v>5-fev-18</c:v>
                </c:pt>
                <c:pt idx="235">
                  <c:v>6-fev-18</c:v>
                </c:pt>
                <c:pt idx="236">
                  <c:v>7-fev-18</c:v>
                </c:pt>
                <c:pt idx="237">
                  <c:v>8-fev-18</c:v>
                </c:pt>
                <c:pt idx="238">
                  <c:v>9-fev-18</c:v>
                </c:pt>
                <c:pt idx="239">
                  <c:v>14-fev-18</c:v>
                </c:pt>
                <c:pt idx="240">
                  <c:v>15-fev-18</c:v>
                </c:pt>
                <c:pt idx="241">
                  <c:v>16-fev-18</c:v>
                </c:pt>
                <c:pt idx="242">
                  <c:v>19-fev-18</c:v>
                </c:pt>
                <c:pt idx="243">
                  <c:v>20-fev-18</c:v>
                </c:pt>
                <c:pt idx="244">
                  <c:v>21-fev-18</c:v>
                </c:pt>
                <c:pt idx="245">
                  <c:v>22-fev-18</c:v>
                </c:pt>
                <c:pt idx="246">
                  <c:v>23-fev-18</c:v>
                </c:pt>
                <c:pt idx="247">
                  <c:v>26-fev-18</c:v>
                </c:pt>
                <c:pt idx="248">
                  <c:v>27-fev-18</c:v>
                </c:pt>
                <c:pt idx="249">
                  <c:v>28-fev-18</c:v>
                </c:pt>
                <c:pt idx="250">
                  <c:v>1-mar-18</c:v>
                </c:pt>
                <c:pt idx="251">
                  <c:v>2-mar-18</c:v>
                </c:pt>
                <c:pt idx="252">
                  <c:v>5-mar-18</c:v>
                </c:pt>
                <c:pt idx="253">
                  <c:v>6-mar-18</c:v>
                </c:pt>
                <c:pt idx="254">
                  <c:v>7-mar-18</c:v>
                </c:pt>
                <c:pt idx="255">
                  <c:v>8-mar-18</c:v>
                </c:pt>
                <c:pt idx="256">
                  <c:v>9-mar-18</c:v>
                </c:pt>
                <c:pt idx="257">
                  <c:v>12-mar-18</c:v>
                </c:pt>
                <c:pt idx="258">
                  <c:v>13-mar-18</c:v>
                </c:pt>
                <c:pt idx="259">
                  <c:v>14-mar-18</c:v>
                </c:pt>
                <c:pt idx="260">
                  <c:v>15-mar-18</c:v>
                </c:pt>
                <c:pt idx="261">
                  <c:v>16-mar-18</c:v>
                </c:pt>
                <c:pt idx="262">
                  <c:v>19-mar-18</c:v>
                </c:pt>
                <c:pt idx="263">
                  <c:v>20-mar-18</c:v>
                </c:pt>
                <c:pt idx="264">
                  <c:v>21-mar-18</c:v>
                </c:pt>
                <c:pt idx="265">
                  <c:v>22-mar-18</c:v>
                </c:pt>
                <c:pt idx="266">
                  <c:v>23-mar-18</c:v>
                </c:pt>
                <c:pt idx="267">
                  <c:v>26-mar-18</c:v>
                </c:pt>
                <c:pt idx="268">
                  <c:v>27-mar-18</c:v>
                </c:pt>
                <c:pt idx="269">
                  <c:v>28-mar-18</c:v>
                </c:pt>
                <c:pt idx="270">
                  <c:v>29-mar-18</c:v>
                </c:pt>
                <c:pt idx="271">
                  <c:v>2-abr-18</c:v>
                </c:pt>
                <c:pt idx="272">
                  <c:v>3-abr-18</c:v>
                </c:pt>
                <c:pt idx="273">
                  <c:v>4-abr-18</c:v>
                </c:pt>
                <c:pt idx="274">
                  <c:v>5-abr-18</c:v>
                </c:pt>
                <c:pt idx="275">
                  <c:v>6-abr-18</c:v>
                </c:pt>
                <c:pt idx="276">
                  <c:v>9-abr-18</c:v>
                </c:pt>
                <c:pt idx="277">
                  <c:v>10-abr-18</c:v>
                </c:pt>
                <c:pt idx="278">
                  <c:v>11-abr-18</c:v>
                </c:pt>
                <c:pt idx="279">
                  <c:v>12-abr-18</c:v>
                </c:pt>
                <c:pt idx="280">
                  <c:v>13-abr-18</c:v>
                </c:pt>
                <c:pt idx="281">
                  <c:v>16-abr-18</c:v>
                </c:pt>
                <c:pt idx="282">
                  <c:v>17-abr-18</c:v>
                </c:pt>
                <c:pt idx="283">
                  <c:v>18-abr-18</c:v>
                </c:pt>
                <c:pt idx="284">
                  <c:v>19-abr-18</c:v>
                </c:pt>
                <c:pt idx="285">
                  <c:v>20-abr-18</c:v>
                </c:pt>
                <c:pt idx="286">
                  <c:v>23-abr-18</c:v>
                </c:pt>
                <c:pt idx="287">
                  <c:v>24-abr-18</c:v>
                </c:pt>
                <c:pt idx="288">
                  <c:v>25-abr-18</c:v>
                </c:pt>
                <c:pt idx="289">
                  <c:v>26-abr-18</c:v>
                </c:pt>
                <c:pt idx="290">
                  <c:v>27-abr-18</c:v>
                </c:pt>
                <c:pt idx="291">
                  <c:v>30-abr-18</c:v>
                </c:pt>
                <c:pt idx="292">
                  <c:v>2-mai-18</c:v>
                </c:pt>
                <c:pt idx="293">
                  <c:v>3-mai-18</c:v>
                </c:pt>
                <c:pt idx="294">
                  <c:v>4-mai-18</c:v>
                </c:pt>
                <c:pt idx="295">
                  <c:v>7-mai-18</c:v>
                </c:pt>
                <c:pt idx="296">
                  <c:v>8-mai-18</c:v>
                </c:pt>
                <c:pt idx="297">
                  <c:v>9-mai-18</c:v>
                </c:pt>
                <c:pt idx="298">
                  <c:v>10-mai-18</c:v>
                </c:pt>
                <c:pt idx="299">
                  <c:v>11-mai-18</c:v>
                </c:pt>
                <c:pt idx="300">
                  <c:v>14-mai-18</c:v>
                </c:pt>
                <c:pt idx="301">
                  <c:v>15-mai-18</c:v>
                </c:pt>
                <c:pt idx="302">
                  <c:v>16-mai-18</c:v>
                </c:pt>
                <c:pt idx="303">
                  <c:v>17-mai-18</c:v>
                </c:pt>
                <c:pt idx="304">
                  <c:v>18-mai-18</c:v>
                </c:pt>
                <c:pt idx="305">
                  <c:v>21-mai-18</c:v>
                </c:pt>
                <c:pt idx="306">
                  <c:v>22-mai-18</c:v>
                </c:pt>
                <c:pt idx="307">
                  <c:v>23-mai-18</c:v>
                </c:pt>
                <c:pt idx="308">
                  <c:v>24-mai-18</c:v>
                </c:pt>
                <c:pt idx="309">
                  <c:v>25-mai-18</c:v>
                </c:pt>
                <c:pt idx="310">
                  <c:v>28-mai-18</c:v>
                </c:pt>
                <c:pt idx="311">
                  <c:v>29-mai-18</c:v>
                </c:pt>
                <c:pt idx="312">
                  <c:v>30-mai-18</c:v>
                </c:pt>
                <c:pt idx="313">
                  <c:v>1-jun-18</c:v>
                </c:pt>
                <c:pt idx="314">
                  <c:v>4-jun-18</c:v>
                </c:pt>
                <c:pt idx="315">
                  <c:v>5-jun-18</c:v>
                </c:pt>
                <c:pt idx="316">
                  <c:v>6-jun-18</c:v>
                </c:pt>
                <c:pt idx="317">
                  <c:v>7-jun-18</c:v>
                </c:pt>
                <c:pt idx="318">
                  <c:v>8-jun-18</c:v>
                </c:pt>
                <c:pt idx="319">
                  <c:v>11-jun-18</c:v>
                </c:pt>
                <c:pt idx="320">
                  <c:v>12-jun-18</c:v>
                </c:pt>
                <c:pt idx="321">
                  <c:v>13-jun-18</c:v>
                </c:pt>
                <c:pt idx="322">
                  <c:v>14-jun-18</c:v>
                </c:pt>
                <c:pt idx="323">
                  <c:v>15-jun-18</c:v>
                </c:pt>
                <c:pt idx="324">
                  <c:v>18-jun-18</c:v>
                </c:pt>
                <c:pt idx="325">
                  <c:v>19-jun-18</c:v>
                </c:pt>
                <c:pt idx="326">
                  <c:v>20-jun-18</c:v>
                </c:pt>
                <c:pt idx="327">
                  <c:v>21-jun-18</c:v>
                </c:pt>
                <c:pt idx="328">
                  <c:v>22-jun-18</c:v>
                </c:pt>
                <c:pt idx="329">
                  <c:v>25-jun-18</c:v>
                </c:pt>
                <c:pt idx="330">
                  <c:v>26-jun-18</c:v>
                </c:pt>
                <c:pt idx="331">
                  <c:v>27-jun-18</c:v>
                </c:pt>
                <c:pt idx="332">
                  <c:v>28-jun-18</c:v>
                </c:pt>
                <c:pt idx="333">
                  <c:v>29-jun-18</c:v>
                </c:pt>
                <c:pt idx="334">
                  <c:v>2-jul-18</c:v>
                </c:pt>
                <c:pt idx="335">
                  <c:v>3-jul-18</c:v>
                </c:pt>
                <c:pt idx="336">
                  <c:v>4-jul-18</c:v>
                </c:pt>
                <c:pt idx="337">
                  <c:v>5-jul-18</c:v>
                </c:pt>
                <c:pt idx="338">
                  <c:v>6-jul-18</c:v>
                </c:pt>
                <c:pt idx="339">
                  <c:v>9-jul-18</c:v>
                </c:pt>
                <c:pt idx="340">
                  <c:v>10-jul-18</c:v>
                </c:pt>
                <c:pt idx="341">
                  <c:v>11-jul-18</c:v>
                </c:pt>
                <c:pt idx="342">
                  <c:v>12-jul-18</c:v>
                </c:pt>
                <c:pt idx="343">
                  <c:v>13-jul-18</c:v>
                </c:pt>
                <c:pt idx="344">
                  <c:v>16-jul-18</c:v>
                </c:pt>
                <c:pt idx="345">
                  <c:v>17-jul-18</c:v>
                </c:pt>
                <c:pt idx="346">
                  <c:v>18-jul-18</c:v>
                </c:pt>
                <c:pt idx="347">
                  <c:v>19-jul-18</c:v>
                </c:pt>
                <c:pt idx="348">
                  <c:v>20-jul-18</c:v>
                </c:pt>
                <c:pt idx="349">
                  <c:v>23-jul-18</c:v>
                </c:pt>
                <c:pt idx="350">
                  <c:v>24-jul-18</c:v>
                </c:pt>
                <c:pt idx="351">
                  <c:v>25-jul-18</c:v>
                </c:pt>
                <c:pt idx="352">
                  <c:v>26-jul-18</c:v>
                </c:pt>
                <c:pt idx="353">
                  <c:v>27-jul-18</c:v>
                </c:pt>
                <c:pt idx="354">
                  <c:v>30-jul-18</c:v>
                </c:pt>
                <c:pt idx="355">
                  <c:v>31-jul-18</c:v>
                </c:pt>
                <c:pt idx="356">
                  <c:v>1-ago-18</c:v>
                </c:pt>
                <c:pt idx="357">
                  <c:v>2-ago-18</c:v>
                </c:pt>
                <c:pt idx="358">
                  <c:v>3-ago-18</c:v>
                </c:pt>
                <c:pt idx="359">
                  <c:v>6-ago-18</c:v>
                </c:pt>
                <c:pt idx="360">
                  <c:v>7-ago-18</c:v>
                </c:pt>
                <c:pt idx="361">
                  <c:v>8-ago-18</c:v>
                </c:pt>
                <c:pt idx="362">
                  <c:v>9-ago-18</c:v>
                </c:pt>
                <c:pt idx="363">
                  <c:v>10-ago-18</c:v>
                </c:pt>
                <c:pt idx="364">
                  <c:v>13-ago-18</c:v>
                </c:pt>
                <c:pt idx="365">
                  <c:v>14-ago-18</c:v>
                </c:pt>
                <c:pt idx="366">
                  <c:v>15-ago-18</c:v>
                </c:pt>
                <c:pt idx="367">
                  <c:v>16-ago-18</c:v>
                </c:pt>
                <c:pt idx="368">
                  <c:v>17-ago-18</c:v>
                </c:pt>
                <c:pt idx="369">
                  <c:v>20-ago-18</c:v>
                </c:pt>
                <c:pt idx="370">
                  <c:v>21-ago-18</c:v>
                </c:pt>
                <c:pt idx="371">
                  <c:v>22-ago-18</c:v>
                </c:pt>
                <c:pt idx="372">
                  <c:v>23-ago-18</c:v>
                </c:pt>
                <c:pt idx="373">
                  <c:v>24-ago-18</c:v>
                </c:pt>
                <c:pt idx="374">
                  <c:v>27-ago-18</c:v>
                </c:pt>
                <c:pt idx="375">
                  <c:v>28-ago-18</c:v>
                </c:pt>
                <c:pt idx="376">
                  <c:v>29-ago-18</c:v>
                </c:pt>
                <c:pt idx="377">
                  <c:v>30-ago-18</c:v>
                </c:pt>
                <c:pt idx="378">
                  <c:v>31-ago-18</c:v>
                </c:pt>
                <c:pt idx="379">
                  <c:v>3-set-18</c:v>
                </c:pt>
                <c:pt idx="380">
                  <c:v>4-set-18</c:v>
                </c:pt>
                <c:pt idx="381">
                  <c:v>5-set-18</c:v>
                </c:pt>
                <c:pt idx="382">
                  <c:v>6-set-18</c:v>
                </c:pt>
                <c:pt idx="383">
                  <c:v>10-set-18</c:v>
                </c:pt>
                <c:pt idx="384">
                  <c:v>11-set-18</c:v>
                </c:pt>
                <c:pt idx="385">
                  <c:v>12-set-18</c:v>
                </c:pt>
                <c:pt idx="386">
                  <c:v>13-set-18</c:v>
                </c:pt>
                <c:pt idx="387">
                  <c:v>14-set-18</c:v>
                </c:pt>
                <c:pt idx="388">
                  <c:v>17-set-18</c:v>
                </c:pt>
                <c:pt idx="389">
                  <c:v>18-set-18</c:v>
                </c:pt>
                <c:pt idx="390">
                  <c:v>19-set-18</c:v>
                </c:pt>
                <c:pt idx="391">
                  <c:v>20-set-18</c:v>
                </c:pt>
                <c:pt idx="392">
                  <c:v>21-set-18</c:v>
                </c:pt>
                <c:pt idx="393">
                  <c:v>24-set-18</c:v>
                </c:pt>
                <c:pt idx="394">
                  <c:v>25-set-18</c:v>
                </c:pt>
                <c:pt idx="395">
                  <c:v>26-set-18</c:v>
                </c:pt>
                <c:pt idx="396">
                  <c:v>27-set-18</c:v>
                </c:pt>
                <c:pt idx="397">
                  <c:v>28-set-18</c:v>
                </c:pt>
                <c:pt idx="398">
                  <c:v>1-out-18</c:v>
                </c:pt>
                <c:pt idx="399">
                  <c:v>2-out-18</c:v>
                </c:pt>
                <c:pt idx="400">
                  <c:v>3-out-18</c:v>
                </c:pt>
                <c:pt idx="401">
                  <c:v>4-out-18</c:v>
                </c:pt>
                <c:pt idx="402">
                  <c:v>5-out-18</c:v>
                </c:pt>
                <c:pt idx="403">
                  <c:v>8-out-18</c:v>
                </c:pt>
                <c:pt idx="404">
                  <c:v>9-out-18</c:v>
                </c:pt>
                <c:pt idx="405">
                  <c:v>10-out-18</c:v>
                </c:pt>
                <c:pt idx="406">
                  <c:v>11-out-18</c:v>
                </c:pt>
                <c:pt idx="407">
                  <c:v>15-out-18</c:v>
                </c:pt>
                <c:pt idx="408">
                  <c:v>16-out-18</c:v>
                </c:pt>
                <c:pt idx="409">
                  <c:v>17-out-18</c:v>
                </c:pt>
                <c:pt idx="410">
                  <c:v>18-out-18</c:v>
                </c:pt>
                <c:pt idx="411">
                  <c:v>19-out-18</c:v>
                </c:pt>
                <c:pt idx="412">
                  <c:v>22-out-18</c:v>
                </c:pt>
                <c:pt idx="413">
                  <c:v>23-out-18</c:v>
                </c:pt>
                <c:pt idx="414">
                  <c:v>24-out-18</c:v>
                </c:pt>
                <c:pt idx="415">
                  <c:v>25-out-18</c:v>
                </c:pt>
                <c:pt idx="416">
                  <c:v>26-out-18</c:v>
                </c:pt>
                <c:pt idx="417">
                  <c:v>29-out-18</c:v>
                </c:pt>
                <c:pt idx="418">
                  <c:v>30-out-18</c:v>
                </c:pt>
                <c:pt idx="419">
                  <c:v>31-out-18</c:v>
                </c:pt>
                <c:pt idx="420">
                  <c:v>1-nov-18</c:v>
                </c:pt>
                <c:pt idx="421">
                  <c:v>5-nov-18</c:v>
                </c:pt>
                <c:pt idx="422">
                  <c:v>6-nov-18</c:v>
                </c:pt>
                <c:pt idx="423">
                  <c:v>7-nov-18</c:v>
                </c:pt>
                <c:pt idx="424">
                  <c:v>8-nov-18</c:v>
                </c:pt>
                <c:pt idx="425">
                  <c:v>9-nov-18</c:v>
                </c:pt>
                <c:pt idx="426">
                  <c:v>12-nov-18</c:v>
                </c:pt>
                <c:pt idx="427">
                  <c:v>13-nov-18</c:v>
                </c:pt>
                <c:pt idx="428">
                  <c:v>14-nov-18</c:v>
                </c:pt>
                <c:pt idx="429">
                  <c:v>16-nov-18</c:v>
                </c:pt>
                <c:pt idx="430">
                  <c:v>19-nov-18</c:v>
                </c:pt>
                <c:pt idx="431">
                  <c:v>20-nov-18</c:v>
                </c:pt>
                <c:pt idx="432">
                  <c:v>21-nov-18</c:v>
                </c:pt>
                <c:pt idx="433">
                  <c:v>22-nov-18</c:v>
                </c:pt>
                <c:pt idx="434">
                  <c:v>23-nov-18</c:v>
                </c:pt>
                <c:pt idx="435">
                  <c:v>26-nov-18</c:v>
                </c:pt>
                <c:pt idx="436">
                  <c:v>27-nov-18</c:v>
                </c:pt>
                <c:pt idx="437">
                  <c:v>28-nov-18</c:v>
                </c:pt>
                <c:pt idx="438">
                  <c:v>29-nov-18</c:v>
                </c:pt>
                <c:pt idx="439">
                  <c:v>30-nov-18</c:v>
                </c:pt>
                <c:pt idx="440">
                  <c:v>3-dez-18</c:v>
                </c:pt>
                <c:pt idx="441">
                  <c:v>4-dez-18</c:v>
                </c:pt>
                <c:pt idx="442">
                  <c:v>5-dez-18</c:v>
                </c:pt>
                <c:pt idx="443">
                  <c:v>6-dez-18</c:v>
                </c:pt>
                <c:pt idx="444">
                  <c:v>7-dez-18</c:v>
                </c:pt>
                <c:pt idx="445">
                  <c:v>10-dez-18</c:v>
                </c:pt>
                <c:pt idx="446">
                  <c:v>11-dez-18</c:v>
                </c:pt>
                <c:pt idx="447">
                  <c:v>12-dez-18</c:v>
                </c:pt>
                <c:pt idx="448">
                  <c:v>13-dez-18</c:v>
                </c:pt>
                <c:pt idx="449">
                  <c:v>14-dez-18</c:v>
                </c:pt>
                <c:pt idx="450">
                  <c:v>17-dez-18</c:v>
                </c:pt>
                <c:pt idx="451">
                  <c:v>18-dez-18</c:v>
                </c:pt>
                <c:pt idx="452">
                  <c:v>19-dez-18</c:v>
                </c:pt>
                <c:pt idx="453">
                  <c:v>20-dez-18</c:v>
                </c:pt>
                <c:pt idx="454">
                  <c:v>21-dez-18</c:v>
                </c:pt>
                <c:pt idx="455">
                  <c:v>24-dez-18</c:v>
                </c:pt>
                <c:pt idx="456">
                  <c:v>26-dez-18</c:v>
                </c:pt>
                <c:pt idx="457">
                  <c:v>27-dez-18</c:v>
                </c:pt>
                <c:pt idx="458">
                  <c:v>28-dez-18</c:v>
                </c:pt>
                <c:pt idx="459">
                  <c:v>31-dez-18</c:v>
                </c:pt>
                <c:pt idx="460">
                  <c:v>2-jan-19</c:v>
                </c:pt>
                <c:pt idx="461">
                  <c:v>3-jan-19</c:v>
                </c:pt>
                <c:pt idx="462">
                  <c:v>4-jan-19</c:v>
                </c:pt>
                <c:pt idx="463">
                  <c:v>7-jan-19</c:v>
                </c:pt>
                <c:pt idx="464">
                  <c:v>8-jan-19</c:v>
                </c:pt>
                <c:pt idx="465">
                  <c:v>9-jan-19</c:v>
                </c:pt>
                <c:pt idx="466">
                  <c:v>10-jan-19</c:v>
                </c:pt>
                <c:pt idx="467">
                  <c:v>11-jan-19</c:v>
                </c:pt>
                <c:pt idx="468">
                  <c:v>14-jan-19</c:v>
                </c:pt>
                <c:pt idx="469">
                  <c:v>15-jan-19</c:v>
                </c:pt>
                <c:pt idx="470">
                  <c:v>16-jan-19</c:v>
                </c:pt>
                <c:pt idx="471">
                  <c:v>17-jan-19</c:v>
                </c:pt>
                <c:pt idx="472">
                  <c:v>18-jan-19</c:v>
                </c:pt>
                <c:pt idx="473">
                  <c:v>21-jan-19</c:v>
                </c:pt>
                <c:pt idx="474">
                  <c:v>22-jan-19</c:v>
                </c:pt>
                <c:pt idx="475">
                  <c:v>23-jan-19</c:v>
                </c:pt>
                <c:pt idx="476">
                  <c:v>24-jan-19</c:v>
                </c:pt>
                <c:pt idx="477">
                  <c:v>25-jan-19</c:v>
                </c:pt>
                <c:pt idx="478">
                  <c:v>28-jan-19</c:v>
                </c:pt>
                <c:pt idx="479">
                  <c:v>29-jan-19</c:v>
                </c:pt>
                <c:pt idx="480">
                  <c:v>30-jan-19</c:v>
                </c:pt>
                <c:pt idx="481">
                  <c:v>31-jan-19</c:v>
                </c:pt>
                <c:pt idx="482">
                  <c:v>1-fev-19</c:v>
                </c:pt>
                <c:pt idx="483">
                  <c:v>4-fev-19</c:v>
                </c:pt>
                <c:pt idx="484">
                  <c:v>5-fev-19</c:v>
                </c:pt>
                <c:pt idx="485">
                  <c:v>6-fev-19</c:v>
                </c:pt>
                <c:pt idx="486">
                  <c:v>7-fev-19</c:v>
                </c:pt>
                <c:pt idx="487">
                  <c:v>8-fev-19</c:v>
                </c:pt>
                <c:pt idx="488">
                  <c:v>11-fev-19</c:v>
                </c:pt>
                <c:pt idx="489">
                  <c:v>12-fev-19</c:v>
                </c:pt>
                <c:pt idx="490">
                  <c:v>13-fev-19</c:v>
                </c:pt>
                <c:pt idx="491">
                  <c:v>14-fev-19</c:v>
                </c:pt>
                <c:pt idx="492">
                  <c:v>15-fev-19</c:v>
                </c:pt>
                <c:pt idx="493">
                  <c:v>18-fev-19</c:v>
                </c:pt>
                <c:pt idx="494">
                  <c:v>19-fev-19</c:v>
                </c:pt>
                <c:pt idx="495">
                  <c:v>20-fev-19</c:v>
                </c:pt>
                <c:pt idx="496">
                  <c:v>21-fev-19</c:v>
                </c:pt>
                <c:pt idx="497">
                  <c:v>22-fev-19</c:v>
                </c:pt>
                <c:pt idx="498">
                  <c:v>25-fev-19</c:v>
                </c:pt>
                <c:pt idx="499">
                  <c:v>26-fev-19</c:v>
                </c:pt>
                <c:pt idx="500">
                  <c:v>27-fev-19</c:v>
                </c:pt>
                <c:pt idx="501">
                  <c:v>28-fev-19</c:v>
                </c:pt>
                <c:pt idx="502">
                  <c:v>1-mar-19</c:v>
                </c:pt>
                <c:pt idx="503">
                  <c:v>6-mar-19</c:v>
                </c:pt>
                <c:pt idx="504">
                  <c:v>7-mar-19</c:v>
                </c:pt>
                <c:pt idx="505">
                  <c:v>8-mar-19</c:v>
                </c:pt>
                <c:pt idx="506">
                  <c:v>11-mar-19</c:v>
                </c:pt>
                <c:pt idx="507">
                  <c:v>12-mar-19</c:v>
                </c:pt>
                <c:pt idx="508">
                  <c:v>13-mar-19</c:v>
                </c:pt>
                <c:pt idx="509">
                  <c:v>14-mar-19</c:v>
                </c:pt>
                <c:pt idx="510">
                  <c:v>15-mar-19</c:v>
                </c:pt>
                <c:pt idx="511">
                  <c:v>18-mar-19</c:v>
                </c:pt>
                <c:pt idx="512">
                  <c:v>19-mar-19</c:v>
                </c:pt>
                <c:pt idx="513">
                  <c:v>20-mar-19</c:v>
                </c:pt>
                <c:pt idx="514">
                  <c:v>21-mar-19</c:v>
                </c:pt>
                <c:pt idx="515">
                  <c:v>22-mar-19</c:v>
                </c:pt>
                <c:pt idx="516">
                  <c:v>25-mar-19</c:v>
                </c:pt>
                <c:pt idx="517">
                  <c:v>26-mar-19</c:v>
                </c:pt>
                <c:pt idx="518">
                  <c:v>27-mar-19</c:v>
                </c:pt>
                <c:pt idx="519">
                  <c:v>28-mar-19</c:v>
                </c:pt>
                <c:pt idx="520">
                  <c:v>29-mar-19</c:v>
                </c:pt>
                <c:pt idx="521">
                  <c:v>1-abr-19</c:v>
                </c:pt>
                <c:pt idx="522">
                  <c:v>2-abr-19</c:v>
                </c:pt>
                <c:pt idx="523">
                  <c:v>3-abr-19</c:v>
                </c:pt>
                <c:pt idx="524">
                  <c:v>4-abr-19</c:v>
                </c:pt>
                <c:pt idx="525">
                  <c:v>5-abr-19</c:v>
                </c:pt>
                <c:pt idx="526">
                  <c:v>8-abr-19</c:v>
                </c:pt>
                <c:pt idx="527">
                  <c:v>9-abr-19</c:v>
                </c:pt>
                <c:pt idx="528">
                  <c:v>10-abr-19</c:v>
                </c:pt>
                <c:pt idx="529">
                  <c:v>11-abr-19</c:v>
                </c:pt>
                <c:pt idx="530">
                  <c:v>12-abr-19</c:v>
                </c:pt>
                <c:pt idx="531">
                  <c:v>15-abr-19</c:v>
                </c:pt>
                <c:pt idx="532">
                  <c:v>16-abr-19</c:v>
                </c:pt>
                <c:pt idx="533">
                  <c:v>17-abr-19</c:v>
                </c:pt>
                <c:pt idx="534">
                  <c:v>18-abr-19</c:v>
                </c:pt>
                <c:pt idx="535">
                  <c:v>22-abr-19</c:v>
                </c:pt>
                <c:pt idx="536">
                  <c:v>23-abr-19</c:v>
                </c:pt>
                <c:pt idx="537">
                  <c:v>24-abr-19</c:v>
                </c:pt>
                <c:pt idx="538">
                  <c:v>25-abr-19</c:v>
                </c:pt>
                <c:pt idx="539">
                  <c:v>26-abr-19</c:v>
                </c:pt>
                <c:pt idx="540">
                  <c:v>29-abr-19</c:v>
                </c:pt>
                <c:pt idx="541">
                  <c:v>30-abr-19</c:v>
                </c:pt>
                <c:pt idx="542">
                  <c:v>2-mai-19</c:v>
                </c:pt>
                <c:pt idx="543">
                  <c:v>3-mai-19</c:v>
                </c:pt>
                <c:pt idx="544">
                  <c:v>6-mai-19</c:v>
                </c:pt>
                <c:pt idx="545">
                  <c:v>7-mai-19</c:v>
                </c:pt>
                <c:pt idx="546">
                  <c:v>8-mai-19</c:v>
                </c:pt>
                <c:pt idx="547">
                  <c:v>9-mai-19</c:v>
                </c:pt>
                <c:pt idx="548">
                  <c:v>10-mai-19</c:v>
                </c:pt>
                <c:pt idx="549">
                  <c:v>13-mai-19</c:v>
                </c:pt>
                <c:pt idx="550">
                  <c:v>14-mai-19</c:v>
                </c:pt>
                <c:pt idx="551">
                  <c:v>15-mai-19</c:v>
                </c:pt>
                <c:pt idx="552">
                  <c:v>16-mai-19</c:v>
                </c:pt>
                <c:pt idx="553">
                  <c:v>17-mai-19</c:v>
                </c:pt>
                <c:pt idx="554">
                  <c:v>20-mai-19</c:v>
                </c:pt>
                <c:pt idx="555">
                  <c:v>21-mai-19</c:v>
                </c:pt>
                <c:pt idx="556">
                  <c:v>22-mai-19</c:v>
                </c:pt>
                <c:pt idx="557">
                  <c:v>23-mai-19</c:v>
                </c:pt>
                <c:pt idx="558">
                  <c:v>24-mai-19</c:v>
                </c:pt>
                <c:pt idx="559">
                  <c:v>27-mai-19</c:v>
                </c:pt>
                <c:pt idx="560">
                  <c:v>28-mai-19</c:v>
                </c:pt>
                <c:pt idx="561">
                  <c:v>29-mai-19</c:v>
                </c:pt>
                <c:pt idx="562">
                  <c:v>30-mai-19</c:v>
                </c:pt>
                <c:pt idx="563">
                  <c:v>31-mai-19</c:v>
                </c:pt>
                <c:pt idx="564">
                  <c:v>3-jun-19</c:v>
                </c:pt>
                <c:pt idx="565">
                  <c:v>4-jun-19</c:v>
                </c:pt>
                <c:pt idx="566">
                  <c:v>5-jun-19</c:v>
                </c:pt>
                <c:pt idx="567">
                  <c:v>6-jun-19</c:v>
                </c:pt>
                <c:pt idx="568">
                  <c:v>7-jun-19</c:v>
                </c:pt>
                <c:pt idx="569">
                  <c:v>10-jun-19</c:v>
                </c:pt>
                <c:pt idx="570">
                  <c:v>11-jun-19</c:v>
                </c:pt>
                <c:pt idx="571">
                  <c:v>12-jun-19</c:v>
                </c:pt>
                <c:pt idx="572">
                  <c:v>13-jun-19</c:v>
                </c:pt>
                <c:pt idx="573">
                  <c:v>14-jun-19</c:v>
                </c:pt>
                <c:pt idx="574">
                  <c:v>17-jun-19</c:v>
                </c:pt>
                <c:pt idx="575">
                  <c:v>18-jun-19</c:v>
                </c:pt>
                <c:pt idx="576">
                  <c:v>19-jun-19</c:v>
                </c:pt>
                <c:pt idx="577">
                  <c:v>21-jun-19</c:v>
                </c:pt>
                <c:pt idx="578">
                  <c:v>24-jun-19</c:v>
                </c:pt>
                <c:pt idx="579">
                  <c:v>25-jun-19</c:v>
                </c:pt>
                <c:pt idx="580">
                  <c:v>26-jun-19</c:v>
                </c:pt>
                <c:pt idx="581">
                  <c:v>27-jun-19</c:v>
                </c:pt>
                <c:pt idx="582">
                  <c:v>28-jun-19</c:v>
                </c:pt>
                <c:pt idx="583">
                  <c:v>1-jul-19</c:v>
                </c:pt>
                <c:pt idx="584">
                  <c:v>2-jul-19</c:v>
                </c:pt>
                <c:pt idx="585">
                  <c:v>3-jul-19</c:v>
                </c:pt>
                <c:pt idx="586">
                  <c:v>4-jul-19</c:v>
                </c:pt>
                <c:pt idx="587">
                  <c:v>5-jul-19</c:v>
                </c:pt>
                <c:pt idx="588">
                  <c:v>8-jul-19</c:v>
                </c:pt>
                <c:pt idx="589">
                  <c:v>9-jul-19</c:v>
                </c:pt>
                <c:pt idx="590">
                  <c:v>10-jul-19</c:v>
                </c:pt>
                <c:pt idx="591">
                  <c:v>11-jul-19</c:v>
                </c:pt>
                <c:pt idx="592">
                  <c:v>12-jul-19</c:v>
                </c:pt>
                <c:pt idx="593">
                  <c:v>15-jul-19</c:v>
                </c:pt>
                <c:pt idx="594">
                  <c:v>16-jul-19</c:v>
                </c:pt>
                <c:pt idx="595">
                  <c:v>17-jul-19</c:v>
                </c:pt>
                <c:pt idx="596">
                  <c:v>18-jul-19</c:v>
                </c:pt>
                <c:pt idx="597">
                  <c:v>19-jul-19</c:v>
                </c:pt>
                <c:pt idx="598">
                  <c:v>22-jul-19</c:v>
                </c:pt>
                <c:pt idx="599">
                  <c:v>23-jul-19</c:v>
                </c:pt>
                <c:pt idx="600">
                  <c:v>24-jul-19</c:v>
                </c:pt>
                <c:pt idx="601">
                  <c:v>25-jul-19</c:v>
                </c:pt>
                <c:pt idx="602">
                  <c:v>26-jul-19</c:v>
                </c:pt>
                <c:pt idx="603">
                  <c:v>29-jul-19</c:v>
                </c:pt>
                <c:pt idx="604">
                  <c:v>30-jul-19</c:v>
                </c:pt>
                <c:pt idx="605">
                  <c:v>31-jul-19</c:v>
                </c:pt>
                <c:pt idx="606">
                  <c:v>1-ago-19</c:v>
                </c:pt>
                <c:pt idx="607">
                  <c:v>2-ago-19</c:v>
                </c:pt>
                <c:pt idx="608">
                  <c:v>5-ago-19</c:v>
                </c:pt>
                <c:pt idx="609">
                  <c:v>6-ago-19</c:v>
                </c:pt>
                <c:pt idx="610">
                  <c:v>7-ago-19</c:v>
                </c:pt>
                <c:pt idx="611">
                  <c:v>8-ago-19</c:v>
                </c:pt>
                <c:pt idx="612">
                  <c:v>9-ago-19</c:v>
                </c:pt>
                <c:pt idx="613">
                  <c:v>12-ago-19</c:v>
                </c:pt>
                <c:pt idx="614">
                  <c:v>13-ago-19</c:v>
                </c:pt>
                <c:pt idx="615">
                  <c:v>14-ago-19</c:v>
                </c:pt>
                <c:pt idx="616">
                  <c:v>15-ago-19</c:v>
                </c:pt>
                <c:pt idx="617">
                  <c:v>16-ago-19</c:v>
                </c:pt>
                <c:pt idx="618">
                  <c:v>19-ago-19</c:v>
                </c:pt>
                <c:pt idx="619">
                  <c:v>20-ago-19</c:v>
                </c:pt>
                <c:pt idx="620">
                  <c:v>21-ago-19</c:v>
                </c:pt>
                <c:pt idx="621">
                  <c:v>22-ago-19</c:v>
                </c:pt>
                <c:pt idx="622">
                  <c:v>23-ago-19</c:v>
                </c:pt>
                <c:pt idx="623">
                  <c:v>26-ago-19</c:v>
                </c:pt>
                <c:pt idx="624">
                  <c:v>27-ago-19</c:v>
                </c:pt>
                <c:pt idx="625">
                  <c:v>28-ago-19</c:v>
                </c:pt>
                <c:pt idx="626">
                  <c:v>29-ago-19</c:v>
                </c:pt>
                <c:pt idx="627">
                  <c:v>30-ago-19</c:v>
                </c:pt>
                <c:pt idx="628">
                  <c:v>2-set-19</c:v>
                </c:pt>
                <c:pt idx="629">
                  <c:v>3-set-19</c:v>
                </c:pt>
                <c:pt idx="630">
                  <c:v>4-set-19</c:v>
                </c:pt>
                <c:pt idx="631">
                  <c:v>5-set-19</c:v>
                </c:pt>
                <c:pt idx="632">
                  <c:v>6-set-19</c:v>
                </c:pt>
                <c:pt idx="633">
                  <c:v>9-set-19</c:v>
                </c:pt>
                <c:pt idx="634">
                  <c:v>10-set-19</c:v>
                </c:pt>
                <c:pt idx="635">
                  <c:v>11-set-19</c:v>
                </c:pt>
                <c:pt idx="636">
                  <c:v>12-set-19</c:v>
                </c:pt>
                <c:pt idx="637">
                  <c:v>13-set-19</c:v>
                </c:pt>
                <c:pt idx="638">
                  <c:v>16-set-19</c:v>
                </c:pt>
                <c:pt idx="639">
                  <c:v>17-set-19</c:v>
                </c:pt>
                <c:pt idx="640">
                  <c:v>18-set-19</c:v>
                </c:pt>
                <c:pt idx="641">
                  <c:v>19-set-19</c:v>
                </c:pt>
                <c:pt idx="642">
                  <c:v>20-set-19</c:v>
                </c:pt>
                <c:pt idx="643">
                  <c:v>23-set-19</c:v>
                </c:pt>
                <c:pt idx="644">
                  <c:v>24-set-19</c:v>
                </c:pt>
                <c:pt idx="645">
                  <c:v>25-set-19</c:v>
                </c:pt>
                <c:pt idx="646">
                  <c:v>26-set-19</c:v>
                </c:pt>
                <c:pt idx="647">
                  <c:v>27-set-19</c:v>
                </c:pt>
                <c:pt idx="648">
                  <c:v>30-set-19</c:v>
                </c:pt>
                <c:pt idx="649">
                  <c:v>1-out-19</c:v>
                </c:pt>
                <c:pt idx="650">
                  <c:v>2-out-19</c:v>
                </c:pt>
                <c:pt idx="651">
                  <c:v>3-out-19</c:v>
                </c:pt>
                <c:pt idx="652">
                  <c:v>4-out-19</c:v>
                </c:pt>
                <c:pt idx="653">
                  <c:v>7-out-19</c:v>
                </c:pt>
                <c:pt idx="654">
                  <c:v>8-out-19</c:v>
                </c:pt>
                <c:pt idx="655">
                  <c:v>9-out-19</c:v>
                </c:pt>
                <c:pt idx="656">
                  <c:v>10-out-19</c:v>
                </c:pt>
                <c:pt idx="657">
                  <c:v>11-out-19</c:v>
                </c:pt>
                <c:pt idx="658">
                  <c:v>14-out-19</c:v>
                </c:pt>
                <c:pt idx="659">
                  <c:v>15-out-19</c:v>
                </c:pt>
                <c:pt idx="660">
                  <c:v>16-out-19</c:v>
                </c:pt>
                <c:pt idx="661">
                  <c:v>17-out-19</c:v>
                </c:pt>
                <c:pt idx="662">
                  <c:v>18-out-19</c:v>
                </c:pt>
                <c:pt idx="663">
                  <c:v>21-out-19</c:v>
                </c:pt>
                <c:pt idx="664">
                  <c:v>22-out-19</c:v>
                </c:pt>
                <c:pt idx="665">
                  <c:v>23-out-19</c:v>
                </c:pt>
                <c:pt idx="666">
                  <c:v>24-out-19</c:v>
                </c:pt>
                <c:pt idx="667">
                  <c:v>25-out-19</c:v>
                </c:pt>
                <c:pt idx="668">
                  <c:v>28-out-19</c:v>
                </c:pt>
                <c:pt idx="669">
                  <c:v>29-out-19</c:v>
                </c:pt>
                <c:pt idx="670">
                  <c:v>30-out-19</c:v>
                </c:pt>
                <c:pt idx="671">
                  <c:v>31-out-19</c:v>
                </c:pt>
                <c:pt idx="672">
                  <c:v>1-nov-19</c:v>
                </c:pt>
                <c:pt idx="673">
                  <c:v>4-nov-19</c:v>
                </c:pt>
                <c:pt idx="674">
                  <c:v>5-nov-19</c:v>
                </c:pt>
                <c:pt idx="675">
                  <c:v>6-nov-19</c:v>
                </c:pt>
                <c:pt idx="676">
                  <c:v>7-nov-19</c:v>
                </c:pt>
                <c:pt idx="677">
                  <c:v>8-nov-19</c:v>
                </c:pt>
                <c:pt idx="678">
                  <c:v>11-nov-19</c:v>
                </c:pt>
                <c:pt idx="679">
                  <c:v>12-nov-19</c:v>
                </c:pt>
                <c:pt idx="680">
                  <c:v>13-nov-19</c:v>
                </c:pt>
                <c:pt idx="681">
                  <c:v>14-nov-19</c:v>
                </c:pt>
                <c:pt idx="682">
                  <c:v>18-nov-19</c:v>
                </c:pt>
                <c:pt idx="683">
                  <c:v>19-nov-19</c:v>
                </c:pt>
                <c:pt idx="684">
                  <c:v>20-nov-19</c:v>
                </c:pt>
                <c:pt idx="685">
                  <c:v>21-nov-19</c:v>
                </c:pt>
                <c:pt idx="686">
                  <c:v>22-nov-19</c:v>
                </c:pt>
                <c:pt idx="687">
                  <c:v>25-nov-19</c:v>
                </c:pt>
                <c:pt idx="688">
                  <c:v>26-nov-19</c:v>
                </c:pt>
                <c:pt idx="689">
                  <c:v>27-nov-19</c:v>
                </c:pt>
                <c:pt idx="690">
                  <c:v>28-nov-19</c:v>
                </c:pt>
                <c:pt idx="691">
                  <c:v>29-nov-19</c:v>
                </c:pt>
                <c:pt idx="692">
                  <c:v>2-dez-19</c:v>
                </c:pt>
                <c:pt idx="693">
                  <c:v>3-dez-19</c:v>
                </c:pt>
                <c:pt idx="694">
                  <c:v>4-dez-19</c:v>
                </c:pt>
                <c:pt idx="695">
                  <c:v>5-dez-19</c:v>
                </c:pt>
                <c:pt idx="696">
                  <c:v>6-dez-19</c:v>
                </c:pt>
                <c:pt idx="697">
                  <c:v>9-dez-19</c:v>
                </c:pt>
                <c:pt idx="698">
                  <c:v>10-dez-19</c:v>
                </c:pt>
                <c:pt idx="699">
                  <c:v>11-dez-19</c:v>
                </c:pt>
                <c:pt idx="700">
                  <c:v>12-dez-19</c:v>
                </c:pt>
                <c:pt idx="701">
                  <c:v>13-dez-19</c:v>
                </c:pt>
                <c:pt idx="702">
                  <c:v>16-dez-19</c:v>
                </c:pt>
                <c:pt idx="703">
                  <c:v>17-dez-19</c:v>
                </c:pt>
                <c:pt idx="704">
                  <c:v>18-dez-19</c:v>
                </c:pt>
                <c:pt idx="705">
                  <c:v>19-dez-19</c:v>
                </c:pt>
                <c:pt idx="706">
                  <c:v>20-dez-19</c:v>
                </c:pt>
                <c:pt idx="707">
                  <c:v>23-dez-19</c:v>
                </c:pt>
                <c:pt idx="708">
                  <c:v>24-dez-19</c:v>
                </c:pt>
                <c:pt idx="709">
                  <c:v>26-dez-19</c:v>
                </c:pt>
                <c:pt idx="710">
                  <c:v>27-dez-19</c:v>
                </c:pt>
                <c:pt idx="711">
                  <c:v>30-dez-19</c:v>
                </c:pt>
                <c:pt idx="712">
                  <c:v>31-dez-19</c:v>
                </c:pt>
              </c:strCache>
            </c:strRef>
          </c:cat>
          <c:val>
            <c:numRef>
              <c:f>Cenários!$B$2:$B$5000</c:f>
              <c:numCache>
                <c:formatCode>0.00%</c:formatCode>
                <c:ptCount val="4999"/>
                <c:pt idx="1">
                  <c:v>9.9500000000000005E-2</c:v>
                </c:pt>
                <c:pt idx="2">
                  <c:v>9.9500000000000005E-2</c:v>
                </c:pt>
                <c:pt idx="3">
                  <c:v>9.9500000000000005E-2</c:v>
                </c:pt>
                <c:pt idx="4">
                  <c:v>9.9500000000000005E-2</c:v>
                </c:pt>
                <c:pt idx="5">
                  <c:v>9.9500000000000005E-2</c:v>
                </c:pt>
                <c:pt idx="6">
                  <c:v>9.9500000000000005E-2</c:v>
                </c:pt>
                <c:pt idx="7">
                  <c:v>9.9500000000000005E-2</c:v>
                </c:pt>
                <c:pt idx="8">
                  <c:v>9.9500000000000005E-2</c:v>
                </c:pt>
                <c:pt idx="9">
                  <c:v>9.9500000000000005E-2</c:v>
                </c:pt>
                <c:pt idx="10">
                  <c:v>9.9500000000000005E-2</c:v>
                </c:pt>
                <c:pt idx="11">
                  <c:v>9.9500000000000005E-2</c:v>
                </c:pt>
                <c:pt idx="12">
                  <c:v>9.9500000000000005E-2</c:v>
                </c:pt>
                <c:pt idx="13">
                  <c:v>9.9500000000000005E-2</c:v>
                </c:pt>
                <c:pt idx="14">
                  <c:v>9.9500000000000005E-2</c:v>
                </c:pt>
                <c:pt idx="15">
                  <c:v>9.9500000000000005E-2</c:v>
                </c:pt>
                <c:pt idx="16">
                  <c:v>9.9500000000000005E-2</c:v>
                </c:pt>
                <c:pt idx="17">
                  <c:v>9.9500000000000005E-2</c:v>
                </c:pt>
                <c:pt idx="18">
                  <c:v>9.9500000000000005E-2</c:v>
                </c:pt>
                <c:pt idx="19">
                  <c:v>9.9500000000000005E-2</c:v>
                </c:pt>
                <c:pt idx="20">
                  <c:v>9.9500000000000005E-2</c:v>
                </c:pt>
                <c:pt idx="21">
                  <c:v>9.9500000000000005E-2</c:v>
                </c:pt>
                <c:pt idx="22">
                  <c:v>9.9500000000000005E-2</c:v>
                </c:pt>
                <c:pt idx="23">
                  <c:v>9.9500000000000005E-2</c:v>
                </c:pt>
                <c:pt idx="24">
                  <c:v>9.9500000000000005E-2</c:v>
                </c:pt>
                <c:pt idx="25">
                  <c:v>9.9500000000000005E-2</c:v>
                </c:pt>
                <c:pt idx="26">
                  <c:v>9.9500000000000005E-2</c:v>
                </c:pt>
                <c:pt idx="27">
                  <c:v>9.9500000000000005E-2</c:v>
                </c:pt>
                <c:pt idx="28">
                  <c:v>9.9500000000000005E-2</c:v>
                </c:pt>
                <c:pt idx="29">
                  <c:v>9.9500000000000005E-2</c:v>
                </c:pt>
                <c:pt idx="30">
                  <c:v>9.9500000000000005E-2</c:v>
                </c:pt>
                <c:pt idx="31">
                  <c:v>9.9500000000000005E-2</c:v>
                </c:pt>
                <c:pt idx="32">
                  <c:v>9.9500000000000005E-2</c:v>
                </c:pt>
                <c:pt idx="33">
                  <c:v>9.9500000000000005E-2</c:v>
                </c:pt>
                <c:pt idx="34">
                  <c:v>9.9500000000000005E-2</c:v>
                </c:pt>
                <c:pt idx="35">
                  <c:v>9.9500000000000005E-2</c:v>
                </c:pt>
                <c:pt idx="36">
                  <c:v>9.9500000000000005E-2</c:v>
                </c:pt>
                <c:pt idx="37">
                  <c:v>9.9500000000000005E-2</c:v>
                </c:pt>
                <c:pt idx="38">
                  <c:v>9.9500000000000005E-2</c:v>
                </c:pt>
                <c:pt idx="39">
                  <c:v>9.9500000000000005E-2</c:v>
                </c:pt>
                <c:pt idx="40">
                  <c:v>9.9500000000000005E-2</c:v>
                </c:pt>
                <c:pt idx="41">
                  <c:v>9.9500000000000005E-2</c:v>
                </c:pt>
                <c:pt idx="42">
                  <c:v>9.9500000000000005E-2</c:v>
                </c:pt>
                <c:pt idx="43">
                  <c:v>9.9500000000000005E-2</c:v>
                </c:pt>
                <c:pt idx="44">
                  <c:v>9.9500000000000005E-2</c:v>
                </c:pt>
                <c:pt idx="45">
                  <c:v>9.9500000000000005E-2</c:v>
                </c:pt>
                <c:pt idx="46">
                  <c:v>9.9500000000000005E-2</c:v>
                </c:pt>
                <c:pt idx="47">
                  <c:v>9.9500000000000005E-2</c:v>
                </c:pt>
                <c:pt idx="48">
                  <c:v>9.9500000000000005E-2</c:v>
                </c:pt>
                <c:pt idx="49">
                  <c:v>9.9500000000000005E-2</c:v>
                </c:pt>
                <c:pt idx="50">
                  <c:v>9.9500000000000005E-2</c:v>
                </c:pt>
                <c:pt idx="51">
                  <c:v>9.9500000000000005E-2</c:v>
                </c:pt>
                <c:pt idx="52">
                  <c:v>9.9500000000000005E-2</c:v>
                </c:pt>
                <c:pt idx="53">
                  <c:v>9.9500000000000005E-2</c:v>
                </c:pt>
                <c:pt idx="54">
                  <c:v>9.9500000000000005E-2</c:v>
                </c:pt>
                <c:pt idx="55">
                  <c:v>9.9500000000000005E-2</c:v>
                </c:pt>
                <c:pt idx="56">
                  <c:v>9.9500000000000005E-2</c:v>
                </c:pt>
                <c:pt idx="57">
                  <c:v>9.9500000000000005E-2</c:v>
                </c:pt>
                <c:pt idx="58">
                  <c:v>9.9500000000000005E-2</c:v>
                </c:pt>
                <c:pt idx="59">
                  <c:v>9.9500000000000005E-2</c:v>
                </c:pt>
                <c:pt idx="60">
                  <c:v>9.9500000000000005E-2</c:v>
                </c:pt>
                <c:pt idx="61">
                  <c:v>9.9500000000000005E-2</c:v>
                </c:pt>
                <c:pt idx="62">
                  <c:v>9.9500000000000005E-2</c:v>
                </c:pt>
                <c:pt idx="63">
                  <c:v>9.9500000000000005E-2</c:v>
                </c:pt>
                <c:pt idx="64">
                  <c:v>9.9500000000000005E-2</c:v>
                </c:pt>
                <c:pt idx="65">
                  <c:v>9.9500000000000005E-2</c:v>
                </c:pt>
                <c:pt idx="66">
                  <c:v>9.9500000000000005E-2</c:v>
                </c:pt>
                <c:pt idx="67">
                  <c:v>9.9500000000000005E-2</c:v>
                </c:pt>
                <c:pt idx="68">
                  <c:v>9.9500000000000005E-2</c:v>
                </c:pt>
                <c:pt idx="69">
                  <c:v>9.9500000000000005E-2</c:v>
                </c:pt>
                <c:pt idx="70">
                  <c:v>9.9500000000000005E-2</c:v>
                </c:pt>
                <c:pt idx="71">
                  <c:v>9.9500000000000005E-2</c:v>
                </c:pt>
                <c:pt idx="72">
                  <c:v>9.9500000000000005E-2</c:v>
                </c:pt>
                <c:pt idx="73">
                  <c:v>9.9500000000000005E-2</c:v>
                </c:pt>
                <c:pt idx="74">
                  <c:v>9.9500000000000005E-2</c:v>
                </c:pt>
                <c:pt idx="75">
                  <c:v>9.9500000000000005E-2</c:v>
                </c:pt>
                <c:pt idx="76">
                  <c:v>9.9500000000000005E-2</c:v>
                </c:pt>
                <c:pt idx="77">
                  <c:v>9.9500000000000005E-2</c:v>
                </c:pt>
                <c:pt idx="78">
                  <c:v>9.9500000000000005E-2</c:v>
                </c:pt>
                <c:pt idx="79">
                  <c:v>9.9500000000000005E-2</c:v>
                </c:pt>
                <c:pt idx="80">
                  <c:v>9.9500000000000005E-2</c:v>
                </c:pt>
                <c:pt idx="81">
                  <c:v>9.9500000000000005E-2</c:v>
                </c:pt>
                <c:pt idx="82">
                  <c:v>9.9500000000000005E-2</c:v>
                </c:pt>
                <c:pt idx="83">
                  <c:v>9.9500000000000005E-2</c:v>
                </c:pt>
                <c:pt idx="84">
                  <c:v>9.9500000000000005E-2</c:v>
                </c:pt>
                <c:pt idx="85">
                  <c:v>9.9500000000000005E-2</c:v>
                </c:pt>
                <c:pt idx="86">
                  <c:v>9.9500000000000005E-2</c:v>
                </c:pt>
                <c:pt idx="87">
                  <c:v>9.9500000000000005E-2</c:v>
                </c:pt>
                <c:pt idx="88">
                  <c:v>9.9500000000000005E-2</c:v>
                </c:pt>
                <c:pt idx="89">
                  <c:v>9.9500000000000005E-2</c:v>
                </c:pt>
                <c:pt idx="90">
                  <c:v>9.9500000000000005E-2</c:v>
                </c:pt>
                <c:pt idx="91">
                  <c:v>9.9500000000000005E-2</c:v>
                </c:pt>
                <c:pt idx="92">
                  <c:v>9.9500000000000005E-2</c:v>
                </c:pt>
                <c:pt idx="93">
                  <c:v>9.9500000000000005E-2</c:v>
                </c:pt>
                <c:pt idx="94">
                  <c:v>9.9500000000000005E-2</c:v>
                </c:pt>
                <c:pt idx="95">
                  <c:v>9.9500000000000005E-2</c:v>
                </c:pt>
                <c:pt idx="96">
                  <c:v>9.9500000000000005E-2</c:v>
                </c:pt>
                <c:pt idx="97">
                  <c:v>9.9500000000000005E-2</c:v>
                </c:pt>
                <c:pt idx="98">
                  <c:v>9.9500000000000005E-2</c:v>
                </c:pt>
                <c:pt idx="99">
                  <c:v>9.9500000000000005E-2</c:v>
                </c:pt>
                <c:pt idx="100">
                  <c:v>9.9500000000000005E-2</c:v>
                </c:pt>
                <c:pt idx="101">
                  <c:v>9.9500000000000005E-2</c:v>
                </c:pt>
                <c:pt idx="102">
                  <c:v>9.9500000000000005E-2</c:v>
                </c:pt>
                <c:pt idx="103">
                  <c:v>9.9500000000000005E-2</c:v>
                </c:pt>
                <c:pt idx="104">
                  <c:v>9.9500000000000005E-2</c:v>
                </c:pt>
                <c:pt idx="105">
                  <c:v>9.9500000000000005E-2</c:v>
                </c:pt>
                <c:pt idx="106">
                  <c:v>9.9500000000000005E-2</c:v>
                </c:pt>
                <c:pt idx="107">
                  <c:v>9.9500000000000005E-2</c:v>
                </c:pt>
                <c:pt idx="108">
                  <c:v>9.9500000000000005E-2</c:v>
                </c:pt>
                <c:pt idx="109">
                  <c:v>9.9500000000000005E-2</c:v>
                </c:pt>
                <c:pt idx="110">
                  <c:v>9.9500000000000005E-2</c:v>
                </c:pt>
                <c:pt idx="111">
                  <c:v>9.9500000000000005E-2</c:v>
                </c:pt>
                <c:pt idx="112">
                  <c:v>9.9500000000000005E-2</c:v>
                </c:pt>
                <c:pt idx="113">
                  <c:v>9.9500000000000005E-2</c:v>
                </c:pt>
                <c:pt idx="114">
                  <c:v>9.9500000000000005E-2</c:v>
                </c:pt>
                <c:pt idx="115">
                  <c:v>9.9500000000000005E-2</c:v>
                </c:pt>
                <c:pt idx="116">
                  <c:v>9.9500000000000005E-2</c:v>
                </c:pt>
                <c:pt idx="117">
                  <c:v>9.9500000000000005E-2</c:v>
                </c:pt>
                <c:pt idx="118">
                  <c:v>9.9500000000000005E-2</c:v>
                </c:pt>
                <c:pt idx="119">
                  <c:v>9.9500000000000005E-2</c:v>
                </c:pt>
                <c:pt idx="120">
                  <c:v>9.9500000000000005E-2</c:v>
                </c:pt>
                <c:pt idx="121">
                  <c:v>9.9500000000000005E-2</c:v>
                </c:pt>
                <c:pt idx="122">
                  <c:v>9.9500000000000005E-2</c:v>
                </c:pt>
                <c:pt idx="123">
                  <c:v>9.9500000000000005E-2</c:v>
                </c:pt>
                <c:pt idx="124">
                  <c:v>9.9500000000000005E-2</c:v>
                </c:pt>
                <c:pt idx="125">
                  <c:v>9.9500000000000005E-2</c:v>
                </c:pt>
                <c:pt idx="126">
                  <c:v>9.9500000000000005E-2</c:v>
                </c:pt>
                <c:pt idx="127">
                  <c:v>9.9500000000000005E-2</c:v>
                </c:pt>
                <c:pt idx="128">
                  <c:v>9.9500000000000005E-2</c:v>
                </c:pt>
                <c:pt idx="129">
                  <c:v>9.9500000000000005E-2</c:v>
                </c:pt>
                <c:pt idx="130">
                  <c:v>9.9500000000000005E-2</c:v>
                </c:pt>
                <c:pt idx="131">
                  <c:v>9.9500000000000005E-2</c:v>
                </c:pt>
                <c:pt idx="132">
                  <c:v>9.9500000000000005E-2</c:v>
                </c:pt>
                <c:pt idx="133">
                  <c:v>9.9500000000000005E-2</c:v>
                </c:pt>
                <c:pt idx="134">
                  <c:v>9.9500000000000005E-2</c:v>
                </c:pt>
                <c:pt idx="135">
                  <c:v>9.9500000000000005E-2</c:v>
                </c:pt>
                <c:pt idx="136">
                  <c:v>9.9500000000000005E-2</c:v>
                </c:pt>
                <c:pt idx="137">
                  <c:v>9.9500000000000005E-2</c:v>
                </c:pt>
                <c:pt idx="138">
                  <c:v>9.9500000000000005E-2</c:v>
                </c:pt>
                <c:pt idx="139">
                  <c:v>9.9500000000000005E-2</c:v>
                </c:pt>
                <c:pt idx="140">
                  <c:v>9.9500000000000005E-2</c:v>
                </c:pt>
                <c:pt idx="141">
                  <c:v>9.9500000000000005E-2</c:v>
                </c:pt>
                <c:pt idx="142">
                  <c:v>9.9500000000000005E-2</c:v>
                </c:pt>
                <c:pt idx="143">
                  <c:v>9.9500000000000005E-2</c:v>
                </c:pt>
                <c:pt idx="144">
                  <c:v>9.9500000000000005E-2</c:v>
                </c:pt>
                <c:pt idx="145">
                  <c:v>9.9500000000000005E-2</c:v>
                </c:pt>
                <c:pt idx="146">
                  <c:v>9.9500000000000005E-2</c:v>
                </c:pt>
                <c:pt idx="147">
                  <c:v>9.9500000000000005E-2</c:v>
                </c:pt>
                <c:pt idx="148">
                  <c:v>9.9500000000000005E-2</c:v>
                </c:pt>
                <c:pt idx="149">
                  <c:v>9.9500000000000005E-2</c:v>
                </c:pt>
                <c:pt idx="150">
                  <c:v>9.9500000000000005E-2</c:v>
                </c:pt>
                <c:pt idx="151">
                  <c:v>9.9500000000000005E-2</c:v>
                </c:pt>
                <c:pt idx="152">
                  <c:v>9.9500000000000005E-2</c:v>
                </c:pt>
                <c:pt idx="153">
                  <c:v>9.9500000000000005E-2</c:v>
                </c:pt>
                <c:pt idx="154">
                  <c:v>9.9500000000000005E-2</c:v>
                </c:pt>
                <c:pt idx="155">
                  <c:v>9.9500000000000005E-2</c:v>
                </c:pt>
                <c:pt idx="156">
                  <c:v>9.9500000000000005E-2</c:v>
                </c:pt>
                <c:pt idx="157">
                  <c:v>9.9500000000000005E-2</c:v>
                </c:pt>
                <c:pt idx="158">
                  <c:v>9.9500000000000005E-2</c:v>
                </c:pt>
                <c:pt idx="159">
                  <c:v>9.9500000000000005E-2</c:v>
                </c:pt>
                <c:pt idx="160">
                  <c:v>9.9500000000000005E-2</c:v>
                </c:pt>
                <c:pt idx="161">
                  <c:v>9.9500000000000005E-2</c:v>
                </c:pt>
                <c:pt idx="162">
                  <c:v>9.9500000000000005E-2</c:v>
                </c:pt>
                <c:pt idx="163">
                  <c:v>9.9500000000000005E-2</c:v>
                </c:pt>
                <c:pt idx="164">
                  <c:v>9.9500000000000005E-2</c:v>
                </c:pt>
                <c:pt idx="165">
                  <c:v>9.9500000000000005E-2</c:v>
                </c:pt>
                <c:pt idx="166">
                  <c:v>9.9500000000000005E-2</c:v>
                </c:pt>
                <c:pt idx="167">
                  <c:v>9.9500000000000005E-2</c:v>
                </c:pt>
                <c:pt idx="168">
                  <c:v>9.9500000000000005E-2</c:v>
                </c:pt>
                <c:pt idx="169">
                  <c:v>9.9500000000000005E-2</c:v>
                </c:pt>
                <c:pt idx="170">
                  <c:v>9.9500000000000005E-2</c:v>
                </c:pt>
                <c:pt idx="171">
                  <c:v>9.9500000000000005E-2</c:v>
                </c:pt>
                <c:pt idx="172">
                  <c:v>9.9500000000000005E-2</c:v>
                </c:pt>
                <c:pt idx="173">
                  <c:v>9.9500000000000005E-2</c:v>
                </c:pt>
                <c:pt idx="174">
                  <c:v>9.9500000000000005E-2</c:v>
                </c:pt>
                <c:pt idx="175">
                  <c:v>9.9500000000000005E-2</c:v>
                </c:pt>
                <c:pt idx="176">
                  <c:v>9.9500000000000005E-2</c:v>
                </c:pt>
                <c:pt idx="177">
                  <c:v>9.9500000000000005E-2</c:v>
                </c:pt>
                <c:pt idx="178">
                  <c:v>9.9500000000000005E-2</c:v>
                </c:pt>
                <c:pt idx="179">
                  <c:v>9.9500000000000005E-2</c:v>
                </c:pt>
                <c:pt idx="180">
                  <c:v>9.9500000000000005E-2</c:v>
                </c:pt>
                <c:pt idx="181">
                  <c:v>9.9500000000000005E-2</c:v>
                </c:pt>
                <c:pt idx="182">
                  <c:v>9.9500000000000005E-2</c:v>
                </c:pt>
                <c:pt idx="183">
                  <c:v>9.9500000000000005E-2</c:v>
                </c:pt>
                <c:pt idx="184">
                  <c:v>9.9500000000000005E-2</c:v>
                </c:pt>
                <c:pt idx="185">
                  <c:v>9.9500000000000005E-2</c:v>
                </c:pt>
                <c:pt idx="186">
                  <c:v>9.9500000000000005E-2</c:v>
                </c:pt>
                <c:pt idx="187">
                  <c:v>9.9500000000000005E-2</c:v>
                </c:pt>
                <c:pt idx="188">
                  <c:v>9.9500000000000005E-2</c:v>
                </c:pt>
                <c:pt idx="189">
                  <c:v>9.9500000000000005E-2</c:v>
                </c:pt>
                <c:pt idx="190">
                  <c:v>9.9500000000000005E-2</c:v>
                </c:pt>
                <c:pt idx="191">
                  <c:v>9.9500000000000005E-2</c:v>
                </c:pt>
                <c:pt idx="192">
                  <c:v>9.9500000000000005E-2</c:v>
                </c:pt>
                <c:pt idx="193">
                  <c:v>9.9500000000000005E-2</c:v>
                </c:pt>
                <c:pt idx="194">
                  <c:v>9.9500000000000005E-2</c:v>
                </c:pt>
                <c:pt idx="195">
                  <c:v>9.9500000000000005E-2</c:v>
                </c:pt>
                <c:pt idx="196">
                  <c:v>9.9500000000000005E-2</c:v>
                </c:pt>
                <c:pt idx="197">
                  <c:v>9.9500000000000005E-2</c:v>
                </c:pt>
                <c:pt idx="198">
                  <c:v>9.9500000000000005E-2</c:v>
                </c:pt>
                <c:pt idx="199">
                  <c:v>9.9500000000000005E-2</c:v>
                </c:pt>
                <c:pt idx="200">
                  <c:v>9.9500000000000005E-2</c:v>
                </c:pt>
                <c:pt idx="201">
                  <c:v>9.9500000000000005E-2</c:v>
                </c:pt>
                <c:pt idx="202">
                  <c:v>9.9500000000000005E-2</c:v>
                </c:pt>
                <c:pt idx="203">
                  <c:v>9.9500000000000005E-2</c:v>
                </c:pt>
                <c:pt idx="204">
                  <c:v>9.9500000000000005E-2</c:v>
                </c:pt>
                <c:pt idx="205">
                  <c:v>9.9500000000000005E-2</c:v>
                </c:pt>
                <c:pt idx="206">
                  <c:v>9.9500000000000005E-2</c:v>
                </c:pt>
                <c:pt idx="207">
                  <c:v>9.9500000000000005E-2</c:v>
                </c:pt>
                <c:pt idx="208">
                  <c:v>9.9500000000000005E-2</c:v>
                </c:pt>
                <c:pt idx="209">
                  <c:v>9.9500000000000005E-2</c:v>
                </c:pt>
                <c:pt idx="210">
                  <c:v>9.9500000000000005E-2</c:v>
                </c:pt>
                <c:pt idx="211">
                  <c:v>9.9500000000000005E-2</c:v>
                </c:pt>
                <c:pt idx="212">
                  <c:v>9.9500000000000005E-2</c:v>
                </c:pt>
                <c:pt idx="213">
                  <c:v>9.9500000000000005E-2</c:v>
                </c:pt>
                <c:pt idx="214">
                  <c:v>9.9500000000000005E-2</c:v>
                </c:pt>
                <c:pt idx="215">
                  <c:v>9.9500000000000005E-2</c:v>
                </c:pt>
                <c:pt idx="216">
                  <c:v>9.9500000000000005E-2</c:v>
                </c:pt>
                <c:pt idx="217">
                  <c:v>9.9500000000000005E-2</c:v>
                </c:pt>
                <c:pt idx="218">
                  <c:v>9.9500000000000005E-2</c:v>
                </c:pt>
                <c:pt idx="219">
                  <c:v>9.9500000000000005E-2</c:v>
                </c:pt>
                <c:pt idx="220">
                  <c:v>9.9500000000000005E-2</c:v>
                </c:pt>
                <c:pt idx="221">
                  <c:v>9.9500000000000005E-2</c:v>
                </c:pt>
                <c:pt idx="222">
                  <c:v>9.9500000000000005E-2</c:v>
                </c:pt>
                <c:pt idx="223">
                  <c:v>9.9500000000000005E-2</c:v>
                </c:pt>
                <c:pt idx="224">
                  <c:v>9.9500000000000005E-2</c:v>
                </c:pt>
                <c:pt idx="225">
                  <c:v>9.9500000000000005E-2</c:v>
                </c:pt>
                <c:pt idx="226">
                  <c:v>9.9500000000000005E-2</c:v>
                </c:pt>
                <c:pt idx="227">
                  <c:v>9.9500000000000005E-2</c:v>
                </c:pt>
                <c:pt idx="228">
                  <c:v>9.9500000000000005E-2</c:v>
                </c:pt>
                <c:pt idx="229">
                  <c:v>9.9500000000000005E-2</c:v>
                </c:pt>
                <c:pt idx="230">
                  <c:v>9.9500000000000005E-2</c:v>
                </c:pt>
                <c:pt idx="231">
                  <c:v>9.9500000000000005E-2</c:v>
                </c:pt>
                <c:pt idx="232">
                  <c:v>9.9500000000000005E-2</c:v>
                </c:pt>
                <c:pt idx="233">
                  <c:v>9.9500000000000005E-2</c:v>
                </c:pt>
                <c:pt idx="234">
                  <c:v>9.9500000000000005E-2</c:v>
                </c:pt>
                <c:pt idx="235">
                  <c:v>9.9500000000000005E-2</c:v>
                </c:pt>
                <c:pt idx="236">
                  <c:v>9.9500000000000005E-2</c:v>
                </c:pt>
                <c:pt idx="237">
                  <c:v>9.9500000000000005E-2</c:v>
                </c:pt>
                <c:pt idx="238">
                  <c:v>9.9500000000000005E-2</c:v>
                </c:pt>
                <c:pt idx="239">
                  <c:v>9.9500000000000005E-2</c:v>
                </c:pt>
                <c:pt idx="240">
                  <c:v>9.9500000000000005E-2</c:v>
                </c:pt>
                <c:pt idx="241">
                  <c:v>9.9500000000000005E-2</c:v>
                </c:pt>
                <c:pt idx="242">
                  <c:v>9.9500000000000005E-2</c:v>
                </c:pt>
                <c:pt idx="243">
                  <c:v>9.9500000000000005E-2</c:v>
                </c:pt>
                <c:pt idx="244">
                  <c:v>9.9500000000000005E-2</c:v>
                </c:pt>
                <c:pt idx="245">
                  <c:v>9.9500000000000005E-2</c:v>
                </c:pt>
                <c:pt idx="246">
                  <c:v>9.9500000000000005E-2</c:v>
                </c:pt>
                <c:pt idx="247">
                  <c:v>9.9500000000000005E-2</c:v>
                </c:pt>
                <c:pt idx="248">
                  <c:v>9.9500000000000005E-2</c:v>
                </c:pt>
                <c:pt idx="249">
                  <c:v>9.9500000000000005E-2</c:v>
                </c:pt>
                <c:pt idx="250">
                  <c:v>9.9500000000000005E-2</c:v>
                </c:pt>
                <c:pt idx="251">
                  <c:v>9.9500000000000005E-2</c:v>
                </c:pt>
                <c:pt idx="252">
                  <c:v>9.9500000000000005E-2</c:v>
                </c:pt>
                <c:pt idx="253">
                  <c:v>9.9500000000000005E-2</c:v>
                </c:pt>
                <c:pt idx="254">
                  <c:v>9.9500000000000005E-2</c:v>
                </c:pt>
                <c:pt idx="255">
                  <c:v>9.9500000000000005E-2</c:v>
                </c:pt>
                <c:pt idx="256">
                  <c:v>9.9500000000000005E-2</c:v>
                </c:pt>
                <c:pt idx="257">
                  <c:v>9.9500000000000005E-2</c:v>
                </c:pt>
                <c:pt idx="258">
                  <c:v>9.9500000000000005E-2</c:v>
                </c:pt>
                <c:pt idx="259">
                  <c:v>9.9500000000000005E-2</c:v>
                </c:pt>
                <c:pt idx="260">
                  <c:v>9.9500000000000005E-2</c:v>
                </c:pt>
                <c:pt idx="261">
                  <c:v>9.9500000000000005E-2</c:v>
                </c:pt>
                <c:pt idx="262">
                  <c:v>9.9500000000000005E-2</c:v>
                </c:pt>
                <c:pt idx="263">
                  <c:v>9.9500000000000005E-2</c:v>
                </c:pt>
                <c:pt idx="264">
                  <c:v>9.9500000000000005E-2</c:v>
                </c:pt>
                <c:pt idx="265">
                  <c:v>9.9500000000000005E-2</c:v>
                </c:pt>
                <c:pt idx="266">
                  <c:v>9.9500000000000005E-2</c:v>
                </c:pt>
                <c:pt idx="267">
                  <c:v>9.9500000000000005E-2</c:v>
                </c:pt>
                <c:pt idx="268">
                  <c:v>9.9500000000000005E-2</c:v>
                </c:pt>
                <c:pt idx="269">
                  <c:v>9.9500000000000005E-2</c:v>
                </c:pt>
                <c:pt idx="270">
                  <c:v>9.9500000000000005E-2</c:v>
                </c:pt>
                <c:pt idx="271">
                  <c:v>9.9500000000000005E-2</c:v>
                </c:pt>
                <c:pt idx="272">
                  <c:v>9.9500000000000005E-2</c:v>
                </c:pt>
                <c:pt idx="273">
                  <c:v>9.9500000000000005E-2</c:v>
                </c:pt>
                <c:pt idx="274">
                  <c:v>9.9500000000000005E-2</c:v>
                </c:pt>
                <c:pt idx="275">
                  <c:v>9.9500000000000005E-2</c:v>
                </c:pt>
                <c:pt idx="276">
                  <c:v>9.9500000000000005E-2</c:v>
                </c:pt>
                <c:pt idx="277">
                  <c:v>9.9500000000000005E-2</c:v>
                </c:pt>
                <c:pt idx="278">
                  <c:v>9.9500000000000005E-2</c:v>
                </c:pt>
                <c:pt idx="279">
                  <c:v>9.9500000000000005E-2</c:v>
                </c:pt>
                <c:pt idx="280">
                  <c:v>9.9500000000000005E-2</c:v>
                </c:pt>
                <c:pt idx="281">
                  <c:v>9.9500000000000005E-2</c:v>
                </c:pt>
                <c:pt idx="282">
                  <c:v>9.9500000000000005E-2</c:v>
                </c:pt>
                <c:pt idx="283">
                  <c:v>9.9500000000000005E-2</c:v>
                </c:pt>
                <c:pt idx="284">
                  <c:v>9.9500000000000005E-2</c:v>
                </c:pt>
                <c:pt idx="285">
                  <c:v>9.9500000000000005E-2</c:v>
                </c:pt>
                <c:pt idx="286">
                  <c:v>9.9500000000000005E-2</c:v>
                </c:pt>
                <c:pt idx="287">
                  <c:v>9.9500000000000005E-2</c:v>
                </c:pt>
                <c:pt idx="288">
                  <c:v>9.9500000000000005E-2</c:v>
                </c:pt>
                <c:pt idx="289">
                  <c:v>9.9500000000000005E-2</c:v>
                </c:pt>
                <c:pt idx="290">
                  <c:v>9.9500000000000005E-2</c:v>
                </c:pt>
                <c:pt idx="291">
                  <c:v>9.9500000000000005E-2</c:v>
                </c:pt>
                <c:pt idx="292">
                  <c:v>9.9500000000000005E-2</c:v>
                </c:pt>
                <c:pt idx="293">
                  <c:v>9.9500000000000005E-2</c:v>
                </c:pt>
                <c:pt idx="294">
                  <c:v>9.9500000000000005E-2</c:v>
                </c:pt>
                <c:pt idx="295">
                  <c:v>9.9500000000000005E-2</c:v>
                </c:pt>
                <c:pt idx="296">
                  <c:v>9.9500000000000005E-2</c:v>
                </c:pt>
                <c:pt idx="297">
                  <c:v>9.9500000000000005E-2</c:v>
                </c:pt>
                <c:pt idx="298">
                  <c:v>9.9500000000000005E-2</c:v>
                </c:pt>
                <c:pt idx="299">
                  <c:v>9.9500000000000005E-2</c:v>
                </c:pt>
                <c:pt idx="300">
                  <c:v>9.9500000000000005E-2</c:v>
                </c:pt>
                <c:pt idx="301">
                  <c:v>9.9500000000000005E-2</c:v>
                </c:pt>
                <c:pt idx="302">
                  <c:v>9.9500000000000005E-2</c:v>
                </c:pt>
                <c:pt idx="303">
                  <c:v>9.9500000000000005E-2</c:v>
                </c:pt>
                <c:pt idx="304">
                  <c:v>9.9500000000000005E-2</c:v>
                </c:pt>
                <c:pt idx="305">
                  <c:v>9.9500000000000005E-2</c:v>
                </c:pt>
                <c:pt idx="306">
                  <c:v>9.9500000000000005E-2</c:v>
                </c:pt>
                <c:pt idx="307">
                  <c:v>9.9500000000000005E-2</c:v>
                </c:pt>
                <c:pt idx="308">
                  <c:v>9.9500000000000005E-2</c:v>
                </c:pt>
                <c:pt idx="309">
                  <c:v>9.9500000000000005E-2</c:v>
                </c:pt>
                <c:pt idx="310">
                  <c:v>9.9500000000000005E-2</c:v>
                </c:pt>
                <c:pt idx="311">
                  <c:v>9.9500000000000005E-2</c:v>
                </c:pt>
                <c:pt idx="312">
                  <c:v>9.9500000000000005E-2</c:v>
                </c:pt>
                <c:pt idx="313">
                  <c:v>9.9500000000000005E-2</c:v>
                </c:pt>
                <c:pt idx="314">
                  <c:v>9.9500000000000005E-2</c:v>
                </c:pt>
                <c:pt idx="315">
                  <c:v>9.9500000000000005E-2</c:v>
                </c:pt>
                <c:pt idx="316">
                  <c:v>9.9500000000000005E-2</c:v>
                </c:pt>
                <c:pt idx="317">
                  <c:v>9.9500000000000005E-2</c:v>
                </c:pt>
                <c:pt idx="318">
                  <c:v>9.9500000000000005E-2</c:v>
                </c:pt>
                <c:pt idx="319">
                  <c:v>9.9500000000000005E-2</c:v>
                </c:pt>
                <c:pt idx="320">
                  <c:v>9.9500000000000005E-2</c:v>
                </c:pt>
                <c:pt idx="321">
                  <c:v>9.9500000000000005E-2</c:v>
                </c:pt>
                <c:pt idx="322">
                  <c:v>9.9500000000000005E-2</c:v>
                </c:pt>
                <c:pt idx="323">
                  <c:v>9.9500000000000005E-2</c:v>
                </c:pt>
                <c:pt idx="324">
                  <c:v>9.9500000000000005E-2</c:v>
                </c:pt>
                <c:pt idx="325">
                  <c:v>9.9500000000000005E-2</c:v>
                </c:pt>
                <c:pt idx="326">
                  <c:v>9.9500000000000005E-2</c:v>
                </c:pt>
                <c:pt idx="327">
                  <c:v>9.9500000000000005E-2</c:v>
                </c:pt>
                <c:pt idx="328">
                  <c:v>9.9500000000000005E-2</c:v>
                </c:pt>
                <c:pt idx="329">
                  <c:v>9.9500000000000005E-2</c:v>
                </c:pt>
                <c:pt idx="330">
                  <c:v>9.9500000000000005E-2</c:v>
                </c:pt>
                <c:pt idx="331">
                  <c:v>9.9500000000000005E-2</c:v>
                </c:pt>
                <c:pt idx="332">
                  <c:v>9.9500000000000005E-2</c:v>
                </c:pt>
                <c:pt idx="333">
                  <c:v>9.9500000000000005E-2</c:v>
                </c:pt>
                <c:pt idx="334">
                  <c:v>9.9500000000000005E-2</c:v>
                </c:pt>
                <c:pt idx="335">
                  <c:v>9.9500000000000005E-2</c:v>
                </c:pt>
                <c:pt idx="336">
                  <c:v>9.9500000000000005E-2</c:v>
                </c:pt>
                <c:pt idx="337">
                  <c:v>9.9500000000000005E-2</c:v>
                </c:pt>
                <c:pt idx="338">
                  <c:v>9.9500000000000005E-2</c:v>
                </c:pt>
                <c:pt idx="339">
                  <c:v>9.9500000000000005E-2</c:v>
                </c:pt>
                <c:pt idx="340">
                  <c:v>9.9500000000000005E-2</c:v>
                </c:pt>
                <c:pt idx="341">
                  <c:v>9.9500000000000005E-2</c:v>
                </c:pt>
                <c:pt idx="342">
                  <c:v>9.9500000000000005E-2</c:v>
                </c:pt>
                <c:pt idx="343">
                  <c:v>9.9500000000000005E-2</c:v>
                </c:pt>
                <c:pt idx="344">
                  <c:v>9.9500000000000005E-2</c:v>
                </c:pt>
                <c:pt idx="345">
                  <c:v>9.9500000000000005E-2</c:v>
                </c:pt>
                <c:pt idx="346">
                  <c:v>9.9500000000000005E-2</c:v>
                </c:pt>
                <c:pt idx="347">
                  <c:v>9.9500000000000005E-2</c:v>
                </c:pt>
                <c:pt idx="348">
                  <c:v>9.9500000000000005E-2</c:v>
                </c:pt>
                <c:pt idx="349">
                  <c:v>9.9500000000000005E-2</c:v>
                </c:pt>
                <c:pt idx="350">
                  <c:v>9.9500000000000005E-2</c:v>
                </c:pt>
                <c:pt idx="351">
                  <c:v>9.9500000000000005E-2</c:v>
                </c:pt>
                <c:pt idx="352">
                  <c:v>9.9500000000000005E-2</c:v>
                </c:pt>
                <c:pt idx="353">
                  <c:v>9.9500000000000005E-2</c:v>
                </c:pt>
                <c:pt idx="354">
                  <c:v>9.9500000000000005E-2</c:v>
                </c:pt>
                <c:pt idx="355">
                  <c:v>9.9500000000000005E-2</c:v>
                </c:pt>
                <c:pt idx="356">
                  <c:v>9.9500000000000005E-2</c:v>
                </c:pt>
                <c:pt idx="357">
                  <c:v>9.9500000000000005E-2</c:v>
                </c:pt>
                <c:pt idx="358">
                  <c:v>9.9500000000000005E-2</c:v>
                </c:pt>
                <c:pt idx="359">
                  <c:v>9.9500000000000005E-2</c:v>
                </c:pt>
                <c:pt idx="360">
                  <c:v>9.9500000000000005E-2</c:v>
                </c:pt>
                <c:pt idx="361">
                  <c:v>9.9500000000000005E-2</c:v>
                </c:pt>
                <c:pt idx="362">
                  <c:v>9.9500000000000005E-2</c:v>
                </c:pt>
                <c:pt idx="363">
                  <c:v>9.9500000000000005E-2</c:v>
                </c:pt>
                <c:pt idx="364">
                  <c:v>9.9500000000000005E-2</c:v>
                </c:pt>
                <c:pt idx="365">
                  <c:v>9.9500000000000005E-2</c:v>
                </c:pt>
                <c:pt idx="366">
                  <c:v>9.9500000000000005E-2</c:v>
                </c:pt>
                <c:pt idx="367">
                  <c:v>9.9500000000000005E-2</c:v>
                </c:pt>
                <c:pt idx="368">
                  <c:v>9.9500000000000005E-2</c:v>
                </c:pt>
                <c:pt idx="369">
                  <c:v>9.9500000000000005E-2</c:v>
                </c:pt>
                <c:pt idx="370">
                  <c:v>9.9500000000000005E-2</c:v>
                </c:pt>
                <c:pt idx="371">
                  <c:v>9.9500000000000005E-2</c:v>
                </c:pt>
                <c:pt idx="372">
                  <c:v>9.9500000000000005E-2</c:v>
                </c:pt>
                <c:pt idx="373">
                  <c:v>9.9500000000000005E-2</c:v>
                </c:pt>
                <c:pt idx="374">
                  <c:v>9.9500000000000005E-2</c:v>
                </c:pt>
                <c:pt idx="375">
                  <c:v>9.9500000000000005E-2</c:v>
                </c:pt>
                <c:pt idx="376">
                  <c:v>9.9500000000000005E-2</c:v>
                </c:pt>
                <c:pt idx="377">
                  <c:v>9.9500000000000005E-2</c:v>
                </c:pt>
                <c:pt idx="378">
                  <c:v>9.9500000000000005E-2</c:v>
                </c:pt>
                <c:pt idx="379">
                  <c:v>9.9500000000000005E-2</c:v>
                </c:pt>
                <c:pt idx="380">
                  <c:v>9.9500000000000005E-2</c:v>
                </c:pt>
                <c:pt idx="381">
                  <c:v>9.9500000000000005E-2</c:v>
                </c:pt>
                <c:pt idx="382">
                  <c:v>9.9500000000000005E-2</c:v>
                </c:pt>
                <c:pt idx="383">
                  <c:v>9.9500000000000005E-2</c:v>
                </c:pt>
                <c:pt idx="384">
                  <c:v>9.9500000000000005E-2</c:v>
                </c:pt>
                <c:pt idx="385">
                  <c:v>9.9500000000000005E-2</c:v>
                </c:pt>
                <c:pt idx="386">
                  <c:v>9.9500000000000005E-2</c:v>
                </c:pt>
                <c:pt idx="387">
                  <c:v>9.9500000000000005E-2</c:v>
                </c:pt>
                <c:pt idx="388">
                  <c:v>9.9500000000000005E-2</c:v>
                </c:pt>
                <c:pt idx="389">
                  <c:v>9.9500000000000005E-2</c:v>
                </c:pt>
                <c:pt idx="390">
                  <c:v>9.9500000000000005E-2</c:v>
                </c:pt>
                <c:pt idx="391">
                  <c:v>9.9500000000000005E-2</c:v>
                </c:pt>
                <c:pt idx="392">
                  <c:v>9.9500000000000005E-2</c:v>
                </c:pt>
                <c:pt idx="393">
                  <c:v>9.9500000000000005E-2</c:v>
                </c:pt>
                <c:pt idx="394">
                  <c:v>9.9500000000000005E-2</c:v>
                </c:pt>
                <c:pt idx="395">
                  <c:v>9.9500000000000005E-2</c:v>
                </c:pt>
                <c:pt idx="396">
                  <c:v>9.9500000000000005E-2</c:v>
                </c:pt>
                <c:pt idx="397">
                  <c:v>9.9500000000000005E-2</c:v>
                </c:pt>
                <c:pt idx="398">
                  <c:v>9.9500000000000005E-2</c:v>
                </c:pt>
                <c:pt idx="399">
                  <c:v>9.9500000000000005E-2</c:v>
                </c:pt>
                <c:pt idx="400">
                  <c:v>9.9500000000000005E-2</c:v>
                </c:pt>
                <c:pt idx="401">
                  <c:v>9.9500000000000005E-2</c:v>
                </c:pt>
                <c:pt idx="402">
                  <c:v>9.9500000000000005E-2</c:v>
                </c:pt>
                <c:pt idx="403">
                  <c:v>9.9500000000000005E-2</c:v>
                </c:pt>
                <c:pt idx="404">
                  <c:v>9.9500000000000005E-2</c:v>
                </c:pt>
                <c:pt idx="405">
                  <c:v>9.9500000000000005E-2</c:v>
                </c:pt>
                <c:pt idx="406">
                  <c:v>9.9500000000000005E-2</c:v>
                </c:pt>
                <c:pt idx="407">
                  <c:v>9.9500000000000005E-2</c:v>
                </c:pt>
                <c:pt idx="408">
                  <c:v>9.9500000000000005E-2</c:v>
                </c:pt>
                <c:pt idx="409">
                  <c:v>9.9500000000000005E-2</c:v>
                </c:pt>
                <c:pt idx="410">
                  <c:v>9.9500000000000005E-2</c:v>
                </c:pt>
                <c:pt idx="411">
                  <c:v>9.9500000000000005E-2</c:v>
                </c:pt>
                <c:pt idx="412">
                  <c:v>9.9500000000000005E-2</c:v>
                </c:pt>
                <c:pt idx="413">
                  <c:v>9.9500000000000005E-2</c:v>
                </c:pt>
                <c:pt idx="414">
                  <c:v>9.9500000000000005E-2</c:v>
                </c:pt>
                <c:pt idx="415">
                  <c:v>9.9500000000000005E-2</c:v>
                </c:pt>
                <c:pt idx="416">
                  <c:v>9.9500000000000005E-2</c:v>
                </c:pt>
                <c:pt idx="417">
                  <c:v>9.9500000000000005E-2</c:v>
                </c:pt>
                <c:pt idx="418">
                  <c:v>9.9500000000000005E-2</c:v>
                </c:pt>
                <c:pt idx="419">
                  <c:v>9.9500000000000005E-2</c:v>
                </c:pt>
                <c:pt idx="420">
                  <c:v>9.9500000000000005E-2</c:v>
                </c:pt>
                <c:pt idx="421">
                  <c:v>9.9500000000000005E-2</c:v>
                </c:pt>
                <c:pt idx="422">
                  <c:v>9.9500000000000005E-2</c:v>
                </c:pt>
                <c:pt idx="423">
                  <c:v>9.9500000000000005E-2</c:v>
                </c:pt>
                <c:pt idx="424">
                  <c:v>9.9500000000000005E-2</c:v>
                </c:pt>
                <c:pt idx="425">
                  <c:v>9.9500000000000005E-2</c:v>
                </c:pt>
                <c:pt idx="426">
                  <c:v>9.9500000000000005E-2</c:v>
                </c:pt>
                <c:pt idx="427">
                  <c:v>9.9500000000000005E-2</c:v>
                </c:pt>
                <c:pt idx="428">
                  <c:v>9.9500000000000005E-2</c:v>
                </c:pt>
                <c:pt idx="429">
                  <c:v>9.9500000000000005E-2</c:v>
                </c:pt>
                <c:pt idx="430">
                  <c:v>9.9500000000000005E-2</c:v>
                </c:pt>
                <c:pt idx="431">
                  <c:v>9.9500000000000005E-2</c:v>
                </c:pt>
                <c:pt idx="432">
                  <c:v>9.9500000000000005E-2</c:v>
                </c:pt>
                <c:pt idx="433">
                  <c:v>9.9500000000000005E-2</c:v>
                </c:pt>
                <c:pt idx="434">
                  <c:v>9.9500000000000005E-2</c:v>
                </c:pt>
                <c:pt idx="435">
                  <c:v>9.9500000000000005E-2</c:v>
                </c:pt>
                <c:pt idx="436">
                  <c:v>9.9500000000000005E-2</c:v>
                </c:pt>
                <c:pt idx="437">
                  <c:v>9.9500000000000005E-2</c:v>
                </c:pt>
                <c:pt idx="438">
                  <c:v>9.9500000000000005E-2</c:v>
                </c:pt>
                <c:pt idx="439">
                  <c:v>9.9500000000000005E-2</c:v>
                </c:pt>
                <c:pt idx="440">
                  <c:v>9.9500000000000005E-2</c:v>
                </c:pt>
                <c:pt idx="441">
                  <c:v>9.9500000000000005E-2</c:v>
                </c:pt>
                <c:pt idx="442">
                  <c:v>9.9500000000000005E-2</c:v>
                </c:pt>
                <c:pt idx="443">
                  <c:v>9.9500000000000005E-2</c:v>
                </c:pt>
                <c:pt idx="444">
                  <c:v>9.9500000000000005E-2</c:v>
                </c:pt>
                <c:pt idx="445">
                  <c:v>9.9500000000000005E-2</c:v>
                </c:pt>
                <c:pt idx="446">
                  <c:v>9.9500000000000005E-2</c:v>
                </c:pt>
                <c:pt idx="447">
                  <c:v>9.9500000000000005E-2</c:v>
                </c:pt>
                <c:pt idx="448">
                  <c:v>9.9500000000000005E-2</c:v>
                </c:pt>
                <c:pt idx="449">
                  <c:v>9.9500000000000005E-2</c:v>
                </c:pt>
                <c:pt idx="450">
                  <c:v>9.9500000000000005E-2</c:v>
                </c:pt>
                <c:pt idx="451">
                  <c:v>9.9500000000000005E-2</c:v>
                </c:pt>
                <c:pt idx="452">
                  <c:v>9.9500000000000005E-2</c:v>
                </c:pt>
                <c:pt idx="453">
                  <c:v>9.9500000000000005E-2</c:v>
                </c:pt>
                <c:pt idx="454">
                  <c:v>9.9500000000000005E-2</c:v>
                </c:pt>
                <c:pt idx="455">
                  <c:v>9.9500000000000005E-2</c:v>
                </c:pt>
                <c:pt idx="456">
                  <c:v>9.9500000000000005E-2</c:v>
                </c:pt>
                <c:pt idx="457">
                  <c:v>9.9500000000000005E-2</c:v>
                </c:pt>
                <c:pt idx="458">
                  <c:v>9.9500000000000005E-2</c:v>
                </c:pt>
                <c:pt idx="459">
                  <c:v>9.9500000000000005E-2</c:v>
                </c:pt>
                <c:pt idx="460">
                  <c:v>9.9500000000000005E-2</c:v>
                </c:pt>
                <c:pt idx="461">
                  <c:v>9.9500000000000005E-2</c:v>
                </c:pt>
                <c:pt idx="462">
                  <c:v>9.9500000000000005E-2</c:v>
                </c:pt>
                <c:pt idx="463">
                  <c:v>9.9500000000000005E-2</c:v>
                </c:pt>
                <c:pt idx="464">
                  <c:v>9.9500000000000005E-2</c:v>
                </c:pt>
                <c:pt idx="465">
                  <c:v>9.9500000000000005E-2</c:v>
                </c:pt>
                <c:pt idx="466">
                  <c:v>9.9500000000000005E-2</c:v>
                </c:pt>
                <c:pt idx="467">
                  <c:v>9.9500000000000005E-2</c:v>
                </c:pt>
                <c:pt idx="468">
                  <c:v>9.9500000000000005E-2</c:v>
                </c:pt>
                <c:pt idx="469">
                  <c:v>9.9500000000000005E-2</c:v>
                </c:pt>
                <c:pt idx="470">
                  <c:v>9.9500000000000005E-2</c:v>
                </c:pt>
                <c:pt idx="471">
                  <c:v>9.9500000000000005E-2</c:v>
                </c:pt>
                <c:pt idx="472">
                  <c:v>9.9500000000000005E-2</c:v>
                </c:pt>
                <c:pt idx="473">
                  <c:v>9.9500000000000005E-2</c:v>
                </c:pt>
                <c:pt idx="474">
                  <c:v>9.9500000000000005E-2</c:v>
                </c:pt>
                <c:pt idx="475">
                  <c:v>9.9500000000000005E-2</c:v>
                </c:pt>
                <c:pt idx="476">
                  <c:v>9.9500000000000005E-2</c:v>
                </c:pt>
                <c:pt idx="477">
                  <c:v>9.9500000000000005E-2</c:v>
                </c:pt>
                <c:pt idx="478">
                  <c:v>9.9500000000000005E-2</c:v>
                </c:pt>
                <c:pt idx="479">
                  <c:v>9.9500000000000005E-2</c:v>
                </c:pt>
                <c:pt idx="480">
                  <c:v>9.9500000000000005E-2</c:v>
                </c:pt>
                <c:pt idx="481">
                  <c:v>9.9500000000000005E-2</c:v>
                </c:pt>
                <c:pt idx="482">
                  <c:v>9.9500000000000005E-2</c:v>
                </c:pt>
                <c:pt idx="483">
                  <c:v>9.9500000000000005E-2</c:v>
                </c:pt>
                <c:pt idx="484">
                  <c:v>9.9500000000000005E-2</c:v>
                </c:pt>
                <c:pt idx="485">
                  <c:v>9.9500000000000005E-2</c:v>
                </c:pt>
                <c:pt idx="486">
                  <c:v>9.9500000000000005E-2</c:v>
                </c:pt>
                <c:pt idx="487">
                  <c:v>9.9500000000000005E-2</c:v>
                </c:pt>
                <c:pt idx="488">
                  <c:v>9.9500000000000005E-2</c:v>
                </c:pt>
                <c:pt idx="489">
                  <c:v>9.9500000000000005E-2</c:v>
                </c:pt>
                <c:pt idx="490">
                  <c:v>9.9500000000000005E-2</c:v>
                </c:pt>
                <c:pt idx="491">
                  <c:v>9.9500000000000005E-2</c:v>
                </c:pt>
                <c:pt idx="492">
                  <c:v>9.9500000000000005E-2</c:v>
                </c:pt>
                <c:pt idx="493">
                  <c:v>9.9500000000000005E-2</c:v>
                </c:pt>
                <c:pt idx="494">
                  <c:v>9.9500000000000005E-2</c:v>
                </c:pt>
                <c:pt idx="495">
                  <c:v>9.9500000000000005E-2</c:v>
                </c:pt>
                <c:pt idx="496">
                  <c:v>9.9500000000000005E-2</c:v>
                </c:pt>
                <c:pt idx="497">
                  <c:v>9.9500000000000005E-2</c:v>
                </c:pt>
                <c:pt idx="498">
                  <c:v>9.9500000000000005E-2</c:v>
                </c:pt>
                <c:pt idx="499">
                  <c:v>9.9500000000000005E-2</c:v>
                </c:pt>
                <c:pt idx="500">
                  <c:v>9.9500000000000005E-2</c:v>
                </c:pt>
                <c:pt idx="501">
                  <c:v>9.9500000000000005E-2</c:v>
                </c:pt>
                <c:pt idx="502">
                  <c:v>9.9500000000000005E-2</c:v>
                </c:pt>
                <c:pt idx="503">
                  <c:v>9.9500000000000005E-2</c:v>
                </c:pt>
                <c:pt idx="504">
                  <c:v>9.9500000000000005E-2</c:v>
                </c:pt>
                <c:pt idx="505">
                  <c:v>9.9500000000000005E-2</c:v>
                </c:pt>
                <c:pt idx="506">
                  <c:v>9.9500000000000005E-2</c:v>
                </c:pt>
                <c:pt idx="507">
                  <c:v>9.9500000000000005E-2</c:v>
                </c:pt>
                <c:pt idx="508">
                  <c:v>9.9500000000000005E-2</c:v>
                </c:pt>
                <c:pt idx="509">
                  <c:v>9.9500000000000005E-2</c:v>
                </c:pt>
                <c:pt idx="510">
                  <c:v>9.9500000000000005E-2</c:v>
                </c:pt>
                <c:pt idx="511">
                  <c:v>9.9500000000000005E-2</c:v>
                </c:pt>
                <c:pt idx="512">
                  <c:v>9.9500000000000005E-2</c:v>
                </c:pt>
                <c:pt idx="513">
                  <c:v>9.9500000000000005E-2</c:v>
                </c:pt>
                <c:pt idx="514">
                  <c:v>9.9500000000000005E-2</c:v>
                </c:pt>
                <c:pt idx="515">
                  <c:v>9.9500000000000005E-2</c:v>
                </c:pt>
                <c:pt idx="516">
                  <c:v>9.9500000000000005E-2</c:v>
                </c:pt>
                <c:pt idx="517">
                  <c:v>9.9500000000000005E-2</c:v>
                </c:pt>
                <c:pt idx="518">
                  <c:v>9.9500000000000005E-2</c:v>
                </c:pt>
                <c:pt idx="519">
                  <c:v>9.9500000000000005E-2</c:v>
                </c:pt>
                <c:pt idx="520">
                  <c:v>9.9500000000000005E-2</c:v>
                </c:pt>
                <c:pt idx="521">
                  <c:v>9.9500000000000005E-2</c:v>
                </c:pt>
                <c:pt idx="522">
                  <c:v>9.9500000000000005E-2</c:v>
                </c:pt>
                <c:pt idx="523">
                  <c:v>9.9500000000000005E-2</c:v>
                </c:pt>
                <c:pt idx="524">
                  <c:v>9.9500000000000005E-2</c:v>
                </c:pt>
                <c:pt idx="525">
                  <c:v>9.9500000000000005E-2</c:v>
                </c:pt>
                <c:pt idx="526">
                  <c:v>9.9500000000000005E-2</c:v>
                </c:pt>
                <c:pt idx="527">
                  <c:v>9.9500000000000005E-2</c:v>
                </c:pt>
                <c:pt idx="528">
                  <c:v>9.9500000000000005E-2</c:v>
                </c:pt>
                <c:pt idx="529">
                  <c:v>9.9500000000000005E-2</c:v>
                </c:pt>
                <c:pt idx="530">
                  <c:v>9.9500000000000005E-2</c:v>
                </c:pt>
                <c:pt idx="531">
                  <c:v>9.9500000000000005E-2</c:v>
                </c:pt>
                <c:pt idx="532">
                  <c:v>9.9500000000000005E-2</c:v>
                </c:pt>
                <c:pt idx="533">
                  <c:v>9.9500000000000005E-2</c:v>
                </c:pt>
                <c:pt idx="534">
                  <c:v>9.9500000000000005E-2</c:v>
                </c:pt>
                <c:pt idx="535">
                  <c:v>9.9500000000000005E-2</c:v>
                </c:pt>
                <c:pt idx="536">
                  <c:v>9.9500000000000005E-2</c:v>
                </c:pt>
                <c:pt idx="537">
                  <c:v>9.9500000000000005E-2</c:v>
                </c:pt>
                <c:pt idx="538">
                  <c:v>9.9500000000000005E-2</c:v>
                </c:pt>
                <c:pt idx="539">
                  <c:v>9.9500000000000005E-2</c:v>
                </c:pt>
                <c:pt idx="540">
                  <c:v>9.9500000000000005E-2</c:v>
                </c:pt>
                <c:pt idx="541">
                  <c:v>9.9500000000000005E-2</c:v>
                </c:pt>
                <c:pt idx="542">
                  <c:v>9.9500000000000005E-2</c:v>
                </c:pt>
                <c:pt idx="543">
                  <c:v>9.9500000000000005E-2</c:v>
                </c:pt>
                <c:pt idx="544">
                  <c:v>9.9500000000000005E-2</c:v>
                </c:pt>
                <c:pt idx="545">
                  <c:v>9.9500000000000005E-2</c:v>
                </c:pt>
                <c:pt idx="546">
                  <c:v>9.9500000000000005E-2</c:v>
                </c:pt>
                <c:pt idx="547">
                  <c:v>9.9500000000000005E-2</c:v>
                </c:pt>
                <c:pt idx="548">
                  <c:v>9.9500000000000005E-2</c:v>
                </c:pt>
                <c:pt idx="549">
                  <c:v>9.9500000000000005E-2</c:v>
                </c:pt>
                <c:pt idx="550">
                  <c:v>9.9500000000000005E-2</c:v>
                </c:pt>
                <c:pt idx="551">
                  <c:v>9.9500000000000005E-2</c:v>
                </c:pt>
                <c:pt idx="552">
                  <c:v>9.9500000000000005E-2</c:v>
                </c:pt>
                <c:pt idx="553">
                  <c:v>9.9500000000000005E-2</c:v>
                </c:pt>
                <c:pt idx="554">
                  <c:v>9.9500000000000005E-2</c:v>
                </c:pt>
                <c:pt idx="555">
                  <c:v>9.9500000000000005E-2</c:v>
                </c:pt>
                <c:pt idx="556">
                  <c:v>9.9500000000000005E-2</c:v>
                </c:pt>
                <c:pt idx="557">
                  <c:v>9.9500000000000005E-2</c:v>
                </c:pt>
                <c:pt idx="558">
                  <c:v>9.9500000000000005E-2</c:v>
                </c:pt>
                <c:pt idx="559">
                  <c:v>9.9500000000000005E-2</c:v>
                </c:pt>
                <c:pt idx="560">
                  <c:v>9.9500000000000005E-2</c:v>
                </c:pt>
                <c:pt idx="561">
                  <c:v>9.9500000000000005E-2</c:v>
                </c:pt>
                <c:pt idx="562">
                  <c:v>9.9500000000000005E-2</c:v>
                </c:pt>
                <c:pt idx="563">
                  <c:v>9.9500000000000005E-2</c:v>
                </c:pt>
                <c:pt idx="564">
                  <c:v>9.9500000000000005E-2</c:v>
                </c:pt>
                <c:pt idx="565">
                  <c:v>9.9500000000000005E-2</c:v>
                </c:pt>
                <c:pt idx="566">
                  <c:v>9.9500000000000005E-2</c:v>
                </c:pt>
                <c:pt idx="567">
                  <c:v>9.9500000000000005E-2</c:v>
                </c:pt>
                <c:pt idx="568">
                  <c:v>9.9500000000000005E-2</c:v>
                </c:pt>
                <c:pt idx="569">
                  <c:v>9.9500000000000005E-2</c:v>
                </c:pt>
                <c:pt idx="570">
                  <c:v>9.9500000000000005E-2</c:v>
                </c:pt>
                <c:pt idx="571">
                  <c:v>9.9500000000000005E-2</c:v>
                </c:pt>
                <c:pt idx="572">
                  <c:v>9.9500000000000005E-2</c:v>
                </c:pt>
                <c:pt idx="573">
                  <c:v>9.9500000000000005E-2</c:v>
                </c:pt>
                <c:pt idx="574">
                  <c:v>9.9500000000000005E-2</c:v>
                </c:pt>
                <c:pt idx="575">
                  <c:v>9.9500000000000005E-2</c:v>
                </c:pt>
                <c:pt idx="576">
                  <c:v>9.9500000000000005E-2</c:v>
                </c:pt>
                <c:pt idx="577">
                  <c:v>9.9500000000000005E-2</c:v>
                </c:pt>
                <c:pt idx="578">
                  <c:v>9.9500000000000005E-2</c:v>
                </c:pt>
                <c:pt idx="579">
                  <c:v>9.9500000000000005E-2</c:v>
                </c:pt>
                <c:pt idx="580">
                  <c:v>9.9500000000000005E-2</c:v>
                </c:pt>
                <c:pt idx="581">
                  <c:v>9.9500000000000005E-2</c:v>
                </c:pt>
                <c:pt idx="582">
                  <c:v>9.9500000000000005E-2</c:v>
                </c:pt>
                <c:pt idx="583">
                  <c:v>9.9500000000000005E-2</c:v>
                </c:pt>
                <c:pt idx="584">
                  <c:v>9.9500000000000005E-2</c:v>
                </c:pt>
                <c:pt idx="585">
                  <c:v>9.9500000000000005E-2</c:v>
                </c:pt>
                <c:pt idx="586">
                  <c:v>9.9500000000000005E-2</c:v>
                </c:pt>
                <c:pt idx="587">
                  <c:v>9.9500000000000005E-2</c:v>
                </c:pt>
                <c:pt idx="588">
                  <c:v>9.9500000000000005E-2</c:v>
                </c:pt>
                <c:pt idx="589">
                  <c:v>9.9500000000000005E-2</c:v>
                </c:pt>
                <c:pt idx="590">
                  <c:v>9.9500000000000005E-2</c:v>
                </c:pt>
                <c:pt idx="591">
                  <c:v>9.9500000000000005E-2</c:v>
                </c:pt>
                <c:pt idx="592">
                  <c:v>9.9500000000000005E-2</c:v>
                </c:pt>
                <c:pt idx="593">
                  <c:v>9.9500000000000005E-2</c:v>
                </c:pt>
                <c:pt idx="594">
                  <c:v>9.9500000000000005E-2</c:v>
                </c:pt>
                <c:pt idx="595">
                  <c:v>9.9500000000000005E-2</c:v>
                </c:pt>
                <c:pt idx="596">
                  <c:v>9.9500000000000005E-2</c:v>
                </c:pt>
                <c:pt idx="597">
                  <c:v>9.9500000000000005E-2</c:v>
                </c:pt>
                <c:pt idx="598">
                  <c:v>9.9500000000000005E-2</c:v>
                </c:pt>
                <c:pt idx="599">
                  <c:v>9.9500000000000005E-2</c:v>
                </c:pt>
                <c:pt idx="600">
                  <c:v>9.9500000000000005E-2</c:v>
                </c:pt>
                <c:pt idx="601">
                  <c:v>9.9500000000000005E-2</c:v>
                </c:pt>
                <c:pt idx="602">
                  <c:v>9.9500000000000005E-2</c:v>
                </c:pt>
                <c:pt idx="603">
                  <c:v>9.9500000000000005E-2</c:v>
                </c:pt>
                <c:pt idx="604">
                  <c:v>9.9500000000000005E-2</c:v>
                </c:pt>
                <c:pt idx="605">
                  <c:v>9.9500000000000005E-2</c:v>
                </c:pt>
                <c:pt idx="606">
                  <c:v>9.9500000000000005E-2</c:v>
                </c:pt>
                <c:pt idx="607">
                  <c:v>9.9500000000000005E-2</c:v>
                </c:pt>
                <c:pt idx="608">
                  <c:v>9.9500000000000005E-2</c:v>
                </c:pt>
                <c:pt idx="609">
                  <c:v>9.9500000000000005E-2</c:v>
                </c:pt>
                <c:pt idx="610">
                  <c:v>9.9500000000000005E-2</c:v>
                </c:pt>
                <c:pt idx="611">
                  <c:v>9.9500000000000005E-2</c:v>
                </c:pt>
                <c:pt idx="612">
                  <c:v>9.9500000000000005E-2</c:v>
                </c:pt>
                <c:pt idx="613">
                  <c:v>9.9500000000000005E-2</c:v>
                </c:pt>
                <c:pt idx="614">
                  <c:v>9.9500000000000005E-2</c:v>
                </c:pt>
                <c:pt idx="615">
                  <c:v>9.9500000000000005E-2</c:v>
                </c:pt>
                <c:pt idx="616">
                  <c:v>9.9500000000000005E-2</c:v>
                </c:pt>
                <c:pt idx="617">
                  <c:v>9.9500000000000005E-2</c:v>
                </c:pt>
                <c:pt idx="618">
                  <c:v>9.9500000000000005E-2</c:v>
                </c:pt>
                <c:pt idx="619">
                  <c:v>9.9500000000000005E-2</c:v>
                </c:pt>
                <c:pt idx="620">
                  <c:v>9.9500000000000005E-2</c:v>
                </c:pt>
                <c:pt idx="621">
                  <c:v>9.9500000000000005E-2</c:v>
                </c:pt>
                <c:pt idx="622">
                  <c:v>9.9500000000000005E-2</c:v>
                </c:pt>
                <c:pt idx="623">
                  <c:v>9.9500000000000005E-2</c:v>
                </c:pt>
                <c:pt idx="624">
                  <c:v>9.9500000000000005E-2</c:v>
                </c:pt>
                <c:pt idx="625">
                  <c:v>9.9500000000000005E-2</c:v>
                </c:pt>
                <c:pt idx="626">
                  <c:v>9.9500000000000005E-2</c:v>
                </c:pt>
                <c:pt idx="627">
                  <c:v>9.9500000000000005E-2</c:v>
                </c:pt>
                <c:pt idx="628">
                  <c:v>9.9500000000000005E-2</c:v>
                </c:pt>
                <c:pt idx="629">
                  <c:v>9.9500000000000005E-2</c:v>
                </c:pt>
                <c:pt idx="630">
                  <c:v>9.9500000000000005E-2</c:v>
                </c:pt>
                <c:pt idx="631">
                  <c:v>9.9500000000000005E-2</c:v>
                </c:pt>
                <c:pt idx="632">
                  <c:v>9.9500000000000005E-2</c:v>
                </c:pt>
                <c:pt idx="633">
                  <c:v>9.9500000000000005E-2</c:v>
                </c:pt>
                <c:pt idx="634">
                  <c:v>9.9500000000000005E-2</c:v>
                </c:pt>
                <c:pt idx="635">
                  <c:v>9.9500000000000005E-2</c:v>
                </c:pt>
                <c:pt idx="636">
                  <c:v>9.9500000000000005E-2</c:v>
                </c:pt>
                <c:pt idx="637">
                  <c:v>9.9500000000000005E-2</c:v>
                </c:pt>
                <c:pt idx="638">
                  <c:v>9.9500000000000005E-2</c:v>
                </c:pt>
                <c:pt idx="639">
                  <c:v>9.9500000000000005E-2</c:v>
                </c:pt>
                <c:pt idx="640">
                  <c:v>9.9500000000000005E-2</c:v>
                </c:pt>
                <c:pt idx="641">
                  <c:v>9.9500000000000005E-2</c:v>
                </c:pt>
                <c:pt idx="642">
                  <c:v>9.9500000000000005E-2</c:v>
                </c:pt>
                <c:pt idx="643">
                  <c:v>9.9500000000000005E-2</c:v>
                </c:pt>
                <c:pt idx="644">
                  <c:v>9.9500000000000005E-2</c:v>
                </c:pt>
                <c:pt idx="645">
                  <c:v>9.9500000000000005E-2</c:v>
                </c:pt>
                <c:pt idx="646">
                  <c:v>9.9500000000000005E-2</c:v>
                </c:pt>
                <c:pt idx="647">
                  <c:v>9.9500000000000005E-2</c:v>
                </c:pt>
                <c:pt idx="648">
                  <c:v>9.9500000000000005E-2</c:v>
                </c:pt>
                <c:pt idx="649">
                  <c:v>9.9500000000000005E-2</c:v>
                </c:pt>
                <c:pt idx="650">
                  <c:v>9.9500000000000005E-2</c:v>
                </c:pt>
                <c:pt idx="651">
                  <c:v>9.9500000000000005E-2</c:v>
                </c:pt>
                <c:pt idx="652">
                  <c:v>9.9500000000000005E-2</c:v>
                </c:pt>
                <c:pt idx="653">
                  <c:v>9.9500000000000005E-2</c:v>
                </c:pt>
                <c:pt idx="654">
                  <c:v>9.9500000000000005E-2</c:v>
                </c:pt>
                <c:pt idx="655">
                  <c:v>9.9500000000000005E-2</c:v>
                </c:pt>
                <c:pt idx="656">
                  <c:v>9.9500000000000005E-2</c:v>
                </c:pt>
                <c:pt idx="657">
                  <c:v>9.9500000000000005E-2</c:v>
                </c:pt>
                <c:pt idx="658">
                  <c:v>9.9500000000000005E-2</c:v>
                </c:pt>
                <c:pt idx="659">
                  <c:v>9.9500000000000005E-2</c:v>
                </c:pt>
                <c:pt idx="660">
                  <c:v>9.9500000000000005E-2</c:v>
                </c:pt>
                <c:pt idx="661">
                  <c:v>9.9500000000000005E-2</c:v>
                </c:pt>
                <c:pt idx="662">
                  <c:v>9.9500000000000005E-2</c:v>
                </c:pt>
                <c:pt idx="663">
                  <c:v>9.9500000000000005E-2</c:v>
                </c:pt>
                <c:pt idx="664">
                  <c:v>9.9500000000000005E-2</c:v>
                </c:pt>
                <c:pt idx="665">
                  <c:v>9.9500000000000005E-2</c:v>
                </c:pt>
                <c:pt idx="666">
                  <c:v>9.9500000000000005E-2</c:v>
                </c:pt>
                <c:pt idx="667">
                  <c:v>9.9500000000000005E-2</c:v>
                </c:pt>
                <c:pt idx="668">
                  <c:v>9.9500000000000005E-2</c:v>
                </c:pt>
                <c:pt idx="669">
                  <c:v>9.9500000000000005E-2</c:v>
                </c:pt>
                <c:pt idx="670">
                  <c:v>9.9500000000000005E-2</c:v>
                </c:pt>
                <c:pt idx="671">
                  <c:v>9.9500000000000005E-2</c:v>
                </c:pt>
                <c:pt idx="672">
                  <c:v>9.9500000000000005E-2</c:v>
                </c:pt>
                <c:pt idx="673">
                  <c:v>9.9500000000000005E-2</c:v>
                </c:pt>
                <c:pt idx="674">
                  <c:v>9.9500000000000005E-2</c:v>
                </c:pt>
                <c:pt idx="675">
                  <c:v>9.9500000000000005E-2</c:v>
                </c:pt>
                <c:pt idx="676">
                  <c:v>9.9500000000000005E-2</c:v>
                </c:pt>
                <c:pt idx="677">
                  <c:v>9.9500000000000005E-2</c:v>
                </c:pt>
                <c:pt idx="678">
                  <c:v>9.9500000000000005E-2</c:v>
                </c:pt>
                <c:pt idx="679">
                  <c:v>9.9500000000000005E-2</c:v>
                </c:pt>
                <c:pt idx="680">
                  <c:v>9.9500000000000005E-2</c:v>
                </c:pt>
                <c:pt idx="681">
                  <c:v>9.9500000000000005E-2</c:v>
                </c:pt>
                <c:pt idx="682">
                  <c:v>9.9500000000000005E-2</c:v>
                </c:pt>
                <c:pt idx="683">
                  <c:v>9.9500000000000005E-2</c:v>
                </c:pt>
                <c:pt idx="684">
                  <c:v>9.9500000000000005E-2</c:v>
                </c:pt>
                <c:pt idx="685">
                  <c:v>9.9500000000000005E-2</c:v>
                </c:pt>
                <c:pt idx="686">
                  <c:v>9.9500000000000005E-2</c:v>
                </c:pt>
                <c:pt idx="687">
                  <c:v>9.9500000000000005E-2</c:v>
                </c:pt>
                <c:pt idx="688">
                  <c:v>9.9500000000000005E-2</c:v>
                </c:pt>
                <c:pt idx="689">
                  <c:v>9.9500000000000005E-2</c:v>
                </c:pt>
                <c:pt idx="690">
                  <c:v>9.9500000000000005E-2</c:v>
                </c:pt>
                <c:pt idx="691">
                  <c:v>9.9500000000000005E-2</c:v>
                </c:pt>
                <c:pt idx="692">
                  <c:v>9.9500000000000005E-2</c:v>
                </c:pt>
                <c:pt idx="693">
                  <c:v>9.9500000000000005E-2</c:v>
                </c:pt>
                <c:pt idx="694">
                  <c:v>9.9500000000000005E-2</c:v>
                </c:pt>
                <c:pt idx="695">
                  <c:v>9.9500000000000005E-2</c:v>
                </c:pt>
                <c:pt idx="696">
                  <c:v>9.9500000000000005E-2</c:v>
                </c:pt>
                <c:pt idx="697">
                  <c:v>9.9500000000000005E-2</c:v>
                </c:pt>
                <c:pt idx="698">
                  <c:v>9.9500000000000005E-2</c:v>
                </c:pt>
                <c:pt idx="699">
                  <c:v>9.9500000000000005E-2</c:v>
                </c:pt>
                <c:pt idx="700">
                  <c:v>9.9500000000000005E-2</c:v>
                </c:pt>
                <c:pt idx="701">
                  <c:v>9.9500000000000005E-2</c:v>
                </c:pt>
                <c:pt idx="702">
                  <c:v>9.9500000000000005E-2</c:v>
                </c:pt>
                <c:pt idx="703">
                  <c:v>9.9500000000000005E-2</c:v>
                </c:pt>
                <c:pt idx="704">
                  <c:v>9.9500000000000005E-2</c:v>
                </c:pt>
                <c:pt idx="705">
                  <c:v>9.9500000000000005E-2</c:v>
                </c:pt>
                <c:pt idx="706">
                  <c:v>9.9500000000000005E-2</c:v>
                </c:pt>
                <c:pt idx="707">
                  <c:v>9.9500000000000005E-2</c:v>
                </c:pt>
                <c:pt idx="708">
                  <c:v>9.9500000000000005E-2</c:v>
                </c:pt>
                <c:pt idx="709">
                  <c:v>9.9500000000000005E-2</c:v>
                </c:pt>
                <c:pt idx="710">
                  <c:v>9.9500000000000005E-2</c:v>
                </c:pt>
                <c:pt idx="711">
                  <c:v>9.9500000000000005E-2</c:v>
                </c:pt>
                <c:pt idx="712">
                  <c:v>9.9500000000000005E-2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3E-4D08-B852-D7A0EEE12D2E}"/>
            </c:ext>
          </c:extLst>
        </c:ser>
        <c:ser>
          <c:idx val="1"/>
          <c:order val="1"/>
          <c:tx>
            <c:strRef>
              <c:f>Cenários!$E$1</c:f>
              <c:strCache>
                <c:ptCount val="1"/>
                <c:pt idx="0">
                  <c:v>Tesouro Selic: Cenário 1</c:v>
                </c:pt>
              </c:strCache>
            </c:strRef>
          </c:tx>
          <c:spPr>
            <a:ln w="50800">
              <a:solidFill>
                <a:srgbClr val="92D050"/>
              </a:solidFill>
              <a:prstDash val="sysDash"/>
            </a:ln>
          </c:spPr>
          <c:marker>
            <c:symbol val="none"/>
          </c:marker>
          <c:cat>
            <c:strRef>
              <c:f>Cenários!$A$2:$A$5000</c:f>
              <c:strCache>
                <c:ptCount val="713"/>
                <c:pt idx="0">
                  <c:v>24-fev-17</c:v>
                </c:pt>
                <c:pt idx="1">
                  <c:v>1-mar-17</c:v>
                </c:pt>
                <c:pt idx="2">
                  <c:v>2-mar-17</c:v>
                </c:pt>
                <c:pt idx="3">
                  <c:v>3-mar-17</c:v>
                </c:pt>
                <c:pt idx="4">
                  <c:v>6-mar-17</c:v>
                </c:pt>
                <c:pt idx="5">
                  <c:v>7-mar-17</c:v>
                </c:pt>
                <c:pt idx="6">
                  <c:v>8-mar-17</c:v>
                </c:pt>
                <c:pt idx="7">
                  <c:v>9-mar-17</c:v>
                </c:pt>
                <c:pt idx="8">
                  <c:v>10-mar-17</c:v>
                </c:pt>
                <c:pt idx="9">
                  <c:v>13-mar-17</c:v>
                </c:pt>
                <c:pt idx="10">
                  <c:v>14-mar-17</c:v>
                </c:pt>
                <c:pt idx="11">
                  <c:v>15-mar-17</c:v>
                </c:pt>
                <c:pt idx="12">
                  <c:v>16-mar-17</c:v>
                </c:pt>
                <c:pt idx="13">
                  <c:v>17-mar-17</c:v>
                </c:pt>
                <c:pt idx="14">
                  <c:v>20-mar-17</c:v>
                </c:pt>
                <c:pt idx="15">
                  <c:v>21-mar-17</c:v>
                </c:pt>
                <c:pt idx="16">
                  <c:v>22-mar-17</c:v>
                </c:pt>
                <c:pt idx="17">
                  <c:v>23-mar-17</c:v>
                </c:pt>
                <c:pt idx="18">
                  <c:v>24-mar-17</c:v>
                </c:pt>
                <c:pt idx="19">
                  <c:v>27-mar-17</c:v>
                </c:pt>
                <c:pt idx="20">
                  <c:v>28-mar-17</c:v>
                </c:pt>
                <c:pt idx="21">
                  <c:v>29-mar-17</c:v>
                </c:pt>
                <c:pt idx="22">
                  <c:v>30-mar-17</c:v>
                </c:pt>
                <c:pt idx="23">
                  <c:v>31-mar-17</c:v>
                </c:pt>
                <c:pt idx="24">
                  <c:v>3-abr-17</c:v>
                </c:pt>
                <c:pt idx="25">
                  <c:v>4-abr-17</c:v>
                </c:pt>
                <c:pt idx="26">
                  <c:v>5-abr-17</c:v>
                </c:pt>
                <c:pt idx="27">
                  <c:v>6-abr-17</c:v>
                </c:pt>
                <c:pt idx="28">
                  <c:v>7-abr-17</c:v>
                </c:pt>
                <c:pt idx="29">
                  <c:v>10-abr-17</c:v>
                </c:pt>
                <c:pt idx="30">
                  <c:v>11-abr-17</c:v>
                </c:pt>
                <c:pt idx="31">
                  <c:v>12-abr-17</c:v>
                </c:pt>
                <c:pt idx="32">
                  <c:v>13-abr-17</c:v>
                </c:pt>
                <c:pt idx="33">
                  <c:v>17-abr-17</c:v>
                </c:pt>
                <c:pt idx="34">
                  <c:v>18-abr-17</c:v>
                </c:pt>
                <c:pt idx="35">
                  <c:v>19-abr-17</c:v>
                </c:pt>
                <c:pt idx="36">
                  <c:v>20-abr-17</c:v>
                </c:pt>
                <c:pt idx="37">
                  <c:v>24-abr-17</c:v>
                </c:pt>
                <c:pt idx="38">
                  <c:v>25-abr-17</c:v>
                </c:pt>
                <c:pt idx="39">
                  <c:v>26-abr-17</c:v>
                </c:pt>
                <c:pt idx="40">
                  <c:v>27-abr-17</c:v>
                </c:pt>
                <c:pt idx="41">
                  <c:v>28-abr-17</c:v>
                </c:pt>
                <c:pt idx="42">
                  <c:v>2-mai-17</c:v>
                </c:pt>
                <c:pt idx="43">
                  <c:v>3-mai-17</c:v>
                </c:pt>
                <c:pt idx="44">
                  <c:v>4-mai-17</c:v>
                </c:pt>
                <c:pt idx="45">
                  <c:v>5-mai-17</c:v>
                </c:pt>
                <c:pt idx="46">
                  <c:v>8-mai-17</c:v>
                </c:pt>
                <c:pt idx="47">
                  <c:v>9-mai-17</c:v>
                </c:pt>
                <c:pt idx="48">
                  <c:v>10-mai-17</c:v>
                </c:pt>
                <c:pt idx="49">
                  <c:v>11-mai-17</c:v>
                </c:pt>
                <c:pt idx="50">
                  <c:v>12-mai-17</c:v>
                </c:pt>
                <c:pt idx="51">
                  <c:v>15-mai-17</c:v>
                </c:pt>
                <c:pt idx="52">
                  <c:v>16-mai-17</c:v>
                </c:pt>
                <c:pt idx="53">
                  <c:v>17-mai-17</c:v>
                </c:pt>
                <c:pt idx="54">
                  <c:v>18-mai-17</c:v>
                </c:pt>
                <c:pt idx="55">
                  <c:v>19-mai-17</c:v>
                </c:pt>
                <c:pt idx="56">
                  <c:v>22-mai-17</c:v>
                </c:pt>
                <c:pt idx="57">
                  <c:v>23-mai-17</c:v>
                </c:pt>
                <c:pt idx="58">
                  <c:v>24-mai-17</c:v>
                </c:pt>
                <c:pt idx="59">
                  <c:v>25-mai-17</c:v>
                </c:pt>
                <c:pt idx="60">
                  <c:v>26-mai-17</c:v>
                </c:pt>
                <c:pt idx="61">
                  <c:v>29-mai-17</c:v>
                </c:pt>
                <c:pt idx="62">
                  <c:v>30-mai-17</c:v>
                </c:pt>
                <c:pt idx="63">
                  <c:v>31-mai-17</c:v>
                </c:pt>
                <c:pt idx="64">
                  <c:v>1-jun-17</c:v>
                </c:pt>
                <c:pt idx="65">
                  <c:v>2-jun-17</c:v>
                </c:pt>
                <c:pt idx="66">
                  <c:v>5-jun-17</c:v>
                </c:pt>
                <c:pt idx="67">
                  <c:v>6-jun-17</c:v>
                </c:pt>
                <c:pt idx="68">
                  <c:v>7-jun-17</c:v>
                </c:pt>
                <c:pt idx="69">
                  <c:v>8-jun-17</c:v>
                </c:pt>
                <c:pt idx="70">
                  <c:v>9-jun-17</c:v>
                </c:pt>
                <c:pt idx="71">
                  <c:v>12-jun-17</c:v>
                </c:pt>
                <c:pt idx="72">
                  <c:v>13-jun-17</c:v>
                </c:pt>
                <c:pt idx="73">
                  <c:v>14-jun-17</c:v>
                </c:pt>
                <c:pt idx="74">
                  <c:v>16-jun-17</c:v>
                </c:pt>
                <c:pt idx="75">
                  <c:v>19-jun-17</c:v>
                </c:pt>
                <c:pt idx="76">
                  <c:v>20-jun-17</c:v>
                </c:pt>
                <c:pt idx="77">
                  <c:v>21-jun-17</c:v>
                </c:pt>
                <c:pt idx="78">
                  <c:v>22-jun-17</c:v>
                </c:pt>
                <c:pt idx="79">
                  <c:v>23-jun-17</c:v>
                </c:pt>
                <c:pt idx="80">
                  <c:v>26-jun-17</c:v>
                </c:pt>
                <c:pt idx="81">
                  <c:v>27-jun-17</c:v>
                </c:pt>
                <c:pt idx="82">
                  <c:v>28-jun-17</c:v>
                </c:pt>
                <c:pt idx="83">
                  <c:v>29-jun-17</c:v>
                </c:pt>
                <c:pt idx="84">
                  <c:v>30-jun-17</c:v>
                </c:pt>
                <c:pt idx="85">
                  <c:v>3-jul-17</c:v>
                </c:pt>
                <c:pt idx="86">
                  <c:v>4-jul-17</c:v>
                </c:pt>
                <c:pt idx="87">
                  <c:v>5-jul-17</c:v>
                </c:pt>
                <c:pt idx="88">
                  <c:v>6-jul-17</c:v>
                </c:pt>
                <c:pt idx="89">
                  <c:v>7-jul-17</c:v>
                </c:pt>
                <c:pt idx="90">
                  <c:v>10-jul-17</c:v>
                </c:pt>
                <c:pt idx="91">
                  <c:v>11-jul-17</c:v>
                </c:pt>
                <c:pt idx="92">
                  <c:v>12-jul-17</c:v>
                </c:pt>
                <c:pt idx="93">
                  <c:v>13-jul-17</c:v>
                </c:pt>
                <c:pt idx="94">
                  <c:v>14-jul-17</c:v>
                </c:pt>
                <c:pt idx="95">
                  <c:v>17-jul-17</c:v>
                </c:pt>
                <c:pt idx="96">
                  <c:v>18-jul-17</c:v>
                </c:pt>
                <c:pt idx="97">
                  <c:v>19-jul-17</c:v>
                </c:pt>
                <c:pt idx="98">
                  <c:v>20-jul-17</c:v>
                </c:pt>
                <c:pt idx="99">
                  <c:v>21-jul-17</c:v>
                </c:pt>
                <c:pt idx="100">
                  <c:v>24-jul-17</c:v>
                </c:pt>
                <c:pt idx="101">
                  <c:v>25-jul-17</c:v>
                </c:pt>
                <c:pt idx="102">
                  <c:v>26-jul-17</c:v>
                </c:pt>
                <c:pt idx="103">
                  <c:v>27-jul-17</c:v>
                </c:pt>
                <c:pt idx="104">
                  <c:v>28-jul-17</c:v>
                </c:pt>
                <c:pt idx="105">
                  <c:v>31-jul-17</c:v>
                </c:pt>
                <c:pt idx="106">
                  <c:v>1-ago-17</c:v>
                </c:pt>
                <c:pt idx="107">
                  <c:v>2-ago-17</c:v>
                </c:pt>
                <c:pt idx="108">
                  <c:v>3-ago-17</c:v>
                </c:pt>
                <c:pt idx="109">
                  <c:v>4-ago-17</c:v>
                </c:pt>
                <c:pt idx="110">
                  <c:v>7-ago-17</c:v>
                </c:pt>
                <c:pt idx="111">
                  <c:v>8-ago-17</c:v>
                </c:pt>
                <c:pt idx="112">
                  <c:v>9-ago-17</c:v>
                </c:pt>
                <c:pt idx="113">
                  <c:v>10-ago-17</c:v>
                </c:pt>
                <c:pt idx="114">
                  <c:v>11-ago-17</c:v>
                </c:pt>
                <c:pt idx="115">
                  <c:v>14-ago-17</c:v>
                </c:pt>
                <c:pt idx="116">
                  <c:v>15-ago-17</c:v>
                </c:pt>
                <c:pt idx="117">
                  <c:v>16-ago-17</c:v>
                </c:pt>
                <c:pt idx="118">
                  <c:v>17-ago-17</c:v>
                </c:pt>
                <c:pt idx="119">
                  <c:v>18-ago-17</c:v>
                </c:pt>
                <c:pt idx="120">
                  <c:v>21-ago-17</c:v>
                </c:pt>
                <c:pt idx="121">
                  <c:v>22-ago-17</c:v>
                </c:pt>
                <c:pt idx="122">
                  <c:v>23-ago-17</c:v>
                </c:pt>
                <c:pt idx="123">
                  <c:v>24-ago-17</c:v>
                </c:pt>
                <c:pt idx="124">
                  <c:v>25-ago-17</c:v>
                </c:pt>
                <c:pt idx="125">
                  <c:v>28-ago-17</c:v>
                </c:pt>
                <c:pt idx="126">
                  <c:v>29-ago-17</c:v>
                </c:pt>
                <c:pt idx="127">
                  <c:v>30-ago-17</c:v>
                </c:pt>
                <c:pt idx="128">
                  <c:v>31-ago-17</c:v>
                </c:pt>
                <c:pt idx="129">
                  <c:v>1-set-17</c:v>
                </c:pt>
                <c:pt idx="130">
                  <c:v>4-set-17</c:v>
                </c:pt>
                <c:pt idx="131">
                  <c:v>5-set-17</c:v>
                </c:pt>
                <c:pt idx="132">
                  <c:v>6-set-17</c:v>
                </c:pt>
                <c:pt idx="133">
                  <c:v>8-set-17</c:v>
                </c:pt>
                <c:pt idx="134">
                  <c:v>11-set-17</c:v>
                </c:pt>
                <c:pt idx="135">
                  <c:v>12-set-17</c:v>
                </c:pt>
                <c:pt idx="136">
                  <c:v>13-set-17</c:v>
                </c:pt>
                <c:pt idx="137">
                  <c:v>14-set-17</c:v>
                </c:pt>
                <c:pt idx="138">
                  <c:v>15-set-17</c:v>
                </c:pt>
                <c:pt idx="139">
                  <c:v>18-set-17</c:v>
                </c:pt>
                <c:pt idx="140">
                  <c:v>19-set-17</c:v>
                </c:pt>
                <c:pt idx="141">
                  <c:v>20-set-17</c:v>
                </c:pt>
                <c:pt idx="142">
                  <c:v>21-set-17</c:v>
                </c:pt>
                <c:pt idx="143">
                  <c:v>22-set-17</c:v>
                </c:pt>
                <c:pt idx="144">
                  <c:v>25-set-17</c:v>
                </c:pt>
                <c:pt idx="145">
                  <c:v>26-set-17</c:v>
                </c:pt>
                <c:pt idx="146">
                  <c:v>27-set-17</c:v>
                </c:pt>
                <c:pt idx="147">
                  <c:v>28-set-17</c:v>
                </c:pt>
                <c:pt idx="148">
                  <c:v>29-set-17</c:v>
                </c:pt>
                <c:pt idx="149">
                  <c:v>2-out-17</c:v>
                </c:pt>
                <c:pt idx="150">
                  <c:v>3-out-17</c:v>
                </c:pt>
                <c:pt idx="151">
                  <c:v>4-out-17</c:v>
                </c:pt>
                <c:pt idx="152">
                  <c:v>5-out-17</c:v>
                </c:pt>
                <c:pt idx="153">
                  <c:v>6-out-17</c:v>
                </c:pt>
                <c:pt idx="154">
                  <c:v>9-out-17</c:v>
                </c:pt>
                <c:pt idx="155">
                  <c:v>10-out-17</c:v>
                </c:pt>
                <c:pt idx="156">
                  <c:v>11-out-17</c:v>
                </c:pt>
                <c:pt idx="157">
                  <c:v>13-out-17</c:v>
                </c:pt>
                <c:pt idx="158">
                  <c:v>16-out-17</c:v>
                </c:pt>
                <c:pt idx="159">
                  <c:v>17-out-17</c:v>
                </c:pt>
                <c:pt idx="160">
                  <c:v>18-out-17</c:v>
                </c:pt>
                <c:pt idx="161">
                  <c:v>19-out-17</c:v>
                </c:pt>
                <c:pt idx="162">
                  <c:v>20-out-17</c:v>
                </c:pt>
                <c:pt idx="163">
                  <c:v>23-out-17</c:v>
                </c:pt>
                <c:pt idx="164">
                  <c:v>24-out-17</c:v>
                </c:pt>
                <c:pt idx="165">
                  <c:v>25-out-17</c:v>
                </c:pt>
                <c:pt idx="166">
                  <c:v>26-out-17</c:v>
                </c:pt>
                <c:pt idx="167">
                  <c:v>27-out-17</c:v>
                </c:pt>
                <c:pt idx="168">
                  <c:v>30-out-17</c:v>
                </c:pt>
                <c:pt idx="169">
                  <c:v>31-out-17</c:v>
                </c:pt>
                <c:pt idx="170">
                  <c:v>1-nov-17</c:v>
                </c:pt>
                <c:pt idx="171">
                  <c:v>3-nov-17</c:v>
                </c:pt>
                <c:pt idx="172">
                  <c:v>6-nov-17</c:v>
                </c:pt>
                <c:pt idx="173">
                  <c:v>7-nov-17</c:v>
                </c:pt>
                <c:pt idx="174">
                  <c:v>8-nov-17</c:v>
                </c:pt>
                <c:pt idx="175">
                  <c:v>9-nov-17</c:v>
                </c:pt>
                <c:pt idx="176">
                  <c:v>10-nov-17</c:v>
                </c:pt>
                <c:pt idx="177">
                  <c:v>13-nov-17</c:v>
                </c:pt>
                <c:pt idx="178">
                  <c:v>14-nov-17</c:v>
                </c:pt>
                <c:pt idx="179">
                  <c:v>16-nov-17</c:v>
                </c:pt>
                <c:pt idx="180">
                  <c:v>17-nov-17</c:v>
                </c:pt>
                <c:pt idx="181">
                  <c:v>20-nov-17</c:v>
                </c:pt>
                <c:pt idx="182">
                  <c:v>21-nov-17</c:v>
                </c:pt>
                <c:pt idx="183">
                  <c:v>22-nov-17</c:v>
                </c:pt>
                <c:pt idx="184">
                  <c:v>23-nov-17</c:v>
                </c:pt>
                <c:pt idx="185">
                  <c:v>24-nov-17</c:v>
                </c:pt>
                <c:pt idx="186">
                  <c:v>27-nov-17</c:v>
                </c:pt>
                <c:pt idx="187">
                  <c:v>28-nov-17</c:v>
                </c:pt>
                <c:pt idx="188">
                  <c:v>29-nov-17</c:v>
                </c:pt>
                <c:pt idx="189">
                  <c:v>30-nov-17</c:v>
                </c:pt>
                <c:pt idx="190">
                  <c:v>1-dez-17</c:v>
                </c:pt>
                <c:pt idx="191">
                  <c:v>4-dez-17</c:v>
                </c:pt>
                <c:pt idx="192">
                  <c:v>5-dez-17</c:v>
                </c:pt>
                <c:pt idx="193">
                  <c:v>6-dez-17</c:v>
                </c:pt>
                <c:pt idx="194">
                  <c:v>7-dez-17</c:v>
                </c:pt>
                <c:pt idx="195">
                  <c:v>8-dez-17</c:v>
                </c:pt>
                <c:pt idx="196">
                  <c:v>11-dez-17</c:v>
                </c:pt>
                <c:pt idx="197">
                  <c:v>12-dez-17</c:v>
                </c:pt>
                <c:pt idx="198">
                  <c:v>13-dez-17</c:v>
                </c:pt>
                <c:pt idx="199">
                  <c:v>14-dez-17</c:v>
                </c:pt>
                <c:pt idx="200">
                  <c:v>15-dez-17</c:v>
                </c:pt>
                <c:pt idx="201">
                  <c:v>18-dez-17</c:v>
                </c:pt>
                <c:pt idx="202">
                  <c:v>19-dez-17</c:v>
                </c:pt>
                <c:pt idx="203">
                  <c:v>20-dez-17</c:v>
                </c:pt>
                <c:pt idx="204">
                  <c:v>21-dez-17</c:v>
                </c:pt>
                <c:pt idx="205">
                  <c:v>22-dez-17</c:v>
                </c:pt>
                <c:pt idx="206">
                  <c:v>26-dez-17</c:v>
                </c:pt>
                <c:pt idx="207">
                  <c:v>27-dez-17</c:v>
                </c:pt>
                <c:pt idx="208">
                  <c:v>28-dez-17</c:v>
                </c:pt>
                <c:pt idx="209">
                  <c:v>29-dez-17</c:v>
                </c:pt>
                <c:pt idx="210">
                  <c:v>2-jan-18</c:v>
                </c:pt>
                <c:pt idx="211">
                  <c:v>3-jan-18</c:v>
                </c:pt>
                <c:pt idx="212">
                  <c:v>4-jan-18</c:v>
                </c:pt>
                <c:pt idx="213">
                  <c:v>5-jan-18</c:v>
                </c:pt>
                <c:pt idx="214">
                  <c:v>8-jan-18</c:v>
                </c:pt>
                <c:pt idx="215">
                  <c:v>9-jan-18</c:v>
                </c:pt>
                <c:pt idx="216">
                  <c:v>10-jan-18</c:v>
                </c:pt>
                <c:pt idx="217">
                  <c:v>11-jan-18</c:v>
                </c:pt>
                <c:pt idx="218">
                  <c:v>12-jan-18</c:v>
                </c:pt>
                <c:pt idx="219">
                  <c:v>15-jan-18</c:v>
                </c:pt>
                <c:pt idx="220">
                  <c:v>16-jan-18</c:v>
                </c:pt>
                <c:pt idx="221">
                  <c:v>17-jan-18</c:v>
                </c:pt>
                <c:pt idx="222">
                  <c:v>18-jan-18</c:v>
                </c:pt>
                <c:pt idx="223">
                  <c:v>19-jan-18</c:v>
                </c:pt>
                <c:pt idx="224">
                  <c:v>22-jan-18</c:v>
                </c:pt>
                <c:pt idx="225">
                  <c:v>23-jan-18</c:v>
                </c:pt>
                <c:pt idx="226">
                  <c:v>24-jan-18</c:v>
                </c:pt>
                <c:pt idx="227">
                  <c:v>25-jan-18</c:v>
                </c:pt>
                <c:pt idx="228">
                  <c:v>26-jan-18</c:v>
                </c:pt>
                <c:pt idx="229">
                  <c:v>29-jan-18</c:v>
                </c:pt>
                <c:pt idx="230">
                  <c:v>30-jan-18</c:v>
                </c:pt>
                <c:pt idx="231">
                  <c:v>31-jan-18</c:v>
                </c:pt>
                <c:pt idx="232">
                  <c:v>1-fev-18</c:v>
                </c:pt>
                <c:pt idx="233">
                  <c:v>2-fev-18</c:v>
                </c:pt>
                <c:pt idx="234">
                  <c:v>5-fev-18</c:v>
                </c:pt>
                <c:pt idx="235">
                  <c:v>6-fev-18</c:v>
                </c:pt>
                <c:pt idx="236">
                  <c:v>7-fev-18</c:v>
                </c:pt>
                <c:pt idx="237">
                  <c:v>8-fev-18</c:v>
                </c:pt>
                <c:pt idx="238">
                  <c:v>9-fev-18</c:v>
                </c:pt>
                <c:pt idx="239">
                  <c:v>14-fev-18</c:v>
                </c:pt>
                <c:pt idx="240">
                  <c:v>15-fev-18</c:v>
                </c:pt>
                <c:pt idx="241">
                  <c:v>16-fev-18</c:v>
                </c:pt>
                <c:pt idx="242">
                  <c:v>19-fev-18</c:v>
                </c:pt>
                <c:pt idx="243">
                  <c:v>20-fev-18</c:v>
                </c:pt>
                <c:pt idx="244">
                  <c:v>21-fev-18</c:v>
                </c:pt>
                <c:pt idx="245">
                  <c:v>22-fev-18</c:v>
                </c:pt>
                <c:pt idx="246">
                  <c:v>23-fev-18</c:v>
                </c:pt>
                <c:pt idx="247">
                  <c:v>26-fev-18</c:v>
                </c:pt>
                <c:pt idx="248">
                  <c:v>27-fev-18</c:v>
                </c:pt>
                <c:pt idx="249">
                  <c:v>28-fev-18</c:v>
                </c:pt>
                <c:pt idx="250">
                  <c:v>1-mar-18</c:v>
                </c:pt>
                <c:pt idx="251">
                  <c:v>2-mar-18</c:v>
                </c:pt>
                <c:pt idx="252">
                  <c:v>5-mar-18</c:v>
                </c:pt>
                <c:pt idx="253">
                  <c:v>6-mar-18</c:v>
                </c:pt>
                <c:pt idx="254">
                  <c:v>7-mar-18</c:v>
                </c:pt>
                <c:pt idx="255">
                  <c:v>8-mar-18</c:v>
                </c:pt>
                <c:pt idx="256">
                  <c:v>9-mar-18</c:v>
                </c:pt>
                <c:pt idx="257">
                  <c:v>12-mar-18</c:v>
                </c:pt>
                <c:pt idx="258">
                  <c:v>13-mar-18</c:v>
                </c:pt>
                <c:pt idx="259">
                  <c:v>14-mar-18</c:v>
                </c:pt>
                <c:pt idx="260">
                  <c:v>15-mar-18</c:v>
                </c:pt>
                <c:pt idx="261">
                  <c:v>16-mar-18</c:v>
                </c:pt>
                <c:pt idx="262">
                  <c:v>19-mar-18</c:v>
                </c:pt>
                <c:pt idx="263">
                  <c:v>20-mar-18</c:v>
                </c:pt>
                <c:pt idx="264">
                  <c:v>21-mar-18</c:v>
                </c:pt>
                <c:pt idx="265">
                  <c:v>22-mar-18</c:v>
                </c:pt>
                <c:pt idx="266">
                  <c:v>23-mar-18</c:v>
                </c:pt>
                <c:pt idx="267">
                  <c:v>26-mar-18</c:v>
                </c:pt>
                <c:pt idx="268">
                  <c:v>27-mar-18</c:v>
                </c:pt>
                <c:pt idx="269">
                  <c:v>28-mar-18</c:v>
                </c:pt>
                <c:pt idx="270">
                  <c:v>29-mar-18</c:v>
                </c:pt>
                <c:pt idx="271">
                  <c:v>2-abr-18</c:v>
                </c:pt>
                <c:pt idx="272">
                  <c:v>3-abr-18</c:v>
                </c:pt>
                <c:pt idx="273">
                  <c:v>4-abr-18</c:v>
                </c:pt>
                <c:pt idx="274">
                  <c:v>5-abr-18</c:v>
                </c:pt>
                <c:pt idx="275">
                  <c:v>6-abr-18</c:v>
                </c:pt>
                <c:pt idx="276">
                  <c:v>9-abr-18</c:v>
                </c:pt>
                <c:pt idx="277">
                  <c:v>10-abr-18</c:v>
                </c:pt>
                <c:pt idx="278">
                  <c:v>11-abr-18</c:v>
                </c:pt>
                <c:pt idx="279">
                  <c:v>12-abr-18</c:v>
                </c:pt>
                <c:pt idx="280">
                  <c:v>13-abr-18</c:v>
                </c:pt>
                <c:pt idx="281">
                  <c:v>16-abr-18</c:v>
                </c:pt>
                <c:pt idx="282">
                  <c:v>17-abr-18</c:v>
                </c:pt>
                <c:pt idx="283">
                  <c:v>18-abr-18</c:v>
                </c:pt>
                <c:pt idx="284">
                  <c:v>19-abr-18</c:v>
                </c:pt>
                <c:pt idx="285">
                  <c:v>20-abr-18</c:v>
                </c:pt>
                <c:pt idx="286">
                  <c:v>23-abr-18</c:v>
                </c:pt>
                <c:pt idx="287">
                  <c:v>24-abr-18</c:v>
                </c:pt>
                <c:pt idx="288">
                  <c:v>25-abr-18</c:v>
                </c:pt>
                <c:pt idx="289">
                  <c:v>26-abr-18</c:v>
                </c:pt>
                <c:pt idx="290">
                  <c:v>27-abr-18</c:v>
                </c:pt>
                <c:pt idx="291">
                  <c:v>30-abr-18</c:v>
                </c:pt>
                <c:pt idx="292">
                  <c:v>2-mai-18</c:v>
                </c:pt>
                <c:pt idx="293">
                  <c:v>3-mai-18</c:v>
                </c:pt>
                <c:pt idx="294">
                  <c:v>4-mai-18</c:v>
                </c:pt>
                <c:pt idx="295">
                  <c:v>7-mai-18</c:v>
                </c:pt>
                <c:pt idx="296">
                  <c:v>8-mai-18</c:v>
                </c:pt>
                <c:pt idx="297">
                  <c:v>9-mai-18</c:v>
                </c:pt>
                <c:pt idx="298">
                  <c:v>10-mai-18</c:v>
                </c:pt>
                <c:pt idx="299">
                  <c:v>11-mai-18</c:v>
                </c:pt>
                <c:pt idx="300">
                  <c:v>14-mai-18</c:v>
                </c:pt>
                <c:pt idx="301">
                  <c:v>15-mai-18</c:v>
                </c:pt>
                <c:pt idx="302">
                  <c:v>16-mai-18</c:v>
                </c:pt>
                <c:pt idx="303">
                  <c:v>17-mai-18</c:v>
                </c:pt>
                <c:pt idx="304">
                  <c:v>18-mai-18</c:v>
                </c:pt>
                <c:pt idx="305">
                  <c:v>21-mai-18</c:v>
                </c:pt>
                <c:pt idx="306">
                  <c:v>22-mai-18</c:v>
                </c:pt>
                <c:pt idx="307">
                  <c:v>23-mai-18</c:v>
                </c:pt>
                <c:pt idx="308">
                  <c:v>24-mai-18</c:v>
                </c:pt>
                <c:pt idx="309">
                  <c:v>25-mai-18</c:v>
                </c:pt>
                <c:pt idx="310">
                  <c:v>28-mai-18</c:v>
                </c:pt>
                <c:pt idx="311">
                  <c:v>29-mai-18</c:v>
                </c:pt>
                <c:pt idx="312">
                  <c:v>30-mai-18</c:v>
                </c:pt>
                <c:pt idx="313">
                  <c:v>1-jun-18</c:v>
                </c:pt>
                <c:pt idx="314">
                  <c:v>4-jun-18</c:v>
                </c:pt>
                <c:pt idx="315">
                  <c:v>5-jun-18</c:v>
                </c:pt>
                <c:pt idx="316">
                  <c:v>6-jun-18</c:v>
                </c:pt>
                <c:pt idx="317">
                  <c:v>7-jun-18</c:v>
                </c:pt>
                <c:pt idx="318">
                  <c:v>8-jun-18</c:v>
                </c:pt>
                <c:pt idx="319">
                  <c:v>11-jun-18</c:v>
                </c:pt>
                <c:pt idx="320">
                  <c:v>12-jun-18</c:v>
                </c:pt>
                <c:pt idx="321">
                  <c:v>13-jun-18</c:v>
                </c:pt>
                <c:pt idx="322">
                  <c:v>14-jun-18</c:v>
                </c:pt>
                <c:pt idx="323">
                  <c:v>15-jun-18</c:v>
                </c:pt>
                <c:pt idx="324">
                  <c:v>18-jun-18</c:v>
                </c:pt>
                <c:pt idx="325">
                  <c:v>19-jun-18</c:v>
                </c:pt>
                <c:pt idx="326">
                  <c:v>20-jun-18</c:v>
                </c:pt>
                <c:pt idx="327">
                  <c:v>21-jun-18</c:v>
                </c:pt>
                <c:pt idx="328">
                  <c:v>22-jun-18</c:v>
                </c:pt>
                <c:pt idx="329">
                  <c:v>25-jun-18</c:v>
                </c:pt>
                <c:pt idx="330">
                  <c:v>26-jun-18</c:v>
                </c:pt>
                <c:pt idx="331">
                  <c:v>27-jun-18</c:v>
                </c:pt>
                <c:pt idx="332">
                  <c:v>28-jun-18</c:v>
                </c:pt>
                <c:pt idx="333">
                  <c:v>29-jun-18</c:v>
                </c:pt>
                <c:pt idx="334">
                  <c:v>2-jul-18</c:v>
                </c:pt>
                <c:pt idx="335">
                  <c:v>3-jul-18</c:v>
                </c:pt>
                <c:pt idx="336">
                  <c:v>4-jul-18</c:v>
                </c:pt>
                <c:pt idx="337">
                  <c:v>5-jul-18</c:v>
                </c:pt>
                <c:pt idx="338">
                  <c:v>6-jul-18</c:v>
                </c:pt>
                <c:pt idx="339">
                  <c:v>9-jul-18</c:v>
                </c:pt>
                <c:pt idx="340">
                  <c:v>10-jul-18</c:v>
                </c:pt>
                <c:pt idx="341">
                  <c:v>11-jul-18</c:v>
                </c:pt>
                <c:pt idx="342">
                  <c:v>12-jul-18</c:v>
                </c:pt>
                <c:pt idx="343">
                  <c:v>13-jul-18</c:v>
                </c:pt>
                <c:pt idx="344">
                  <c:v>16-jul-18</c:v>
                </c:pt>
                <c:pt idx="345">
                  <c:v>17-jul-18</c:v>
                </c:pt>
                <c:pt idx="346">
                  <c:v>18-jul-18</c:v>
                </c:pt>
                <c:pt idx="347">
                  <c:v>19-jul-18</c:v>
                </c:pt>
                <c:pt idx="348">
                  <c:v>20-jul-18</c:v>
                </c:pt>
                <c:pt idx="349">
                  <c:v>23-jul-18</c:v>
                </c:pt>
                <c:pt idx="350">
                  <c:v>24-jul-18</c:v>
                </c:pt>
                <c:pt idx="351">
                  <c:v>25-jul-18</c:v>
                </c:pt>
                <c:pt idx="352">
                  <c:v>26-jul-18</c:v>
                </c:pt>
                <c:pt idx="353">
                  <c:v>27-jul-18</c:v>
                </c:pt>
                <c:pt idx="354">
                  <c:v>30-jul-18</c:v>
                </c:pt>
                <c:pt idx="355">
                  <c:v>31-jul-18</c:v>
                </c:pt>
                <c:pt idx="356">
                  <c:v>1-ago-18</c:v>
                </c:pt>
                <c:pt idx="357">
                  <c:v>2-ago-18</c:v>
                </c:pt>
                <c:pt idx="358">
                  <c:v>3-ago-18</c:v>
                </c:pt>
                <c:pt idx="359">
                  <c:v>6-ago-18</c:v>
                </c:pt>
                <c:pt idx="360">
                  <c:v>7-ago-18</c:v>
                </c:pt>
                <c:pt idx="361">
                  <c:v>8-ago-18</c:v>
                </c:pt>
                <c:pt idx="362">
                  <c:v>9-ago-18</c:v>
                </c:pt>
                <c:pt idx="363">
                  <c:v>10-ago-18</c:v>
                </c:pt>
                <c:pt idx="364">
                  <c:v>13-ago-18</c:v>
                </c:pt>
                <c:pt idx="365">
                  <c:v>14-ago-18</c:v>
                </c:pt>
                <c:pt idx="366">
                  <c:v>15-ago-18</c:v>
                </c:pt>
                <c:pt idx="367">
                  <c:v>16-ago-18</c:v>
                </c:pt>
                <c:pt idx="368">
                  <c:v>17-ago-18</c:v>
                </c:pt>
                <c:pt idx="369">
                  <c:v>20-ago-18</c:v>
                </c:pt>
                <c:pt idx="370">
                  <c:v>21-ago-18</c:v>
                </c:pt>
                <c:pt idx="371">
                  <c:v>22-ago-18</c:v>
                </c:pt>
                <c:pt idx="372">
                  <c:v>23-ago-18</c:v>
                </c:pt>
                <c:pt idx="373">
                  <c:v>24-ago-18</c:v>
                </c:pt>
                <c:pt idx="374">
                  <c:v>27-ago-18</c:v>
                </c:pt>
                <c:pt idx="375">
                  <c:v>28-ago-18</c:v>
                </c:pt>
                <c:pt idx="376">
                  <c:v>29-ago-18</c:v>
                </c:pt>
                <c:pt idx="377">
                  <c:v>30-ago-18</c:v>
                </c:pt>
                <c:pt idx="378">
                  <c:v>31-ago-18</c:v>
                </c:pt>
                <c:pt idx="379">
                  <c:v>3-set-18</c:v>
                </c:pt>
                <c:pt idx="380">
                  <c:v>4-set-18</c:v>
                </c:pt>
                <c:pt idx="381">
                  <c:v>5-set-18</c:v>
                </c:pt>
                <c:pt idx="382">
                  <c:v>6-set-18</c:v>
                </c:pt>
                <c:pt idx="383">
                  <c:v>10-set-18</c:v>
                </c:pt>
                <c:pt idx="384">
                  <c:v>11-set-18</c:v>
                </c:pt>
                <c:pt idx="385">
                  <c:v>12-set-18</c:v>
                </c:pt>
                <c:pt idx="386">
                  <c:v>13-set-18</c:v>
                </c:pt>
                <c:pt idx="387">
                  <c:v>14-set-18</c:v>
                </c:pt>
                <c:pt idx="388">
                  <c:v>17-set-18</c:v>
                </c:pt>
                <c:pt idx="389">
                  <c:v>18-set-18</c:v>
                </c:pt>
                <c:pt idx="390">
                  <c:v>19-set-18</c:v>
                </c:pt>
                <c:pt idx="391">
                  <c:v>20-set-18</c:v>
                </c:pt>
                <c:pt idx="392">
                  <c:v>21-set-18</c:v>
                </c:pt>
                <c:pt idx="393">
                  <c:v>24-set-18</c:v>
                </c:pt>
                <c:pt idx="394">
                  <c:v>25-set-18</c:v>
                </c:pt>
                <c:pt idx="395">
                  <c:v>26-set-18</c:v>
                </c:pt>
                <c:pt idx="396">
                  <c:v>27-set-18</c:v>
                </c:pt>
                <c:pt idx="397">
                  <c:v>28-set-18</c:v>
                </c:pt>
                <c:pt idx="398">
                  <c:v>1-out-18</c:v>
                </c:pt>
                <c:pt idx="399">
                  <c:v>2-out-18</c:v>
                </c:pt>
                <c:pt idx="400">
                  <c:v>3-out-18</c:v>
                </c:pt>
                <c:pt idx="401">
                  <c:v>4-out-18</c:v>
                </c:pt>
                <c:pt idx="402">
                  <c:v>5-out-18</c:v>
                </c:pt>
                <c:pt idx="403">
                  <c:v>8-out-18</c:v>
                </c:pt>
                <c:pt idx="404">
                  <c:v>9-out-18</c:v>
                </c:pt>
                <c:pt idx="405">
                  <c:v>10-out-18</c:v>
                </c:pt>
                <c:pt idx="406">
                  <c:v>11-out-18</c:v>
                </c:pt>
                <c:pt idx="407">
                  <c:v>15-out-18</c:v>
                </c:pt>
                <c:pt idx="408">
                  <c:v>16-out-18</c:v>
                </c:pt>
                <c:pt idx="409">
                  <c:v>17-out-18</c:v>
                </c:pt>
                <c:pt idx="410">
                  <c:v>18-out-18</c:v>
                </c:pt>
                <c:pt idx="411">
                  <c:v>19-out-18</c:v>
                </c:pt>
                <c:pt idx="412">
                  <c:v>22-out-18</c:v>
                </c:pt>
                <c:pt idx="413">
                  <c:v>23-out-18</c:v>
                </c:pt>
                <c:pt idx="414">
                  <c:v>24-out-18</c:v>
                </c:pt>
                <c:pt idx="415">
                  <c:v>25-out-18</c:v>
                </c:pt>
                <c:pt idx="416">
                  <c:v>26-out-18</c:v>
                </c:pt>
                <c:pt idx="417">
                  <c:v>29-out-18</c:v>
                </c:pt>
                <c:pt idx="418">
                  <c:v>30-out-18</c:v>
                </c:pt>
                <c:pt idx="419">
                  <c:v>31-out-18</c:v>
                </c:pt>
                <c:pt idx="420">
                  <c:v>1-nov-18</c:v>
                </c:pt>
                <c:pt idx="421">
                  <c:v>5-nov-18</c:v>
                </c:pt>
                <c:pt idx="422">
                  <c:v>6-nov-18</c:v>
                </c:pt>
                <c:pt idx="423">
                  <c:v>7-nov-18</c:v>
                </c:pt>
                <c:pt idx="424">
                  <c:v>8-nov-18</c:v>
                </c:pt>
                <c:pt idx="425">
                  <c:v>9-nov-18</c:v>
                </c:pt>
                <c:pt idx="426">
                  <c:v>12-nov-18</c:v>
                </c:pt>
                <c:pt idx="427">
                  <c:v>13-nov-18</c:v>
                </c:pt>
                <c:pt idx="428">
                  <c:v>14-nov-18</c:v>
                </c:pt>
                <c:pt idx="429">
                  <c:v>16-nov-18</c:v>
                </c:pt>
                <c:pt idx="430">
                  <c:v>19-nov-18</c:v>
                </c:pt>
                <c:pt idx="431">
                  <c:v>20-nov-18</c:v>
                </c:pt>
                <c:pt idx="432">
                  <c:v>21-nov-18</c:v>
                </c:pt>
                <c:pt idx="433">
                  <c:v>22-nov-18</c:v>
                </c:pt>
                <c:pt idx="434">
                  <c:v>23-nov-18</c:v>
                </c:pt>
                <c:pt idx="435">
                  <c:v>26-nov-18</c:v>
                </c:pt>
                <c:pt idx="436">
                  <c:v>27-nov-18</c:v>
                </c:pt>
                <c:pt idx="437">
                  <c:v>28-nov-18</c:v>
                </c:pt>
                <c:pt idx="438">
                  <c:v>29-nov-18</c:v>
                </c:pt>
                <c:pt idx="439">
                  <c:v>30-nov-18</c:v>
                </c:pt>
                <c:pt idx="440">
                  <c:v>3-dez-18</c:v>
                </c:pt>
                <c:pt idx="441">
                  <c:v>4-dez-18</c:v>
                </c:pt>
                <c:pt idx="442">
                  <c:v>5-dez-18</c:v>
                </c:pt>
                <c:pt idx="443">
                  <c:v>6-dez-18</c:v>
                </c:pt>
                <c:pt idx="444">
                  <c:v>7-dez-18</c:v>
                </c:pt>
                <c:pt idx="445">
                  <c:v>10-dez-18</c:v>
                </c:pt>
                <c:pt idx="446">
                  <c:v>11-dez-18</c:v>
                </c:pt>
                <c:pt idx="447">
                  <c:v>12-dez-18</c:v>
                </c:pt>
                <c:pt idx="448">
                  <c:v>13-dez-18</c:v>
                </c:pt>
                <c:pt idx="449">
                  <c:v>14-dez-18</c:v>
                </c:pt>
                <c:pt idx="450">
                  <c:v>17-dez-18</c:v>
                </c:pt>
                <c:pt idx="451">
                  <c:v>18-dez-18</c:v>
                </c:pt>
                <c:pt idx="452">
                  <c:v>19-dez-18</c:v>
                </c:pt>
                <c:pt idx="453">
                  <c:v>20-dez-18</c:v>
                </c:pt>
                <c:pt idx="454">
                  <c:v>21-dez-18</c:v>
                </c:pt>
                <c:pt idx="455">
                  <c:v>24-dez-18</c:v>
                </c:pt>
                <c:pt idx="456">
                  <c:v>26-dez-18</c:v>
                </c:pt>
                <c:pt idx="457">
                  <c:v>27-dez-18</c:v>
                </c:pt>
                <c:pt idx="458">
                  <c:v>28-dez-18</c:v>
                </c:pt>
                <c:pt idx="459">
                  <c:v>31-dez-18</c:v>
                </c:pt>
                <c:pt idx="460">
                  <c:v>2-jan-19</c:v>
                </c:pt>
                <c:pt idx="461">
                  <c:v>3-jan-19</c:v>
                </c:pt>
                <c:pt idx="462">
                  <c:v>4-jan-19</c:v>
                </c:pt>
                <c:pt idx="463">
                  <c:v>7-jan-19</c:v>
                </c:pt>
                <c:pt idx="464">
                  <c:v>8-jan-19</c:v>
                </c:pt>
                <c:pt idx="465">
                  <c:v>9-jan-19</c:v>
                </c:pt>
                <c:pt idx="466">
                  <c:v>10-jan-19</c:v>
                </c:pt>
                <c:pt idx="467">
                  <c:v>11-jan-19</c:v>
                </c:pt>
                <c:pt idx="468">
                  <c:v>14-jan-19</c:v>
                </c:pt>
                <c:pt idx="469">
                  <c:v>15-jan-19</c:v>
                </c:pt>
                <c:pt idx="470">
                  <c:v>16-jan-19</c:v>
                </c:pt>
                <c:pt idx="471">
                  <c:v>17-jan-19</c:v>
                </c:pt>
                <c:pt idx="472">
                  <c:v>18-jan-19</c:v>
                </c:pt>
                <c:pt idx="473">
                  <c:v>21-jan-19</c:v>
                </c:pt>
                <c:pt idx="474">
                  <c:v>22-jan-19</c:v>
                </c:pt>
                <c:pt idx="475">
                  <c:v>23-jan-19</c:v>
                </c:pt>
                <c:pt idx="476">
                  <c:v>24-jan-19</c:v>
                </c:pt>
                <c:pt idx="477">
                  <c:v>25-jan-19</c:v>
                </c:pt>
                <c:pt idx="478">
                  <c:v>28-jan-19</c:v>
                </c:pt>
                <c:pt idx="479">
                  <c:v>29-jan-19</c:v>
                </c:pt>
                <c:pt idx="480">
                  <c:v>30-jan-19</c:v>
                </c:pt>
                <c:pt idx="481">
                  <c:v>31-jan-19</c:v>
                </c:pt>
                <c:pt idx="482">
                  <c:v>1-fev-19</c:v>
                </c:pt>
                <c:pt idx="483">
                  <c:v>4-fev-19</c:v>
                </c:pt>
                <c:pt idx="484">
                  <c:v>5-fev-19</c:v>
                </c:pt>
                <c:pt idx="485">
                  <c:v>6-fev-19</c:v>
                </c:pt>
                <c:pt idx="486">
                  <c:v>7-fev-19</c:v>
                </c:pt>
                <c:pt idx="487">
                  <c:v>8-fev-19</c:v>
                </c:pt>
                <c:pt idx="488">
                  <c:v>11-fev-19</c:v>
                </c:pt>
                <c:pt idx="489">
                  <c:v>12-fev-19</c:v>
                </c:pt>
                <c:pt idx="490">
                  <c:v>13-fev-19</c:v>
                </c:pt>
                <c:pt idx="491">
                  <c:v>14-fev-19</c:v>
                </c:pt>
                <c:pt idx="492">
                  <c:v>15-fev-19</c:v>
                </c:pt>
                <c:pt idx="493">
                  <c:v>18-fev-19</c:v>
                </c:pt>
                <c:pt idx="494">
                  <c:v>19-fev-19</c:v>
                </c:pt>
                <c:pt idx="495">
                  <c:v>20-fev-19</c:v>
                </c:pt>
                <c:pt idx="496">
                  <c:v>21-fev-19</c:v>
                </c:pt>
                <c:pt idx="497">
                  <c:v>22-fev-19</c:v>
                </c:pt>
                <c:pt idx="498">
                  <c:v>25-fev-19</c:v>
                </c:pt>
                <c:pt idx="499">
                  <c:v>26-fev-19</c:v>
                </c:pt>
                <c:pt idx="500">
                  <c:v>27-fev-19</c:v>
                </c:pt>
                <c:pt idx="501">
                  <c:v>28-fev-19</c:v>
                </c:pt>
                <c:pt idx="502">
                  <c:v>1-mar-19</c:v>
                </c:pt>
                <c:pt idx="503">
                  <c:v>6-mar-19</c:v>
                </c:pt>
                <c:pt idx="504">
                  <c:v>7-mar-19</c:v>
                </c:pt>
                <c:pt idx="505">
                  <c:v>8-mar-19</c:v>
                </c:pt>
                <c:pt idx="506">
                  <c:v>11-mar-19</c:v>
                </c:pt>
                <c:pt idx="507">
                  <c:v>12-mar-19</c:v>
                </c:pt>
                <c:pt idx="508">
                  <c:v>13-mar-19</c:v>
                </c:pt>
                <c:pt idx="509">
                  <c:v>14-mar-19</c:v>
                </c:pt>
                <c:pt idx="510">
                  <c:v>15-mar-19</c:v>
                </c:pt>
                <c:pt idx="511">
                  <c:v>18-mar-19</c:v>
                </c:pt>
                <c:pt idx="512">
                  <c:v>19-mar-19</c:v>
                </c:pt>
                <c:pt idx="513">
                  <c:v>20-mar-19</c:v>
                </c:pt>
                <c:pt idx="514">
                  <c:v>21-mar-19</c:v>
                </c:pt>
                <c:pt idx="515">
                  <c:v>22-mar-19</c:v>
                </c:pt>
                <c:pt idx="516">
                  <c:v>25-mar-19</c:v>
                </c:pt>
                <c:pt idx="517">
                  <c:v>26-mar-19</c:v>
                </c:pt>
                <c:pt idx="518">
                  <c:v>27-mar-19</c:v>
                </c:pt>
                <c:pt idx="519">
                  <c:v>28-mar-19</c:v>
                </c:pt>
                <c:pt idx="520">
                  <c:v>29-mar-19</c:v>
                </c:pt>
                <c:pt idx="521">
                  <c:v>1-abr-19</c:v>
                </c:pt>
                <c:pt idx="522">
                  <c:v>2-abr-19</c:v>
                </c:pt>
                <c:pt idx="523">
                  <c:v>3-abr-19</c:v>
                </c:pt>
                <c:pt idx="524">
                  <c:v>4-abr-19</c:v>
                </c:pt>
                <c:pt idx="525">
                  <c:v>5-abr-19</c:v>
                </c:pt>
                <c:pt idx="526">
                  <c:v>8-abr-19</c:v>
                </c:pt>
                <c:pt idx="527">
                  <c:v>9-abr-19</c:v>
                </c:pt>
                <c:pt idx="528">
                  <c:v>10-abr-19</c:v>
                </c:pt>
                <c:pt idx="529">
                  <c:v>11-abr-19</c:v>
                </c:pt>
                <c:pt idx="530">
                  <c:v>12-abr-19</c:v>
                </c:pt>
                <c:pt idx="531">
                  <c:v>15-abr-19</c:v>
                </c:pt>
                <c:pt idx="532">
                  <c:v>16-abr-19</c:v>
                </c:pt>
                <c:pt idx="533">
                  <c:v>17-abr-19</c:v>
                </c:pt>
                <c:pt idx="534">
                  <c:v>18-abr-19</c:v>
                </c:pt>
                <c:pt idx="535">
                  <c:v>22-abr-19</c:v>
                </c:pt>
                <c:pt idx="536">
                  <c:v>23-abr-19</c:v>
                </c:pt>
                <c:pt idx="537">
                  <c:v>24-abr-19</c:v>
                </c:pt>
                <c:pt idx="538">
                  <c:v>25-abr-19</c:v>
                </c:pt>
                <c:pt idx="539">
                  <c:v>26-abr-19</c:v>
                </c:pt>
                <c:pt idx="540">
                  <c:v>29-abr-19</c:v>
                </c:pt>
                <c:pt idx="541">
                  <c:v>30-abr-19</c:v>
                </c:pt>
                <c:pt idx="542">
                  <c:v>2-mai-19</c:v>
                </c:pt>
                <c:pt idx="543">
                  <c:v>3-mai-19</c:v>
                </c:pt>
                <c:pt idx="544">
                  <c:v>6-mai-19</c:v>
                </c:pt>
                <c:pt idx="545">
                  <c:v>7-mai-19</c:v>
                </c:pt>
                <c:pt idx="546">
                  <c:v>8-mai-19</c:v>
                </c:pt>
                <c:pt idx="547">
                  <c:v>9-mai-19</c:v>
                </c:pt>
                <c:pt idx="548">
                  <c:v>10-mai-19</c:v>
                </c:pt>
                <c:pt idx="549">
                  <c:v>13-mai-19</c:v>
                </c:pt>
                <c:pt idx="550">
                  <c:v>14-mai-19</c:v>
                </c:pt>
                <c:pt idx="551">
                  <c:v>15-mai-19</c:v>
                </c:pt>
                <c:pt idx="552">
                  <c:v>16-mai-19</c:v>
                </c:pt>
                <c:pt idx="553">
                  <c:v>17-mai-19</c:v>
                </c:pt>
                <c:pt idx="554">
                  <c:v>20-mai-19</c:v>
                </c:pt>
                <c:pt idx="555">
                  <c:v>21-mai-19</c:v>
                </c:pt>
                <c:pt idx="556">
                  <c:v>22-mai-19</c:v>
                </c:pt>
                <c:pt idx="557">
                  <c:v>23-mai-19</c:v>
                </c:pt>
                <c:pt idx="558">
                  <c:v>24-mai-19</c:v>
                </c:pt>
                <c:pt idx="559">
                  <c:v>27-mai-19</c:v>
                </c:pt>
                <c:pt idx="560">
                  <c:v>28-mai-19</c:v>
                </c:pt>
                <c:pt idx="561">
                  <c:v>29-mai-19</c:v>
                </c:pt>
                <c:pt idx="562">
                  <c:v>30-mai-19</c:v>
                </c:pt>
                <c:pt idx="563">
                  <c:v>31-mai-19</c:v>
                </c:pt>
                <c:pt idx="564">
                  <c:v>3-jun-19</c:v>
                </c:pt>
                <c:pt idx="565">
                  <c:v>4-jun-19</c:v>
                </c:pt>
                <c:pt idx="566">
                  <c:v>5-jun-19</c:v>
                </c:pt>
                <c:pt idx="567">
                  <c:v>6-jun-19</c:v>
                </c:pt>
                <c:pt idx="568">
                  <c:v>7-jun-19</c:v>
                </c:pt>
                <c:pt idx="569">
                  <c:v>10-jun-19</c:v>
                </c:pt>
                <c:pt idx="570">
                  <c:v>11-jun-19</c:v>
                </c:pt>
                <c:pt idx="571">
                  <c:v>12-jun-19</c:v>
                </c:pt>
                <c:pt idx="572">
                  <c:v>13-jun-19</c:v>
                </c:pt>
                <c:pt idx="573">
                  <c:v>14-jun-19</c:v>
                </c:pt>
                <c:pt idx="574">
                  <c:v>17-jun-19</c:v>
                </c:pt>
                <c:pt idx="575">
                  <c:v>18-jun-19</c:v>
                </c:pt>
                <c:pt idx="576">
                  <c:v>19-jun-19</c:v>
                </c:pt>
                <c:pt idx="577">
                  <c:v>21-jun-19</c:v>
                </c:pt>
                <c:pt idx="578">
                  <c:v>24-jun-19</c:v>
                </c:pt>
                <c:pt idx="579">
                  <c:v>25-jun-19</c:v>
                </c:pt>
                <c:pt idx="580">
                  <c:v>26-jun-19</c:v>
                </c:pt>
                <c:pt idx="581">
                  <c:v>27-jun-19</c:v>
                </c:pt>
                <c:pt idx="582">
                  <c:v>28-jun-19</c:v>
                </c:pt>
                <c:pt idx="583">
                  <c:v>1-jul-19</c:v>
                </c:pt>
                <c:pt idx="584">
                  <c:v>2-jul-19</c:v>
                </c:pt>
                <c:pt idx="585">
                  <c:v>3-jul-19</c:v>
                </c:pt>
                <c:pt idx="586">
                  <c:v>4-jul-19</c:v>
                </c:pt>
                <c:pt idx="587">
                  <c:v>5-jul-19</c:v>
                </c:pt>
                <c:pt idx="588">
                  <c:v>8-jul-19</c:v>
                </c:pt>
                <c:pt idx="589">
                  <c:v>9-jul-19</c:v>
                </c:pt>
                <c:pt idx="590">
                  <c:v>10-jul-19</c:v>
                </c:pt>
                <c:pt idx="591">
                  <c:v>11-jul-19</c:v>
                </c:pt>
                <c:pt idx="592">
                  <c:v>12-jul-19</c:v>
                </c:pt>
                <c:pt idx="593">
                  <c:v>15-jul-19</c:v>
                </c:pt>
                <c:pt idx="594">
                  <c:v>16-jul-19</c:v>
                </c:pt>
                <c:pt idx="595">
                  <c:v>17-jul-19</c:v>
                </c:pt>
                <c:pt idx="596">
                  <c:v>18-jul-19</c:v>
                </c:pt>
                <c:pt idx="597">
                  <c:v>19-jul-19</c:v>
                </c:pt>
                <c:pt idx="598">
                  <c:v>22-jul-19</c:v>
                </c:pt>
                <c:pt idx="599">
                  <c:v>23-jul-19</c:v>
                </c:pt>
                <c:pt idx="600">
                  <c:v>24-jul-19</c:v>
                </c:pt>
                <c:pt idx="601">
                  <c:v>25-jul-19</c:v>
                </c:pt>
                <c:pt idx="602">
                  <c:v>26-jul-19</c:v>
                </c:pt>
                <c:pt idx="603">
                  <c:v>29-jul-19</c:v>
                </c:pt>
                <c:pt idx="604">
                  <c:v>30-jul-19</c:v>
                </c:pt>
                <c:pt idx="605">
                  <c:v>31-jul-19</c:v>
                </c:pt>
                <c:pt idx="606">
                  <c:v>1-ago-19</c:v>
                </c:pt>
                <c:pt idx="607">
                  <c:v>2-ago-19</c:v>
                </c:pt>
                <c:pt idx="608">
                  <c:v>5-ago-19</c:v>
                </c:pt>
                <c:pt idx="609">
                  <c:v>6-ago-19</c:v>
                </c:pt>
                <c:pt idx="610">
                  <c:v>7-ago-19</c:v>
                </c:pt>
                <c:pt idx="611">
                  <c:v>8-ago-19</c:v>
                </c:pt>
                <c:pt idx="612">
                  <c:v>9-ago-19</c:v>
                </c:pt>
                <c:pt idx="613">
                  <c:v>12-ago-19</c:v>
                </c:pt>
                <c:pt idx="614">
                  <c:v>13-ago-19</c:v>
                </c:pt>
                <c:pt idx="615">
                  <c:v>14-ago-19</c:v>
                </c:pt>
                <c:pt idx="616">
                  <c:v>15-ago-19</c:v>
                </c:pt>
                <c:pt idx="617">
                  <c:v>16-ago-19</c:v>
                </c:pt>
                <c:pt idx="618">
                  <c:v>19-ago-19</c:v>
                </c:pt>
                <c:pt idx="619">
                  <c:v>20-ago-19</c:v>
                </c:pt>
                <c:pt idx="620">
                  <c:v>21-ago-19</c:v>
                </c:pt>
                <c:pt idx="621">
                  <c:v>22-ago-19</c:v>
                </c:pt>
                <c:pt idx="622">
                  <c:v>23-ago-19</c:v>
                </c:pt>
                <c:pt idx="623">
                  <c:v>26-ago-19</c:v>
                </c:pt>
                <c:pt idx="624">
                  <c:v>27-ago-19</c:v>
                </c:pt>
                <c:pt idx="625">
                  <c:v>28-ago-19</c:v>
                </c:pt>
                <c:pt idx="626">
                  <c:v>29-ago-19</c:v>
                </c:pt>
                <c:pt idx="627">
                  <c:v>30-ago-19</c:v>
                </c:pt>
                <c:pt idx="628">
                  <c:v>2-set-19</c:v>
                </c:pt>
                <c:pt idx="629">
                  <c:v>3-set-19</c:v>
                </c:pt>
                <c:pt idx="630">
                  <c:v>4-set-19</c:v>
                </c:pt>
                <c:pt idx="631">
                  <c:v>5-set-19</c:v>
                </c:pt>
                <c:pt idx="632">
                  <c:v>6-set-19</c:v>
                </c:pt>
                <c:pt idx="633">
                  <c:v>9-set-19</c:v>
                </c:pt>
                <c:pt idx="634">
                  <c:v>10-set-19</c:v>
                </c:pt>
                <c:pt idx="635">
                  <c:v>11-set-19</c:v>
                </c:pt>
                <c:pt idx="636">
                  <c:v>12-set-19</c:v>
                </c:pt>
                <c:pt idx="637">
                  <c:v>13-set-19</c:v>
                </c:pt>
                <c:pt idx="638">
                  <c:v>16-set-19</c:v>
                </c:pt>
                <c:pt idx="639">
                  <c:v>17-set-19</c:v>
                </c:pt>
                <c:pt idx="640">
                  <c:v>18-set-19</c:v>
                </c:pt>
                <c:pt idx="641">
                  <c:v>19-set-19</c:v>
                </c:pt>
                <c:pt idx="642">
                  <c:v>20-set-19</c:v>
                </c:pt>
                <c:pt idx="643">
                  <c:v>23-set-19</c:v>
                </c:pt>
                <c:pt idx="644">
                  <c:v>24-set-19</c:v>
                </c:pt>
                <c:pt idx="645">
                  <c:v>25-set-19</c:v>
                </c:pt>
                <c:pt idx="646">
                  <c:v>26-set-19</c:v>
                </c:pt>
                <c:pt idx="647">
                  <c:v>27-set-19</c:v>
                </c:pt>
                <c:pt idx="648">
                  <c:v>30-set-19</c:v>
                </c:pt>
                <c:pt idx="649">
                  <c:v>1-out-19</c:v>
                </c:pt>
                <c:pt idx="650">
                  <c:v>2-out-19</c:v>
                </c:pt>
                <c:pt idx="651">
                  <c:v>3-out-19</c:v>
                </c:pt>
                <c:pt idx="652">
                  <c:v>4-out-19</c:v>
                </c:pt>
                <c:pt idx="653">
                  <c:v>7-out-19</c:v>
                </c:pt>
                <c:pt idx="654">
                  <c:v>8-out-19</c:v>
                </c:pt>
                <c:pt idx="655">
                  <c:v>9-out-19</c:v>
                </c:pt>
                <c:pt idx="656">
                  <c:v>10-out-19</c:v>
                </c:pt>
                <c:pt idx="657">
                  <c:v>11-out-19</c:v>
                </c:pt>
                <c:pt idx="658">
                  <c:v>14-out-19</c:v>
                </c:pt>
                <c:pt idx="659">
                  <c:v>15-out-19</c:v>
                </c:pt>
                <c:pt idx="660">
                  <c:v>16-out-19</c:v>
                </c:pt>
                <c:pt idx="661">
                  <c:v>17-out-19</c:v>
                </c:pt>
                <c:pt idx="662">
                  <c:v>18-out-19</c:v>
                </c:pt>
                <c:pt idx="663">
                  <c:v>21-out-19</c:v>
                </c:pt>
                <c:pt idx="664">
                  <c:v>22-out-19</c:v>
                </c:pt>
                <c:pt idx="665">
                  <c:v>23-out-19</c:v>
                </c:pt>
                <c:pt idx="666">
                  <c:v>24-out-19</c:v>
                </c:pt>
                <c:pt idx="667">
                  <c:v>25-out-19</c:v>
                </c:pt>
                <c:pt idx="668">
                  <c:v>28-out-19</c:v>
                </c:pt>
                <c:pt idx="669">
                  <c:v>29-out-19</c:v>
                </c:pt>
                <c:pt idx="670">
                  <c:v>30-out-19</c:v>
                </c:pt>
                <c:pt idx="671">
                  <c:v>31-out-19</c:v>
                </c:pt>
                <c:pt idx="672">
                  <c:v>1-nov-19</c:v>
                </c:pt>
                <c:pt idx="673">
                  <c:v>4-nov-19</c:v>
                </c:pt>
                <c:pt idx="674">
                  <c:v>5-nov-19</c:v>
                </c:pt>
                <c:pt idx="675">
                  <c:v>6-nov-19</c:v>
                </c:pt>
                <c:pt idx="676">
                  <c:v>7-nov-19</c:v>
                </c:pt>
                <c:pt idx="677">
                  <c:v>8-nov-19</c:v>
                </c:pt>
                <c:pt idx="678">
                  <c:v>11-nov-19</c:v>
                </c:pt>
                <c:pt idx="679">
                  <c:v>12-nov-19</c:v>
                </c:pt>
                <c:pt idx="680">
                  <c:v>13-nov-19</c:v>
                </c:pt>
                <c:pt idx="681">
                  <c:v>14-nov-19</c:v>
                </c:pt>
                <c:pt idx="682">
                  <c:v>18-nov-19</c:v>
                </c:pt>
                <c:pt idx="683">
                  <c:v>19-nov-19</c:v>
                </c:pt>
                <c:pt idx="684">
                  <c:v>20-nov-19</c:v>
                </c:pt>
                <c:pt idx="685">
                  <c:v>21-nov-19</c:v>
                </c:pt>
                <c:pt idx="686">
                  <c:v>22-nov-19</c:v>
                </c:pt>
                <c:pt idx="687">
                  <c:v>25-nov-19</c:v>
                </c:pt>
                <c:pt idx="688">
                  <c:v>26-nov-19</c:v>
                </c:pt>
                <c:pt idx="689">
                  <c:v>27-nov-19</c:v>
                </c:pt>
                <c:pt idx="690">
                  <c:v>28-nov-19</c:v>
                </c:pt>
                <c:pt idx="691">
                  <c:v>29-nov-19</c:v>
                </c:pt>
                <c:pt idx="692">
                  <c:v>2-dez-19</c:v>
                </c:pt>
                <c:pt idx="693">
                  <c:v>3-dez-19</c:v>
                </c:pt>
                <c:pt idx="694">
                  <c:v>4-dez-19</c:v>
                </c:pt>
                <c:pt idx="695">
                  <c:v>5-dez-19</c:v>
                </c:pt>
                <c:pt idx="696">
                  <c:v>6-dez-19</c:v>
                </c:pt>
                <c:pt idx="697">
                  <c:v>9-dez-19</c:v>
                </c:pt>
                <c:pt idx="698">
                  <c:v>10-dez-19</c:v>
                </c:pt>
                <c:pt idx="699">
                  <c:v>11-dez-19</c:v>
                </c:pt>
                <c:pt idx="700">
                  <c:v>12-dez-19</c:v>
                </c:pt>
                <c:pt idx="701">
                  <c:v>13-dez-19</c:v>
                </c:pt>
                <c:pt idx="702">
                  <c:v>16-dez-19</c:v>
                </c:pt>
                <c:pt idx="703">
                  <c:v>17-dez-19</c:v>
                </c:pt>
                <c:pt idx="704">
                  <c:v>18-dez-19</c:v>
                </c:pt>
                <c:pt idx="705">
                  <c:v>19-dez-19</c:v>
                </c:pt>
                <c:pt idx="706">
                  <c:v>20-dez-19</c:v>
                </c:pt>
                <c:pt idx="707">
                  <c:v>23-dez-19</c:v>
                </c:pt>
                <c:pt idx="708">
                  <c:v>24-dez-19</c:v>
                </c:pt>
                <c:pt idx="709">
                  <c:v>26-dez-19</c:v>
                </c:pt>
                <c:pt idx="710">
                  <c:v>27-dez-19</c:v>
                </c:pt>
                <c:pt idx="711">
                  <c:v>30-dez-19</c:v>
                </c:pt>
                <c:pt idx="712">
                  <c:v>31-dez-19</c:v>
                </c:pt>
              </c:strCache>
            </c:strRef>
          </c:cat>
          <c:val>
            <c:numRef>
              <c:f>Cenários!$E$2:$E$5000</c:f>
              <c:numCache>
                <c:formatCode>0.00%</c:formatCode>
                <c:ptCount val="4999"/>
                <c:pt idx="0">
                  <c:v>0.1275</c:v>
                </c:pt>
                <c:pt idx="1">
                  <c:v>0.1275</c:v>
                </c:pt>
                <c:pt idx="2">
                  <c:v>0.1275</c:v>
                </c:pt>
                <c:pt idx="3">
                  <c:v>0.1275</c:v>
                </c:pt>
                <c:pt idx="4">
                  <c:v>0.1275</c:v>
                </c:pt>
                <c:pt idx="5">
                  <c:v>0.1275</c:v>
                </c:pt>
                <c:pt idx="6">
                  <c:v>0.1275</c:v>
                </c:pt>
                <c:pt idx="7">
                  <c:v>0.1275</c:v>
                </c:pt>
                <c:pt idx="8">
                  <c:v>0.1275</c:v>
                </c:pt>
                <c:pt idx="9">
                  <c:v>0.1275</c:v>
                </c:pt>
                <c:pt idx="10">
                  <c:v>0.1275</c:v>
                </c:pt>
                <c:pt idx="11">
                  <c:v>0.1275</c:v>
                </c:pt>
                <c:pt idx="12">
                  <c:v>0.1275</c:v>
                </c:pt>
                <c:pt idx="13">
                  <c:v>0.1275</c:v>
                </c:pt>
                <c:pt idx="14">
                  <c:v>0.1275</c:v>
                </c:pt>
                <c:pt idx="15">
                  <c:v>0.1275</c:v>
                </c:pt>
                <c:pt idx="16">
                  <c:v>0.1275</c:v>
                </c:pt>
                <c:pt idx="17">
                  <c:v>0.1275</c:v>
                </c:pt>
                <c:pt idx="18">
                  <c:v>0.1275</c:v>
                </c:pt>
                <c:pt idx="19">
                  <c:v>0.1275</c:v>
                </c:pt>
                <c:pt idx="20">
                  <c:v>0.1275</c:v>
                </c:pt>
                <c:pt idx="21">
                  <c:v>0.1275</c:v>
                </c:pt>
                <c:pt idx="22">
                  <c:v>0.1275</c:v>
                </c:pt>
                <c:pt idx="23">
                  <c:v>0.1275</c:v>
                </c:pt>
                <c:pt idx="24">
                  <c:v>0.1275</c:v>
                </c:pt>
                <c:pt idx="25">
                  <c:v>0.1275</c:v>
                </c:pt>
                <c:pt idx="26">
                  <c:v>0.1275</c:v>
                </c:pt>
                <c:pt idx="27">
                  <c:v>0.1275</c:v>
                </c:pt>
                <c:pt idx="28">
                  <c:v>0.1275</c:v>
                </c:pt>
                <c:pt idx="29">
                  <c:v>0.1275</c:v>
                </c:pt>
                <c:pt idx="30">
                  <c:v>0.1275</c:v>
                </c:pt>
                <c:pt idx="31">
                  <c:v>0.1275</c:v>
                </c:pt>
                <c:pt idx="32">
                  <c:v>0.12</c:v>
                </c:pt>
                <c:pt idx="33">
                  <c:v>0.12</c:v>
                </c:pt>
                <c:pt idx="34">
                  <c:v>0.12</c:v>
                </c:pt>
                <c:pt idx="35">
                  <c:v>0.12</c:v>
                </c:pt>
                <c:pt idx="36">
                  <c:v>0.12</c:v>
                </c:pt>
                <c:pt idx="37">
                  <c:v>0.12</c:v>
                </c:pt>
                <c:pt idx="38">
                  <c:v>0.12</c:v>
                </c:pt>
                <c:pt idx="39">
                  <c:v>0.12</c:v>
                </c:pt>
                <c:pt idx="40">
                  <c:v>0.12</c:v>
                </c:pt>
                <c:pt idx="41">
                  <c:v>0.12</c:v>
                </c:pt>
                <c:pt idx="42">
                  <c:v>0.12</c:v>
                </c:pt>
                <c:pt idx="43">
                  <c:v>0.12</c:v>
                </c:pt>
                <c:pt idx="44">
                  <c:v>0.12</c:v>
                </c:pt>
                <c:pt idx="45">
                  <c:v>0.12</c:v>
                </c:pt>
                <c:pt idx="46">
                  <c:v>0.12</c:v>
                </c:pt>
                <c:pt idx="47">
                  <c:v>0.12</c:v>
                </c:pt>
                <c:pt idx="48">
                  <c:v>0.12</c:v>
                </c:pt>
                <c:pt idx="49">
                  <c:v>0.12</c:v>
                </c:pt>
                <c:pt idx="50">
                  <c:v>0.12</c:v>
                </c:pt>
                <c:pt idx="51">
                  <c:v>0.12</c:v>
                </c:pt>
                <c:pt idx="52">
                  <c:v>0.12</c:v>
                </c:pt>
                <c:pt idx="53">
                  <c:v>0.12</c:v>
                </c:pt>
                <c:pt idx="54">
                  <c:v>0.12</c:v>
                </c:pt>
                <c:pt idx="55">
                  <c:v>0.12</c:v>
                </c:pt>
                <c:pt idx="56">
                  <c:v>0.12</c:v>
                </c:pt>
                <c:pt idx="57">
                  <c:v>0.12</c:v>
                </c:pt>
                <c:pt idx="58">
                  <c:v>0.12</c:v>
                </c:pt>
                <c:pt idx="59">
                  <c:v>0.12</c:v>
                </c:pt>
                <c:pt idx="60">
                  <c:v>0.12</c:v>
                </c:pt>
                <c:pt idx="61">
                  <c:v>0.12</c:v>
                </c:pt>
                <c:pt idx="62">
                  <c:v>0.12</c:v>
                </c:pt>
                <c:pt idx="63">
                  <c:v>0.12</c:v>
                </c:pt>
                <c:pt idx="64">
                  <c:v>0.11249999999999999</c:v>
                </c:pt>
                <c:pt idx="65">
                  <c:v>0.11249999999999999</c:v>
                </c:pt>
                <c:pt idx="66">
                  <c:v>0.11249999999999999</c:v>
                </c:pt>
                <c:pt idx="67">
                  <c:v>0.11249999999999999</c:v>
                </c:pt>
                <c:pt idx="68">
                  <c:v>0.11249999999999999</c:v>
                </c:pt>
                <c:pt idx="69">
                  <c:v>0.11249999999999999</c:v>
                </c:pt>
                <c:pt idx="70">
                  <c:v>0.11249999999999999</c:v>
                </c:pt>
                <c:pt idx="71">
                  <c:v>0.11249999999999999</c:v>
                </c:pt>
                <c:pt idx="72">
                  <c:v>0.11249999999999999</c:v>
                </c:pt>
                <c:pt idx="73">
                  <c:v>0.11249999999999999</c:v>
                </c:pt>
                <c:pt idx="74">
                  <c:v>0.11249999999999999</c:v>
                </c:pt>
                <c:pt idx="75">
                  <c:v>0.11249999999999999</c:v>
                </c:pt>
                <c:pt idx="76">
                  <c:v>0.11249999999999999</c:v>
                </c:pt>
                <c:pt idx="77">
                  <c:v>0.11249999999999999</c:v>
                </c:pt>
                <c:pt idx="78">
                  <c:v>0.11249999999999999</c:v>
                </c:pt>
                <c:pt idx="79">
                  <c:v>0.11249999999999999</c:v>
                </c:pt>
                <c:pt idx="80">
                  <c:v>0.11249999999999999</c:v>
                </c:pt>
                <c:pt idx="81">
                  <c:v>0.11249999999999999</c:v>
                </c:pt>
                <c:pt idx="82">
                  <c:v>0.11249999999999999</c:v>
                </c:pt>
                <c:pt idx="83">
                  <c:v>0.11249999999999999</c:v>
                </c:pt>
                <c:pt idx="84">
                  <c:v>0.11249999999999999</c:v>
                </c:pt>
                <c:pt idx="85">
                  <c:v>0.11249999999999999</c:v>
                </c:pt>
                <c:pt idx="86">
                  <c:v>0.11249999999999999</c:v>
                </c:pt>
                <c:pt idx="87">
                  <c:v>0.11249999999999999</c:v>
                </c:pt>
                <c:pt idx="88">
                  <c:v>0.11249999999999999</c:v>
                </c:pt>
                <c:pt idx="89">
                  <c:v>0.11249999999999999</c:v>
                </c:pt>
                <c:pt idx="90">
                  <c:v>0.11249999999999999</c:v>
                </c:pt>
                <c:pt idx="91">
                  <c:v>0.11249999999999999</c:v>
                </c:pt>
                <c:pt idx="92">
                  <c:v>0.11249999999999999</c:v>
                </c:pt>
                <c:pt idx="93">
                  <c:v>0.11249999999999999</c:v>
                </c:pt>
                <c:pt idx="94">
                  <c:v>0.11249999999999999</c:v>
                </c:pt>
                <c:pt idx="95">
                  <c:v>0.11249999999999999</c:v>
                </c:pt>
                <c:pt idx="96">
                  <c:v>0.11249999999999999</c:v>
                </c:pt>
                <c:pt idx="97">
                  <c:v>0.11249999999999999</c:v>
                </c:pt>
                <c:pt idx="98">
                  <c:v>0.11249999999999999</c:v>
                </c:pt>
                <c:pt idx="99">
                  <c:v>0.11249999999999999</c:v>
                </c:pt>
                <c:pt idx="100">
                  <c:v>0.11249999999999999</c:v>
                </c:pt>
                <c:pt idx="101">
                  <c:v>0.11249999999999999</c:v>
                </c:pt>
                <c:pt idx="102">
                  <c:v>0.11249999999999999</c:v>
                </c:pt>
                <c:pt idx="103">
                  <c:v>0.10499999999999998</c:v>
                </c:pt>
                <c:pt idx="104">
                  <c:v>0.10499999999999998</c:v>
                </c:pt>
                <c:pt idx="105">
                  <c:v>0.10499999999999998</c:v>
                </c:pt>
                <c:pt idx="106">
                  <c:v>0.10499999999999998</c:v>
                </c:pt>
                <c:pt idx="107">
                  <c:v>0.10499999999999998</c:v>
                </c:pt>
                <c:pt idx="108">
                  <c:v>0.10499999999999998</c:v>
                </c:pt>
                <c:pt idx="109">
                  <c:v>0.10499999999999998</c:v>
                </c:pt>
                <c:pt idx="110">
                  <c:v>0.10499999999999998</c:v>
                </c:pt>
                <c:pt idx="111">
                  <c:v>0.10499999999999998</c:v>
                </c:pt>
                <c:pt idx="112">
                  <c:v>0.10499999999999998</c:v>
                </c:pt>
                <c:pt idx="113">
                  <c:v>0.10499999999999998</c:v>
                </c:pt>
                <c:pt idx="114">
                  <c:v>0.10499999999999998</c:v>
                </c:pt>
                <c:pt idx="115">
                  <c:v>0.10499999999999998</c:v>
                </c:pt>
                <c:pt idx="116">
                  <c:v>0.10499999999999998</c:v>
                </c:pt>
                <c:pt idx="117">
                  <c:v>0.10499999999999998</c:v>
                </c:pt>
                <c:pt idx="118">
                  <c:v>0.10499999999999998</c:v>
                </c:pt>
                <c:pt idx="119">
                  <c:v>0.10499999999999998</c:v>
                </c:pt>
                <c:pt idx="120">
                  <c:v>0.10499999999999998</c:v>
                </c:pt>
                <c:pt idx="121">
                  <c:v>0.10499999999999998</c:v>
                </c:pt>
                <c:pt idx="122">
                  <c:v>0.10499999999999998</c:v>
                </c:pt>
                <c:pt idx="123">
                  <c:v>0.10499999999999998</c:v>
                </c:pt>
                <c:pt idx="124">
                  <c:v>0.10499999999999998</c:v>
                </c:pt>
                <c:pt idx="125">
                  <c:v>0.10499999999999998</c:v>
                </c:pt>
                <c:pt idx="126">
                  <c:v>0.10499999999999998</c:v>
                </c:pt>
                <c:pt idx="127">
                  <c:v>0.10499999999999998</c:v>
                </c:pt>
                <c:pt idx="128">
                  <c:v>0.10499999999999998</c:v>
                </c:pt>
                <c:pt idx="129">
                  <c:v>0.10499999999999998</c:v>
                </c:pt>
                <c:pt idx="130">
                  <c:v>0.10499999999999998</c:v>
                </c:pt>
                <c:pt idx="131">
                  <c:v>0.10499999999999998</c:v>
                </c:pt>
                <c:pt idx="132">
                  <c:v>0.10499999999999998</c:v>
                </c:pt>
                <c:pt idx="133">
                  <c:v>9.7499999999999976E-2</c:v>
                </c:pt>
                <c:pt idx="134">
                  <c:v>9.7499999999999976E-2</c:v>
                </c:pt>
                <c:pt idx="135">
                  <c:v>9.7499999999999976E-2</c:v>
                </c:pt>
                <c:pt idx="136">
                  <c:v>9.7499999999999976E-2</c:v>
                </c:pt>
                <c:pt idx="137">
                  <c:v>9.7499999999999976E-2</c:v>
                </c:pt>
                <c:pt idx="138">
                  <c:v>9.7499999999999976E-2</c:v>
                </c:pt>
                <c:pt idx="139">
                  <c:v>9.7499999999999976E-2</c:v>
                </c:pt>
                <c:pt idx="140">
                  <c:v>9.7499999999999976E-2</c:v>
                </c:pt>
                <c:pt idx="141">
                  <c:v>9.7499999999999976E-2</c:v>
                </c:pt>
                <c:pt idx="142">
                  <c:v>9.7499999999999976E-2</c:v>
                </c:pt>
                <c:pt idx="143">
                  <c:v>9.7499999999999976E-2</c:v>
                </c:pt>
                <c:pt idx="144">
                  <c:v>9.7499999999999976E-2</c:v>
                </c:pt>
                <c:pt idx="145">
                  <c:v>9.7499999999999976E-2</c:v>
                </c:pt>
                <c:pt idx="146">
                  <c:v>9.7499999999999976E-2</c:v>
                </c:pt>
                <c:pt idx="147">
                  <c:v>9.7499999999999976E-2</c:v>
                </c:pt>
                <c:pt idx="148">
                  <c:v>9.7499999999999976E-2</c:v>
                </c:pt>
                <c:pt idx="149">
                  <c:v>9.7499999999999976E-2</c:v>
                </c:pt>
                <c:pt idx="150">
                  <c:v>9.7499999999999976E-2</c:v>
                </c:pt>
                <c:pt idx="151">
                  <c:v>9.7499999999999976E-2</c:v>
                </c:pt>
                <c:pt idx="152">
                  <c:v>9.7499999999999976E-2</c:v>
                </c:pt>
                <c:pt idx="153">
                  <c:v>9.7499999999999976E-2</c:v>
                </c:pt>
                <c:pt idx="154">
                  <c:v>9.7499999999999976E-2</c:v>
                </c:pt>
                <c:pt idx="155">
                  <c:v>9.7499999999999976E-2</c:v>
                </c:pt>
                <c:pt idx="156">
                  <c:v>9.7499999999999976E-2</c:v>
                </c:pt>
                <c:pt idx="157">
                  <c:v>9.7499999999999976E-2</c:v>
                </c:pt>
                <c:pt idx="158">
                  <c:v>9.7499999999999976E-2</c:v>
                </c:pt>
                <c:pt idx="159">
                  <c:v>9.7499999999999976E-2</c:v>
                </c:pt>
                <c:pt idx="160">
                  <c:v>9.7499999999999976E-2</c:v>
                </c:pt>
                <c:pt idx="161">
                  <c:v>9.7499999999999976E-2</c:v>
                </c:pt>
                <c:pt idx="162">
                  <c:v>9.7499999999999976E-2</c:v>
                </c:pt>
                <c:pt idx="163">
                  <c:v>9.7499999999999976E-2</c:v>
                </c:pt>
                <c:pt idx="164">
                  <c:v>9.7499999999999976E-2</c:v>
                </c:pt>
                <c:pt idx="165">
                  <c:v>9.7499999999999976E-2</c:v>
                </c:pt>
                <c:pt idx="166">
                  <c:v>9.2499999999999971E-2</c:v>
                </c:pt>
                <c:pt idx="167">
                  <c:v>9.2499999999999971E-2</c:v>
                </c:pt>
                <c:pt idx="168">
                  <c:v>9.2499999999999971E-2</c:v>
                </c:pt>
                <c:pt idx="169">
                  <c:v>9.2499999999999971E-2</c:v>
                </c:pt>
                <c:pt idx="170">
                  <c:v>9.2499999999999971E-2</c:v>
                </c:pt>
                <c:pt idx="171">
                  <c:v>9.2499999999999971E-2</c:v>
                </c:pt>
                <c:pt idx="172">
                  <c:v>9.2499999999999971E-2</c:v>
                </c:pt>
                <c:pt idx="173">
                  <c:v>9.2499999999999971E-2</c:v>
                </c:pt>
                <c:pt idx="174">
                  <c:v>9.2499999999999971E-2</c:v>
                </c:pt>
                <c:pt idx="175">
                  <c:v>9.2499999999999971E-2</c:v>
                </c:pt>
                <c:pt idx="176">
                  <c:v>9.2499999999999971E-2</c:v>
                </c:pt>
                <c:pt idx="177">
                  <c:v>9.2499999999999971E-2</c:v>
                </c:pt>
                <c:pt idx="178">
                  <c:v>9.2499999999999971E-2</c:v>
                </c:pt>
                <c:pt idx="179">
                  <c:v>9.2499999999999971E-2</c:v>
                </c:pt>
                <c:pt idx="180">
                  <c:v>9.2499999999999971E-2</c:v>
                </c:pt>
                <c:pt idx="181">
                  <c:v>9.2499999999999971E-2</c:v>
                </c:pt>
                <c:pt idx="182">
                  <c:v>9.2499999999999971E-2</c:v>
                </c:pt>
                <c:pt idx="183">
                  <c:v>9.2499999999999971E-2</c:v>
                </c:pt>
                <c:pt idx="184">
                  <c:v>9.2499999999999971E-2</c:v>
                </c:pt>
                <c:pt idx="185">
                  <c:v>9.2499999999999971E-2</c:v>
                </c:pt>
                <c:pt idx="186">
                  <c:v>9.2499999999999971E-2</c:v>
                </c:pt>
                <c:pt idx="187">
                  <c:v>9.2499999999999971E-2</c:v>
                </c:pt>
                <c:pt idx="188">
                  <c:v>9.2499999999999971E-2</c:v>
                </c:pt>
                <c:pt idx="189">
                  <c:v>9.2499999999999971E-2</c:v>
                </c:pt>
                <c:pt idx="190">
                  <c:v>9.2499999999999971E-2</c:v>
                </c:pt>
                <c:pt idx="191">
                  <c:v>9.2499999999999971E-2</c:v>
                </c:pt>
                <c:pt idx="192">
                  <c:v>9.2499999999999971E-2</c:v>
                </c:pt>
                <c:pt idx="193">
                  <c:v>9.2499999999999971E-2</c:v>
                </c:pt>
                <c:pt idx="194">
                  <c:v>9.2499999999999971E-2</c:v>
                </c:pt>
                <c:pt idx="195">
                  <c:v>9.2499999999999971E-2</c:v>
                </c:pt>
                <c:pt idx="196">
                  <c:v>9.2499999999999971E-2</c:v>
                </c:pt>
                <c:pt idx="197">
                  <c:v>9.2499999999999971E-2</c:v>
                </c:pt>
                <c:pt idx="198">
                  <c:v>9.2499999999999971E-2</c:v>
                </c:pt>
                <c:pt idx="199">
                  <c:v>9.2499999999999971E-2</c:v>
                </c:pt>
                <c:pt idx="200">
                  <c:v>9.2499999999999971E-2</c:v>
                </c:pt>
                <c:pt idx="201">
                  <c:v>9.2499999999999971E-2</c:v>
                </c:pt>
                <c:pt idx="202">
                  <c:v>9.2499999999999971E-2</c:v>
                </c:pt>
                <c:pt idx="203">
                  <c:v>9.2499999999999971E-2</c:v>
                </c:pt>
                <c:pt idx="204">
                  <c:v>9.2499999999999971E-2</c:v>
                </c:pt>
                <c:pt idx="205">
                  <c:v>9.2499999999999971E-2</c:v>
                </c:pt>
                <c:pt idx="206">
                  <c:v>9.2499999999999971E-2</c:v>
                </c:pt>
                <c:pt idx="207">
                  <c:v>9.2499999999999971E-2</c:v>
                </c:pt>
                <c:pt idx="208">
                  <c:v>9.2499999999999971E-2</c:v>
                </c:pt>
                <c:pt idx="209">
                  <c:v>9.2499999999999971E-2</c:v>
                </c:pt>
                <c:pt idx="210">
                  <c:v>9.2499999999999971E-2</c:v>
                </c:pt>
                <c:pt idx="211">
                  <c:v>9.2499999999999971E-2</c:v>
                </c:pt>
                <c:pt idx="212">
                  <c:v>9.2499999999999971E-2</c:v>
                </c:pt>
                <c:pt idx="213">
                  <c:v>9.2499999999999971E-2</c:v>
                </c:pt>
                <c:pt idx="214">
                  <c:v>9.2499999999999971E-2</c:v>
                </c:pt>
                <c:pt idx="215">
                  <c:v>9.2499999999999971E-2</c:v>
                </c:pt>
                <c:pt idx="216">
                  <c:v>9.2499999999999971E-2</c:v>
                </c:pt>
                <c:pt idx="217">
                  <c:v>9.2499999999999971E-2</c:v>
                </c:pt>
                <c:pt idx="218">
                  <c:v>9.2499999999999971E-2</c:v>
                </c:pt>
                <c:pt idx="219">
                  <c:v>9.2499999999999971E-2</c:v>
                </c:pt>
                <c:pt idx="220">
                  <c:v>9.2499999999999971E-2</c:v>
                </c:pt>
                <c:pt idx="221">
                  <c:v>9.2499999999999971E-2</c:v>
                </c:pt>
                <c:pt idx="222">
                  <c:v>9.2499999999999971E-2</c:v>
                </c:pt>
                <c:pt idx="223">
                  <c:v>9.2499999999999971E-2</c:v>
                </c:pt>
                <c:pt idx="224">
                  <c:v>9.2499999999999971E-2</c:v>
                </c:pt>
                <c:pt idx="225">
                  <c:v>9.2499999999999971E-2</c:v>
                </c:pt>
                <c:pt idx="226">
                  <c:v>9.2499999999999971E-2</c:v>
                </c:pt>
                <c:pt idx="227">
                  <c:v>9.2499999999999971E-2</c:v>
                </c:pt>
                <c:pt idx="228">
                  <c:v>9.2499999999999971E-2</c:v>
                </c:pt>
                <c:pt idx="229">
                  <c:v>9.2499999999999971E-2</c:v>
                </c:pt>
                <c:pt idx="230">
                  <c:v>9.2499999999999971E-2</c:v>
                </c:pt>
                <c:pt idx="231">
                  <c:v>9.2499999999999971E-2</c:v>
                </c:pt>
                <c:pt idx="232">
                  <c:v>9.2499999999999971E-2</c:v>
                </c:pt>
                <c:pt idx="233">
                  <c:v>9.2499999999999971E-2</c:v>
                </c:pt>
                <c:pt idx="234">
                  <c:v>9.2499999999999971E-2</c:v>
                </c:pt>
                <c:pt idx="235">
                  <c:v>9.2499999999999971E-2</c:v>
                </c:pt>
                <c:pt idx="236">
                  <c:v>9.2499999999999971E-2</c:v>
                </c:pt>
                <c:pt idx="237">
                  <c:v>9.2499999999999971E-2</c:v>
                </c:pt>
                <c:pt idx="238">
                  <c:v>9.2499999999999971E-2</c:v>
                </c:pt>
                <c:pt idx="239">
                  <c:v>9.2499999999999971E-2</c:v>
                </c:pt>
                <c:pt idx="240">
                  <c:v>9.2499999999999971E-2</c:v>
                </c:pt>
                <c:pt idx="241">
                  <c:v>9.2499999999999971E-2</c:v>
                </c:pt>
                <c:pt idx="242">
                  <c:v>9.2499999999999971E-2</c:v>
                </c:pt>
                <c:pt idx="243">
                  <c:v>9.2499999999999971E-2</c:v>
                </c:pt>
                <c:pt idx="244">
                  <c:v>9.2499999999999971E-2</c:v>
                </c:pt>
                <c:pt idx="245">
                  <c:v>9.2499999999999971E-2</c:v>
                </c:pt>
                <c:pt idx="246">
                  <c:v>9.2499999999999971E-2</c:v>
                </c:pt>
                <c:pt idx="247">
                  <c:v>9.2499999999999971E-2</c:v>
                </c:pt>
                <c:pt idx="248">
                  <c:v>9.2499999999999971E-2</c:v>
                </c:pt>
                <c:pt idx="249">
                  <c:v>9.2499999999999971E-2</c:v>
                </c:pt>
                <c:pt idx="250">
                  <c:v>9.2499999999999971E-2</c:v>
                </c:pt>
                <c:pt idx="251">
                  <c:v>9.2499999999999971E-2</c:v>
                </c:pt>
                <c:pt idx="252">
                  <c:v>9.2499999999999971E-2</c:v>
                </c:pt>
                <c:pt idx="253">
                  <c:v>9.2499999999999971E-2</c:v>
                </c:pt>
                <c:pt idx="254">
                  <c:v>9.2499999999999971E-2</c:v>
                </c:pt>
                <c:pt idx="255">
                  <c:v>9.2499999999999971E-2</c:v>
                </c:pt>
                <c:pt idx="256">
                  <c:v>9.2499999999999971E-2</c:v>
                </c:pt>
                <c:pt idx="257">
                  <c:v>9.2499999999999971E-2</c:v>
                </c:pt>
                <c:pt idx="258">
                  <c:v>9.2499999999999971E-2</c:v>
                </c:pt>
                <c:pt idx="259">
                  <c:v>9.2499999999999971E-2</c:v>
                </c:pt>
                <c:pt idx="260">
                  <c:v>9.2499999999999971E-2</c:v>
                </c:pt>
                <c:pt idx="261">
                  <c:v>9.2499999999999971E-2</c:v>
                </c:pt>
                <c:pt idx="262">
                  <c:v>9.2499999999999971E-2</c:v>
                </c:pt>
                <c:pt idx="263">
                  <c:v>9.2499999999999971E-2</c:v>
                </c:pt>
                <c:pt idx="264">
                  <c:v>9.2499999999999971E-2</c:v>
                </c:pt>
                <c:pt idx="265">
                  <c:v>9.2499999999999971E-2</c:v>
                </c:pt>
                <c:pt idx="266">
                  <c:v>9.2499999999999971E-2</c:v>
                </c:pt>
                <c:pt idx="267">
                  <c:v>9.2499999999999971E-2</c:v>
                </c:pt>
                <c:pt idx="268">
                  <c:v>9.2499999999999971E-2</c:v>
                </c:pt>
                <c:pt idx="269">
                  <c:v>9.2499999999999971E-2</c:v>
                </c:pt>
                <c:pt idx="270">
                  <c:v>9.2499999999999971E-2</c:v>
                </c:pt>
                <c:pt idx="271">
                  <c:v>9.2499999999999971E-2</c:v>
                </c:pt>
                <c:pt idx="272">
                  <c:v>9.2499999999999971E-2</c:v>
                </c:pt>
                <c:pt idx="273">
                  <c:v>9.2499999999999971E-2</c:v>
                </c:pt>
                <c:pt idx="274">
                  <c:v>9.2499999999999971E-2</c:v>
                </c:pt>
                <c:pt idx="275">
                  <c:v>9.2499999999999971E-2</c:v>
                </c:pt>
                <c:pt idx="276">
                  <c:v>9.2499999999999971E-2</c:v>
                </c:pt>
                <c:pt idx="277">
                  <c:v>9.2499999999999971E-2</c:v>
                </c:pt>
                <c:pt idx="278">
                  <c:v>9.2499999999999971E-2</c:v>
                </c:pt>
                <c:pt idx="279">
                  <c:v>9.2499999999999971E-2</c:v>
                </c:pt>
                <c:pt idx="280">
                  <c:v>9.2499999999999971E-2</c:v>
                </c:pt>
                <c:pt idx="281">
                  <c:v>9.2499999999999971E-2</c:v>
                </c:pt>
                <c:pt idx="282">
                  <c:v>9.2499999999999971E-2</c:v>
                </c:pt>
                <c:pt idx="283">
                  <c:v>9.2499999999999971E-2</c:v>
                </c:pt>
                <c:pt idx="284">
                  <c:v>9.2499999999999971E-2</c:v>
                </c:pt>
                <c:pt idx="285">
                  <c:v>9.2499999999999971E-2</c:v>
                </c:pt>
                <c:pt idx="286">
                  <c:v>9.2499999999999971E-2</c:v>
                </c:pt>
                <c:pt idx="287">
                  <c:v>9.2499999999999971E-2</c:v>
                </c:pt>
                <c:pt idx="288">
                  <c:v>9.2499999999999971E-2</c:v>
                </c:pt>
                <c:pt idx="289">
                  <c:v>9.2499999999999971E-2</c:v>
                </c:pt>
                <c:pt idx="290">
                  <c:v>9.2499999999999971E-2</c:v>
                </c:pt>
                <c:pt idx="291">
                  <c:v>9.2499999999999971E-2</c:v>
                </c:pt>
                <c:pt idx="292">
                  <c:v>9.2499999999999971E-2</c:v>
                </c:pt>
                <c:pt idx="293">
                  <c:v>9.2499999999999971E-2</c:v>
                </c:pt>
                <c:pt idx="294">
                  <c:v>9.2499999999999971E-2</c:v>
                </c:pt>
                <c:pt idx="295">
                  <c:v>9.2499999999999971E-2</c:v>
                </c:pt>
                <c:pt idx="296">
                  <c:v>9.2499999999999971E-2</c:v>
                </c:pt>
                <c:pt idx="297">
                  <c:v>9.2499999999999971E-2</c:v>
                </c:pt>
                <c:pt idx="298">
                  <c:v>9.2499999999999971E-2</c:v>
                </c:pt>
                <c:pt idx="299">
                  <c:v>9.2499999999999971E-2</c:v>
                </c:pt>
                <c:pt idx="300">
                  <c:v>9.2499999999999971E-2</c:v>
                </c:pt>
                <c:pt idx="301">
                  <c:v>9.2499999999999971E-2</c:v>
                </c:pt>
                <c:pt idx="302">
                  <c:v>9.2499999999999971E-2</c:v>
                </c:pt>
                <c:pt idx="303">
                  <c:v>9.2499999999999971E-2</c:v>
                </c:pt>
                <c:pt idx="304">
                  <c:v>9.2499999999999971E-2</c:v>
                </c:pt>
                <c:pt idx="305">
                  <c:v>9.2499999999999971E-2</c:v>
                </c:pt>
                <c:pt idx="306">
                  <c:v>9.2499999999999971E-2</c:v>
                </c:pt>
                <c:pt idx="307">
                  <c:v>9.2499999999999971E-2</c:v>
                </c:pt>
                <c:pt idx="308">
                  <c:v>9.2499999999999971E-2</c:v>
                </c:pt>
                <c:pt idx="309">
                  <c:v>9.2499999999999971E-2</c:v>
                </c:pt>
                <c:pt idx="310">
                  <c:v>9.2499999999999971E-2</c:v>
                </c:pt>
                <c:pt idx="311">
                  <c:v>9.2499999999999971E-2</c:v>
                </c:pt>
                <c:pt idx="312">
                  <c:v>9.2499999999999971E-2</c:v>
                </c:pt>
                <c:pt idx="313">
                  <c:v>9.2499999999999971E-2</c:v>
                </c:pt>
                <c:pt idx="314">
                  <c:v>9.2499999999999971E-2</c:v>
                </c:pt>
                <c:pt idx="315">
                  <c:v>9.2499999999999971E-2</c:v>
                </c:pt>
                <c:pt idx="316">
                  <c:v>9.2499999999999971E-2</c:v>
                </c:pt>
                <c:pt idx="317">
                  <c:v>9.2499999999999971E-2</c:v>
                </c:pt>
                <c:pt idx="318">
                  <c:v>9.2499999999999971E-2</c:v>
                </c:pt>
                <c:pt idx="319">
                  <c:v>9.2499999999999971E-2</c:v>
                </c:pt>
                <c:pt idx="320">
                  <c:v>9.2499999999999971E-2</c:v>
                </c:pt>
                <c:pt idx="321">
                  <c:v>9.2499999999999971E-2</c:v>
                </c:pt>
                <c:pt idx="322">
                  <c:v>9.2499999999999971E-2</c:v>
                </c:pt>
                <c:pt idx="323">
                  <c:v>9.2499999999999971E-2</c:v>
                </c:pt>
                <c:pt idx="324">
                  <c:v>9.2499999999999971E-2</c:v>
                </c:pt>
                <c:pt idx="325">
                  <c:v>9.2499999999999971E-2</c:v>
                </c:pt>
                <c:pt idx="326">
                  <c:v>9.2499999999999971E-2</c:v>
                </c:pt>
                <c:pt idx="327">
                  <c:v>9.2499999999999971E-2</c:v>
                </c:pt>
                <c:pt idx="328">
                  <c:v>9.2499999999999971E-2</c:v>
                </c:pt>
                <c:pt idx="329">
                  <c:v>9.2499999999999971E-2</c:v>
                </c:pt>
                <c:pt idx="330">
                  <c:v>9.2499999999999971E-2</c:v>
                </c:pt>
                <c:pt idx="331">
                  <c:v>9.2499999999999971E-2</c:v>
                </c:pt>
                <c:pt idx="332">
                  <c:v>9.2499999999999971E-2</c:v>
                </c:pt>
                <c:pt idx="333">
                  <c:v>9.2499999999999971E-2</c:v>
                </c:pt>
                <c:pt idx="334">
                  <c:v>9.2499999999999971E-2</c:v>
                </c:pt>
                <c:pt idx="335">
                  <c:v>9.2499999999999971E-2</c:v>
                </c:pt>
                <c:pt idx="336">
                  <c:v>9.2499999999999971E-2</c:v>
                </c:pt>
                <c:pt idx="337">
                  <c:v>9.2499999999999971E-2</c:v>
                </c:pt>
                <c:pt idx="338">
                  <c:v>9.2499999999999971E-2</c:v>
                </c:pt>
                <c:pt idx="339">
                  <c:v>9.2499999999999971E-2</c:v>
                </c:pt>
                <c:pt idx="340">
                  <c:v>9.2499999999999971E-2</c:v>
                </c:pt>
                <c:pt idx="341">
                  <c:v>9.2499999999999971E-2</c:v>
                </c:pt>
                <c:pt idx="342">
                  <c:v>9.2499999999999971E-2</c:v>
                </c:pt>
                <c:pt idx="343">
                  <c:v>9.2499999999999971E-2</c:v>
                </c:pt>
                <c:pt idx="344">
                  <c:v>9.2499999999999971E-2</c:v>
                </c:pt>
                <c:pt idx="345">
                  <c:v>9.2499999999999971E-2</c:v>
                </c:pt>
                <c:pt idx="346">
                  <c:v>9.2499999999999971E-2</c:v>
                </c:pt>
                <c:pt idx="347">
                  <c:v>9.2499999999999971E-2</c:v>
                </c:pt>
                <c:pt idx="348">
                  <c:v>9.2499999999999971E-2</c:v>
                </c:pt>
                <c:pt idx="349">
                  <c:v>9.2499999999999971E-2</c:v>
                </c:pt>
                <c:pt idx="350">
                  <c:v>9.2499999999999971E-2</c:v>
                </c:pt>
                <c:pt idx="351">
                  <c:v>9.2499999999999971E-2</c:v>
                </c:pt>
                <c:pt idx="352">
                  <c:v>9.2499999999999971E-2</c:v>
                </c:pt>
                <c:pt idx="353">
                  <c:v>9.2499999999999971E-2</c:v>
                </c:pt>
                <c:pt idx="354">
                  <c:v>9.2499999999999971E-2</c:v>
                </c:pt>
                <c:pt idx="355">
                  <c:v>9.2499999999999971E-2</c:v>
                </c:pt>
                <c:pt idx="356">
                  <c:v>9.2499999999999971E-2</c:v>
                </c:pt>
                <c:pt idx="357">
                  <c:v>9.2499999999999971E-2</c:v>
                </c:pt>
                <c:pt idx="358">
                  <c:v>9.2499999999999971E-2</c:v>
                </c:pt>
                <c:pt idx="359">
                  <c:v>9.2499999999999971E-2</c:v>
                </c:pt>
                <c:pt idx="360">
                  <c:v>9.2499999999999971E-2</c:v>
                </c:pt>
                <c:pt idx="361">
                  <c:v>9.2499999999999971E-2</c:v>
                </c:pt>
                <c:pt idx="362">
                  <c:v>9.2499999999999971E-2</c:v>
                </c:pt>
                <c:pt idx="363">
                  <c:v>9.2499999999999971E-2</c:v>
                </c:pt>
                <c:pt idx="364">
                  <c:v>9.2499999999999971E-2</c:v>
                </c:pt>
                <c:pt idx="365">
                  <c:v>9.2499999999999971E-2</c:v>
                </c:pt>
                <c:pt idx="366">
                  <c:v>9.2499999999999971E-2</c:v>
                </c:pt>
                <c:pt idx="367">
                  <c:v>9.2499999999999971E-2</c:v>
                </c:pt>
                <c:pt idx="368">
                  <c:v>9.2499999999999971E-2</c:v>
                </c:pt>
                <c:pt idx="369">
                  <c:v>9.2499999999999971E-2</c:v>
                </c:pt>
                <c:pt idx="370">
                  <c:v>9.2499999999999971E-2</c:v>
                </c:pt>
                <c:pt idx="371">
                  <c:v>9.2499999999999971E-2</c:v>
                </c:pt>
                <c:pt idx="372">
                  <c:v>9.2499999999999971E-2</c:v>
                </c:pt>
                <c:pt idx="373">
                  <c:v>9.2499999999999971E-2</c:v>
                </c:pt>
                <c:pt idx="374">
                  <c:v>9.2499999999999971E-2</c:v>
                </c:pt>
                <c:pt idx="375">
                  <c:v>9.2499999999999971E-2</c:v>
                </c:pt>
                <c:pt idx="376">
                  <c:v>9.2499999999999971E-2</c:v>
                </c:pt>
                <c:pt idx="377">
                  <c:v>9.2499999999999971E-2</c:v>
                </c:pt>
                <c:pt idx="378">
                  <c:v>9.2499999999999971E-2</c:v>
                </c:pt>
                <c:pt idx="379">
                  <c:v>9.2499999999999971E-2</c:v>
                </c:pt>
                <c:pt idx="380">
                  <c:v>9.2499999999999971E-2</c:v>
                </c:pt>
                <c:pt idx="381">
                  <c:v>9.2499999999999971E-2</c:v>
                </c:pt>
                <c:pt idx="382">
                  <c:v>9.2499999999999971E-2</c:v>
                </c:pt>
                <c:pt idx="383">
                  <c:v>9.2499999999999971E-2</c:v>
                </c:pt>
                <c:pt idx="384">
                  <c:v>9.2499999999999971E-2</c:v>
                </c:pt>
                <c:pt idx="385">
                  <c:v>9.2499999999999971E-2</c:v>
                </c:pt>
                <c:pt idx="386">
                  <c:v>9.2499999999999971E-2</c:v>
                </c:pt>
                <c:pt idx="387">
                  <c:v>9.2499999999999971E-2</c:v>
                </c:pt>
                <c:pt idx="388">
                  <c:v>9.2499999999999971E-2</c:v>
                </c:pt>
                <c:pt idx="389">
                  <c:v>9.2499999999999971E-2</c:v>
                </c:pt>
                <c:pt idx="390">
                  <c:v>9.2499999999999971E-2</c:v>
                </c:pt>
                <c:pt idx="391">
                  <c:v>9.2499999999999971E-2</c:v>
                </c:pt>
                <c:pt idx="392">
                  <c:v>9.2499999999999971E-2</c:v>
                </c:pt>
                <c:pt idx="393">
                  <c:v>9.2499999999999971E-2</c:v>
                </c:pt>
                <c:pt idx="394">
                  <c:v>9.2499999999999971E-2</c:v>
                </c:pt>
                <c:pt idx="395">
                  <c:v>9.2499999999999971E-2</c:v>
                </c:pt>
                <c:pt idx="396">
                  <c:v>9.2499999999999971E-2</c:v>
                </c:pt>
                <c:pt idx="397">
                  <c:v>9.2499999999999971E-2</c:v>
                </c:pt>
                <c:pt idx="398">
                  <c:v>9.2499999999999971E-2</c:v>
                </c:pt>
                <c:pt idx="399">
                  <c:v>9.2499999999999971E-2</c:v>
                </c:pt>
                <c:pt idx="400">
                  <c:v>9.2499999999999971E-2</c:v>
                </c:pt>
                <c:pt idx="401">
                  <c:v>9.2499999999999971E-2</c:v>
                </c:pt>
                <c:pt idx="402">
                  <c:v>9.2499999999999971E-2</c:v>
                </c:pt>
                <c:pt idx="403">
                  <c:v>9.2499999999999971E-2</c:v>
                </c:pt>
                <c:pt idx="404">
                  <c:v>9.2499999999999971E-2</c:v>
                </c:pt>
                <c:pt idx="405">
                  <c:v>9.2499999999999971E-2</c:v>
                </c:pt>
                <c:pt idx="406">
                  <c:v>9.2499999999999971E-2</c:v>
                </c:pt>
                <c:pt idx="407">
                  <c:v>9.2499999999999971E-2</c:v>
                </c:pt>
                <c:pt idx="408">
                  <c:v>9.2499999999999971E-2</c:v>
                </c:pt>
                <c:pt idx="409">
                  <c:v>9.2499999999999971E-2</c:v>
                </c:pt>
                <c:pt idx="410">
                  <c:v>9.2499999999999971E-2</c:v>
                </c:pt>
                <c:pt idx="411">
                  <c:v>9.2499999999999971E-2</c:v>
                </c:pt>
                <c:pt idx="412">
                  <c:v>9.2499999999999971E-2</c:v>
                </c:pt>
                <c:pt idx="413">
                  <c:v>9.2499999999999971E-2</c:v>
                </c:pt>
                <c:pt idx="414">
                  <c:v>9.2499999999999971E-2</c:v>
                </c:pt>
                <c:pt idx="415">
                  <c:v>9.2499999999999971E-2</c:v>
                </c:pt>
                <c:pt idx="416">
                  <c:v>9.2499999999999971E-2</c:v>
                </c:pt>
                <c:pt idx="417">
                  <c:v>9.2499999999999971E-2</c:v>
                </c:pt>
                <c:pt idx="418">
                  <c:v>9.2499999999999971E-2</c:v>
                </c:pt>
                <c:pt idx="419">
                  <c:v>9.2499999999999971E-2</c:v>
                </c:pt>
                <c:pt idx="420">
                  <c:v>9.2499999999999971E-2</c:v>
                </c:pt>
                <c:pt idx="421">
                  <c:v>9.2499999999999971E-2</c:v>
                </c:pt>
                <c:pt idx="422">
                  <c:v>9.2499999999999971E-2</c:v>
                </c:pt>
                <c:pt idx="423">
                  <c:v>9.2499999999999971E-2</c:v>
                </c:pt>
                <c:pt idx="424">
                  <c:v>9.2499999999999971E-2</c:v>
                </c:pt>
                <c:pt idx="425">
                  <c:v>9.2499999999999971E-2</c:v>
                </c:pt>
                <c:pt idx="426">
                  <c:v>9.2499999999999971E-2</c:v>
                </c:pt>
                <c:pt idx="427">
                  <c:v>9.2499999999999971E-2</c:v>
                </c:pt>
                <c:pt idx="428">
                  <c:v>9.2499999999999971E-2</c:v>
                </c:pt>
                <c:pt idx="429">
                  <c:v>9.2499999999999971E-2</c:v>
                </c:pt>
                <c:pt idx="430">
                  <c:v>9.2499999999999971E-2</c:v>
                </c:pt>
                <c:pt idx="431">
                  <c:v>9.2499999999999971E-2</c:v>
                </c:pt>
                <c:pt idx="432">
                  <c:v>9.2499999999999971E-2</c:v>
                </c:pt>
                <c:pt idx="433">
                  <c:v>9.2499999999999971E-2</c:v>
                </c:pt>
                <c:pt idx="434">
                  <c:v>9.2499999999999971E-2</c:v>
                </c:pt>
                <c:pt idx="435">
                  <c:v>9.2499999999999971E-2</c:v>
                </c:pt>
                <c:pt idx="436">
                  <c:v>9.2499999999999971E-2</c:v>
                </c:pt>
                <c:pt idx="437">
                  <c:v>9.2499999999999971E-2</c:v>
                </c:pt>
                <c:pt idx="438">
                  <c:v>9.2499999999999971E-2</c:v>
                </c:pt>
                <c:pt idx="439">
                  <c:v>9.2499999999999971E-2</c:v>
                </c:pt>
                <c:pt idx="440">
                  <c:v>9.2499999999999971E-2</c:v>
                </c:pt>
                <c:pt idx="441">
                  <c:v>9.2499999999999971E-2</c:v>
                </c:pt>
                <c:pt idx="442">
                  <c:v>9.2499999999999971E-2</c:v>
                </c:pt>
                <c:pt idx="443">
                  <c:v>9.2499999999999971E-2</c:v>
                </c:pt>
                <c:pt idx="444">
                  <c:v>9.2499999999999971E-2</c:v>
                </c:pt>
                <c:pt idx="445">
                  <c:v>9.2499999999999971E-2</c:v>
                </c:pt>
                <c:pt idx="446">
                  <c:v>9.2499999999999971E-2</c:v>
                </c:pt>
                <c:pt idx="447">
                  <c:v>9.2499999999999971E-2</c:v>
                </c:pt>
                <c:pt idx="448">
                  <c:v>9.2499999999999971E-2</c:v>
                </c:pt>
                <c:pt idx="449">
                  <c:v>9.2499999999999971E-2</c:v>
                </c:pt>
                <c:pt idx="450">
                  <c:v>9.2499999999999971E-2</c:v>
                </c:pt>
                <c:pt idx="451">
                  <c:v>9.2499999999999971E-2</c:v>
                </c:pt>
                <c:pt idx="452">
                  <c:v>9.2499999999999971E-2</c:v>
                </c:pt>
                <c:pt idx="453">
                  <c:v>9.2499999999999971E-2</c:v>
                </c:pt>
                <c:pt idx="454">
                  <c:v>9.2499999999999971E-2</c:v>
                </c:pt>
                <c:pt idx="455">
                  <c:v>9.2499999999999971E-2</c:v>
                </c:pt>
                <c:pt idx="456">
                  <c:v>9.2499999999999971E-2</c:v>
                </c:pt>
                <c:pt idx="457">
                  <c:v>9.2499999999999971E-2</c:v>
                </c:pt>
                <c:pt idx="458">
                  <c:v>9.2499999999999971E-2</c:v>
                </c:pt>
                <c:pt idx="459">
                  <c:v>9.2499999999999971E-2</c:v>
                </c:pt>
                <c:pt idx="460">
                  <c:v>9.2499999999999971E-2</c:v>
                </c:pt>
                <c:pt idx="461">
                  <c:v>9.2499999999999971E-2</c:v>
                </c:pt>
                <c:pt idx="462">
                  <c:v>9.2499999999999971E-2</c:v>
                </c:pt>
                <c:pt idx="463">
                  <c:v>9.2499999999999971E-2</c:v>
                </c:pt>
                <c:pt idx="464">
                  <c:v>9.2499999999999971E-2</c:v>
                </c:pt>
                <c:pt idx="465">
                  <c:v>9.2499999999999971E-2</c:v>
                </c:pt>
                <c:pt idx="466">
                  <c:v>9.2499999999999971E-2</c:v>
                </c:pt>
                <c:pt idx="467">
                  <c:v>9.2499999999999971E-2</c:v>
                </c:pt>
                <c:pt idx="468">
                  <c:v>9.2499999999999971E-2</c:v>
                </c:pt>
                <c:pt idx="469">
                  <c:v>9.2499999999999971E-2</c:v>
                </c:pt>
                <c:pt idx="470">
                  <c:v>9.2499999999999971E-2</c:v>
                </c:pt>
                <c:pt idx="471">
                  <c:v>9.2499999999999971E-2</c:v>
                </c:pt>
                <c:pt idx="472">
                  <c:v>9.2499999999999971E-2</c:v>
                </c:pt>
                <c:pt idx="473">
                  <c:v>9.2499999999999971E-2</c:v>
                </c:pt>
                <c:pt idx="474">
                  <c:v>9.2499999999999971E-2</c:v>
                </c:pt>
                <c:pt idx="475">
                  <c:v>9.2499999999999971E-2</c:v>
                </c:pt>
                <c:pt idx="476">
                  <c:v>9.2499999999999971E-2</c:v>
                </c:pt>
                <c:pt idx="477">
                  <c:v>9.2499999999999971E-2</c:v>
                </c:pt>
                <c:pt idx="478">
                  <c:v>9.2499999999999971E-2</c:v>
                </c:pt>
                <c:pt idx="479">
                  <c:v>9.2499999999999971E-2</c:v>
                </c:pt>
                <c:pt idx="480">
                  <c:v>9.2499999999999971E-2</c:v>
                </c:pt>
                <c:pt idx="481">
                  <c:v>9.7499999999999976E-2</c:v>
                </c:pt>
                <c:pt idx="482">
                  <c:v>9.7499999999999976E-2</c:v>
                </c:pt>
                <c:pt idx="483">
                  <c:v>9.7499999999999976E-2</c:v>
                </c:pt>
                <c:pt idx="484">
                  <c:v>9.7499999999999976E-2</c:v>
                </c:pt>
                <c:pt idx="485">
                  <c:v>9.7499999999999976E-2</c:v>
                </c:pt>
                <c:pt idx="486">
                  <c:v>9.7499999999999976E-2</c:v>
                </c:pt>
                <c:pt idx="487">
                  <c:v>9.7499999999999976E-2</c:v>
                </c:pt>
                <c:pt idx="488">
                  <c:v>9.7499999999999976E-2</c:v>
                </c:pt>
                <c:pt idx="489">
                  <c:v>9.7499999999999976E-2</c:v>
                </c:pt>
                <c:pt idx="490">
                  <c:v>9.7499999999999976E-2</c:v>
                </c:pt>
                <c:pt idx="491">
                  <c:v>9.7499999999999976E-2</c:v>
                </c:pt>
                <c:pt idx="492">
                  <c:v>9.7499999999999976E-2</c:v>
                </c:pt>
                <c:pt idx="493">
                  <c:v>9.7499999999999976E-2</c:v>
                </c:pt>
                <c:pt idx="494">
                  <c:v>9.7499999999999976E-2</c:v>
                </c:pt>
                <c:pt idx="495">
                  <c:v>9.7499999999999976E-2</c:v>
                </c:pt>
                <c:pt idx="496">
                  <c:v>9.7499999999999976E-2</c:v>
                </c:pt>
                <c:pt idx="497">
                  <c:v>9.7499999999999976E-2</c:v>
                </c:pt>
                <c:pt idx="498">
                  <c:v>9.7499999999999976E-2</c:v>
                </c:pt>
                <c:pt idx="499">
                  <c:v>9.7499999999999976E-2</c:v>
                </c:pt>
                <c:pt idx="500">
                  <c:v>9.7499999999999976E-2</c:v>
                </c:pt>
                <c:pt idx="501">
                  <c:v>9.7499999999999976E-2</c:v>
                </c:pt>
                <c:pt idx="502">
                  <c:v>9.7499999999999976E-2</c:v>
                </c:pt>
                <c:pt idx="503">
                  <c:v>9.7499999999999976E-2</c:v>
                </c:pt>
                <c:pt idx="504">
                  <c:v>9.7499999999999976E-2</c:v>
                </c:pt>
                <c:pt idx="505">
                  <c:v>9.7499999999999976E-2</c:v>
                </c:pt>
                <c:pt idx="506">
                  <c:v>9.7499999999999976E-2</c:v>
                </c:pt>
                <c:pt idx="507">
                  <c:v>9.7499999999999976E-2</c:v>
                </c:pt>
                <c:pt idx="508">
                  <c:v>9.7499999999999976E-2</c:v>
                </c:pt>
                <c:pt idx="509">
                  <c:v>0.10249999999999998</c:v>
                </c:pt>
                <c:pt idx="510">
                  <c:v>0.10249999999999998</c:v>
                </c:pt>
                <c:pt idx="511">
                  <c:v>0.10249999999999998</c:v>
                </c:pt>
                <c:pt idx="512">
                  <c:v>0.10249999999999998</c:v>
                </c:pt>
                <c:pt idx="513">
                  <c:v>0.10249999999999998</c:v>
                </c:pt>
                <c:pt idx="514">
                  <c:v>0.10249999999999998</c:v>
                </c:pt>
                <c:pt idx="515">
                  <c:v>0.10249999999999998</c:v>
                </c:pt>
                <c:pt idx="516">
                  <c:v>0.10249999999999998</c:v>
                </c:pt>
                <c:pt idx="517">
                  <c:v>0.10249999999999998</c:v>
                </c:pt>
                <c:pt idx="518">
                  <c:v>0.10249999999999998</c:v>
                </c:pt>
                <c:pt idx="519">
                  <c:v>0.10249999999999998</c:v>
                </c:pt>
                <c:pt idx="520">
                  <c:v>0.10249999999999998</c:v>
                </c:pt>
                <c:pt idx="521">
                  <c:v>0.10249999999999998</c:v>
                </c:pt>
                <c:pt idx="522">
                  <c:v>0.10249999999999998</c:v>
                </c:pt>
                <c:pt idx="523">
                  <c:v>0.10249999999999998</c:v>
                </c:pt>
                <c:pt idx="524">
                  <c:v>0.10249999999999998</c:v>
                </c:pt>
                <c:pt idx="525">
                  <c:v>0.10249999999999998</c:v>
                </c:pt>
                <c:pt idx="526">
                  <c:v>0.10249999999999998</c:v>
                </c:pt>
                <c:pt idx="527">
                  <c:v>0.10249999999999998</c:v>
                </c:pt>
                <c:pt idx="528">
                  <c:v>0.10249999999999998</c:v>
                </c:pt>
                <c:pt idx="529">
                  <c:v>0.10249999999999998</c:v>
                </c:pt>
                <c:pt idx="530">
                  <c:v>0.10249999999999998</c:v>
                </c:pt>
                <c:pt idx="531">
                  <c:v>0.10249999999999998</c:v>
                </c:pt>
                <c:pt idx="532">
                  <c:v>0.10249999999999998</c:v>
                </c:pt>
                <c:pt idx="533">
                  <c:v>0.10249999999999998</c:v>
                </c:pt>
                <c:pt idx="534">
                  <c:v>0.10249999999999998</c:v>
                </c:pt>
                <c:pt idx="535">
                  <c:v>0.10249999999999998</c:v>
                </c:pt>
                <c:pt idx="536">
                  <c:v>0.10249999999999998</c:v>
                </c:pt>
                <c:pt idx="537">
                  <c:v>0.10249999999999998</c:v>
                </c:pt>
                <c:pt idx="538">
                  <c:v>0.10249999999999998</c:v>
                </c:pt>
                <c:pt idx="539">
                  <c:v>0.10249999999999998</c:v>
                </c:pt>
                <c:pt idx="540">
                  <c:v>0.10249999999999998</c:v>
                </c:pt>
                <c:pt idx="541">
                  <c:v>0.10249999999999998</c:v>
                </c:pt>
                <c:pt idx="542">
                  <c:v>0.10249999999999998</c:v>
                </c:pt>
                <c:pt idx="543">
                  <c:v>0.10249999999999998</c:v>
                </c:pt>
                <c:pt idx="544">
                  <c:v>0.10249999999999998</c:v>
                </c:pt>
                <c:pt idx="545">
                  <c:v>0.10249999999999998</c:v>
                </c:pt>
                <c:pt idx="546">
                  <c:v>0.10249999999999998</c:v>
                </c:pt>
                <c:pt idx="547">
                  <c:v>0.10249999999999998</c:v>
                </c:pt>
                <c:pt idx="548">
                  <c:v>0.10249999999999998</c:v>
                </c:pt>
                <c:pt idx="549">
                  <c:v>0.10249999999999998</c:v>
                </c:pt>
                <c:pt idx="550">
                  <c:v>0.10249999999999998</c:v>
                </c:pt>
                <c:pt idx="551">
                  <c:v>0.10249999999999998</c:v>
                </c:pt>
                <c:pt idx="552">
                  <c:v>0.10249999999999998</c:v>
                </c:pt>
                <c:pt idx="553">
                  <c:v>0.10249999999999998</c:v>
                </c:pt>
                <c:pt idx="554">
                  <c:v>0.10249999999999998</c:v>
                </c:pt>
                <c:pt idx="555">
                  <c:v>0.10249999999999998</c:v>
                </c:pt>
                <c:pt idx="556">
                  <c:v>0.10249999999999998</c:v>
                </c:pt>
                <c:pt idx="557">
                  <c:v>0.10249999999999998</c:v>
                </c:pt>
                <c:pt idx="558">
                  <c:v>0.10249999999999998</c:v>
                </c:pt>
                <c:pt idx="559">
                  <c:v>0.10249999999999998</c:v>
                </c:pt>
                <c:pt idx="560">
                  <c:v>0.10249999999999998</c:v>
                </c:pt>
                <c:pt idx="561">
                  <c:v>0.10249999999999998</c:v>
                </c:pt>
                <c:pt idx="562">
                  <c:v>0.10249999999999998</c:v>
                </c:pt>
                <c:pt idx="563">
                  <c:v>0.10249999999999998</c:v>
                </c:pt>
                <c:pt idx="564">
                  <c:v>0.10249999999999998</c:v>
                </c:pt>
                <c:pt idx="565">
                  <c:v>0.10249999999999998</c:v>
                </c:pt>
                <c:pt idx="566">
                  <c:v>0.10249999999999998</c:v>
                </c:pt>
                <c:pt idx="567">
                  <c:v>0.10249999999999998</c:v>
                </c:pt>
                <c:pt idx="568">
                  <c:v>0.10249999999999998</c:v>
                </c:pt>
                <c:pt idx="569">
                  <c:v>0.10249999999999998</c:v>
                </c:pt>
                <c:pt idx="570">
                  <c:v>0.10249999999999998</c:v>
                </c:pt>
                <c:pt idx="571">
                  <c:v>0.10249999999999998</c:v>
                </c:pt>
                <c:pt idx="572">
                  <c:v>0.10249999999999998</c:v>
                </c:pt>
                <c:pt idx="573">
                  <c:v>0.10249999999999998</c:v>
                </c:pt>
                <c:pt idx="574">
                  <c:v>0.10249999999999998</c:v>
                </c:pt>
                <c:pt idx="575">
                  <c:v>0.10249999999999998</c:v>
                </c:pt>
                <c:pt idx="576">
                  <c:v>0.10249999999999998</c:v>
                </c:pt>
                <c:pt idx="577">
                  <c:v>0.10249999999999998</c:v>
                </c:pt>
                <c:pt idx="578">
                  <c:v>0.10249999999999998</c:v>
                </c:pt>
                <c:pt idx="579">
                  <c:v>0.10249999999999998</c:v>
                </c:pt>
                <c:pt idx="580">
                  <c:v>0.10249999999999998</c:v>
                </c:pt>
                <c:pt idx="581">
                  <c:v>0.10249999999999998</c:v>
                </c:pt>
                <c:pt idx="582">
                  <c:v>0.10249999999999998</c:v>
                </c:pt>
                <c:pt idx="583">
                  <c:v>0.10249999999999998</c:v>
                </c:pt>
                <c:pt idx="584">
                  <c:v>0.10249999999999998</c:v>
                </c:pt>
                <c:pt idx="585">
                  <c:v>0.10249999999999998</c:v>
                </c:pt>
                <c:pt idx="586">
                  <c:v>0.10249999999999998</c:v>
                </c:pt>
                <c:pt idx="587">
                  <c:v>0.10249999999999998</c:v>
                </c:pt>
                <c:pt idx="588">
                  <c:v>0.10249999999999998</c:v>
                </c:pt>
                <c:pt idx="589">
                  <c:v>0.10249999999999998</c:v>
                </c:pt>
                <c:pt idx="590">
                  <c:v>0.10249999999999998</c:v>
                </c:pt>
                <c:pt idx="591">
                  <c:v>0.10249999999999998</c:v>
                </c:pt>
                <c:pt idx="592">
                  <c:v>0.10249999999999998</c:v>
                </c:pt>
                <c:pt idx="593">
                  <c:v>0.10249999999999998</c:v>
                </c:pt>
                <c:pt idx="594">
                  <c:v>0.10249999999999998</c:v>
                </c:pt>
                <c:pt idx="595">
                  <c:v>0.10249999999999998</c:v>
                </c:pt>
                <c:pt idx="596">
                  <c:v>0.10249999999999998</c:v>
                </c:pt>
                <c:pt idx="597">
                  <c:v>0.10249999999999998</c:v>
                </c:pt>
                <c:pt idx="598">
                  <c:v>0.10249999999999998</c:v>
                </c:pt>
                <c:pt idx="599">
                  <c:v>0.10249999999999998</c:v>
                </c:pt>
                <c:pt idx="600">
                  <c:v>0.10249999999999998</c:v>
                </c:pt>
                <c:pt idx="601">
                  <c:v>0.10249999999999998</c:v>
                </c:pt>
                <c:pt idx="602">
                  <c:v>0.10249999999999998</c:v>
                </c:pt>
                <c:pt idx="603">
                  <c:v>0.10249999999999998</c:v>
                </c:pt>
                <c:pt idx="604">
                  <c:v>0.10249999999999998</c:v>
                </c:pt>
                <c:pt idx="605">
                  <c:v>0.10249999999999998</c:v>
                </c:pt>
                <c:pt idx="606">
                  <c:v>0.10249999999999998</c:v>
                </c:pt>
                <c:pt idx="607">
                  <c:v>0.10249999999999998</c:v>
                </c:pt>
                <c:pt idx="608">
                  <c:v>0.10249999999999998</c:v>
                </c:pt>
                <c:pt idx="609">
                  <c:v>0.10249999999999998</c:v>
                </c:pt>
                <c:pt idx="610">
                  <c:v>0.10249999999999998</c:v>
                </c:pt>
                <c:pt idx="611">
                  <c:v>0.10249999999999998</c:v>
                </c:pt>
                <c:pt idx="612">
                  <c:v>0.10249999999999998</c:v>
                </c:pt>
                <c:pt idx="613">
                  <c:v>0.10249999999999998</c:v>
                </c:pt>
                <c:pt idx="614">
                  <c:v>0.10249999999999998</c:v>
                </c:pt>
                <c:pt idx="615">
                  <c:v>0.10249999999999998</c:v>
                </c:pt>
                <c:pt idx="616">
                  <c:v>0.10249999999999998</c:v>
                </c:pt>
                <c:pt idx="617">
                  <c:v>0.10249999999999998</c:v>
                </c:pt>
                <c:pt idx="618">
                  <c:v>0.10249999999999998</c:v>
                </c:pt>
                <c:pt idx="619">
                  <c:v>0.10249999999999998</c:v>
                </c:pt>
                <c:pt idx="620">
                  <c:v>0.10249999999999998</c:v>
                </c:pt>
                <c:pt idx="621">
                  <c:v>0.10249999999999998</c:v>
                </c:pt>
                <c:pt idx="622">
                  <c:v>0.10249999999999998</c:v>
                </c:pt>
                <c:pt idx="623">
                  <c:v>0.10249999999999998</c:v>
                </c:pt>
                <c:pt idx="624">
                  <c:v>0.10249999999999998</c:v>
                </c:pt>
                <c:pt idx="625">
                  <c:v>0.10249999999999998</c:v>
                </c:pt>
                <c:pt idx="626">
                  <c:v>0.10249999999999998</c:v>
                </c:pt>
                <c:pt idx="627">
                  <c:v>0.10249999999999998</c:v>
                </c:pt>
                <c:pt idx="628">
                  <c:v>0.10249999999999998</c:v>
                </c:pt>
                <c:pt idx="629">
                  <c:v>0.10249999999999998</c:v>
                </c:pt>
                <c:pt idx="630">
                  <c:v>0.10249999999999998</c:v>
                </c:pt>
                <c:pt idx="631">
                  <c:v>0.10249999999999998</c:v>
                </c:pt>
                <c:pt idx="632">
                  <c:v>0.10249999999999998</c:v>
                </c:pt>
                <c:pt idx="633">
                  <c:v>0.10249999999999998</c:v>
                </c:pt>
                <c:pt idx="634">
                  <c:v>0.10249999999999998</c:v>
                </c:pt>
                <c:pt idx="635">
                  <c:v>0.10249999999999998</c:v>
                </c:pt>
                <c:pt idx="636">
                  <c:v>0.10249999999999998</c:v>
                </c:pt>
                <c:pt idx="637">
                  <c:v>0.10249999999999998</c:v>
                </c:pt>
                <c:pt idx="638">
                  <c:v>0.10249999999999998</c:v>
                </c:pt>
                <c:pt idx="639">
                  <c:v>0.10249999999999998</c:v>
                </c:pt>
                <c:pt idx="640">
                  <c:v>0.10249999999999998</c:v>
                </c:pt>
                <c:pt idx="641">
                  <c:v>0.10249999999999998</c:v>
                </c:pt>
                <c:pt idx="642">
                  <c:v>0.10249999999999998</c:v>
                </c:pt>
                <c:pt idx="643">
                  <c:v>0.10249999999999998</c:v>
                </c:pt>
                <c:pt idx="644">
                  <c:v>0.10249999999999998</c:v>
                </c:pt>
                <c:pt idx="645">
                  <c:v>0.10249999999999998</c:v>
                </c:pt>
                <c:pt idx="646">
                  <c:v>0.10249999999999998</c:v>
                </c:pt>
                <c:pt idx="647">
                  <c:v>0.10249999999999998</c:v>
                </c:pt>
                <c:pt idx="648">
                  <c:v>0.10249999999999998</c:v>
                </c:pt>
                <c:pt idx="649">
                  <c:v>0.10249999999999998</c:v>
                </c:pt>
                <c:pt idx="650">
                  <c:v>0.10249999999999998</c:v>
                </c:pt>
                <c:pt idx="651">
                  <c:v>0.10249999999999998</c:v>
                </c:pt>
                <c:pt idx="652">
                  <c:v>0.10249999999999998</c:v>
                </c:pt>
                <c:pt idx="653">
                  <c:v>0.10249999999999998</c:v>
                </c:pt>
                <c:pt idx="654">
                  <c:v>0.10249999999999998</c:v>
                </c:pt>
                <c:pt idx="655">
                  <c:v>0.10249999999999998</c:v>
                </c:pt>
                <c:pt idx="656">
                  <c:v>0.10249999999999998</c:v>
                </c:pt>
                <c:pt idx="657">
                  <c:v>0.10249999999999998</c:v>
                </c:pt>
                <c:pt idx="658">
                  <c:v>0.10249999999999998</c:v>
                </c:pt>
                <c:pt idx="659">
                  <c:v>0.10249999999999998</c:v>
                </c:pt>
                <c:pt idx="660">
                  <c:v>0.10249999999999998</c:v>
                </c:pt>
                <c:pt idx="661">
                  <c:v>0.10249999999999998</c:v>
                </c:pt>
                <c:pt idx="662">
                  <c:v>0.10249999999999998</c:v>
                </c:pt>
                <c:pt idx="663">
                  <c:v>0.10249999999999998</c:v>
                </c:pt>
                <c:pt idx="664">
                  <c:v>0.10249999999999998</c:v>
                </c:pt>
                <c:pt idx="665">
                  <c:v>0.10249999999999998</c:v>
                </c:pt>
                <c:pt idx="666">
                  <c:v>0.10249999999999998</c:v>
                </c:pt>
                <c:pt idx="667">
                  <c:v>0.10249999999999998</c:v>
                </c:pt>
                <c:pt idx="668">
                  <c:v>0.10249999999999998</c:v>
                </c:pt>
                <c:pt idx="669">
                  <c:v>0.10249999999999998</c:v>
                </c:pt>
                <c:pt idx="670">
                  <c:v>0.10249999999999998</c:v>
                </c:pt>
                <c:pt idx="671">
                  <c:v>0.10249999999999998</c:v>
                </c:pt>
                <c:pt idx="672">
                  <c:v>0.10249999999999998</c:v>
                </c:pt>
                <c:pt idx="673">
                  <c:v>0.10249999999999998</c:v>
                </c:pt>
                <c:pt idx="674">
                  <c:v>0.10249999999999998</c:v>
                </c:pt>
                <c:pt idx="675">
                  <c:v>0.10249999999999998</c:v>
                </c:pt>
                <c:pt idx="676">
                  <c:v>0.10249999999999998</c:v>
                </c:pt>
                <c:pt idx="677">
                  <c:v>0.10249999999999998</c:v>
                </c:pt>
                <c:pt idx="678">
                  <c:v>0.10249999999999998</c:v>
                </c:pt>
                <c:pt idx="679">
                  <c:v>0.10249999999999998</c:v>
                </c:pt>
                <c:pt idx="680">
                  <c:v>0.10249999999999998</c:v>
                </c:pt>
                <c:pt idx="681">
                  <c:v>0.10249999999999998</c:v>
                </c:pt>
                <c:pt idx="682">
                  <c:v>0.10249999999999998</c:v>
                </c:pt>
                <c:pt idx="683">
                  <c:v>0.10249999999999998</c:v>
                </c:pt>
                <c:pt idx="684">
                  <c:v>0.10249999999999998</c:v>
                </c:pt>
                <c:pt idx="685">
                  <c:v>0.10249999999999998</c:v>
                </c:pt>
                <c:pt idx="686">
                  <c:v>0.10249999999999998</c:v>
                </c:pt>
                <c:pt idx="687">
                  <c:v>0.10249999999999998</c:v>
                </c:pt>
                <c:pt idx="688">
                  <c:v>0.10249999999999998</c:v>
                </c:pt>
                <c:pt idx="689">
                  <c:v>0.10249999999999998</c:v>
                </c:pt>
                <c:pt idx="690">
                  <c:v>0.10249999999999998</c:v>
                </c:pt>
                <c:pt idx="691">
                  <c:v>0.10249999999999998</c:v>
                </c:pt>
                <c:pt idx="692">
                  <c:v>0.10249999999999998</c:v>
                </c:pt>
                <c:pt idx="693">
                  <c:v>0.10249999999999998</c:v>
                </c:pt>
                <c:pt idx="694">
                  <c:v>0.10249999999999998</c:v>
                </c:pt>
                <c:pt idx="695">
                  <c:v>0.10249999999999998</c:v>
                </c:pt>
                <c:pt idx="696">
                  <c:v>0.10249999999999998</c:v>
                </c:pt>
                <c:pt idx="697">
                  <c:v>0.10249999999999998</c:v>
                </c:pt>
                <c:pt idx="698">
                  <c:v>0.10249999999999998</c:v>
                </c:pt>
                <c:pt idx="699">
                  <c:v>0.10249999999999998</c:v>
                </c:pt>
                <c:pt idx="700">
                  <c:v>0.10249999999999998</c:v>
                </c:pt>
                <c:pt idx="701">
                  <c:v>0.10249999999999998</c:v>
                </c:pt>
                <c:pt idx="702">
                  <c:v>0.10249999999999998</c:v>
                </c:pt>
                <c:pt idx="703">
                  <c:v>0.10249999999999998</c:v>
                </c:pt>
                <c:pt idx="704">
                  <c:v>0.10249999999999998</c:v>
                </c:pt>
                <c:pt idx="705">
                  <c:v>0.10249999999999998</c:v>
                </c:pt>
                <c:pt idx="706">
                  <c:v>0.10249999999999998</c:v>
                </c:pt>
                <c:pt idx="707">
                  <c:v>0.10249999999999998</c:v>
                </c:pt>
                <c:pt idx="708">
                  <c:v>0.10249999999999998</c:v>
                </c:pt>
                <c:pt idx="709">
                  <c:v>0.10249999999999998</c:v>
                </c:pt>
                <c:pt idx="710">
                  <c:v>0.10249999999999998</c:v>
                </c:pt>
                <c:pt idx="711">
                  <c:v>0.10249999999999998</c:v>
                </c:pt>
                <c:pt idx="712">
                  <c:v>0.10249999999999998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3E-4D08-B852-D7A0EEE12D2E}"/>
            </c:ext>
          </c:extLst>
        </c:ser>
        <c:ser>
          <c:idx val="2"/>
          <c:order val="2"/>
          <c:tx>
            <c:strRef>
              <c:f>Cenários!$H$1</c:f>
              <c:strCache>
                <c:ptCount val="1"/>
                <c:pt idx="0">
                  <c:v>Tesouro Selic: Cenário 2</c:v>
                </c:pt>
              </c:strCache>
            </c:strRef>
          </c:tx>
          <c:spPr>
            <a:ln w="50800" cmpd="dbl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Cenários!$A$2:$A$5000</c:f>
              <c:strCache>
                <c:ptCount val="713"/>
                <c:pt idx="0">
                  <c:v>24-fev-17</c:v>
                </c:pt>
                <c:pt idx="1">
                  <c:v>1-mar-17</c:v>
                </c:pt>
                <c:pt idx="2">
                  <c:v>2-mar-17</c:v>
                </c:pt>
                <c:pt idx="3">
                  <c:v>3-mar-17</c:v>
                </c:pt>
                <c:pt idx="4">
                  <c:v>6-mar-17</c:v>
                </c:pt>
                <c:pt idx="5">
                  <c:v>7-mar-17</c:v>
                </c:pt>
                <c:pt idx="6">
                  <c:v>8-mar-17</c:v>
                </c:pt>
                <c:pt idx="7">
                  <c:v>9-mar-17</c:v>
                </c:pt>
                <c:pt idx="8">
                  <c:v>10-mar-17</c:v>
                </c:pt>
                <c:pt idx="9">
                  <c:v>13-mar-17</c:v>
                </c:pt>
                <c:pt idx="10">
                  <c:v>14-mar-17</c:v>
                </c:pt>
                <c:pt idx="11">
                  <c:v>15-mar-17</c:v>
                </c:pt>
                <c:pt idx="12">
                  <c:v>16-mar-17</c:v>
                </c:pt>
                <c:pt idx="13">
                  <c:v>17-mar-17</c:v>
                </c:pt>
                <c:pt idx="14">
                  <c:v>20-mar-17</c:v>
                </c:pt>
                <c:pt idx="15">
                  <c:v>21-mar-17</c:v>
                </c:pt>
                <c:pt idx="16">
                  <c:v>22-mar-17</c:v>
                </c:pt>
                <c:pt idx="17">
                  <c:v>23-mar-17</c:v>
                </c:pt>
                <c:pt idx="18">
                  <c:v>24-mar-17</c:v>
                </c:pt>
                <c:pt idx="19">
                  <c:v>27-mar-17</c:v>
                </c:pt>
                <c:pt idx="20">
                  <c:v>28-mar-17</c:v>
                </c:pt>
                <c:pt idx="21">
                  <c:v>29-mar-17</c:v>
                </c:pt>
                <c:pt idx="22">
                  <c:v>30-mar-17</c:v>
                </c:pt>
                <c:pt idx="23">
                  <c:v>31-mar-17</c:v>
                </c:pt>
                <c:pt idx="24">
                  <c:v>3-abr-17</c:v>
                </c:pt>
                <c:pt idx="25">
                  <c:v>4-abr-17</c:v>
                </c:pt>
                <c:pt idx="26">
                  <c:v>5-abr-17</c:v>
                </c:pt>
                <c:pt idx="27">
                  <c:v>6-abr-17</c:v>
                </c:pt>
                <c:pt idx="28">
                  <c:v>7-abr-17</c:v>
                </c:pt>
                <c:pt idx="29">
                  <c:v>10-abr-17</c:v>
                </c:pt>
                <c:pt idx="30">
                  <c:v>11-abr-17</c:v>
                </c:pt>
                <c:pt idx="31">
                  <c:v>12-abr-17</c:v>
                </c:pt>
                <c:pt idx="32">
                  <c:v>13-abr-17</c:v>
                </c:pt>
                <c:pt idx="33">
                  <c:v>17-abr-17</c:v>
                </c:pt>
                <c:pt idx="34">
                  <c:v>18-abr-17</c:v>
                </c:pt>
                <c:pt idx="35">
                  <c:v>19-abr-17</c:v>
                </c:pt>
                <c:pt idx="36">
                  <c:v>20-abr-17</c:v>
                </c:pt>
                <c:pt idx="37">
                  <c:v>24-abr-17</c:v>
                </c:pt>
                <c:pt idx="38">
                  <c:v>25-abr-17</c:v>
                </c:pt>
                <c:pt idx="39">
                  <c:v>26-abr-17</c:v>
                </c:pt>
                <c:pt idx="40">
                  <c:v>27-abr-17</c:v>
                </c:pt>
                <c:pt idx="41">
                  <c:v>28-abr-17</c:v>
                </c:pt>
                <c:pt idx="42">
                  <c:v>2-mai-17</c:v>
                </c:pt>
                <c:pt idx="43">
                  <c:v>3-mai-17</c:v>
                </c:pt>
                <c:pt idx="44">
                  <c:v>4-mai-17</c:v>
                </c:pt>
                <c:pt idx="45">
                  <c:v>5-mai-17</c:v>
                </c:pt>
                <c:pt idx="46">
                  <c:v>8-mai-17</c:v>
                </c:pt>
                <c:pt idx="47">
                  <c:v>9-mai-17</c:v>
                </c:pt>
                <c:pt idx="48">
                  <c:v>10-mai-17</c:v>
                </c:pt>
                <c:pt idx="49">
                  <c:v>11-mai-17</c:v>
                </c:pt>
                <c:pt idx="50">
                  <c:v>12-mai-17</c:v>
                </c:pt>
                <c:pt idx="51">
                  <c:v>15-mai-17</c:v>
                </c:pt>
                <c:pt idx="52">
                  <c:v>16-mai-17</c:v>
                </c:pt>
                <c:pt idx="53">
                  <c:v>17-mai-17</c:v>
                </c:pt>
                <c:pt idx="54">
                  <c:v>18-mai-17</c:v>
                </c:pt>
                <c:pt idx="55">
                  <c:v>19-mai-17</c:v>
                </c:pt>
                <c:pt idx="56">
                  <c:v>22-mai-17</c:v>
                </c:pt>
                <c:pt idx="57">
                  <c:v>23-mai-17</c:v>
                </c:pt>
                <c:pt idx="58">
                  <c:v>24-mai-17</c:v>
                </c:pt>
                <c:pt idx="59">
                  <c:v>25-mai-17</c:v>
                </c:pt>
                <c:pt idx="60">
                  <c:v>26-mai-17</c:v>
                </c:pt>
                <c:pt idx="61">
                  <c:v>29-mai-17</c:v>
                </c:pt>
                <c:pt idx="62">
                  <c:v>30-mai-17</c:v>
                </c:pt>
                <c:pt idx="63">
                  <c:v>31-mai-17</c:v>
                </c:pt>
                <c:pt idx="64">
                  <c:v>1-jun-17</c:v>
                </c:pt>
                <c:pt idx="65">
                  <c:v>2-jun-17</c:v>
                </c:pt>
                <c:pt idx="66">
                  <c:v>5-jun-17</c:v>
                </c:pt>
                <c:pt idx="67">
                  <c:v>6-jun-17</c:v>
                </c:pt>
                <c:pt idx="68">
                  <c:v>7-jun-17</c:v>
                </c:pt>
                <c:pt idx="69">
                  <c:v>8-jun-17</c:v>
                </c:pt>
                <c:pt idx="70">
                  <c:v>9-jun-17</c:v>
                </c:pt>
                <c:pt idx="71">
                  <c:v>12-jun-17</c:v>
                </c:pt>
                <c:pt idx="72">
                  <c:v>13-jun-17</c:v>
                </c:pt>
                <c:pt idx="73">
                  <c:v>14-jun-17</c:v>
                </c:pt>
                <c:pt idx="74">
                  <c:v>16-jun-17</c:v>
                </c:pt>
                <c:pt idx="75">
                  <c:v>19-jun-17</c:v>
                </c:pt>
                <c:pt idx="76">
                  <c:v>20-jun-17</c:v>
                </c:pt>
                <c:pt idx="77">
                  <c:v>21-jun-17</c:v>
                </c:pt>
                <c:pt idx="78">
                  <c:v>22-jun-17</c:v>
                </c:pt>
                <c:pt idx="79">
                  <c:v>23-jun-17</c:v>
                </c:pt>
                <c:pt idx="80">
                  <c:v>26-jun-17</c:v>
                </c:pt>
                <c:pt idx="81">
                  <c:v>27-jun-17</c:v>
                </c:pt>
                <c:pt idx="82">
                  <c:v>28-jun-17</c:v>
                </c:pt>
                <c:pt idx="83">
                  <c:v>29-jun-17</c:v>
                </c:pt>
                <c:pt idx="84">
                  <c:v>30-jun-17</c:v>
                </c:pt>
                <c:pt idx="85">
                  <c:v>3-jul-17</c:v>
                </c:pt>
                <c:pt idx="86">
                  <c:v>4-jul-17</c:v>
                </c:pt>
                <c:pt idx="87">
                  <c:v>5-jul-17</c:v>
                </c:pt>
                <c:pt idx="88">
                  <c:v>6-jul-17</c:v>
                </c:pt>
                <c:pt idx="89">
                  <c:v>7-jul-17</c:v>
                </c:pt>
                <c:pt idx="90">
                  <c:v>10-jul-17</c:v>
                </c:pt>
                <c:pt idx="91">
                  <c:v>11-jul-17</c:v>
                </c:pt>
                <c:pt idx="92">
                  <c:v>12-jul-17</c:v>
                </c:pt>
                <c:pt idx="93">
                  <c:v>13-jul-17</c:v>
                </c:pt>
                <c:pt idx="94">
                  <c:v>14-jul-17</c:v>
                </c:pt>
                <c:pt idx="95">
                  <c:v>17-jul-17</c:v>
                </c:pt>
                <c:pt idx="96">
                  <c:v>18-jul-17</c:v>
                </c:pt>
                <c:pt idx="97">
                  <c:v>19-jul-17</c:v>
                </c:pt>
                <c:pt idx="98">
                  <c:v>20-jul-17</c:v>
                </c:pt>
                <c:pt idx="99">
                  <c:v>21-jul-17</c:v>
                </c:pt>
                <c:pt idx="100">
                  <c:v>24-jul-17</c:v>
                </c:pt>
                <c:pt idx="101">
                  <c:v>25-jul-17</c:v>
                </c:pt>
                <c:pt idx="102">
                  <c:v>26-jul-17</c:v>
                </c:pt>
                <c:pt idx="103">
                  <c:v>27-jul-17</c:v>
                </c:pt>
                <c:pt idx="104">
                  <c:v>28-jul-17</c:v>
                </c:pt>
                <c:pt idx="105">
                  <c:v>31-jul-17</c:v>
                </c:pt>
                <c:pt idx="106">
                  <c:v>1-ago-17</c:v>
                </c:pt>
                <c:pt idx="107">
                  <c:v>2-ago-17</c:v>
                </c:pt>
                <c:pt idx="108">
                  <c:v>3-ago-17</c:v>
                </c:pt>
                <c:pt idx="109">
                  <c:v>4-ago-17</c:v>
                </c:pt>
                <c:pt idx="110">
                  <c:v>7-ago-17</c:v>
                </c:pt>
                <c:pt idx="111">
                  <c:v>8-ago-17</c:v>
                </c:pt>
                <c:pt idx="112">
                  <c:v>9-ago-17</c:v>
                </c:pt>
                <c:pt idx="113">
                  <c:v>10-ago-17</c:v>
                </c:pt>
                <c:pt idx="114">
                  <c:v>11-ago-17</c:v>
                </c:pt>
                <c:pt idx="115">
                  <c:v>14-ago-17</c:v>
                </c:pt>
                <c:pt idx="116">
                  <c:v>15-ago-17</c:v>
                </c:pt>
                <c:pt idx="117">
                  <c:v>16-ago-17</c:v>
                </c:pt>
                <c:pt idx="118">
                  <c:v>17-ago-17</c:v>
                </c:pt>
                <c:pt idx="119">
                  <c:v>18-ago-17</c:v>
                </c:pt>
                <c:pt idx="120">
                  <c:v>21-ago-17</c:v>
                </c:pt>
                <c:pt idx="121">
                  <c:v>22-ago-17</c:v>
                </c:pt>
                <c:pt idx="122">
                  <c:v>23-ago-17</c:v>
                </c:pt>
                <c:pt idx="123">
                  <c:v>24-ago-17</c:v>
                </c:pt>
                <c:pt idx="124">
                  <c:v>25-ago-17</c:v>
                </c:pt>
                <c:pt idx="125">
                  <c:v>28-ago-17</c:v>
                </c:pt>
                <c:pt idx="126">
                  <c:v>29-ago-17</c:v>
                </c:pt>
                <c:pt idx="127">
                  <c:v>30-ago-17</c:v>
                </c:pt>
                <c:pt idx="128">
                  <c:v>31-ago-17</c:v>
                </c:pt>
                <c:pt idx="129">
                  <c:v>1-set-17</c:v>
                </c:pt>
                <c:pt idx="130">
                  <c:v>4-set-17</c:v>
                </c:pt>
                <c:pt idx="131">
                  <c:v>5-set-17</c:v>
                </c:pt>
                <c:pt idx="132">
                  <c:v>6-set-17</c:v>
                </c:pt>
                <c:pt idx="133">
                  <c:v>8-set-17</c:v>
                </c:pt>
                <c:pt idx="134">
                  <c:v>11-set-17</c:v>
                </c:pt>
                <c:pt idx="135">
                  <c:v>12-set-17</c:v>
                </c:pt>
                <c:pt idx="136">
                  <c:v>13-set-17</c:v>
                </c:pt>
                <c:pt idx="137">
                  <c:v>14-set-17</c:v>
                </c:pt>
                <c:pt idx="138">
                  <c:v>15-set-17</c:v>
                </c:pt>
                <c:pt idx="139">
                  <c:v>18-set-17</c:v>
                </c:pt>
                <c:pt idx="140">
                  <c:v>19-set-17</c:v>
                </c:pt>
                <c:pt idx="141">
                  <c:v>20-set-17</c:v>
                </c:pt>
                <c:pt idx="142">
                  <c:v>21-set-17</c:v>
                </c:pt>
                <c:pt idx="143">
                  <c:v>22-set-17</c:v>
                </c:pt>
                <c:pt idx="144">
                  <c:v>25-set-17</c:v>
                </c:pt>
                <c:pt idx="145">
                  <c:v>26-set-17</c:v>
                </c:pt>
                <c:pt idx="146">
                  <c:v>27-set-17</c:v>
                </c:pt>
                <c:pt idx="147">
                  <c:v>28-set-17</c:v>
                </c:pt>
                <c:pt idx="148">
                  <c:v>29-set-17</c:v>
                </c:pt>
                <c:pt idx="149">
                  <c:v>2-out-17</c:v>
                </c:pt>
                <c:pt idx="150">
                  <c:v>3-out-17</c:v>
                </c:pt>
                <c:pt idx="151">
                  <c:v>4-out-17</c:v>
                </c:pt>
                <c:pt idx="152">
                  <c:v>5-out-17</c:v>
                </c:pt>
                <c:pt idx="153">
                  <c:v>6-out-17</c:v>
                </c:pt>
                <c:pt idx="154">
                  <c:v>9-out-17</c:v>
                </c:pt>
                <c:pt idx="155">
                  <c:v>10-out-17</c:v>
                </c:pt>
                <c:pt idx="156">
                  <c:v>11-out-17</c:v>
                </c:pt>
                <c:pt idx="157">
                  <c:v>13-out-17</c:v>
                </c:pt>
                <c:pt idx="158">
                  <c:v>16-out-17</c:v>
                </c:pt>
                <c:pt idx="159">
                  <c:v>17-out-17</c:v>
                </c:pt>
                <c:pt idx="160">
                  <c:v>18-out-17</c:v>
                </c:pt>
                <c:pt idx="161">
                  <c:v>19-out-17</c:v>
                </c:pt>
                <c:pt idx="162">
                  <c:v>20-out-17</c:v>
                </c:pt>
                <c:pt idx="163">
                  <c:v>23-out-17</c:v>
                </c:pt>
                <c:pt idx="164">
                  <c:v>24-out-17</c:v>
                </c:pt>
                <c:pt idx="165">
                  <c:v>25-out-17</c:v>
                </c:pt>
                <c:pt idx="166">
                  <c:v>26-out-17</c:v>
                </c:pt>
                <c:pt idx="167">
                  <c:v>27-out-17</c:v>
                </c:pt>
                <c:pt idx="168">
                  <c:v>30-out-17</c:v>
                </c:pt>
                <c:pt idx="169">
                  <c:v>31-out-17</c:v>
                </c:pt>
                <c:pt idx="170">
                  <c:v>1-nov-17</c:v>
                </c:pt>
                <c:pt idx="171">
                  <c:v>3-nov-17</c:v>
                </c:pt>
                <c:pt idx="172">
                  <c:v>6-nov-17</c:v>
                </c:pt>
                <c:pt idx="173">
                  <c:v>7-nov-17</c:v>
                </c:pt>
                <c:pt idx="174">
                  <c:v>8-nov-17</c:v>
                </c:pt>
                <c:pt idx="175">
                  <c:v>9-nov-17</c:v>
                </c:pt>
                <c:pt idx="176">
                  <c:v>10-nov-17</c:v>
                </c:pt>
                <c:pt idx="177">
                  <c:v>13-nov-17</c:v>
                </c:pt>
                <c:pt idx="178">
                  <c:v>14-nov-17</c:v>
                </c:pt>
                <c:pt idx="179">
                  <c:v>16-nov-17</c:v>
                </c:pt>
                <c:pt idx="180">
                  <c:v>17-nov-17</c:v>
                </c:pt>
                <c:pt idx="181">
                  <c:v>20-nov-17</c:v>
                </c:pt>
                <c:pt idx="182">
                  <c:v>21-nov-17</c:v>
                </c:pt>
                <c:pt idx="183">
                  <c:v>22-nov-17</c:v>
                </c:pt>
                <c:pt idx="184">
                  <c:v>23-nov-17</c:v>
                </c:pt>
                <c:pt idx="185">
                  <c:v>24-nov-17</c:v>
                </c:pt>
                <c:pt idx="186">
                  <c:v>27-nov-17</c:v>
                </c:pt>
                <c:pt idx="187">
                  <c:v>28-nov-17</c:v>
                </c:pt>
                <c:pt idx="188">
                  <c:v>29-nov-17</c:v>
                </c:pt>
                <c:pt idx="189">
                  <c:v>30-nov-17</c:v>
                </c:pt>
                <c:pt idx="190">
                  <c:v>1-dez-17</c:v>
                </c:pt>
                <c:pt idx="191">
                  <c:v>4-dez-17</c:v>
                </c:pt>
                <c:pt idx="192">
                  <c:v>5-dez-17</c:v>
                </c:pt>
                <c:pt idx="193">
                  <c:v>6-dez-17</c:v>
                </c:pt>
                <c:pt idx="194">
                  <c:v>7-dez-17</c:v>
                </c:pt>
                <c:pt idx="195">
                  <c:v>8-dez-17</c:v>
                </c:pt>
                <c:pt idx="196">
                  <c:v>11-dez-17</c:v>
                </c:pt>
                <c:pt idx="197">
                  <c:v>12-dez-17</c:v>
                </c:pt>
                <c:pt idx="198">
                  <c:v>13-dez-17</c:v>
                </c:pt>
                <c:pt idx="199">
                  <c:v>14-dez-17</c:v>
                </c:pt>
                <c:pt idx="200">
                  <c:v>15-dez-17</c:v>
                </c:pt>
                <c:pt idx="201">
                  <c:v>18-dez-17</c:v>
                </c:pt>
                <c:pt idx="202">
                  <c:v>19-dez-17</c:v>
                </c:pt>
                <c:pt idx="203">
                  <c:v>20-dez-17</c:v>
                </c:pt>
                <c:pt idx="204">
                  <c:v>21-dez-17</c:v>
                </c:pt>
                <c:pt idx="205">
                  <c:v>22-dez-17</c:v>
                </c:pt>
                <c:pt idx="206">
                  <c:v>26-dez-17</c:v>
                </c:pt>
                <c:pt idx="207">
                  <c:v>27-dez-17</c:v>
                </c:pt>
                <c:pt idx="208">
                  <c:v>28-dez-17</c:v>
                </c:pt>
                <c:pt idx="209">
                  <c:v>29-dez-17</c:v>
                </c:pt>
                <c:pt idx="210">
                  <c:v>2-jan-18</c:v>
                </c:pt>
                <c:pt idx="211">
                  <c:v>3-jan-18</c:v>
                </c:pt>
                <c:pt idx="212">
                  <c:v>4-jan-18</c:v>
                </c:pt>
                <c:pt idx="213">
                  <c:v>5-jan-18</c:v>
                </c:pt>
                <c:pt idx="214">
                  <c:v>8-jan-18</c:v>
                </c:pt>
                <c:pt idx="215">
                  <c:v>9-jan-18</c:v>
                </c:pt>
                <c:pt idx="216">
                  <c:v>10-jan-18</c:v>
                </c:pt>
                <c:pt idx="217">
                  <c:v>11-jan-18</c:v>
                </c:pt>
                <c:pt idx="218">
                  <c:v>12-jan-18</c:v>
                </c:pt>
                <c:pt idx="219">
                  <c:v>15-jan-18</c:v>
                </c:pt>
                <c:pt idx="220">
                  <c:v>16-jan-18</c:v>
                </c:pt>
                <c:pt idx="221">
                  <c:v>17-jan-18</c:v>
                </c:pt>
                <c:pt idx="222">
                  <c:v>18-jan-18</c:v>
                </c:pt>
                <c:pt idx="223">
                  <c:v>19-jan-18</c:v>
                </c:pt>
                <c:pt idx="224">
                  <c:v>22-jan-18</c:v>
                </c:pt>
                <c:pt idx="225">
                  <c:v>23-jan-18</c:v>
                </c:pt>
                <c:pt idx="226">
                  <c:v>24-jan-18</c:v>
                </c:pt>
                <c:pt idx="227">
                  <c:v>25-jan-18</c:v>
                </c:pt>
                <c:pt idx="228">
                  <c:v>26-jan-18</c:v>
                </c:pt>
                <c:pt idx="229">
                  <c:v>29-jan-18</c:v>
                </c:pt>
                <c:pt idx="230">
                  <c:v>30-jan-18</c:v>
                </c:pt>
                <c:pt idx="231">
                  <c:v>31-jan-18</c:v>
                </c:pt>
                <c:pt idx="232">
                  <c:v>1-fev-18</c:v>
                </c:pt>
                <c:pt idx="233">
                  <c:v>2-fev-18</c:v>
                </c:pt>
                <c:pt idx="234">
                  <c:v>5-fev-18</c:v>
                </c:pt>
                <c:pt idx="235">
                  <c:v>6-fev-18</c:v>
                </c:pt>
                <c:pt idx="236">
                  <c:v>7-fev-18</c:v>
                </c:pt>
                <c:pt idx="237">
                  <c:v>8-fev-18</c:v>
                </c:pt>
                <c:pt idx="238">
                  <c:v>9-fev-18</c:v>
                </c:pt>
                <c:pt idx="239">
                  <c:v>14-fev-18</c:v>
                </c:pt>
                <c:pt idx="240">
                  <c:v>15-fev-18</c:v>
                </c:pt>
                <c:pt idx="241">
                  <c:v>16-fev-18</c:v>
                </c:pt>
                <c:pt idx="242">
                  <c:v>19-fev-18</c:v>
                </c:pt>
                <c:pt idx="243">
                  <c:v>20-fev-18</c:v>
                </c:pt>
                <c:pt idx="244">
                  <c:v>21-fev-18</c:v>
                </c:pt>
                <c:pt idx="245">
                  <c:v>22-fev-18</c:v>
                </c:pt>
                <c:pt idx="246">
                  <c:v>23-fev-18</c:v>
                </c:pt>
                <c:pt idx="247">
                  <c:v>26-fev-18</c:v>
                </c:pt>
                <c:pt idx="248">
                  <c:v>27-fev-18</c:v>
                </c:pt>
                <c:pt idx="249">
                  <c:v>28-fev-18</c:v>
                </c:pt>
                <c:pt idx="250">
                  <c:v>1-mar-18</c:v>
                </c:pt>
                <c:pt idx="251">
                  <c:v>2-mar-18</c:v>
                </c:pt>
                <c:pt idx="252">
                  <c:v>5-mar-18</c:v>
                </c:pt>
                <c:pt idx="253">
                  <c:v>6-mar-18</c:v>
                </c:pt>
                <c:pt idx="254">
                  <c:v>7-mar-18</c:v>
                </c:pt>
                <c:pt idx="255">
                  <c:v>8-mar-18</c:v>
                </c:pt>
                <c:pt idx="256">
                  <c:v>9-mar-18</c:v>
                </c:pt>
                <c:pt idx="257">
                  <c:v>12-mar-18</c:v>
                </c:pt>
                <c:pt idx="258">
                  <c:v>13-mar-18</c:v>
                </c:pt>
                <c:pt idx="259">
                  <c:v>14-mar-18</c:v>
                </c:pt>
                <c:pt idx="260">
                  <c:v>15-mar-18</c:v>
                </c:pt>
                <c:pt idx="261">
                  <c:v>16-mar-18</c:v>
                </c:pt>
                <c:pt idx="262">
                  <c:v>19-mar-18</c:v>
                </c:pt>
                <c:pt idx="263">
                  <c:v>20-mar-18</c:v>
                </c:pt>
                <c:pt idx="264">
                  <c:v>21-mar-18</c:v>
                </c:pt>
                <c:pt idx="265">
                  <c:v>22-mar-18</c:v>
                </c:pt>
                <c:pt idx="266">
                  <c:v>23-mar-18</c:v>
                </c:pt>
                <c:pt idx="267">
                  <c:v>26-mar-18</c:v>
                </c:pt>
                <c:pt idx="268">
                  <c:v>27-mar-18</c:v>
                </c:pt>
                <c:pt idx="269">
                  <c:v>28-mar-18</c:v>
                </c:pt>
                <c:pt idx="270">
                  <c:v>29-mar-18</c:v>
                </c:pt>
                <c:pt idx="271">
                  <c:v>2-abr-18</c:v>
                </c:pt>
                <c:pt idx="272">
                  <c:v>3-abr-18</c:v>
                </c:pt>
                <c:pt idx="273">
                  <c:v>4-abr-18</c:v>
                </c:pt>
                <c:pt idx="274">
                  <c:v>5-abr-18</c:v>
                </c:pt>
                <c:pt idx="275">
                  <c:v>6-abr-18</c:v>
                </c:pt>
                <c:pt idx="276">
                  <c:v>9-abr-18</c:v>
                </c:pt>
                <c:pt idx="277">
                  <c:v>10-abr-18</c:v>
                </c:pt>
                <c:pt idx="278">
                  <c:v>11-abr-18</c:v>
                </c:pt>
                <c:pt idx="279">
                  <c:v>12-abr-18</c:v>
                </c:pt>
                <c:pt idx="280">
                  <c:v>13-abr-18</c:v>
                </c:pt>
                <c:pt idx="281">
                  <c:v>16-abr-18</c:v>
                </c:pt>
                <c:pt idx="282">
                  <c:v>17-abr-18</c:v>
                </c:pt>
                <c:pt idx="283">
                  <c:v>18-abr-18</c:v>
                </c:pt>
                <c:pt idx="284">
                  <c:v>19-abr-18</c:v>
                </c:pt>
                <c:pt idx="285">
                  <c:v>20-abr-18</c:v>
                </c:pt>
                <c:pt idx="286">
                  <c:v>23-abr-18</c:v>
                </c:pt>
                <c:pt idx="287">
                  <c:v>24-abr-18</c:v>
                </c:pt>
                <c:pt idx="288">
                  <c:v>25-abr-18</c:v>
                </c:pt>
                <c:pt idx="289">
                  <c:v>26-abr-18</c:v>
                </c:pt>
                <c:pt idx="290">
                  <c:v>27-abr-18</c:v>
                </c:pt>
                <c:pt idx="291">
                  <c:v>30-abr-18</c:v>
                </c:pt>
                <c:pt idx="292">
                  <c:v>2-mai-18</c:v>
                </c:pt>
                <c:pt idx="293">
                  <c:v>3-mai-18</c:v>
                </c:pt>
                <c:pt idx="294">
                  <c:v>4-mai-18</c:v>
                </c:pt>
                <c:pt idx="295">
                  <c:v>7-mai-18</c:v>
                </c:pt>
                <c:pt idx="296">
                  <c:v>8-mai-18</c:v>
                </c:pt>
                <c:pt idx="297">
                  <c:v>9-mai-18</c:v>
                </c:pt>
                <c:pt idx="298">
                  <c:v>10-mai-18</c:v>
                </c:pt>
                <c:pt idx="299">
                  <c:v>11-mai-18</c:v>
                </c:pt>
                <c:pt idx="300">
                  <c:v>14-mai-18</c:v>
                </c:pt>
                <c:pt idx="301">
                  <c:v>15-mai-18</c:v>
                </c:pt>
                <c:pt idx="302">
                  <c:v>16-mai-18</c:v>
                </c:pt>
                <c:pt idx="303">
                  <c:v>17-mai-18</c:v>
                </c:pt>
                <c:pt idx="304">
                  <c:v>18-mai-18</c:v>
                </c:pt>
                <c:pt idx="305">
                  <c:v>21-mai-18</c:v>
                </c:pt>
                <c:pt idx="306">
                  <c:v>22-mai-18</c:v>
                </c:pt>
                <c:pt idx="307">
                  <c:v>23-mai-18</c:v>
                </c:pt>
                <c:pt idx="308">
                  <c:v>24-mai-18</c:v>
                </c:pt>
                <c:pt idx="309">
                  <c:v>25-mai-18</c:v>
                </c:pt>
                <c:pt idx="310">
                  <c:v>28-mai-18</c:v>
                </c:pt>
                <c:pt idx="311">
                  <c:v>29-mai-18</c:v>
                </c:pt>
                <c:pt idx="312">
                  <c:v>30-mai-18</c:v>
                </c:pt>
                <c:pt idx="313">
                  <c:v>1-jun-18</c:v>
                </c:pt>
                <c:pt idx="314">
                  <c:v>4-jun-18</c:v>
                </c:pt>
                <c:pt idx="315">
                  <c:v>5-jun-18</c:v>
                </c:pt>
                <c:pt idx="316">
                  <c:v>6-jun-18</c:v>
                </c:pt>
                <c:pt idx="317">
                  <c:v>7-jun-18</c:v>
                </c:pt>
                <c:pt idx="318">
                  <c:v>8-jun-18</c:v>
                </c:pt>
                <c:pt idx="319">
                  <c:v>11-jun-18</c:v>
                </c:pt>
                <c:pt idx="320">
                  <c:v>12-jun-18</c:v>
                </c:pt>
                <c:pt idx="321">
                  <c:v>13-jun-18</c:v>
                </c:pt>
                <c:pt idx="322">
                  <c:v>14-jun-18</c:v>
                </c:pt>
                <c:pt idx="323">
                  <c:v>15-jun-18</c:v>
                </c:pt>
                <c:pt idx="324">
                  <c:v>18-jun-18</c:v>
                </c:pt>
                <c:pt idx="325">
                  <c:v>19-jun-18</c:v>
                </c:pt>
                <c:pt idx="326">
                  <c:v>20-jun-18</c:v>
                </c:pt>
                <c:pt idx="327">
                  <c:v>21-jun-18</c:v>
                </c:pt>
                <c:pt idx="328">
                  <c:v>22-jun-18</c:v>
                </c:pt>
                <c:pt idx="329">
                  <c:v>25-jun-18</c:v>
                </c:pt>
                <c:pt idx="330">
                  <c:v>26-jun-18</c:v>
                </c:pt>
                <c:pt idx="331">
                  <c:v>27-jun-18</c:v>
                </c:pt>
                <c:pt idx="332">
                  <c:v>28-jun-18</c:v>
                </c:pt>
                <c:pt idx="333">
                  <c:v>29-jun-18</c:v>
                </c:pt>
                <c:pt idx="334">
                  <c:v>2-jul-18</c:v>
                </c:pt>
                <c:pt idx="335">
                  <c:v>3-jul-18</c:v>
                </c:pt>
                <c:pt idx="336">
                  <c:v>4-jul-18</c:v>
                </c:pt>
                <c:pt idx="337">
                  <c:v>5-jul-18</c:v>
                </c:pt>
                <c:pt idx="338">
                  <c:v>6-jul-18</c:v>
                </c:pt>
                <c:pt idx="339">
                  <c:v>9-jul-18</c:v>
                </c:pt>
                <c:pt idx="340">
                  <c:v>10-jul-18</c:v>
                </c:pt>
                <c:pt idx="341">
                  <c:v>11-jul-18</c:v>
                </c:pt>
                <c:pt idx="342">
                  <c:v>12-jul-18</c:v>
                </c:pt>
                <c:pt idx="343">
                  <c:v>13-jul-18</c:v>
                </c:pt>
                <c:pt idx="344">
                  <c:v>16-jul-18</c:v>
                </c:pt>
                <c:pt idx="345">
                  <c:v>17-jul-18</c:v>
                </c:pt>
                <c:pt idx="346">
                  <c:v>18-jul-18</c:v>
                </c:pt>
                <c:pt idx="347">
                  <c:v>19-jul-18</c:v>
                </c:pt>
                <c:pt idx="348">
                  <c:v>20-jul-18</c:v>
                </c:pt>
                <c:pt idx="349">
                  <c:v>23-jul-18</c:v>
                </c:pt>
                <c:pt idx="350">
                  <c:v>24-jul-18</c:v>
                </c:pt>
                <c:pt idx="351">
                  <c:v>25-jul-18</c:v>
                </c:pt>
                <c:pt idx="352">
                  <c:v>26-jul-18</c:v>
                </c:pt>
                <c:pt idx="353">
                  <c:v>27-jul-18</c:v>
                </c:pt>
                <c:pt idx="354">
                  <c:v>30-jul-18</c:v>
                </c:pt>
                <c:pt idx="355">
                  <c:v>31-jul-18</c:v>
                </c:pt>
                <c:pt idx="356">
                  <c:v>1-ago-18</c:v>
                </c:pt>
                <c:pt idx="357">
                  <c:v>2-ago-18</c:v>
                </c:pt>
                <c:pt idx="358">
                  <c:v>3-ago-18</c:v>
                </c:pt>
                <c:pt idx="359">
                  <c:v>6-ago-18</c:v>
                </c:pt>
                <c:pt idx="360">
                  <c:v>7-ago-18</c:v>
                </c:pt>
                <c:pt idx="361">
                  <c:v>8-ago-18</c:v>
                </c:pt>
                <c:pt idx="362">
                  <c:v>9-ago-18</c:v>
                </c:pt>
                <c:pt idx="363">
                  <c:v>10-ago-18</c:v>
                </c:pt>
                <c:pt idx="364">
                  <c:v>13-ago-18</c:v>
                </c:pt>
                <c:pt idx="365">
                  <c:v>14-ago-18</c:v>
                </c:pt>
                <c:pt idx="366">
                  <c:v>15-ago-18</c:v>
                </c:pt>
                <c:pt idx="367">
                  <c:v>16-ago-18</c:v>
                </c:pt>
                <c:pt idx="368">
                  <c:v>17-ago-18</c:v>
                </c:pt>
                <c:pt idx="369">
                  <c:v>20-ago-18</c:v>
                </c:pt>
                <c:pt idx="370">
                  <c:v>21-ago-18</c:v>
                </c:pt>
                <c:pt idx="371">
                  <c:v>22-ago-18</c:v>
                </c:pt>
                <c:pt idx="372">
                  <c:v>23-ago-18</c:v>
                </c:pt>
                <c:pt idx="373">
                  <c:v>24-ago-18</c:v>
                </c:pt>
                <c:pt idx="374">
                  <c:v>27-ago-18</c:v>
                </c:pt>
                <c:pt idx="375">
                  <c:v>28-ago-18</c:v>
                </c:pt>
                <c:pt idx="376">
                  <c:v>29-ago-18</c:v>
                </c:pt>
                <c:pt idx="377">
                  <c:v>30-ago-18</c:v>
                </c:pt>
                <c:pt idx="378">
                  <c:v>31-ago-18</c:v>
                </c:pt>
                <c:pt idx="379">
                  <c:v>3-set-18</c:v>
                </c:pt>
                <c:pt idx="380">
                  <c:v>4-set-18</c:v>
                </c:pt>
                <c:pt idx="381">
                  <c:v>5-set-18</c:v>
                </c:pt>
                <c:pt idx="382">
                  <c:v>6-set-18</c:v>
                </c:pt>
                <c:pt idx="383">
                  <c:v>10-set-18</c:v>
                </c:pt>
                <c:pt idx="384">
                  <c:v>11-set-18</c:v>
                </c:pt>
                <c:pt idx="385">
                  <c:v>12-set-18</c:v>
                </c:pt>
                <c:pt idx="386">
                  <c:v>13-set-18</c:v>
                </c:pt>
                <c:pt idx="387">
                  <c:v>14-set-18</c:v>
                </c:pt>
                <c:pt idx="388">
                  <c:v>17-set-18</c:v>
                </c:pt>
                <c:pt idx="389">
                  <c:v>18-set-18</c:v>
                </c:pt>
                <c:pt idx="390">
                  <c:v>19-set-18</c:v>
                </c:pt>
                <c:pt idx="391">
                  <c:v>20-set-18</c:v>
                </c:pt>
                <c:pt idx="392">
                  <c:v>21-set-18</c:v>
                </c:pt>
                <c:pt idx="393">
                  <c:v>24-set-18</c:v>
                </c:pt>
                <c:pt idx="394">
                  <c:v>25-set-18</c:v>
                </c:pt>
                <c:pt idx="395">
                  <c:v>26-set-18</c:v>
                </c:pt>
                <c:pt idx="396">
                  <c:v>27-set-18</c:v>
                </c:pt>
                <c:pt idx="397">
                  <c:v>28-set-18</c:v>
                </c:pt>
                <c:pt idx="398">
                  <c:v>1-out-18</c:v>
                </c:pt>
                <c:pt idx="399">
                  <c:v>2-out-18</c:v>
                </c:pt>
                <c:pt idx="400">
                  <c:v>3-out-18</c:v>
                </c:pt>
                <c:pt idx="401">
                  <c:v>4-out-18</c:v>
                </c:pt>
                <c:pt idx="402">
                  <c:v>5-out-18</c:v>
                </c:pt>
                <c:pt idx="403">
                  <c:v>8-out-18</c:v>
                </c:pt>
                <c:pt idx="404">
                  <c:v>9-out-18</c:v>
                </c:pt>
                <c:pt idx="405">
                  <c:v>10-out-18</c:v>
                </c:pt>
                <c:pt idx="406">
                  <c:v>11-out-18</c:v>
                </c:pt>
                <c:pt idx="407">
                  <c:v>15-out-18</c:v>
                </c:pt>
                <c:pt idx="408">
                  <c:v>16-out-18</c:v>
                </c:pt>
                <c:pt idx="409">
                  <c:v>17-out-18</c:v>
                </c:pt>
                <c:pt idx="410">
                  <c:v>18-out-18</c:v>
                </c:pt>
                <c:pt idx="411">
                  <c:v>19-out-18</c:v>
                </c:pt>
                <c:pt idx="412">
                  <c:v>22-out-18</c:v>
                </c:pt>
                <c:pt idx="413">
                  <c:v>23-out-18</c:v>
                </c:pt>
                <c:pt idx="414">
                  <c:v>24-out-18</c:v>
                </c:pt>
                <c:pt idx="415">
                  <c:v>25-out-18</c:v>
                </c:pt>
                <c:pt idx="416">
                  <c:v>26-out-18</c:v>
                </c:pt>
                <c:pt idx="417">
                  <c:v>29-out-18</c:v>
                </c:pt>
                <c:pt idx="418">
                  <c:v>30-out-18</c:v>
                </c:pt>
                <c:pt idx="419">
                  <c:v>31-out-18</c:v>
                </c:pt>
                <c:pt idx="420">
                  <c:v>1-nov-18</c:v>
                </c:pt>
                <c:pt idx="421">
                  <c:v>5-nov-18</c:v>
                </c:pt>
                <c:pt idx="422">
                  <c:v>6-nov-18</c:v>
                </c:pt>
                <c:pt idx="423">
                  <c:v>7-nov-18</c:v>
                </c:pt>
                <c:pt idx="424">
                  <c:v>8-nov-18</c:v>
                </c:pt>
                <c:pt idx="425">
                  <c:v>9-nov-18</c:v>
                </c:pt>
                <c:pt idx="426">
                  <c:v>12-nov-18</c:v>
                </c:pt>
                <c:pt idx="427">
                  <c:v>13-nov-18</c:v>
                </c:pt>
                <c:pt idx="428">
                  <c:v>14-nov-18</c:v>
                </c:pt>
                <c:pt idx="429">
                  <c:v>16-nov-18</c:v>
                </c:pt>
                <c:pt idx="430">
                  <c:v>19-nov-18</c:v>
                </c:pt>
                <c:pt idx="431">
                  <c:v>20-nov-18</c:v>
                </c:pt>
                <c:pt idx="432">
                  <c:v>21-nov-18</c:v>
                </c:pt>
                <c:pt idx="433">
                  <c:v>22-nov-18</c:v>
                </c:pt>
                <c:pt idx="434">
                  <c:v>23-nov-18</c:v>
                </c:pt>
                <c:pt idx="435">
                  <c:v>26-nov-18</c:v>
                </c:pt>
                <c:pt idx="436">
                  <c:v>27-nov-18</c:v>
                </c:pt>
                <c:pt idx="437">
                  <c:v>28-nov-18</c:v>
                </c:pt>
                <c:pt idx="438">
                  <c:v>29-nov-18</c:v>
                </c:pt>
                <c:pt idx="439">
                  <c:v>30-nov-18</c:v>
                </c:pt>
                <c:pt idx="440">
                  <c:v>3-dez-18</c:v>
                </c:pt>
                <c:pt idx="441">
                  <c:v>4-dez-18</c:v>
                </c:pt>
                <c:pt idx="442">
                  <c:v>5-dez-18</c:v>
                </c:pt>
                <c:pt idx="443">
                  <c:v>6-dez-18</c:v>
                </c:pt>
                <c:pt idx="444">
                  <c:v>7-dez-18</c:v>
                </c:pt>
                <c:pt idx="445">
                  <c:v>10-dez-18</c:v>
                </c:pt>
                <c:pt idx="446">
                  <c:v>11-dez-18</c:v>
                </c:pt>
                <c:pt idx="447">
                  <c:v>12-dez-18</c:v>
                </c:pt>
                <c:pt idx="448">
                  <c:v>13-dez-18</c:v>
                </c:pt>
                <c:pt idx="449">
                  <c:v>14-dez-18</c:v>
                </c:pt>
                <c:pt idx="450">
                  <c:v>17-dez-18</c:v>
                </c:pt>
                <c:pt idx="451">
                  <c:v>18-dez-18</c:v>
                </c:pt>
                <c:pt idx="452">
                  <c:v>19-dez-18</c:v>
                </c:pt>
                <c:pt idx="453">
                  <c:v>20-dez-18</c:v>
                </c:pt>
                <c:pt idx="454">
                  <c:v>21-dez-18</c:v>
                </c:pt>
                <c:pt idx="455">
                  <c:v>24-dez-18</c:v>
                </c:pt>
                <c:pt idx="456">
                  <c:v>26-dez-18</c:v>
                </c:pt>
                <c:pt idx="457">
                  <c:v>27-dez-18</c:v>
                </c:pt>
                <c:pt idx="458">
                  <c:v>28-dez-18</c:v>
                </c:pt>
                <c:pt idx="459">
                  <c:v>31-dez-18</c:v>
                </c:pt>
                <c:pt idx="460">
                  <c:v>2-jan-19</c:v>
                </c:pt>
                <c:pt idx="461">
                  <c:v>3-jan-19</c:v>
                </c:pt>
                <c:pt idx="462">
                  <c:v>4-jan-19</c:v>
                </c:pt>
                <c:pt idx="463">
                  <c:v>7-jan-19</c:v>
                </c:pt>
                <c:pt idx="464">
                  <c:v>8-jan-19</c:v>
                </c:pt>
                <c:pt idx="465">
                  <c:v>9-jan-19</c:v>
                </c:pt>
                <c:pt idx="466">
                  <c:v>10-jan-19</c:v>
                </c:pt>
                <c:pt idx="467">
                  <c:v>11-jan-19</c:v>
                </c:pt>
                <c:pt idx="468">
                  <c:v>14-jan-19</c:v>
                </c:pt>
                <c:pt idx="469">
                  <c:v>15-jan-19</c:v>
                </c:pt>
                <c:pt idx="470">
                  <c:v>16-jan-19</c:v>
                </c:pt>
                <c:pt idx="471">
                  <c:v>17-jan-19</c:v>
                </c:pt>
                <c:pt idx="472">
                  <c:v>18-jan-19</c:v>
                </c:pt>
                <c:pt idx="473">
                  <c:v>21-jan-19</c:v>
                </c:pt>
                <c:pt idx="474">
                  <c:v>22-jan-19</c:v>
                </c:pt>
                <c:pt idx="475">
                  <c:v>23-jan-19</c:v>
                </c:pt>
                <c:pt idx="476">
                  <c:v>24-jan-19</c:v>
                </c:pt>
                <c:pt idx="477">
                  <c:v>25-jan-19</c:v>
                </c:pt>
                <c:pt idx="478">
                  <c:v>28-jan-19</c:v>
                </c:pt>
                <c:pt idx="479">
                  <c:v>29-jan-19</c:v>
                </c:pt>
                <c:pt idx="480">
                  <c:v>30-jan-19</c:v>
                </c:pt>
                <c:pt idx="481">
                  <c:v>31-jan-19</c:v>
                </c:pt>
                <c:pt idx="482">
                  <c:v>1-fev-19</c:v>
                </c:pt>
                <c:pt idx="483">
                  <c:v>4-fev-19</c:v>
                </c:pt>
                <c:pt idx="484">
                  <c:v>5-fev-19</c:v>
                </c:pt>
                <c:pt idx="485">
                  <c:v>6-fev-19</c:v>
                </c:pt>
                <c:pt idx="486">
                  <c:v>7-fev-19</c:v>
                </c:pt>
                <c:pt idx="487">
                  <c:v>8-fev-19</c:v>
                </c:pt>
                <c:pt idx="488">
                  <c:v>11-fev-19</c:v>
                </c:pt>
                <c:pt idx="489">
                  <c:v>12-fev-19</c:v>
                </c:pt>
                <c:pt idx="490">
                  <c:v>13-fev-19</c:v>
                </c:pt>
                <c:pt idx="491">
                  <c:v>14-fev-19</c:v>
                </c:pt>
                <c:pt idx="492">
                  <c:v>15-fev-19</c:v>
                </c:pt>
                <c:pt idx="493">
                  <c:v>18-fev-19</c:v>
                </c:pt>
                <c:pt idx="494">
                  <c:v>19-fev-19</c:v>
                </c:pt>
                <c:pt idx="495">
                  <c:v>20-fev-19</c:v>
                </c:pt>
                <c:pt idx="496">
                  <c:v>21-fev-19</c:v>
                </c:pt>
                <c:pt idx="497">
                  <c:v>22-fev-19</c:v>
                </c:pt>
                <c:pt idx="498">
                  <c:v>25-fev-19</c:v>
                </c:pt>
                <c:pt idx="499">
                  <c:v>26-fev-19</c:v>
                </c:pt>
                <c:pt idx="500">
                  <c:v>27-fev-19</c:v>
                </c:pt>
                <c:pt idx="501">
                  <c:v>28-fev-19</c:v>
                </c:pt>
                <c:pt idx="502">
                  <c:v>1-mar-19</c:v>
                </c:pt>
                <c:pt idx="503">
                  <c:v>6-mar-19</c:v>
                </c:pt>
                <c:pt idx="504">
                  <c:v>7-mar-19</c:v>
                </c:pt>
                <c:pt idx="505">
                  <c:v>8-mar-19</c:v>
                </c:pt>
                <c:pt idx="506">
                  <c:v>11-mar-19</c:v>
                </c:pt>
                <c:pt idx="507">
                  <c:v>12-mar-19</c:v>
                </c:pt>
                <c:pt idx="508">
                  <c:v>13-mar-19</c:v>
                </c:pt>
                <c:pt idx="509">
                  <c:v>14-mar-19</c:v>
                </c:pt>
                <c:pt idx="510">
                  <c:v>15-mar-19</c:v>
                </c:pt>
                <c:pt idx="511">
                  <c:v>18-mar-19</c:v>
                </c:pt>
                <c:pt idx="512">
                  <c:v>19-mar-19</c:v>
                </c:pt>
                <c:pt idx="513">
                  <c:v>20-mar-19</c:v>
                </c:pt>
                <c:pt idx="514">
                  <c:v>21-mar-19</c:v>
                </c:pt>
                <c:pt idx="515">
                  <c:v>22-mar-19</c:v>
                </c:pt>
                <c:pt idx="516">
                  <c:v>25-mar-19</c:v>
                </c:pt>
                <c:pt idx="517">
                  <c:v>26-mar-19</c:v>
                </c:pt>
                <c:pt idx="518">
                  <c:v>27-mar-19</c:v>
                </c:pt>
                <c:pt idx="519">
                  <c:v>28-mar-19</c:v>
                </c:pt>
                <c:pt idx="520">
                  <c:v>29-mar-19</c:v>
                </c:pt>
                <c:pt idx="521">
                  <c:v>1-abr-19</c:v>
                </c:pt>
                <c:pt idx="522">
                  <c:v>2-abr-19</c:v>
                </c:pt>
                <c:pt idx="523">
                  <c:v>3-abr-19</c:v>
                </c:pt>
                <c:pt idx="524">
                  <c:v>4-abr-19</c:v>
                </c:pt>
                <c:pt idx="525">
                  <c:v>5-abr-19</c:v>
                </c:pt>
                <c:pt idx="526">
                  <c:v>8-abr-19</c:v>
                </c:pt>
                <c:pt idx="527">
                  <c:v>9-abr-19</c:v>
                </c:pt>
                <c:pt idx="528">
                  <c:v>10-abr-19</c:v>
                </c:pt>
                <c:pt idx="529">
                  <c:v>11-abr-19</c:v>
                </c:pt>
                <c:pt idx="530">
                  <c:v>12-abr-19</c:v>
                </c:pt>
                <c:pt idx="531">
                  <c:v>15-abr-19</c:v>
                </c:pt>
                <c:pt idx="532">
                  <c:v>16-abr-19</c:v>
                </c:pt>
                <c:pt idx="533">
                  <c:v>17-abr-19</c:v>
                </c:pt>
                <c:pt idx="534">
                  <c:v>18-abr-19</c:v>
                </c:pt>
                <c:pt idx="535">
                  <c:v>22-abr-19</c:v>
                </c:pt>
                <c:pt idx="536">
                  <c:v>23-abr-19</c:v>
                </c:pt>
                <c:pt idx="537">
                  <c:v>24-abr-19</c:v>
                </c:pt>
                <c:pt idx="538">
                  <c:v>25-abr-19</c:v>
                </c:pt>
                <c:pt idx="539">
                  <c:v>26-abr-19</c:v>
                </c:pt>
                <c:pt idx="540">
                  <c:v>29-abr-19</c:v>
                </c:pt>
                <c:pt idx="541">
                  <c:v>30-abr-19</c:v>
                </c:pt>
                <c:pt idx="542">
                  <c:v>2-mai-19</c:v>
                </c:pt>
                <c:pt idx="543">
                  <c:v>3-mai-19</c:v>
                </c:pt>
                <c:pt idx="544">
                  <c:v>6-mai-19</c:v>
                </c:pt>
                <c:pt idx="545">
                  <c:v>7-mai-19</c:v>
                </c:pt>
                <c:pt idx="546">
                  <c:v>8-mai-19</c:v>
                </c:pt>
                <c:pt idx="547">
                  <c:v>9-mai-19</c:v>
                </c:pt>
                <c:pt idx="548">
                  <c:v>10-mai-19</c:v>
                </c:pt>
                <c:pt idx="549">
                  <c:v>13-mai-19</c:v>
                </c:pt>
                <c:pt idx="550">
                  <c:v>14-mai-19</c:v>
                </c:pt>
                <c:pt idx="551">
                  <c:v>15-mai-19</c:v>
                </c:pt>
                <c:pt idx="552">
                  <c:v>16-mai-19</c:v>
                </c:pt>
                <c:pt idx="553">
                  <c:v>17-mai-19</c:v>
                </c:pt>
                <c:pt idx="554">
                  <c:v>20-mai-19</c:v>
                </c:pt>
                <c:pt idx="555">
                  <c:v>21-mai-19</c:v>
                </c:pt>
                <c:pt idx="556">
                  <c:v>22-mai-19</c:v>
                </c:pt>
                <c:pt idx="557">
                  <c:v>23-mai-19</c:v>
                </c:pt>
                <c:pt idx="558">
                  <c:v>24-mai-19</c:v>
                </c:pt>
                <c:pt idx="559">
                  <c:v>27-mai-19</c:v>
                </c:pt>
                <c:pt idx="560">
                  <c:v>28-mai-19</c:v>
                </c:pt>
                <c:pt idx="561">
                  <c:v>29-mai-19</c:v>
                </c:pt>
                <c:pt idx="562">
                  <c:v>30-mai-19</c:v>
                </c:pt>
                <c:pt idx="563">
                  <c:v>31-mai-19</c:v>
                </c:pt>
                <c:pt idx="564">
                  <c:v>3-jun-19</c:v>
                </c:pt>
                <c:pt idx="565">
                  <c:v>4-jun-19</c:v>
                </c:pt>
                <c:pt idx="566">
                  <c:v>5-jun-19</c:v>
                </c:pt>
                <c:pt idx="567">
                  <c:v>6-jun-19</c:v>
                </c:pt>
                <c:pt idx="568">
                  <c:v>7-jun-19</c:v>
                </c:pt>
                <c:pt idx="569">
                  <c:v>10-jun-19</c:v>
                </c:pt>
                <c:pt idx="570">
                  <c:v>11-jun-19</c:v>
                </c:pt>
                <c:pt idx="571">
                  <c:v>12-jun-19</c:v>
                </c:pt>
                <c:pt idx="572">
                  <c:v>13-jun-19</c:v>
                </c:pt>
                <c:pt idx="573">
                  <c:v>14-jun-19</c:v>
                </c:pt>
                <c:pt idx="574">
                  <c:v>17-jun-19</c:v>
                </c:pt>
                <c:pt idx="575">
                  <c:v>18-jun-19</c:v>
                </c:pt>
                <c:pt idx="576">
                  <c:v>19-jun-19</c:v>
                </c:pt>
                <c:pt idx="577">
                  <c:v>21-jun-19</c:v>
                </c:pt>
                <c:pt idx="578">
                  <c:v>24-jun-19</c:v>
                </c:pt>
                <c:pt idx="579">
                  <c:v>25-jun-19</c:v>
                </c:pt>
                <c:pt idx="580">
                  <c:v>26-jun-19</c:v>
                </c:pt>
                <c:pt idx="581">
                  <c:v>27-jun-19</c:v>
                </c:pt>
                <c:pt idx="582">
                  <c:v>28-jun-19</c:v>
                </c:pt>
                <c:pt idx="583">
                  <c:v>1-jul-19</c:v>
                </c:pt>
                <c:pt idx="584">
                  <c:v>2-jul-19</c:v>
                </c:pt>
                <c:pt idx="585">
                  <c:v>3-jul-19</c:v>
                </c:pt>
                <c:pt idx="586">
                  <c:v>4-jul-19</c:v>
                </c:pt>
                <c:pt idx="587">
                  <c:v>5-jul-19</c:v>
                </c:pt>
                <c:pt idx="588">
                  <c:v>8-jul-19</c:v>
                </c:pt>
                <c:pt idx="589">
                  <c:v>9-jul-19</c:v>
                </c:pt>
                <c:pt idx="590">
                  <c:v>10-jul-19</c:v>
                </c:pt>
                <c:pt idx="591">
                  <c:v>11-jul-19</c:v>
                </c:pt>
                <c:pt idx="592">
                  <c:v>12-jul-19</c:v>
                </c:pt>
                <c:pt idx="593">
                  <c:v>15-jul-19</c:v>
                </c:pt>
                <c:pt idx="594">
                  <c:v>16-jul-19</c:v>
                </c:pt>
                <c:pt idx="595">
                  <c:v>17-jul-19</c:v>
                </c:pt>
                <c:pt idx="596">
                  <c:v>18-jul-19</c:v>
                </c:pt>
                <c:pt idx="597">
                  <c:v>19-jul-19</c:v>
                </c:pt>
                <c:pt idx="598">
                  <c:v>22-jul-19</c:v>
                </c:pt>
                <c:pt idx="599">
                  <c:v>23-jul-19</c:v>
                </c:pt>
                <c:pt idx="600">
                  <c:v>24-jul-19</c:v>
                </c:pt>
                <c:pt idx="601">
                  <c:v>25-jul-19</c:v>
                </c:pt>
                <c:pt idx="602">
                  <c:v>26-jul-19</c:v>
                </c:pt>
                <c:pt idx="603">
                  <c:v>29-jul-19</c:v>
                </c:pt>
                <c:pt idx="604">
                  <c:v>30-jul-19</c:v>
                </c:pt>
                <c:pt idx="605">
                  <c:v>31-jul-19</c:v>
                </c:pt>
                <c:pt idx="606">
                  <c:v>1-ago-19</c:v>
                </c:pt>
                <c:pt idx="607">
                  <c:v>2-ago-19</c:v>
                </c:pt>
                <c:pt idx="608">
                  <c:v>5-ago-19</c:v>
                </c:pt>
                <c:pt idx="609">
                  <c:v>6-ago-19</c:v>
                </c:pt>
                <c:pt idx="610">
                  <c:v>7-ago-19</c:v>
                </c:pt>
                <c:pt idx="611">
                  <c:v>8-ago-19</c:v>
                </c:pt>
                <c:pt idx="612">
                  <c:v>9-ago-19</c:v>
                </c:pt>
                <c:pt idx="613">
                  <c:v>12-ago-19</c:v>
                </c:pt>
                <c:pt idx="614">
                  <c:v>13-ago-19</c:v>
                </c:pt>
                <c:pt idx="615">
                  <c:v>14-ago-19</c:v>
                </c:pt>
                <c:pt idx="616">
                  <c:v>15-ago-19</c:v>
                </c:pt>
                <c:pt idx="617">
                  <c:v>16-ago-19</c:v>
                </c:pt>
                <c:pt idx="618">
                  <c:v>19-ago-19</c:v>
                </c:pt>
                <c:pt idx="619">
                  <c:v>20-ago-19</c:v>
                </c:pt>
                <c:pt idx="620">
                  <c:v>21-ago-19</c:v>
                </c:pt>
                <c:pt idx="621">
                  <c:v>22-ago-19</c:v>
                </c:pt>
                <c:pt idx="622">
                  <c:v>23-ago-19</c:v>
                </c:pt>
                <c:pt idx="623">
                  <c:v>26-ago-19</c:v>
                </c:pt>
                <c:pt idx="624">
                  <c:v>27-ago-19</c:v>
                </c:pt>
                <c:pt idx="625">
                  <c:v>28-ago-19</c:v>
                </c:pt>
                <c:pt idx="626">
                  <c:v>29-ago-19</c:v>
                </c:pt>
                <c:pt idx="627">
                  <c:v>30-ago-19</c:v>
                </c:pt>
                <c:pt idx="628">
                  <c:v>2-set-19</c:v>
                </c:pt>
                <c:pt idx="629">
                  <c:v>3-set-19</c:v>
                </c:pt>
                <c:pt idx="630">
                  <c:v>4-set-19</c:v>
                </c:pt>
                <c:pt idx="631">
                  <c:v>5-set-19</c:v>
                </c:pt>
                <c:pt idx="632">
                  <c:v>6-set-19</c:v>
                </c:pt>
                <c:pt idx="633">
                  <c:v>9-set-19</c:v>
                </c:pt>
                <c:pt idx="634">
                  <c:v>10-set-19</c:v>
                </c:pt>
                <c:pt idx="635">
                  <c:v>11-set-19</c:v>
                </c:pt>
                <c:pt idx="636">
                  <c:v>12-set-19</c:v>
                </c:pt>
                <c:pt idx="637">
                  <c:v>13-set-19</c:v>
                </c:pt>
                <c:pt idx="638">
                  <c:v>16-set-19</c:v>
                </c:pt>
                <c:pt idx="639">
                  <c:v>17-set-19</c:v>
                </c:pt>
                <c:pt idx="640">
                  <c:v>18-set-19</c:v>
                </c:pt>
                <c:pt idx="641">
                  <c:v>19-set-19</c:v>
                </c:pt>
                <c:pt idx="642">
                  <c:v>20-set-19</c:v>
                </c:pt>
                <c:pt idx="643">
                  <c:v>23-set-19</c:v>
                </c:pt>
                <c:pt idx="644">
                  <c:v>24-set-19</c:v>
                </c:pt>
                <c:pt idx="645">
                  <c:v>25-set-19</c:v>
                </c:pt>
                <c:pt idx="646">
                  <c:v>26-set-19</c:v>
                </c:pt>
                <c:pt idx="647">
                  <c:v>27-set-19</c:v>
                </c:pt>
                <c:pt idx="648">
                  <c:v>30-set-19</c:v>
                </c:pt>
                <c:pt idx="649">
                  <c:v>1-out-19</c:v>
                </c:pt>
                <c:pt idx="650">
                  <c:v>2-out-19</c:v>
                </c:pt>
                <c:pt idx="651">
                  <c:v>3-out-19</c:v>
                </c:pt>
                <c:pt idx="652">
                  <c:v>4-out-19</c:v>
                </c:pt>
                <c:pt idx="653">
                  <c:v>7-out-19</c:v>
                </c:pt>
                <c:pt idx="654">
                  <c:v>8-out-19</c:v>
                </c:pt>
                <c:pt idx="655">
                  <c:v>9-out-19</c:v>
                </c:pt>
                <c:pt idx="656">
                  <c:v>10-out-19</c:v>
                </c:pt>
                <c:pt idx="657">
                  <c:v>11-out-19</c:v>
                </c:pt>
                <c:pt idx="658">
                  <c:v>14-out-19</c:v>
                </c:pt>
                <c:pt idx="659">
                  <c:v>15-out-19</c:v>
                </c:pt>
                <c:pt idx="660">
                  <c:v>16-out-19</c:v>
                </c:pt>
                <c:pt idx="661">
                  <c:v>17-out-19</c:v>
                </c:pt>
                <c:pt idx="662">
                  <c:v>18-out-19</c:v>
                </c:pt>
                <c:pt idx="663">
                  <c:v>21-out-19</c:v>
                </c:pt>
                <c:pt idx="664">
                  <c:v>22-out-19</c:v>
                </c:pt>
                <c:pt idx="665">
                  <c:v>23-out-19</c:v>
                </c:pt>
                <c:pt idx="666">
                  <c:v>24-out-19</c:v>
                </c:pt>
                <c:pt idx="667">
                  <c:v>25-out-19</c:v>
                </c:pt>
                <c:pt idx="668">
                  <c:v>28-out-19</c:v>
                </c:pt>
                <c:pt idx="669">
                  <c:v>29-out-19</c:v>
                </c:pt>
                <c:pt idx="670">
                  <c:v>30-out-19</c:v>
                </c:pt>
                <c:pt idx="671">
                  <c:v>31-out-19</c:v>
                </c:pt>
                <c:pt idx="672">
                  <c:v>1-nov-19</c:v>
                </c:pt>
                <c:pt idx="673">
                  <c:v>4-nov-19</c:v>
                </c:pt>
                <c:pt idx="674">
                  <c:v>5-nov-19</c:v>
                </c:pt>
                <c:pt idx="675">
                  <c:v>6-nov-19</c:v>
                </c:pt>
                <c:pt idx="676">
                  <c:v>7-nov-19</c:v>
                </c:pt>
                <c:pt idx="677">
                  <c:v>8-nov-19</c:v>
                </c:pt>
                <c:pt idx="678">
                  <c:v>11-nov-19</c:v>
                </c:pt>
                <c:pt idx="679">
                  <c:v>12-nov-19</c:v>
                </c:pt>
                <c:pt idx="680">
                  <c:v>13-nov-19</c:v>
                </c:pt>
                <c:pt idx="681">
                  <c:v>14-nov-19</c:v>
                </c:pt>
                <c:pt idx="682">
                  <c:v>18-nov-19</c:v>
                </c:pt>
                <c:pt idx="683">
                  <c:v>19-nov-19</c:v>
                </c:pt>
                <c:pt idx="684">
                  <c:v>20-nov-19</c:v>
                </c:pt>
                <c:pt idx="685">
                  <c:v>21-nov-19</c:v>
                </c:pt>
                <c:pt idx="686">
                  <c:v>22-nov-19</c:v>
                </c:pt>
                <c:pt idx="687">
                  <c:v>25-nov-19</c:v>
                </c:pt>
                <c:pt idx="688">
                  <c:v>26-nov-19</c:v>
                </c:pt>
                <c:pt idx="689">
                  <c:v>27-nov-19</c:v>
                </c:pt>
                <c:pt idx="690">
                  <c:v>28-nov-19</c:v>
                </c:pt>
                <c:pt idx="691">
                  <c:v>29-nov-19</c:v>
                </c:pt>
                <c:pt idx="692">
                  <c:v>2-dez-19</c:v>
                </c:pt>
                <c:pt idx="693">
                  <c:v>3-dez-19</c:v>
                </c:pt>
                <c:pt idx="694">
                  <c:v>4-dez-19</c:v>
                </c:pt>
                <c:pt idx="695">
                  <c:v>5-dez-19</c:v>
                </c:pt>
                <c:pt idx="696">
                  <c:v>6-dez-19</c:v>
                </c:pt>
                <c:pt idx="697">
                  <c:v>9-dez-19</c:v>
                </c:pt>
                <c:pt idx="698">
                  <c:v>10-dez-19</c:v>
                </c:pt>
                <c:pt idx="699">
                  <c:v>11-dez-19</c:v>
                </c:pt>
                <c:pt idx="700">
                  <c:v>12-dez-19</c:v>
                </c:pt>
                <c:pt idx="701">
                  <c:v>13-dez-19</c:v>
                </c:pt>
                <c:pt idx="702">
                  <c:v>16-dez-19</c:v>
                </c:pt>
                <c:pt idx="703">
                  <c:v>17-dez-19</c:v>
                </c:pt>
                <c:pt idx="704">
                  <c:v>18-dez-19</c:v>
                </c:pt>
                <c:pt idx="705">
                  <c:v>19-dez-19</c:v>
                </c:pt>
                <c:pt idx="706">
                  <c:v>20-dez-19</c:v>
                </c:pt>
                <c:pt idx="707">
                  <c:v>23-dez-19</c:v>
                </c:pt>
                <c:pt idx="708">
                  <c:v>24-dez-19</c:v>
                </c:pt>
                <c:pt idx="709">
                  <c:v>26-dez-19</c:v>
                </c:pt>
                <c:pt idx="710">
                  <c:v>27-dez-19</c:v>
                </c:pt>
                <c:pt idx="711">
                  <c:v>30-dez-19</c:v>
                </c:pt>
                <c:pt idx="712">
                  <c:v>31-dez-19</c:v>
                </c:pt>
              </c:strCache>
            </c:strRef>
          </c:cat>
          <c:val>
            <c:numRef>
              <c:f>Cenários!$H$2:$H$5000</c:f>
              <c:numCache>
                <c:formatCode>0.00%</c:formatCode>
                <c:ptCount val="4999"/>
                <c:pt idx="0">
                  <c:v>0.1275</c:v>
                </c:pt>
                <c:pt idx="1">
                  <c:v>0.1275</c:v>
                </c:pt>
                <c:pt idx="2">
                  <c:v>0.1275</c:v>
                </c:pt>
                <c:pt idx="3">
                  <c:v>0.1275</c:v>
                </c:pt>
                <c:pt idx="4">
                  <c:v>0.1275</c:v>
                </c:pt>
                <c:pt idx="5">
                  <c:v>0.1275</c:v>
                </c:pt>
                <c:pt idx="6">
                  <c:v>0.1275</c:v>
                </c:pt>
                <c:pt idx="7">
                  <c:v>0.1275</c:v>
                </c:pt>
                <c:pt idx="8">
                  <c:v>0.1275</c:v>
                </c:pt>
                <c:pt idx="9">
                  <c:v>0.1275</c:v>
                </c:pt>
                <c:pt idx="10">
                  <c:v>0.1275</c:v>
                </c:pt>
                <c:pt idx="11">
                  <c:v>0.1275</c:v>
                </c:pt>
                <c:pt idx="12">
                  <c:v>0.1275</c:v>
                </c:pt>
                <c:pt idx="13">
                  <c:v>0.1275</c:v>
                </c:pt>
                <c:pt idx="14">
                  <c:v>0.1275</c:v>
                </c:pt>
                <c:pt idx="15">
                  <c:v>0.1275</c:v>
                </c:pt>
                <c:pt idx="16">
                  <c:v>0.1275</c:v>
                </c:pt>
                <c:pt idx="17">
                  <c:v>0.1275</c:v>
                </c:pt>
                <c:pt idx="18">
                  <c:v>0.1275</c:v>
                </c:pt>
                <c:pt idx="19">
                  <c:v>0.1275</c:v>
                </c:pt>
                <c:pt idx="20">
                  <c:v>0.1275</c:v>
                </c:pt>
                <c:pt idx="21">
                  <c:v>0.1275</c:v>
                </c:pt>
                <c:pt idx="22">
                  <c:v>0.1275</c:v>
                </c:pt>
                <c:pt idx="23">
                  <c:v>0.1275</c:v>
                </c:pt>
                <c:pt idx="24">
                  <c:v>0.1275</c:v>
                </c:pt>
                <c:pt idx="25">
                  <c:v>0.1275</c:v>
                </c:pt>
                <c:pt idx="26">
                  <c:v>0.1275</c:v>
                </c:pt>
                <c:pt idx="27">
                  <c:v>0.1275</c:v>
                </c:pt>
                <c:pt idx="28">
                  <c:v>0.1275</c:v>
                </c:pt>
                <c:pt idx="29">
                  <c:v>0.1275</c:v>
                </c:pt>
                <c:pt idx="30">
                  <c:v>0.1275</c:v>
                </c:pt>
                <c:pt idx="31">
                  <c:v>0.1275</c:v>
                </c:pt>
                <c:pt idx="32">
                  <c:v>0.11750000000000001</c:v>
                </c:pt>
                <c:pt idx="33">
                  <c:v>0.11750000000000001</c:v>
                </c:pt>
                <c:pt idx="34">
                  <c:v>0.11750000000000001</c:v>
                </c:pt>
                <c:pt idx="35">
                  <c:v>0.11750000000000001</c:v>
                </c:pt>
                <c:pt idx="36">
                  <c:v>0.11750000000000001</c:v>
                </c:pt>
                <c:pt idx="37">
                  <c:v>0.11750000000000001</c:v>
                </c:pt>
                <c:pt idx="38">
                  <c:v>0.11750000000000001</c:v>
                </c:pt>
                <c:pt idx="39">
                  <c:v>0.11750000000000001</c:v>
                </c:pt>
                <c:pt idx="40">
                  <c:v>0.11750000000000001</c:v>
                </c:pt>
                <c:pt idx="41">
                  <c:v>0.11750000000000001</c:v>
                </c:pt>
                <c:pt idx="42">
                  <c:v>0.11750000000000001</c:v>
                </c:pt>
                <c:pt idx="43">
                  <c:v>0.11750000000000001</c:v>
                </c:pt>
                <c:pt idx="44">
                  <c:v>0.11750000000000001</c:v>
                </c:pt>
                <c:pt idx="45">
                  <c:v>0.11750000000000001</c:v>
                </c:pt>
                <c:pt idx="46">
                  <c:v>0.11750000000000001</c:v>
                </c:pt>
                <c:pt idx="47">
                  <c:v>0.11750000000000001</c:v>
                </c:pt>
                <c:pt idx="48">
                  <c:v>0.11750000000000001</c:v>
                </c:pt>
                <c:pt idx="49">
                  <c:v>0.11750000000000001</c:v>
                </c:pt>
                <c:pt idx="50">
                  <c:v>0.11750000000000001</c:v>
                </c:pt>
                <c:pt idx="51">
                  <c:v>0.11750000000000001</c:v>
                </c:pt>
                <c:pt idx="52">
                  <c:v>0.11750000000000001</c:v>
                </c:pt>
                <c:pt idx="53">
                  <c:v>0.11750000000000001</c:v>
                </c:pt>
                <c:pt idx="54">
                  <c:v>0.11750000000000001</c:v>
                </c:pt>
                <c:pt idx="55">
                  <c:v>0.11750000000000001</c:v>
                </c:pt>
                <c:pt idx="56">
                  <c:v>0.11750000000000001</c:v>
                </c:pt>
                <c:pt idx="57">
                  <c:v>0.11750000000000001</c:v>
                </c:pt>
                <c:pt idx="58">
                  <c:v>0.11750000000000001</c:v>
                </c:pt>
                <c:pt idx="59">
                  <c:v>0.11750000000000001</c:v>
                </c:pt>
                <c:pt idx="60">
                  <c:v>0.11750000000000001</c:v>
                </c:pt>
                <c:pt idx="61">
                  <c:v>0.11750000000000001</c:v>
                </c:pt>
                <c:pt idx="62">
                  <c:v>0.11750000000000001</c:v>
                </c:pt>
                <c:pt idx="63">
                  <c:v>0.11750000000000001</c:v>
                </c:pt>
                <c:pt idx="64">
                  <c:v>0.10750000000000001</c:v>
                </c:pt>
                <c:pt idx="65">
                  <c:v>0.10750000000000001</c:v>
                </c:pt>
                <c:pt idx="66">
                  <c:v>0.10750000000000001</c:v>
                </c:pt>
                <c:pt idx="67">
                  <c:v>0.10750000000000001</c:v>
                </c:pt>
                <c:pt idx="68">
                  <c:v>0.10750000000000001</c:v>
                </c:pt>
                <c:pt idx="69">
                  <c:v>0.10750000000000001</c:v>
                </c:pt>
                <c:pt idx="70">
                  <c:v>0.10750000000000001</c:v>
                </c:pt>
                <c:pt idx="71">
                  <c:v>0.10750000000000001</c:v>
                </c:pt>
                <c:pt idx="72">
                  <c:v>0.10750000000000001</c:v>
                </c:pt>
                <c:pt idx="73">
                  <c:v>0.10750000000000001</c:v>
                </c:pt>
                <c:pt idx="74">
                  <c:v>0.10750000000000001</c:v>
                </c:pt>
                <c:pt idx="75">
                  <c:v>0.10750000000000001</c:v>
                </c:pt>
                <c:pt idx="76">
                  <c:v>0.10750000000000001</c:v>
                </c:pt>
                <c:pt idx="77">
                  <c:v>0.10750000000000001</c:v>
                </c:pt>
                <c:pt idx="78">
                  <c:v>0.10750000000000001</c:v>
                </c:pt>
                <c:pt idx="79">
                  <c:v>0.10750000000000001</c:v>
                </c:pt>
                <c:pt idx="80">
                  <c:v>0.10750000000000001</c:v>
                </c:pt>
                <c:pt idx="81">
                  <c:v>0.10750000000000001</c:v>
                </c:pt>
                <c:pt idx="82">
                  <c:v>0.10750000000000001</c:v>
                </c:pt>
                <c:pt idx="83">
                  <c:v>0.10750000000000001</c:v>
                </c:pt>
                <c:pt idx="84">
                  <c:v>0.10750000000000001</c:v>
                </c:pt>
                <c:pt idx="85">
                  <c:v>0.10750000000000001</c:v>
                </c:pt>
                <c:pt idx="86">
                  <c:v>0.10750000000000001</c:v>
                </c:pt>
                <c:pt idx="87">
                  <c:v>0.10750000000000001</c:v>
                </c:pt>
                <c:pt idx="88">
                  <c:v>0.10750000000000001</c:v>
                </c:pt>
                <c:pt idx="89">
                  <c:v>0.10750000000000001</c:v>
                </c:pt>
                <c:pt idx="90">
                  <c:v>0.10750000000000001</c:v>
                </c:pt>
                <c:pt idx="91">
                  <c:v>0.10750000000000001</c:v>
                </c:pt>
                <c:pt idx="92">
                  <c:v>0.10750000000000001</c:v>
                </c:pt>
                <c:pt idx="93">
                  <c:v>0.10750000000000001</c:v>
                </c:pt>
                <c:pt idx="94">
                  <c:v>0.10750000000000001</c:v>
                </c:pt>
                <c:pt idx="95">
                  <c:v>0.10750000000000001</c:v>
                </c:pt>
                <c:pt idx="96">
                  <c:v>0.10750000000000001</c:v>
                </c:pt>
                <c:pt idx="97">
                  <c:v>0.10750000000000001</c:v>
                </c:pt>
                <c:pt idx="98">
                  <c:v>0.10750000000000001</c:v>
                </c:pt>
                <c:pt idx="99">
                  <c:v>0.10750000000000001</c:v>
                </c:pt>
                <c:pt idx="100">
                  <c:v>0.10750000000000001</c:v>
                </c:pt>
                <c:pt idx="101">
                  <c:v>0.10750000000000001</c:v>
                </c:pt>
                <c:pt idx="102">
                  <c:v>0.10750000000000001</c:v>
                </c:pt>
                <c:pt idx="103">
                  <c:v>9.7500000000000017E-2</c:v>
                </c:pt>
                <c:pt idx="104">
                  <c:v>9.7500000000000017E-2</c:v>
                </c:pt>
                <c:pt idx="105">
                  <c:v>9.7500000000000017E-2</c:v>
                </c:pt>
                <c:pt idx="106">
                  <c:v>9.7500000000000017E-2</c:v>
                </c:pt>
                <c:pt idx="107">
                  <c:v>9.7500000000000017E-2</c:v>
                </c:pt>
                <c:pt idx="108">
                  <c:v>9.7500000000000017E-2</c:v>
                </c:pt>
                <c:pt idx="109">
                  <c:v>9.7500000000000017E-2</c:v>
                </c:pt>
                <c:pt idx="110">
                  <c:v>9.7500000000000017E-2</c:v>
                </c:pt>
                <c:pt idx="111">
                  <c:v>9.7500000000000017E-2</c:v>
                </c:pt>
                <c:pt idx="112">
                  <c:v>9.7500000000000017E-2</c:v>
                </c:pt>
                <c:pt idx="113">
                  <c:v>9.7500000000000017E-2</c:v>
                </c:pt>
                <c:pt idx="114">
                  <c:v>9.7500000000000017E-2</c:v>
                </c:pt>
                <c:pt idx="115">
                  <c:v>9.7500000000000017E-2</c:v>
                </c:pt>
                <c:pt idx="116">
                  <c:v>9.7500000000000017E-2</c:v>
                </c:pt>
                <c:pt idx="117">
                  <c:v>9.7500000000000017E-2</c:v>
                </c:pt>
                <c:pt idx="118">
                  <c:v>9.7500000000000017E-2</c:v>
                </c:pt>
                <c:pt idx="119">
                  <c:v>9.7500000000000017E-2</c:v>
                </c:pt>
                <c:pt idx="120">
                  <c:v>9.7500000000000017E-2</c:v>
                </c:pt>
                <c:pt idx="121">
                  <c:v>9.7500000000000017E-2</c:v>
                </c:pt>
                <c:pt idx="122">
                  <c:v>9.7500000000000017E-2</c:v>
                </c:pt>
                <c:pt idx="123">
                  <c:v>9.7500000000000017E-2</c:v>
                </c:pt>
                <c:pt idx="124">
                  <c:v>9.7500000000000017E-2</c:v>
                </c:pt>
                <c:pt idx="125">
                  <c:v>9.7500000000000017E-2</c:v>
                </c:pt>
                <c:pt idx="126">
                  <c:v>9.7500000000000017E-2</c:v>
                </c:pt>
                <c:pt idx="127">
                  <c:v>9.7500000000000017E-2</c:v>
                </c:pt>
                <c:pt idx="128">
                  <c:v>9.7500000000000017E-2</c:v>
                </c:pt>
                <c:pt idx="129">
                  <c:v>9.7500000000000017E-2</c:v>
                </c:pt>
                <c:pt idx="130">
                  <c:v>9.7500000000000017E-2</c:v>
                </c:pt>
                <c:pt idx="131">
                  <c:v>9.7500000000000017E-2</c:v>
                </c:pt>
                <c:pt idx="132">
                  <c:v>9.7500000000000017E-2</c:v>
                </c:pt>
                <c:pt idx="133">
                  <c:v>8.7500000000000022E-2</c:v>
                </c:pt>
                <c:pt idx="134">
                  <c:v>8.7500000000000022E-2</c:v>
                </c:pt>
                <c:pt idx="135">
                  <c:v>8.7500000000000022E-2</c:v>
                </c:pt>
                <c:pt idx="136">
                  <c:v>8.7500000000000022E-2</c:v>
                </c:pt>
                <c:pt idx="137">
                  <c:v>8.7500000000000022E-2</c:v>
                </c:pt>
                <c:pt idx="138">
                  <c:v>8.7500000000000022E-2</c:v>
                </c:pt>
                <c:pt idx="139">
                  <c:v>8.7500000000000022E-2</c:v>
                </c:pt>
                <c:pt idx="140">
                  <c:v>8.7500000000000022E-2</c:v>
                </c:pt>
                <c:pt idx="141">
                  <c:v>8.7500000000000022E-2</c:v>
                </c:pt>
                <c:pt idx="142">
                  <c:v>8.7500000000000022E-2</c:v>
                </c:pt>
                <c:pt idx="143">
                  <c:v>8.7500000000000022E-2</c:v>
                </c:pt>
                <c:pt idx="144">
                  <c:v>8.7500000000000022E-2</c:v>
                </c:pt>
                <c:pt idx="145">
                  <c:v>8.7500000000000022E-2</c:v>
                </c:pt>
                <c:pt idx="146">
                  <c:v>8.7500000000000022E-2</c:v>
                </c:pt>
                <c:pt idx="147">
                  <c:v>8.7500000000000022E-2</c:v>
                </c:pt>
                <c:pt idx="148">
                  <c:v>8.7500000000000022E-2</c:v>
                </c:pt>
                <c:pt idx="149">
                  <c:v>8.7500000000000022E-2</c:v>
                </c:pt>
                <c:pt idx="150">
                  <c:v>8.7500000000000022E-2</c:v>
                </c:pt>
                <c:pt idx="151">
                  <c:v>8.7500000000000022E-2</c:v>
                </c:pt>
                <c:pt idx="152">
                  <c:v>8.7500000000000022E-2</c:v>
                </c:pt>
                <c:pt idx="153">
                  <c:v>8.7500000000000022E-2</c:v>
                </c:pt>
                <c:pt idx="154">
                  <c:v>8.7500000000000022E-2</c:v>
                </c:pt>
                <c:pt idx="155">
                  <c:v>8.7500000000000022E-2</c:v>
                </c:pt>
                <c:pt idx="156">
                  <c:v>8.7500000000000022E-2</c:v>
                </c:pt>
                <c:pt idx="157">
                  <c:v>8.7500000000000022E-2</c:v>
                </c:pt>
                <c:pt idx="158">
                  <c:v>8.7500000000000022E-2</c:v>
                </c:pt>
                <c:pt idx="159">
                  <c:v>8.7500000000000022E-2</c:v>
                </c:pt>
                <c:pt idx="160">
                  <c:v>8.7500000000000022E-2</c:v>
                </c:pt>
                <c:pt idx="161">
                  <c:v>8.7500000000000022E-2</c:v>
                </c:pt>
                <c:pt idx="162">
                  <c:v>8.7500000000000022E-2</c:v>
                </c:pt>
                <c:pt idx="163">
                  <c:v>8.7500000000000022E-2</c:v>
                </c:pt>
                <c:pt idx="164">
                  <c:v>8.7500000000000022E-2</c:v>
                </c:pt>
                <c:pt idx="165">
                  <c:v>8.7500000000000022E-2</c:v>
                </c:pt>
                <c:pt idx="166">
                  <c:v>7.7500000000000027E-2</c:v>
                </c:pt>
                <c:pt idx="167">
                  <c:v>7.7500000000000027E-2</c:v>
                </c:pt>
                <c:pt idx="168">
                  <c:v>7.7500000000000027E-2</c:v>
                </c:pt>
                <c:pt idx="169">
                  <c:v>7.7500000000000027E-2</c:v>
                </c:pt>
                <c:pt idx="170">
                  <c:v>7.7500000000000027E-2</c:v>
                </c:pt>
                <c:pt idx="171">
                  <c:v>7.7500000000000027E-2</c:v>
                </c:pt>
                <c:pt idx="172">
                  <c:v>7.7500000000000027E-2</c:v>
                </c:pt>
                <c:pt idx="173">
                  <c:v>7.7500000000000027E-2</c:v>
                </c:pt>
                <c:pt idx="174">
                  <c:v>7.7500000000000027E-2</c:v>
                </c:pt>
                <c:pt idx="175">
                  <c:v>7.7500000000000027E-2</c:v>
                </c:pt>
                <c:pt idx="176">
                  <c:v>7.7500000000000027E-2</c:v>
                </c:pt>
                <c:pt idx="177">
                  <c:v>7.7500000000000027E-2</c:v>
                </c:pt>
                <c:pt idx="178">
                  <c:v>7.7500000000000027E-2</c:v>
                </c:pt>
                <c:pt idx="179">
                  <c:v>7.7500000000000027E-2</c:v>
                </c:pt>
                <c:pt idx="180">
                  <c:v>7.7500000000000027E-2</c:v>
                </c:pt>
                <c:pt idx="181">
                  <c:v>7.7500000000000027E-2</c:v>
                </c:pt>
                <c:pt idx="182">
                  <c:v>7.7500000000000027E-2</c:v>
                </c:pt>
                <c:pt idx="183">
                  <c:v>7.7500000000000027E-2</c:v>
                </c:pt>
                <c:pt idx="184">
                  <c:v>7.7500000000000027E-2</c:v>
                </c:pt>
                <c:pt idx="185">
                  <c:v>7.7500000000000027E-2</c:v>
                </c:pt>
                <c:pt idx="186">
                  <c:v>7.7500000000000027E-2</c:v>
                </c:pt>
                <c:pt idx="187">
                  <c:v>7.7500000000000027E-2</c:v>
                </c:pt>
                <c:pt idx="188">
                  <c:v>7.7500000000000027E-2</c:v>
                </c:pt>
                <c:pt idx="189">
                  <c:v>7.7500000000000027E-2</c:v>
                </c:pt>
                <c:pt idx="190">
                  <c:v>7.7500000000000027E-2</c:v>
                </c:pt>
                <c:pt idx="191">
                  <c:v>7.7500000000000027E-2</c:v>
                </c:pt>
                <c:pt idx="192">
                  <c:v>7.7500000000000027E-2</c:v>
                </c:pt>
                <c:pt idx="193">
                  <c:v>7.7500000000000027E-2</c:v>
                </c:pt>
                <c:pt idx="194">
                  <c:v>6.7500000000000032E-2</c:v>
                </c:pt>
                <c:pt idx="195">
                  <c:v>6.7500000000000032E-2</c:v>
                </c:pt>
                <c:pt idx="196">
                  <c:v>6.7500000000000032E-2</c:v>
                </c:pt>
                <c:pt idx="197">
                  <c:v>6.7500000000000032E-2</c:v>
                </c:pt>
                <c:pt idx="198">
                  <c:v>6.7500000000000032E-2</c:v>
                </c:pt>
                <c:pt idx="199">
                  <c:v>6.7500000000000032E-2</c:v>
                </c:pt>
                <c:pt idx="200">
                  <c:v>6.7500000000000032E-2</c:v>
                </c:pt>
                <c:pt idx="201">
                  <c:v>6.7500000000000032E-2</c:v>
                </c:pt>
                <c:pt idx="202">
                  <c:v>6.7500000000000032E-2</c:v>
                </c:pt>
                <c:pt idx="203">
                  <c:v>6.7500000000000032E-2</c:v>
                </c:pt>
                <c:pt idx="204">
                  <c:v>6.7500000000000032E-2</c:v>
                </c:pt>
                <c:pt idx="205">
                  <c:v>6.7500000000000032E-2</c:v>
                </c:pt>
                <c:pt idx="206">
                  <c:v>6.7500000000000032E-2</c:v>
                </c:pt>
                <c:pt idx="207">
                  <c:v>6.7500000000000032E-2</c:v>
                </c:pt>
                <c:pt idx="208">
                  <c:v>6.7500000000000032E-2</c:v>
                </c:pt>
                <c:pt idx="209">
                  <c:v>6.7500000000000032E-2</c:v>
                </c:pt>
                <c:pt idx="210">
                  <c:v>6.7500000000000032E-2</c:v>
                </c:pt>
                <c:pt idx="211">
                  <c:v>6.7500000000000032E-2</c:v>
                </c:pt>
                <c:pt idx="212">
                  <c:v>6.7500000000000032E-2</c:v>
                </c:pt>
                <c:pt idx="213">
                  <c:v>6.7500000000000032E-2</c:v>
                </c:pt>
                <c:pt idx="214">
                  <c:v>6.7500000000000032E-2</c:v>
                </c:pt>
                <c:pt idx="215">
                  <c:v>6.7500000000000032E-2</c:v>
                </c:pt>
                <c:pt idx="216">
                  <c:v>6.7500000000000032E-2</c:v>
                </c:pt>
                <c:pt idx="217">
                  <c:v>6.7500000000000032E-2</c:v>
                </c:pt>
                <c:pt idx="218">
                  <c:v>6.7500000000000032E-2</c:v>
                </c:pt>
                <c:pt idx="219">
                  <c:v>6.7500000000000032E-2</c:v>
                </c:pt>
                <c:pt idx="220">
                  <c:v>6.7500000000000032E-2</c:v>
                </c:pt>
                <c:pt idx="221">
                  <c:v>6.7500000000000032E-2</c:v>
                </c:pt>
                <c:pt idx="222">
                  <c:v>6.7500000000000032E-2</c:v>
                </c:pt>
                <c:pt idx="223">
                  <c:v>6.7500000000000032E-2</c:v>
                </c:pt>
                <c:pt idx="224">
                  <c:v>6.7500000000000032E-2</c:v>
                </c:pt>
                <c:pt idx="225">
                  <c:v>6.7500000000000032E-2</c:v>
                </c:pt>
                <c:pt idx="226">
                  <c:v>6.7500000000000032E-2</c:v>
                </c:pt>
                <c:pt idx="227">
                  <c:v>6.7500000000000032E-2</c:v>
                </c:pt>
                <c:pt idx="228">
                  <c:v>6.7500000000000032E-2</c:v>
                </c:pt>
                <c:pt idx="229">
                  <c:v>6.7500000000000032E-2</c:v>
                </c:pt>
                <c:pt idx="230">
                  <c:v>6.7500000000000032E-2</c:v>
                </c:pt>
                <c:pt idx="231">
                  <c:v>6.7500000000000032E-2</c:v>
                </c:pt>
                <c:pt idx="232">
                  <c:v>6.7500000000000032E-2</c:v>
                </c:pt>
                <c:pt idx="233">
                  <c:v>6.7500000000000032E-2</c:v>
                </c:pt>
                <c:pt idx="234">
                  <c:v>6.7500000000000032E-2</c:v>
                </c:pt>
                <c:pt idx="235">
                  <c:v>6.7500000000000032E-2</c:v>
                </c:pt>
                <c:pt idx="236">
                  <c:v>6.7500000000000032E-2</c:v>
                </c:pt>
                <c:pt idx="237">
                  <c:v>6.7500000000000032E-2</c:v>
                </c:pt>
                <c:pt idx="238">
                  <c:v>6.7500000000000032E-2</c:v>
                </c:pt>
                <c:pt idx="239">
                  <c:v>6.7500000000000032E-2</c:v>
                </c:pt>
                <c:pt idx="240">
                  <c:v>6.7500000000000032E-2</c:v>
                </c:pt>
                <c:pt idx="241">
                  <c:v>6.7500000000000032E-2</c:v>
                </c:pt>
                <c:pt idx="242">
                  <c:v>6.7500000000000032E-2</c:v>
                </c:pt>
                <c:pt idx="243">
                  <c:v>6.7500000000000032E-2</c:v>
                </c:pt>
                <c:pt idx="244">
                  <c:v>6.7500000000000032E-2</c:v>
                </c:pt>
                <c:pt idx="245">
                  <c:v>6.7500000000000032E-2</c:v>
                </c:pt>
                <c:pt idx="246">
                  <c:v>6.7500000000000032E-2</c:v>
                </c:pt>
                <c:pt idx="247">
                  <c:v>6.7500000000000032E-2</c:v>
                </c:pt>
                <c:pt idx="248">
                  <c:v>6.7500000000000032E-2</c:v>
                </c:pt>
                <c:pt idx="249">
                  <c:v>6.7500000000000032E-2</c:v>
                </c:pt>
                <c:pt idx="250">
                  <c:v>6.7500000000000032E-2</c:v>
                </c:pt>
                <c:pt idx="251">
                  <c:v>6.7500000000000032E-2</c:v>
                </c:pt>
                <c:pt idx="252">
                  <c:v>6.7500000000000032E-2</c:v>
                </c:pt>
                <c:pt idx="253">
                  <c:v>6.7500000000000032E-2</c:v>
                </c:pt>
                <c:pt idx="254">
                  <c:v>6.7500000000000032E-2</c:v>
                </c:pt>
                <c:pt idx="255">
                  <c:v>6.7500000000000032E-2</c:v>
                </c:pt>
                <c:pt idx="256">
                  <c:v>6.7500000000000032E-2</c:v>
                </c:pt>
                <c:pt idx="257">
                  <c:v>6.7500000000000032E-2</c:v>
                </c:pt>
                <c:pt idx="258">
                  <c:v>6.7500000000000032E-2</c:v>
                </c:pt>
                <c:pt idx="259">
                  <c:v>6.7500000000000032E-2</c:v>
                </c:pt>
                <c:pt idx="260">
                  <c:v>6.7500000000000032E-2</c:v>
                </c:pt>
                <c:pt idx="261">
                  <c:v>6.7500000000000032E-2</c:v>
                </c:pt>
                <c:pt idx="262">
                  <c:v>6.7500000000000032E-2</c:v>
                </c:pt>
                <c:pt idx="263">
                  <c:v>6.7500000000000032E-2</c:v>
                </c:pt>
                <c:pt idx="264">
                  <c:v>6.7500000000000032E-2</c:v>
                </c:pt>
                <c:pt idx="265">
                  <c:v>6.7500000000000032E-2</c:v>
                </c:pt>
                <c:pt idx="266">
                  <c:v>6.7500000000000032E-2</c:v>
                </c:pt>
                <c:pt idx="267">
                  <c:v>6.7500000000000032E-2</c:v>
                </c:pt>
                <c:pt idx="268">
                  <c:v>6.7500000000000032E-2</c:v>
                </c:pt>
                <c:pt idx="269">
                  <c:v>6.7500000000000032E-2</c:v>
                </c:pt>
                <c:pt idx="270">
                  <c:v>6.7500000000000032E-2</c:v>
                </c:pt>
                <c:pt idx="271">
                  <c:v>6.7500000000000032E-2</c:v>
                </c:pt>
                <c:pt idx="272">
                  <c:v>6.7500000000000032E-2</c:v>
                </c:pt>
                <c:pt idx="273">
                  <c:v>6.7500000000000032E-2</c:v>
                </c:pt>
                <c:pt idx="274">
                  <c:v>6.7500000000000032E-2</c:v>
                </c:pt>
                <c:pt idx="275">
                  <c:v>6.7500000000000032E-2</c:v>
                </c:pt>
                <c:pt idx="276">
                  <c:v>6.7500000000000032E-2</c:v>
                </c:pt>
                <c:pt idx="277">
                  <c:v>6.7500000000000032E-2</c:v>
                </c:pt>
                <c:pt idx="278">
                  <c:v>6.7500000000000032E-2</c:v>
                </c:pt>
                <c:pt idx="279">
                  <c:v>6.7500000000000032E-2</c:v>
                </c:pt>
                <c:pt idx="280">
                  <c:v>6.7500000000000032E-2</c:v>
                </c:pt>
                <c:pt idx="281">
                  <c:v>6.7500000000000032E-2</c:v>
                </c:pt>
                <c:pt idx="282">
                  <c:v>6.7500000000000032E-2</c:v>
                </c:pt>
                <c:pt idx="283">
                  <c:v>6.7500000000000032E-2</c:v>
                </c:pt>
                <c:pt idx="284">
                  <c:v>6.7500000000000032E-2</c:v>
                </c:pt>
                <c:pt idx="285">
                  <c:v>6.7500000000000032E-2</c:v>
                </c:pt>
                <c:pt idx="286">
                  <c:v>6.7500000000000032E-2</c:v>
                </c:pt>
                <c:pt idx="287">
                  <c:v>6.7500000000000032E-2</c:v>
                </c:pt>
                <c:pt idx="288">
                  <c:v>6.7500000000000032E-2</c:v>
                </c:pt>
                <c:pt idx="289">
                  <c:v>6.7500000000000032E-2</c:v>
                </c:pt>
                <c:pt idx="290">
                  <c:v>6.7500000000000032E-2</c:v>
                </c:pt>
                <c:pt idx="291">
                  <c:v>6.7500000000000032E-2</c:v>
                </c:pt>
                <c:pt idx="292">
                  <c:v>6.7500000000000032E-2</c:v>
                </c:pt>
                <c:pt idx="293">
                  <c:v>6.7500000000000032E-2</c:v>
                </c:pt>
                <c:pt idx="294">
                  <c:v>6.7500000000000032E-2</c:v>
                </c:pt>
                <c:pt idx="295">
                  <c:v>6.7500000000000032E-2</c:v>
                </c:pt>
                <c:pt idx="296">
                  <c:v>6.7500000000000032E-2</c:v>
                </c:pt>
                <c:pt idx="297">
                  <c:v>6.7500000000000032E-2</c:v>
                </c:pt>
                <c:pt idx="298">
                  <c:v>6.7500000000000032E-2</c:v>
                </c:pt>
                <c:pt idx="299">
                  <c:v>6.7500000000000032E-2</c:v>
                </c:pt>
                <c:pt idx="300">
                  <c:v>6.7500000000000032E-2</c:v>
                </c:pt>
                <c:pt idx="301">
                  <c:v>6.7500000000000032E-2</c:v>
                </c:pt>
                <c:pt idx="302">
                  <c:v>6.7500000000000032E-2</c:v>
                </c:pt>
                <c:pt idx="303">
                  <c:v>6.7500000000000032E-2</c:v>
                </c:pt>
                <c:pt idx="304">
                  <c:v>6.7500000000000032E-2</c:v>
                </c:pt>
                <c:pt idx="305">
                  <c:v>6.7500000000000032E-2</c:v>
                </c:pt>
                <c:pt idx="306">
                  <c:v>6.7500000000000032E-2</c:v>
                </c:pt>
                <c:pt idx="307">
                  <c:v>6.7500000000000032E-2</c:v>
                </c:pt>
                <c:pt idx="308">
                  <c:v>6.7500000000000032E-2</c:v>
                </c:pt>
                <c:pt idx="309">
                  <c:v>6.7500000000000032E-2</c:v>
                </c:pt>
                <c:pt idx="310">
                  <c:v>6.7500000000000032E-2</c:v>
                </c:pt>
                <c:pt idx="311">
                  <c:v>6.7500000000000032E-2</c:v>
                </c:pt>
                <c:pt idx="312">
                  <c:v>6.7500000000000032E-2</c:v>
                </c:pt>
                <c:pt idx="313">
                  <c:v>6.7500000000000032E-2</c:v>
                </c:pt>
                <c:pt idx="314">
                  <c:v>6.7500000000000032E-2</c:v>
                </c:pt>
                <c:pt idx="315">
                  <c:v>6.7500000000000032E-2</c:v>
                </c:pt>
                <c:pt idx="316">
                  <c:v>6.7500000000000032E-2</c:v>
                </c:pt>
                <c:pt idx="317">
                  <c:v>6.7500000000000032E-2</c:v>
                </c:pt>
                <c:pt idx="318">
                  <c:v>6.7500000000000032E-2</c:v>
                </c:pt>
                <c:pt idx="319">
                  <c:v>6.7500000000000032E-2</c:v>
                </c:pt>
                <c:pt idx="320">
                  <c:v>6.7500000000000032E-2</c:v>
                </c:pt>
                <c:pt idx="321">
                  <c:v>6.7500000000000032E-2</c:v>
                </c:pt>
                <c:pt idx="322">
                  <c:v>6.7500000000000032E-2</c:v>
                </c:pt>
                <c:pt idx="323">
                  <c:v>6.7500000000000032E-2</c:v>
                </c:pt>
                <c:pt idx="324">
                  <c:v>6.7500000000000032E-2</c:v>
                </c:pt>
                <c:pt idx="325">
                  <c:v>6.7500000000000032E-2</c:v>
                </c:pt>
                <c:pt idx="326">
                  <c:v>6.7500000000000032E-2</c:v>
                </c:pt>
                <c:pt idx="327">
                  <c:v>6.7500000000000032E-2</c:v>
                </c:pt>
                <c:pt idx="328">
                  <c:v>6.7500000000000032E-2</c:v>
                </c:pt>
                <c:pt idx="329">
                  <c:v>6.7500000000000032E-2</c:v>
                </c:pt>
                <c:pt idx="330">
                  <c:v>6.7500000000000032E-2</c:v>
                </c:pt>
                <c:pt idx="331">
                  <c:v>6.7500000000000032E-2</c:v>
                </c:pt>
                <c:pt idx="332">
                  <c:v>6.7500000000000032E-2</c:v>
                </c:pt>
                <c:pt idx="333">
                  <c:v>6.7500000000000032E-2</c:v>
                </c:pt>
                <c:pt idx="334">
                  <c:v>6.7500000000000032E-2</c:v>
                </c:pt>
                <c:pt idx="335">
                  <c:v>6.7500000000000032E-2</c:v>
                </c:pt>
                <c:pt idx="336">
                  <c:v>6.7500000000000032E-2</c:v>
                </c:pt>
                <c:pt idx="337">
                  <c:v>6.7500000000000032E-2</c:v>
                </c:pt>
                <c:pt idx="338">
                  <c:v>6.7500000000000032E-2</c:v>
                </c:pt>
                <c:pt idx="339">
                  <c:v>6.7500000000000032E-2</c:v>
                </c:pt>
                <c:pt idx="340">
                  <c:v>6.7500000000000032E-2</c:v>
                </c:pt>
                <c:pt idx="341">
                  <c:v>6.7500000000000032E-2</c:v>
                </c:pt>
                <c:pt idx="342">
                  <c:v>6.7500000000000032E-2</c:v>
                </c:pt>
                <c:pt idx="343">
                  <c:v>6.7500000000000032E-2</c:v>
                </c:pt>
                <c:pt idx="344">
                  <c:v>6.7500000000000032E-2</c:v>
                </c:pt>
                <c:pt idx="345">
                  <c:v>6.7500000000000032E-2</c:v>
                </c:pt>
                <c:pt idx="346">
                  <c:v>6.7500000000000032E-2</c:v>
                </c:pt>
                <c:pt idx="347">
                  <c:v>6.7500000000000032E-2</c:v>
                </c:pt>
                <c:pt idx="348">
                  <c:v>6.7500000000000032E-2</c:v>
                </c:pt>
                <c:pt idx="349">
                  <c:v>6.7500000000000032E-2</c:v>
                </c:pt>
                <c:pt idx="350">
                  <c:v>6.7500000000000032E-2</c:v>
                </c:pt>
                <c:pt idx="351">
                  <c:v>6.7500000000000032E-2</c:v>
                </c:pt>
                <c:pt idx="352">
                  <c:v>6.7500000000000032E-2</c:v>
                </c:pt>
                <c:pt idx="353">
                  <c:v>6.7500000000000032E-2</c:v>
                </c:pt>
                <c:pt idx="354">
                  <c:v>6.7500000000000032E-2</c:v>
                </c:pt>
                <c:pt idx="355">
                  <c:v>6.7500000000000032E-2</c:v>
                </c:pt>
                <c:pt idx="356">
                  <c:v>6.7500000000000032E-2</c:v>
                </c:pt>
                <c:pt idx="357">
                  <c:v>6.7500000000000032E-2</c:v>
                </c:pt>
                <c:pt idx="358">
                  <c:v>6.7500000000000032E-2</c:v>
                </c:pt>
                <c:pt idx="359">
                  <c:v>6.7500000000000032E-2</c:v>
                </c:pt>
                <c:pt idx="360">
                  <c:v>6.7500000000000032E-2</c:v>
                </c:pt>
                <c:pt idx="361">
                  <c:v>6.7500000000000032E-2</c:v>
                </c:pt>
                <c:pt idx="362">
                  <c:v>6.7500000000000032E-2</c:v>
                </c:pt>
                <c:pt idx="363">
                  <c:v>6.7500000000000032E-2</c:v>
                </c:pt>
                <c:pt idx="364">
                  <c:v>6.7500000000000032E-2</c:v>
                </c:pt>
                <c:pt idx="365">
                  <c:v>6.7500000000000032E-2</c:v>
                </c:pt>
                <c:pt idx="366">
                  <c:v>6.7500000000000032E-2</c:v>
                </c:pt>
                <c:pt idx="367">
                  <c:v>6.7500000000000032E-2</c:v>
                </c:pt>
                <c:pt idx="368">
                  <c:v>6.7500000000000032E-2</c:v>
                </c:pt>
                <c:pt idx="369">
                  <c:v>6.7500000000000032E-2</c:v>
                </c:pt>
                <c:pt idx="370">
                  <c:v>6.7500000000000032E-2</c:v>
                </c:pt>
                <c:pt idx="371">
                  <c:v>6.7500000000000032E-2</c:v>
                </c:pt>
                <c:pt idx="372">
                  <c:v>6.7500000000000032E-2</c:v>
                </c:pt>
                <c:pt idx="373">
                  <c:v>6.7500000000000032E-2</c:v>
                </c:pt>
                <c:pt idx="374">
                  <c:v>6.7500000000000032E-2</c:v>
                </c:pt>
                <c:pt idx="375">
                  <c:v>6.7500000000000032E-2</c:v>
                </c:pt>
                <c:pt idx="376">
                  <c:v>6.7500000000000032E-2</c:v>
                </c:pt>
                <c:pt idx="377">
                  <c:v>6.7500000000000032E-2</c:v>
                </c:pt>
                <c:pt idx="378">
                  <c:v>6.7500000000000032E-2</c:v>
                </c:pt>
                <c:pt idx="379">
                  <c:v>6.7500000000000032E-2</c:v>
                </c:pt>
                <c:pt idx="380">
                  <c:v>6.7500000000000032E-2</c:v>
                </c:pt>
                <c:pt idx="381">
                  <c:v>6.7500000000000032E-2</c:v>
                </c:pt>
                <c:pt idx="382">
                  <c:v>6.7500000000000032E-2</c:v>
                </c:pt>
                <c:pt idx="383">
                  <c:v>6.7500000000000032E-2</c:v>
                </c:pt>
                <c:pt idx="384">
                  <c:v>6.7500000000000032E-2</c:v>
                </c:pt>
                <c:pt idx="385">
                  <c:v>6.7500000000000032E-2</c:v>
                </c:pt>
                <c:pt idx="386">
                  <c:v>6.7500000000000032E-2</c:v>
                </c:pt>
                <c:pt idx="387">
                  <c:v>6.7500000000000032E-2</c:v>
                </c:pt>
                <c:pt idx="388">
                  <c:v>6.7500000000000032E-2</c:v>
                </c:pt>
                <c:pt idx="389">
                  <c:v>6.7500000000000032E-2</c:v>
                </c:pt>
                <c:pt idx="390">
                  <c:v>6.7500000000000032E-2</c:v>
                </c:pt>
                <c:pt idx="391">
                  <c:v>6.7500000000000032E-2</c:v>
                </c:pt>
                <c:pt idx="392">
                  <c:v>6.7500000000000032E-2</c:v>
                </c:pt>
                <c:pt idx="393">
                  <c:v>6.7500000000000032E-2</c:v>
                </c:pt>
                <c:pt idx="394">
                  <c:v>6.7500000000000032E-2</c:v>
                </c:pt>
                <c:pt idx="395">
                  <c:v>6.7500000000000032E-2</c:v>
                </c:pt>
                <c:pt idx="396">
                  <c:v>6.7500000000000032E-2</c:v>
                </c:pt>
                <c:pt idx="397">
                  <c:v>6.7500000000000032E-2</c:v>
                </c:pt>
                <c:pt idx="398">
                  <c:v>6.7500000000000032E-2</c:v>
                </c:pt>
                <c:pt idx="399">
                  <c:v>6.7500000000000032E-2</c:v>
                </c:pt>
                <c:pt idx="400">
                  <c:v>6.7500000000000032E-2</c:v>
                </c:pt>
                <c:pt idx="401">
                  <c:v>6.7500000000000032E-2</c:v>
                </c:pt>
                <c:pt idx="402">
                  <c:v>6.7500000000000032E-2</c:v>
                </c:pt>
                <c:pt idx="403">
                  <c:v>6.7500000000000032E-2</c:v>
                </c:pt>
                <c:pt idx="404">
                  <c:v>6.7500000000000032E-2</c:v>
                </c:pt>
                <c:pt idx="405">
                  <c:v>6.7500000000000032E-2</c:v>
                </c:pt>
                <c:pt idx="406">
                  <c:v>6.7500000000000032E-2</c:v>
                </c:pt>
                <c:pt idx="407">
                  <c:v>6.7500000000000032E-2</c:v>
                </c:pt>
                <c:pt idx="408">
                  <c:v>6.7500000000000032E-2</c:v>
                </c:pt>
                <c:pt idx="409">
                  <c:v>6.7500000000000032E-2</c:v>
                </c:pt>
                <c:pt idx="410">
                  <c:v>6.7500000000000032E-2</c:v>
                </c:pt>
                <c:pt idx="411">
                  <c:v>6.7500000000000032E-2</c:v>
                </c:pt>
                <c:pt idx="412">
                  <c:v>6.7500000000000032E-2</c:v>
                </c:pt>
                <c:pt idx="413">
                  <c:v>6.7500000000000032E-2</c:v>
                </c:pt>
                <c:pt idx="414">
                  <c:v>6.7500000000000032E-2</c:v>
                </c:pt>
                <c:pt idx="415">
                  <c:v>6.7500000000000032E-2</c:v>
                </c:pt>
                <c:pt idx="416">
                  <c:v>6.7500000000000032E-2</c:v>
                </c:pt>
                <c:pt idx="417">
                  <c:v>6.7500000000000032E-2</c:v>
                </c:pt>
                <c:pt idx="418">
                  <c:v>6.7500000000000032E-2</c:v>
                </c:pt>
                <c:pt idx="419">
                  <c:v>6.7500000000000032E-2</c:v>
                </c:pt>
                <c:pt idx="420">
                  <c:v>6.7500000000000032E-2</c:v>
                </c:pt>
                <c:pt idx="421">
                  <c:v>6.7500000000000032E-2</c:v>
                </c:pt>
                <c:pt idx="422">
                  <c:v>6.7500000000000032E-2</c:v>
                </c:pt>
                <c:pt idx="423">
                  <c:v>6.7500000000000032E-2</c:v>
                </c:pt>
                <c:pt idx="424">
                  <c:v>6.7500000000000032E-2</c:v>
                </c:pt>
                <c:pt idx="425">
                  <c:v>6.7500000000000032E-2</c:v>
                </c:pt>
                <c:pt idx="426">
                  <c:v>6.7500000000000032E-2</c:v>
                </c:pt>
                <c:pt idx="427">
                  <c:v>6.7500000000000032E-2</c:v>
                </c:pt>
                <c:pt idx="428">
                  <c:v>6.7500000000000032E-2</c:v>
                </c:pt>
                <c:pt idx="429">
                  <c:v>6.7500000000000032E-2</c:v>
                </c:pt>
                <c:pt idx="430">
                  <c:v>6.7500000000000032E-2</c:v>
                </c:pt>
                <c:pt idx="431">
                  <c:v>6.7500000000000032E-2</c:v>
                </c:pt>
                <c:pt idx="432">
                  <c:v>6.7500000000000032E-2</c:v>
                </c:pt>
                <c:pt idx="433">
                  <c:v>6.7500000000000032E-2</c:v>
                </c:pt>
                <c:pt idx="434">
                  <c:v>6.7500000000000032E-2</c:v>
                </c:pt>
                <c:pt idx="435">
                  <c:v>6.7500000000000032E-2</c:v>
                </c:pt>
                <c:pt idx="436">
                  <c:v>6.7500000000000032E-2</c:v>
                </c:pt>
                <c:pt idx="437">
                  <c:v>6.7500000000000032E-2</c:v>
                </c:pt>
                <c:pt idx="438">
                  <c:v>6.7500000000000032E-2</c:v>
                </c:pt>
                <c:pt idx="439">
                  <c:v>6.7500000000000032E-2</c:v>
                </c:pt>
                <c:pt idx="440">
                  <c:v>6.7500000000000032E-2</c:v>
                </c:pt>
                <c:pt idx="441">
                  <c:v>6.7500000000000032E-2</c:v>
                </c:pt>
                <c:pt idx="442">
                  <c:v>6.7500000000000032E-2</c:v>
                </c:pt>
                <c:pt idx="443">
                  <c:v>6.7500000000000032E-2</c:v>
                </c:pt>
                <c:pt idx="444">
                  <c:v>6.7500000000000032E-2</c:v>
                </c:pt>
                <c:pt idx="445">
                  <c:v>6.7500000000000032E-2</c:v>
                </c:pt>
                <c:pt idx="446">
                  <c:v>6.7500000000000032E-2</c:v>
                </c:pt>
                <c:pt idx="447">
                  <c:v>6.7500000000000032E-2</c:v>
                </c:pt>
                <c:pt idx="448">
                  <c:v>6.7500000000000032E-2</c:v>
                </c:pt>
                <c:pt idx="449">
                  <c:v>6.7500000000000032E-2</c:v>
                </c:pt>
                <c:pt idx="450">
                  <c:v>6.7500000000000032E-2</c:v>
                </c:pt>
                <c:pt idx="451">
                  <c:v>6.7500000000000032E-2</c:v>
                </c:pt>
                <c:pt idx="452">
                  <c:v>6.7500000000000032E-2</c:v>
                </c:pt>
                <c:pt idx="453">
                  <c:v>6.7500000000000032E-2</c:v>
                </c:pt>
                <c:pt idx="454">
                  <c:v>6.7500000000000032E-2</c:v>
                </c:pt>
                <c:pt idx="455">
                  <c:v>6.7500000000000032E-2</c:v>
                </c:pt>
                <c:pt idx="456">
                  <c:v>6.7500000000000032E-2</c:v>
                </c:pt>
                <c:pt idx="457">
                  <c:v>6.7500000000000032E-2</c:v>
                </c:pt>
                <c:pt idx="458">
                  <c:v>6.7500000000000032E-2</c:v>
                </c:pt>
                <c:pt idx="459">
                  <c:v>6.7500000000000032E-2</c:v>
                </c:pt>
                <c:pt idx="460">
                  <c:v>6.7500000000000032E-2</c:v>
                </c:pt>
                <c:pt idx="461">
                  <c:v>6.7500000000000032E-2</c:v>
                </c:pt>
                <c:pt idx="462">
                  <c:v>6.7500000000000032E-2</c:v>
                </c:pt>
                <c:pt idx="463">
                  <c:v>6.7500000000000032E-2</c:v>
                </c:pt>
                <c:pt idx="464">
                  <c:v>6.7500000000000032E-2</c:v>
                </c:pt>
                <c:pt idx="465">
                  <c:v>6.7500000000000032E-2</c:v>
                </c:pt>
                <c:pt idx="466">
                  <c:v>6.7500000000000032E-2</c:v>
                </c:pt>
                <c:pt idx="467">
                  <c:v>6.7500000000000032E-2</c:v>
                </c:pt>
                <c:pt idx="468">
                  <c:v>6.7500000000000032E-2</c:v>
                </c:pt>
                <c:pt idx="469">
                  <c:v>6.7500000000000032E-2</c:v>
                </c:pt>
                <c:pt idx="470">
                  <c:v>6.7500000000000032E-2</c:v>
                </c:pt>
                <c:pt idx="471">
                  <c:v>6.7500000000000032E-2</c:v>
                </c:pt>
                <c:pt idx="472">
                  <c:v>6.7500000000000032E-2</c:v>
                </c:pt>
                <c:pt idx="473">
                  <c:v>6.7500000000000032E-2</c:v>
                </c:pt>
                <c:pt idx="474">
                  <c:v>6.7500000000000032E-2</c:v>
                </c:pt>
                <c:pt idx="475">
                  <c:v>6.7500000000000032E-2</c:v>
                </c:pt>
                <c:pt idx="476">
                  <c:v>6.7500000000000032E-2</c:v>
                </c:pt>
                <c:pt idx="477">
                  <c:v>6.7500000000000032E-2</c:v>
                </c:pt>
                <c:pt idx="478">
                  <c:v>6.7500000000000032E-2</c:v>
                </c:pt>
                <c:pt idx="479">
                  <c:v>6.7500000000000032E-2</c:v>
                </c:pt>
                <c:pt idx="480">
                  <c:v>6.7500000000000032E-2</c:v>
                </c:pt>
                <c:pt idx="481">
                  <c:v>7.2500000000000037E-2</c:v>
                </c:pt>
                <c:pt idx="482">
                  <c:v>7.2500000000000037E-2</c:v>
                </c:pt>
                <c:pt idx="483">
                  <c:v>7.2500000000000037E-2</c:v>
                </c:pt>
                <c:pt idx="484">
                  <c:v>7.2500000000000037E-2</c:v>
                </c:pt>
                <c:pt idx="485">
                  <c:v>7.2500000000000037E-2</c:v>
                </c:pt>
                <c:pt idx="486">
                  <c:v>7.2500000000000037E-2</c:v>
                </c:pt>
                <c:pt idx="487">
                  <c:v>7.2500000000000037E-2</c:v>
                </c:pt>
                <c:pt idx="488">
                  <c:v>7.2500000000000037E-2</c:v>
                </c:pt>
                <c:pt idx="489">
                  <c:v>7.2500000000000037E-2</c:v>
                </c:pt>
                <c:pt idx="490">
                  <c:v>7.2500000000000037E-2</c:v>
                </c:pt>
                <c:pt idx="491">
                  <c:v>7.2500000000000037E-2</c:v>
                </c:pt>
                <c:pt idx="492">
                  <c:v>7.2500000000000037E-2</c:v>
                </c:pt>
                <c:pt idx="493">
                  <c:v>7.2500000000000037E-2</c:v>
                </c:pt>
                <c:pt idx="494">
                  <c:v>7.2500000000000037E-2</c:v>
                </c:pt>
                <c:pt idx="495">
                  <c:v>7.2500000000000037E-2</c:v>
                </c:pt>
                <c:pt idx="496">
                  <c:v>7.2500000000000037E-2</c:v>
                </c:pt>
                <c:pt idx="497">
                  <c:v>7.2500000000000037E-2</c:v>
                </c:pt>
                <c:pt idx="498">
                  <c:v>7.2500000000000037E-2</c:v>
                </c:pt>
                <c:pt idx="499">
                  <c:v>7.2500000000000037E-2</c:v>
                </c:pt>
                <c:pt idx="500">
                  <c:v>7.2500000000000037E-2</c:v>
                </c:pt>
                <c:pt idx="501">
                  <c:v>7.2500000000000037E-2</c:v>
                </c:pt>
                <c:pt idx="502">
                  <c:v>7.2500000000000037E-2</c:v>
                </c:pt>
                <c:pt idx="503">
                  <c:v>7.2500000000000037E-2</c:v>
                </c:pt>
                <c:pt idx="504">
                  <c:v>7.2500000000000037E-2</c:v>
                </c:pt>
                <c:pt idx="505">
                  <c:v>7.2500000000000037E-2</c:v>
                </c:pt>
                <c:pt idx="506">
                  <c:v>7.2500000000000037E-2</c:v>
                </c:pt>
                <c:pt idx="507">
                  <c:v>7.2500000000000037E-2</c:v>
                </c:pt>
                <c:pt idx="508">
                  <c:v>7.2500000000000037E-2</c:v>
                </c:pt>
                <c:pt idx="509">
                  <c:v>7.7500000000000041E-2</c:v>
                </c:pt>
                <c:pt idx="510">
                  <c:v>7.7500000000000041E-2</c:v>
                </c:pt>
                <c:pt idx="511">
                  <c:v>7.7500000000000041E-2</c:v>
                </c:pt>
                <c:pt idx="512">
                  <c:v>7.7500000000000041E-2</c:v>
                </c:pt>
                <c:pt idx="513">
                  <c:v>7.7500000000000041E-2</c:v>
                </c:pt>
                <c:pt idx="514">
                  <c:v>7.7500000000000041E-2</c:v>
                </c:pt>
                <c:pt idx="515">
                  <c:v>7.7500000000000041E-2</c:v>
                </c:pt>
                <c:pt idx="516">
                  <c:v>7.7500000000000041E-2</c:v>
                </c:pt>
                <c:pt idx="517">
                  <c:v>7.7500000000000041E-2</c:v>
                </c:pt>
                <c:pt idx="518">
                  <c:v>7.7500000000000041E-2</c:v>
                </c:pt>
                <c:pt idx="519">
                  <c:v>7.7500000000000041E-2</c:v>
                </c:pt>
                <c:pt idx="520">
                  <c:v>7.7500000000000041E-2</c:v>
                </c:pt>
                <c:pt idx="521">
                  <c:v>7.7500000000000041E-2</c:v>
                </c:pt>
                <c:pt idx="522">
                  <c:v>7.7500000000000041E-2</c:v>
                </c:pt>
                <c:pt idx="523">
                  <c:v>7.7500000000000041E-2</c:v>
                </c:pt>
                <c:pt idx="524">
                  <c:v>7.7500000000000041E-2</c:v>
                </c:pt>
                <c:pt idx="525">
                  <c:v>7.7500000000000041E-2</c:v>
                </c:pt>
                <c:pt idx="526">
                  <c:v>7.7500000000000041E-2</c:v>
                </c:pt>
                <c:pt idx="527">
                  <c:v>7.7500000000000041E-2</c:v>
                </c:pt>
                <c:pt idx="528">
                  <c:v>7.7500000000000041E-2</c:v>
                </c:pt>
                <c:pt idx="529">
                  <c:v>7.7500000000000041E-2</c:v>
                </c:pt>
                <c:pt idx="530">
                  <c:v>7.7500000000000041E-2</c:v>
                </c:pt>
                <c:pt idx="531">
                  <c:v>7.7500000000000041E-2</c:v>
                </c:pt>
                <c:pt idx="532">
                  <c:v>7.7500000000000041E-2</c:v>
                </c:pt>
                <c:pt idx="533">
                  <c:v>7.7500000000000041E-2</c:v>
                </c:pt>
                <c:pt idx="534">
                  <c:v>7.7500000000000041E-2</c:v>
                </c:pt>
                <c:pt idx="535">
                  <c:v>7.7500000000000041E-2</c:v>
                </c:pt>
                <c:pt idx="536">
                  <c:v>7.7500000000000041E-2</c:v>
                </c:pt>
                <c:pt idx="537">
                  <c:v>7.7500000000000041E-2</c:v>
                </c:pt>
                <c:pt idx="538">
                  <c:v>7.7500000000000041E-2</c:v>
                </c:pt>
                <c:pt idx="539">
                  <c:v>7.7500000000000041E-2</c:v>
                </c:pt>
                <c:pt idx="540">
                  <c:v>7.7500000000000041E-2</c:v>
                </c:pt>
                <c:pt idx="541">
                  <c:v>7.7500000000000041E-2</c:v>
                </c:pt>
                <c:pt idx="542">
                  <c:v>8.2500000000000046E-2</c:v>
                </c:pt>
                <c:pt idx="543">
                  <c:v>8.2500000000000046E-2</c:v>
                </c:pt>
                <c:pt idx="544">
                  <c:v>8.2500000000000046E-2</c:v>
                </c:pt>
                <c:pt idx="545">
                  <c:v>8.2500000000000046E-2</c:v>
                </c:pt>
                <c:pt idx="546">
                  <c:v>8.2500000000000046E-2</c:v>
                </c:pt>
                <c:pt idx="547">
                  <c:v>8.2500000000000046E-2</c:v>
                </c:pt>
                <c:pt idx="548">
                  <c:v>8.2500000000000046E-2</c:v>
                </c:pt>
                <c:pt idx="549">
                  <c:v>8.2500000000000046E-2</c:v>
                </c:pt>
                <c:pt idx="550">
                  <c:v>8.2500000000000046E-2</c:v>
                </c:pt>
                <c:pt idx="551">
                  <c:v>8.2500000000000046E-2</c:v>
                </c:pt>
                <c:pt idx="552">
                  <c:v>8.2500000000000046E-2</c:v>
                </c:pt>
                <c:pt idx="553">
                  <c:v>8.2500000000000046E-2</c:v>
                </c:pt>
                <c:pt idx="554">
                  <c:v>8.2500000000000046E-2</c:v>
                </c:pt>
                <c:pt idx="555">
                  <c:v>8.2500000000000046E-2</c:v>
                </c:pt>
                <c:pt idx="556">
                  <c:v>8.2500000000000046E-2</c:v>
                </c:pt>
                <c:pt idx="557">
                  <c:v>8.2500000000000046E-2</c:v>
                </c:pt>
                <c:pt idx="558">
                  <c:v>8.2500000000000046E-2</c:v>
                </c:pt>
                <c:pt idx="559">
                  <c:v>8.2500000000000046E-2</c:v>
                </c:pt>
                <c:pt idx="560">
                  <c:v>8.2500000000000046E-2</c:v>
                </c:pt>
                <c:pt idx="561">
                  <c:v>8.2500000000000046E-2</c:v>
                </c:pt>
                <c:pt idx="562">
                  <c:v>8.2500000000000046E-2</c:v>
                </c:pt>
                <c:pt idx="563">
                  <c:v>8.2500000000000046E-2</c:v>
                </c:pt>
                <c:pt idx="564">
                  <c:v>8.2500000000000046E-2</c:v>
                </c:pt>
                <c:pt idx="565">
                  <c:v>8.2500000000000046E-2</c:v>
                </c:pt>
                <c:pt idx="566">
                  <c:v>8.2500000000000046E-2</c:v>
                </c:pt>
                <c:pt idx="567">
                  <c:v>8.2500000000000046E-2</c:v>
                </c:pt>
                <c:pt idx="568">
                  <c:v>8.2500000000000046E-2</c:v>
                </c:pt>
                <c:pt idx="569">
                  <c:v>8.2500000000000046E-2</c:v>
                </c:pt>
                <c:pt idx="570">
                  <c:v>8.2500000000000046E-2</c:v>
                </c:pt>
                <c:pt idx="571">
                  <c:v>8.2500000000000046E-2</c:v>
                </c:pt>
                <c:pt idx="572">
                  <c:v>8.2500000000000046E-2</c:v>
                </c:pt>
                <c:pt idx="573">
                  <c:v>8.2500000000000046E-2</c:v>
                </c:pt>
                <c:pt idx="574">
                  <c:v>8.2500000000000046E-2</c:v>
                </c:pt>
                <c:pt idx="575">
                  <c:v>8.2500000000000046E-2</c:v>
                </c:pt>
                <c:pt idx="576">
                  <c:v>8.2500000000000046E-2</c:v>
                </c:pt>
                <c:pt idx="577">
                  <c:v>8.750000000000005E-2</c:v>
                </c:pt>
                <c:pt idx="578">
                  <c:v>8.750000000000005E-2</c:v>
                </c:pt>
                <c:pt idx="579">
                  <c:v>8.750000000000005E-2</c:v>
                </c:pt>
                <c:pt idx="580">
                  <c:v>8.750000000000005E-2</c:v>
                </c:pt>
                <c:pt idx="581">
                  <c:v>8.750000000000005E-2</c:v>
                </c:pt>
                <c:pt idx="582">
                  <c:v>8.750000000000005E-2</c:v>
                </c:pt>
                <c:pt idx="583">
                  <c:v>8.750000000000005E-2</c:v>
                </c:pt>
                <c:pt idx="584">
                  <c:v>8.750000000000005E-2</c:v>
                </c:pt>
                <c:pt idx="585">
                  <c:v>8.750000000000005E-2</c:v>
                </c:pt>
                <c:pt idx="586">
                  <c:v>8.750000000000005E-2</c:v>
                </c:pt>
                <c:pt idx="587">
                  <c:v>8.750000000000005E-2</c:v>
                </c:pt>
                <c:pt idx="588">
                  <c:v>8.750000000000005E-2</c:v>
                </c:pt>
                <c:pt idx="589">
                  <c:v>8.750000000000005E-2</c:v>
                </c:pt>
                <c:pt idx="590">
                  <c:v>8.750000000000005E-2</c:v>
                </c:pt>
                <c:pt idx="591">
                  <c:v>8.750000000000005E-2</c:v>
                </c:pt>
                <c:pt idx="592">
                  <c:v>8.750000000000005E-2</c:v>
                </c:pt>
                <c:pt idx="593">
                  <c:v>8.750000000000005E-2</c:v>
                </c:pt>
                <c:pt idx="594">
                  <c:v>8.750000000000005E-2</c:v>
                </c:pt>
                <c:pt idx="595">
                  <c:v>8.750000000000005E-2</c:v>
                </c:pt>
                <c:pt idx="596">
                  <c:v>8.750000000000005E-2</c:v>
                </c:pt>
                <c:pt idx="597">
                  <c:v>8.750000000000005E-2</c:v>
                </c:pt>
                <c:pt idx="598">
                  <c:v>8.750000000000005E-2</c:v>
                </c:pt>
                <c:pt idx="599">
                  <c:v>8.750000000000005E-2</c:v>
                </c:pt>
                <c:pt idx="600">
                  <c:v>8.750000000000005E-2</c:v>
                </c:pt>
                <c:pt idx="601">
                  <c:v>8.750000000000005E-2</c:v>
                </c:pt>
                <c:pt idx="602">
                  <c:v>8.750000000000005E-2</c:v>
                </c:pt>
                <c:pt idx="603">
                  <c:v>8.750000000000005E-2</c:v>
                </c:pt>
                <c:pt idx="604">
                  <c:v>8.750000000000005E-2</c:v>
                </c:pt>
                <c:pt idx="605">
                  <c:v>8.750000000000005E-2</c:v>
                </c:pt>
                <c:pt idx="606">
                  <c:v>8.750000000000005E-2</c:v>
                </c:pt>
                <c:pt idx="607">
                  <c:v>8.750000000000005E-2</c:v>
                </c:pt>
                <c:pt idx="608">
                  <c:v>8.750000000000005E-2</c:v>
                </c:pt>
                <c:pt idx="609">
                  <c:v>8.750000000000005E-2</c:v>
                </c:pt>
                <c:pt idx="610">
                  <c:v>8.750000000000005E-2</c:v>
                </c:pt>
                <c:pt idx="611">
                  <c:v>9.2500000000000054E-2</c:v>
                </c:pt>
                <c:pt idx="612">
                  <c:v>9.2500000000000054E-2</c:v>
                </c:pt>
                <c:pt idx="613">
                  <c:v>9.2500000000000054E-2</c:v>
                </c:pt>
                <c:pt idx="614">
                  <c:v>9.2500000000000054E-2</c:v>
                </c:pt>
                <c:pt idx="615">
                  <c:v>9.2500000000000054E-2</c:v>
                </c:pt>
                <c:pt idx="616">
                  <c:v>9.2500000000000054E-2</c:v>
                </c:pt>
                <c:pt idx="617">
                  <c:v>9.2500000000000054E-2</c:v>
                </c:pt>
                <c:pt idx="618">
                  <c:v>9.2500000000000054E-2</c:v>
                </c:pt>
                <c:pt idx="619">
                  <c:v>9.2500000000000054E-2</c:v>
                </c:pt>
                <c:pt idx="620">
                  <c:v>9.2500000000000054E-2</c:v>
                </c:pt>
                <c:pt idx="621">
                  <c:v>9.2500000000000054E-2</c:v>
                </c:pt>
                <c:pt idx="622">
                  <c:v>9.2500000000000054E-2</c:v>
                </c:pt>
                <c:pt idx="623">
                  <c:v>9.2500000000000054E-2</c:v>
                </c:pt>
                <c:pt idx="624">
                  <c:v>9.2500000000000054E-2</c:v>
                </c:pt>
                <c:pt idx="625">
                  <c:v>9.2500000000000054E-2</c:v>
                </c:pt>
                <c:pt idx="626">
                  <c:v>9.2500000000000054E-2</c:v>
                </c:pt>
                <c:pt idx="627">
                  <c:v>9.2500000000000054E-2</c:v>
                </c:pt>
                <c:pt idx="628">
                  <c:v>9.2500000000000054E-2</c:v>
                </c:pt>
                <c:pt idx="629">
                  <c:v>9.2500000000000054E-2</c:v>
                </c:pt>
                <c:pt idx="630">
                  <c:v>9.2500000000000054E-2</c:v>
                </c:pt>
                <c:pt idx="631">
                  <c:v>9.2500000000000054E-2</c:v>
                </c:pt>
                <c:pt idx="632">
                  <c:v>9.2500000000000054E-2</c:v>
                </c:pt>
                <c:pt idx="633">
                  <c:v>9.2500000000000054E-2</c:v>
                </c:pt>
                <c:pt idx="634">
                  <c:v>9.2500000000000054E-2</c:v>
                </c:pt>
                <c:pt idx="635">
                  <c:v>9.2500000000000054E-2</c:v>
                </c:pt>
                <c:pt idx="636">
                  <c:v>9.2500000000000054E-2</c:v>
                </c:pt>
                <c:pt idx="637">
                  <c:v>9.2500000000000054E-2</c:v>
                </c:pt>
                <c:pt idx="638">
                  <c:v>9.2500000000000054E-2</c:v>
                </c:pt>
                <c:pt idx="639">
                  <c:v>9.2500000000000054E-2</c:v>
                </c:pt>
                <c:pt idx="640">
                  <c:v>9.2500000000000054E-2</c:v>
                </c:pt>
                <c:pt idx="641">
                  <c:v>9.2500000000000054E-2</c:v>
                </c:pt>
                <c:pt idx="642">
                  <c:v>9.2500000000000054E-2</c:v>
                </c:pt>
                <c:pt idx="643">
                  <c:v>9.2500000000000054E-2</c:v>
                </c:pt>
                <c:pt idx="644">
                  <c:v>9.2500000000000054E-2</c:v>
                </c:pt>
                <c:pt idx="645">
                  <c:v>9.2500000000000054E-2</c:v>
                </c:pt>
                <c:pt idx="646">
                  <c:v>9.7500000000000059E-2</c:v>
                </c:pt>
                <c:pt idx="647">
                  <c:v>9.7500000000000059E-2</c:v>
                </c:pt>
                <c:pt idx="648">
                  <c:v>9.7500000000000059E-2</c:v>
                </c:pt>
                <c:pt idx="649">
                  <c:v>9.7500000000000059E-2</c:v>
                </c:pt>
                <c:pt idx="650">
                  <c:v>9.7500000000000059E-2</c:v>
                </c:pt>
                <c:pt idx="651">
                  <c:v>9.7500000000000059E-2</c:v>
                </c:pt>
                <c:pt idx="652">
                  <c:v>9.7500000000000059E-2</c:v>
                </c:pt>
                <c:pt idx="653">
                  <c:v>9.7500000000000059E-2</c:v>
                </c:pt>
                <c:pt idx="654">
                  <c:v>9.7500000000000059E-2</c:v>
                </c:pt>
                <c:pt idx="655">
                  <c:v>9.7500000000000059E-2</c:v>
                </c:pt>
                <c:pt idx="656">
                  <c:v>9.7500000000000059E-2</c:v>
                </c:pt>
                <c:pt idx="657">
                  <c:v>9.7500000000000059E-2</c:v>
                </c:pt>
                <c:pt idx="658">
                  <c:v>9.7500000000000059E-2</c:v>
                </c:pt>
                <c:pt idx="659">
                  <c:v>9.7500000000000059E-2</c:v>
                </c:pt>
                <c:pt idx="660">
                  <c:v>9.7500000000000059E-2</c:v>
                </c:pt>
                <c:pt idx="661">
                  <c:v>9.7500000000000059E-2</c:v>
                </c:pt>
                <c:pt idx="662">
                  <c:v>9.7500000000000059E-2</c:v>
                </c:pt>
                <c:pt idx="663">
                  <c:v>9.7500000000000059E-2</c:v>
                </c:pt>
                <c:pt idx="664">
                  <c:v>9.7500000000000059E-2</c:v>
                </c:pt>
                <c:pt idx="665">
                  <c:v>9.7500000000000059E-2</c:v>
                </c:pt>
                <c:pt idx="666">
                  <c:v>9.7500000000000059E-2</c:v>
                </c:pt>
                <c:pt idx="667">
                  <c:v>9.7500000000000059E-2</c:v>
                </c:pt>
                <c:pt idx="668">
                  <c:v>9.7500000000000059E-2</c:v>
                </c:pt>
                <c:pt idx="669">
                  <c:v>9.7500000000000059E-2</c:v>
                </c:pt>
                <c:pt idx="670">
                  <c:v>9.7500000000000059E-2</c:v>
                </c:pt>
                <c:pt idx="671">
                  <c:v>9.7500000000000059E-2</c:v>
                </c:pt>
                <c:pt idx="672">
                  <c:v>9.7500000000000059E-2</c:v>
                </c:pt>
                <c:pt idx="673">
                  <c:v>9.7500000000000059E-2</c:v>
                </c:pt>
                <c:pt idx="674">
                  <c:v>9.7500000000000059E-2</c:v>
                </c:pt>
                <c:pt idx="675">
                  <c:v>9.7500000000000059E-2</c:v>
                </c:pt>
                <c:pt idx="676">
                  <c:v>0.10250000000000006</c:v>
                </c:pt>
                <c:pt idx="677">
                  <c:v>0.10250000000000006</c:v>
                </c:pt>
                <c:pt idx="678">
                  <c:v>0.10250000000000006</c:v>
                </c:pt>
                <c:pt idx="679">
                  <c:v>0.10250000000000006</c:v>
                </c:pt>
                <c:pt idx="680">
                  <c:v>0.10250000000000006</c:v>
                </c:pt>
                <c:pt idx="681">
                  <c:v>0.10250000000000006</c:v>
                </c:pt>
                <c:pt idx="682">
                  <c:v>0.10250000000000006</c:v>
                </c:pt>
                <c:pt idx="683">
                  <c:v>0.10250000000000006</c:v>
                </c:pt>
                <c:pt idx="684">
                  <c:v>0.10250000000000006</c:v>
                </c:pt>
                <c:pt idx="685">
                  <c:v>0.10250000000000006</c:v>
                </c:pt>
                <c:pt idx="686">
                  <c:v>0.10250000000000006</c:v>
                </c:pt>
                <c:pt idx="687">
                  <c:v>0.10250000000000006</c:v>
                </c:pt>
                <c:pt idx="688">
                  <c:v>0.10250000000000006</c:v>
                </c:pt>
                <c:pt idx="689">
                  <c:v>0.10250000000000006</c:v>
                </c:pt>
                <c:pt idx="690">
                  <c:v>0.10250000000000006</c:v>
                </c:pt>
                <c:pt idx="691">
                  <c:v>0.10250000000000006</c:v>
                </c:pt>
                <c:pt idx="692">
                  <c:v>0.10250000000000006</c:v>
                </c:pt>
                <c:pt idx="693">
                  <c:v>0.10250000000000006</c:v>
                </c:pt>
                <c:pt idx="694">
                  <c:v>0.10250000000000006</c:v>
                </c:pt>
                <c:pt idx="695">
                  <c:v>0.10250000000000006</c:v>
                </c:pt>
                <c:pt idx="696">
                  <c:v>0.10250000000000006</c:v>
                </c:pt>
                <c:pt idx="697">
                  <c:v>0.10250000000000006</c:v>
                </c:pt>
                <c:pt idx="698">
                  <c:v>0.10250000000000006</c:v>
                </c:pt>
                <c:pt idx="699">
                  <c:v>0.10250000000000006</c:v>
                </c:pt>
                <c:pt idx="700">
                  <c:v>0.10250000000000006</c:v>
                </c:pt>
                <c:pt idx="701">
                  <c:v>0.10250000000000006</c:v>
                </c:pt>
                <c:pt idx="702">
                  <c:v>0.10250000000000006</c:v>
                </c:pt>
                <c:pt idx="703">
                  <c:v>0.10250000000000006</c:v>
                </c:pt>
                <c:pt idx="704">
                  <c:v>0.10250000000000006</c:v>
                </c:pt>
                <c:pt idx="705">
                  <c:v>0.10750000000000007</c:v>
                </c:pt>
                <c:pt idx="706">
                  <c:v>0.10750000000000007</c:v>
                </c:pt>
                <c:pt idx="707">
                  <c:v>0.10750000000000007</c:v>
                </c:pt>
                <c:pt idx="708">
                  <c:v>0.10750000000000007</c:v>
                </c:pt>
                <c:pt idx="709">
                  <c:v>0.10750000000000007</c:v>
                </c:pt>
                <c:pt idx="710">
                  <c:v>0.10750000000000007</c:v>
                </c:pt>
                <c:pt idx="711">
                  <c:v>0.10750000000000007</c:v>
                </c:pt>
                <c:pt idx="712">
                  <c:v>0.10750000000000007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3E-4D08-B852-D7A0EEE12D2E}"/>
            </c:ext>
          </c:extLst>
        </c:ser>
        <c:ser>
          <c:idx val="3"/>
          <c:order val="3"/>
          <c:tx>
            <c:strRef>
              <c:f>Cenários!$K$1</c:f>
              <c:strCache>
                <c:ptCount val="1"/>
                <c:pt idx="0">
                  <c:v>Tesouro Selic: Cenário 3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Cenários!$A$2:$A$5000</c:f>
              <c:strCache>
                <c:ptCount val="713"/>
                <c:pt idx="0">
                  <c:v>24-fev-17</c:v>
                </c:pt>
                <c:pt idx="1">
                  <c:v>1-mar-17</c:v>
                </c:pt>
                <c:pt idx="2">
                  <c:v>2-mar-17</c:v>
                </c:pt>
                <c:pt idx="3">
                  <c:v>3-mar-17</c:v>
                </c:pt>
                <c:pt idx="4">
                  <c:v>6-mar-17</c:v>
                </c:pt>
                <c:pt idx="5">
                  <c:v>7-mar-17</c:v>
                </c:pt>
                <c:pt idx="6">
                  <c:v>8-mar-17</c:v>
                </c:pt>
                <c:pt idx="7">
                  <c:v>9-mar-17</c:v>
                </c:pt>
                <c:pt idx="8">
                  <c:v>10-mar-17</c:v>
                </c:pt>
                <c:pt idx="9">
                  <c:v>13-mar-17</c:v>
                </c:pt>
                <c:pt idx="10">
                  <c:v>14-mar-17</c:v>
                </c:pt>
                <c:pt idx="11">
                  <c:v>15-mar-17</c:v>
                </c:pt>
                <c:pt idx="12">
                  <c:v>16-mar-17</c:v>
                </c:pt>
                <c:pt idx="13">
                  <c:v>17-mar-17</c:v>
                </c:pt>
                <c:pt idx="14">
                  <c:v>20-mar-17</c:v>
                </c:pt>
                <c:pt idx="15">
                  <c:v>21-mar-17</c:v>
                </c:pt>
                <c:pt idx="16">
                  <c:v>22-mar-17</c:v>
                </c:pt>
                <c:pt idx="17">
                  <c:v>23-mar-17</c:v>
                </c:pt>
                <c:pt idx="18">
                  <c:v>24-mar-17</c:v>
                </c:pt>
                <c:pt idx="19">
                  <c:v>27-mar-17</c:v>
                </c:pt>
                <c:pt idx="20">
                  <c:v>28-mar-17</c:v>
                </c:pt>
                <c:pt idx="21">
                  <c:v>29-mar-17</c:v>
                </c:pt>
                <c:pt idx="22">
                  <c:v>30-mar-17</c:v>
                </c:pt>
                <c:pt idx="23">
                  <c:v>31-mar-17</c:v>
                </c:pt>
                <c:pt idx="24">
                  <c:v>3-abr-17</c:v>
                </c:pt>
                <c:pt idx="25">
                  <c:v>4-abr-17</c:v>
                </c:pt>
                <c:pt idx="26">
                  <c:v>5-abr-17</c:v>
                </c:pt>
                <c:pt idx="27">
                  <c:v>6-abr-17</c:v>
                </c:pt>
                <c:pt idx="28">
                  <c:v>7-abr-17</c:v>
                </c:pt>
                <c:pt idx="29">
                  <c:v>10-abr-17</c:v>
                </c:pt>
                <c:pt idx="30">
                  <c:v>11-abr-17</c:v>
                </c:pt>
                <c:pt idx="31">
                  <c:v>12-abr-17</c:v>
                </c:pt>
                <c:pt idx="32">
                  <c:v>13-abr-17</c:v>
                </c:pt>
                <c:pt idx="33">
                  <c:v>17-abr-17</c:v>
                </c:pt>
                <c:pt idx="34">
                  <c:v>18-abr-17</c:v>
                </c:pt>
                <c:pt idx="35">
                  <c:v>19-abr-17</c:v>
                </c:pt>
                <c:pt idx="36">
                  <c:v>20-abr-17</c:v>
                </c:pt>
                <c:pt idx="37">
                  <c:v>24-abr-17</c:v>
                </c:pt>
                <c:pt idx="38">
                  <c:v>25-abr-17</c:v>
                </c:pt>
                <c:pt idx="39">
                  <c:v>26-abr-17</c:v>
                </c:pt>
                <c:pt idx="40">
                  <c:v>27-abr-17</c:v>
                </c:pt>
                <c:pt idx="41">
                  <c:v>28-abr-17</c:v>
                </c:pt>
                <c:pt idx="42">
                  <c:v>2-mai-17</c:v>
                </c:pt>
                <c:pt idx="43">
                  <c:v>3-mai-17</c:v>
                </c:pt>
                <c:pt idx="44">
                  <c:v>4-mai-17</c:v>
                </c:pt>
                <c:pt idx="45">
                  <c:v>5-mai-17</c:v>
                </c:pt>
                <c:pt idx="46">
                  <c:v>8-mai-17</c:v>
                </c:pt>
                <c:pt idx="47">
                  <c:v>9-mai-17</c:v>
                </c:pt>
                <c:pt idx="48">
                  <c:v>10-mai-17</c:v>
                </c:pt>
                <c:pt idx="49">
                  <c:v>11-mai-17</c:v>
                </c:pt>
                <c:pt idx="50">
                  <c:v>12-mai-17</c:v>
                </c:pt>
                <c:pt idx="51">
                  <c:v>15-mai-17</c:v>
                </c:pt>
                <c:pt idx="52">
                  <c:v>16-mai-17</c:v>
                </c:pt>
                <c:pt idx="53">
                  <c:v>17-mai-17</c:v>
                </c:pt>
                <c:pt idx="54">
                  <c:v>18-mai-17</c:v>
                </c:pt>
                <c:pt idx="55">
                  <c:v>19-mai-17</c:v>
                </c:pt>
                <c:pt idx="56">
                  <c:v>22-mai-17</c:v>
                </c:pt>
                <c:pt idx="57">
                  <c:v>23-mai-17</c:v>
                </c:pt>
                <c:pt idx="58">
                  <c:v>24-mai-17</c:v>
                </c:pt>
                <c:pt idx="59">
                  <c:v>25-mai-17</c:v>
                </c:pt>
                <c:pt idx="60">
                  <c:v>26-mai-17</c:v>
                </c:pt>
                <c:pt idx="61">
                  <c:v>29-mai-17</c:v>
                </c:pt>
                <c:pt idx="62">
                  <c:v>30-mai-17</c:v>
                </c:pt>
                <c:pt idx="63">
                  <c:v>31-mai-17</c:v>
                </c:pt>
                <c:pt idx="64">
                  <c:v>1-jun-17</c:v>
                </c:pt>
                <c:pt idx="65">
                  <c:v>2-jun-17</c:v>
                </c:pt>
                <c:pt idx="66">
                  <c:v>5-jun-17</c:v>
                </c:pt>
                <c:pt idx="67">
                  <c:v>6-jun-17</c:v>
                </c:pt>
                <c:pt idx="68">
                  <c:v>7-jun-17</c:v>
                </c:pt>
                <c:pt idx="69">
                  <c:v>8-jun-17</c:v>
                </c:pt>
                <c:pt idx="70">
                  <c:v>9-jun-17</c:v>
                </c:pt>
                <c:pt idx="71">
                  <c:v>12-jun-17</c:v>
                </c:pt>
                <c:pt idx="72">
                  <c:v>13-jun-17</c:v>
                </c:pt>
                <c:pt idx="73">
                  <c:v>14-jun-17</c:v>
                </c:pt>
                <c:pt idx="74">
                  <c:v>16-jun-17</c:v>
                </c:pt>
                <c:pt idx="75">
                  <c:v>19-jun-17</c:v>
                </c:pt>
                <c:pt idx="76">
                  <c:v>20-jun-17</c:v>
                </c:pt>
                <c:pt idx="77">
                  <c:v>21-jun-17</c:v>
                </c:pt>
                <c:pt idx="78">
                  <c:v>22-jun-17</c:v>
                </c:pt>
                <c:pt idx="79">
                  <c:v>23-jun-17</c:v>
                </c:pt>
                <c:pt idx="80">
                  <c:v>26-jun-17</c:v>
                </c:pt>
                <c:pt idx="81">
                  <c:v>27-jun-17</c:v>
                </c:pt>
                <c:pt idx="82">
                  <c:v>28-jun-17</c:v>
                </c:pt>
                <c:pt idx="83">
                  <c:v>29-jun-17</c:v>
                </c:pt>
                <c:pt idx="84">
                  <c:v>30-jun-17</c:v>
                </c:pt>
                <c:pt idx="85">
                  <c:v>3-jul-17</c:v>
                </c:pt>
                <c:pt idx="86">
                  <c:v>4-jul-17</c:v>
                </c:pt>
                <c:pt idx="87">
                  <c:v>5-jul-17</c:v>
                </c:pt>
                <c:pt idx="88">
                  <c:v>6-jul-17</c:v>
                </c:pt>
                <c:pt idx="89">
                  <c:v>7-jul-17</c:v>
                </c:pt>
                <c:pt idx="90">
                  <c:v>10-jul-17</c:v>
                </c:pt>
                <c:pt idx="91">
                  <c:v>11-jul-17</c:v>
                </c:pt>
                <c:pt idx="92">
                  <c:v>12-jul-17</c:v>
                </c:pt>
                <c:pt idx="93">
                  <c:v>13-jul-17</c:v>
                </c:pt>
                <c:pt idx="94">
                  <c:v>14-jul-17</c:v>
                </c:pt>
                <c:pt idx="95">
                  <c:v>17-jul-17</c:v>
                </c:pt>
                <c:pt idx="96">
                  <c:v>18-jul-17</c:v>
                </c:pt>
                <c:pt idx="97">
                  <c:v>19-jul-17</c:v>
                </c:pt>
                <c:pt idx="98">
                  <c:v>20-jul-17</c:v>
                </c:pt>
                <c:pt idx="99">
                  <c:v>21-jul-17</c:v>
                </c:pt>
                <c:pt idx="100">
                  <c:v>24-jul-17</c:v>
                </c:pt>
                <c:pt idx="101">
                  <c:v>25-jul-17</c:v>
                </c:pt>
                <c:pt idx="102">
                  <c:v>26-jul-17</c:v>
                </c:pt>
                <c:pt idx="103">
                  <c:v>27-jul-17</c:v>
                </c:pt>
                <c:pt idx="104">
                  <c:v>28-jul-17</c:v>
                </c:pt>
                <c:pt idx="105">
                  <c:v>31-jul-17</c:v>
                </c:pt>
                <c:pt idx="106">
                  <c:v>1-ago-17</c:v>
                </c:pt>
                <c:pt idx="107">
                  <c:v>2-ago-17</c:v>
                </c:pt>
                <c:pt idx="108">
                  <c:v>3-ago-17</c:v>
                </c:pt>
                <c:pt idx="109">
                  <c:v>4-ago-17</c:v>
                </c:pt>
                <c:pt idx="110">
                  <c:v>7-ago-17</c:v>
                </c:pt>
                <c:pt idx="111">
                  <c:v>8-ago-17</c:v>
                </c:pt>
                <c:pt idx="112">
                  <c:v>9-ago-17</c:v>
                </c:pt>
                <c:pt idx="113">
                  <c:v>10-ago-17</c:v>
                </c:pt>
                <c:pt idx="114">
                  <c:v>11-ago-17</c:v>
                </c:pt>
                <c:pt idx="115">
                  <c:v>14-ago-17</c:v>
                </c:pt>
                <c:pt idx="116">
                  <c:v>15-ago-17</c:v>
                </c:pt>
                <c:pt idx="117">
                  <c:v>16-ago-17</c:v>
                </c:pt>
                <c:pt idx="118">
                  <c:v>17-ago-17</c:v>
                </c:pt>
                <c:pt idx="119">
                  <c:v>18-ago-17</c:v>
                </c:pt>
                <c:pt idx="120">
                  <c:v>21-ago-17</c:v>
                </c:pt>
                <c:pt idx="121">
                  <c:v>22-ago-17</c:v>
                </c:pt>
                <c:pt idx="122">
                  <c:v>23-ago-17</c:v>
                </c:pt>
                <c:pt idx="123">
                  <c:v>24-ago-17</c:v>
                </c:pt>
                <c:pt idx="124">
                  <c:v>25-ago-17</c:v>
                </c:pt>
                <c:pt idx="125">
                  <c:v>28-ago-17</c:v>
                </c:pt>
                <c:pt idx="126">
                  <c:v>29-ago-17</c:v>
                </c:pt>
                <c:pt idx="127">
                  <c:v>30-ago-17</c:v>
                </c:pt>
                <c:pt idx="128">
                  <c:v>31-ago-17</c:v>
                </c:pt>
                <c:pt idx="129">
                  <c:v>1-set-17</c:v>
                </c:pt>
                <c:pt idx="130">
                  <c:v>4-set-17</c:v>
                </c:pt>
                <c:pt idx="131">
                  <c:v>5-set-17</c:v>
                </c:pt>
                <c:pt idx="132">
                  <c:v>6-set-17</c:v>
                </c:pt>
                <c:pt idx="133">
                  <c:v>8-set-17</c:v>
                </c:pt>
                <c:pt idx="134">
                  <c:v>11-set-17</c:v>
                </c:pt>
                <c:pt idx="135">
                  <c:v>12-set-17</c:v>
                </c:pt>
                <c:pt idx="136">
                  <c:v>13-set-17</c:v>
                </c:pt>
                <c:pt idx="137">
                  <c:v>14-set-17</c:v>
                </c:pt>
                <c:pt idx="138">
                  <c:v>15-set-17</c:v>
                </c:pt>
                <c:pt idx="139">
                  <c:v>18-set-17</c:v>
                </c:pt>
                <c:pt idx="140">
                  <c:v>19-set-17</c:v>
                </c:pt>
                <c:pt idx="141">
                  <c:v>20-set-17</c:v>
                </c:pt>
                <c:pt idx="142">
                  <c:v>21-set-17</c:v>
                </c:pt>
                <c:pt idx="143">
                  <c:v>22-set-17</c:v>
                </c:pt>
                <c:pt idx="144">
                  <c:v>25-set-17</c:v>
                </c:pt>
                <c:pt idx="145">
                  <c:v>26-set-17</c:v>
                </c:pt>
                <c:pt idx="146">
                  <c:v>27-set-17</c:v>
                </c:pt>
                <c:pt idx="147">
                  <c:v>28-set-17</c:v>
                </c:pt>
                <c:pt idx="148">
                  <c:v>29-set-17</c:v>
                </c:pt>
                <c:pt idx="149">
                  <c:v>2-out-17</c:v>
                </c:pt>
                <c:pt idx="150">
                  <c:v>3-out-17</c:v>
                </c:pt>
                <c:pt idx="151">
                  <c:v>4-out-17</c:v>
                </c:pt>
                <c:pt idx="152">
                  <c:v>5-out-17</c:v>
                </c:pt>
                <c:pt idx="153">
                  <c:v>6-out-17</c:v>
                </c:pt>
                <c:pt idx="154">
                  <c:v>9-out-17</c:v>
                </c:pt>
                <c:pt idx="155">
                  <c:v>10-out-17</c:v>
                </c:pt>
                <c:pt idx="156">
                  <c:v>11-out-17</c:v>
                </c:pt>
                <c:pt idx="157">
                  <c:v>13-out-17</c:v>
                </c:pt>
                <c:pt idx="158">
                  <c:v>16-out-17</c:v>
                </c:pt>
                <c:pt idx="159">
                  <c:v>17-out-17</c:v>
                </c:pt>
                <c:pt idx="160">
                  <c:v>18-out-17</c:v>
                </c:pt>
                <c:pt idx="161">
                  <c:v>19-out-17</c:v>
                </c:pt>
                <c:pt idx="162">
                  <c:v>20-out-17</c:v>
                </c:pt>
                <c:pt idx="163">
                  <c:v>23-out-17</c:v>
                </c:pt>
                <c:pt idx="164">
                  <c:v>24-out-17</c:v>
                </c:pt>
                <c:pt idx="165">
                  <c:v>25-out-17</c:v>
                </c:pt>
                <c:pt idx="166">
                  <c:v>26-out-17</c:v>
                </c:pt>
                <c:pt idx="167">
                  <c:v>27-out-17</c:v>
                </c:pt>
                <c:pt idx="168">
                  <c:v>30-out-17</c:v>
                </c:pt>
                <c:pt idx="169">
                  <c:v>31-out-17</c:v>
                </c:pt>
                <c:pt idx="170">
                  <c:v>1-nov-17</c:v>
                </c:pt>
                <c:pt idx="171">
                  <c:v>3-nov-17</c:v>
                </c:pt>
                <c:pt idx="172">
                  <c:v>6-nov-17</c:v>
                </c:pt>
                <c:pt idx="173">
                  <c:v>7-nov-17</c:v>
                </c:pt>
                <c:pt idx="174">
                  <c:v>8-nov-17</c:v>
                </c:pt>
                <c:pt idx="175">
                  <c:v>9-nov-17</c:v>
                </c:pt>
                <c:pt idx="176">
                  <c:v>10-nov-17</c:v>
                </c:pt>
                <c:pt idx="177">
                  <c:v>13-nov-17</c:v>
                </c:pt>
                <c:pt idx="178">
                  <c:v>14-nov-17</c:v>
                </c:pt>
                <c:pt idx="179">
                  <c:v>16-nov-17</c:v>
                </c:pt>
                <c:pt idx="180">
                  <c:v>17-nov-17</c:v>
                </c:pt>
                <c:pt idx="181">
                  <c:v>20-nov-17</c:v>
                </c:pt>
                <c:pt idx="182">
                  <c:v>21-nov-17</c:v>
                </c:pt>
                <c:pt idx="183">
                  <c:v>22-nov-17</c:v>
                </c:pt>
                <c:pt idx="184">
                  <c:v>23-nov-17</c:v>
                </c:pt>
                <c:pt idx="185">
                  <c:v>24-nov-17</c:v>
                </c:pt>
                <c:pt idx="186">
                  <c:v>27-nov-17</c:v>
                </c:pt>
                <c:pt idx="187">
                  <c:v>28-nov-17</c:v>
                </c:pt>
                <c:pt idx="188">
                  <c:v>29-nov-17</c:v>
                </c:pt>
                <c:pt idx="189">
                  <c:v>30-nov-17</c:v>
                </c:pt>
                <c:pt idx="190">
                  <c:v>1-dez-17</c:v>
                </c:pt>
                <c:pt idx="191">
                  <c:v>4-dez-17</c:v>
                </c:pt>
                <c:pt idx="192">
                  <c:v>5-dez-17</c:v>
                </c:pt>
                <c:pt idx="193">
                  <c:v>6-dez-17</c:v>
                </c:pt>
                <c:pt idx="194">
                  <c:v>7-dez-17</c:v>
                </c:pt>
                <c:pt idx="195">
                  <c:v>8-dez-17</c:v>
                </c:pt>
                <c:pt idx="196">
                  <c:v>11-dez-17</c:v>
                </c:pt>
                <c:pt idx="197">
                  <c:v>12-dez-17</c:v>
                </c:pt>
                <c:pt idx="198">
                  <c:v>13-dez-17</c:v>
                </c:pt>
                <c:pt idx="199">
                  <c:v>14-dez-17</c:v>
                </c:pt>
                <c:pt idx="200">
                  <c:v>15-dez-17</c:v>
                </c:pt>
                <c:pt idx="201">
                  <c:v>18-dez-17</c:v>
                </c:pt>
                <c:pt idx="202">
                  <c:v>19-dez-17</c:v>
                </c:pt>
                <c:pt idx="203">
                  <c:v>20-dez-17</c:v>
                </c:pt>
                <c:pt idx="204">
                  <c:v>21-dez-17</c:v>
                </c:pt>
                <c:pt idx="205">
                  <c:v>22-dez-17</c:v>
                </c:pt>
                <c:pt idx="206">
                  <c:v>26-dez-17</c:v>
                </c:pt>
                <c:pt idx="207">
                  <c:v>27-dez-17</c:v>
                </c:pt>
                <c:pt idx="208">
                  <c:v>28-dez-17</c:v>
                </c:pt>
                <c:pt idx="209">
                  <c:v>29-dez-17</c:v>
                </c:pt>
                <c:pt idx="210">
                  <c:v>2-jan-18</c:v>
                </c:pt>
                <c:pt idx="211">
                  <c:v>3-jan-18</c:v>
                </c:pt>
                <c:pt idx="212">
                  <c:v>4-jan-18</c:v>
                </c:pt>
                <c:pt idx="213">
                  <c:v>5-jan-18</c:v>
                </c:pt>
                <c:pt idx="214">
                  <c:v>8-jan-18</c:v>
                </c:pt>
                <c:pt idx="215">
                  <c:v>9-jan-18</c:v>
                </c:pt>
                <c:pt idx="216">
                  <c:v>10-jan-18</c:v>
                </c:pt>
                <c:pt idx="217">
                  <c:v>11-jan-18</c:v>
                </c:pt>
                <c:pt idx="218">
                  <c:v>12-jan-18</c:v>
                </c:pt>
                <c:pt idx="219">
                  <c:v>15-jan-18</c:v>
                </c:pt>
                <c:pt idx="220">
                  <c:v>16-jan-18</c:v>
                </c:pt>
                <c:pt idx="221">
                  <c:v>17-jan-18</c:v>
                </c:pt>
                <c:pt idx="222">
                  <c:v>18-jan-18</c:v>
                </c:pt>
                <c:pt idx="223">
                  <c:v>19-jan-18</c:v>
                </c:pt>
                <c:pt idx="224">
                  <c:v>22-jan-18</c:v>
                </c:pt>
                <c:pt idx="225">
                  <c:v>23-jan-18</c:v>
                </c:pt>
                <c:pt idx="226">
                  <c:v>24-jan-18</c:v>
                </c:pt>
                <c:pt idx="227">
                  <c:v>25-jan-18</c:v>
                </c:pt>
                <c:pt idx="228">
                  <c:v>26-jan-18</c:v>
                </c:pt>
                <c:pt idx="229">
                  <c:v>29-jan-18</c:v>
                </c:pt>
                <c:pt idx="230">
                  <c:v>30-jan-18</c:v>
                </c:pt>
                <c:pt idx="231">
                  <c:v>31-jan-18</c:v>
                </c:pt>
                <c:pt idx="232">
                  <c:v>1-fev-18</c:v>
                </c:pt>
                <c:pt idx="233">
                  <c:v>2-fev-18</c:v>
                </c:pt>
                <c:pt idx="234">
                  <c:v>5-fev-18</c:v>
                </c:pt>
                <c:pt idx="235">
                  <c:v>6-fev-18</c:v>
                </c:pt>
                <c:pt idx="236">
                  <c:v>7-fev-18</c:v>
                </c:pt>
                <c:pt idx="237">
                  <c:v>8-fev-18</c:v>
                </c:pt>
                <c:pt idx="238">
                  <c:v>9-fev-18</c:v>
                </c:pt>
                <c:pt idx="239">
                  <c:v>14-fev-18</c:v>
                </c:pt>
                <c:pt idx="240">
                  <c:v>15-fev-18</c:v>
                </c:pt>
                <c:pt idx="241">
                  <c:v>16-fev-18</c:v>
                </c:pt>
                <c:pt idx="242">
                  <c:v>19-fev-18</c:v>
                </c:pt>
                <c:pt idx="243">
                  <c:v>20-fev-18</c:v>
                </c:pt>
                <c:pt idx="244">
                  <c:v>21-fev-18</c:v>
                </c:pt>
                <c:pt idx="245">
                  <c:v>22-fev-18</c:v>
                </c:pt>
                <c:pt idx="246">
                  <c:v>23-fev-18</c:v>
                </c:pt>
                <c:pt idx="247">
                  <c:v>26-fev-18</c:v>
                </c:pt>
                <c:pt idx="248">
                  <c:v>27-fev-18</c:v>
                </c:pt>
                <c:pt idx="249">
                  <c:v>28-fev-18</c:v>
                </c:pt>
                <c:pt idx="250">
                  <c:v>1-mar-18</c:v>
                </c:pt>
                <c:pt idx="251">
                  <c:v>2-mar-18</c:v>
                </c:pt>
                <c:pt idx="252">
                  <c:v>5-mar-18</c:v>
                </c:pt>
                <c:pt idx="253">
                  <c:v>6-mar-18</c:v>
                </c:pt>
                <c:pt idx="254">
                  <c:v>7-mar-18</c:v>
                </c:pt>
                <c:pt idx="255">
                  <c:v>8-mar-18</c:v>
                </c:pt>
                <c:pt idx="256">
                  <c:v>9-mar-18</c:v>
                </c:pt>
                <c:pt idx="257">
                  <c:v>12-mar-18</c:v>
                </c:pt>
                <c:pt idx="258">
                  <c:v>13-mar-18</c:v>
                </c:pt>
                <c:pt idx="259">
                  <c:v>14-mar-18</c:v>
                </c:pt>
                <c:pt idx="260">
                  <c:v>15-mar-18</c:v>
                </c:pt>
                <c:pt idx="261">
                  <c:v>16-mar-18</c:v>
                </c:pt>
                <c:pt idx="262">
                  <c:v>19-mar-18</c:v>
                </c:pt>
                <c:pt idx="263">
                  <c:v>20-mar-18</c:v>
                </c:pt>
                <c:pt idx="264">
                  <c:v>21-mar-18</c:v>
                </c:pt>
                <c:pt idx="265">
                  <c:v>22-mar-18</c:v>
                </c:pt>
                <c:pt idx="266">
                  <c:v>23-mar-18</c:v>
                </c:pt>
                <c:pt idx="267">
                  <c:v>26-mar-18</c:v>
                </c:pt>
                <c:pt idx="268">
                  <c:v>27-mar-18</c:v>
                </c:pt>
                <c:pt idx="269">
                  <c:v>28-mar-18</c:v>
                </c:pt>
                <c:pt idx="270">
                  <c:v>29-mar-18</c:v>
                </c:pt>
                <c:pt idx="271">
                  <c:v>2-abr-18</c:v>
                </c:pt>
                <c:pt idx="272">
                  <c:v>3-abr-18</c:v>
                </c:pt>
                <c:pt idx="273">
                  <c:v>4-abr-18</c:v>
                </c:pt>
                <c:pt idx="274">
                  <c:v>5-abr-18</c:v>
                </c:pt>
                <c:pt idx="275">
                  <c:v>6-abr-18</c:v>
                </c:pt>
                <c:pt idx="276">
                  <c:v>9-abr-18</c:v>
                </c:pt>
                <c:pt idx="277">
                  <c:v>10-abr-18</c:v>
                </c:pt>
                <c:pt idx="278">
                  <c:v>11-abr-18</c:v>
                </c:pt>
                <c:pt idx="279">
                  <c:v>12-abr-18</c:v>
                </c:pt>
                <c:pt idx="280">
                  <c:v>13-abr-18</c:v>
                </c:pt>
                <c:pt idx="281">
                  <c:v>16-abr-18</c:v>
                </c:pt>
                <c:pt idx="282">
                  <c:v>17-abr-18</c:v>
                </c:pt>
                <c:pt idx="283">
                  <c:v>18-abr-18</c:v>
                </c:pt>
                <c:pt idx="284">
                  <c:v>19-abr-18</c:v>
                </c:pt>
                <c:pt idx="285">
                  <c:v>20-abr-18</c:v>
                </c:pt>
                <c:pt idx="286">
                  <c:v>23-abr-18</c:v>
                </c:pt>
                <c:pt idx="287">
                  <c:v>24-abr-18</c:v>
                </c:pt>
                <c:pt idx="288">
                  <c:v>25-abr-18</c:v>
                </c:pt>
                <c:pt idx="289">
                  <c:v>26-abr-18</c:v>
                </c:pt>
                <c:pt idx="290">
                  <c:v>27-abr-18</c:v>
                </c:pt>
                <c:pt idx="291">
                  <c:v>30-abr-18</c:v>
                </c:pt>
                <c:pt idx="292">
                  <c:v>2-mai-18</c:v>
                </c:pt>
                <c:pt idx="293">
                  <c:v>3-mai-18</c:v>
                </c:pt>
                <c:pt idx="294">
                  <c:v>4-mai-18</c:v>
                </c:pt>
                <c:pt idx="295">
                  <c:v>7-mai-18</c:v>
                </c:pt>
                <c:pt idx="296">
                  <c:v>8-mai-18</c:v>
                </c:pt>
                <c:pt idx="297">
                  <c:v>9-mai-18</c:v>
                </c:pt>
                <c:pt idx="298">
                  <c:v>10-mai-18</c:v>
                </c:pt>
                <c:pt idx="299">
                  <c:v>11-mai-18</c:v>
                </c:pt>
                <c:pt idx="300">
                  <c:v>14-mai-18</c:v>
                </c:pt>
                <c:pt idx="301">
                  <c:v>15-mai-18</c:v>
                </c:pt>
                <c:pt idx="302">
                  <c:v>16-mai-18</c:v>
                </c:pt>
                <c:pt idx="303">
                  <c:v>17-mai-18</c:v>
                </c:pt>
                <c:pt idx="304">
                  <c:v>18-mai-18</c:v>
                </c:pt>
                <c:pt idx="305">
                  <c:v>21-mai-18</c:v>
                </c:pt>
                <c:pt idx="306">
                  <c:v>22-mai-18</c:v>
                </c:pt>
                <c:pt idx="307">
                  <c:v>23-mai-18</c:v>
                </c:pt>
                <c:pt idx="308">
                  <c:v>24-mai-18</c:v>
                </c:pt>
                <c:pt idx="309">
                  <c:v>25-mai-18</c:v>
                </c:pt>
                <c:pt idx="310">
                  <c:v>28-mai-18</c:v>
                </c:pt>
                <c:pt idx="311">
                  <c:v>29-mai-18</c:v>
                </c:pt>
                <c:pt idx="312">
                  <c:v>30-mai-18</c:v>
                </c:pt>
                <c:pt idx="313">
                  <c:v>1-jun-18</c:v>
                </c:pt>
                <c:pt idx="314">
                  <c:v>4-jun-18</c:v>
                </c:pt>
                <c:pt idx="315">
                  <c:v>5-jun-18</c:v>
                </c:pt>
                <c:pt idx="316">
                  <c:v>6-jun-18</c:v>
                </c:pt>
                <c:pt idx="317">
                  <c:v>7-jun-18</c:v>
                </c:pt>
                <c:pt idx="318">
                  <c:v>8-jun-18</c:v>
                </c:pt>
                <c:pt idx="319">
                  <c:v>11-jun-18</c:v>
                </c:pt>
                <c:pt idx="320">
                  <c:v>12-jun-18</c:v>
                </c:pt>
                <c:pt idx="321">
                  <c:v>13-jun-18</c:v>
                </c:pt>
                <c:pt idx="322">
                  <c:v>14-jun-18</c:v>
                </c:pt>
                <c:pt idx="323">
                  <c:v>15-jun-18</c:v>
                </c:pt>
                <c:pt idx="324">
                  <c:v>18-jun-18</c:v>
                </c:pt>
                <c:pt idx="325">
                  <c:v>19-jun-18</c:v>
                </c:pt>
                <c:pt idx="326">
                  <c:v>20-jun-18</c:v>
                </c:pt>
                <c:pt idx="327">
                  <c:v>21-jun-18</c:v>
                </c:pt>
                <c:pt idx="328">
                  <c:v>22-jun-18</c:v>
                </c:pt>
                <c:pt idx="329">
                  <c:v>25-jun-18</c:v>
                </c:pt>
                <c:pt idx="330">
                  <c:v>26-jun-18</c:v>
                </c:pt>
                <c:pt idx="331">
                  <c:v>27-jun-18</c:v>
                </c:pt>
                <c:pt idx="332">
                  <c:v>28-jun-18</c:v>
                </c:pt>
                <c:pt idx="333">
                  <c:v>29-jun-18</c:v>
                </c:pt>
                <c:pt idx="334">
                  <c:v>2-jul-18</c:v>
                </c:pt>
                <c:pt idx="335">
                  <c:v>3-jul-18</c:v>
                </c:pt>
                <c:pt idx="336">
                  <c:v>4-jul-18</c:v>
                </c:pt>
                <c:pt idx="337">
                  <c:v>5-jul-18</c:v>
                </c:pt>
                <c:pt idx="338">
                  <c:v>6-jul-18</c:v>
                </c:pt>
                <c:pt idx="339">
                  <c:v>9-jul-18</c:v>
                </c:pt>
                <c:pt idx="340">
                  <c:v>10-jul-18</c:v>
                </c:pt>
                <c:pt idx="341">
                  <c:v>11-jul-18</c:v>
                </c:pt>
                <c:pt idx="342">
                  <c:v>12-jul-18</c:v>
                </c:pt>
                <c:pt idx="343">
                  <c:v>13-jul-18</c:v>
                </c:pt>
                <c:pt idx="344">
                  <c:v>16-jul-18</c:v>
                </c:pt>
                <c:pt idx="345">
                  <c:v>17-jul-18</c:v>
                </c:pt>
                <c:pt idx="346">
                  <c:v>18-jul-18</c:v>
                </c:pt>
                <c:pt idx="347">
                  <c:v>19-jul-18</c:v>
                </c:pt>
                <c:pt idx="348">
                  <c:v>20-jul-18</c:v>
                </c:pt>
                <c:pt idx="349">
                  <c:v>23-jul-18</c:v>
                </c:pt>
                <c:pt idx="350">
                  <c:v>24-jul-18</c:v>
                </c:pt>
                <c:pt idx="351">
                  <c:v>25-jul-18</c:v>
                </c:pt>
                <c:pt idx="352">
                  <c:v>26-jul-18</c:v>
                </c:pt>
                <c:pt idx="353">
                  <c:v>27-jul-18</c:v>
                </c:pt>
                <c:pt idx="354">
                  <c:v>30-jul-18</c:v>
                </c:pt>
                <c:pt idx="355">
                  <c:v>31-jul-18</c:v>
                </c:pt>
                <c:pt idx="356">
                  <c:v>1-ago-18</c:v>
                </c:pt>
                <c:pt idx="357">
                  <c:v>2-ago-18</c:v>
                </c:pt>
                <c:pt idx="358">
                  <c:v>3-ago-18</c:v>
                </c:pt>
                <c:pt idx="359">
                  <c:v>6-ago-18</c:v>
                </c:pt>
                <c:pt idx="360">
                  <c:v>7-ago-18</c:v>
                </c:pt>
                <c:pt idx="361">
                  <c:v>8-ago-18</c:v>
                </c:pt>
                <c:pt idx="362">
                  <c:v>9-ago-18</c:v>
                </c:pt>
                <c:pt idx="363">
                  <c:v>10-ago-18</c:v>
                </c:pt>
                <c:pt idx="364">
                  <c:v>13-ago-18</c:v>
                </c:pt>
                <c:pt idx="365">
                  <c:v>14-ago-18</c:v>
                </c:pt>
                <c:pt idx="366">
                  <c:v>15-ago-18</c:v>
                </c:pt>
                <c:pt idx="367">
                  <c:v>16-ago-18</c:v>
                </c:pt>
                <c:pt idx="368">
                  <c:v>17-ago-18</c:v>
                </c:pt>
                <c:pt idx="369">
                  <c:v>20-ago-18</c:v>
                </c:pt>
                <c:pt idx="370">
                  <c:v>21-ago-18</c:v>
                </c:pt>
                <c:pt idx="371">
                  <c:v>22-ago-18</c:v>
                </c:pt>
                <c:pt idx="372">
                  <c:v>23-ago-18</c:v>
                </c:pt>
                <c:pt idx="373">
                  <c:v>24-ago-18</c:v>
                </c:pt>
                <c:pt idx="374">
                  <c:v>27-ago-18</c:v>
                </c:pt>
                <c:pt idx="375">
                  <c:v>28-ago-18</c:v>
                </c:pt>
                <c:pt idx="376">
                  <c:v>29-ago-18</c:v>
                </c:pt>
                <c:pt idx="377">
                  <c:v>30-ago-18</c:v>
                </c:pt>
                <c:pt idx="378">
                  <c:v>31-ago-18</c:v>
                </c:pt>
                <c:pt idx="379">
                  <c:v>3-set-18</c:v>
                </c:pt>
                <c:pt idx="380">
                  <c:v>4-set-18</c:v>
                </c:pt>
                <c:pt idx="381">
                  <c:v>5-set-18</c:v>
                </c:pt>
                <c:pt idx="382">
                  <c:v>6-set-18</c:v>
                </c:pt>
                <c:pt idx="383">
                  <c:v>10-set-18</c:v>
                </c:pt>
                <c:pt idx="384">
                  <c:v>11-set-18</c:v>
                </c:pt>
                <c:pt idx="385">
                  <c:v>12-set-18</c:v>
                </c:pt>
                <c:pt idx="386">
                  <c:v>13-set-18</c:v>
                </c:pt>
                <c:pt idx="387">
                  <c:v>14-set-18</c:v>
                </c:pt>
                <c:pt idx="388">
                  <c:v>17-set-18</c:v>
                </c:pt>
                <c:pt idx="389">
                  <c:v>18-set-18</c:v>
                </c:pt>
                <c:pt idx="390">
                  <c:v>19-set-18</c:v>
                </c:pt>
                <c:pt idx="391">
                  <c:v>20-set-18</c:v>
                </c:pt>
                <c:pt idx="392">
                  <c:v>21-set-18</c:v>
                </c:pt>
                <c:pt idx="393">
                  <c:v>24-set-18</c:v>
                </c:pt>
                <c:pt idx="394">
                  <c:v>25-set-18</c:v>
                </c:pt>
                <c:pt idx="395">
                  <c:v>26-set-18</c:v>
                </c:pt>
                <c:pt idx="396">
                  <c:v>27-set-18</c:v>
                </c:pt>
                <c:pt idx="397">
                  <c:v>28-set-18</c:v>
                </c:pt>
                <c:pt idx="398">
                  <c:v>1-out-18</c:v>
                </c:pt>
                <c:pt idx="399">
                  <c:v>2-out-18</c:v>
                </c:pt>
                <c:pt idx="400">
                  <c:v>3-out-18</c:v>
                </c:pt>
                <c:pt idx="401">
                  <c:v>4-out-18</c:v>
                </c:pt>
                <c:pt idx="402">
                  <c:v>5-out-18</c:v>
                </c:pt>
                <c:pt idx="403">
                  <c:v>8-out-18</c:v>
                </c:pt>
                <c:pt idx="404">
                  <c:v>9-out-18</c:v>
                </c:pt>
                <c:pt idx="405">
                  <c:v>10-out-18</c:v>
                </c:pt>
                <c:pt idx="406">
                  <c:v>11-out-18</c:v>
                </c:pt>
                <c:pt idx="407">
                  <c:v>15-out-18</c:v>
                </c:pt>
                <c:pt idx="408">
                  <c:v>16-out-18</c:v>
                </c:pt>
                <c:pt idx="409">
                  <c:v>17-out-18</c:v>
                </c:pt>
                <c:pt idx="410">
                  <c:v>18-out-18</c:v>
                </c:pt>
                <c:pt idx="411">
                  <c:v>19-out-18</c:v>
                </c:pt>
                <c:pt idx="412">
                  <c:v>22-out-18</c:v>
                </c:pt>
                <c:pt idx="413">
                  <c:v>23-out-18</c:v>
                </c:pt>
                <c:pt idx="414">
                  <c:v>24-out-18</c:v>
                </c:pt>
                <c:pt idx="415">
                  <c:v>25-out-18</c:v>
                </c:pt>
                <c:pt idx="416">
                  <c:v>26-out-18</c:v>
                </c:pt>
                <c:pt idx="417">
                  <c:v>29-out-18</c:v>
                </c:pt>
                <c:pt idx="418">
                  <c:v>30-out-18</c:v>
                </c:pt>
                <c:pt idx="419">
                  <c:v>31-out-18</c:v>
                </c:pt>
                <c:pt idx="420">
                  <c:v>1-nov-18</c:v>
                </c:pt>
                <c:pt idx="421">
                  <c:v>5-nov-18</c:v>
                </c:pt>
                <c:pt idx="422">
                  <c:v>6-nov-18</c:v>
                </c:pt>
                <c:pt idx="423">
                  <c:v>7-nov-18</c:v>
                </c:pt>
                <c:pt idx="424">
                  <c:v>8-nov-18</c:v>
                </c:pt>
                <c:pt idx="425">
                  <c:v>9-nov-18</c:v>
                </c:pt>
                <c:pt idx="426">
                  <c:v>12-nov-18</c:v>
                </c:pt>
                <c:pt idx="427">
                  <c:v>13-nov-18</c:v>
                </c:pt>
                <c:pt idx="428">
                  <c:v>14-nov-18</c:v>
                </c:pt>
                <c:pt idx="429">
                  <c:v>16-nov-18</c:v>
                </c:pt>
                <c:pt idx="430">
                  <c:v>19-nov-18</c:v>
                </c:pt>
                <c:pt idx="431">
                  <c:v>20-nov-18</c:v>
                </c:pt>
                <c:pt idx="432">
                  <c:v>21-nov-18</c:v>
                </c:pt>
                <c:pt idx="433">
                  <c:v>22-nov-18</c:v>
                </c:pt>
                <c:pt idx="434">
                  <c:v>23-nov-18</c:v>
                </c:pt>
                <c:pt idx="435">
                  <c:v>26-nov-18</c:v>
                </c:pt>
                <c:pt idx="436">
                  <c:v>27-nov-18</c:v>
                </c:pt>
                <c:pt idx="437">
                  <c:v>28-nov-18</c:v>
                </c:pt>
                <c:pt idx="438">
                  <c:v>29-nov-18</c:v>
                </c:pt>
                <c:pt idx="439">
                  <c:v>30-nov-18</c:v>
                </c:pt>
                <c:pt idx="440">
                  <c:v>3-dez-18</c:v>
                </c:pt>
                <c:pt idx="441">
                  <c:v>4-dez-18</c:v>
                </c:pt>
                <c:pt idx="442">
                  <c:v>5-dez-18</c:v>
                </c:pt>
                <c:pt idx="443">
                  <c:v>6-dez-18</c:v>
                </c:pt>
                <c:pt idx="444">
                  <c:v>7-dez-18</c:v>
                </c:pt>
                <c:pt idx="445">
                  <c:v>10-dez-18</c:v>
                </c:pt>
                <c:pt idx="446">
                  <c:v>11-dez-18</c:v>
                </c:pt>
                <c:pt idx="447">
                  <c:v>12-dez-18</c:v>
                </c:pt>
                <c:pt idx="448">
                  <c:v>13-dez-18</c:v>
                </c:pt>
                <c:pt idx="449">
                  <c:v>14-dez-18</c:v>
                </c:pt>
                <c:pt idx="450">
                  <c:v>17-dez-18</c:v>
                </c:pt>
                <c:pt idx="451">
                  <c:v>18-dez-18</c:v>
                </c:pt>
                <c:pt idx="452">
                  <c:v>19-dez-18</c:v>
                </c:pt>
                <c:pt idx="453">
                  <c:v>20-dez-18</c:v>
                </c:pt>
                <c:pt idx="454">
                  <c:v>21-dez-18</c:v>
                </c:pt>
                <c:pt idx="455">
                  <c:v>24-dez-18</c:v>
                </c:pt>
                <c:pt idx="456">
                  <c:v>26-dez-18</c:v>
                </c:pt>
                <c:pt idx="457">
                  <c:v>27-dez-18</c:v>
                </c:pt>
                <c:pt idx="458">
                  <c:v>28-dez-18</c:v>
                </c:pt>
                <c:pt idx="459">
                  <c:v>31-dez-18</c:v>
                </c:pt>
                <c:pt idx="460">
                  <c:v>2-jan-19</c:v>
                </c:pt>
                <c:pt idx="461">
                  <c:v>3-jan-19</c:v>
                </c:pt>
                <c:pt idx="462">
                  <c:v>4-jan-19</c:v>
                </c:pt>
                <c:pt idx="463">
                  <c:v>7-jan-19</c:v>
                </c:pt>
                <c:pt idx="464">
                  <c:v>8-jan-19</c:v>
                </c:pt>
                <c:pt idx="465">
                  <c:v>9-jan-19</c:v>
                </c:pt>
                <c:pt idx="466">
                  <c:v>10-jan-19</c:v>
                </c:pt>
                <c:pt idx="467">
                  <c:v>11-jan-19</c:v>
                </c:pt>
                <c:pt idx="468">
                  <c:v>14-jan-19</c:v>
                </c:pt>
                <c:pt idx="469">
                  <c:v>15-jan-19</c:v>
                </c:pt>
                <c:pt idx="470">
                  <c:v>16-jan-19</c:v>
                </c:pt>
                <c:pt idx="471">
                  <c:v>17-jan-19</c:v>
                </c:pt>
                <c:pt idx="472">
                  <c:v>18-jan-19</c:v>
                </c:pt>
                <c:pt idx="473">
                  <c:v>21-jan-19</c:v>
                </c:pt>
                <c:pt idx="474">
                  <c:v>22-jan-19</c:v>
                </c:pt>
                <c:pt idx="475">
                  <c:v>23-jan-19</c:v>
                </c:pt>
                <c:pt idx="476">
                  <c:v>24-jan-19</c:v>
                </c:pt>
                <c:pt idx="477">
                  <c:v>25-jan-19</c:v>
                </c:pt>
                <c:pt idx="478">
                  <c:v>28-jan-19</c:v>
                </c:pt>
                <c:pt idx="479">
                  <c:v>29-jan-19</c:v>
                </c:pt>
                <c:pt idx="480">
                  <c:v>30-jan-19</c:v>
                </c:pt>
                <c:pt idx="481">
                  <c:v>31-jan-19</c:v>
                </c:pt>
                <c:pt idx="482">
                  <c:v>1-fev-19</c:v>
                </c:pt>
                <c:pt idx="483">
                  <c:v>4-fev-19</c:v>
                </c:pt>
                <c:pt idx="484">
                  <c:v>5-fev-19</c:v>
                </c:pt>
                <c:pt idx="485">
                  <c:v>6-fev-19</c:v>
                </c:pt>
                <c:pt idx="486">
                  <c:v>7-fev-19</c:v>
                </c:pt>
                <c:pt idx="487">
                  <c:v>8-fev-19</c:v>
                </c:pt>
                <c:pt idx="488">
                  <c:v>11-fev-19</c:v>
                </c:pt>
                <c:pt idx="489">
                  <c:v>12-fev-19</c:v>
                </c:pt>
                <c:pt idx="490">
                  <c:v>13-fev-19</c:v>
                </c:pt>
                <c:pt idx="491">
                  <c:v>14-fev-19</c:v>
                </c:pt>
                <c:pt idx="492">
                  <c:v>15-fev-19</c:v>
                </c:pt>
                <c:pt idx="493">
                  <c:v>18-fev-19</c:v>
                </c:pt>
                <c:pt idx="494">
                  <c:v>19-fev-19</c:v>
                </c:pt>
                <c:pt idx="495">
                  <c:v>20-fev-19</c:v>
                </c:pt>
                <c:pt idx="496">
                  <c:v>21-fev-19</c:v>
                </c:pt>
                <c:pt idx="497">
                  <c:v>22-fev-19</c:v>
                </c:pt>
                <c:pt idx="498">
                  <c:v>25-fev-19</c:v>
                </c:pt>
                <c:pt idx="499">
                  <c:v>26-fev-19</c:v>
                </c:pt>
                <c:pt idx="500">
                  <c:v>27-fev-19</c:v>
                </c:pt>
                <c:pt idx="501">
                  <c:v>28-fev-19</c:v>
                </c:pt>
                <c:pt idx="502">
                  <c:v>1-mar-19</c:v>
                </c:pt>
                <c:pt idx="503">
                  <c:v>6-mar-19</c:v>
                </c:pt>
                <c:pt idx="504">
                  <c:v>7-mar-19</c:v>
                </c:pt>
                <c:pt idx="505">
                  <c:v>8-mar-19</c:v>
                </c:pt>
                <c:pt idx="506">
                  <c:v>11-mar-19</c:v>
                </c:pt>
                <c:pt idx="507">
                  <c:v>12-mar-19</c:v>
                </c:pt>
                <c:pt idx="508">
                  <c:v>13-mar-19</c:v>
                </c:pt>
                <c:pt idx="509">
                  <c:v>14-mar-19</c:v>
                </c:pt>
                <c:pt idx="510">
                  <c:v>15-mar-19</c:v>
                </c:pt>
                <c:pt idx="511">
                  <c:v>18-mar-19</c:v>
                </c:pt>
                <c:pt idx="512">
                  <c:v>19-mar-19</c:v>
                </c:pt>
                <c:pt idx="513">
                  <c:v>20-mar-19</c:v>
                </c:pt>
                <c:pt idx="514">
                  <c:v>21-mar-19</c:v>
                </c:pt>
                <c:pt idx="515">
                  <c:v>22-mar-19</c:v>
                </c:pt>
                <c:pt idx="516">
                  <c:v>25-mar-19</c:v>
                </c:pt>
                <c:pt idx="517">
                  <c:v>26-mar-19</c:v>
                </c:pt>
                <c:pt idx="518">
                  <c:v>27-mar-19</c:v>
                </c:pt>
                <c:pt idx="519">
                  <c:v>28-mar-19</c:v>
                </c:pt>
                <c:pt idx="520">
                  <c:v>29-mar-19</c:v>
                </c:pt>
                <c:pt idx="521">
                  <c:v>1-abr-19</c:v>
                </c:pt>
                <c:pt idx="522">
                  <c:v>2-abr-19</c:v>
                </c:pt>
                <c:pt idx="523">
                  <c:v>3-abr-19</c:v>
                </c:pt>
                <c:pt idx="524">
                  <c:v>4-abr-19</c:v>
                </c:pt>
                <c:pt idx="525">
                  <c:v>5-abr-19</c:v>
                </c:pt>
                <c:pt idx="526">
                  <c:v>8-abr-19</c:v>
                </c:pt>
                <c:pt idx="527">
                  <c:v>9-abr-19</c:v>
                </c:pt>
                <c:pt idx="528">
                  <c:v>10-abr-19</c:v>
                </c:pt>
                <c:pt idx="529">
                  <c:v>11-abr-19</c:v>
                </c:pt>
                <c:pt idx="530">
                  <c:v>12-abr-19</c:v>
                </c:pt>
                <c:pt idx="531">
                  <c:v>15-abr-19</c:v>
                </c:pt>
                <c:pt idx="532">
                  <c:v>16-abr-19</c:v>
                </c:pt>
                <c:pt idx="533">
                  <c:v>17-abr-19</c:v>
                </c:pt>
                <c:pt idx="534">
                  <c:v>18-abr-19</c:v>
                </c:pt>
                <c:pt idx="535">
                  <c:v>22-abr-19</c:v>
                </c:pt>
                <c:pt idx="536">
                  <c:v>23-abr-19</c:v>
                </c:pt>
                <c:pt idx="537">
                  <c:v>24-abr-19</c:v>
                </c:pt>
                <c:pt idx="538">
                  <c:v>25-abr-19</c:v>
                </c:pt>
                <c:pt idx="539">
                  <c:v>26-abr-19</c:v>
                </c:pt>
                <c:pt idx="540">
                  <c:v>29-abr-19</c:v>
                </c:pt>
                <c:pt idx="541">
                  <c:v>30-abr-19</c:v>
                </c:pt>
                <c:pt idx="542">
                  <c:v>2-mai-19</c:v>
                </c:pt>
                <c:pt idx="543">
                  <c:v>3-mai-19</c:v>
                </c:pt>
                <c:pt idx="544">
                  <c:v>6-mai-19</c:v>
                </c:pt>
                <c:pt idx="545">
                  <c:v>7-mai-19</c:v>
                </c:pt>
                <c:pt idx="546">
                  <c:v>8-mai-19</c:v>
                </c:pt>
                <c:pt idx="547">
                  <c:v>9-mai-19</c:v>
                </c:pt>
                <c:pt idx="548">
                  <c:v>10-mai-19</c:v>
                </c:pt>
                <c:pt idx="549">
                  <c:v>13-mai-19</c:v>
                </c:pt>
                <c:pt idx="550">
                  <c:v>14-mai-19</c:v>
                </c:pt>
                <c:pt idx="551">
                  <c:v>15-mai-19</c:v>
                </c:pt>
                <c:pt idx="552">
                  <c:v>16-mai-19</c:v>
                </c:pt>
                <c:pt idx="553">
                  <c:v>17-mai-19</c:v>
                </c:pt>
                <c:pt idx="554">
                  <c:v>20-mai-19</c:v>
                </c:pt>
                <c:pt idx="555">
                  <c:v>21-mai-19</c:v>
                </c:pt>
                <c:pt idx="556">
                  <c:v>22-mai-19</c:v>
                </c:pt>
                <c:pt idx="557">
                  <c:v>23-mai-19</c:v>
                </c:pt>
                <c:pt idx="558">
                  <c:v>24-mai-19</c:v>
                </c:pt>
                <c:pt idx="559">
                  <c:v>27-mai-19</c:v>
                </c:pt>
                <c:pt idx="560">
                  <c:v>28-mai-19</c:v>
                </c:pt>
                <c:pt idx="561">
                  <c:v>29-mai-19</c:v>
                </c:pt>
                <c:pt idx="562">
                  <c:v>30-mai-19</c:v>
                </c:pt>
                <c:pt idx="563">
                  <c:v>31-mai-19</c:v>
                </c:pt>
                <c:pt idx="564">
                  <c:v>3-jun-19</c:v>
                </c:pt>
                <c:pt idx="565">
                  <c:v>4-jun-19</c:v>
                </c:pt>
                <c:pt idx="566">
                  <c:v>5-jun-19</c:v>
                </c:pt>
                <c:pt idx="567">
                  <c:v>6-jun-19</c:v>
                </c:pt>
                <c:pt idx="568">
                  <c:v>7-jun-19</c:v>
                </c:pt>
                <c:pt idx="569">
                  <c:v>10-jun-19</c:v>
                </c:pt>
                <c:pt idx="570">
                  <c:v>11-jun-19</c:v>
                </c:pt>
                <c:pt idx="571">
                  <c:v>12-jun-19</c:v>
                </c:pt>
                <c:pt idx="572">
                  <c:v>13-jun-19</c:v>
                </c:pt>
                <c:pt idx="573">
                  <c:v>14-jun-19</c:v>
                </c:pt>
                <c:pt idx="574">
                  <c:v>17-jun-19</c:v>
                </c:pt>
                <c:pt idx="575">
                  <c:v>18-jun-19</c:v>
                </c:pt>
                <c:pt idx="576">
                  <c:v>19-jun-19</c:v>
                </c:pt>
                <c:pt idx="577">
                  <c:v>21-jun-19</c:v>
                </c:pt>
                <c:pt idx="578">
                  <c:v>24-jun-19</c:v>
                </c:pt>
                <c:pt idx="579">
                  <c:v>25-jun-19</c:v>
                </c:pt>
                <c:pt idx="580">
                  <c:v>26-jun-19</c:v>
                </c:pt>
                <c:pt idx="581">
                  <c:v>27-jun-19</c:v>
                </c:pt>
                <c:pt idx="582">
                  <c:v>28-jun-19</c:v>
                </c:pt>
                <c:pt idx="583">
                  <c:v>1-jul-19</c:v>
                </c:pt>
                <c:pt idx="584">
                  <c:v>2-jul-19</c:v>
                </c:pt>
                <c:pt idx="585">
                  <c:v>3-jul-19</c:v>
                </c:pt>
                <c:pt idx="586">
                  <c:v>4-jul-19</c:v>
                </c:pt>
                <c:pt idx="587">
                  <c:v>5-jul-19</c:v>
                </c:pt>
                <c:pt idx="588">
                  <c:v>8-jul-19</c:v>
                </c:pt>
                <c:pt idx="589">
                  <c:v>9-jul-19</c:v>
                </c:pt>
                <c:pt idx="590">
                  <c:v>10-jul-19</c:v>
                </c:pt>
                <c:pt idx="591">
                  <c:v>11-jul-19</c:v>
                </c:pt>
                <c:pt idx="592">
                  <c:v>12-jul-19</c:v>
                </c:pt>
                <c:pt idx="593">
                  <c:v>15-jul-19</c:v>
                </c:pt>
                <c:pt idx="594">
                  <c:v>16-jul-19</c:v>
                </c:pt>
                <c:pt idx="595">
                  <c:v>17-jul-19</c:v>
                </c:pt>
                <c:pt idx="596">
                  <c:v>18-jul-19</c:v>
                </c:pt>
                <c:pt idx="597">
                  <c:v>19-jul-19</c:v>
                </c:pt>
                <c:pt idx="598">
                  <c:v>22-jul-19</c:v>
                </c:pt>
                <c:pt idx="599">
                  <c:v>23-jul-19</c:v>
                </c:pt>
                <c:pt idx="600">
                  <c:v>24-jul-19</c:v>
                </c:pt>
                <c:pt idx="601">
                  <c:v>25-jul-19</c:v>
                </c:pt>
                <c:pt idx="602">
                  <c:v>26-jul-19</c:v>
                </c:pt>
                <c:pt idx="603">
                  <c:v>29-jul-19</c:v>
                </c:pt>
                <c:pt idx="604">
                  <c:v>30-jul-19</c:v>
                </c:pt>
                <c:pt idx="605">
                  <c:v>31-jul-19</c:v>
                </c:pt>
                <c:pt idx="606">
                  <c:v>1-ago-19</c:v>
                </c:pt>
                <c:pt idx="607">
                  <c:v>2-ago-19</c:v>
                </c:pt>
                <c:pt idx="608">
                  <c:v>5-ago-19</c:v>
                </c:pt>
                <c:pt idx="609">
                  <c:v>6-ago-19</c:v>
                </c:pt>
                <c:pt idx="610">
                  <c:v>7-ago-19</c:v>
                </c:pt>
                <c:pt idx="611">
                  <c:v>8-ago-19</c:v>
                </c:pt>
                <c:pt idx="612">
                  <c:v>9-ago-19</c:v>
                </c:pt>
                <c:pt idx="613">
                  <c:v>12-ago-19</c:v>
                </c:pt>
                <c:pt idx="614">
                  <c:v>13-ago-19</c:v>
                </c:pt>
                <c:pt idx="615">
                  <c:v>14-ago-19</c:v>
                </c:pt>
                <c:pt idx="616">
                  <c:v>15-ago-19</c:v>
                </c:pt>
                <c:pt idx="617">
                  <c:v>16-ago-19</c:v>
                </c:pt>
                <c:pt idx="618">
                  <c:v>19-ago-19</c:v>
                </c:pt>
                <c:pt idx="619">
                  <c:v>20-ago-19</c:v>
                </c:pt>
                <c:pt idx="620">
                  <c:v>21-ago-19</c:v>
                </c:pt>
                <c:pt idx="621">
                  <c:v>22-ago-19</c:v>
                </c:pt>
                <c:pt idx="622">
                  <c:v>23-ago-19</c:v>
                </c:pt>
                <c:pt idx="623">
                  <c:v>26-ago-19</c:v>
                </c:pt>
                <c:pt idx="624">
                  <c:v>27-ago-19</c:v>
                </c:pt>
                <c:pt idx="625">
                  <c:v>28-ago-19</c:v>
                </c:pt>
                <c:pt idx="626">
                  <c:v>29-ago-19</c:v>
                </c:pt>
                <c:pt idx="627">
                  <c:v>30-ago-19</c:v>
                </c:pt>
                <c:pt idx="628">
                  <c:v>2-set-19</c:v>
                </c:pt>
                <c:pt idx="629">
                  <c:v>3-set-19</c:v>
                </c:pt>
                <c:pt idx="630">
                  <c:v>4-set-19</c:v>
                </c:pt>
                <c:pt idx="631">
                  <c:v>5-set-19</c:v>
                </c:pt>
                <c:pt idx="632">
                  <c:v>6-set-19</c:v>
                </c:pt>
                <c:pt idx="633">
                  <c:v>9-set-19</c:v>
                </c:pt>
                <c:pt idx="634">
                  <c:v>10-set-19</c:v>
                </c:pt>
                <c:pt idx="635">
                  <c:v>11-set-19</c:v>
                </c:pt>
                <c:pt idx="636">
                  <c:v>12-set-19</c:v>
                </c:pt>
                <c:pt idx="637">
                  <c:v>13-set-19</c:v>
                </c:pt>
                <c:pt idx="638">
                  <c:v>16-set-19</c:v>
                </c:pt>
                <c:pt idx="639">
                  <c:v>17-set-19</c:v>
                </c:pt>
                <c:pt idx="640">
                  <c:v>18-set-19</c:v>
                </c:pt>
                <c:pt idx="641">
                  <c:v>19-set-19</c:v>
                </c:pt>
                <c:pt idx="642">
                  <c:v>20-set-19</c:v>
                </c:pt>
                <c:pt idx="643">
                  <c:v>23-set-19</c:v>
                </c:pt>
                <c:pt idx="644">
                  <c:v>24-set-19</c:v>
                </c:pt>
                <c:pt idx="645">
                  <c:v>25-set-19</c:v>
                </c:pt>
                <c:pt idx="646">
                  <c:v>26-set-19</c:v>
                </c:pt>
                <c:pt idx="647">
                  <c:v>27-set-19</c:v>
                </c:pt>
                <c:pt idx="648">
                  <c:v>30-set-19</c:v>
                </c:pt>
                <c:pt idx="649">
                  <c:v>1-out-19</c:v>
                </c:pt>
                <c:pt idx="650">
                  <c:v>2-out-19</c:v>
                </c:pt>
                <c:pt idx="651">
                  <c:v>3-out-19</c:v>
                </c:pt>
                <c:pt idx="652">
                  <c:v>4-out-19</c:v>
                </c:pt>
                <c:pt idx="653">
                  <c:v>7-out-19</c:v>
                </c:pt>
                <c:pt idx="654">
                  <c:v>8-out-19</c:v>
                </c:pt>
                <c:pt idx="655">
                  <c:v>9-out-19</c:v>
                </c:pt>
                <c:pt idx="656">
                  <c:v>10-out-19</c:v>
                </c:pt>
                <c:pt idx="657">
                  <c:v>11-out-19</c:v>
                </c:pt>
                <c:pt idx="658">
                  <c:v>14-out-19</c:v>
                </c:pt>
                <c:pt idx="659">
                  <c:v>15-out-19</c:v>
                </c:pt>
                <c:pt idx="660">
                  <c:v>16-out-19</c:v>
                </c:pt>
                <c:pt idx="661">
                  <c:v>17-out-19</c:v>
                </c:pt>
                <c:pt idx="662">
                  <c:v>18-out-19</c:v>
                </c:pt>
                <c:pt idx="663">
                  <c:v>21-out-19</c:v>
                </c:pt>
                <c:pt idx="664">
                  <c:v>22-out-19</c:v>
                </c:pt>
                <c:pt idx="665">
                  <c:v>23-out-19</c:v>
                </c:pt>
                <c:pt idx="666">
                  <c:v>24-out-19</c:v>
                </c:pt>
                <c:pt idx="667">
                  <c:v>25-out-19</c:v>
                </c:pt>
                <c:pt idx="668">
                  <c:v>28-out-19</c:v>
                </c:pt>
                <c:pt idx="669">
                  <c:v>29-out-19</c:v>
                </c:pt>
                <c:pt idx="670">
                  <c:v>30-out-19</c:v>
                </c:pt>
                <c:pt idx="671">
                  <c:v>31-out-19</c:v>
                </c:pt>
                <c:pt idx="672">
                  <c:v>1-nov-19</c:v>
                </c:pt>
                <c:pt idx="673">
                  <c:v>4-nov-19</c:v>
                </c:pt>
                <c:pt idx="674">
                  <c:v>5-nov-19</c:v>
                </c:pt>
                <c:pt idx="675">
                  <c:v>6-nov-19</c:v>
                </c:pt>
                <c:pt idx="676">
                  <c:v>7-nov-19</c:v>
                </c:pt>
                <c:pt idx="677">
                  <c:v>8-nov-19</c:v>
                </c:pt>
                <c:pt idx="678">
                  <c:v>11-nov-19</c:v>
                </c:pt>
                <c:pt idx="679">
                  <c:v>12-nov-19</c:v>
                </c:pt>
                <c:pt idx="680">
                  <c:v>13-nov-19</c:v>
                </c:pt>
                <c:pt idx="681">
                  <c:v>14-nov-19</c:v>
                </c:pt>
                <c:pt idx="682">
                  <c:v>18-nov-19</c:v>
                </c:pt>
                <c:pt idx="683">
                  <c:v>19-nov-19</c:v>
                </c:pt>
                <c:pt idx="684">
                  <c:v>20-nov-19</c:v>
                </c:pt>
                <c:pt idx="685">
                  <c:v>21-nov-19</c:v>
                </c:pt>
                <c:pt idx="686">
                  <c:v>22-nov-19</c:v>
                </c:pt>
                <c:pt idx="687">
                  <c:v>25-nov-19</c:v>
                </c:pt>
                <c:pt idx="688">
                  <c:v>26-nov-19</c:v>
                </c:pt>
                <c:pt idx="689">
                  <c:v>27-nov-19</c:v>
                </c:pt>
                <c:pt idx="690">
                  <c:v>28-nov-19</c:v>
                </c:pt>
                <c:pt idx="691">
                  <c:v>29-nov-19</c:v>
                </c:pt>
                <c:pt idx="692">
                  <c:v>2-dez-19</c:v>
                </c:pt>
                <c:pt idx="693">
                  <c:v>3-dez-19</c:v>
                </c:pt>
                <c:pt idx="694">
                  <c:v>4-dez-19</c:v>
                </c:pt>
                <c:pt idx="695">
                  <c:v>5-dez-19</c:v>
                </c:pt>
                <c:pt idx="696">
                  <c:v>6-dez-19</c:v>
                </c:pt>
                <c:pt idx="697">
                  <c:v>9-dez-19</c:v>
                </c:pt>
                <c:pt idx="698">
                  <c:v>10-dez-19</c:v>
                </c:pt>
                <c:pt idx="699">
                  <c:v>11-dez-19</c:v>
                </c:pt>
                <c:pt idx="700">
                  <c:v>12-dez-19</c:v>
                </c:pt>
                <c:pt idx="701">
                  <c:v>13-dez-19</c:v>
                </c:pt>
                <c:pt idx="702">
                  <c:v>16-dez-19</c:v>
                </c:pt>
                <c:pt idx="703">
                  <c:v>17-dez-19</c:v>
                </c:pt>
                <c:pt idx="704">
                  <c:v>18-dez-19</c:v>
                </c:pt>
                <c:pt idx="705">
                  <c:v>19-dez-19</c:v>
                </c:pt>
                <c:pt idx="706">
                  <c:v>20-dez-19</c:v>
                </c:pt>
                <c:pt idx="707">
                  <c:v>23-dez-19</c:v>
                </c:pt>
                <c:pt idx="708">
                  <c:v>24-dez-19</c:v>
                </c:pt>
                <c:pt idx="709">
                  <c:v>26-dez-19</c:v>
                </c:pt>
                <c:pt idx="710">
                  <c:v>27-dez-19</c:v>
                </c:pt>
                <c:pt idx="711">
                  <c:v>30-dez-19</c:v>
                </c:pt>
                <c:pt idx="712">
                  <c:v>31-dez-19</c:v>
                </c:pt>
              </c:strCache>
            </c:strRef>
          </c:cat>
          <c:val>
            <c:numRef>
              <c:f>Cenários!$K$2:$K$5000</c:f>
              <c:numCache>
                <c:formatCode>0.00%</c:formatCode>
                <c:ptCount val="4999"/>
                <c:pt idx="0">
                  <c:v>0.1275</c:v>
                </c:pt>
                <c:pt idx="1">
                  <c:v>0.1275</c:v>
                </c:pt>
                <c:pt idx="2">
                  <c:v>0.1275</c:v>
                </c:pt>
                <c:pt idx="3">
                  <c:v>0.1275</c:v>
                </c:pt>
                <c:pt idx="4">
                  <c:v>0.1275</c:v>
                </c:pt>
                <c:pt idx="5">
                  <c:v>0.1275</c:v>
                </c:pt>
                <c:pt idx="6">
                  <c:v>0.1275</c:v>
                </c:pt>
                <c:pt idx="7">
                  <c:v>0.1275</c:v>
                </c:pt>
                <c:pt idx="8">
                  <c:v>0.1275</c:v>
                </c:pt>
                <c:pt idx="9">
                  <c:v>0.1275</c:v>
                </c:pt>
                <c:pt idx="10">
                  <c:v>0.1275</c:v>
                </c:pt>
                <c:pt idx="11">
                  <c:v>0.1275</c:v>
                </c:pt>
                <c:pt idx="12">
                  <c:v>0.1275</c:v>
                </c:pt>
                <c:pt idx="13">
                  <c:v>0.1275</c:v>
                </c:pt>
                <c:pt idx="14">
                  <c:v>0.1275</c:v>
                </c:pt>
                <c:pt idx="15">
                  <c:v>0.1275</c:v>
                </c:pt>
                <c:pt idx="16">
                  <c:v>0.1275</c:v>
                </c:pt>
                <c:pt idx="17">
                  <c:v>0.1275</c:v>
                </c:pt>
                <c:pt idx="18">
                  <c:v>0.1275</c:v>
                </c:pt>
                <c:pt idx="19">
                  <c:v>0.1275</c:v>
                </c:pt>
                <c:pt idx="20">
                  <c:v>0.1275</c:v>
                </c:pt>
                <c:pt idx="21">
                  <c:v>0.1275</c:v>
                </c:pt>
                <c:pt idx="22">
                  <c:v>0.1275</c:v>
                </c:pt>
                <c:pt idx="23">
                  <c:v>0.1275</c:v>
                </c:pt>
                <c:pt idx="24">
                  <c:v>0.1275</c:v>
                </c:pt>
                <c:pt idx="25">
                  <c:v>0.1275</c:v>
                </c:pt>
                <c:pt idx="26">
                  <c:v>0.1275</c:v>
                </c:pt>
                <c:pt idx="27">
                  <c:v>0.1275</c:v>
                </c:pt>
                <c:pt idx="28">
                  <c:v>0.1275</c:v>
                </c:pt>
                <c:pt idx="29">
                  <c:v>0.1275</c:v>
                </c:pt>
                <c:pt idx="30">
                  <c:v>0.1275</c:v>
                </c:pt>
                <c:pt idx="31">
                  <c:v>0.1275</c:v>
                </c:pt>
                <c:pt idx="32">
                  <c:v>0.12</c:v>
                </c:pt>
                <c:pt idx="33">
                  <c:v>0.12</c:v>
                </c:pt>
                <c:pt idx="34">
                  <c:v>0.12</c:v>
                </c:pt>
                <c:pt idx="35">
                  <c:v>0.12</c:v>
                </c:pt>
                <c:pt idx="36">
                  <c:v>0.12</c:v>
                </c:pt>
                <c:pt idx="37">
                  <c:v>0.12</c:v>
                </c:pt>
                <c:pt idx="38">
                  <c:v>0.12</c:v>
                </c:pt>
                <c:pt idx="39">
                  <c:v>0.12</c:v>
                </c:pt>
                <c:pt idx="40">
                  <c:v>0.12</c:v>
                </c:pt>
                <c:pt idx="41">
                  <c:v>0.12</c:v>
                </c:pt>
                <c:pt idx="42">
                  <c:v>0.12</c:v>
                </c:pt>
                <c:pt idx="43">
                  <c:v>0.12</c:v>
                </c:pt>
                <c:pt idx="44">
                  <c:v>0.12</c:v>
                </c:pt>
                <c:pt idx="45">
                  <c:v>0.12</c:v>
                </c:pt>
                <c:pt idx="46">
                  <c:v>0.12</c:v>
                </c:pt>
                <c:pt idx="47">
                  <c:v>0.12</c:v>
                </c:pt>
                <c:pt idx="48">
                  <c:v>0.12</c:v>
                </c:pt>
                <c:pt idx="49">
                  <c:v>0.12</c:v>
                </c:pt>
                <c:pt idx="50">
                  <c:v>0.12</c:v>
                </c:pt>
                <c:pt idx="51">
                  <c:v>0.12</c:v>
                </c:pt>
                <c:pt idx="52">
                  <c:v>0.12</c:v>
                </c:pt>
                <c:pt idx="53">
                  <c:v>0.12</c:v>
                </c:pt>
                <c:pt idx="54">
                  <c:v>0.12</c:v>
                </c:pt>
                <c:pt idx="55">
                  <c:v>0.12</c:v>
                </c:pt>
                <c:pt idx="56">
                  <c:v>0.12</c:v>
                </c:pt>
                <c:pt idx="57">
                  <c:v>0.12</c:v>
                </c:pt>
                <c:pt idx="58">
                  <c:v>0.12</c:v>
                </c:pt>
                <c:pt idx="59">
                  <c:v>0.12</c:v>
                </c:pt>
                <c:pt idx="60">
                  <c:v>0.12</c:v>
                </c:pt>
                <c:pt idx="61">
                  <c:v>0.12</c:v>
                </c:pt>
                <c:pt idx="62">
                  <c:v>0.12</c:v>
                </c:pt>
                <c:pt idx="63">
                  <c:v>0.12</c:v>
                </c:pt>
                <c:pt idx="64">
                  <c:v>0.11499999999999999</c:v>
                </c:pt>
                <c:pt idx="65">
                  <c:v>0.11499999999999999</c:v>
                </c:pt>
                <c:pt idx="66">
                  <c:v>0.11499999999999999</c:v>
                </c:pt>
                <c:pt idx="67">
                  <c:v>0.11499999999999999</c:v>
                </c:pt>
                <c:pt idx="68">
                  <c:v>0.11499999999999999</c:v>
                </c:pt>
                <c:pt idx="69">
                  <c:v>0.11499999999999999</c:v>
                </c:pt>
                <c:pt idx="70">
                  <c:v>0.11499999999999999</c:v>
                </c:pt>
                <c:pt idx="71">
                  <c:v>0.11499999999999999</c:v>
                </c:pt>
                <c:pt idx="72">
                  <c:v>0.11499999999999999</c:v>
                </c:pt>
                <c:pt idx="73">
                  <c:v>0.11499999999999999</c:v>
                </c:pt>
                <c:pt idx="74">
                  <c:v>0.11499999999999999</c:v>
                </c:pt>
                <c:pt idx="75">
                  <c:v>0.11499999999999999</c:v>
                </c:pt>
                <c:pt idx="76">
                  <c:v>0.11499999999999999</c:v>
                </c:pt>
                <c:pt idx="77">
                  <c:v>0.11499999999999999</c:v>
                </c:pt>
                <c:pt idx="78">
                  <c:v>0.11499999999999999</c:v>
                </c:pt>
                <c:pt idx="79">
                  <c:v>0.11499999999999999</c:v>
                </c:pt>
                <c:pt idx="80">
                  <c:v>0.11499999999999999</c:v>
                </c:pt>
                <c:pt idx="81">
                  <c:v>0.11499999999999999</c:v>
                </c:pt>
                <c:pt idx="82">
                  <c:v>0.11499999999999999</c:v>
                </c:pt>
                <c:pt idx="83">
                  <c:v>0.11499999999999999</c:v>
                </c:pt>
                <c:pt idx="84">
                  <c:v>0.11499999999999999</c:v>
                </c:pt>
                <c:pt idx="85">
                  <c:v>0.11499999999999999</c:v>
                </c:pt>
                <c:pt idx="86">
                  <c:v>0.11499999999999999</c:v>
                </c:pt>
                <c:pt idx="87">
                  <c:v>0.11499999999999999</c:v>
                </c:pt>
                <c:pt idx="88">
                  <c:v>0.11499999999999999</c:v>
                </c:pt>
                <c:pt idx="89">
                  <c:v>0.11499999999999999</c:v>
                </c:pt>
                <c:pt idx="90">
                  <c:v>0.11499999999999999</c:v>
                </c:pt>
                <c:pt idx="91">
                  <c:v>0.11499999999999999</c:v>
                </c:pt>
                <c:pt idx="92">
                  <c:v>0.11499999999999999</c:v>
                </c:pt>
                <c:pt idx="93">
                  <c:v>0.11499999999999999</c:v>
                </c:pt>
                <c:pt idx="94">
                  <c:v>0.11499999999999999</c:v>
                </c:pt>
                <c:pt idx="95">
                  <c:v>0.11499999999999999</c:v>
                </c:pt>
                <c:pt idx="96">
                  <c:v>0.11499999999999999</c:v>
                </c:pt>
                <c:pt idx="97">
                  <c:v>0.11499999999999999</c:v>
                </c:pt>
                <c:pt idx="98">
                  <c:v>0.11499999999999999</c:v>
                </c:pt>
                <c:pt idx="99">
                  <c:v>0.11499999999999999</c:v>
                </c:pt>
                <c:pt idx="100">
                  <c:v>0.11499999999999999</c:v>
                </c:pt>
                <c:pt idx="101">
                  <c:v>0.11499999999999999</c:v>
                </c:pt>
                <c:pt idx="102">
                  <c:v>0.11499999999999999</c:v>
                </c:pt>
                <c:pt idx="103">
                  <c:v>0.10999999999999999</c:v>
                </c:pt>
                <c:pt idx="104">
                  <c:v>0.10999999999999999</c:v>
                </c:pt>
                <c:pt idx="105">
                  <c:v>0.10999999999999999</c:v>
                </c:pt>
                <c:pt idx="106">
                  <c:v>0.10999999999999999</c:v>
                </c:pt>
                <c:pt idx="107">
                  <c:v>0.10999999999999999</c:v>
                </c:pt>
                <c:pt idx="108">
                  <c:v>0.10999999999999999</c:v>
                </c:pt>
                <c:pt idx="109">
                  <c:v>0.10999999999999999</c:v>
                </c:pt>
                <c:pt idx="110">
                  <c:v>0.10999999999999999</c:v>
                </c:pt>
                <c:pt idx="111">
                  <c:v>0.10999999999999999</c:v>
                </c:pt>
                <c:pt idx="112">
                  <c:v>0.10999999999999999</c:v>
                </c:pt>
                <c:pt idx="113">
                  <c:v>0.10999999999999999</c:v>
                </c:pt>
                <c:pt idx="114">
                  <c:v>0.10999999999999999</c:v>
                </c:pt>
                <c:pt idx="115">
                  <c:v>0.10999999999999999</c:v>
                </c:pt>
                <c:pt idx="116">
                  <c:v>0.10999999999999999</c:v>
                </c:pt>
                <c:pt idx="117">
                  <c:v>0.10999999999999999</c:v>
                </c:pt>
                <c:pt idx="118">
                  <c:v>0.10999999999999999</c:v>
                </c:pt>
                <c:pt idx="119">
                  <c:v>0.10999999999999999</c:v>
                </c:pt>
                <c:pt idx="120">
                  <c:v>0.10999999999999999</c:v>
                </c:pt>
                <c:pt idx="121">
                  <c:v>0.10999999999999999</c:v>
                </c:pt>
                <c:pt idx="122">
                  <c:v>0.10999999999999999</c:v>
                </c:pt>
                <c:pt idx="123">
                  <c:v>0.10999999999999999</c:v>
                </c:pt>
                <c:pt idx="124">
                  <c:v>0.10999999999999999</c:v>
                </c:pt>
                <c:pt idx="125">
                  <c:v>0.10999999999999999</c:v>
                </c:pt>
                <c:pt idx="126">
                  <c:v>0.10999999999999999</c:v>
                </c:pt>
                <c:pt idx="127">
                  <c:v>0.10999999999999999</c:v>
                </c:pt>
                <c:pt idx="128">
                  <c:v>0.10999999999999999</c:v>
                </c:pt>
                <c:pt idx="129">
                  <c:v>0.10999999999999999</c:v>
                </c:pt>
                <c:pt idx="130">
                  <c:v>0.10999999999999999</c:v>
                </c:pt>
                <c:pt idx="131">
                  <c:v>0.10999999999999999</c:v>
                </c:pt>
                <c:pt idx="132">
                  <c:v>0.10999999999999999</c:v>
                </c:pt>
                <c:pt idx="133">
                  <c:v>0.10499999999999998</c:v>
                </c:pt>
                <c:pt idx="134">
                  <c:v>0.10499999999999998</c:v>
                </c:pt>
                <c:pt idx="135">
                  <c:v>0.10499999999999998</c:v>
                </c:pt>
                <c:pt idx="136">
                  <c:v>0.10499999999999998</c:v>
                </c:pt>
                <c:pt idx="137">
                  <c:v>0.10499999999999998</c:v>
                </c:pt>
                <c:pt idx="138">
                  <c:v>0.10499999999999998</c:v>
                </c:pt>
                <c:pt idx="139">
                  <c:v>0.10499999999999998</c:v>
                </c:pt>
                <c:pt idx="140">
                  <c:v>0.10499999999999998</c:v>
                </c:pt>
                <c:pt idx="141">
                  <c:v>0.10499999999999998</c:v>
                </c:pt>
                <c:pt idx="142">
                  <c:v>0.10499999999999998</c:v>
                </c:pt>
                <c:pt idx="143">
                  <c:v>0.10499999999999998</c:v>
                </c:pt>
                <c:pt idx="144">
                  <c:v>0.10499999999999998</c:v>
                </c:pt>
                <c:pt idx="145">
                  <c:v>0.10499999999999998</c:v>
                </c:pt>
                <c:pt idx="146">
                  <c:v>0.10499999999999998</c:v>
                </c:pt>
                <c:pt idx="147">
                  <c:v>0.10499999999999998</c:v>
                </c:pt>
                <c:pt idx="148">
                  <c:v>0.10499999999999998</c:v>
                </c:pt>
                <c:pt idx="149">
                  <c:v>0.10499999999999998</c:v>
                </c:pt>
                <c:pt idx="150">
                  <c:v>0.10499999999999998</c:v>
                </c:pt>
                <c:pt idx="151">
                  <c:v>0.10499999999999998</c:v>
                </c:pt>
                <c:pt idx="152">
                  <c:v>0.10499999999999998</c:v>
                </c:pt>
                <c:pt idx="153">
                  <c:v>0.10499999999999998</c:v>
                </c:pt>
                <c:pt idx="154">
                  <c:v>0.10499999999999998</c:v>
                </c:pt>
                <c:pt idx="155">
                  <c:v>0.10499999999999998</c:v>
                </c:pt>
                <c:pt idx="156">
                  <c:v>0.10499999999999998</c:v>
                </c:pt>
                <c:pt idx="157">
                  <c:v>0.10499999999999998</c:v>
                </c:pt>
                <c:pt idx="158">
                  <c:v>0.10499999999999998</c:v>
                </c:pt>
                <c:pt idx="159">
                  <c:v>0.10499999999999998</c:v>
                </c:pt>
                <c:pt idx="160">
                  <c:v>0.10499999999999998</c:v>
                </c:pt>
                <c:pt idx="161">
                  <c:v>0.10499999999999998</c:v>
                </c:pt>
                <c:pt idx="162">
                  <c:v>0.10499999999999998</c:v>
                </c:pt>
                <c:pt idx="163">
                  <c:v>0.10499999999999998</c:v>
                </c:pt>
                <c:pt idx="164">
                  <c:v>0.10499999999999998</c:v>
                </c:pt>
                <c:pt idx="165">
                  <c:v>0.10499999999999998</c:v>
                </c:pt>
                <c:pt idx="166">
                  <c:v>9.9999999999999978E-2</c:v>
                </c:pt>
                <c:pt idx="167">
                  <c:v>9.9999999999999978E-2</c:v>
                </c:pt>
                <c:pt idx="168">
                  <c:v>9.9999999999999978E-2</c:v>
                </c:pt>
                <c:pt idx="169">
                  <c:v>9.9999999999999978E-2</c:v>
                </c:pt>
                <c:pt idx="170">
                  <c:v>9.9999999999999978E-2</c:v>
                </c:pt>
                <c:pt idx="171">
                  <c:v>9.9999999999999978E-2</c:v>
                </c:pt>
                <c:pt idx="172">
                  <c:v>9.9999999999999978E-2</c:v>
                </c:pt>
                <c:pt idx="173">
                  <c:v>9.9999999999999978E-2</c:v>
                </c:pt>
                <c:pt idx="174">
                  <c:v>9.9999999999999978E-2</c:v>
                </c:pt>
                <c:pt idx="175">
                  <c:v>9.9999999999999978E-2</c:v>
                </c:pt>
                <c:pt idx="176">
                  <c:v>9.9999999999999978E-2</c:v>
                </c:pt>
                <c:pt idx="177">
                  <c:v>9.9999999999999978E-2</c:v>
                </c:pt>
                <c:pt idx="178">
                  <c:v>9.9999999999999978E-2</c:v>
                </c:pt>
                <c:pt idx="179">
                  <c:v>9.9999999999999978E-2</c:v>
                </c:pt>
                <c:pt idx="180">
                  <c:v>9.9999999999999978E-2</c:v>
                </c:pt>
                <c:pt idx="181">
                  <c:v>9.9999999999999978E-2</c:v>
                </c:pt>
                <c:pt idx="182">
                  <c:v>9.9999999999999978E-2</c:v>
                </c:pt>
                <c:pt idx="183">
                  <c:v>9.9999999999999978E-2</c:v>
                </c:pt>
                <c:pt idx="184">
                  <c:v>9.9999999999999978E-2</c:v>
                </c:pt>
                <c:pt idx="185">
                  <c:v>9.9999999999999978E-2</c:v>
                </c:pt>
                <c:pt idx="186">
                  <c:v>9.9999999999999978E-2</c:v>
                </c:pt>
                <c:pt idx="187">
                  <c:v>9.9999999999999978E-2</c:v>
                </c:pt>
                <c:pt idx="188">
                  <c:v>9.9999999999999978E-2</c:v>
                </c:pt>
                <c:pt idx="189">
                  <c:v>9.9999999999999978E-2</c:v>
                </c:pt>
                <c:pt idx="190">
                  <c:v>9.9999999999999978E-2</c:v>
                </c:pt>
                <c:pt idx="191">
                  <c:v>9.9999999999999978E-2</c:v>
                </c:pt>
                <c:pt idx="192">
                  <c:v>9.9999999999999978E-2</c:v>
                </c:pt>
                <c:pt idx="193">
                  <c:v>9.9999999999999978E-2</c:v>
                </c:pt>
                <c:pt idx="194">
                  <c:v>9.9999999999999978E-2</c:v>
                </c:pt>
                <c:pt idx="195">
                  <c:v>9.9999999999999978E-2</c:v>
                </c:pt>
                <c:pt idx="196">
                  <c:v>9.9999999999999978E-2</c:v>
                </c:pt>
                <c:pt idx="197">
                  <c:v>9.9999999999999978E-2</c:v>
                </c:pt>
                <c:pt idx="198">
                  <c:v>9.9999999999999978E-2</c:v>
                </c:pt>
                <c:pt idx="199">
                  <c:v>9.9999999999999978E-2</c:v>
                </c:pt>
                <c:pt idx="200">
                  <c:v>9.9999999999999978E-2</c:v>
                </c:pt>
                <c:pt idx="201">
                  <c:v>9.9999999999999978E-2</c:v>
                </c:pt>
                <c:pt idx="202">
                  <c:v>9.9999999999999978E-2</c:v>
                </c:pt>
                <c:pt idx="203">
                  <c:v>9.9999999999999978E-2</c:v>
                </c:pt>
                <c:pt idx="204">
                  <c:v>9.9999999999999978E-2</c:v>
                </c:pt>
                <c:pt idx="205">
                  <c:v>9.9999999999999978E-2</c:v>
                </c:pt>
                <c:pt idx="206">
                  <c:v>9.9999999999999978E-2</c:v>
                </c:pt>
                <c:pt idx="207">
                  <c:v>9.9999999999999978E-2</c:v>
                </c:pt>
                <c:pt idx="208">
                  <c:v>9.9999999999999978E-2</c:v>
                </c:pt>
                <c:pt idx="209">
                  <c:v>9.9999999999999978E-2</c:v>
                </c:pt>
                <c:pt idx="210">
                  <c:v>9.9999999999999978E-2</c:v>
                </c:pt>
                <c:pt idx="211">
                  <c:v>9.9999999999999978E-2</c:v>
                </c:pt>
                <c:pt idx="212">
                  <c:v>9.9999999999999978E-2</c:v>
                </c:pt>
                <c:pt idx="213">
                  <c:v>9.9999999999999978E-2</c:v>
                </c:pt>
                <c:pt idx="214">
                  <c:v>9.9999999999999978E-2</c:v>
                </c:pt>
                <c:pt idx="215">
                  <c:v>9.9999999999999978E-2</c:v>
                </c:pt>
                <c:pt idx="216">
                  <c:v>9.9999999999999978E-2</c:v>
                </c:pt>
                <c:pt idx="217">
                  <c:v>9.9999999999999978E-2</c:v>
                </c:pt>
                <c:pt idx="218">
                  <c:v>9.9999999999999978E-2</c:v>
                </c:pt>
                <c:pt idx="219">
                  <c:v>9.9999999999999978E-2</c:v>
                </c:pt>
                <c:pt idx="220">
                  <c:v>9.9999999999999978E-2</c:v>
                </c:pt>
                <c:pt idx="221">
                  <c:v>9.9999999999999978E-2</c:v>
                </c:pt>
                <c:pt idx="222">
                  <c:v>9.9999999999999978E-2</c:v>
                </c:pt>
                <c:pt idx="223">
                  <c:v>9.9999999999999978E-2</c:v>
                </c:pt>
                <c:pt idx="224">
                  <c:v>9.9999999999999978E-2</c:v>
                </c:pt>
                <c:pt idx="225">
                  <c:v>9.9999999999999978E-2</c:v>
                </c:pt>
                <c:pt idx="226">
                  <c:v>9.9999999999999978E-2</c:v>
                </c:pt>
                <c:pt idx="227">
                  <c:v>9.9999999999999978E-2</c:v>
                </c:pt>
                <c:pt idx="228">
                  <c:v>9.9999999999999978E-2</c:v>
                </c:pt>
                <c:pt idx="229">
                  <c:v>9.9999999999999978E-2</c:v>
                </c:pt>
                <c:pt idx="230">
                  <c:v>9.9999999999999978E-2</c:v>
                </c:pt>
                <c:pt idx="231">
                  <c:v>9.9999999999999978E-2</c:v>
                </c:pt>
                <c:pt idx="232">
                  <c:v>9.9999999999999978E-2</c:v>
                </c:pt>
                <c:pt idx="233">
                  <c:v>9.9999999999999978E-2</c:v>
                </c:pt>
                <c:pt idx="234">
                  <c:v>9.9999999999999978E-2</c:v>
                </c:pt>
                <c:pt idx="235">
                  <c:v>9.9999999999999978E-2</c:v>
                </c:pt>
                <c:pt idx="236">
                  <c:v>9.9999999999999978E-2</c:v>
                </c:pt>
                <c:pt idx="237">
                  <c:v>9.9999999999999978E-2</c:v>
                </c:pt>
                <c:pt idx="238">
                  <c:v>9.9999999999999978E-2</c:v>
                </c:pt>
                <c:pt idx="239">
                  <c:v>9.9999999999999978E-2</c:v>
                </c:pt>
                <c:pt idx="240">
                  <c:v>9.9999999999999978E-2</c:v>
                </c:pt>
                <c:pt idx="241">
                  <c:v>9.9999999999999978E-2</c:v>
                </c:pt>
                <c:pt idx="242">
                  <c:v>9.9999999999999978E-2</c:v>
                </c:pt>
                <c:pt idx="243">
                  <c:v>9.9999999999999978E-2</c:v>
                </c:pt>
                <c:pt idx="244">
                  <c:v>9.9999999999999978E-2</c:v>
                </c:pt>
                <c:pt idx="245">
                  <c:v>9.9999999999999978E-2</c:v>
                </c:pt>
                <c:pt idx="246">
                  <c:v>9.9999999999999978E-2</c:v>
                </c:pt>
                <c:pt idx="247">
                  <c:v>9.9999999999999978E-2</c:v>
                </c:pt>
                <c:pt idx="248">
                  <c:v>9.9999999999999978E-2</c:v>
                </c:pt>
                <c:pt idx="249">
                  <c:v>9.9999999999999978E-2</c:v>
                </c:pt>
                <c:pt idx="250">
                  <c:v>9.9999999999999978E-2</c:v>
                </c:pt>
                <c:pt idx="251">
                  <c:v>9.9999999999999978E-2</c:v>
                </c:pt>
                <c:pt idx="252">
                  <c:v>9.9999999999999978E-2</c:v>
                </c:pt>
                <c:pt idx="253">
                  <c:v>9.9999999999999978E-2</c:v>
                </c:pt>
                <c:pt idx="254">
                  <c:v>9.9999999999999978E-2</c:v>
                </c:pt>
                <c:pt idx="255">
                  <c:v>9.9999999999999978E-2</c:v>
                </c:pt>
                <c:pt idx="256">
                  <c:v>9.9999999999999978E-2</c:v>
                </c:pt>
                <c:pt idx="257">
                  <c:v>9.9999999999999978E-2</c:v>
                </c:pt>
                <c:pt idx="258">
                  <c:v>9.9999999999999978E-2</c:v>
                </c:pt>
                <c:pt idx="259">
                  <c:v>9.9999999999999978E-2</c:v>
                </c:pt>
                <c:pt idx="260">
                  <c:v>9.9999999999999978E-2</c:v>
                </c:pt>
                <c:pt idx="261">
                  <c:v>9.9999999999999978E-2</c:v>
                </c:pt>
                <c:pt idx="262">
                  <c:v>9.9999999999999978E-2</c:v>
                </c:pt>
                <c:pt idx="263">
                  <c:v>9.9999999999999978E-2</c:v>
                </c:pt>
                <c:pt idx="264">
                  <c:v>9.9999999999999978E-2</c:v>
                </c:pt>
                <c:pt idx="265">
                  <c:v>9.9999999999999978E-2</c:v>
                </c:pt>
                <c:pt idx="266">
                  <c:v>9.9999999999999978E-2</c:v>
                </c:pt>
                <c:pt idx="267">
                  <c:v>9.9999999999999978E-2</c:v>
                </c:pt>
                <c:pt idx="268">
                  <c:v>9.9999999999999978E-2</c:v>
                </c:pt>
                <c:pt idx="269">
                  <c:v>9.9999999999999978E-2</c:v>
                </c:pt>
                <c:pt idx="270">
                  <c:v>9.9999999999999978E-2</c:v>
                </c:pt>
                <c:pt idx="271">
                  <c:v>9.9999999999999978E-2</c:v>
                </c:pt>
                <c:pt idx="272">
                  <c:v>9.9999999999999978E-2</c:v>
                </c:pt>
                <c:pt idx="273">
                  <c:v>9.9999999999999978E-2</c:v>
                </c:pt>
                <c:pt idx="274">
                  <c:v>9.9999999999999978E-2</c:v>
                </c:pt>
                <c:pt idx="275">
                  <c:v>9.9999999999999978E-2</c:v>
                </c:pt>
                <c:pt idx="276">
                  <c:v>9.9999999999999978E-2</c:v>
                </c:pt>
                <c:pt idx="277">
                  <c:v>9.9999999999999978E-2</c:v>
                </c:pt>
                <c:pt idx="278">
                  <c:v>9.9999999999999978E-2</c:v>
                </c:pt>
                <c:pt idx="279">
                  <c:v>9.9999999999999978E-2</c:v>
                </c:pt>
                <c:pt idx="280">
                  <c:v>9.9999999999999978E-2</c:v>
                </c:pt>
                <c:pt idx="281">
                  <c:v>9.9999999999999978E-2</c:v>
                </c:pt>
                <c:pt idx="282">
                  <c:v>9.9999999999999978E-2</c:v>
                </c:pt>
                <c:pt idx="283">
                  <c:v>9.9999999999999978E-2</c:v>
                </c:pt>
                <c:pt idx="284">
                  <c:v>9.9999999999999978E-2</c:v>
                </c:pt>
                <c:pt idx="285">
                  <c:v>9.9999999999999978E-2</c:v>
                </c:pt>
                <c:pt idx="286">
                  <c:v>9.9999999999999978E-2</c:v>
                </c:pt>
                <c:pt idx="287">
                  <c:v>9.9999999999999978E-2</c:v>
                </c:pt>
                <c:pt idx="288">
                  <c:v>9.9999999999999978E-2</c:v>
                </c:pt>
                <c:pt idx="289">
                  <c:v>9.9999999999999978E-2</c:v>
                </c:pt>
                <c:pt idx="290">
                  <c:v>9.9999999999999978E-2</c:v>
                </c:pt>
                <c:pt idx="291">
                  <c:v>9.9999999999999978E-2</c:v>
                </c:pt>
                <c:pt idx="292">
                  <c:v>9.9999999999999978E-2</c:v>
                </c:pt>
                <c:pt idx="293">
                  <c:v>9.9999999999999978E-2</c:v>
                </c:pt>
                <c:pt idx="294">
                  <c:v>9.9999999999999978E-2</c:v>
                </c:pt>
                <c:pt idx="295">
                  <c:v>9.9999999999999978E-2</c:v>
                </c:pt>
                <c:pt idx="296">
                  <c:v>9.9999999999999978E-2</c:v>
                </c:pt>
                <c:pt idx="297">
                  <c:v>9.9999999999999978E-2</c:v>
                </c:pt>
                <c:pt idx="298">
                  <c:v>9.9999999999999978E-2</c:v>
                </c:pt>
                <c:pt idx="299">
                  <c:v>9.9999999999999978E-2</c:v>
                </c:pt>
                <c:pt idx="300">
                  <c:v>9.9999999999999978E-2</c:v>
                </c:pt>
                <c:pt idx="301">
                  <c:v>9.9999999999999978E-2</c:v>
                </c:pt>
                <c:pt idx="302">
                  <c:v>9.9999999999999978E-2</c:v>
                </c:pt>
                <c:pt idx="303">
                  <c:v>9.9999999999999978E-2</c:v>
                </c:pt>
                <c:pt idx="304">
                  <c:v>9.9999999999999978E-2</c:v>
                </c:pt>
                <c:pt idx="305">
                  <c:v>9.9999999999999978E-2</c:v>
                </c:pt>
                <c:pt idx="306">
                  <c:v>9.9999999999999978E-2</c:v>
                </c:pt>
                <c:pt idx="307">
                  <c:v>9.9999999999999978E-2</c:v>
                </c:pt>
                <c:pt idx="308">
                  <c:v>9.9999999999999978E-2</c:v>
                </c:pt>
                <c:pt idx="309">
                  <c:v>9.9999999999999978E-2</c:v>
                </c:pt>
                <c:pt idx="310">
                  <c:v>9.9999999999999978E-2</c:v>
                </c:pt>
                <c:pt idx="311">
                  <c:v>9.9999999999999978E-2</c:v>
                </c:pt>
                <c:pt idx="312">
                  <c:v>9.9999999999999978E-2</c:v>
                </c:pt>
                <c:pt idx="313">
                  <c:v>9.9999999999999978E-2</c:v>
                </c:pt>
                <c:pt idx="314">
                  <c:v>9.9999999999999978E-2</c:v>
                </c:pt>
                <c:pt idx="315">
                  <c:v>9.9999999999999978E-2</c:v>
                </c:pt>
                <c:pt idx="316">
                  <c:v>9.9999999999999978E-2</c:v>
                </c:pt>
                <c:pt idx="317">
                  <c:v>9.9999999999999978E-2</c:v>
                </c:pt>
                <c:pt idx="318">
                  <c:v>9.9999999999999978E-2</c:v>
                </c:pt>
                <c:pt idx="319">
                  <c:v>9.9999999999999978E-2</c:v>
                </c:pt>
                <c:pt idx="320">
                  <c:v>9.9999999999999978E-2</c:v>
                </c:pt>
                <c:pt idx="321">
                  <c:v>9.9999999999999978E-2</c:v>
                </c:pt>
                <c:pt idx="322">
                  <c:v>9.9999999999999978E-2</c:v>
                </c:pt>
                <c:pt idx="323">
                  <c:v>9.9999999999999978E-2</c:v>
                </c:pt>
                <c:pt idx="324">
                  <c:v>9.9999999999999978E-2</c:v>
                </c:pt>
                <c:pt idx="325">
                  <c:v>9.9999999999999978E-2</c:v>
                </c:pt>
                <c:pt idx="326">
                  <c:v>9.9999999999999978E-2</c:v>
                </c:pt>
                <c:pt idx="327">
                  <c:v>9.9999999999999978E-2</c:v>
                </c:pt>
                <c:pt idx="328">
                  <c:v>9.9999999999999978E-2</c:v>
                </c:pt>
                <c:pt idx="329">
                  <c:v>9.9999999999999978E-2</c:v>
                </c:pt>
                <c:pt idx="330">
                  <c:v>9.9999999999999978E-2</c:v>
                </c:pt>
                <c:pt idx="331">
                  <c:v>9.9999999999999978E-2</c:v>
                </c:pt>
                <c:pt idx="332">
                  <c:v>9.9999999999999978E-2</c:v>
                </c:pt>
                <c:pt idx="333">
                  <c:v>9.9999999999999978E-2</c:v>
                </c:pt>
                <c:pt idx="334">
                  <c:v>9.9999999999999978E-2</c:v>
                </c:pt>
                <c:pt idx="335">
                  <c:v>9.9999999999999978E-2</c:v>
                </c:pt>
                <c:pt idx="336">
                  <c:v>9.9999999999999978E-2</c:v>
                </c:pt>
                <c:pt idx="337">
                  <c:v>9.9999999999999978E-2</c:v>
                </c:pt>
                <c:pt idx="338">
                  <c:v>9.9999999999999978E-2</c:v>
                </c:pt>
                <c:pt idx="339">
                  <c:v>9.9999999999999978E-2</c:v>
                </c:pt>
                <c:pt idx="340">
                  <c:v>9.9999999999999978E-2</c:v>
                </c:pt>
                <c:pt idx="341">
                  <c:v>9.9999999999999978E-2</c:v>
                </c:pt>
                <c:pt idx="342">
                  <c:v>9.9999999999999978E-2</c:v>
                </c:pt>
                <c:pt idx="343">
                  <c:v>9.9999999999999978E-2</c:v>
                </c:pt>
                <c:pt idx="344">
                  <c:v>9.9999999999999978E-2</c:v>
                </c:pt>
                <c:pt idx="345">
                  <c:v>9.9999999999999978E-2</c:v>
                </c:pt>
                <c:pt idx="346">
                  <c:v>9.9999999999999978E-2</c:v>
                </c:pt>
                <c:pt idx="347">
                  <c:v>9.9999999999999978E-2</c:v>
                </c:pt>
                <c:pt idx="348">
                  <c:v>9.9999999999999978E-2</c:v>
                </c:pt>
                <c:pt idx="349">
                  <c:v>9.9999999999999978E-2</c:v>
                </c:pt>
                <c:pt idx="350">
                  <c:v>9.9999999999999978E-2</c:v>
                </c:pt>
                <c:pt idx="351">
                  <c:v>9.9999999999999978E-2</c:v>
                </c:pt>
                <c:pt idx="352">
                  <c:v>9.9999999999999978E-2</c:v>
                </c:pt>
                <c:pt idx="353">
                  <c:v>9.9999999999999978E-2</c:v>
                </c:pt>
                <c:pt idx="354">
                  <c:v>9.9999999999999978E-2</c:v>
                </c:pt>
                <c:pt idx="355">
                  <c:v>9.9999999999999978E-2</c:v>
                </c:pt>
                <c:pt idx="356">
                  <c:v>9.9999999999999978E-2</c:v>
                </c:pt>
                <c:pt idx="357">
                  <c:v>9.9999999999999978E-2</c:v>
                </c:pt>
                <c:pt idx="358">
                  <c:v>9.9999999999999978E-2</c:v>
                </c:pt>
                <c:pt idx="359">
                  <c:v>9.9999999999999978E-2</c:v>
                </c:pt>
                <c:pt idx="360">
                  <c:v>9.9999999999999978E-2</c:v>
                </c:pt>
                <c:pt idx="361">
                  <c:v>9.9999999999999978E-2</c:v>
                </c:pt>
                <c:pt idx="362">
                  <c:v>9.9999999999999978E-2</c:v>
                </c:pt>
                <c:pt idx="363">
                  <c:v>9.9999999999999978E-2</c:v>
                </c:pt>
                <c:pt idx="364">
                  <c:v>9.9999999999999978E-2</c:v>
                </c:pt>
                <c:pt idx="365">
                  <c:v>9.9999999999999978E-2</c:v>
                </c:pt>
                <c:pt idx="366">
                  <c:v>9.9999999999999978E-2</c:v>
                </c:pt>
                <c:pt idx="367">
                  <c:v>9.9999999999999978E-2</c:v>
                </c:pt>
                <c:pt idx="368">
                  <c:v>9.9999999999999978E-2</c:v>
                </c:pt>
                <c:pt idx="369">
                  <c:v>9.9999999999999978E-2</c:v>
                </c:pt>
                <c:pt idx="370">
                  <c:v>9.9999999999999978E-2</c:v>
                </c:pt>
                <c:pt idx="371">
                  <c:v>9.9999999999999978E-2</c:v>
                </c:pt>
                <c:pt idx="372">
                  <c:v>9.9999999999999978E-2</c:v>
                </c:pt>
                <c:pt idx="373">
                  <c:v>9.9999999999999978E-2</c:v>
                </c:pt>
                <c:pt idx="374">
                  <c:v>9.9999999999999978E-2</c:v>
                </c:pt>
                <c:pt idx="375">
                  <c:v>9.9999999999999978E-2</c:v>
                </c:pt>
                <c:pt idx="376">
                  <c:v>9.9999999999999978E-2</c:v>
                </c:pt>
                <c:pt idx="377">
                  <c:v>9.9999999999999978E-2</c:v>
                </c:pt>
                <c:pt idx="378">
                  <c:v>9.9999999999999978E-2</c:v>
                </c:pt>
                <c:pt idx="379">
                  <c:v>9.9999999999999978E-2</c:v>
                </c:pt>
                <c:pt idx="380">
                  <c:v>9.9999999999999978E-2</c:v>
                </c:pt>
                <c:pt idx="381">
                  <c:v>9.9999999999999978E-2</c:v>
                </c:pt>
                <c:pt idx="382">
                  <c:v>9.9999999999999978E-2</c:v>
                </c:pt>
                <c:pt idx="383">
                  <c:v>9.9999999999999978E-2</c:v>
                </c:pt>
                <c:pt idx="384">
                  <c:v>9.9999999999999978E-2</c:v>
                </c:pt>
                <c:pt idx="385">
                  <c:v>9.9999999999999978E-2</c:v>
                </c:pt>
                <c:pt idx="386">
                  <c:v>9.9999999999999978E-2</c:v>
                </c:pt>
                <c:pt idx="387">
                  <c:v>9.9999999999999978E-2</c:v>
                </c:pt>
                <c:pt idx="388">
                  <c:v>9.9999999999999978E-2</c:v>
                </c:pt>
                <c:pt idx="389">
                  <c:v>9.9999999999999978E-2</c:v>
                </c:pt>
                <c:pt idx="390">
                  <c:v>9.9999999999999978E-2</c:v>
                </c:pt>
                <c:pt idx="391">
                  <c:v>9.9999999999999978E-2</c:v>
                </c:pt>
                <c:pt idx="392">
                  <c:v>9.9999999999999978E-2</c:v>
                </c:pt>
                <c:pt idx="393">
                  <c:v>9.9999999999999978E-2</c:v>
                </c:pt>
                <c:pt idx="394">
                  <c:v>9.9999999999999978E-2</c:v>
                </c:pt>
                <c:pt idx="395">
                  <c:v>9.9999999999999978E-2</c:v>
                </c:pt>
                <c:pt idx="396">
                  <c:v>9.9999999999999978E-2</c:v>
                </c:pt>
                <c:pt idx="397">
                  <c:v>9.9999999999999978E-2</c:v>
                </c:pt>
                <c:pt idx="398">
                  <c:v>9.9999999999999978E-2</c:v>
                </c:pt>
                <c:pt idx="399">
                  <c:v>9.9999999999999978E-2</c:v>
                </c:pt>
                <c:pt idx="400">
                  <c:v>9.9999999999999978E-2</c:v>
                </c:pt>
                <c:pt idx="401">
                  <c:v>9.9999999999999978E-2</c:v>
                </c:pt>
                <c:pt idx="402">
                  <c:v>9.9999999999999978E-2</c:v>
                </c:pt>
                <c:pt idx="403">
                  <c:v>9.9999999999999978E-2</c:v>
                </c:pt>
                <c:pt idx="404">
                  <c:v>9.9999999999999978E-2</c:v>
                </c:pt>
                <c:pt idx="405">
                  <c:v>9.9999999999999978E-2</c:v>
                </c:pt>
                <c:pt idx="406">
                  <c:v>9.9999999999999978E-2</c:v>
                </c:pt>
                <c:pt idx="407">
                  <c:v>9.9999999999999978E-2</c:v>
                </c:pt>
                <c:pt idx="408">
                  <c:v>9.9999999999999978E-2</c:v>
                </c:pt>
                <c:pt idx="409">
                  <c:v>9.9999999999999978E-2</c:v>
                </c:pt>
                <c:pt idx="410">
                  <c:v>9.9999999999999978E-2</c:v>
                </c:pt>
                <c:pt idx="411">
                  <c:v>9.9999999999999978E-2</c:v>
                </c:pt>
                <c:pt idx="412">
                  <c:v>9.9999999999999978E-2</c:v>
                </c:pt>
                <c:pt idx="413">
                  <c:v>9.9999999999999978E-2</c:v>
                </c:pt>
                <c:pt idx="414">
                  <c:v>9.9999999999999978E-2</c:v>
                </c:pt>
                <c:pt idx="415">
                  <c:v>9.9999999999999978E-2</c:v>
                </c:pt>
                <c:pt idx="416">
                  <c:v>9.9999999999999978E-2</c:v>
                </c:pt>
                <c:pt idx="417">
                  <c:v>9.9999999999999978E-2</c:v>
                </c:pt>
                <c:pt idx="418">
                  <c:v>9.9999999999999978E-2</c:v>
                </c:pt>
                <c:pt idx="419">
                  <c:v>9.9999999999999978E-2</c:v>
                </c:pt>
                <c:pt idx="420">
                  <c:v>9.9999999999999978E-2</c:v>
                </c:pt>
                <c:pt idx="421">
                  <c:v>9.9999999999999978E-2</c:v>
                </c:pt>
                <c:pt idx="422">
                  <c:v>9.9999999999999978E-2</c:v>
                </c:pt>
                <c:pt idx="423">
                  <c:v>9.9999999999999978E-2</c:v>
                </c:pt>
                <c:pt idx="424">
                  <c:v>9.9999999999999978E-2</c:v>
                </c:pt>
                <c:pt idx="425">
                  <c:v>9.9999999999999978E-2</c:v>
                </c:pt>
                <c:pt idx="426">
                  <c:v>9.9999999999999978E-2</c:v>
                </c:pt>
                <c:pt idx="427">
                  <c:v>9.9999999999999978E-2</c:v>
                </c:pt>
                <c:pt idx="428">
                  <c:v>9.9999999999999978E-2</c:v>
                </c:pt>
                <c:pt idx="429">
                  <c:v>9.9999999999999978E-2</c:v>
                </c:pt>
                <c:pt idx="430">
                  <c:v>9.9999999999999978E-2</c:v>
                </c:pt>
                <c:pt idx="431">
                  <c:v>9.9999999999999978E-2</c:v>
                </c:pt>
                <c:pt idx="432">
                  <c:v>9.9999999999999978E-2</c:v>
                </c:pt>
                <c:pt idx="433">
                  <c:v>9.9999999999999978E-2</c:v>
                </c:pt>
                <c:pt idx="434">
                  <c:v>9.9999999999999978E-2</c:v>
                </c:pt>
                <c:pt idx="435">
                  <c:v>9.9999999999999978E-2</c:v>
                </c:pt>
                <c:pt idx="436">
                  <c:v>9.9999999999999978E-2</c:v>
                </c:pt>
                <c:pt idx="437">
                  <c:v>9.9999999999999978E-2</c:v>
                </c:pt>
                <c:pt idx="438">
                  <c:v>9.9999999999999978E-2</c:v>
                </c:pt>
                <c:pt idx="439">
                  <c:v>9.9999999999999978E-2</c:v>
                </c:pt>
                <c:pt idx="440">
                  <c:v>9.9999999999999978E-2</c:v>
                </c:pt>
                <c:pt idx="441">
                  <c:v>9.9999999999999978E-2</c:v>
                </c:pt>
                <c:pt idx="442">
                  <c:v>9.9999999999999978E-2</c:v>
                </c:pt>
                <c:pt idx="443">
                  <c:v>9.9999999999999978E-2</c:v>
                </c:pt>
                <c:pt idx="444">
                  <c:v>9.9999999999999978E-2</c:v>
                </c:pt>
                <c:pt idx="445">
                  <c:v>9.9999999999999978E-2</c:v>
                </c:pt>
                <c:pt idx="446">
                  <c:v>9.9999999999999978E-2</c:v>
                </c:pt>
                <c:pt idx="447">
                  <c:v>9.9999999999999978E-2</c:v>
                </c:pt>
                <c:pt idx="448">
                  <c:v>9.9999999999999978E-2</c:v>
                </c:pt>
                <c:pt idx="449">
                  <c:v>9.9999999999999978E-2</c:v>
                </c:pt>
                <c:pt idx="450">
                  <c:v>9.9999999999999978E-2</c:v>
                </c:pt>
                <c:pt idx="451">
                  <c:v>9.9999999999999978E-2</c:v>
                </c:pt>
                <c:pt idx="452">
                  <c:v>9.9999999999999978E-2</c:v>
                </c:pt>
                <c:pt idx="453">
                  <c:v>9.9999999999999978E-2</c:v>
                </c:pt>
                <c:pt idx="454">
                  <c:v>9.9999999999999978E-2</c:v>
                </c:pt>
                <c:pt idx="455">
                  <c:v>9.9999999999999978E-2</c:v>
                </c:pt>
                <c:pt idx="456">
                  <c:v>9.9999999999999978E-2</c:v>
                </c:pt>
                <c:pt idx="457">
                  <c:v>9.9999999999999978E-2</c:v>
                </c:pt>
                <c:pt idx="458">
                  <c:v>9.9999999999999978E-2</c:v>
                </c:pt>
                <c:pt idx="459">
                  <c:v>9.9999999999999978E-2</c:v>
                </c:pt>
                <c:pt idx="460">
                  <c:v>9.9999999999999978E-2</c:v>
                </c:pt>
                <c:pt idx="461">
                  <c:v>9.9999999999999978E-2</c:v>
                </c:pt>
                <c:pt idx="462">
                  <c:v>9.9999999999999978E-2</c:v>
                </c:pt>
                <c:pt idx="463">
                  <c:v>9.9999999999999978E-2</c:v>
                </c:pt>
                <c:pt idx="464">
                  <c:v>9.9999999999999978E-2</c:v>
                </c:pt>
                <c:pt idx="465">
                  <c:v>9.9999999999999978E-2</c:v>
                </c:pt>
                <c:pt idx="466">
                  <c:v>9.9999999999999978E-2</c:v>
                </c:pt>
                <c:pt idx="467">
                  <c:v>9.9999999999999978E-2</c:v>
                </c:pt>
                <c:pt idx="468">
                  <c:v>9.9999999999999978E-2</c:v>
                </c:pt>
                <c:pt idx="469">
                  <c:v>9.9999999999999978E-2</c:v>
                </c:pt>
                <c:pt idx="470">
                  <c:v>9.9999999999999978E-2</c:v>
                </c:pt>
                <c:pt idx="471">
                  <c:v>9.9999999999999978E-2</c:v>
                </c:pt>
                <c:pt idx="472">
                  <c:v>9.9999999999999978E-2</c:v>
                </c:pt>
                <c:pt idx="473">
                  <c:v>9.9999999999999978E-2</c:v>
                </c:pt>
                <c:pt idx="474">
                  <c:v>9.9999999999999978E-2</c:v>
                </c:pt>
                <c:pt idx="475">
                  <c:v>9.9999999999999978E-2</c:v>
                </c:pt>
                <c:pt idx="476">
                  <c:v>9.9999999999999978E-2</c:v>
                </c:pt>
                <c:pt idx="477">
                  <c:v>9.9999999999999978E-2</c:v>
                </c:pt>
                <c:pt idx="478">
                  <c:v>9.9999999999999978E-2</c:v>
                </c:pt>
                <c:pt idx="479">
                  <c:v>9.9999999999999978E-2</c:v>
                </c:pt>
                <c:pt idx="480">
                  <c:v>9.9999999999999978E-2</c:v>
                </c:pt>
                <c:pt idx="481">
                  <c:v>9.9999999999999978E-2</c:v>
                </c:pt>
                <c:pt idx="482">
                  <c:v>9.9999999999999978E-2</c:v>
                </c:pt>
                <c:pt idx="483">
                  <c:v>9.9999999999999978E-2</c:v>
                </c:pt>
                <c:pt idx="484">
                  <c:v>9.9999999999999978E-2</c:v>
                </c:pt>
                <c:pt idx="485">
                  <c:v>9.9999999999999978E-2</c:v>
                </c:pt>
                <c:pt idx="486">
                  <c:v>9.9999999999999978E-2</c:v>
                </c:pt>
                <c:pt idx="487">
                  <c:v>9.9999999999999978E-2</c:v>
                </c:pt>
                <c:pt idx="488">
                  <c:v>9.9999999999999978E-2</c:v>
                </c:pt>
                <c:pt idx="489">
                  <c:v>9.9999999999999978E-2</c:v>
                </c:pt>
                <c:pt idx="490">
                  <c:v>9.9999999999999978E-2</c:v>
                </c:pt>
                <c:pt idx="491">
                  <c:v>9.9999999999999978E-2</c:v>
                </c:pt>
                <c:pt idx="492">
                  <c:v>9.9999999999999978E-2</c:v>
                </c:pt>
                <c:pt idx="493">
                  <c:v>9.9999999999999978E-2</c:v>
                </c:pt>
                <c:pt idx="494">
                  <c:v>9.9999999999999978E-2</c:v>
                </c:pt>
                <c:pt idx="495">
                  <c:v>9.9999999999999978E-2</c:v>
                </c:pt>
                <c:pt idx="496">
                  <c:v>9.9999999999999978E-2</c:v>
                </c:pt>
                <c:pt idx="497">
                  <c:v>9.9999999999999978E-2</c:v>
                </c:pt>
                <c:pt idx="498">
                  <c:v>9.9999999999999978E-2</c:v>
                </c:pt>
                <c:pt idx="499">
                  <c:v>9.9999999999999978E-2</c:v>
                </c:pt>
                <c:pt idx="500">
                  <c:v>9.9999999999999978E-2</c:v>
                </c:pt>
                <c:pt idx="501">
                  <c:v>9.9999999999999978E-2</c:v>
                </c:pt>
                <c:pt idx="502">
                  <c:v>9.9999999999999978E-2</c:v>
                </c:pt>
                <c:pt idx="503">
                  <c:v>9.9999999999999978E-2</c:v>
                </c:pt>
                <c:pt idx="504">
                  <c:v>9.9999999999999978E-2</c:v>
                </c:pt>
                <c:pt idx="505">
                  <c:v>9.9999999999999978E-2</c:v>
                </c:pt>
                <c:pt idx="506">
                  <c:v>9.9999999999999978E-2</c:v>
                </c:pt>
                <c:pt idx="507">
                  <c:v>9.9999999999999978E-2</c:v>
                </c:pt>
                <c:pt idx="508">
                  <c:v>9.9999999999999978E-2</c:v>
                </c:pt>
                <c:pt idx="509">
                  <c:v>9.9999999999999978E-2</c:v>
                </c:pt>
                <c:pt idx="510">
                  <c:v>9.9999999999999978E-2</c:v>
                </c:pt>
                <c:pt idx="511">
                  <c:v>9.9999999999999978E-2</c:v>
                </c:pt>
                <c:pt idx="512">
                  <c:v>9.9999999999999978E-2</c:v>
                </c:pt>
                <c:pt idx="513">
                  <c:v>9.9999999999999978E-2</c:v>
                </c:pt>
                <c:pt idx="514">
                  <c:v>9.9999999999999978E-2</c:v>
                </c:pt>
                <c:pt idx="515">
                  <c:v>9.9999999999999978E-2</c:v>
                </c:pt>
                <c:pt idx="516">
                  <c:v>9.9999999999999978E-2</c:v>
                </c:pt>
                <c:pt idx="517">
                  <c:v>9.9999999999999978E-2</c:v>
                </c:pt>
                <c:pt idx="518">
                  <c:v>9.9999999999999978E-2</c:v>
                </c:pt>
                <c:pt idx="519">
                  <c:v>9.9999999999999978E-2</c:v>
                </c:pt>
                <c:pt idx="520">
                  <c:v>9.9999999999999978E-2</c:v>
                </c:pt>
                <c:pt idx="521">
                  <c:v>9.9999999999999978E-2</c:v>
                </c:pt>
                <c:pt idx="522">
                  <c:v>9.9999999999999978E-2</c:v>
                </c:pt>
                <c:pt idx="523">
                  <c:v>9.9999999999999978E-2</c:v>
                </c:pt>
                <c:pt idx="524">
                  <c:v>9.9999999999999978E-2</c:v>
                </c:pt>
                <c:pt idx="525">
                  <c:v>9.9999999999999978E-2</c:v>
                </c:pt>
                <c:pt idx="526">
                  <c:v>9.9999999999999978E-2</c:v>
                </c:pt>
                <c:pt idx="527">
                  <c:v>9.9999999999999978E-2</c:v>
                </c:pt>
                <c:pt idx="528">
                  <c:v>9.9999999999999978E-2</c:v>
                </c:pt>
                <c:pt idx="529">
                  <c:v>9.9999999999999978E-2</c:v>
                </c:pt>
                <c:pt idx="530">
                  <c:v>9.9999999999999978E-2</c:v>
                </c:pt>
                <c:pt idx="531">
                  <c:v>9.9999999999999978E-2</c:v>
                </c:pt>
                <c:pt idx="532">
                  <c:v>9.9999999999999978E-2</c:v>
                </c:pt>
                <c:pt idx="533">
                  <c:v>9.9999999999999978E-2</c:v>
                </c:pt>
                <c:pt idx="534">
                  <c:v>9.9999999999999978E-2</c:v>
                </c:pt>
                <c:pt idx="535">
                  <c:v>9.9999999999999978E-2</c:v>
                </c:pt>
                <c:pt idx="536">
                  <c:v>9.9999999999999978E-2</c:v>
                </c:pt>
                <c:pt idx="537">
                  <c:v>9.9999999999999978E-2</c:v>
                </c:pt>
                <c:pt idx="538">
                  <c:v>9.9999999999999978E-2</c:v>
                </c:pt>
                <c:pt idx="539">
                  <c:v>9.9999999999999978E-2</c:v>
                </c:pt>
                <c:pt idx="540">
                  <c:v>9.9999999999999978E-2</c:v>
                </c:pt>
                <c:pt idx="541">
                  <c:v>9.9999999999999978E-2</c:v>
                </c:pt>
                <c:pt idx="542">
                  <c:v>9.9999999999999978E-2</c:v>
                </c:pt>
                <c:pt idx="543">
                  <c:v>9.9999999999999978E-2</c:v>
                </c:pt>
                <c:pt idx="544">
                  <c:v>9.9999999999999978E-2</c:v>
                </c:pt>
                <c:pt idx="545">
                  <c:v>9.9999999999999978E-2</c:v>
                </c:pt>
                <c:pt idx="546">
                  <c:v>9.9999999999999978E-2</c:v>
                </c:pt>
                <c:pt idx="547">
                  <c:v>9.9999999999999978E-2</c:v>
                </c:pt>
                <c:pt idx="548">
                  <c:v>9.9999999999999978E-2</c:v>
                </c:pt>
                <c:pt idx="549">
                  <c:v>9.9999999999999978E-2</c:v>
                </c:pt>
                <c:pt idx="550">
                  <c:v>9.9999999999999978E-2</c:v>
                </c:pt>
                <c:pt idx="551">
                  <c:v>9.9999999999999978E-2</c:v>
                </c:pt>
                <c:pt idx="552">
                  <c:v>9.9999999999999978E-2</c:v>
                </c:pt>
                <c:pt idx="553">
                  <c:v>9.9999999999999978E-2</c:v>
                </c:pt>
                <c:pt idx="554">
                  <c:v>9.9999999999999978E-2</c:v>
                </c:pt>
                <c:pt idx="555">
                  <c:v>9.9999999999999978E-2</c:v>
                </c:pt>
                <c:pt idx="556">
                  <c:v>9.9999999999999978E-2</c:v>
                </c:pt>
                <c:pt idx="557">
                  <c:v>9.9999999999999978E-2</c:v>
                </c:pt>
                <c:pt idx="558">
                  <c:v>9.9999999999999978E-2</c:v>
                </c:pt>
                <c:pt idx="559">
                  <c:v>9.9999999999999978E-2</c:v>
                </c:pt>
                <c:pt idx="560">
                  <c:v>9.9999999999999978E-2</c:v>
                </c:pt>
                <c:pt idx="561">
                  <c:v>9.9999999999999978E-2</c:v>
                </c:pt>
                <c:pt idx="562">
                  <c:v>9.9999999999999978E-2</c:v>
                </c:pt>
                <c:pt idx="563">
                  <c:v>9.9999999999999978E-2</c:v>
                </c:pt>
                <c:pt idx="564">
                  <c:v>9.9999999999999978E-2</c:v>
                </c:pt>
                <c:pt idx="565">
                  <c:v>9.9999999999999978E-2</c:v>
                </c:pt>
                <c:pt idx="566">
                  <c:v>9.9999999999999978E-2</c:v>
                </c:pt>
                <c:pt idx="567">
                  <c:v>9.9999999999999978E-2</c:v>
                </c:pt>
                <c:pt idx="568">
                  <c:v>9.9999999999999978E-2</c:v>
                </c:pt>
                <c:pt idx="569">
                  <c:v>9.9999999999999978E-2</c:v>
                </c:pt>
                <c:pt idx="570">
                  <c:v>9.9999999999999978E-2</c:v>
                </c:pt>
                <c:pt idx="571">
                  <c:v>9.9999999999999978E-2</c:v>
                </c:pt>
                <c:pt idx="572">
                  <c:v>9.9999999999999978E-2</c:v>
                </c:pt>
                <c:pt idx="573">
                  <c:v>9.9999999999999978E-2</c:v>
                </c:pt>
                <c:pt idx="574">
                  <c:v>9.9999999999999978E-2</c:v>
                </c:pt>
                <c:pt idx="575">
                  <c:v>9.9999999999999978E-2</c:v>
                </c:pt>
                <c:pt idx="576">
                  <c:v>9.9999999999999978E-2</c:v>
                </c:pt>
                <c:pt idx="577">
                  <c:v>9.9999999999999978E-2</c:v>
                </c:pt>
                <c:pt idx="578">
                  <c:v>9.9999999999999978E-2</c:v>
                </c:pt>
                <c:pt idx="579">
                  <c:v>9.9999999999999978E-2</c:v>
                </c:pt>
                <c:pt idx="580">
                  <c:v>9.9999999999999978E-2</c:v>
                </c:pt>
                <c:pt idx="581">
                  <c:v>9.9999999999999978E-2</c:v>
                </c:pt>
                <c:pt idx="582">
                  <c:v>9.9999999999999978E-2</c:v>
                </c:pt>
                <c:pt idx="583">
                  <c:v>9.9999999999999978E-2</c:v>
                </c:pt>
                <c:pt idx="584">
                  <c:v>9.9999999999999978E-2</c:v>
                </c:pt>
                <c:pt idx="585">
                  <c:v>9.9999999999999978E-2</c:v>
                </c:pt>
                <c:pt idx="586">
                  <c:v>9.9999999999999978E-2</c:v>
                </c:pt>
                <c:pt idx="587">
                  <c:v>9.9999999999999978E-2</c:v>
                </c:pt>
                <c:pt idx="588">
                  <c:v>9.9999999999999978E-2</c:v>
                </c:pt>
                <c:pt idx="589">
                  <c:v>9.9999999999999978E-2</c:v>
                </c:pt>
                <c:pt idx="590">
                  <c:v>9.9999999999999978E-2</c:v>
                </c:pt>
                <c:pt idx="591">
                  <c:v>9.9999999999999978E-2</c:v>
                </c:pt>
                <c:pt idx="592">
                  <c:v>9.9999999999999978E-2</c:v>
                </c:pt>
                <c:pt idx="593">
                  <c:v>9.9999999999999978E-2</c:v>
                </c:pt>
                <c:pt idx="594">
                  <c:v>9.9999999999999978E-2</c:v>
                </c:pt>
                <c:pt idx="595">
                  <c:v>9.9999999999999978E-2</c:v>
                </c:pt>
                <c:pt idx="596">
                  <c:v>9.9999999999999978E-2</c:v>
                </c:pt>
                <c:pt idx="597">
                  <c:v>9.9999999999999978E-2</c:v>
                </c:pt>
                <c:pt idx="598">
                  <c:v>9.9999999999999978E-2</c:v>
                </c:pt>
                <c:pt idx="599">
                  <c:v>9.9999999999999978E-2</c:v>
                </c:pt>
                <c:pt idx="600">
                  <c:v>9.9999999999999978E-2</c:v>
                </c:pt>
                <c:pt idx="601">
                  <c:v>9.9999999999999978E-2</c:v>
                </c:pt>
                <c:pt idx="602">
                  <c:v>9.9999999999999978E-2</c:v>
                </c:pt>
                <c:pt idx="603">
                  <c:v>9.9999999999999978E-2</c:v>
                </c:pt>
                <c:pt idx="604">
                  <c:v>9.9999999999999978E-2</c:v>
                </c:pt>
                <c:pt idx="605">
                  <c:v>9.9999999999999978E-2</c:v>
                </c:pt>
                <c:pt idx="606">
                  <c:v>9.9999999999999978E-2</c:v>
                </c:pt>
                <c:pt idx="607">
                  <c:v>9.9999999999999978E-2</c:v>
                </c:pt>
                <c:pt idx="608">
                  <c:v>9.9999999999999978E-2</c:v>
                </c:pt>
                <c:pt idx="609">
                  <c:v>9.9999999999999978E-2</c:v>
                </c:pt>
                <c:pt idx="610">
                  <c:v>9.9999999999999978E-2</c:v>
                </c:pt>
                <c:pt idx="611">
                  <c:v>9.9999999999999978E-2</c:v>
                </c:pt>
                <c:pt idx="612">
                  <c:v>9.9999999999999978E-2</c:v>
                </c:pt>
                <c:pt idx="613">
                  <c:v>9.9999999999999978E-2</c:v>
                </c:pt>
                <c:pt idx="614">
                  <c:v>9.9999999999999978E-2</c:v>
                </c:pt>
                <c:pt idx="615">
                  <c:v>9.9999999999999978E-2</c:v>
                </c:pt>
                <c:pt idx="616">
                  <c:v>9.9999999999999978E-2</c:v>
                </c:pt>
                <c:pt idx="617">
                  <c:v>9.9999999999999978E-2</c:v>
                </c:pt>
                <c:pt idx="618">
                  <c:v>9.9999999999999978E-2</c:v>
                </c:pt>
                <c:pt idx="619">
                  <c:v>9.9999999999999978E-2</c:v>
                </c:pt>
                <c:pt idx="620">
                  <c:v>9.9999999999999978E-2</c:v>
                </c:pt>
                <c:pt idx="621">
                  <c:v>9.9999999999999978E-2</c:v>
                </c:pt>
                <c:pt idx="622">
                  <c:v>9.9999999999999978E-2</c:v>
                </c:pt>
                <c:pt idx="623">
                  <c:v>9.9999999999999978E-2</c:v>
                </c:pt>
                <c:pt idx="624">
                  <c:v>9.9999999999999978E-2</c:v>
                </c:pt>
                <c:pt idx="625">
                  <c:v>9.9999999999999978E-2</c:v>
                </c:pt>
                <c:pt idx="626">
                  <c:v>9.9999999999999978E-2</c:v>
                </c:pt>
                <c:pt idx="627">
                  <c:v>9.9999999999999978E-2</c:v>
                </c:pt>
                <c:pt idx="628">
                  <c:v>9.9999999999999978E-2</c:v>
                </c:pt>
                <c:pt idx="629">
                  <c:v>9.9999999999999978E-2</c:v>
                </c:pt>
                <c:pt idx="630">
                  <c:v>9.9999999999999978E-2</c:v>
                </c:pt>
                <c:pt idx="631">
                  <c:v>9.9999999999999978E-2</c:v>
                </c:pt>
                <c:pt idx="632">
                  <c:v>9.9999999999999978E-2</c:v>
                </c:pt>
                <c:pt idx="633">
                  <c:v>9.9999999999999978E-2</c:v>
                </c:pt>
                <c:pt idx="634">
                  <c:v>9.9999999999999978E-2</c:v>
                </c:pt>
                <c:pt idx="635">
                  <c:v>9.9999999999999978E-2</c:v>
                </c:pt>
                <c:pt idx="636">
                  <c:v>9.9999999999999978E-2</c:v>
                </c:pt>
                <c:pt idx="637">
                  <c:v>9.9999999999999978E-2</c:v>
                </c:pt>
                <c:pt idx="638">
                  <c:v>9.9999999999999978E-2</c:v>
                </c:pt>
                <c:pt idx="639">
                  <c:v>9.9999999999999978E-2</c:v>
                </c:pt>
                <c:pt idx="640">
                  <c:v>9.9999999999999978E-2</c:v>
                </c:pt>
                <c:pt idx="641">
                  <c:v>9.9999999999999978E-2</c:v>
                </c:pt>
                <c:pt idx="642">
                  <c:v>9.9999999999999978E-2</c:v>
                </c:pt>
                <c:pt idx="643">
                  <c:v>9.9999999999999978E-2</c:v>
                </c:pt>
                <c:pt idx="644">
                  <c:v>9.9999999999999978E-2</c:v>
                </c:pt>
                <c:pt idx="645">
                  <c:v>9.9999999999999978E-2</c:v>
                </c:pt>
                <c:pt idx="646">
                  <c:v>9.9999999999999978E-2</c:v>
                </c:pt>
                <c:pt idx="647">
                  <c:v>9.9999999999999978E-2</c:v>
                </c:pt>
                <c:pt idx="648">
                  <c:v>9.9999999999999978E-2</c:v>
                </c:pt>
                <c:pt idx="649">
                  <c:v>9.9999999999999978E-2</c:v>
                </c:pt>
                <c:pt idx="650">
                  <c:v>9.9999999999999978E-2</c:v>
                </c:pt>
                <c:pt idx="651">
                  <c:v>9.9999999999999978E-2</c:v>
                </c:pt>
                <c:pt idx="652">
                  <c:v>9.9999999999999978E-2</c:v>
                </c:pt>
                <c:pt idx="653">
                  <c:v>9.9999999999999978E-2</c:v>
                </c:pt>
                <c:pt idx="654">
                  <c:v>9.9999999999999978E-2</c:v>
                </c:pt>
                <c:pt idx="655">
                  <c:v>9.9999999999999978E-2</c:v>
                </c:pt>
                <c:pt idx="656">
                  <c:v>9.9999999999999978E-2</c:v>
                </c:pt>
                <c:pt idx="657">
                  <c:v>9.9999999999999978E-2</c:v>
                </c:pt>
                <c:pt idx="658">
                  <c:v>9.9999999999999978E-2</c:v>
                </c:pt>
                <c:pt idx="659">
                  <c:v>9.9999999999999978E-2</c:v>
                </c:pt>
                <c:pt idx="660">
                  <c:v>9.9999999999999978E-2</c:v>
                </c:pt>
                <c:pt idx="661">
                  <c:v>9.9999999999999978E-2</c:v>
                </c:pt>
                <c:pt idx="662">
                  <c:v>9.9999999999999978E-2</c:v>
                </c:pt>
                <c:pt idx="663">
                  <c:v>9.9999999999999978E-2</c:v>
                </c:pt>
                <c:pt idx="664">
                  <c:v>9.9999999999999978E-2</c:v>
                </c:pt>
                <c:pt idx="665">
                  <c:v>9.9999999999999978E-2</c:v>
                </c:pt>
                <c:pt idx="666">
                  <c:v>9.9999999999999978E-2</c:v>
                </c:pt>
                <c:pt idx="667">
                  <c:v>9.9999999999999978E-2</c:v>
                </c:pt>
                <c:pt idx="668">
                  <c:v>9.9999999999999978E-2</c:v>
                </c:pt>
                <c:pt idx="669">
                  <c:v>9.9999999999999978E-2</c:v>
                </c:pt>
                <c:pt idx="670">
                  <c:v>9.9999999999999978E-2</c:v>
                </c:pt>
                <c:pt idx="671">
                  <c:v>9.9999999999999978E-2</c:v>
                </c:pt>
                <c:pt idx="672">
                  <c:v>9.9999999999999978E-2</c:v>
                </c:pt>
                <c:pt idx="673">
                  <c:v>9.9999999999999978E-2</c:v>
                </c:pt>
                <c:pt idx="674">
                  <c:v>9.9999999999999978E-2</c:v>
                </c:pt>
                <c:pt idx="675">
                  <c:v>9.9999999999999978E-2</c:v>
                </c:pt>
                <c:pt idx="676">
                  <c:v>9.9999999999999978E-2</c:v>
                </c:pt>
                <c:pt idx="677">
                  <c:v>9.9999999999999978E-2</c:v>
                </c:pt>
                <c:pt idx="678">
                  <c:v>9.9999999999999978E-2</c:v>
                </c:pt>
                <c:pt idx="679">
                  <c:v>9.9999999999999978E-2</c:v>
                </c:pt>
                <c:pt idx="680">
                  <c:v>9.9999999999999978E-2</c:v>
                </c:pt>
                <c:pt idx="681">
                  <c:v>9.9999999999999978E-2</c:v>
                </c:pt>
                <c:pt idx="682">
                  <c:v>9.9999999999999978E-2</c:v>
                </c:pt>
                <c:pt idx="683">
                  <c:v>9.9999999999999978E-2</c:v>
                </c:pt>
                <c:pt idx="684">
                  <c:v>9.9999999999999978E-2</c:v>
                </c:pt>
                <c:pt idx="685">
                  <c:v>9.9999999999999978E-2</c:v>
                </c:pt>
                <c:pt idx="686">
                  <c:v>9.9999999999999978E-2</c:v>
                </c:pt>
                <c:pt idx="687">
                  <c:v>9.9999999999999978E-2</c:v>
                </c:pt>
                <c:pt idx="688">
                  <c:v>9.9999999999999978E-2</c:v>
                </c:pt>
                <c:pt idx="689">
                  <c:v>9.9999999999999978E-2</c:v>
                </c:pt>
                <c:pt idx="690">
                  <c:v>9.9999999999999978E-2</c:v>
                </c:pt>
                <c:pt idx="691">
                  <c:v>9.9999999999999978E-2</c:v>
                </c:pt>
                <c:pt idx="692">
                  <c:v>9.9999999999999978E-2</c:v>
                </c:pt>
                <c:pt idx="693">
                  <c:v>9.9999999999999978E-2</c:v>
                </c:pt>
                <c:pt idx="694">
                  <c:v>9.9999999999999978E-2</c:v>
                </c:pt>
                <c:pt idx="695">
                  <c:v>9.9999999999999978E-2</c:v>
                </c:pt>
                <c:pt idx="696">
                  <c:v>9.9999999999999978E-2</c:v>
                </c:pt>
                <c:pt idx="697">
                  <c:v>9.9999999999999978E-2</c:v>
                </c:pt>
                <c:pt idx="698">
                  <c:v>9.9999999999999978E-2</c:v>
                </c:pt>
                <c:pt idx="699">
                  <c:v>9.9999999999999978E-2</c:v>
                </c:pt>
                <c:pt idx="700">
                  <c:v>9.9999999999999978E-2</c:v>
                </c:pt>
                <c:pt idx="701">
                  <c:v>9.9999999999999978E-2</c:v>
                </c:pt>
                <c:pt idx="702">
                  <c:v>9.9999999999999978E-2</c:v>
                </c:pt>
                <c:pt idx="703">
                  <c:v>9.9999999999999978E-2</c:v>
                </c:pt>
                <c:pt idx="704">
                  <c:v>9.9999999999999978E-2</c:v>
                </c:pt>
                <c:pt idx="705">
                  <c:v>9.9999999999999978E-2</c:v>
                </c:pt>
                <c:pt idx="706">
                  <c:v>9.9999999999999978E-2</c:v>
                </c:pt>
                <c:pt idx="707">
                  <c:v>9.9999999999999978E-2</c:v>
                </c:pt>
                <c:pt idx="708">
                  <c:v>9.9999999999999978E-2</c:v>
                </c:pt>
                <c:pt idx="709">
                  <c:v>9.9999999999999978E-2</c:v>
                </c:pt>
                <c:pt idx="710">
                  <c:v>9.9999999999999978E-2</c:v>
                </c:pt>
                <c:pt idx="711">
                  <c:v>9.9999999999999978E-2</c:v>
                </c:pt>
                <c:pt idx="712">
                  <c:v>9.9999999999999978E-2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3E-4D08-B852-D7A0EEE12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0730368"/>
        <c:axId val="80732160"/>
      </c:lineChart>
      <c:dateAx>
        <c:axId val="807303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[$-416]mmm\-yy;@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400"/>
            </a:pPr>
            <a:endParaRPr lang="pt-BR"/>
          </a:p>
        </c:txPr>
        <c:crossAx val="80732160"/>
        <c:crosses val="autoZero"/>
        <c:auto val="1"/>
        <c:lblOffset val="100"/>
        <c:baseTimeUnit val="days"/>
      </c:dateAx>
      <c:valAx>
        <c:axId val="80732160"/>
        <c:scaling>
          <c:orientation val="minMax"/>
          <c:min val="5.000000000000001E-2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pt-BR"/>
          </a:p>
        </c:txPr>
        <c:crossAx val="80730368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1400"/>
          </a:pPr>
          <a:endParaRPr lang="pt-BR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Candara" panose="020E0502030303020204" pitchFamily="34" charset="0"/>
        </a:defRPr>
      </a:pPr>
      <a:endParaRPr lang="pt-BR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6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7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profmoney.com.br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profmoney.com.br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profmoney.com.br" TargetMode="Externa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profmoney.com.b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175470</xdr:rowOff>
    </xdr:from>
    <xdr:to>
      <xdr:col>11</xdr:col>
      <xdr:colOff>333375</xdr:colOff>
      <xdr:row>8</xdr:row>
      <xdr:rowOff>25394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8795AF-8700-44BB-B4F8-14F496432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2950" y="375495"/>
          <a:ext cx="1533525" cy="926249"/>
        </a:xfrm>
        <a:prstGeom prst="rect">
          <a:avLst/>
        </a:prstGeom>
      </xdr:spPr>
    </xdr:pic>
    <xdr:clientData/>
  </xdr:twoCellAnchor>
  <xdr:oneCellAnchor>
    <xdr:from>
      <xdr:col>12</xdr:col>
      <xdr:colOff>266700</xdr:colOff>
      <xdr:row>3</xdr:row>
      <xdr:rowOff>104775</xdr:rowOff>
    </xdr:from>
    <xdr:ext cx="2215863" cy="280205"/>
    <xdr:sp macro="" textlink="">
      <xdr:nvSpPr>
        <xdr:cNvPr id="3" name="TextBox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7DACFC-50CE-46C5-886F-C1FA9AF75782}"/>
            </a:ext>
          </a:extLst>
        </xdr:cNvPr>
        <xdr:cNvSpPr txBox="1"/>
      </xdr:nvSpPr>
      <xdr:spPr>
        <a:xfrm>
          <a:off x="6629400" y="685800"/>
          <a:ext cx="221586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200">
              <a:latin typeface="Candara" panose="020E0502030303020204" pitchFamily="34" charset="0"/>
            </a:rPr>
            <a:t>Visite</a:t>
          </a:r>
          <a:r>
            <a:rPr lang="pt-BR" sz="1200" baseline="0">
              <a:latin typeface="Candara" panose="020E0502030303020204" pitchFamily="34" charset="0"/>
            </a:rPr>
            <a:t> o site: </a:t>
          </a:r>
          <a:r>
            <a:rPr lang="pt-BR" sz="1200" u="sng" baseline="0">
              <a:latin typeface="Candara" panose="020E0502030303020204" pitchFamily="34" charset="0"/>
            </a:rPr>
            <a:t>profmoney.com.br</a:t>
          </a:r>
          <a:endParaRPr lang="pt-BR" sz="1200" u="sng">
            <a:latin typeface="Candara" panose="020E0502030303020204" pitchFamily="34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504825</xdr:colOff>
      <xdr:row>2</xdr:row>
      <xdr:rowOff>171450</xdr:rowOff>
    </xdr:from>
    <xdr:to>
      <xdr:col>14</xdr:col>
      <xdr:colOff>209550</xdr:colOff>
      <xdr:row>7</xdr:row>
      <xdr:rowOff>145199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45DE09-603B-40E5-A21F-92ECE0C8C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62625" y="561975"/>
          <a:ext cx="1533525" cy="9262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9408" cy="606592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EA2FF3-DF4C-4AB7-B4FD-6C91CCA18C1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0.00546</cdr:x>
      <cdr:y>0.00836</cdr:y>
    </cdr:from>
    <cdr:to>
      <cdr:x>0.12808</cdr:x>
      <cdr:y>0.12165</cdr:y>
    </cdr:to>
    <cdr:pic>
      <cdr:nvPicPr>
        <cdr:cNvPr id="2" name="Picture 1">
          <a:hlinkClick xmlns:a="http://schemas.openxmlformats.org/drawingml/2006/main" xmlns:r="http://schemas.openxmlformats.org/officeDocument/2006/relationships" r:id="rId1"/>
          <a:extLst xmlns:a="http://schemas.openxmlformats.org/drawingml/2006/main">
            <a:ext uri="{FF2B5EF4-FFF2-40B4-BE49-F238E27FC236}">
              <a16:creationId xmlns:a16="http://schemas.microsoft.com/office/drawing/2014/main" id="{718795AF-8700-44BB-B4F8-14F49643213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1"/>
          <a:ext cx="1139825" cy="688454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9408" cy="606592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725F0B-BEAC-46A5-9EBE-5F62C29167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0.01355</cdr:x>
      <cdr:y>0.00631</cdr:y>
    </cdr:from>
    <cdr:to>
      <cdr:x>0.13881</cdr:x>
      <cdr:y>0.1223</cdr:y>
    </cdr:to>
    <cdr:pic>
      <cdr:nvPicPr>
        <cdr:cNvPr id="2" name="Picture 1">
          <a:hlinkClick xmlns:a="http://schemas.openxmlformats.org/drawingml/2006/main" xmlns:r="http://schemas.openxmlformats.org/officeDocument/2006/relationships" r:id="rId1"/>
          <a:extLst xmlns:a="http://schemas.openxmlformats.org/drawingml/2006/main">
            <a:ext uri="{FF2B5EF4-FFF2-40B4-BE49-F238E27FC236}">
              <a16:creationId xmlns:a16="http://schemas.microsoft.com/office/drawing/2014/main" id="{718795AF-8700-44BB-B4F8-14F49643213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125997" y="38268"/>
          <a:ext cx="1164891" cy="703594"/>
        </a:xfrm>
        <a:prstGeom xmlns:a="http://schemas.openxmlformats.org/drawingml/2006/main" prst="rect">
          <a:avLst/>
        </a:prstGeom>
      </cdr:spPr>
    </cdr:pic>
  </cdr:relSizeAnchor>
</c:userShapes>
</file>

<file path=xl/tables/table1.xml><?xml version="1.0" encoding="utf-8"?>
<table xmlns="http://schemas.openxmlformats.org/spreadsheetml/2006/main" id="1" name="Table1" displayName="Table1" ref="A1:M5000" totalsRowShown="0">
  <tableColumns count="13">
    <tableColumn id="1" name="Column1" dataDxfId="12">
      <calculatedColumnFormula>IFERROR(IF(WORKDAY(A1,1,feriados)&lt;=vencimento,WORKDAY(A1,1,feriados),""),"")</calculatedColumnFormula>
    </tableColumn>
    <tableColumn id="2" name="Tesouro Prefixado" dataDxfId="11">
      <calculatedColumnFormula>IF(A2="","",taxa_pré)</calculatedColumnFormula>
    </tableColumn>
    <tableColumn id="3" name="Column2" dataDxfId="10" dataCellStyle="Comma">
      <calculatedColumnFormula>(B2+1)^(1/252)</calculatedColumnFormula>
    </tableColumn>
    <tableColumn id="4" name="Column3" dataDxfId="9" dataCellStyle="Percent">
      <calculatedColumnFormula>(1+D1)*(C2)-1</calculatedColumnFormula>
    </tableColumn>
    <tableColumn id="5" name="Tesouro Selic: Cenário 1" dataDxfId="8">
      <calculatedColumnFormula>IF(Table1[[#This Row],[Column1]]="","",VLOOKUP(A2,COPOMs!B:E,4)+prêmio_de_risco)</calculatedColumnFormula>
    </tableColumn>
    <tableColumn id="6" name="Column4" dataDxfId="7" dataCellStyle="Comma">
      <calculatedColumnFormula>(E2+1)^(1/252)</calculatedColumnFormula>
    </tableColumn>
    <tableColumn id="7" name="Column5" dataDxfId="6" dataCellStyle="Percent">
      <calculatedColumnFormula>(1+G1)*(F2)-1</calculatedColumnFormula>
    </tableColumn>
    <tableColumn id="8" name="Tesouro Selic: Cenário 2" dataDxfId="5">
      <calculatedColumnFormula>IF(Table1[[#This Row],[Column1]]="","",VLOOKUP(A2,COPOMs!B:H,7)+prêmio_de_risco)</calculatedColumnFormula>
    </tableColumn>
    <tableColumn id="9" name="Column6" dataDxfId="4" dataCellStyle="Comma">
      <calculatedColumnFormula>(H2+1)^(1/252)</calculatedColumnFormula>
    </tableColumn>
    <tableColumn id="10" name="Column7" dataDxfId="3" dataCellStyle="Percent">
      <calculatedColumnFormula>(1+J1)*(I2)-1</calculatedColumnFormula>
    </tableColumn>
    <tableColumn id="11" name="Tesouro Selic: Cenário 3" dataDxfId="2">
      <calculatedColumnFormula>IF(Table1[[#This Row],[Column1]]="","",VLOOKUP(A2,COPOMs!B:K,10)+prêmio_de_risco)</calculatedColumnFormula>
    </tableColumn>
    <tableColumn id="12" name="Column8" dataDxfId="1" dataCellStyle="Comma">
      <calculatedColumnFormula>(K2+1)^(1/252)</calculatedColumnFormula>
    </tableColumn>
    <tableColumn id="13" name="Column9" dataDxfId="0" dataCellStyle="Percent">
      <calculatedColumnFormula>(1+M1)*(L2)-1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0"/>
  <sheetViews>
    <sheetView showGridLines="0" tabSelected="1" workbookViewId="0">
      <selection activeCell="D4" sqref="D4"/>
    </sheetView>
  </sheetViews>
  <sheetFormatPr defaultRowHeight="15" x14ac:dyDescent="0.25"/>
  <cols>
    <col min="1" max="1" width="2.5703125" style="27" customWidth="1"/>
    <col min="2" max="2" width="24" style="28" bestFit="1" customWidth="1"/>
    <col min="3" max="3" width="1.140625" style="28" customWidth="1"/>
    <col min="4" max="4" width="10.7109375" style="28" customWidth="1"/>
    <col min="5" max="5" width="1.140625" style="28" customWidth="1"/>
    <col min="6" max="6" width="13.5703125" style="28" bestFit="1" customWidth="1"/>
    <col min="7" max="7" width="10.42578125" style="28" bestFit="1" customWidth="1"/>
    <col min="8" max="8" width="1.7109375" style="62" customWidth="1"/>
    <col min="9" max="16384" width="9.140625" style="27"/>
  </cols>
  <sheetData>
    <row r="1" spans="2:16" ht="15.75" thickBot="1" x14ac:dyDescent="0.3"/>
    <row r="2" spans="2:16" x14ac:dyDescent="0.25">
      <c r="B2" s="66" t="s">
        <v>40</v>
      </c>
      <c r="C2" s="67"/>
      <c r="D2" s="68"/>
      <c r="E2" s="27"/>
      <c r="F2" s="27"/>
    </row>
    <row r="3" spans="2:16" x14ac:dyDescent="0.25">
      <c r="B3" s="44" t="s">
        <v>28</v>
      </c>
      <c r="C3" s="49"/>
      <c r="D3" s="45">
        <v>43831</v>
      </c>
    </row>
    <row r="4" spans="2:16" ht="15.75" thickBot="1" x14ac:dyDescent="0.3">
      <c r="B4" s="46" t="s">
        <v>29</v>
      </c>
      <c r="C4" s="50"/>
      <c r="D4" s="47">
        <v>9.9500000000000005E-2</v>
      </c>
    </row>
    <row r="5" spans="2:16" ht="8.25" customHeight="1" thickBot="1" x14ac:dyDescent="0.3">
      <c r="B5" s="49"/>
      <c r="C5" s="49"/>
      <c r="D5" s="49"/>
      <c r="E5" s="49"/>
      <c r="F5" s="49"/>
    </row>
    <row r="6" spans="2:16" ht="15.75" thickBot="1" x14ac:dyDescent="0.3">
      <c r="B6" s="63" t="s">
        <v>51</v>
      </c>
      <c r="C6" s="64"/>
      <c r="D6" s="65">
        <v>5.0000000000000001E-3</v>
      </c>
    </row>
    <row r="7" spans="2:16" ht="17.25" hidden="1" customHeight="1" x14ac:dyDescent="0.25">
      <c r="B7" s="41" t="s">
        <v>32</v>
      </c>
      <c r="C7" s="41"/>
      <c r="D7" s="42">
        <f ca="1">NETWORKDAYS(TODAY(),vencimento,feriados)</f>
        <v>704</v>
      </c>
      <c r="E7" s="42"/>
      <c r="F7" s="42"/>
    </row>
    <row r="8" spans="2:16" x14ac:dyDescent="0.25">
      <c r="D8" s="27"/>
      <c r="E8" s="27"/>
      <c r="F8" s="27"/>
    </row>
    <row r="10" spans="2:16" ht="18.75" x14ac:dyDescent="0.3">
      <c r="B10" s="71" t="s">
        <v>27</v>
      </c>
      <c r="C10" s="51"/>
      <c r="D10" s="69" t="s">
        <v>41</v>
      </c>
      <c r="E10" s="48"/>
      <c r="F10" s="58" t="s">
        <v>39</v>
      </c>
      <c r="G10" s="86">
        <f>taxa_pré</f>
        <v>9.9500000000000005E-2</v>
      </c>
      <c r="H10" s="87"/>
      <c r="I10" s="88"/>
      <c r="J10" s="88"/>
      <c r="K10" s="88"/>
      <c r="L10" s="88"/>
      <c r="M10" s="88"/>
      <c r="N10" s="88"/>
      <c r="O10" s="88"/>
      <c r="P10" s="88"/>
    </row>
    <row r="11" spans="2:16" ht="18.75" x14ac:dyDescent="0.3">
      <c r="B11" s="72"/>
      <c r="C11" s="51"/>
      <c r="D11" s="70"/>
      <c r="E11" s="48"/>
      <c r="F11" s="59" t="s">
        <v>36</v>
      </c>
      <c r="G11" s="89">
        <f ca="1">(1+taxa_pré)^(D7/252)-1</f>
        <v>0.30342215092326574</v>
      </c>
      <c r="H11" s="87"/>
      <c r="I11" s="88"/>
      <c r="J11" s="88"/>
      <c r="K11" s="88"/>
      <c r="L11" s="88"/>
      <c r="M11" s="88"/>
      <c r="N11" s="88"/>
      <c r="O11" s="88"/>
      <c r="P11" s="88"/>
    </row>
    <row r="12" spans="2:16" ht="5.25" customHeight="1" x14ac:dyDescent="0.25">
      <c r="B12" s="43"/>
      <c r="C12" s="43"/>
      <c r="D12" s="27"/>
      <c r="E12" s="27"/>
      <c r="F12" s="27"/>
      <c r="G12" s="90"/>
      <c r="H12" s="87"/>
      <c r="I12" s="88"/>
      <c r="J12" s="88"/>
      <c r="K12" s="88"/>
      <c r="L12" s="88"/>
      <c r="M12" s="88"/>
      <c r="N12" s="88"/>
      <c r="O12" s="88"/>
      <c r="P12" s="88"/>
    </row>
    <row r="13" spans="2:16" ht="18.75" customHeight="1" x14ac:dyDescent="0.3">
      <c r="B13" s="71" t="s">
        <v>30</v>
      </c>
      <c r="C13" s="51"/>
      <c r="D13" s="74" t="s">
        <v>31</v>
      </c>
      <c r="E13" s="52"/>
      <c r="F13" s="60" t="s">
        <v>39</v>
      </c>
      <c r="G13" s="91">
        <f ca="1">(1+G14)^(252/$D$7)-1</f>
        <v>0.10132973362222408</v>
      </c>
      <c r="H13" s="92">
        <f ca="1">IF(G13&gt;$G$10,(1+G13)/(1+$G$10)-1,(1+$G$10)/(1+G13)-1)</f>
        <v>1.6641506341283918E-3</v>
      </c>
      <c r="I13" s="93" t="str">
        <f ca="1">CONCATENATE("Se o cenário 1 se confirmar, o Tesouro ",IF(G14&gt;$G$11," Selic"," Prefixado")," é melhor, pois vai render ",TEXT(H14,"0,00%")," a mais no período (ou ",TEXT(H13,"0,00%")," ao ano) do que o Tesouro ",IF(G14&gt;$G$11," Prefixado."," Selic."))</f>
        <v>Se o cenário 1 se confirmar, o Tesouro  Selic é melhor, pois vai render 0,47% a mais no período (ou 0,17% ao ano) do que o Tesouro  Prefixado.</v>
      </c>
      <c r="J13" s="94"/>
      <c r="K13" s="94"/>
      <c r="L13" s="94"/>
      <c r="M13" s="94"/>
      <c r="N13" s="94"/>
      <c r="O13" s="94"/>
      <c r="P13" s="95"/>
    </row>
    <row r="14" spans="2:16" ht="18.75" x14ac:dyDescent="0.3">
      <c r="B14" s="73"/>
      <c r="C14" s="51"/>
      <c r="D14" s="75"/>
      <c r="E14" s="52"/>
      <c r="F14" s="61" t="s">
        <v>36</v>
      </c>
      <c r="G14" s="96">
        <f>VLOOKUP(vencimento,Cenários!A:G,7)</f>
        <v>0.30949088092479737</v>
      </c>
      <c r="H14" s="92">
        <f ca="1">IF(G14&gt;$G$11,(1+G14)/(1+$G$11)-1,(1+$G$11)/(1+G14)-1)</f>
        <v>4.6559972893147616E-3</v>
      </c>
      <c r="I14" s="97"/>
      <c r="J14" s="98"/>
      <c r="K14" s="98"/>
      <c r="L14" s="98"/>
      <c r="M14" s="98"/>
      <c r="N14" s="98"/>
      <c r="O14" s="98"/>
      <c r="P14" s="99"/>
    </row>
    <row r="15" spans="2:16" ht="5.25" customHeight="1" x14ac:dyDescent="0.25">
      <c r="B15" s="73"/>
      <c r="C15" s="51"/>
      <c r="D15" s="53"/>
      <c r="E15" s="48"/>
      <c r="F15" s="48"/>
      <c r="G15" s="100"/>
      <c r="H15" s="92"/>
      <c r="I15" s="88"/>
      <c r="J15" s="88"/>
      <c r="K15" s="88"/>
      <c r="L15" s="88"/>
      <c r="M15" s="88"/>
      <c r="N15" s="88"/>
      <c r="O15" s="88"/>
      <c r="P15" s="88"/>
    </row>
    <row r="16" spans="2:16" ht="18.75" x14ac:dyDescent="0.3">
      <c r="B16" s="73"/>
      <c r="C16" s="51"/>
      <c r="D16" s="76" t="s">
        <v>37</v>
      </c>
      <c r="E16" s="52"/>
      <c r="F16" s="56" t="s">
        <v>39</v>
      </c>
      <c r="G16" s="101">
        <f ca="1">(1+G17)^(252/$D$7)-1</f>
        <v>8.4698592111386084E-2</v>
      </c>
      <c r="H16" s="92">
        <f ca="1">IF(G16&gt;$G$10,(1+G16)/(1+$G$10)-1,(1+$G$10)/(1+G16)-1)</f>
        <v>1.3645641283448695E-2</v>
      </c>
      <c r="I16" s="102" t="str">
        <f ca="1">CONCATENATE("Se o cenário 1 se confirmar, o Tesouro ",IF(G17&gt;$G$11," Selic"," Prefixado")," é melhor, pois vai render ",TEXT(H17,"0,00%")," a mais no período (ou ",TEXT(H16,"0,00%")," ao ano) do que o Tesouro ",IF(G17&gt;$G$11," Prefixado."," Selic."))</f>
        <v>Se o cenário 1 se confirmar, o Tesouro  Prefixado é melhor, pois vai render 3,86% a mais no período (ou 1,36% ao ano) do que o Tesouro  Selic.</v>
      </c>
      <c r="J16" s="103"/>
      <c r="K16" s="103"/>
      <c r="L16" s="103"/>
      <c r="M16" s="103"/>
      <c r="N16" s="103"/>
      <c r="O16" s="103"/>
      <c r="P16" s="104"/>
    </row>
    <row r="17" spans="2:16" ht="18.75" x14ac:dyDescent="0.3">
      <c r="B17" s="73"/>
      <c r="C17" s="51"/>
      <c r="D17" s="77"/>
      <c r="E17" s="52"/>
      <c r="F17" s="57" t="s">
        <v>36</v>
      </c>
      <c r="G17" s="105">
        <f>VLOOKUP(vencimento,Cenários!A:J,10)</f>
        <v>0.25499278625644672</v>
      </c>
      <c r="H17" s="92">
        <f ca="1">IF(G17&gt;$G$11,(1+G17)/(1+$G$11)-1,(1+$G$11)/(1+G17)-1)</f>
        <v>3.858935700441779E-2</v>
      </c>
      <c r="I17" s="106"/>
      <c r="J17" s="107"/>
      <c r="K17" s="107"/>
      <c r="L17" s="107"/>
      <c r="M17" s="107"/>
      <c r="N17" s="107"/>
      <c r="O17" s="107"/>
      <c r="P17" s="108"/>
    </row>
    <row r="18" spans="2:16" ht="5.25" customHeight="1" x14ac:dyDescent="0.25">
      <c r="B18" s="73"/>
      <c r="C18" s="51"/>
      <c r="D18" s="53"/>
      <c r="E18" s="48"/>
      <c r="F18" s="48"/>
      <c r="G18" s="100"/>
      <c r="H18" s="92"/>
      <c r="I18" s="88"/>
      <c r="J18" s="88"/>
      <c r="K18" s="88"/>
      <c r="L18" s="88"/>
      <c r="M18" s="88"/>
      <c r="N18" s="88"/>
      <c r="O18" s="88"/>
      <c r="P18" s="88"/>
    </row>
    <row r="19" spans="2:16" ht="18.75" x14ac:dyDescent="0.3">
      <c r="B19" s="73"/>
      <c r="C19" s="51"/>
      <c r="D19" s="78" t="s">
        <v>38</v>
      </c>
      <c r="E19" s="52"/>
      <c r="F19" s="54" t="s">
        <v>39</v>
      </c>
      <c r="G19" s="109">
        <f ca="1">(1+G20)^(252/$D$7)-1</f>
        <v>0.10478212197102188</v>
      </c>
      <c r="H19" s="92">
        <f ca="1">IF(G19&gt;$G$10,(1+G19)/(1+$G$10)-1,(1+$G$10)/(1+G19)-1)</f>
        <v>4.8041127521800675E-3</v>
      </c>
      <c r="I19" s="110" t="str">
        <f ca="1">CONCATENATE("Se o cenário 1 se confirmar, o Tesouro ",IF(G20&gt;$G$11," Selic"," Prefixado")," é melhor, pois vai render ",TEXT(H20,"0,00%")," a mais no período (ou ",TEXT(H19,"0,00%")," ao ano) do que o Tesouro ",IF(G20&gt;$G$11," Prefixado."," Selic."))</f>
        <v>Se o cenário 1 se confirmar, o Tesouro  Selic é melhor, pois vai render 1,35% a mais no período (ou 0,48% ao ano) do que o Tesouro  Prefixado.</v>
      </c>
      <c r="J19" s="111"/>
      <c r="K19" s="111"/>
      <c r="L19" s="111"/>
      <c r="M19" s="111"/>
      <c r="N19" s="111"/>
      <c r="O19" s="111"/>
      <c r="P19" s="112"/>
    </row>
    <row r="20" spans="2:16" ht="18.75" x14ac:dyDescent="0.3">
      <c r="B20" s="72"/>
      <c r="C20" s="51"/>
      <c r="D20" s="79"/>
      <c r="E20" s="52"/>
      <c r="F20" s="55" t="s">
        <v>36</v>
      </c>
      <c r="G20" s="113">
        <f>VLOOKUP(vencimento,Cenários!A:M,13)</f>
        <v>0.32099086162724322</v>
      </c>
      <c r="H20" s="92">
        <f ca="1">IF(G20&gt;$G$11,(1+G20)/(1+$G$11)-1,(1+$G$11)/(1+G20)-1)</f>
        <v>1.347891064420903E-2</v>
      </c>
      <c r="I20" s="114"/>
      <c r="J20" s="115"/>
      <c r="K20" s="115"/>
      <c r="L20" s="115"/>
      <c r="M20" s="115"/>
      <c r="N20" s="115"/>
      <c r="O20" s="115"/>
      <c r="P20" s="116"/>
    </row>
  </sheetData>
  <sheetProtection algorithmName="SHA-512" hashValue="lpeViH6QopqDo6o0GJlnwFLaBq65lzduF7MZy30mOZuAe1oaLwRu+9GDcPsEg5UzQ8ntRCAOlT65qLcRnpSGOA==" saltValue="cRdMwBLmC9rwsn9Zi8U/kg==" spinCount="100000" sheet="1" objects="1" scenarios="1" selectLockedCells="1"/>
  <mergeCells count="10">
    <mergeCell ref="B2:D2"/>
    <mergeCell ref="D10:D11"/>
    <mergeCell ref="I13:P14"/>
    <mergeCell ref="I16:P17"/>
    <mergeCell ref="I19:P20"/>
    <mergeCell ref="B10:B11"/>
    <mergeCell ref="B13:B20"/>
    <mergeCell ref="D13:D14"/>
    <mergeCell ref="D16:D17"/>
    <mergeCell ref="D19:D20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K81"/>
  <sheetViews>
    <sheetView showGridLines="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D8" sqref="D8"/>
    </sheetView>
  </sheetViews>
  <sheetFormatPr defaultRowHeight="15" x14ac:dyDescent="0.25"/>
  <cols>
    <col min="1" max="1" width="3.7109375" style="27" customWidth="1"/>
    <col min="2" max="2" width="9.85546875" style="37" bestFit="1" customWidth="1"/>
    <col min="3" max="3" width="4" style="27" customWidth="1"/>
    <col min="4" max="5" width="9.140625" style="27"/>
    <col min="6" max="6" width="3.85546875" style="27" customWidth="1"/>
    <col min="7" max="8" width="9.140625" style="27"/>
    <col min="9" max="9" width="2.5703125" style="27" customWidth="1"/>
    <col min="10" max="16384" width="9.140625" style="27"/>
  </cols>
  <sheetData>
    <row r="1" spans="2:11" ht="15.75" thickBot="1" x14ac:dyDescent="0.3"/>
    <row r="2" spans="2:11" x14ac:dyDescent="0.25">
      <c r="B2" s="40" t="s">
        <v>26</v>
      </c>
      <c r="C2" s="26"/>
      <c r="D2" s="80" t="s">
        <v>31</v>
      </c>
      <c r="E2" s="81"/>
      <c r="G2" s="82" t="s">
        <v>37</v>
      </c>
      <c r="H2" s="83"/>
      <c r="J2" s="84" t="s">
        <v>38</v>
      </c>
      <c r="K2" s="85"/>
    </row>
    <row r="3" spans="2:11" x14ac:dyDescent="0.25">
      <c r="B3" s="38">
        <v>42788</v>
      </c>
      <c r="C3" s="26"/>
      <c r="D3" s="29"/>
      <c r="E3" s="30">
        <v>0.1225</v>
      </c>
      <c r="G3" s="29"/>
      <c r="H3" s="35">
        <f>E3</f>
        <v>0.1225</v>
      </c>
      <c r="J3" s="29"/>
      <c r="K3" s="35">
        <f>H3</f>
        <v>0.1225</v>
      </c>
    </row>
    <row r="4" spans="2:11" x14ac:dyDescent="0.25">
      <c r="B4" s="38">
        <v>42838</v>
      </c>
      <c r="C4" s="26"/>
      <c r="D4" s="31">
        <v>-7.4999999999999997E-3</v>
      </c>
      <c r="E4" s="32">
        <f t="shared" ref="E4:E67" si="0">E3+D4</f>
        <v>0.11499999999999999</v>
      </c>
      <c r="G4" s="31">
        <v>-0.01</v>
      </c>
      <c r="H4" s="35">
        <f>H3+G4</f>
        <v>0.1125</v>
      </c>
      <c r="J4" s="31">
        <v>-7.4999999999999997E-3</v>
      </c>
      <c r="K4" s="35">
        <f>K3+J4</f>
        <v>0.11499999999999999</v>
      </c>
    </row>
    <row r="5" spans="2:11" x14ac:dyDescent="0.25">
      <c r="B5" s="38">
        <v>42887</v>
      </c>
      <c r="C5" s="26"/>
      <c r="D5" s="31">
        <v>-7.4999999999999997E-3</v>
      </c>
      <c r="E5" s="32">
        <f t="shared" si="0"/>
        <v>0.10749999999999998</v>
      </c>
      <c r="G5" s="31">
        <v>-0.01</v>
      </c>
      <c r="H5" s="35">
        <f t="shared" ref="H5:H68" si="1">H4+G5</f>
        <v>0.10250000000000001</v>
      </c>
      <c r="J5" s="31">
        <v>-5.0000000000000001E-3</v>
      </c>
      <c r="K5" s="35">
        <f t="shared" ref="K5:K68" si="2">K4+J5</f>
        <v>0.10999999999999999</v>
      </c>
    </row>
    <row r="6" spans="2:11" x14ac:dyDescent="0.25">
      <c r="B6" s="38">
        <v>42943</v>
      </c>
      <c r="C6" s="26"/>
      <c r="D6" s="31">
        <v>-7.4999999999999997E-3</v>
      </c>
      <c r="E6" s="32">
        <f t="shared" si="0"/>
        <v>9.9999999999999978E-2</v>
      </c>
      <c r="G6" s="31">
        <v>-0.01</v>
      </c>
      <c r="H6" s="35">
        <f t="shared" si="1"/>
        <v>9.2500000000000013E-2</v>
      </c>
      <c r="J6" s="31">
        <v>-5.0000000000000001E-3</v>
      </c>
      <c r="K6" s="35">
        <f t="shared" si="2"/>
        <v>0.10499999999999998</v>
      </c>
    </row>
    <row r="7" spans="2:11" x14ac:dyDescent="0.25">
      <c r="B7" s="38">
        <v>42986</v>
      </c>
      <c r="C7" s="26"/>
      <c r="D7" s="31">
        <v>-7.4999999999999997E-3</v>
      </c>
      <c r="E7" s="32">
        <f t="shared" si="0"/>
        <v>9.2499999999999971E-2</v>
      </c>
      <c r="G7" s="31">
        <v>-0.01</v>
      </c>
      <c r="H7" s="35">
        <f t="shared" si="1"/>
        <v>8.2500000000000018E-2</v>
      </c>
      <c r="J7" s="31">
        <v>-5.0000000000000001E-3</v>
      </c>
      <c r="K7" s="35">
        <f t="shared" si="2"/>
        <v>9.9999999999999978E-2</v>
      </c>
    </row>
    <row r="8" spans="2:11" x14ac:dyDescent="0.25">
      <c r="B8" s="38">
        <v>43034</v>
      </c>
      <c r="C8" s="26"/>
      <c r="D8" s="31">
        <v>-5.0000000000000001E-3</v>
      </c>
      <c r="E8" s="32">
        <f t="shared" si="0"/>
        <v>8.7499999999999967E-2</v>
      </c>
      <c r="G8" s="31">
        <v>-0.01</v>
      </c>
      <c r="H8" s="35">
        <f t="shared" si="1"/>
        <v>7.2500000000000023E-2</v>
      </c>
      <c r="J8" s="31">
        <v>-5.0000000000000001E-3</v>
      </c>
      <c r="K8" s="35">
        <f t="shared" si="2"/>
        <v>9.4999999999999973E-2</v>
      </c>
    </row>
    <row r="9" spans="2:11" x14ac:dyDescent="0.25">
      <c r="B9" s="38">
        <v>43076</v>
      </c>
      <c r="C9" s="26"/>
      <c r="D9" s="31"/>
      <c r="E9" s="32">
        <f t="shared" si="0"/>
        <v>8.7499999999999967E-2</v>
      </c>
      <c r="G9" s="31">
        <v>-0.01</v>
      </c>
      <c r="H9" s="35">
        <f t="shared" si="1"/>
        <v>6.2500000000000028E-2</v>
      </c>
      <c r="J9" s="31"/>
      <c r="K9" s="35">
        <f t="shared" si="2"/>
        <v>9.4999999999999973E-2</v>
      </c>
    </row>
    <row r="10" spans="2:11" x14ac:dyDescent="0.25">
      <c r="B10" s="38">
        <f>B9+42</f>
        <v>43118</v>
      </c>
      <c r="C10" s="26"/>
      <c r="D10" s="31"/>
      <c r="E10" s="32">
        <f t="shared" si="0"/>
        <v>8.7499999999999967E-2</v>
      </c>
      <c r="G10" s="31"/>
      <c r="H10" s="35">
        <f t="shared" si="1"/>
        <v>6.2500000000000028E-2</v>
      </c>
      <c r="J10" s="31"/>
      <c r="K10" s="35">
        <f t="shared" si="2"/>
        <v>9.4999999999999973E-2</v>
      </c>
    </row>
    <row r="11" spans="2:11" x14ac:dyDescent="0.25">
      <c r="B11" s="38">
        <f t="shared" ref="B11:B16" si="3">B10+49</f>
        <v>43167</v>
      </c>
      <c r="C11" s="26"/>
      <c r="D11" s="31"/>
      <c r="E11" s="32">
        <f t="shared" si="0"/>
        <v>8.7499999999999967E-2</v>
      </c>
      <c r="G11" s="31"/>
      <c r="H11" s="35">
        <f t="shared" si="1"/>
        <v>6.2500000000000028E-2</v>
      </c>
      <c r="J11" s="31"/>
      <c r="K11" s="35">
        <f t="shared" si="2"/>
        <v>9.4999999999999973E-2</v>
      </c>
    </row>
    <row r="12" spans="2:11" x14ac:dyDescent="0.25">
      <c r="B12" s="38">
        <f t="shared" si="3"/>
        <v>43216</v>
      </c>
      <c r="C12" s="26"/>
      <c r="D12" s="31"/>
      <c r="E12" s="32">
        <f t="shared" si="0"/>
        <v>8.7499999999999967E-2</v>
      </c>
      <c r="G12" s="31"/>
      <c r="H12" s="35">
        <f t="shared" si="1"/>
        <v>6.2500000000000028E-2</v>
      </c>
      <c r="J12" s="31"/>
      <c r="K12" s="35">
        <f t="shared" si="2"/>
        <v>9.4999999999999973E-2</v>
      </c>
    </row>
    <row r="13" spans="2:11" x14ac:dyDescent="0.25">
      <c r="B13" s="38">
        <f t="shared" si="3"/>
        <v>43265</v>
      </c>
      <c r="C13" s="26"/>
      <c r="D13" s="31"/>
      <c r="E13" s="32">
        <f t="shared" si="0"/>
        <v>8.7499999999999967E-2</v>
      </c>
      <c r="G13" s="31"/>
      <c r="H13" s="35">
        <f t="shared" si="1"/>
        <v>6.2500000000000028E-2</v>
      </c>
      <c r="J13" s="31"/>
      <c r="K13" s="35">
        <f t="shared" si="2"/>
        <v>9.4999999999999973E-2</v>
      </c>
    </row>
    <row r="14" spans="2:11" x14ac:dyDescent="0.25">
      <c r="B14" s="38">
        <f t="shared" si="3"/>
        <v>43314</v>
      </c>
      <c r="C14" s="26"/>
      <c r="D14" s="31"/>
      <c r="E14" s="32">
        <f t="shared" si="0"/>
        <v>8.7499999999999967E-2</v>
      </c>
      <c r="G14" s="31"/>
      <c r="H14" s="35">
        <f t="shared" si="1"/>
        <v>6.2500000000000028E-2</v>
      </c>
      <c r="J14" s="31"/>
      <c r="K14" s="35">
        <f t="shared" si="2"/>
        <v>9.4999999999999973E-2</v>
      </c>
    </row>
    <row r="15" spans="2:11" x14ac:dyDescent="0.25">
      <c r="B15" s="38">
        <f t="shared" si="3"/>
        <v>43363</v>
      </c>
      <c r="C15" s="26"/>
      <c r="D15" s="31"/>
      <c r="E15" s="32">
        <f t="shared" si="0"/>
        <v>8.7499999999999967E-2</v>
      </c>
      <c r="G15" s="31"/>
      <c r="H15" s="35">
        <f t="shared" si="1"/>
        <v>6.2500000000000028E-2</v>
      </c>
      <c r="J15" s="31"/>
      <c r="K15" s="35">
        <f t="shared" si="2"/>
        <v>9.4999999999999973E-2</v>
      </c>
    </row>
    <row r="16" spans="2:11" x14ac:dyDescent="0.25">
      <c r="B16" s="38">
        <f t="shared" si="3"/>
        <v>43412</v>
      </c>
      <c r="C16" s="26"/>
      <c r="D16" s="31"/>
      <c r="E16" s="32">
        <f t="shared" si="0"/>
        <v>8.7499999999999967E-2</v>
      </c>
      <c r="G16" s="31"/>
      <c r="H16" s="35">
        <f t="shared" si="1"/>
        <v>6.2500000000000028E-2</v>
      </c>
      <c r="J16" s="31"/>
      <c r="K16" s="35">
        <f t="shared" si="2"/>
        <v>9.4999999999999973E-2</v>
      </c>
    </row>
    <row r="17" spans="2:11" x14ac:dyDescent="0.25">
      <c r="B17" s="38">
        <f>B16+42</f>
        <v>43454</v>
      </c>
      <c r="C17" s="26"/>
      <c r="D17" s="31"/>
      <c r="E17" s="32">
        <f t="shared" si="0"/>
        <v>8.7499999999999967E-2</v>
      </c>
      <c r="G17" s="31"/>
      <c r="H17" s="35">
        <f t="shared" si="1"/>
        <v>6.2500000000000028E-2</v>
      </c>
      <c r="J17" s="31"/>
      <c r="K17" s="35">
        <f t="shared" si="2"/>
        <v>9.4999999999999973E-2</v>
      </c>
    </row>
    <row r="18" spans="2:11" x14ac:dyDescent="0.25">
      <c r="B18" s="38">
        <f>B17+42</f>
        <v>43496</v>
      </c>
      <c r="C18" s="26"/>
      <c r="D18" s="31">
        <v>5.0000000000000001E-3</v>
      </c>
      <c r="E18" s="32">
        <f t="shared" si="0"/>
        <v>9.2499999999999971E-2</v>
      </c>
      <c r="G18" s="31">
        <v>5.0000000000000001E-3</v>
      </c>
      <c r="H18" s="35">
        <f t="shared" si="1"/>
        <v>6.7500000000000032E-2</v>
      </c>
      <c r="J18" s="31"/>
      <c r="K18" s="35">
        <f t="shared" si="2"/>
        <v>9.4999999999999973E-2</v>
      </c>
    </row>
    <row r="19" spans="2:11" x14ac:dyDescent="0.25">
      <c r="B19" s="38">
        <f>B18+42</f>
        <v>43538</v>
      </c>
      <c r="C19" s="26"/>
      <c r="D19" s="31">
        <v>5.0000000000000001E-3</v>
      </c>
      <c r="E19" s="32">
        <f t="shared" si="0"/>
        <v>9.7499999999999976E-2</v>
      </c>
      <c r="G19" s="31">
        <v>5.0000000000000001E-3</v>
      </c>
      <c r="H19" s="35">
        <f t="shared" si="1"/>
        <v>7.2500000000000037E-2</v>
      </c>
      <c r="J19" s="31"/>
      <c r="K19" s="35">
        <f t="shared" si="2"/>
        <v>9.4999999999999973E-2</v>
      </c>
    </row>
    <row r="20" spans="2:11" x14ac:dyDescent="0.25">
      <c r="B20" s="38">
        <f>B19+49</f>
        <v>43587</v>
      </c>
      <c r="C20" s="26"/>
      <c r="D20" s="31"/>
      <c r="E20" s="32">
        <f t="shared" si="0"/>
        <v>9.7499999999999976E-2</v>
      </c>
      <c r="G20" s="31">
        <v>5.0000000000000001E-3</v>
      </c>
      <c r="H20" s="35">
        <f t="shared" si="1"/>
        <v>7.7500000000000041E-2</v>
      </c>
      <c r="J20" s="31"/>
      <c r="K20" s="35">
        <f t="shared" si="2"/>
        <v>9.4999999999999973E-2</v>
      </c>
    </row>
    <row r="21" spans="2:11" x14ac:dyDescent="0.25">
      <c r="B21" s="38">
        <f>B20+49</f>
        <v>43636</v>
      </c>
      <c r="C21" s="26"/>
      <c r="D21" s="31"/>
      <c r="E21" s="32">
        <f t="shared" si="0"/>
        <v>9.7499999999999976E-2</v>
      </c>
      <c r="G21" s="31">
        <v>5.0000000000000001E-3</v>
      </c>
      <c r="H21" s="35">
        <f t="shared" si="1"/>
        <v>8.2500000000000046E-2</v>
      </c>
      <c r="J21" s="31"/>
      <c r="K21" s="35">
        <f t="shared" si="2"/>
        <v>9.4999999999999973E-2</v>
      </c>
    </row>
    <row r="22" spans="2:11" x14ac:dyDescent="0.25">
      <c r="B22" s="38">
        <f>B21+49</f>
        <v>43685</v>
      </c>
      <c r="C22" s="26"/>
      <c r="D22" s="31"/>
      <c r="E22" s="32">
        <f t="shared" si="0"/>
        <v>9.7499999999999976E-2</v>
      </c>
      <c r="G22" s="31">
        <v>5.0000000000000001E-3</v>
      </c>
      <c r="H22" s="35">
        <f t="shared" si="1"/>
        <v>8.750000000000005E-2</v>
      </c>
      <c r="J22" s="31"/>
      <c r="K22" s="35">
        <f t="shared" si="2"/>
        <v>9.4999999999999973E-2</v>
      </c>
    </row>
    <row r="23" spans="2:11" x14ac:dyDescent="0.25">
      <c r="B23" s="38">
        <f>B22+49</f>
        <v>43734</v>
      </c>
      <c r="C23" s="26"/>
      <c r="D23" s="31"/>
      <c r="E23" s="32">
        <f t="shared" si="0"/>
        <v>9.7499999999999976E-2</v>
      </c>
      <c r="G23" s="31">
        <v>5.0000000000000001E-3</v>
      </c>
      <c r="H23" s="35">
        <f t="shared" si="1"/>
        <v>9.2500000000000054E-2</v>
      </c>
      <c r="J23" s="31"/>
      <c r="K23" s="35">
        <f t="shared" si="2"/>
        <v>9.4999999999999973E-2</v>
      </c>
    </row>
    <row r="24" spans="2:11" x14ac:dyDescent="0.25">
      <c r="B24" s="38">
        <f>B23+42</f>
        <v>43776</v>
      </c>
      <c r="C24" s="26"/>
      <c r="D24" s="31"/>
      <c r="E24" s="32">
        <f t="shared" si="0"/>
        <v>9.7499999999999976E-2</v>
      </c>
      <c r="G24" s="31">
        <v>5.0000000000000001E-3</v>
      </c>
      <c r="H24" s="35">
        <f t="shared" si="1"/>
        <v>9.7500000000000059E-2</v>
      </c>
      <c r="J24" s="31"/>
      <c r="K24" s="35">
        <f t="shared" si="2"/>
        <v>9.4999999999999973E-2</v>
      </c>
    </row>
    <row r="25" spans="2:11" x14ac:dyDescent="0.25">
      <c r="B25" s="38">
        <f>B24+42</f>
        <v>43818</v>
      </c>
      <c r="C25" s="26"/>
      <c r="D25" s="31"/>
      <c r="E25" s="32">
        <f t="shared" si="0"/>
        <v>9.7499999999999976E-2</v>
      </c>
      <c r="G25" s="31">
        <v>5.0000000000000001E-3</v>
      </c>
      <c r="H25" s="35">
        <f t="shared" si="1"/>
        <v>0.10250000000000006</v>
      </c>
      <c r="J25" s="31"/>
      <c r="K25" s="35">
        <f t="shared" si="2"/>
        <v>9.4999999999999973E-2</v>
      </c>
    </row>
    <row r="26" spans="2:11" x14ac:dyDescent="0.25">
      <c r="B26" s="38">
        <f>B25+42</f>
        <v>43860</v>
      </c>
      <c r="C26" s="26"/>
      <c r="D26" s="31"/>
      <c r="E26" s="32">
        <f t="shared" si="0"/>
        <v>9.7499999999999976E-2</v>
      </c>
      <c r="G26" s="31"/>
      <c r="H26" s="35">
        <f t="shared" si="1"/>
        <v>0.10250000000000006</v>
      </c>
      <c r="J26" s="31"/>
      <c r="K26" s="35">
        <f t="shared" si="2"/>
        <v>9.4999999999999973E-2</v>
      </c>
    </row>
    <row r="27" spans="2:11" x14ac:dyDescent="0.25">
      <c r="B27" s="38">
        <f>B26+42</f>
        <v>43902</v>
      </c>
      <c r="C27" s="26"/>
      <c r="D27" s="31"/>
      <c r="E27" s="32">
        <f t="shared" si="0"/>
        <v>9.7499999999999976E-2</v>
      </c>
      <c r="G27" s="31"/>
      <c r="H27" s="35">
        <f t="shared" si="1"/>
        <v>0.10250000000000006</v>
      </c>
      <c r="J27" s="31"/>
      <c r="K27" s="35">
        <f t="shared" si="2"/>
        <v>9.4999999999999973E-2</v>
      </c>
    </row>
    <row r="28" spans="2:11" x14ac:dyDescent="0.25">
      <c r="B28" s="38">
        <f>B27+42</f>
        <v>43944</v>
      </c>
      <c r="C28" s="26"/>
      <c r="D28" s="31"/>
      <c r="E28" s="32">
        <f t="shared" si="0"/>
        <v>9.7499999999999976E-2</v>
      </c>
      <c r="G28" s="31"/>
      <c r="H28" s="35">
        <f t="shared" si="1"/>
        <v>0.10250000000000006</v>
      </c>
      <c r="J28" s="31"/>
      <c r="K28" s="35">
        <f t="shared" si="2"/>
        <v>9.4999999999999973E-2</v>
      </c>
    </row>
    <row r="29" spans="2:11" x14ac:dyDescent="0.25">
      <c r="B29" s="38">
        <f>B28+49</f>
        <v>43993</v>
      </c>
      <c r="C29" s="26"/>
      <c r="D29" s="31"/>
      <c r="E29" s="32">
        <f t="shared" si="0"/>
        <v>9.7499999999999976E-2</v>
      </c>
      <c r="G29" s="31"/>
      <c r="H29" s="35">
        <f t="shared" si="1"/>
        <v>0.10250000000000006</v>
      </c>
      <c r="J29" s="31"/>
      <c r="K29" s="35">
        <f t="shared" si="2"/>
        <v>9.4999999999999973E-2</v>
      </c>
    </row>
    <row r="30" spans="2:11" x14ac:dyDescent="0.25">
      <c r="B30" s="38">
        <f>B29+49</f>
        <v>44042</v>
      </c>
      <c r="C30" s="26"/>
      <c r="D30" s="31"/>
      <c r="E30" s="32">
        <f t="shared" si="0"/>
        <v>9.7499999999999976E-2</v>
      </c>
      <c r="G30" s="31"/>
      <c r="H30" s="35">
        <f t="shared" si="1"/>
        <v>0.10250000000000006</v>
      </c>
      <c r="J30" s="31"/>
      <c r="K30" s="35">
        <f t="shared" si="2"/>
        <v>9.4999999999999973E-2</v>
      </c>
    </row>
    <row r="31" spans="2:11" x14ac:dyDescent="0.25">
      <c r="B31" s="38">
        <f>B30+49</f>
        <v>44091</v>
      </c>
      <c r="C31" s="26"/>
      <c r="D31" s="31"/>
      <c r="E31" s="32">
        <f t="shared" si="0"/>
        <v>9.7499999999999976E-2</v>
      </c>
      <c r="G31" s="31"/>
      <c r="H31" s="35">
        <f t="shared" si="1"/>
        <v>0.10250000000000006</v>
      </c>
      <c r="J31" s="31"/>
      <c r="K31" s="35">
        <f t="shared" si="2"/>
        <v>9.4999999999999973E-2</v>
      </c>
    </row>
    <row r="32" spans="2:11" x14ac:dyDescent="0.25">
      <c r="B32" s="38">
        <f>B31+49</f>
        <v>44140</v>
      </c>
      <c r="C32" s="26"/>
      <c r="D32" s="31"/>
      <c r="E32" s="32">
        <f t="shared" si="0"/>
        <v>9.7499999999999976E-2</v>
      </c>
      <c r="G32" s="31"/>
      <c r="H32" s="35">
        <f t="shared" si="1"/>
        <v>0.10250000000000006</v>
      </c>
      <c r="J32" s="31"/>
      <c r="K32" s="35">
        <f t="shared" si="2"/>
        <v>9.4999999999999973E-2</v>
      </c>
    </row>
    <row r="33" spans="2:11" x14ac:dyDescent="0.25">
      <c r="B33" s="38">
        <f>B32+42</f>
        <v>44182</v>
      </c>
      <c r="C33" s="26"/>
      <c r="D33" s="31"/>
      <c r="E33" s="32">
        <f t="shared" si="0"/>
        <v>9.7499999999999976E-2</v>
      </c>
      <c r="G33" s="31"/>
      <c r="H33" s="35">
        <f t="shared" si="1"/>
        <v>0.10250000000000006</v>
      </c>
      <c r="J33" s="31"/>
      <c r="K33" s="35">
        <f t="shared" si="2"/>
        <v>9.4999999999999973E-2</v>
      </c>
    </row>
    <row r="34" spans="2:11" x14ac:dyDescent="0.25">
      <c r="B34" s="38">
        <f>B33+42</f>
        <v>44224</v>
      </c>
      <c r="C34" s="26"/>
      <c r="D34" s="31"/>
      <c r="E34" s="32">
        <f t="shared" si="0"/>
        <v>9.7499999999999976E-2</v>
      </c>
      <c r="G34" s="31"/>
      <c r="H34" s="35">
        <f t="shared" si="1"/>
        <v>0.10250000000000006</v>
      </c>
      <c r="J34" s="31"/>
      <c r="K34" s="35">
        <f t="shared" si="2"/>
        <v>9.4999999999999973E-2</v>
      </c>
    </row>
    <row r="35" spans="2:11" x14ac:dyDescent="0.25">
      <c r="B35" s="38">
        <f>B34+42</f>
        <v>44266</v>
      </c>
      <c r="C35" s="26"/>
      <c r="D35" s="31"/>
      <c r="E35" s="32">
        <f t="shared" si="0"/>
        <v>9.7499999999999976E-2</v>
      </c>
      <c r="G35" s="31"/>
      <c r="H35" s="35">
        <f t="shared" si="1"/>
        <v>0.10250000000000006</v>
      </c>
      <c r="J35" s="31"/>
      <c r="K35" s="35">
        <f t="shared" si="2"/>
        <v>9.4999999999999973E-2</v>
      </c>
    </row>
    <row r="36" spans="2:11" x14ac:dyDescent="0.25">
      <c r="B36" s="38">
        <f>B35+49</f>
        <v>44315</v>
      </c>
      <c r="C36" s="26"/>
      <c r="D36" s="31"/>
      <c r="E36" s="32">
        <f t="shared" si="0"/>
        <v>9.7499999999999976E-2</v>
      </c>
      <c r="G36" s="31"/>
      <c r="H36" s="35">
        <f t="shared" si="1"/>
        <v>0.10250000000000006</v>
      </c>
      <c r="J36" s="31"/>
      <c r="K36" s="35">
        <f t="shared" si="2"/>
        <v>9.4999999999999973E-2</v>
      </c>
    </row>
    <row r="37" spans="2:11" x14ac:dyDescent="0.25">
      <c r="B37" s="38">
        <f>B36+49</f>
        <v>44364</v>
      </c>
      <c r="C37" s="26"/>
      <c r="D37" s="31"/>
      <c r="E37" s="32">
        <f t="shared" si="0"/>
        <v>9.7499999999999976E-2</v>
      </c>
      <c r="G37" s="31"/>
      <c r="H37" s="35">
        <f t="shared" si="1"/>
        <v>0.10250000000000006</v>
      </c>
      <c r="J37" s="31"/>
      <c r="K37" s="35">
        <f t="shared" si="2"/>
        <v>9.4999999999999973E-2</v>
      </c>
    </row>
    <row r="38" spans="2:11" x14ac:dyDescent="0.25">
      <c r="B38" s="38">
        <f>B37+49</f>
        <v>44413</v>
      </c>
      <c r="C38" s="26"/>
      <c r="D38" s="31"/>
      <c r="E38" s="32">
        <f t="shared" si="0"/>
        <v>9.7499999999999976E-2</v>
      </c>
      <c r="G38" s="31"/>
      <c r="H38" s="35">
        <f t="shared" si="1"/>
        <v>0.10250000000000006</v>
      </c>
      <c r="J38" s="31"/>
      <c r="K38" s="35">
        <f t="shared" si="2"/>
        <v>9.4999999999999973E-2</v>
      </c>
    </row>
    <row r="39" spans="2:11" x14ac:dyDescent="0.25">
      <c r="B39" s="38">
        <f>B38+49</f>
        <v>44462</v>
      </c>
      <c r="C39" s="26"/>
      <c r="D39" s="31"/>
      <c r="E39" s="32">
        <f t="shared" si="0"/>
        <v>9.7499999999999976E-2</v>
      </c>
      <c r="G39" s="31"/>
      <c r="H39" s="35">
        <f t="shared" si="1"/>
        <v>0.10250000000000006</v>
      </c>
      <c r="J39" s="31"/>
      <c r="K39" s="35">
        <f t="shared" si="2"/>
        <v>9.4999999999999973E-2</v>
      </c>
    </row>
    <row r="40" spans="2:11" x14ac:dyDescent="0.25">
      <c r="B40" s="38">
        <f>B39+42</f>
        <v>44504</v>
      </c>
      <c r="C40" s="26"/>
      <c r="D40" s="31"/>
      <c r="E40" s="32">
        <f t="shared" si="0"/>
        <v>9.7499999999999976E-2</v>
      </c>
      <c r="G40" s="31"/>
      <c r="H40" s="35">
        <f t="shared" si="1"/>
        <v>0.10250000000000006</v>
      </c>
      <c r="J40" s="31"/>
      <c r="K40" s="35">
        <f t="shared" si="2"/>
        <v>9.4999999999999973E-2</v>
      </c>
    </row>
    <row r="41" spans="2:11" x14ac:dyDescent="0.25">
      <c r="B41" s="38">
        <f>B40+42</f>
        <v>44546</v>
      </c>
      <c r="C41" s="26"/>
      <c r="D41" s="31"/>
      <c r="E41" s="32">
        <f t="shared" si="0"/>
        <v>9.7499999999999976E-2</v>
      </c>
      <c r="G41" s="31"/>
      <c r="H41" s="35">
        <f t="shared" si="1"/>
        <v>0.10250000000000006</v>
      </c>
      <c r="J41" s="31"/>
      <c r="K41" s="35">
        <f t="shared" si="2"/>
        <v>9.4999999999999973E-2</v>
      </c>
    </row>
    <row r="42" spans="2:11" x14ac:dyDescent="0.25">
      <c r="B42" s="38">
        <f>B41+42</f>
        <v>44588</v>
      </c>
      <c r="C42" s="26"/>
      <c r="D42" s="31"/>
      <c r="E42" s="32">
        <f t="shared" si="0"/>
        <v>9.7499999999999976E-2</v>
      </c>
      <c r="G42" s="31"/>
      <c r="H42" s="35">
        <f t="shared" si="1"/>
        <v>0.10250000000000006</v>
      </c>
      <c r="J42" s="31"/>
      <c r="K42" s="35">
        <f t="shared" si="2"/>
        <v>9.4999999999999973E-2</v>
      </c>
    </row>
    <row r="43" spans="2:11" x14ac:dyDescent="0.25">
      <c r="B43" s="38">
        <f>B42+42</f>
        <v>44630</v>
      </c>
      <c r="C43" s="26"/>
      <c r="D43" s="31"/>
      <c r="E43" s="32">
        <f t="shared" si="0"/>
        <v>9.7499999999999976E-2</v>
      </c>
      <c r="G43" s="31"/>
      <c r="H43" s="35">
        <f t="shared" si="1"/>
        <v>0.10250000000000006</v>
      </c>
      <c r="J43" s="31"/>
      <c r="K43" s="35">
        <f t="shared" si="2"/>
        <v>9.4999999999999973E-2</v>
      </c>
    </row>
    <row r="44" spans="2:11" x14ac:dyDescent="0.25">
      <c r="B44" s="38">
        <f>B43+49</f>
        <v>44679</v>
      </c>
      <c r="C44" s="26"/>
      <c r="D44" s="31"/>
      <c r="E44" s="32">
        <f t="shared" si="0"/>
        <v>9.7499999999999976E-2</v>
      </c>
      <c r="G44" s="31"/>
      <c r="H44" s="35">
        <f t="shared" si="1"/>
        <v>0.10250000000000006</v>
      </c>
      <c r="J44" s="31"/>
      <c r="K44" s="35">
        <f t="shared" si="2"/>
        <v>9.4999999999999973E-2</v>
      </c>
    </row>
    <row r="45" spans="2:11" x14ac:dyDescent="0.25">
      <c r="B45" s="38">
        <f>B44+49</f>
        <v>44728</v>
      </c>
      <c r="C45" s="26"/>
      <c r="D45" s="31"/>
      <c r="E45" s="32">
        <f t="shared" si="0"/>
        <v>9.7499999999999976E-2</v>
      </c>
      <c r="G45" s="31"/>
      <c r="H45" s="35">
        <f t="shared" si="1"/>
        <v>0.10250000000000006</v>
      </c>
      <c r="J45" s="31"/>
      <c r="K45" s="35">
        <f t="shared" si="2"/>
        <v>9.4999999999999973E-2</v>
      </c>
    </row>
    <row r="46" spans="2:11" x14ac:dyDescent="0.25">
      <c r="B46" s="38">
        <f>B45+49</f>
        <v>44777</v>
      </c>
      <c r="C46" s="26"/>
      <c r="D46" s="31"/>
      <c r="E46" s="32">
        <f t="shared" si="0"/>
        <v>9.7499999999999976E-2</v>
      </c>
      <c r="G46" s="31"/>
      <c r="H46" s="35">
        <f t="shared" si="1"/>
        <v>0.10250000000000006</v>
      </c>
      <c r="J46" s="31"/>
      <c r="K46" s="35">
        <f t="shared" si="2"/>
        <v>9.4999999999999973E-2</v>
      </c>
    </row>
    <row r="47" spans="2:11" x14ac:dyDescent="0.25">
      <c r="B47" s="38">
        <f>B46+49</f>
        <v>44826</v>
      </c>
      <c r="C47" s="26"/>
      <c r="D47" s="31"/>
      <c r="E47" s="32">
        <f t="shared" si="0"/>
        <v>9.7499999999999976E-2</v>
      </c>
      <c r="G47" s="31"/>
      <c r="H47" s="35">
        <f t="shared" si="1"/>
        <v>0.10250000000000006</v>
      </c>
      <c r="J47" s="31"/>
      <c r="K47" s="35">
        <f t="shared" si="2"/>
        <v>9.4999999999999973E-2</v>
      </c>
    </row>
    <row r="48" spans="2:11" x14ac:dyDescent="0.25">
      <c r="B48" s="38">
        <f>B47+49</f>
        <v>44875</v>
      </c>
      <c r="C48" s="26"/>
      <c r="D48" s="31"/>
      <c r="E48" s="32">
        <f t="shared" si="0"/>
        <v>9.7499999999999976E-2</v>
      </c>
      <c r="G48" s="31"/>
      <c r="H48" s="35">
        <f t="shared" si="1"/>
        <v>0.10250000000000006</v>
      </c>
      <c r="J48" s="31"/>
      <c r="K48" s="35">
        <f t="shared" si="2"/>
        <v>9.4999999999999973E-2</v>
      </c>
    </row>
    <row r="49" spans="2:11" x14ac:dyDescent="0.25">
      <c r="B49" s="38">
        <f>B48+42</f>
        <v>44917</v>
      </c>
      <c r="C49" s="26"/>
      <c r="D49" s="31"/>
      <c r="E49" s="32">
        <f t="shared" si="0"/>
        <v>9.7499999999999976E-2</v>
      </c>
      <c r="G49" s="31"/>
      <c r="H49" s="35">
        <f t="shared" si="1"/>
        <v>0.10250000000000006</v>
      </c>
      <c r="J49" s="31"/>
      <c r="K49" s="35">
        <f t="shared" si="2"/>
        <v>9.4999999999999973E-2</v>
      </c>
    </row>
    <row r="50" spans="2:11" x14ac:dyDescent="0.25">
      <c r="B50" s="38">
        <f>B49+42</f>
        <v>44959</v>
      </c>
      <c r="C50" s="26"/>
      <c r="D50" s="31"/>
      <c r="E50" s="32">
        <f t="shared" si="0"/>
        <v>9.7499999999999976E-2</v>
      </c>
      <c r="G50" s="31"/>
      <c r="H50" s="35">
        <f t="shared" si="1"/>
        <v>0.10250000000000006</v>
      </c>
      <c r="J50" s="31"/>
      <c r="K50" s="35">
        <f t="shared" si="2"/>
        <v>9.4999999999999973E-2</v>
      </c>
    </row>
    <row r="51" spans="2:11" x14ac:dyDescent="0.25">
      <c r="B51" s="38">
        <f>B50+42</f>
        <v>45001</v>
      </c>
      <c r="C51" s="26"/>
      <c r="D51" s="31"/>
      <c r="E51" s="32">
        <f t="shared" si="0"/>
        <v>9.7499999999999976E-2</v>
      </c>
      <c r="G51" s="31"/>
      <c r="H51" s="35">
        <f t="shared" si="1"/>
        <v>0.10250000000000006</v>
      </c>
      <c r="J51" s="31"/>
      <c r="K51" s="35">
        <f t="shared" si="2"/>
        <v>9.4999999999999973E-2</v>
      </c>
    </row>
    <row r="52" spans="2:11" x14ac:dyDescent="0.25">
      <c r="B52" s="38">
        <f>B51+42</f>
        <v>45043</v>
      </c>
      <c r="C52" s="26"/>
      <c r="D52" s="31"/>
      <c r="E52" s="32">
        <f t="shared" si="0"/>
        <v>9.7499999999999976E-2</v>
      </c>
      <c r="G52" s="31"/>
      <c r="H52" s="35">
        <f t="shared" si="1"/>
        <v>0.10250000000000006</v>
      </c>
      <c r="J52" s="31"/>
      <c r="K52" s="35">
        <f t="shared" si="2"/>
        <v>9.4999999999999973E-2</v>
      </c>
    </row>
    <row r="53" spans="2:11" x14ac:dyDescent="0.25">
      <c r="B53" s="38">
        <f>B52+49</f>
        <v>45092</v>
      </c>
      <c r="C53" s="26"/>
      <c r="D53" s="31"/>
      <c r="E53" s="32">
        <f t="shared" si="0"/>
        <v>9.7499999999999976E-2</v>
      </c>
      <c r="G53" s="31"/>
      <c r="H53" s="35">
        <f t="shared" si="1"/>
        <v>0.10250000000000006</v>
      </c>
      <c r="J53" s="31"/>
      <c r="K53" s="35">
        <f t="shared" si="2"/>
        <v>9.4999999999999973E-2</v>
      </c>
    </row>
    <row r="54" spans="2:11" x14ac:dyDescent="0.25">
      <c r="B54" s="38">
        <f>B53+49</f>
        <v>45141</v>
      </c>
      <c r="C54" s="26"/>
      <c r="D54" s="31"/>
      <c r="E54" s="32">
        <f t="shared" si="0"/>
        <v>9.7499999999999976E-2</v>
      </c>
      <c r="G54" s="31"/>
      <c r="H54" s="35">
        <f t="shared" si="1"/>
        <v>0.10250000000000006</v>
      </c>
      <c r="J54" s="31"/>
      <c r="K54" s="35">
        <f t="shared" si="2"/>
        <v>9.4999999999999973E-2</v>
      </c>
    </row>
    <row r="55" spans="2:11" x14ac:dyDescent="0.25">
      <c r="B55" s="38">
        <f>B54+49</f>
        <v>45190</v>
      </c>
      <c r="C55" s="26"/>
      <c r="D55" s="31"/>
      <c r="E55" s="32">
        <f t="shared" si="0"/>
        <v>9.7499999999999976E-2</v>
      </c>
      <c r="G55" s="31"/>
      <c r="H55" s="35">
        <f t="shared" si="1"/>
        <v>0.10250000000000006</v>
      </c>
      <c r="J55" s="31"/>
      <c r="K55" s="35">
        <f t="shared" si="2"/>
        <v>9.4999999999999973E-2</v>
      </c>
    </row>
    <row r="56" spans="2:11" x14ac:dyDescent="0.25">
      <c r="B56" s="38">
        <f>B55+49</f>
        <v>45239</v>
      </c>
      <c r="C56" s="26"/>
      <c r="D56" s="31"/>
      <c r="E56" s="32">
        <f t="shared" si="0"/>
        <v>9.7499999999999976E-2</v>
      </c>
      <c r="G56" s="31"/>
      <c r="H56" s="35">
        <f t="shared" si="1"/>
        <v>0.10250000000000006</v>
      </c>
      <c r="J56" s="31"/>
      <c r="K56" s="35">
        <f t="shared" si="2"/>
        <v>9.4999999999999973E-2</v>
      </c>
    </row>
    <row r="57" spans="2:11" x14ac:dyDescent="0.25">
      <c r="B57" s="38">
        <f>B56+42</f>
        <v>45281</v>
      </c>
      <c r="C57" s="26"/>
      <c r="D57" s="31"/>
      <c r="E57" s="32">
        <f t="shared" si="0"/>
        <v>9.7499999999999976E-2</v>
      </c>
      <c r="G57" s="31"/>
      <c r="H57" s="35">
        <f t="shared" si="1"/>
        <v>0.10250000000000006</v>
      </c>
      <c r="J57" s="31"/>
      <c r="K57" s="35">
        <f t="shared" si="2"/>
        <v>9.4999999999999973E-2</v>
      </c>
    </row>
    <row r="58" spans="2:11" x14ac:dyDescent="0.25">
      <c r="B58" s="38">
        <f>B57+42</f>
        <v>45323</v>
      </c>
      <c r="C58" s="26"/>
      <c r="D58" s="31"/>
      <c r="E58" s="32">
        <f t="shared" si="0"/>
        <v>9.7499999999999976E-2</v>
      </c>
      <c r="G58" s="31"/>
      <c r="H58" s="35">
        <f t="shared" si="1"/>
        <v>0.10250000000000006</v>
      </c>
      <c r="J58" s="31"/>
      <c r="K58" s="35">
        <f t="shared" si="2"/>
        <v>9.4999999999999973E-2</v>
      </c>
    </row>
    <row r="59" spans="2:11" x14ac:dyDescent="0.25">
      <c r="B59" s="38">
        <f>B58+42</f>
        <v>45365</v>
      </c>
      <c r="C59" s="26"/>
      <c r="D59" s="31"/>
      <c r="E59" s="32">
        <f t="shared" si="0"/>
        <v>9.7499999999999976E-2</v>
      </c>
      <c r="G59" s="31"/>
      <c r="H59" s="35">
        <f t="shared" si="1"/>
        <v>0.10250000000000006</v>
      </c>
      <c r="J59" s="31"/>
      <c r="K59" s="35">
        <f t="shared" si="2"/>
        <v>9.4999999999999973E-2</v>
      </c>
    </row>
    <row r="60" spans="2:11" x14ac:dyDescent="0.25">
      <c r="B60" s="38">
        <f>B59+42</f>
        <v>45407</v>
      </c>
      <c r="C60" s="26"/>
      <c r="D60" s="31"/>
      <c r="E60" s="32">
        <f t="shared" si="0"/>
        <v>9.7499999999999976E-2</v>
      </c>
      <c r="G60" s="31"/>
      <c r="H60" s="35">
        <f t="shared" si="1"/>
        <v>0.10250000000000006</v>
      </c>
      <c r="J60" s="31"/>
      <c r="K60" s="35">
        <f t="shared" si="2"/>
        <v>9.4999999999999973E-2</v>
      </c>
    </row>
    <row r="61" spans="2:11" x14ac:dyDescent="0.25">
      <c r="B61" s="38">
        <f>B60+49</f>
        <v>45456</v>
      </c>
      <c r="C61" s="26"/>
      <c r="D61" s="31"/>
      <c r="E61" s="32">
        <f t="shared" si="0"/>
        <v>9.7499999999999976E-2</v>
      </c>
      <c r="G61" s="31"/>
      <c r="H61" s="35">
        <f t="shared" si="1"/>
        <v>0.10250000000000006</v>
      </c>
      <c r="J61" s="31"/>
      <c r="K61" s="35">
        <f t="shared" si="2"/>
        <v>9.4999999999999973E-2</v>
      </c>
    </row>
    <row r="62" spans="2:11" x14ac:dyDescent="0.25">
      <c r="B62" s="38">
        <f>B61+49</f>
        <v>45505</v>
      </c>
      <c r="C62" s="26"/>
      <c r="D62" s="31"/>
      <c r="E62" s="32">
        <f t="shared" si="0"/>
        <v>9.7499999999999976E-2</v>
      </c>
      <c r="G62" s="31"/>
      <c r="H62" s="35">
        <f t="shared" si="1"/>
        <v>0.10250000000000006</v>
      </c>
      <c r="J62" s="31"/>
      <c r="K62" s="35">
        <f t="shared" si="2"/>
        <v>9.4999999999999973E-2</v>
      </c>
    </row>
    <row r="63" spans="2:11" x14ac:dyDescent="0.25">
      <c r="B63" s="38">
        <f>B62+49</f>
        <v>45554</v>
      </c>
      <c r="C63" s="26"/>
      <c r="D63" s="31"/>
      <c r="E63" s="32">
        <f t="shared" si="0"/>
        <v>9.7499999999999976E-2</v>
      </c>
      <c r="G63" s="31"/>
      <c r="H63" s="35">
        <f t="shared" si="1"/>
        <v>0.10250000000000006</v>
      </c>
      <c r="J63" s="31"/>
      <c r="K63" s="35">
        <f t="shared" si="2"/>
        <v>9.4999999999999973E-2</v>
      </c>
    </row>
    <row r="64" spans="2:11" x14ac:dyDescent="0.25">
      <c r="B64" s="38">
        <f>B63+49</f>
        <v>45603</v>
      </c>
      <c r="C64" s="26"/>
      <c r="D64" s="31"/>
      <c r="E64" s="32">
        <f t="shared" si="0"/>
        <v>9.7499999999999976E-2</v>
      </c>
      <c r="G64" s="31"/>
      <c r="H64" s="35">
        <f t="shared" si="1"/>
        <v>0.10250000000000006</v>
      </c>
      <c r="J64" s="31"/>
      <c r="K64" s="35">
        <f t="shared" si="2"/>
        <v>9.4999999999999973E-2</v>
      </c>
    </row>
    <row r="65" spans="2:11" x14ac:dyDescent="0.25">
      <c r="B65" s="38">
        <f>B64+42</f>
        <v>45645</v>
      </c>
      <c r="C65" s="26"/>
      <c r="D65" s="31"/>
      <c r="E65" s="32">
        <f t="shared" si="0"/>
        <v>9.7499999999999976E-2</v>
      </c>
      <c r="G65" s="31"/>
      <c r="H65" s="35">
        <f t="shared" si="1"/>
        <v>0.10250000000000006</v>
      </c>
      <c r="J65" s="31"/>
      <c r="K65" s="35">
        <f t="shared" si="2"/>
        <v>9.4999999999999973E-2</v>
      </c>
    </row>
    <row r="66" spans="2:11" x14ac:dyDescent="0.25">
      <c r="B66" s="38">
        <f>B65+42</f>
        <v>45687</v>
      </c>
      <c r="C66" s="26"/>
      <c r="D66" s="31"/>
      <c r="E66" s="32">
        <f t="shared" si="0"/>
        <v>9.7499999999999976E-2</v>
      </c>
      <c r="G66" s="31"/>
      <c r="H66" s="35">
        <f t="shared" si="1"/>
        <v>0.10250000000000006</v>
      </c>
      <c r="J66" s="31"/>
      <c r="K66" s="35">
        <f t="shared" si="2"/>
        <v>9.4999999999999973E-2</v>
      </c>
    </row>
    <row r="67" spans="2:11" x14ac:dyDescent="0.25">
      <c r="B67" s="38">
        <f>B66+42</f>
        <v>45729</v>
      </c>
      <c r="C67" s="26"/>
      <c r="D67" s="31"/>
      <c r="E67" s="32">
        <f t="shared" si="0"/>
        <v>9.7499999999999976E-2</v>
      </c>
      <c r="G67" s="31"/>
      <c r="H67" s="35">
        <f t="shared" si="1"/>
        <v>0.10250000000000006</v>
      </c>
      <c r="J67" s="31"/>
      <c r="K67" s="35">
        <f t="shared" si="2"/>
        <v>9.4999999999999973E-2</v>
      </c>
    </row>
    <row r="68" spans="2:11" x14ac:dyDescent="0.25">
      <c r="B68" s="38">
        <f>B67+42</f>
        <v>45771</v>
      </c>
      <c r="C68" s="26"/>
      <c r="D68" s="31"/>
      <c r="E68" s="32">
        <f t="shared" ref="E68:E81" si="4">E67+D68</f>
        <v>9.7499999999999976E-2</v>
      </c>
      <c r="G68" s="31"/>
      <c r="H68" s="35">
        <f t="shared" si="1"/>
        <v>0.10250000000000006</v>
      </c>
      <c r="J68" s="31"/>
      <c r="K68" s="35">
        <f t="shared" si="2"/>
        <v>9.4999999999999973E-2</v>
      </c>
    </row>
    <row r="69" spans="2:11" x14ac:dyDescent="0.25">
      <c r="B69" s="38">
        <f>B68+49</f>
        <v>45820</v>
      </c>
      <c r="C69" s="26"/>
      <c r="D69" s="31"/>
      <c r="E69" s="32">
        <f t="shared" si="4"/>
        <v>9.7499999999999976E-2</v>
      </c>
      <c r="G69" s="31"/>
      <c r="H69" s="35">
        <f t="shared" ref="H69:H81" si="5">H68+G69</f>
        <v>0.10250000000000006</v>
      </c>
      <c r="J69" s="31"/>
      <c r="K69" s="35">
        <f t="shared" ref="K69:K81" si="6">K68+J69</f>
        <v>9.4999999999999973E-2</v>
      </c>
    </row>
    <row r="70" spans="2:11" x14ac:dyDescent="0.25">
      <c r="B70" s="38">
        <f>B69+49</f>
        <v>45869</v>
      </c>
      <c r="C70" s="26"/>
      <c r="D70" s="31"/>
      <c r="E70" s="32">
        <f t="shared" si="4"/>
        <v>9.7499999999999976E-2</v>
      </c>
      <c r="G70" s="31"/>
      <c r="H70" s="35">
        <f t="shared" si="5"/>
        <v>0.10250000000000006</v>
      </c>
      <c r="J70" s="31"/>
      <c r="K70" s="35">
        <f t="shared" si="6"/>
        <v>9.4999999999999973E-2</v>
      </c>
    </row>
    <row r="71" spans="2:11" x14ac:dyDescent="0.25">
      <c r="B71" s="38">
        <f>B70+49</f>
        <v>45918</v>
      </c>
      <c r="C71" s="26"/>
      <c r="D71" s="31"/>
      <c r="E71" s="32">
        <f t="shared" si="4"/>
        <v>9.7499999999999976E-2</v>
      </c>
      <c r="G71" s="31"/>
      <c r="H71" s="35">
        <f t="shared" si="5"/>
        <v>0.10250000000000006</v>
      </c>
      <c r="J71" s="31"/>
      <c r="K71" s="35">
        <f t="shared" si="6"/>
        <v>9.4999999999999973E-2</v>
      </c>
    </row>
    <row r="72" spans="2:11" x14ac:dyDescent="0.25">
      <c r="B72" s="38">
        <f>B71+49</f>
        <v>45967</v>
      </c>
      <c r="C72" s="26"/>
      <c r="D72" s="31"/>
      <c r="E72" s="32">
        <f t="shared" si="4"/>
        <v>9.7499999999999976E-2</v>
      </c>
      <c r="G72" s="31"/>
      <c r="H72" s="35">
        <f t="shared" si="5"/>
        <v>0.10250000000000006</v>
      </c>
      <c r="J72" s="31"/>
      <c r="K72" s="35">
        <f t="shared" si="6"/>
        <v>9.4999999999999973E-2</v>
      </c>
    </row>
    <row r="73" spans="2:11" x14ac:dyDescent="0.25">
      <c r="B73" s="38">
        <f>B72+42</f>
        <v>46009</v>
      </c>
      <c r="C73" s="26"/>
      <c r="D73" s="31"/>
      <c r="E73" s="32">
        <f t="shared" si="4"/>
        <v>9.7499999999999976E-2</v>
      </c>
      <c r="G73" s="31"/>
      <c r="H73" s="35">
        <f t="shared" si="5"/>
        <v>0.10250000000000006</v>
      </c>
      <c r="J73" s="31"/>
      <c r="K73" s="35">
        <f t="shared" si="6"/>
        <v>9.4999999999999973E-2</v>
      </c>
    </row>
    <row r="74" spans="2:11" x14ac:dyDescent="0.25">
      <c r="B74" s="38">
        <f>B73+42</f>
        <v>46051</v>
      </c>
      <c r="C74" s="26"/>
      <c r="D74" s="31"/>
      <c r="E74" s="32">
        <f t="shared" si="4"/>
        <v>9.7499999999999976E-2</v>
      </c>
      <c r="G74" s="31"/>
      <c r="H74" s="35">
        <f t="shared" si="5"/>
        <v>0.10250000000000006</v>
      </c>
      <c r="J74" s="31"/>
      <c r="K74" s="35">
        <f t="shared" si="6"/>
        <v>9.4999999999999973E-2</v>
      </c>
    </row>
    <row r="75" spans="2:11" x14ac:dyDescent="0.25">
      <c r="B75" s="38">
        <f>B74+42</f>
        <v>46093</v>
      </c>
      <c r="C75" s="26"/>
      <c r="D75" s="31"/>
      <c r="E75" s="32">
        <f t="shared" si="4"/>
        <v>9.7499999999999976E-2</v>
      </c>
      <c r="G75" s="31"/>
      <c r="H75" s="35">
        <f t="shared" si="5"/>
        <v>0.10250000000000006</v>
      </c>
      <c r="J75" s="31"/>
      <c r="K75" s="35">
        <f t="shared" si="6"/>
        <v>9.4999999999999973E-2</v>
      </c>
    </row>
    <row r="76" spans="2:11" x14ac:dyDescent="0.25">
      <c r="B76" s="38">
        <f>B75+49</f>
        <v>46142</v>
      </c>
      <c r="C76" s="26"/>
      <c r="D76" s="31"/>
      <c r="E76" s="32">
        <f t="shared" si="4"/>
        <v>9.7499999999999976E-2</v>
      </c>
      <c r="G76" s="31"/>
      <c r="H76" s="35">
        <f t="shared" si="5"/>
        <v>0.10250000000000006</v>
      </c>
      <c r="J76" s="31"/>
      <c r="K76" s="35">
        <f t="shared" si="6"/>
        <v>9.4999999999999973E-2</v>
      </c>
    </row>
    <row r="77" spans="2:11" x14ac:dyDescent="0.25">
      <c r="B77" s="38">
        <f>B76+49</f>
        <v>46191</v>
      </c>
      <c r="C77" s="26"/>
      <c r="D77" s="31"/>
      <c r="E77" s="32">
        <f t="shared" si="4"/>
        <v>9.7499999999999976E-2</v>
      </c>
      <c r="G77" s="31"/>
      <c r="H77" s="35">
        <f t="shared" si="5"/>
        <v>0.10250000000000006</v>
      </c>
      <c r="J77" s="31"/>
      <c r="K77" s="35">
        <f t="shared" si="6"/>
        <v>9.4999999999999973E-2</v>
      </c>
    </row>
    <row r="78" spans="2:11" x14ac:dyDescent="0.25">
      <c r="B78" s="38">
        <f>B77+49</f>
        <v>46240</v>
      </c>
      <c r="C78" s="26"/>
      <c r="D78" s="31"/>
      <c r="E78" s="32">
        <f t="shared" si="4"/>
        <v>9.7499999999999976E-2</v>
      </c>
      <c r="G78" s="31"/>
      <c r="H78" s="35">
        <f t="shared" si="5"/>
        <v>0.10250000000000006</v>
      </c>
      <c r="J78" s="31"/>
      <c r="K78" s="35">
        <f t="shared" si="6"/>
        <v>9.4999999999999973E-2</v>
      </c>
    </row>
    <row r="79" spans="2:11" x14ac:dyDescent="0.25">
      <c r="B79" s="38">
        <f>B78+49</f>
        <v>46289</v>
      </c>
      <c r="C79" s="26"/>
      <c r="D79" s="31"/>
      <c r="E79" s="32">
        <f t="shared" si="4"/>
        <v>9.7499999999999976E-2</v>
      </c>
      <c r="G79" s="31"/>
      <c r="H79" s="35">
        <f t="shared" si="5"/>
        <v>0.10250000000000006</v>
      </c>
      <c r="J79" s="31"/>
      <c r="K79" s="35">
        <f t="shared" si="6"/>
        <v>9.4999999999999973E-2</v>
      </c>
    </row>
    <row r="80" spans="2:11" x14ac:dyDescent="0.25">
      <c r="B80" s="38">
        <f>B79+42</f>
        <v>46331</v>
      </c>
      <c r="C80" s="26"/>
      <c r="D80" s="31"/>
      <c r="E80" s="32">
        <f t="shared" si="4"/>
        <v>9.7499999999999976E-2</v>
      </c>
      <c r="G80" s="31"/>
      <c r="H80" s="35">
        <f t="shared" si="5"/>
        <v>0.10250000000000006</v>
      </c>
      <c r="J80" s="31"/>
      <c r="K80" s="35">
        <f t="shared" si="6"/>
        <v>9.4999999999999973E-2</v>
      </c>
    </row>
    <row r="81" spans="2:11" ht="15.75" thickBot="1" x14ac:dyDescent="0.3">
      <c r="B81" s="39">
        <f>B80+42</f>
        <v>46373</v>
      </c>
      <c r="C81" s="26"/>
      <c r="D81" s="33"/>
      <c r="E81" s="34">
        <f t="shared" si="4"/>
        <v>9.7499999999999976E-2</v>
      </c>
      <c r="G81" s="33"/>
      <c r="H81" s="36">
        <f t="shared" si="5"/>
        <v>0.10250000000000006</v>
      </c>
      <c r="J81" s="33"/>
      <c r="K81" s="36">
        <f t="shared" si="6"/>
        <v>9.4999999999999973E-2</v>
      </c>
    </row>
  </sheetData>
  <sheetProtection algorithmName="SHA-512" hashValue="b8OqhAOAn/Jb9ow56cbo7akvO78bcTF2l+Exq7PbXBaVKjB7oTMkwoA0ODWqqoy5aW620hU+jgnV6CQoRJCwmw==" saltValue="knyLfIZ8Z69KF8hBxYxRZQ==" spinCount="100000" sheet="1" objects="1" scenarios="1" selectLockedCells="1"/>
  <mergeCells count="3">
    <mergeCell ref="D2:E2"/>
    <mergeCell ref="G2:H2"/>
    <mergeCell ref="J2:K2"/>
  </mergeCells>
  <conditionalFormatting sqref="D4:D81">
    <cfRule type="cellIs" dxfId="21" priority="7" operator="equal">
      <formula>0</formula>
    </cfRule>
    <cfRule type="cellIs" dxfId="20" priority="8" operator="lessThan">
      <formula>0</formula>
    </cfRule>
    <cfRule type="cellIs" dxfId="19" priority="9" operator="greaterThan">
      <formula>0</formula>
    </cfRule>
  </conditionalFormatting>
  <conditionalFormatting sqref="G4:G81">
    <cfRule type="cellIs" dxfId="18" priority="4" operator="equal">
      <formula>0</formula>
    </cfRule>
    <cfRule type="cellIs" dxfId="17" priority="5" operator="lessThan">
      <formula>0</formula>
    </cfRule>
    <cfRule type="cellIs" dxfId="16" priority="6" operator="greaterThan">
      <formula>0</formula>
    </cfRule>
  </conditionalFormatting>
  <conditionalFormatting sqref="J4:J81">
    <cfRule type="cellIs" dxfId="15" priority="1" operator="equal">
      <formula>0</formula>
    </cfRule>
    <cfRule type="cellIs" dxfId="14" priority="2" operator="lessThan">
      <formula>0</formula>
    </cfRule>
    <cfRule type="cellIs" dxfId="13" priority="3" operator="greaterThan">
      <formula>0</formula>
    </cfRule>
  </conditionalFormatting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5" x14ac:dyDescent="0.25"/>
  <cols>
    <col min="1" max="1" width="11" customWidth="1"/>
    <col min="2" max="2" width="19.28515625" customWidth="1"/>
    <col min="3" max="4" width="11" customWidth="1"/>
    <col min="5" max="5" width="24.140625" customWidth="1"/>
    <col min="6" max="7" width="11" customWidth="1"/>
    <col min="8" max="8" width="24.140625" customWidth="1"/>
    <col min="9" max="10" width="11" customWidth="1"/>
    <col min="11" max="11" width="24.140625" customWidth="1"/>
    <col min="12" max="13" width="11" customWidth="1"/>
  </cols>
  <sheetData>
    <row r="1" spans="1:13" x14ac:dyDescent="0.25">
      <c r="A1" s="15" t="s">
        <v>42</v>
      </c>
      <c r="B1" s="17" t="s">
        <v>27</v>
      </c>
      <c r="C1" t="s">
        <v>43</v>
      </c>
      <c r="D1" t="s">
        <v>44</v>
      </c>
      <c r="E1" s="4" t="s">
        <v>33</v>
      </c>
      <c r="F1" t="s">
        <v>45</v>
      </c>
      <c r="G1" t="s">
        <v>46</v>
      </c>
      <c r="H1" s="4" t="s">
        <v>34</v>
      </c>
      <c r="I1" t="s">
        <v>47</v>
      </c>
      <c r="J1" t="s">
        <v>48</v>
      </c>
      <c r="K1" s="4" t="s">
        <v>35</v>
      </c>
      <c r="L1" t="s">
        <v>49</v>
      </c>
      <c r="M1" t="s">
        <v>50</v>
      </c>
    </row>
    <row r="2" spans="1:13" x14ac:dyDescent="0.25">
      <c r="A2" s="15">
        <v>42790</v>
      </c>
      <c r="B2" s="25"/>
      <c r="C2" s="3"/>
      <c r="D2" s="2"/>
      <c r="E2" s="1">
        <f>IF(Table1[[#This Row],[Column1]]="","",VLOOKUP(A2,COPOMs!B:E,4)+prêmio_de_risco)</f>
        <v>0.1275</v>
      </c>
      <c r="F2" s="3"/>
      <c r="G2" s="2"/>
      <c r="H2" s="1">
        <f>IF(Table1[[#This Row],[Column1]]="","",VLOOKUP(A2,COPOMs!B:H,7)+prêmio_de_risco)</f>
        <v>0.1275</v>
      </c>
      <c r="I2" s="3"/>
      <c r="J2" s="2"/>
      <c r="K2" s="1">
        <f>IF(Table1[[#This Row],[Column1]]="","",VLOOKUP(A2,COPOMs!B:K,10)+prêmio_de_risco)</f>
        <v>0.1275</v>
      </c>
      <c r="L2" s="3"/>
      <c r="M2" s="2"/>
    </row>
    <row r="3" spans="1:13" x14ac:dyDescent="0.25">
      <c r="A3" s="15">
        <f t="shared" ref="A3:A66" si="0">IFERROR(IF(WORKDAY(A2,1,feriados)&lt;=vencimento,WORKDAY(A2,1,feriados),""),"")</f>
        <v>42795</v>
      </c>
      <c r="B3" s="25">
        <f t="shared" ref="B3:B66" si="1">IF(A3="","",taxa_pré)</f>
        <v>9.9500000000000005E-2</v>
      </c>
      <c r="C3" s="3">
        <f>IF(Table1[[#This Row],[Tesouro Prefixado]]="","",(B3+1)^(1/252))</f>
        <v>1.0003764816888006</v>
      </c>
      <c r="D3" s="2">
        <f>IF(Table1[[#This Row],[Column2]]="","",(1+D2)*(C3)-1)</f>
        <v>3.7648168880055621E-4</v>
      </c>
      <c r="E3" s="1">
        <f>IF(Table1[[#This Row],[Column1]]="","",VLOOKUP(A3,COPOMs!B:E,4)+prêmio_de_risco)</f>
        <v>0.1275</v>
      </c>
      <c r="F3" s="3">
        <f>IF(Table1[[#This Row],[Tesouro Selic: Cenário 1]]="","",(E3+1)^(1/252))</f>
        <v>1.0004763149590834</v>
      </c>
      <c r="G3" s="2">
        <f>IF(Table1[[#This Row],[Column4]]="","",(1+G2)*(F3)-1)</f>
        <v>4.7631495908340149E-4</v>
      </c>
      <c r="H3" s="1">
        <f>IF(Table1[[#This Row],[Column1]]="","",VLOOKUP(A3,COPOMs!B:H,7)+prêmio_de_risco)</f>
        <v>0.1275</v>
      </c>
      <c r="I3" s="3">
        <f>IF(Table1[[#This Row],[Tesouro Selic: Cenário 2]]="","",(H3+1)^(1/252))</f>
        <v>1.0004763149590834</v>
      </c>
      <c r="J3" s="2">
        <f>IF(Table1[[#This Row],[Column6]]="","",(1+J2)*(I3)-1)</f>
        <v>4.7631495908340149E-4</v>
      </c>
      <c r="K3" s="1">
        <f>IF(Table1[[#This Row],[Column1]]="","",VLOOKUP(A3,COPOMs!B:K,10)+prêmio_de_risco)</f>
        <v>0.1275</v>
      </c>
      <c r="L3" s="3">
        <f>IF(Table1[[#This Row],[Tesouro Selic: Cenário 3]]="","",(K3+1)^(1/252))</f>
        <v>1.0004763149590834</v>
      </c>
      <c r="M3" s="2">
        <f>IF(Table1[[#This Row],[Column8]]="","",(1+M2)*(L3)-1)</f>
        <v>4.7631495908340149E-4</v>
      </c>
    </row>
    <row r="4" spans="1:13" x14ac:dyDescent="0.25">
      <c r="A4" s="15">
        <f t="shared" si="0"/>
        <v>42796</v>
      </c>
      <c r="B4" s="25">
        <f t="shared" si="1"/>
        <v>9.9500000000000005E-2</v>
      </c>
      <c r="C4" s="3">
        <f>IF(Table1[[#This Row],[Tesouro Prefixado]]="","",(B4+1)^(1/252))</f>
        <v>1.0003764816888006</v>
      </c>
      <c r="D4" s="2">
        <f>IF(Table1[[#This Row],[Column2]]="","",(1+D3)*(C4)-1)</f>
        <v>7.5310511606319075E-4</v>
      </c>
      <c r="E4" s="1">
        <f>IF(Table1[[#This Row],[Column1]]="","",VLOOKUP(A4,COPOMs!B:E,4)+prêmio_de_risco)</f>
        <v>0.1275</v>
      </c>
      <c r="F4" s="3">
        <f>IF(Table1[[#This Row],[Tesouro Selic: Cenário 1]]="","",(E4+1)^(1/252))</f>
        <v>1.0004763149590834</v>
      </c>
      <c r="G4" s="2">
        <f>IF(Table1[[#This Row],[Column4]]="","",(1+G3)*(F4)-1)</f>
        <v>9.5285679410705981E-4</v>
      </c>
      <c r="H4" s="1">
        <f>IF(Table1[[#This Row],[Column1]]="","",VLOOKUP(A4,COPOMs!B:H,7)+prêmio_de_risco)</f>
        <v>0.1275</v>
      </c>
      <c r="I4" s="3">
        <f>IF(Table1[[#This Row],[Tesouro Selic: Cenário 2]]="","",(H4+1)^(1/252))</f>
        <v>1.0004763149590834</v>
      </c>
      <c r="J4" s="2">
        <f>IF(Table1[[#This Row],[Column6]]="","",(1+J3)*(I4)-1)</f>
        <v>9.5285679410705981E-4</v>
      </c>
      <c r="K4" s="1">
        <f>IF(Table1[[#This Row],[Column1]]="","",VLOOKUP(A4,COPOMs!B:K,10)+prêmio_de_risco)</f>
        <v>0.1275</v>
      </c>
      <c r="L4" s="3">
        <f>IF(Table1[[#This Row],[Tesouro Selic: Cenário 3]]="","",(K4+1)^(1/252))</f>
        <v>1.0004763149590834</v>
      </c>
      <c r="M4" s="2">
        <f>IF(Table1[[#This Row],[Column8]]="","",(1+M3)*(L4)-1)</f>
        <v>9.5285679410705981E-4</v>
      </c>
    </row>
    <row r="5" spans="1:13" x14ac:dyDescent="0.25">
      <c r="A5" s="15">
        <f t="shared" si="0"/>
        <v>42797</v>
      </c>
      <c r="B5" s="25">
        <f t="shared" si="1"/>
        <v>9.9500000000000005E-2</v>
      </c>
      <c r="C5" s="3">
        <f>IF(Table1[[#This Row],[Tesouro Prefixado]]="","",(B5+1)^(1/252))</f>
        <v>1.0003764816888006</v>
      </c>
      <c r="D5" s="2">
        <f>IF(Table1[[#This Row],[Column2]]="","",(1+D4)*(C5)-1)</f>
        <v>1.1298703351496631E-3</v>
      </c>
      <c r="E5" s="1">
        <f>IF(Table1[[#This Row],[Column1]]="","",VLOOKUP(A5,COPOMs!B:E,4)+prêmio_de_risco)</f>
        <v>0.1275</v>
      </c>
      <c r="F5" s="3">
        <f>IF(Table1[[#This Row],[Tesouro Selic: Cenário 1]]="","",(E5+1)^(1/252))</f>
        <v>1.0004763149590834</v>
      </c>
      <c r="G5" s="2">
        <f>IF(Table1[[#This Row],[Column4]]="","",(1+G4)*(F5)-1)</f>
        <v>1.4296256131354212E-3</v>
      </c>
      <c r="H5" s="1">
        <f>IF(Table1[[#This Row],[Column1]]="","",VLOOKUP(A5,COPOMs!B:H,7)+prêmio_de_risco)</f>
        <v>0.1275</v>
      </c>
      <c r="I5" s="3">
        <f>IF(Table1[[#This Row],[Tesouro Selic: Cenário 2]]="","",(H5+1)^(1/252))</f>
        <v>1.0004763149590834</v>
      </c>
      <c r="J5" s="2">
        <f>IF(Table1[[#This Row],[Column6]]="","",(1+J4)*(I5)-1)</f>
        <v>1.4296256131354212E-3</v>
      </c>
      <c r="K5" s="1">
        <f>IF(Table1[[#This Row],[Column1]]="","",VLOOKUP(A5,COPOMs!B:K,10)+prêmio_de_risco)</f>
        <v>0.1275</v>
      </c>
      <c r="L5" s="3">
        <f>IF(Table1[[#This Row],[Tesouro Selic: Cenário 3]]="","",(K5+1)^(1/252))</f>
        <v>1.0004763149590834</v>
      </c>
      <c r="M5" s="2">
        <f>IF(Table1[[#This Row],[Column8]]="","",(1+M4)*(L5)-1)</f>
        <v>1.4296256131354212E-3</v>
      </c>
    </row>
    <row r="6" spans="1:13" x14ac:dyDescent="0.25">
      <c r="A6" s="15">
        <f t="shared" si="0"/>
        <v>42800</v>
      </c>
      <c r="B6" s="25">
        <f t="shared" si="1"/>
        <v>9.9500000000000005E-2</v>
      </c>
      <c r="C6" s="3">
        <f>IF(Table1[[#This Row],[Tesouro Prefixado]]="","",(B6+1)^(1/252))</f>
        <v>1.0003764816888006</v>
      </c>
      <c r="D6" s="2">
        <f>IF(Table1[[#This Row],[Column2]]="","",(1+D5)*(C6)-1)</f>
        <v>1.5067773994421607E-3</v>
      </c>
      <c r="E6" s="1">
        <f>IF(Table1[[#This Row],[Column1]]="","",VLOOKUP(A6,COPOMs!B:E,4)+prêmio_de_risco)</f>
        <v>0.1275</v>
      </c>
      <c r="F6" s="3">
        <f>IF(Table1[[#This Row],[Tesouro Selic: Cenário 1]]="","",(E6+1)^(1/252))</f>
        <v>1.0004763149590834</v>
      </c>
      <c r="G6" s="2">
        <f>IF(Table1[[#This Row],[Column4]]="","",(1+G5)*(F6)-1)</f>
        <v>1.9066215242842244E-3</v>
      </c>
      <c r="H6" s="1">
        <f>IF(Table1[[#This Row],[Column1]]="","",VLOOKUP(A6,COPOMs!B:H,7)+prêmio_de_risco)</f>
        <v>0.1275</v>
      </c>
      <c r="I6" s="3">
        <f>IF(Table1[[#This Row],[Tesouro Selic: Cenário 2]]="","",(H6+1)^(1/252))</f>
        <v>1.0004763149590834</v>
      </c>
      <c r="J6" s="2">
        <f>IF(Table1[[#This Row],[Column6]]="","",(1+J5)*(I6)-1)</f>
        <v>1.9066215242842244E-3</v>
      </c>
      <c r="K6" s="1">
        <f>IF(Table1[[#This Row],[Column1]]="","",VLOOKUP(A6,COPOMs!B:K,10)+prêmio_de_risco)</f>
        <v>0.1275</v>
      </c>
      <c r="L6" s="3">
        <f>IF(Table1[[#This Row],[Tesouro Selic: Cenário 3]]="","",(K6+1)^(1/252))</f>
        <v>1.0004763149590834</v>
      </c>
      <c r="M6" s="2">
        <f>IF(Table1[[#This Row],[Column8]]="","",(1+M5)*(L6)-1)</f>
        <v>1.9066215242842244E-3</v>
      </c>
    </row>
    <row r="7" spans="1:13" x14ac:dyDescent="0.25">
      <c r="A7" s="15">
        <f t="shared" si="0"/>
        <v>42801</v>
      </c>
      <c r="B7" s="25">
        <f t="shared" si="1"/>
        <v>9.9500000000000005E-2</v>
      </c>
      <c r="C7" s="3">
        <f>IF(Table1[[#This Row],[Tesouro Prefixado]]="","",(B7+1)^(1/252))</f>
        <v>1.0003764816888006</v>
      </c>
      <c r="D7" s="2">
        <f>IF(Table1[[#This Row],[Column2]]="","",(1+D6)*(C7)-1)</f>
        <v>1.8838263623426332E-3</v>
      </c>
      <c r="E7" s="1">
        <f>IF(Table1[[#This Row],[Column1]]="","",VLOOKUP(A7,COPOMs!B:E,4)+prêmio_de_risco)</f>
        <v>0.1275</v>
      </c>
      <c r="F7" s="3">
        <f>IF(Table1[[#This Row],[Tesouro Selic: Cenário 1]]="","",(E7+1)^(1/252))</f>
        <v>1.0004763149590834</v>
      </c>
      <c r="G7" s="2">
        <f>IF(Table1[[#This Row],[Column4]]="","",(1+G6)*(F7)-1)</f>
        <v>2.3838446357209442E-3</v>
      </c>
      <c r="H7" s="1">
        <f>IF(Table1[[#This Row],[Column1]]="","",VLOOKUP(A7,COPOMs!B:H,7)+prêmio_de_risco)</f>
        <v>0.1275</v>
      </c>
      <c r="I7" s="3">
        <f>IF(Table1[[#This Row],[Tesouro Selic: Cenário 2]]="","",(H7+1)^(1/252))</f>
        <v>1.0004763149590834</v>
      </c>
      <c r="J7" s="2">
        <f>IF(Table1[[#This Row],[Column6]]="","",(1+J6)*(I7)-1)</f>
        <v>2.3838446357209442E-3</v>
      </c>
      <c r="K7" s="1">
        <f>IF(Table1[[#This Row],[Column1]]="","",VLOOKUP(A7,COPOMs!B:K,10)+prêmio_de_risco)</f>
        <v>0.1275</v>
      </c>
      <c r="L7" s="3">
        <f>IF(Table1[[#This Row],[Tesouro Selic: Cenário 3]]="","",(K7+1)^(1/252))</f>
        <v>1.0004763149590834</v>
      </c>
      <c r="M7" s="2">
        <f>IF(Table1[[#This Row],[Column8]]="","",(1+M6)*(L7)-1)</f>
        <v>2.3838446357209442E-3</v>
      </c>
    </row>
    <row r="8" spans="1:13" x14ac:dyDescent="0.25">
      <c r="A8" s="15">
        <f t="shared" si="0"/>
        <v>42802</v>
      </c>
      <c r="B8" s="25">
        <f t="shared" si="1"/>
        <v>9.9500000000000005E-2</v>
      </c>
      <c r="C8" s="3">
        <f>IF(Table1[[#This Row],[Tesouro Prefixado]]="","",(B8+1)^(1/252))</f>
        <v>1.0003764816888006</v>
      </c>
      <c r="D8" s="2">
        <f>IF(Table1[[#This Row],[Column2]]="","",(1+D7)*(C8)-1)</f>
        <v>2.2610172772734582E-3</v>
      </c>
      <c r="E8" s="1">
        <f>IF(Table1[[#This Row],[Column1]]="","",VLOOKUP(A8,COPOMs!B:E,4)+prêmio_de_risco)</f>
        <v>0.1275</v>
      </c>
      <c r="F8" s="3">
        <f>IF(Table1[[#This Row],[Tesouro Selic: Cenário 1]]="","",(E8+1)^(1/252))</f>
        <v>1.0004763149590834</v>
      </c>
      <c r="G8" s="2">
        <f>IF(Table1[[#This Row],[Column4]]="","",(1+G7)*(F8)-1)</f>
        <v>2.86129505566457E-3</v>
      </c>
      <c r="H8" s="1">
        <f>IF(Table1[[#This Row],[Column1]]="","",VLOOKUP(A8,COPOMs!B:H,7)+prêmio_de_risco)</f>
        <v>0.1275</v>
      </c>
      <c r="I8" s="3">
        <f>IF(Table1[[#This Row],[Tesouro Selic: Cenário 2]]="","",(H8+1)^(1/252))</f>
        <v>1.0004763149590834</v>
      </c>
      <c r="J8" s="2">
        <f>IF(Table1[[#This Row],[Column6]]="","",(1+J7)*(I8)-1)</f>
        <v>2.86129505566457E-3</v>
      </c>
      <c r="K8" s="1">
        <f>IF(Table1[[#This Row],[Column1]]="","",VLOOKUP(A8,COPOMs!B:K,10)+prêmio_de_risco)</f>
        <v>0.1275</v>
      </c>
      <c r="L8" s="3">
        <f>IF(Table1[[#This Row],[Tesouro Selic: Cenário 3]]="","",(K8+1)^(1/252))</f>
        <v>1.0004763149590834</v>
      </c>
      <c r="M8" s="2">
        <f>IF(Table1[[#This Row],[Column8]]="","",(1+M7)*(L8)-1)</f>
        <v>2.86129505566457E-3</v>
      </c>
    </row>
    <row r="9" spans="1:13" x14ac:dyDescent="0.25">
      <c r="A9" s="15">
        <f t="shared" si="0"/>
        <v>42803</v>
      </c>
      <c r="B9" s="25">
        <f t="shared" si="1"/>
        <v>9.9500000000000005E-2</v>
      </c>
      <c r="C9" s="3">
        <f>IF(Table1[[#This Row],[Tesouro Prefixado]]="","",(B9+1)^(1/252))</f>
        <v>1.0003764816888006</v>
      </c>
      <c r="D9" s="2">
        <f>IF(Table1[[#This Row],[Column2]]="","",(1+D8)*(C9)-1)</f>
        <v>2.6383501976769974E-3</v>
      </c>
      <c r="E9" s="1">
        <f>IF(Table1[[#This Row],[Column1]]="","",VLOOKUP(A9,COPOMs!B:E,4)+prêmio_de_risco)</f>
        <v>0.1275</v>
      </c>
      <c r="F9" s="3">
        <f>IF(Table1[[#This Row],[Tesouro Selic: Cenário 1]]="","",(E9+1)^(1/252))</f>
        <v>1.0004763149590834</v>
      </c>
      <c r="G9" s="2">
        <f>IF(Table1[[#This Row],[Column4]]="","",(1+G8)*(F9)-1)</f>
        <v>3.3389728923853834E-3</v>
      </c>
      <c r="H9" s="1">
        <f>IF(Table1[[#This Row],[Column1]]="","",VLOOKUP(A9,COPOMs!B:H,7)+prêmio_de_risco)</f>
        <v>0.1275</v>
      </c>
      <c r="I9" s="3">
        <f>IF(Table1[[#This Row],[Tesouro Selic: Cenário 2]]="","",(H9+1)^(1/252))</f>
        <v>1.0004763149590834</v>
      </c>
      <c r="J9" s="2">
        <f>IF(Table1[[#This Row],[Column6]]="","",(1+J8)*(I9)-1)</f>
        <v>3.3389728923853834E-3</v>
      </c>
      <c r="K9" s="1">
        <f>IF(Table1[[#This Row],[Column1]]="","",VLOOKUP(A9,COPOMs!B:K,10)+prêmio_de_risco)</f>
        <v>0.1275</v>
      </c>
      <c r="L9" s="3">
        <f>IF(Table1[[#This Row],[Tesouro Selic: Cenário 3]]="","",(K9+1)^(1/252))</f>
        <v>1.0004763149590834</v>
      </c>
      <c r="M9" s="2">
        <f>IF(Table1[[#This Row],[Column8]]="","",(1+M8)*(L9)-1)</f>
        <v>3.3389728923853834E-3</v>
      </c>
    </row>
    <row r="10" spans="1:13" x14ac:dyDescent="0.25">
      <c r="A10" s="15">
        <f t="shared" si="0"/>
        <v>42804</v>
      </c>
      <c r="B10" s="25">
        <f t="shared" si="1"/>
        <v>9.9500000000000005E-2</v>
      </c>
      <c r="C10" s="3">
        <f>IF(Table1[[#This Row],[Tesouro Prefixado]]="","",(B10+1)^(1/252))</f>
        <v>1.0003764816888006</v>
      </c>
      <c r="D10" s="2">
        <f>IF(Table1[[#This Row],[Column2]]="","",(1+D9)*(C10)-1)</f>
        <v>3.0158251770155964E-3</v>
      </c>
      <c r="E10" s="1">
        <f>IF(Table1[[#This Row],[Column1]]="","",VLOOKUP(A10,COPOMs!B:E,4)+prêmio_de_risco)</f>
        <v>0.1275</v>
      </c>
      <c r="F10" s="3">
        <f>IF(Table1[[#This Row],[Tesouro Selic: Cenário 1]]="","",(E10+1)^(1/252))</f>
        <v>1.0004763149590834</v>
      </c>
      <c r="G10" s="2">
        <f>IF(Table1[[#This Row],[Column4]]="","",(1+G9)*(F10)-1)</f>
        <v>3.8168782542054025E-3</v>
      </c>
      <c r="H10" s="1">
        <f>IF(Table1[[#This Row],[Column1]]="","",VLOOKUP(A10,COPOMs!B:H,7)+prêmio_de_risco)</f>
        <v>0.1275</v>
      </c>
      <c r="I10" s="3">
        <f>IF(Table1[[#This Row],[Tesouro Selic: Cenário 2]]="","",(H10+1)^(1/252))</f>
        <v>1.0004763149590834</v>
      </c>
      <c r="J10" s="2">
        <f>IF(Table1[[#This Row],[Column6]]="","",(1+J9)*(I10)-1)</f>
        <v>3.8168782542054025E-3</v>
      </c>
      <c r="K10" s="1">
        <f>IF(Table1[[#This Row],[Column1]]="","",VLOOKUP(A10,COPOMs!B:K,10)+prêmio_de_risco)</f>
        <v>0.1275</v>
      </c>
      <c r="L10" s="3">
        <f>IF(Table1[[#This Row],[Tesouro Selic: Cenário 3]]="","",(K10+1)^(1/252))</f>
        <v>1.0004763149590834</v>
      </c>
      <c r="M10" s="2">
        <f>IF(Table1[[#This Row],[Column8]]="","",(1+M9)*(L10)-1)</f>
        <v>3.8168782542054025E-3</v>
      </c>
    </row>
    <row r="11" spans="1:13" x14ac:dyDescent="0.25">
      <c r="A11" s="15">
        <f t="shared" si="0"/>
        <v>42807</v>
      </c>
      <c r="B11" s="25">
        <f t="shared" si="1"/>
        <v>9.9500000000000005E-2</v>
      </c>
      <c r="C11" s="3">
        <f>IF(Table1[[#This Row],[Tesouro Prefixado]]="","",(B11+1)^(1/252))</f>
        <v>1.0003764816888006</v>
      </c>
      <c r="D11" s="2">
        <f>IF(Table1[[#This Row],[Column2]]="","",(1+D10)*(C11)-1)</f>
        <v>3.3934422687720289E-3</v>
      </c>
      <c r="E11" s="1">
        <f>IF(Table1[[#This Row],[Column1]]="","",VLOOKUP(A11,COPOMs!B:E,4)+prêmio_de_risco)</f>
        <v>0.1275</v>
      </c>
      <c r="F11" s="3">
        <f>IF(Table1[[#This Row],[Tesouro Selic: Cenário 1]]="","",(E11+1)^(1/252))</f>
        <v>1.0004763149590834</v>
      </c>
      <c r="G11" s="2">
        <f>IF(Table1[[#This Row],[Column4]]="","",(1+G10)*(F11)-1)</f>
        <v>4.2950112494983816E-3</v>
      </c>
      <c r="H11" s="1">
        <f>IF(Table1[[#This Row],[Column1]]="","",VLOOKUP(A11,COPOMs!B:H,7)+prêmio_de_risco)</f>
        <v>0.1275</v>
      </c>
      <c r="I11" s="3">
        <f>IF(Table1[[#This Row],[Tesouro Selic: Cenário 2]]="","",(H11+1)^(1/252))</f>
        <v>1.0004763149590834</v>
      </c>
      <c r="J11" s="2">
        <f>IF(Table1[[#This Row],[Column6]]="","",(1+J10)*(I11)-1)</f>
        <v>4.2950112494983816E-3</v>
      </c>
      <c r="K11" s="1">
        <f>IF(Table1[[#This Row],[Column1]]="","",VLOOKUP(A11,COPOMs!B:K,10)+prêmio_de_risco)</f>
        <v>0.1275</v>
      </c>
      <c r="L11" s="3">
        <f>IF(Table1[[#This Row],[Tesouro Selic: Cenário 3]]="","",(K11+1)^(1/252))</f>
        <v>1.0004763149590834</v>
      </c>
      <c r="M11" s="2">
        <f>IF(Table1[[#This Row],[Column8]]="","",(1+M10)*(L11)-1)</f>
        <v>4.2950112494983816E-3</v>
      </c>
    </row>
    <row r="12" spans="1:13" x14ac:dyDescent="0.25">
      <c r="A12" s="15">
        <f t="shared" si="0"/>
        <v>42808</v>
      </c>
      <c r="B12" s="25">
        <f t="shared" si="1"/>
        <v>9.9500000000000005E-2</v>
      </c>
      <c r="C12" s="3">
        <f>IF(Table1[[#This Row],[Tesouro Prefixado]]="","",(B12+1)^(1/252))</f>
        <v>1.0003764816888006</v>
      </c>
      <c r="D12" s="2">
        <f>IF(Table1[[#This Row],[Column2]]="","",(1+D11)*(C12)-1)</f>
        <v>3.7712015264488308E-3</v>
      </c>
      <c r="E12" s="1">
        <f>IF(Table1[[#This Row],[Column1]]="","",VLOOKUP(A12,COPOMs!B:E,4)+prêmio_de_risco)</f>
        <v>0.1275</v>
      </c>
      <c r="F12" s="3">
        <f>IF(Table1[[#This Row],[Tesouro Selic: Cenário 1]]="","",(E12+1)^(1/252))</f>
        <v>1.0004763149590834</v>
      </c>
      <c r="G12" s="2">
        <f>IF(Table1[[#This Row],[Column4]]="","",(1+G11)*(F12)-1)</f>
        <v>4.7733719866893676E-3</v>
      </c>
      <c r="H12" s="1">
        <f>IF(Table1[[#This Row],[Column1]]="","",VLOOKUP(A12,COPOMs!B:H,7)+prêmio_de_risco)</f>
        <v>0.1275</v>
      </c>
      <c r="I12" s="3">
        <f>IF(Table1[[#This Row],[Tesouro Selic: Cenário 2]]="","",(H12+1)^(1/252))</f>
        <v>1.0004763149590834</v>
      </c>
      <c r="J12" s="2">
        <f>IF(Table1[[#This Row],[Column6]]="","",(1+J11)*(I12)-1)</f>
        <v>4.7733719866893676E-3</v>
      </c>
      <c r="K12" s="1">
        <f>IF(Table1[[#This Row],[Column1]]="","",VLOOKUP(A12,COPOMs!B:K,10)+prêmio_de_risco)</f>
        <v>0.1275</v>
      </c>
      <c r="L12" s="3">
        <f>IF(Table1[[#This Row],[Tesouro Selic: Cenário 3]]="","",(K12+1)^(1/252))</f>
        <v>1.0004763149590834</v>
      </c>
      <c r="M12" s="2">
        <f>IF(Table1[[#This Row],[Column8]]="","",(1+M11)*(L12)-1)</f>
        <v>4.7733719866893676E-3</v>
      </c>
    </row>
    <row r="13" spans="1:13" x14ac:dyDescent="0.25">
      <c r="A13" s="15">
        <f t="shared" si="0"/>
        <v>42809</v>
      </c>
      <c r="B13" s="25">
        <f t="shared" si="1"/>
        <v>9.9500000000000005E-2</v>
      </c>
      <c r="C13" s="3">
        <f>IF(Table1[[#This Row],[Tesouro Prefixado]]="","",(B13+1)^(1/252))</f>
        <v>1.0003764816888006</v>
      </c>
      <c r="D13" s="2">
        <f>IF(Table1[[#This Row],[Column2]]="","",(1+D12)*(C13)-1)</f>
        <v>4.1491030035689658E-3</v>
      </c>
      <c r="E13" s="1">
        <f>IF(Table1[[#This Row],[Column1]]="","",VLOOKUP(A13,COPOMs!B:E,4)+prêmio_de_risco)</f>
        <v>0.1275</v>
      </c>
      <c r="F13" s="3">
        <f>IF(Table1[[#This Row],[Tesouro Selic: Cenário 1]]="","",(E13+1)^(1/252))</f>
        <v>1.0004763149590834</v>
      </c>
      <c r="G13" s="2">
        <f>IF(Table1[[#This Row],[Column4]]="","",(1+G12)*(F13)-1)</f>
        <v>5.2519605742553654E-3</v>
      </c>
      <c r="H13" s="1">
        <f>IF(Table1[[#This Row],[Column1]]="","",VLOOKUP(A13,COPOMs!B:H,7)+prêmio_de_risco)</f>
        <v>0.1275</v>
      </c>
      <c r="I13" s="3">
        <f>IF(Table1[[#This Row],[Tesouro Selic: Cenário 2]]="","",(H13+1)^(1/252))</f>
        <v>1.0004763149590834</v>
      </c>
      <c r="J13" s="2">
        <f>IF(Table1[[#This Row],[Column6]]="","",(1+J12)*(I13)-1)</f>
        <v>5.2519605742553654E-3</v>
      </c>
      <c r="K13" s="1">
        <f>IF(Table1[[#This Row],[Column1]]="","",VLOOKUP(A13,COPOMs!B:K,10)+prêmio_de_risco)</f>
        <v>0.1275</v>
      </c>
      <c r="L13" s="3">
        <f>IF(Table1[[#This Row],[Tesouro Selic: Cenário 3]]="","",(K13+1)^(1/252))</f>
        <v>1.0004763149590834</v>
      </c>
      <c r="M13" s="2">
        <f>IF(Table1[[#This Row],[Column8]]="","",(1+M12)*(L13)-1)</f>
        <v>5.2519605742553654E-3</v>
      </c>
    </row>
    <row r="14" spans="1:13" x14ac:dyDescent="0.25">
      <c r="A14" s="15">
        <f t="shared" si="0"/>
        <v>42810</v>
      </c>
      <c r="B14" s="25">
        <f t="shared" si="1"/>
        <v>9.9500000000000005E-2</v>
      </c>
      <c r="C14" s="3">
        <f>IF(Table1[[#This Row],[Tesouro Prefixado]]="","",(B14+1)^(1/252))</f>
        <v>1.0003764816888006</v>
      </c>
      <c r="D14" s="2">
        <f>IF(Table1[[#This Row],[Column2]]="","",(1+D13)*(C14)-1)</f>
        <v>4.5271467536753818E-3</v>
      </c>
      <c r="E14" s="1">
        <f>IF(Table1[[#This Row],[Column1]]="","",VLOOKUP(A14,COPOMs!B:E,4)+prêmio_de_risco)</f>
        <v>0.1275</v>
      </c>
      <c r="F14" s="3">
        <f>IF(Table1[[#This Row],[Tesouro Selic: Cenário 1]]="","",(E14+1)^(1/252))</f>
        <v>1.0004763149590834</v>
      </c>
      <c r="G14" s="2">
        <f>IF(Table1[[#This Row],[Column4]]="","",(1+G13)*(F14)-1)</f>
        <v>5.7307771207248948E-3</v>
      </c>
      <c r="H14" s="1">
        <f>IF(Table1[[#This Row],[Column1]]="","",VLOOKUP(A14,COPOMs!B:H,7)+prêmio_de_risco)</f>
        <v>0.1275</v>
      </c>
      <c r="I14" s="3">
        <f>IF(Table1[[#This Row],[Tesouro Selic: Cenário 2]]="","",(H14+1)^(1/252))</f>
        <v>1.0004763149590834</v>
      </c>
      <c r="J14" s="2">
        <f>IF(Table1[[#This Row],[Column6]]="","",(1+J13)*(I14)-1)</f>
        <v>5.7307771207248948E-3</v>
      </c>
      <c r="K14" s="1">
        <f>IF(Table1[[#This Row],[Column1]]="","",VLOOKUP(A14,COPOMs!B:K,10)+prêmio_de_risco)</f>
        <v>0.1275</v>
      </c>
      <c r="L14" s="3">
        <f>IF(Table1[[#This Row],[Tesouro Selic: Cenário 3]]="","",(K14+1)^(1/252))</f>
        <v>1.0004763149590834</v>
      </c>
      <c r="M14" s="2">
        <f>IF(Table1[[#This Row],[Column8]]="","",(1+M13)*(L14)-1)</f>
        <v>5.7307771207248948E-3</v>
      </c>
    </row>
    <row r="15" spans="1:13" x14ac:dyDescent="0.25">
      <c r="A15" s="15">
        <f t="shared" si="0"/>
        <v>42811</v>
      </c>
      <c r="B15" s="25">
        <f t="shared" si="1"/>
        <v>9.9500000000000005E-2</v>
      </c>
      <c r="C15" s="3">
        <f>IF(Table1[[#This Row],[Tesouro Prefixado]]="","",(B15+1)^(1/252))</f>
        <v>1.0003764816888006</v>
      </c>
      <c r="D15" s="2">
        <f>IF(Table1[[#This Row],[Column2]]="","",(1+D14)*(C15)-1)</f>
        <v>4.9053328303312327E-3</v>
      </c>
      <c r="E15" s="1">
        <f>IF(Table1[[#This Row],[Column1]]="","",VLOOKUP(A15,COPOMs!B:E,4)+prêmio_de_risco)</f>
        <v>0.1275</v>
      </c>
      <c r="F15" s="3">
        <f>IF(Table1[[#This Row],[Tesouro Selic: Cenário 1]]="","",(E15+1)^(1/252))</f>
        <v>1.0004763149590834</v>
      </c>
      <c r="G15" s="2">
        <f>IF(Table1[[#This Row],[Column4]]="","",(1+G14)*(F15)-1)</f>
        <v>6.2098217346779894E-3</v>
      </c>
      <c r="H15" s="1">
        <f>IF(Table1[[#This Row],[Column1]]="","",VLOOKUP(A15,COPOMs!B:H,7)+prêmio_de_risco)</f>
        <v>0.1275</v>
      </c>
      <c r="I15" s="3">
        <f>IF(Table1[[#This Row],[Tesouro Selic: Cenário 2]]="","",(H15+1)^(1/252))</f>
        <v>1.0004763149590834</v>
      </c>
      <c r="J15" s="2">
        <f>IF(Table1[[#This Row],[Column6]]="","",(1+J14)*(I15)-1)</f>
        <v>6.2098217346779894E-3</v>
      </c>
      <c r="K15" s="1">
        <f>IF(Table1[[#This Row],[Column1]]="","",VLOOKUP(A15,COPOMs!B:K,10)+prêmio_de_risco)</f>
        <v>0.1275</v>
      </c>
      <c r="L15" s="3">
        <f>IF(Table1[[#This Row],[Tesouro Selic: Cenário 3]]="","",(K15+1)^(1/252))</f>
        <v>1.0004763149590834</v>
      </c>
      <c r="M15" s="2">
        <f>IF(Table1[[#This Row],[Column8]]="","",(1+M14)*(L15)-1)</f>
        <v>6.2098217346779894E-3</v>
      </c>
    </row>
    <row r="16" spans="1:13" x14ac:dyDescent="0.25">
      <c r="A16" s="15">
        <f t="shared" si="0"/>
        <v>42814</v>
      </c>
      <c r="B16" s="25">
        <f t="shared" si="1"/>
        <v>9.9500000000000005E-2</v>
      </c>
      <c r="C16" s="3">
        <f>IF(Table1[[#This Row],[Tesouro Prefixado]]="","",(B16+1)^(1/252))</f>
        <v>1.0003764816888006</v>
      </c>
      <c r="D16" s="2">
        <f>IF(Table1[[#This Row],[Column2]]="","",(1+D15)*(C16)-1)</f>
        <v>5.2836612871198785E-3</v>
      </c>
      <c r="E16" s="1">
        <f>IF(Table1[[#This Row],[Column1]]="","",VLOOKUP(A16,COPOMs!B:E,4)+prêmio_de_risco)</f>
        <v>0.1275</v>
      </c>
      <c r="F16" s="3">
        <f>IF(Table1[[#This Row],[Tesouro Selic: Cenário 1]]="","",(E16+1)^(1/252))</f>
        <v>1.0004763149590834</v>
      </c>
      <c r="G16" s="2">
        <f>IF(Table1[[#This Row],[Column4]]="","",(1+G15)*(F16)-1)</f>
        <v>6.6890945247468636E-3</v>
      </c>
      <c r="H16" s="1">
        <f>IF(Table1[[#This Row],[Column1]]="","",VLOOKUP(A16,COPOMs!B:H,7)+prêmio_de_risco)</f>
        <v>0.1275</v>
      </c>
      <c r="I16" s="3">
        <f>IF(Table1[[#This Row],[Tesouro Selic: Cenário 2]]="","",(H16+1)^(1/252))</f>
        <v>1.0004763149590834</v>
      </c>
      <c r="J16" s="2">
        <f>IF(Table1[[#This Row],[Column6]]="","",(1+J15)*(I16)-1)</f>
        <v>6.6890945247468636E-3</v>
      </c>
      <c r="K16" s="1">
        <f>IF(Table1[[#This Row],[Column1]]="","",VLOOKUP(A16,COPOMs!B:K,10)+prêmio_de_risco)</f>
        <v>0.1275</v>
      </c>
      <c r="L16" s="3">
        <f>IF(Table1[[#This Row],[Tesouro Selic: Cenário 3]]="","",(K16+1)^(1/252))</f>
        <v>1.0004763149590834</v>
      </c>
      <c r="M16" s="2">
        <f>IF(Table1[[#This Row],[Column8]]="","",(1+M15)*(L16)-1)</f>
        <v>6.6890945247468636E-3</v>
      </c>
    </row>
    <row r="17" spans="1:13" x14ac:dyDescent="0.25">
      <c r="A17" s="15">
        <f t="shared" si="0"/>
        <v>42815</v>
      </c>
      <c r="B17" s="25">
        <f t="shared" si="1"/>
        <v>9.9500000000000005E-2</v>
      </c>
      <c r="C17" s="3">
        <f>IF(Table1[[#This Row],[Tesouro Prefixado]]="","",(B17+1)^(1/252))</f>
        <v>1.0003764816888006</v>
      </c>
      <c r="D17" s="2">
        <f>IF(Table1[[#This Row],[Column2]]="","",(1+D16)*(C17)-1)</f>
        <v>5.6621321776448852E-3</v>
      </c>
      <c r="E17" s="1">
        <f>IF(Table1[[#This Row],[Column1]]="","",VLOOKUP(A17,COPOMs!B:E,4)+prêmio_de_risco)</f>
        <v>0.1275</v>
      </c>
      <c r="F17" s="3">
        <f>IF(Table1[[#This Row],[Tesouro Selic: Cenário 1]]="","",(E17+1)^(1/252))</f>
        <v>1.0004763149590834</v>
      </c>
      <c r="G17" s="2">
        <f>IF(Table1[[#This Row],[Column4]]="","",(1+G16)*(F17)-1)</f>
        <v>7.1685955996150241E-3</v>
      </c>
      <c r="H17" s="1">
        <f>IF(Table1[[#This Row],[Column1]]="","",VLOOKUP(A17,COPOMs!B:H,7)+prêmio_de_risco)</f>
        <v>0.1275</v>
      </c>
      <c r="I17" s="3">
        <f>IF(Table1[[#This Row],[Tesouro Selic: Cenário 2]]="","",(H17+1)^(1/252))</f>
        <v>1.0004763149590834</v>
      </c>
      <c r="J17" s="2">
        <f>IF(Table1[[#This Row],[Column6]]="","",(1+J16)*(I17)-1)</f>
        <v>7.1685955996150241E-3</v>
      </c>
      <c r="K17" s="1">
        <f>IF(Table1[[#This Row],[Column1]]="","",VLOOKUP(A17,COPOMs!B:K,10)+prêmio_de_risco)</f>
        <v>0.1275</v>
      </c>
      <c r="L17" s="3">
        <f>IF(Table1[[#This Row],[Tesouro Selic: Cenário 3]]="","",(K17+1)^(1/252))</f>
        <v>1.0004763149590834</v>
      </c>
      <c r="M17" s="2">
        <f>IF(Table1[[#This Row],[Column8]]="","",(1+M16)*(L17)-1)</f>
        <v>7.1685955996150241E-3</v>
      </c>
    </row>
    <row r="18" spans="1:13" x14ac:dyDescent="0.25">
      <c r="A18" s="15">
        <f t="shared" si="0"/>
        <v>42816</v>
      </c>
      <c r="B18" s="25">
        <f t="shared" si="1"/>
        <v>9.9500000000000005E-2</v>
      </c>
      <c r="C18" s="3">
        <f>IF(Table1[[#This Row],[Tesouro Prefixado]]="","",(B18+1)^(1/252))</f>
        <v>1.0003764816888006</v>
      </c>
      <c r="D18" s="2">
        <f>IF(Table1[[#This Row],[Column2]]="","",(1+D17)*(C18)-1)</f>
        <v>6.0407455555298029E-3</v>
      </c>
      <c r="E18" s="1">
        <f>IF(Table1[[#This Row],[Column1]]="","",VLOOKUP(A18,COPOMs!B:E,4)+prêmio_de_risco)</f>
        <v>0.1275</v>
      </c>
      <c r="F18" s="3">
        <f>IF(Table1[[#This Row],[Tesouro Selic: Cenário 1]]="","",(E18+1)^(1/252))</f>
        <v>1.0004763149590834</v>
      </c>
      <c r="G18" s="2">
        <f>IF(Table1[[#This Row],[Column4]]="","",(1+G17)*(F18)-1)</f>
        <v>7.648325068018158E-3</v>
      </c>
      <c r="H18" s="1">
        <f>IF(Table1[[#This Row],[Column1]]="","",VLOOKUP(A18,COPOMs!B:H,7)+prêmio_de_risco)</f>
        <v>0.1275</v>
      </c>
      <c r="I18" s="3">
        <f>IF(Table1[[#This Row],[Tesouro Selic: Cenário 2]]="","",(H18+1)^(1/252))</f>
        <v>1.0004763149590834</v>
      </c>
      <c r="J18" s="2">
        <f>IF(Table1[[#This Row],[Column6]]="","",(1+J17)*(I18)-1)</f>
        <v>7.648325068018158E-3</v>
      </c>
      <c r="K18" s="1">
        <f>IF(Table1[[#This Row],[Column1]]="","",VLOOKUP(A18,COPOMs!B:K,10)+prêmio_de_risco)</f>
        <v>0.1275</v>
      </c>
      <c r="L18" s="3">
        <f>IF(Table1[[#This Row],[Tesouro Selic: Cenário 3]]="","",(K18+1)^(1/252))</f>
        <v>1.0004763149590834</v>
      </c>
      <c r="M18" s="2">
        <f>IF(Table1[[#This Row],[Column8]]="","",(1+M17)*(L18)-1)</f>
        <v>7.648325068018158E-3</v>
      </c>
    </row>
    <row r="19" spans="1:13" x14ac:dyDescent="0.25">
      <c r="A19" s="15">
        <f t="shared" si="0"/>
        <v>42817</v>
      </c>
      <c r="B19" s="25">
        <f t="shared" si="1"/>
        <v>9.9500000000000005E-2</v>
      </c>
      <c r="C19" s="3">
        <f>IF(Table1[[#This Row],[Tesouro Prefixado]]="","",(B19+1)^(1/252))</f>
        <v>1.0003764816888006</v>
      </c>
      <c r="D19" s="2">
        <f>IF(Table1[[#This Row],[Column2]]="","",(1+D18)*(C19)-1)</f>
        <v>6.4195014744186096E-3</v>
      </c>
      <c r="E19" s="1">
        <f>IF(Table1[[#This Row],[Column1]]="","",VLOOKUP(A19,COPOMs!B:E,4)+prêmio_de_risco)</f>
        <v>0.1275</v>
      </c>
      <c r="F19" s="3">
        <f>IF(Table1[[#This Row],[Tesouro Selic: Cenário 1]]="","",(E19+1)^(1/252))</f>
        <v>1.0004763149590834</v>
      </c>
      <c r="G19" s="2">
        <f>IF(Table1[[#This Row],[Column4]]="","",(1+G18)*(F19)-1)</f>
        <v>8.1282830387434668E-3</v>
      </c>
      <c r="H19" s="1">
        <f>IF(Table1[[#This Row],[Column1]]="","",VLOOKUP(A19,COPOMs!B:H,7)+prêmio_de_risco)</f>
        <v>0.1275</v>
      </c>
      <c r="I19" s="3">
        <f>IF(Table1[[#This Row],[Tesouro Selic: Cenário 2]]="","",(H19+1)^(1/252))</f>
        <v>1.0004763149590834</v>
      </c>
      <c r="J19" s="2">
        <f>IF(Table1[[#This Row],[Column6]]="","",(1+J18)*(I19)-1)</f>
        <v>8.1282830387434668E-3</v>
      </c>
      <c r="K19" s="1">
        <f>IF(Table1[[#This Row],[Column1]]="","",VLOOKUP(A19,COPOMs!B:K,10)+prêmio_de_risco)</f>
        <v>0.1275</v>
      </c>
      <c r="L19" s="3">
        <f>IF(Table1[[#This Row],[Tesouro Selic: Cenário 3]]="","",(K19+1)^(1/252))</f>
        <v>1.0004763149590834</v>
      </c>
      <c r="M19" s="2">
        <f>IF(Table1[[#This Row],[Column8]]="","",(1+M18)*(L19)-1)</f>
        <v>8.1282830387434668E-3</v>
      </c>
    </row>
    <row r="20" spans="1:13" x14ac:dyDescent="0.25">
      <c r="A20" s="15">
        <f t="shared" si="0"/>
        <v>42818</v>
      </c>
      <c r="B20" s="25">
        <f t="shared" si="1"/>
        <v>9.9500000000000005E-2</v>
      </c>
      <c r="C20" s="3">
        <f>IF(Table1[[#This Row],[Tesouro Prefixado]]="","",(B20+1)^(1/252))</f>
        <v>1.0003764816888006</v>
      </c>
      <c r="D20" s="2">
        <f>IF(Table1[[#This Row],[Column2]]="","",(1+D19)*(C20)-1)</f>
        <v>6.7983999879754897E-3</v>
      </c>
      <c r="E20" s="1">
        <f>IF(Table1[[#This Row],[Column1]]="","",VLOOKUP(A20,COPOMs!B:E,4)+prêmio_de_risco)</f>
        <v>0.1275</v>
      </c>
      <c r="F20" s="3">
        <f>IF(Table1[[#This Row],[Tesouro Selic: Cenário 1]]="","",(E20+1)^(1/252))</f>
        <v>1.0004763149590834</v>
      </c>
      <c r="G20" s="2">
        <f>IF(Table1[[#This Row],[Column4]]="","",(1+G19)*(F20)-1)</f>
        <v>8.6084696206298883E-3</v>
      </c>
      <c r="H20" s="1">
        <f>IF(Table1[[#This Row],[Column1]]="","",VLOOKUP(A20,COPOMs!B:H,7)+prêmio_de_risco)</f>
        <v>0.1275</v>
      </c>
      <c r="I20" s="3">
        <f>IF(Table1[[#This Row],[Tesouro Selic: Cenário 2]]="","",(H20+1)^(1/252))</f>
        <v>1.0004763149590834</v>
      </c>
      <c r="J20" s="2">
        <f>IF(Table1[[#This Row],[Column6]]="","",(1+J19)*(I20)-1)</f>
        <v>8.6084696206298883E-3</v>
      </c>
      <c r="K20" s="1">
        <f>IF(Table1[[#This Row],[Column1]]="","",VLOOKUP(A20,COPOMs!B:K,10)+prêmio_de_risco)</f>
        <v>0.1275</v>
      </c>
      <c r="L20" s="3">
        <f>IF(Table1[[#This Row],[Tesouro Selic: Cenário 3]]="","",(K20+1)^(1/252))</f>
        <v>1.0004763149590834</v>
      </c>
      <c r="M20" s="2">
        <f>IF(Table1[[#This Row],[Column8]]="","",(1+M19)*(L20)-1)</f>
        <v>8.6084696206298883E-3</v>
      </c>
    </row>
    <row r="21" spans="1:13" x14ac:dyDescent="0.25">
      <c r="A21" s="15">
        <f t="shared" si="0"/>
        <v>42821</v>
      </c>
      <c r="B21" s="25">
        <f t="shared" si="1"/>
        <v>9.9500000000000005E-2</v>
      </c>
      <c r="C21" s="3">
        <f>IF(Table1[[#This Row],[Tesouro Prefixado]]="","",(B21+1)^(1/252))</f>
        <v>1.0003764816888006</v>
      </c>
      <c r="D21" s="2">
        <f>IF(Table1[[#This Row],[Column2]]="","",(1+D20)*(C21)-1)</f>
        <v>7.1774411498846113E-3</v>
      </c>
      <c r="E21" s="1">
        <f>IF(Table1[[#This Row],[Column1]]="","",VLOOKUP(A21,COPOMs!B:E,4)+prêmio_de_risco)</f>
        <v>0.1275</v>
      </c>
      <c r="F21" s="3">
        <f>IF(Table1[[#This Row],[Tesouro Selic: Cenário 1]]="","",(E21+1)^(1/252))</f>
        <v>1.0004763149590834</v>
      </c>
      <c r="G21" s="2">
        <f>IF(Table1[[#This Row],[Column4]]="","",(1+G20)*(F21)-1)</f>
        <v>9.0888849225683188E-3</v>
      </c>
      <c r="H21" s="1">
        <f>IF(Table1[[#This Row],[Column1]]="","",VLOOKUP(A21,COPOMs!B:H,7)+prêmio_de_risco)</f>
        <v>0.1275</v>
      </c>
      <c r="I21" s="3">
        <f>IF(Table1[[#This Row],[Tesouro Selic: Cenário 2]]="","",(H21+1)^(1/252))</f>
        <v>1.0004763149590834</v>
      </c>
      <c r="J21" s="2">
        <f>IF(Table1[[#This Row],[Column6]]="","",(1+J20)*(I21)-1)</f>
        <v>9.0888849225683188E-3</v>
      </c>
      <c r="K21" s="1">
        <f>IF(Table1[[#This Row],[Column1]]="","",VLOOKUP(A21,COPOMs!B:K,10)+prêmio_de_risco)</f>
        <v>0.1275</v>
      </c>
      <c r="L21" s="3">
        <f>IF(Table1[[#This Row],[Tesouro Selic: Cenário 3]]="","",(K21+1)^(1/252))</f>
        <v>1.0004763149590834</v>
      </c>
      <c r="M21" s="2">
        <f>IF(Table1[[#This Row],[Column8]]="","",(1+M20)*(L21)-1)</f>
        <v>9.0888849225683188E-3</v>
      </c>
    </row>
    <row r="22" spans="1:13" x14ac:dyDescent="0.25">
      <c r="A22" s="15">
        <f t="shared" si="0"/>
        <v>42822</v>
      </c>
      <c r="B22" s="25">
        <f t="shared" si="1"/>
        <v>9.9500000000000005E-2</v>
      </c>
      <c r="C22" s="3">
        <f>IF(Table1[[#This Row],[Tesouro Prefixado]]="","",(B22+1)^(1/252))</f>
        <v>1.0003764816888006</v>
      </c>
      <c r="D22" s="2">
        <f>IF(Table1[[#This Row],[Column2]]="","",(1+D21)*(C22)-1)</f>
        <v>7.5566250138505708E-3</v>
      </c>
      <c r="E22" s="1">
        <f>IF(Table1[[#This Row],[Column1]]="","",VLOOKUP(A22,COPOMs!B:E,4)+prêmio_de_risco)</f>
        <v>0.1275</v>
      </c>
      <c r="F22" s="3">
        <f>IF(Table1[[#This Row],[Tesouro Selic: Cenário 1]]="","",(E22+1)^(1/252))</f>
        <v>1.0004763149590834</v>
      </c>
      <c r="G22" s="2">
        <f>IF(Table1[[#This Row],[Column4]]="","",(1+G21)*(F22)-1)</f>
        <v>9.5695290535018351E-3</v>
      </c>
      <c r="H22" s="1">
        <f>IF(Table1[[#This Row],[Column1]]="","",VLOOKUP(A22,COPOMs!B:H,7)+prêmio_de_risco)</f>
        <v>0.1275</v>
      </c>
      <c r="I22" s="3">
        <f>IF(Table1[[#This Row],[Tesouro Selic: Cenário 2]]="","",(H22+1)^(1/252))</f>
        <v>1.0004763149590834</v>
      </c>
      <c r="J22" s="2">
        <f>IF(Table1[[#This Row],[Column6]]="","",(1+J21)*(I22)-1)</f>
        <v>9.5695290535018351E-3</v>
      </c>
      <c r="K22" s="1">
        <f>IF(Table1[[#This Row],[Column1]]="","",VLOOKUP(A22,COPOMs!B:K,10)+prêmio_de_risco)</f>
        <v>0.1275</v>
      </c>
      <c r="L22" s="3">
        <f>IF(Table1[[#This Row],[Tesouro Selic: Cenário 3]]="","",(K22+1)^(1/252))</f>
        <v>1.0004763149590834</v>
      </c>
      <c r="M22" s="2">
        <f>IF(Table1[[#This Row],[Column8]]="","",(1+M21)*(L22)-1)</f>
        <v>9.5695290535018351E-3</v>
      </c>
    </row>
    <row r="23" spans="1:13" x14ac:dyDescent="0.25">
      <c r="A23" s="15">
        <f t="shared" si="0"/>
        <v>42823</v>
      </c>
      <c r="B23" s="25">
        <f t="shared" si="1"/>
        <v>9.9500000000000005E-2</v>
      </c>
      <c r="C23" s="3">
        <f>IF(Table1[[#This Row],[Tesouro Prefixado]]="","",(B23+1)^(1/252))</f>
        <v>1.0003764816888006</v>
      </c>
      <c r="D23" s="2">
        <f>IF(Table1[[#This Row],[Column2]]="","",(1+D22)*(C23)-1)</f>
        <v>7.9359516335979485E-3</v>
      </c>
      <c r="E23" s="1">
        <f>IF(Table1[[#This Row],[Column1]]="","",VLOOKUP(A23,COPOMs!B:E,4)+prêmio_de_risco)</f>
        <v>0.1275</v>
      </c>
      <c r="F23" s="3">
        <f>IF(Table1[[#This Row],[Tesouro Selic: Cenário 1]]="","",(E23+1)^(1/252))</f>
        <v>1.0004763149590834</v>
      </c>
      <c r="G23" s="2">
        <f>IF(Table1[[#This Row],[Column4]]="","",(1+G22)*(F23)-1)</f>
        <v>1.0050402122424806E-2</v>
      </c>
      <c r="H23" s="1">
        <f>IF(Table1[[#This Row],[Column1]]="","",VLOOKUP(A23,COPOMs!B:H,7)+prêmio_de_risco)</f>
        <v>0.1275</v>
      </c>
      <c r="I23" s="3">
        <f>IF(Table1[[#This Row],[Tesouro Selic: Cenário 2]]="","",(H23+1)^(1/252))</f>
        <v>1.0004763149590834</v>
      </c>
      <c r="J23" s="2">
        <f>IF(Table1[[#This Row],[Column6]]="","",(1+J22)*(I23)-1)</f>
        <v>1.0050402122424806E-2</v>
      </c>
      <c r="K23" s="1">
        <f>IF(Table1[[#This Row],[Column1]]="","",VLOOKUP(A23,COPOMs!B:K,10)+prêmio_de_risco)</f>
        <v>0.1275</v>
      </c>
      <c r="L23" s="3">
        <f>IF(Table1[[#This Row],[Tesouro Selic: Cenário 3]]="","",(K23+1)^(1/252))</f>
        <v>1.0004763149590834</v>
      </c>
      <c r="M23" s="2">
        <f>IF(Table1[[#This Row],[Column8]]="","",(1+M22)*(L23)-1)</f>
        <v>1.0050402122424806E-2</v>
      </c>
    </row>
    <row r="24" spans="1:13" x14ac:dyDescent="0.25">
      <c r="A24" s="15">
        <f t="shared" si="0"/>
        <v>42824</v>
      </c>
      <c r="B24" s="25">
        <f t="shared" si="1"/>
        <v>9.9500000000000005E-2</v>
      </c>
      <c r="C24" s="3">
        <f>IF(Table1[[#This Row],[Tesouro Prefixado]]="","",(B24+1)^(1/252))</f>
        <v>1.0003764816888006</v>
      </c>
      <c r="D24" s="2">
        <f>IF(Table1[[#This Row],[Column2]]="","",(1+D23)*(C24)-1)</f>
        <v>8.3154210628717529E-3</v>
      </c>
      <c r="E24" s="1">
        <f>IF(Table1[[#This Row],[Column1]]="","",VLOOKUP(A24,COPOMs!B:E,4)+prêmio_de_risco)</f>
        <v>0.1275</v>
      </c>
      <c r="F24" s="3">
        <f>IF(Table1[[#This Row],[Tesouro Selic: Cenário 1]]="","",(E24+1)^(1/252))</f>
        <v>1.0004763149590834</v>
      </c>
      <c r="G24" s="2">
        <f>IF(Table1[[#This Row],[Column4]]="","",(1+G23)*(F24)-1)</f>
        <v>1.0531504238384004E-2</v>
      </c>
      <c r="H24" s="1">
        <f>IF(Table1[[#This Row],[Column1]]="","",VLOOKUP(A24,COPOMs!B:H,7)+prêmio_de_risco)</f>
        <v>0.1275</v>
      </c>
      <c r="I24" s="3">
        <f>IF(Table1[[#This Row],[Tesouro Selic: Cenário 2]]="","",(H24+1)^(1/252))</f>
        <v>1.0004763149590834</v>
      </c>
      <c r="J24" s="2">
        <f>IF(Table1[[#This Row],[Column6]]="","",(1+J23)*(I24)-1)</f>
        <v>1.0531504238384004E-2</v>
      </c>
      <c r="K24" s="1">
        <f>IF(Table1[[#This Row],[Column1]]="","",VLOOKUP(A24,COPOMs!B:K,10)+prêmio_de_risco)</f>
        <v>0.1275</v>
      </c>
      <c r="L24" s="3">
        <f>IF(Table1[[#This Row],[Tesouro Selic: Cenário 3]]="","",(K24+1)^(1/252))</f>
        <v>1.0004763149590834</v>
      </c>
      <c r="M24" s="2">
        <f>IF(Table1[[#This Row],[Column8]]="","",(1+M23)*(L24)-1)</f>
        <v>1.0531504238384004E-2</v>
      </c>
    </row>
    <row r="25" spans="1:13" x14ac:dyDescent="0.25">
      <c r="A25" s="15">
        <f t="shared" si="0"/>
        <v>42825</v>
      </c>
      <c r="B25" s="25">
        <f t="shared" si="1"/>
        <v>9.9500000000000005E-2</v>
      </c>
      <c r="C25" s="3">
        <f>IF(Table1[[#This Row],[Tesouro Prefixado]]="","",(B25+1)^(1/252))</f>
        <v>1.0003764816888006</v>
      </c>
      <c r="D25" s="2">
        <f>IF(Table1[[#This Row],[Column2]]="","",(1+D24)*(C25)-1)</f>
        <v>8.6950333554371984E-3</v>
      </c>
      <c r="E25" s="1">
        <f>IF(Table1[[#This Row],[Column1]]="","",VLOOKUP(A25,COPOMs!B:E,4)+prêmio_de_risco)</f>
        <v>0.1275</v>
      </c>
      <c r="F25" s="3">
        <f>IF(Table1[[#This Row],[Tesouro Selic: Cenário 1]]="","",(E25+1)^(1/252))</f>
        <v>1.0004763149590834</v>
      </c>
      <c r="G25" s="2">
        <f>IF(Table1[[#This Row],[Column4]]="","",(1+G24)*(F25)-1)</f>
        <v>1.1012835510477714E-2</v>
      </c>
      <c r="H25" s="1">
        <f>IF(Table1[[#This Row],[Column1]]="","",VLOOKUP(A25,COPOMs!B:H,7)+prêmio_de_risco)</f>
        <v>0.1275</v>
      </c>
      <c r="I25" s="3">
        <f>IF(Table1[[#This Row],[Tesouro Selic: Cenário 2]]="","",(H25+1)^(1/252))</f>
        <v>1.0004763149590834</v>
      </c>
      <c r="J25" s="2">
        <f>IF(Table1[[#This Row],[Column6]]="","",(1+J24)*(I25)-1)</f>
        <v>1.1012835510477714E-2</v>
      </c>
      <c r="K25" s="1">
        <f>IF(Table1[[#This Row],[Column1]]="","",VLOOKUP(A25,COPOMs!B:K,10)+prêmio_de_risco)</f>
        <v>0.1275</v>
      </c>
      <c r="L25" s="3">
        <f>IF(Table1[[#This Row],[Tesouro Selic: Cenário 3]]="","",(K25+1)^(1/252))</f>
        <v>1.0004763149590834</v>
      </c>
      <c r="M25" s="2">
        <f>IF(Table1[[#This Row],[Column8]]="","",(1+M24)*(L25)-1)</f>
        <v>1.1012835510477714E-2</v>
      </c>
    </row>
    <row r="26" spans="1:13" x14ac:dyDescent="0.25">
      <c r="A26" s="15">
        <f t="shared" si="0"/>
        <v>42828</v>
      </c>
      <c r="B26" s="25">
        <f t="shared" si="1"/>
        <v>9.9500000000000005E-2</v>
      </c>
      <c r="C26" s="3">
        <f>IF(Table1[[#This Row],[Tesouro Prefixado]]="","",(B26+1)^(1/252))</f>
        <v>1.0003764816888006</v>
      </c>
      <c r="D26" s="2">
        <f>IF(Table1[[#This Row],[Column2]]="","",(1+D25)*(C26)-1)</f>
        <v>9.0747885650794835E-3</v>
      </c>
      <c r="E26" s="1">
        <f>IF(Table1[[#This Row],[Column1]]="","",VLOOKUP(A26,COPOMs!B:E,4)+prêmio_de_risco)</f>
        <v>0.1275</v>
      </c>
      <c r="F26" s="3">
        <f>IF(Table1[[#This Row],[Tesouro Selic: Cenário 1]]="","",(E26+1)^(1/252))</f>
        <v>1.0004763149590834</v>
      </c>
      <c r="G26" s="2">
        <f>IF(Table1[[#This Row],[Column4]]="","",(1+G25)*(F26)-1)</f>
        <v>1.1494396047856625E-2</v>
      </c>
      <c r="H26" s="1">
        <f>IF(Table1[[#This Row],[Column1]]="","",VLOOKUP(A26,COPOMs!B:H,7)+prêmio_de_risco)</f>
        <v>0.1275</v>
      </c>
      <c r="I26" s="3">
        <f>IF(Table1[[#This Row],[Tesouro Selic: Cenário 2]]="","",(H26+1)^(1/252))</f>
        <v>1.0004763149590834</v>
      </c>
      <c r="J26" s="2">
        <f>IF(Table1[[#This Row],[Column6]]="","",(1+J25)*(I26)-1)</f>
        <v>1.1494396047856625E-2</v>
      </c>
      <c r="K26" s="1">
        <f>IF(Table1[[#This Row],[Column1]]="","",VLOOKUP(A26,COPOMs!B:K,10)+prêmio_de_risco)</f>
        <v>0.1275</v>
      </c>
      <c r="L26" s="3">
        <f>IF(Table1[[#This Row],[Tesouro Selic: Cenário 3]]="","",(K26+1)^(1/252))</f>
        <v>1.0004763149590834</v>
      </c>
      <c r="M26" s="2">
        <f>IF(Table1[[#This Row],[Column8]]="","",(1+M25)*(L26)-1)</f>
        <v>1.1494396047856625E-2</v>
      </c>
    </row>
    <row r="27" spans="1:13" x14ac:dyDescent="0.25">
      <c r="A27" s="15">
        <f t="shared" si="0"/>
        <v>42829</v>
      </c>
      <c r="B27" s="25">
        <f t="shared" si="1"/>
        <v>9.9500000000000005E-2</v>
      </c>
      <c r="C27" s="3">
        <f>IF(Table1[[#This Row],[Tesouro Prefixado]]="","",(B27+1)^(1/252))</f>
        <v>1.0003764816888006</v>
      </c>
      <c r="D27" s="2">
        <f>IF(Table1[[#This Row],[Column2]]="","",(1+D26)*(C27)-1)</f>
        <v>9.454686745604457E-3</v>
      </c>
      <c r="E27" s="1">
        <f>IF(Table1[[#This Row],[Column1]]="","",VLOOKUP(A27,COPOMs!B:E,4)+prêmio_de_risco)</f>
        <v>0.1275</v>
      </c>
      <c r="F27" s="3">
        <f>IF(Table1[[#This Row],[Tesouro Selic: Cenário 1]]="","",(E27+1)^(1/252))</f>
        <v>1.0004763149590834</v>
      </c>
      <c r="G27" s="2">
        <f>IF(Table1[[#This Row],[Column4]]="","",(1+G26)*(F27)-1)</f>
        <v>1.1976185959723162E-2</v>
      </c>
      <c r="H27" s="1">
        <f>IF(Table1[[#This Row],[Column1]]="","",VLOOKUP(A27,COPOMs!B:H,7)+prêmio_de_risco)</f>
        <v>0.1275</v>
      </c>
      <c r="I27" s="3">
        <f>IF(Table1[[#This Row],[Tesouro Selic: Cenário 2]]="","",(H27+1)^(1/252))</f>
        <v>1.0004763149590834</v>
      </c>
      <c r="J27" s="2">
        <f>IF(Table1[[#This Row],[Column6]]="","",(1+J26)*(I27)-1)</f>
        <v>1.1976185959723162E-2</v>
      </c>
      <c r="K27" s="1">
        <f>IF(Table1[[#This Row],[Column1]]="","",VLOOKUP(A27,COPOMs!B:K,10)+prêmio_de_risco)</f>
        <v>0.1275</v>
      </c>
      <c r="L27" s="3">
        <f>IF(Table1[[#This Row],[Tesouro Selic: Cenário 3]]="","",(K27+1)^(1/252))</f>
        <v>1.0004763149590834</v>
      </c>
      <c r="M27" s="2">
        <f>IF(Table1[[#This Row],[Column8]]="","",(1+M26)*(L27)-1)</f>
        <v>1.1976185959723162E-2</v>
      </c>
    </row>
    <row r="28" spans="1:13" x14ac:dyDescent="0.25">
      <c r="A28" s="15">
        <f t="shared" si="0"/>
        <v>42830</v>
      </c>
      <c r="B28" s="25">
        <f t="shared" si="1"/>
        <v>9.9500000000000005E-2</v>
      </c>
      <c r="C28" s="3">
        <f>IF(Table1[[#This Row],[Tesouro Prefixado]]="","",(B28+1)^(1/252))</f>
        <v>1.0003764816888006</v>
      </c>
      <c r="D28" s="2">
        <f>IF(Table1[[#This Row],[Column2]]="","",(1+D27)*(C28)-1)</f>
        <v>9.8347279508381735E-3</v>
      </c>
      <c r="E28" s="1">
        <f>IF(Table1[[#This Row],[Column1]]="","",VLOOKUP(A28,COPOMs!B:E,4)+prêmio_de_risco)</f>
        <v>0.1275</v>
      </c>
      <c r="F28" s="3">
        <f>IF(Table1[[#This Row],[Tesouro Selic: Cenário 1]]="","",(E28+1)^(1/252))</f>
        <v>1.0004763149590834</v>
      </c>
      <c r="G28" s="2">
        <f>IF(Table1[[#This Row],[Column4]]="","",(1+G27)*(F28)-1)</f>
        <v>1.2458205355331931E-2</v>
      </c>
      <c r="H28" s="1">
        <f>IF(Table1[[#This Row],[Column1]]="","",VLOOKUP(A28,COPOMs!B:H,7)+prêmio_de_risco)</f>
        <v>0.1275</v>
      </c>
      <c r="I28" s="3">
        <f>IF(Table1[[#This Row],[Tesouro Selic: Cenário 2]]="","",(H28+1)^(1/252))</f>
        <v>1.0004763149590834</v>
      </c>
      <c r="J28" s="2">
        <f>IF(Table1[[#This Row],[Column6]]="","",(1+J27)*(I28)-1)</f>
        <v>1.2458205355331931E-2</v>
      </c>
      <c r="K28" s="1">
        <f>IF(Table1[[#This Row],[Column1]]="","",VLOOKUP(A28,COPOMs!B:K,10)+prêmio_de_risco)</f>
        <v>0.1275</v>
      </c>
      <c r="L28" s="3">
        <f>IF(Table1[[#This Row],[Tesouro Selic: Cenário 3]]="","",(K28+1)^(1/252))</f>
        <v>1.0004763149590834</v>
      </c>
      <c r="M28" s="2">
        <f>IF(Table1[[#This Row],[Column8]]="","",(1+M27)*(L28)-1)</f>
        <v>1.2458205355331931E-2</v>
      </c>
    </row>
    <row r="29" spans="1:13" x14ac:dyDescent="0.25">
      <c r="A29" s="15">
        <f t="shared" si="0"/>
        <v>42831</v>
      </c>
      <c r="B29" s="25">
        <f t="shared" si="1"/>
        <v>9.9500000000000005E-2</v>
      </c>
      <c r="C29" s="3">
        <f>IF(Table1[[#This Row],[Tesouro Prefixado]]="","",(B29+1)^(1/252))</f>
        <v>1.0003764816888006</v>
      </c>
      <c r="D29" s="2">
        <f>IF(Table1[[#This Row],[Column2]]="","",(1+D28)*(C29)-1)</f>
        <v>1.021491223462645E-2</v>
      </c>
      <c r="E29" s="1">
        <f>IF(Table1[[#This Row],[Column1]]="","",VLOOKUP(A29,COPOMs!B:E,4)+prêmio_de_risco)</f>
        <v>0.1275</v>
      </c>
      <c r="F29" s="3">
        <f>IF(Table1[[#This Row],[Tesouro Selic: Cenário 1]]="","",(E29+1)^(1/252))</f>
        <v>1.0004763149590834</v>
      </c>
      <c r="G29" s="2">
        <f>IF(Table1[[#This Row],[Column4]]="","",(1+G28)*(F29)-1)</f>
        <v>1.2940454343989494E-2</v>
      </c>
      <c r="H29" s="1">
        <f>IF(Table1[[#This Row],[Column1]]="","",VLOOKUP(A29,COPOMs!B:H,7)+prêmio_de_risco)</f>
        <v>0.1275</v>
      </c>
      <c r="I29" s="3">
        <f>IF(Table1[[#This Row],[Tesouro Selic: Cenário 2]]="","",(H29+1)^(1/252))</f>
        <v>1.0004763149590834</v>
      </c>
      <c r="J29" s="2">
        <f>IF(Table1[[#This Row],[Column6]]="","",(1+J28)*(I29)-1)</f>
        <v>1.2940454343989494E-2</v>
      </c>
      <c r="K29" s="1">
        <f>IF(Table1[[#This Row],[Column1]]="","",VLOOKUP(A29,COPOMs!B:K,10)+prêmio_de_risco)</f>
        <v>0.1275</v>
      </c>
      <c r="L29" s="3">
        <f>IF(Table1[[#This Row],[Tesouro Selic: Cenário 3]]="","",(K29+1)^(1/252))</f>
        <v>1.0004763149590834</v>
      </c>
      <c r="M29" s="2">
        <f>IF(Table1[[#This Row],[Column8]]="","",(1+M28)*(L29)-1)</f>
        <v>1.2940454343989494E-2</v>
      </c>
    </row>
    <row r="30" spans="1:13" x14ac:dyDescent="0.25">
      <c r="A30" s="15">
        <f t="shared" si="0"/>
        <v>42832</v>
      </c>
      <c r="B30" s="25">
        <f t="shared" si="1"/>
        <v>9.9500000000000005E-2</v>
      </c>
      <c r="C30" s="3">
        <f>IF(Table1[[#This Row],[Tesouro Prefixado]]="","",(B30+1)^(1/252))</f>
        <v>1.0003764816888006</v>
      </c>
      <c r="D30" s="2">
        <f>IF(Table1[[#This Row],[Column2]]="","",(1+D29)*(C30)-1)</f>
        <v>1.0595239650835975E-2</v>
      </c>
      <c r="E30" s="1">
        <f>IF(Table1[[#This Row],[Column1]]="","",VLOOKUP(A30,COPOMs!B:E,4)+prêmio_de_risco)</f>
        <v>0.1275</v>
      </c>
      <c r="F30" s="3">
        <f>IF(Table1[[#This Row],[Tesouro Selic: Cenário 1]]="","",(E30+1)^(1/252))</f>
        <v>1.0004763149590834</v>
      </c>
      <c r="G30" s="2">
        <f>IF(Table1[[#This Row],[Column4]]="","",(1+G29)*(F30)-1)</f>
        <v>1.3422933035054374E-2</v>
      </c>
      <c r="H30" s="1">
        <f>IF(Table1[[#This Row],[Column1]]="","",VLOOKUP(A30,COPOMs!B:H,7)+prêmio_de_risco)</f>
        <v>0.1275</v>
      </c>
      <c r="I30" s="3">
        <f>IF(Table1[[#This Row],[Tesouro Selic: Cenário 2]]="","",(H30+1)^(1/252))</f>
        <v>1.0004763149590834</v>
      </c>
      <c r="J30" s="2">
        <f>IF(Table1[[#This Row],[Column6]]="","",(1+J29)*(I30)-1)</f>
        <v>1.3422933035054374E-2</v>
      </c>
      <c r="K30" s="1">
        <f>IF(Table1[[#This Row],[Column1]]="","",VLOOKUP(A30,COPOMs!B:K,10)+prêmio_de_risco)</f>
        <v>0.1275</v>
      </c>
      <c r="L30" s="3">
        <f>IF(Table1[[#This Row],[Tesouro Selic: Cenário 3]]="","",(K30+1)^(1/252))</f>
        <v>1.0004763149590834</v>
      </c>
      <c r="M30" s="2">
        <f>IF(Table1[[#This Row],[Column8]]="","",(1+M29)*(L30)-1)</f>
        <v>1.3422933035054374E-2</v>
      </c>
    </row>
    <row r="31" spans="1:13" x14ac:dyDescent="0.25">
      <c r="A31" s="15">
        <f t="shared" si="0"/>
        <v>42835</v>
      </c>
      <c r="B31" s="25">
        <f t="shared" si="1"/>
        <v>9.9500000000000005E-2</v>
      </c>
      <c r="C31" s="3">
        <f>IF(Table1[[#This Row],[Tesouro Prefixado]]="","",(B31+1)^(1/252))</f>
        <v>1.0003764816888006</v>
      </c>
      <c r="D31" s="2">
        <f>IF(Table1[[#This Row],[Column2]]="","",(1+D30)*(C31)-1)</f>
        <v>1.0975710253353421E-2</v>
      </c>
      <c r="E31" s="1">
        <f>IF(Table1[[#This Row],[Column1]]="","",VLOOKUP(A31,COPOMs!B:E,4)+prêmio_de_risco)</f>
        <v>0.1275</v>
      </c>
      <c r="F31" s="3">
        <f>IF(Table1[[#This Row],[Tesouro Selic: Cenário 1]]="","",(E31+1)^(1/252))</f>
        <v>1.0004763149590834</v>
      </c>
      <c r="G31" s="2">
        <f>IF(Table1[[#This Row],[Column4]]="","",(1+G30)*(F31)-1)</f>
        <v>1.3905641537937052E-2</v>
      </c>
      <c r="H31" s="1">
        <f>IF(Table1[[#This Row],[Column1]]="","",VLOOKUP(A31,COPOMs!B:H,7)+prêmio_de_risco)</f>
        <v>0.1275</v>
      </c>
      <c r="I31" s="3">
        <f>IF(Table1[[#This Row],[Tesouro Selic: Cenário 2]]="","",(H31+1)^(1/252))</f>
        <v>1.0004763149590834</v>
      </c>
      <c r="J31" s="2">
        <f>IF(Table1[[#This Row],[Column6]]="","",(1+J30)*(I31)-1)</f>
        <v>1.3905641537937052E-2</v>
      </c>
      <c r="K31" s="1">
        <f>IF(Table1[[#This Row],[Column1]]="","",VLOOKUP(A31,COPOMs!B:K,10)+prêmio_de_risco)</f>
        <v>0.1275</v>
      </c>
      <c r="L31" s="3">
        <f>IF(Table1[[#This Row],[Tesouro Selic: Cenário 3]]="","",(K31+1)^(1/252))</f>
        <v>1.0004763149590834</v>
      </c>
      <c r="M31" s="2">
        <f>IF(Table1[[#This Row],[Column8]]="","",(1+M30)*(L31)-1)</f>
        <v>1.3905641537937052E-2</v>
      </c>
    </row>
    <row r="32" spans="1:13" x14ac:dyDescent="0.25">
      <c r="A32" s="15">
        <f t="shared" si="0"/>
        <v>42836</v>
      </c>
      <c r="B32" s="25">
        <f t="shared" si="1"/>
        <v>9.9500000000000005E-2</v>
      </c>
      <c r="C32" s="3">
        <f>IF(Table1[[#This Row],[Tesouro Prefixado]]="","",(B32+1)^(1/252))</f>
        <v>1.0003764816888006</v>
      </c>
      <c r="D32" s="2">
        <f>IF(Table1[[#This Row],[Column2]]="","",(1+D31)*(C32)-1)</f>
        <v>1.135632409608589E-2</v>
      </c>
      <c r="E32" s="1">
        <f>IF(Table1[[#This Row],[Column1]]="","",VLOOKUP(A32,COPOMs!B:E,4)+prêmio_de_risco)</f>
        <v>0.1275</v>
      </c>
      <c r="F32" s="3">
        <f>IF(Table1[[#This Row],[Tesouro Selic: Cenário 1]]="","",(E32+1)^(1/252))</f>
        <v>1.0004763149590834</v>
      </c>
      <c r="G32" s="2">
        <f>IF(Table1[[#This Row],[Column4]]="","",(1+G31)*(F32)-1)</f>
        <v>1.4388579962100634E-2</v>
      </c>
      <c r="H32" s="1">
        <f>IF(Table1[[#This Row],[Column1]]="","",VLOOKUP(A32,COPOMs!B:H,7)+prêmio_de_risco)</f>
        <v>0.1275</v>
      </c>
      <c r="I32" s="3">
        <f>IF(Table1[[#This Row],[Tesouro Selic: Cenário 2]]="","",(H32+1)^(1/252))</f>
        <v>1.0004763149590834</v>
      </c>
      <c r="J32" s="2">
        <f>IF(Table1[[#This Row],[Column6]]="","",(1+J31)*(I32)-1)</f>
        <v>1.4388579962100634E-2</v>
      </c>
      <c r="K32" s="1">
        <f>IF(Table1[[#This Row],[Column1]]="","",VLOOKUP(A32,COPOMs!B:K,10)+prêmio_de_risco)</f>
        <v>0.1275</v>
      </c>
      <c r="L32" s="3">
        <f>IF(Table1[[#This Row],[Tesouro Selic: Cenário 3]]="","",(K32+1)^(1/252))</f>
        <v>1.0004763149590834</v>
      </c>
      <c r="M32" s="2">
        <f>IF(Table1[[#This Row],[Column8]]="","",(1+M31)*(L32)-1)</f>
        <v>1.4388579962100634E-2</v>
      </c>
    </row>
    <row r="33" spans="1:13" x14ac:dyDescent="0.25">
      <c r="A33" s="15">
        <f t="shared" si="0"/>
        <v>42837</v>
      </c>
      <c r="B33" s="25">
        <f t="shared" si="1"/>
        <v>9.9500000000000005E-2</v>
      </c>
      <c r="C33" s="3">
        <f>IF(Table1[[#This Row],[Tesouro Prefixado]]="","",(B33+1)^(1/252))</f>
        <v>1.0003764816888006</v>
      </c>
      <c r="D33" s="2">
        <f>IF(Table1[[#This Row],[Column2]]="","",(1+D32)*(C33)-1)</f>
        <v>1.1737081232960689E-2</v>
      </c>
      <c r="E33" s="1">
        <f>IF(Table1[[#This Row],[Column1]]="","",VLOOKUP(A33,COPOMs!B:E,4)+prêmio_de_risco)</f>
        <v>0.1275</v>
      </c>
      <c r="F33" s="3">
        <f>IF(Table1[[#This Row],[Tesouro Selic: Cenário 1]]="","",(E33+1)^(1/252))</f>
        <v>1.0004763149590834</v>
      </c>
      <c r="G33" s="2">
        <f>IF(Table1[[#This Row],[Column4]]="","",(1+G32)*(F33)-1)</f>
        <v>1.487174841705996E-2</v>
      </c>
      <c r="H33" s="1">
        <f>IF(Table1[[#This Row],[Column1]]="","",VLOOKUP(A33,COPOMs!B:H,7)+prêmio_de_risco)</f>
        <v>0.1275</v>
      </c>
      <c r="I33" s="3">
        <f>IF(Table1[[#This Row],[Tesouro Selic: Cenário 2]]="","",(H33+1)^(1/252))</f>
        <v>1.0004763149590834</v>
      </c>
      <c r="J33" s="2">
        <f>IF(Table1[[#This Row],[Column6]]="","",(1+J32)*(I33)-1)</f>
        <v>1.487174841705996E-2</v>
      </c>
      <c r="K33" s="1">
        <f>IF(Table1[[#This Row],[Column1]]="","",VLOOKUP(A33,COPOMs!B:K,10)+prêmio_de_risco)</f>
        <v>0.1275</v>
      </c>
      <c r="L33" s="3">
        <f>IF(Table1[[#This Row],[Tesouro Selic: Cenário 3]]="","",(K33+1)^(1/252))</f>
        <v>1.0004763149590834</v>
      </c>
      <c r="M33" s="2">
        <f>IF(Table1[[#This Row],[Column8]]="","",(1+M32)*(L33)-1)</f>
        <v>1.487174841705996E-2</v>
      </c>
    </row>
    <row r="34" spans="1:13" x14ac:dyDescent="0.25">
      <c r="A34" s="15">
        <f t="shared" si="0"/>
        <v>42838</v>
      </c>
      <c r="B34" s="25">
        <f t="shared" si="1"/>
        <v>9.9500000000000005E-2</v>
      </c>
      <c r="C34" s="3">
        <f>IF(Table1[[#This Row],[Tesouro Prefixado]]="","",(B34+1)^(1/252))</f>
        <v>1.0003764816888006</v>
      </c>
      <c r="D34" s="2">
        <f>IF(Table1[[#This Row],[Column2]]="","",(1+D33)*(C34)-1)</f>
        <v>1.211798171792533E-2</v>
      </c>
      <c r="E34" s="1">
        <f>IF(Table1[[#This Row],[Column1]]="","",VLOOKUP(A34,COPOMs!B:E,4)+prêmio_de_risco)</f>
        <v>0.12</v>
      </c>
      <c r="F34" s="3">
        <f>IF(Table1[[#This Row],[Tesouro Selic: Cenário 1]]="","",(E34+1)^(1/252))</f>
        <v>1.0004498181430395</v>
      </c>
      <c r="G34" s="2">
        <f>IF(Table1[[#This Row],[Column4]]="","",(1+G33)*(F34)-1)</f>
        <v>1.5328256142356222E-2</v>
      </c>
      <c r="H34" s="1">
        <f>IF(Table1[[#This Row],[Column1]]="","",VLOOKUP(A34,COPOMs!B:H,7)+prêmio_de_risco)</f>
        <v>0.11750000000000001</v>
      </c>
      <c r="I34" s="3">
        <f>IF(Table1[[#This Row],[Tesouro Selic: Cenário 2]]="","",(H34+1)^(1/252))</f>
        <v>1.0004409465832391</v>
      </c>
      <c r="J34" s="2">
        <f>IF(Table1[[#This Row],[Column6]]="","",(1+J33)*(I34)-1)</f>
        <v>1.5319252646950332E-2</v>
      </c>
      <c r="K34" s="1">
        <f>IF(Table1[[#This Row],[Column1]]="","",VLOOKUP(A34,COPOMs!B:K,10)+prêmio_de_risco)</f>
        <v>0.12</v>
      </c>
      <c r="L34" s="3">
        <f>IF(Table1[[#This Row],[Tesouro Selic: Cenário 3]]="","",(K34+1)^(1/252))</f>
        <v>1.0004498181430395</v>
      </c>
      <c r="M34" s="2">
        <f>IF(Table1[[#This Row],[Column8]]="","",(1+M33)*(L34)-1)</f>
        <v>1.5328256142356222E-2</v>
      </c>
    </row>
    <row r="35" spans="1:13" x14ac:dyDescent="0.25">
      <c r="A35" s="15">
        <f t="shared" si="0"/>
        <v>42842</v>
      </c>
      <c r="B35" s="25">
        <f t="shared" si="1"/>
        <v>9.9500000000000005E-2</v>
      </c>
      <c r="C35" s="3">
        <f>IF(Table1[[#This Row],[Tesouro Prefixado]]="","",(B35+1)^(1/252))</f>
        <v>1.0003764816888006</v>
      </c>
      <c r="D35" s="2">
        <f>IF(Table1[[#This Row],[Column2]]="","",(1+D34)*(C35)-1)</f>
        <v>1.2499025604947978E-2</v>
      </c>
      <c r="E35" s="1">
        <f>IF(Table1[[#This Row],[Column1]]="","",VLOOKUP(A35,COPOMs!B:E,4)+prêmio_de_risco)</f>
        <v>0.12</v>
      </c>
      <c r="F35" s="3">
        <f>IF(Table1[[#This Row],[Tesouro Selic: Cenário 1]]="","",(E35+1)^(1/252))</f>
        <v>1.0004498181430395</v>
      </c>
      <c r="G35" s="2">
        <f>IF(Table1[[#This Row],[Column4]]="","",(1+G34)*(F35)-1)</f>
        <v>1.5784969213109568E-2</v>
      </c>
      <c r="H35" s="1">
        <f>IF(Table1[[#This Row],[Column1]]="","",VLOOKUP(A35,COPOMs!B:H,7)+prêmio_de_risco)</f>
        <v>0.11750000000000001</v>
      </c>
      <c r="I35" s="3">
        <f>IF(Table1[[#This Row],[Tesouro Selic: Cenário 2]]="","",(H35+1)^(1/252))</f>
        <v>1.0004409465832391</v>
      </c>
      <c r="J35" s="2">
        <f>IF(Table1[[#This Row],[Column6]]="","",(1+J34)*(I35)-1)</f>
        <v>1.5766954202302008E-2</v>
      </c>
      <c r="K35" s="1">
        <f>IF(Table1[[#This Row],[Column1]]="","",VLOOKUP(A35,COPOMs!B:K,10)+prêmio_de_risco)</f>
        <v>0.12</v>
      </c>
      <c r="L35" s="3">
        <f>IF(Table1[[#This Row],[Tesouro Selic: Cenário 3]]="","",(K35+1)^(1/252))</f>
        <v>1.0004498181430395</v>
      </c>
      <c r="M35" s="2">
        <f>IF(Table1[[#This Row],[Column8]]="","",(1+M34)*(L35)-1)</f>
        <v>1.5784969213109568E-2</v>
      </c>
    </row>
    <row r="36" spans="1:13" x14ac:dyDescent="0.25">
      <c r="A36" s="15">
        <f t="shared" si="0"/>
        <v>42843</v>
      </c>
      <c r="B36" s="25">
        <f t="shared" si="1"/>
        <v>9.9500000000000005E-2</v>
      </c>
      <c r="C36" s="3">
        <f>IF(Table1[[#This Row],[Tesouro Prefixado]]="","",(B36+1)^(1/252))</f>
        <v>1.0003764816888006</v>
      </c>
      <c r="D36" s="2">
        <f>IF(Table1[[#This Row],[Column2]]="","",(1+D35)*(C36)-1)</f>
        <v>1.2880212948016556E-2</v>
      </c>
      <c r="E36" s="1">
        <f>IF(Table1[[#This Row],[Column1]]="","",VLOOKUP(A36,COPOMs!B:E,4)+prêmio_de_risco)</f>
        <v>0.12</v>
      </c>
      <c r="F36" s="3">
        <f>IF(Table1[[#This Row],[Tesouro Selic: Cenário 1]]="","",(E36+1)^(1/252))</f>
        <v>1.0004498181430395</v>
      </c>
      <c r="G36" s="2">
        <f>IF(Table1[[#This Row],[Column4]]="","",(1+G35)*(F36)-1)</f>
        <v>1.6241887721688331E-2</v>
      </c>
      <c r="H36" s="1">
        <f>IF(Table1[[#This Row],[Column1]]="","",VLOOKUP(A36,COPOMs!B:H,7)+prêmio_de_risco)</f>
        <v>0.11750000000000001</v>
      </c>
      <c r="I36" s="3">
        <f>IF(Table1[[#This Row],[Tesouro Selic: Cenário 2]]="","",(H36+1)^(1/252))</f>
        <v>1.0004409465832391</v>
      </c>
      <c r="J36" s="2">
        <f>IF(Table1[[#This Row],[Column6]]="","",(1+J35)*(I36)-1)</f>
        <v>1.6214853170124721E-2</v>
      </c>
      <c r="K36" s="1">
        <f>IF(Table1[[#This Row],[Column1]]="","",VLOOKUP(A36,COPOMs!B:K,10)+prêmio_de_risco)</f>
        <v>0.12</v>
      </c>
      <c r="L36" s="3">
        <f>IF(Table1[[#This Row],[Tesouro Selic: Cenário 3]]="","",(K36+1)^(1/252))</f>
        <v>1.0004498181430395</v>
      </c>
      <c r="M36" s="2">
        <f>IF(Table1[[#This Row],[Column8]]="","",(1+M35)*(L36)-1)</f>
        <v>1.6241887721688331E-2</v>
      </c>
    </row>
    <row r="37" spans="1:13" x14ac:dyDescent="0.25">
      <c r="A37" s="15">
        <f t="shared" si="0"/>
        <v>42844</v>
      </c>
      <c r="B37" s="25">
        <f t="shared" si="1"/>
        <v>9.9500000000000005E-2</v>
      </c>
      <c r="C37" s="3">
        <f>IF(Table1[[#This Row],[Tesouro Prefixado]]="","",(B37+1)^(1/252))</f>
        <v>1.0003764816888006</v>
      </c>
      <c r="D37" s="2">
        <f>IF(Table1[[#This Row],[Column2]]="","",(1+D36)*(C37)-1)</f>
        <v>1.3261543801139863E-2</v>
      </c>
      <c r="E37" s="1">
        <f>IF(Table1[[#This Row],[Column1]]="","",VLOOKUP(A37,COPOMs!B:E,4)+prêmio_de_risco)</f>
        <v>0.12</v>
      </c>
      <c r="F37" s="3">
        <f>IF(Table1[[#This Row],[Tesouro Selic: Cenário 1]]="","",(E37+1)^(1/252))</f>
        <v>1.0004498181430395</v>
      </c>
      <c r="G37" s="2">
        <f>IF(Table1[[#This Row],[Column4]]="","",(1+G36)*(F37)-1)</f>
        <v>1.6699011760502147E-2</v>
      </c>
      <c r="H37" s="1">
        <f>IF(Table1[[#This Row],[Column1]]="","",VLOOKUP(A37,COPOMs!B:H,7)+prêmio_de_risco)</f>
        <v>0.11750000000000001</v>
      </c>
      <c r="I37" s="3">
        <f>IF(Table1[[#This Row],[Tesouro Selic: Cenário 2]]="","",(H37+1)^(1/252))</f>
        <v>1.0004409465832391</v>
      </c>
      <c r="J37" s="2">
        <f>IF(Table1[[#This Row],[Column6]]="","",(1+J36)*(I37)-1)</f>
        <v>1.666294963746684E-2</v>
      </c>
      <c r="K37" s="1">
        <f>IF(Table1[[#This Row],[Column1]]="","",VLOOKUP(A37,COPOMs!B:K,10)+prêmio_de_risco)</f>
        <v>0.12</v>
      </c>
      <c r="L37" s="3">
        <f>IF(Table1[[#This Row],[Tesouro Selic: Cenário 3]]="","",(K37+1)^(1/252))</f>
        <v>1.0004498181430395</v>
      </c>
      <c r="M37" s="2">
        <f>IF(Table1[[#This Row],[Column8]]="","",(1+M36)*(L37)-1)</f>
        <v>1.6699011760502147E-2</v>
      </c>
    </row>
    <row r="38" spans="1:13" x14ac:dyDescent="0.25">
      <c r="A38" s="15">
        <f t="shared" si="0"/>
        <v>42845</v>
      </c>
      <c r="B38" s="25">
        <f t="shared" si="1"/>
        <v>9.9500000000000005E-2</v>
      </c>
      <c r="C38" s="3">
        <f>IF(Table1[[#This Row],[Tesouro Prefixado]]="","",(B38+1)^(1/252))</f>
        <v>1.0003764816888006</v>
      </c>
      <c r="D38" s="2">
        <f>IF(Table1[[#This Row],[Column2]]="","",(1+D37)*(C38)-1)</f>
        <v>1.3643018218346681E-2</v>
      </c>
      <c r="E38" s="1">
        <f>IF(Table1[[#This Row],[Column1]]="","",VLOOKUP(A38,COPOMs!B:E,4)+prêmio_de_risco)</f>
        <v>0.12</v>
      </c>
      <c r="F38" s="3">
        <f>IF(Table1[[#This Row],[Tesouro Selic: Cenário 1]]="","",(E38+1)^(1/252))</f>
        <v>1.0004498181430395</v>
      </c>
      <c r="G38" s="2">
        <f>IF(Table1[[#This Row],[Column4]]="","",(1+G37)*(F38)-1)</f>
        <v>1.7156341422002397E-2</v>
      </c>
      <c r="H38" s="1">
        <f>IF(Table1[[#This Row],[Column1]]="","",VLOOKUP(A38,COPOMs!B:H,7)+prêmio_de_risco)</f>
        <v>0.11750000000000001</v>
      </c>
      <c r="I38" s="3">
        <f>IF(Table1[[#This Row],[Tesouro Selic: Cenário 2]]="","",(H38+1)^(1/252))</f>
        <v>1.0004409465832391</v>
      </c>
      <c r="J38" s="2">
        <f>IF(Table1[[#This Row],[Column6]]="","",(1+J37)*(I38)-1)</f>
        <v>1.7111243691415368E-2</v>
      </c>
      <c r="K38" s="1">
        <f>IF(Table1[[#This Row],[Column1]]="","",VLOOKUP(A38,COPOMs!B:K,10)+prêmio_de_risco)</f>
        <v>0.12</v>
      </c>
      <c r="L38" s="3">
        <f>IF(Table1[[#This Row],[Tesouro Selic: Cenário 3]]="","",(K38+1)^(1/252))</f>
        <v>1.0004498181430395</v>
      </c>
      <c r="M38" s="2">
        <f>IF(Table1[[#This Row],[Column8]]="","",(1+M37)*(L38)-1)</f>
        <v>1.7156341422002397E-2</v>
      </c>
    </row>
    <row r="39" spans="1:13" x14ac:dyDescent="0.25">
      <c r="A39" s="15">
        <f t="shared" si="0"/>
        <v>42849</v>
      </c>
      <c r="B39" s="25">
        <f t="shared" si="1"/>
        <v>9.9500000000000005E-2</v>
      </c>
      <c r="C39" s="3">
        <f>IF(Table1[[#This Row],[Tesouro Prefixado]]="","",(B39+1)^(1/252))</f>
        <v>1.0003764816888006</v>
      </c>
      <c r="D39" s="2">
        <f>IF(Table1[[#This Row],[Column2]]="","",(1+D38)*(C39)-1)</f>
        <v>1.402463625368644E-2</v>
      </c>
      <c r="E39" s="1">
        <f>IF(Table1[[#This Row],[Column1]]="","",VLOOKUP(A39,COPOMs!B:E,4)+prêmio_de_risco)</f>
        <v>0.12</v>
      </c>
      <c r="F39" s="3">
        <f>IF(Table1[[#This Row],[Tesouro Selic: Cenário 1]]="","",(E39+1)^(1/252))</f>
        <v>1.0004498181430395</v>
      </c>
      <c r="G39" s="2">
        <f>IF(Table1[[#This Row],[Column4]]="","",(1+G38)*(F39)-1)</f>
        <v>1.761387679868176E-2</v>
      </c>
      <c r="H39" s="1">
        <f>IF(Table1[[#This Row],[Column1]]="","",VLOOKUP(A39,COPOMs!B:H,7)+prêmio_de_risco)</f>
        <v>0.11750000000000001</v>
      </c>
      <c r="I39" s="3">
        <f>IF(Table1[[#This Row],[Tesouro Selic: Cenário 2]]="","",(H39+1)^(1/252))</f>
        <v>1.0004409465832391</v>
      </c>
      <c r="J39" s="2">
        <f>IF(Table1[[#This Row],[Column6]]="","",(1+J38)*(I39)-1)</f>
        <v>1.7559735419095279E-2</v>
      </c>
      <c r="K39" s="1">
        <f>IF(Table1[[#This Row],[Column1]]="","",VLOOKUP(A39,COPOMs!B:K,10)+prêmio_de_risco)</f>
        <v>0.12</v>
      </c>
      <c r="L39" s="3">
        <f>IF(Table1[[#This Row],[Tesouro Selic: Cenário 3]]="","",(K39+1)^(1/252))</f>
        <v>1.0004498181430395</v>
      </c>
      <c r="M39" s="2">
        <f>IF(Table1[[#This Row],[Column8]]="","",(1+M38)*(L39)-1)</f>
        <v>1.761387679868176E-2</v>
      </c>
    </row>
    <row r="40" spans="1:13" x14ac:dyDescent="0.25">
      <c r="A40" s="15">
        <f t="shared" si="0"/>
        <v>42850</v>
      </c>
      <c r="B40" s="25">
        <f t="shared" si="1"/>
        <v>9.9500000000000005E-2</v>
      </c>
      <c r="C40" s="3">
        <f>IF(Table1[[#This Row],[Tesouro Prefixado]]="","",(B40+1)^(1/252))</f>
        <v>1.0003764816888006</v>
      </c>
      <c r="D40" s="2">
        <f>IF(Table1[[#This Row],[Column2]]="","",(1+D39)*(C40)-1)</f>
        <v>1.4406397961228556E-2</v>
      </c>
      <c r="E40" s="1">
        <f>IF(Table1[[#This Row],[Column1]]="","",VLOOKUP(A40,COPOMs!B:E,4)+prêmio_de_risco)</f>
        <v>0.12</v>
      </c>
      <c r="F40" s="3">
        <f>IF(Table1[[#This Row],[Tesouro Selic: Cenário 1]]="","",(E40+1)^(1/252))</f>
        <v>1.0004498181430395</v>
      </c>
      <c r="G40" s="2">
        <f>IF(Table1[[#This Row],[Column4]]="","",(1+G39)*(F40)-1)</f>
        <v>1.8071617983074439E-2</v>
      </c>
      <c r="H40" s="1">
        <f>IF(Table1[[#This Row],[Column1]]="","",VLOOKUP(A40,COPOMs!B:H,7)+prêmio_de_risco)</f>
        <v>0.11750000000000001</v>
      </c>
      <c r="I40" s="3">
        <f>IF(Table1[[#This Row],[Tesouro Selic: Cenário 2]]="","",(H40+1)^(1/252))</f>
        <v>1.0004409465832391</v>
      </c>
      <c r="J40" s="2">
        <f>IF(Table1[[#This Row],[Column6]]="","",(1+J39)*(I40)-1)</f>
        <v>1.8008424907669962E-2</v>
      </c>
      <c r="K40" s="1">
        <f>IF(Table1[[#This Row],[Column1]]="","",VLOOKUP(A40,COPOMs!B:K,10)+prêmio_de_risco)</f>
        <v>0.12</v>
      </c>
      <c r="L40" s="3">
        <f>IF(Table1[[#This Row],[Tesouro Selic: Cenário 3]]="","",(K40+1)^(1/252))</f>
        <v>1.0004498181430395</v>
      </c>
      <c r="M40" s="2">
        <f>IF(Table1[[#This Row],[Column8]]="","",(1+M39)*(L40)-1)</f>
        <v>1.8071617983074439E-2</v>
      </c>
    </row>
    <row r="41" spans="1:13" x14ac:dyDescent="0.25">
      <c r="A41" s="15">
        <f t="shared" si="0"/>
        <v>42851</v>
      </c>
      <c r="B41" s="25">
        <f t="shared" si="1"/>
        <v>9.9500000000000005E-2</v>
      </c>
      <c r="C41" s="3">
        <f>IF(Table1[[#This Row],[Tesouro Prefixado]]="","",(B41+1)^(1/252))</f>
        <v>1.0003764816888006</v>
      </c>
      <c r="D41" s="2">
        <f>IF(Table1[[#This Row],[Column2]]="","",(1+D40)*(C41)-1)</f>
        <v>1.4788303395063096E-2</v>
      </c>
      <c r="E41" s="1">
        <f>IF(Table1[[#This Row],[Column1]]="","",VLOOKUP(A41,COPOMs!B:E,4)+prêmio_de_risco)</f>
        <v>0.12</v>
      </c>
      <c r="F41" s="3">
        <f>IF(Table1[[#This Row],[Tesouro Selic: Cenário 1]]="","",(E41+1)^(1/252))</f>
        <v>1.0004498181430395</v>
      </c>
      <c r="G41" s="2">
        <f>IF(Table1[[#This Row],[Column4]]="","",(1+G40)*(F41)-1)</f>
        <v>1.8529565067756826E-2</v>
      </c>
      <c r="H41" s="1">
        <f>IF(Table1[[#This Row],[Column1]]="","",VLOOKUP(A41,COPOMs!B:H,7)+prêmio_de_risco)</f>
        <v>0.11750000000000001</v>
      </c>
      <c r="I41" s="3">
        <f>IF(Table1[[#This Row],[Tesouro Selic: Cenário 2]]="","",(H41+1)^(1/252))</f>
        <v>1.0004409465832391</v>
      </c>
      <c r="J41" s="2">
        <f>IF(Table1[[#This Row],[Column6]]="","",(1+J40)*(I41)-1)</f>
        <v>1.8457312244341662E-2</v>
      </c>
      <c r="K41" s="1">
        <f>IF(Table1[[#This Row],[Column1]]="","",VLOOKUP(A41,COPOMs!B:K,10)+prêmio_de_risco)</f>
        <v>0.12</v>
      </c>
      <c r="L41" s="3">
        <f>IF(Table1[[#This Row],[Tesouro Selic: Cenário 3]]="","",(K41+1)^(1/252))</f>
        <v>1.0004498181430395</v>
      </c>
      <c r="M41" s="2">
        <f>IF(Table1[[#This Row],[Column8]]="","",(1+M40)*(L41)-1)</f>
        <v>1.8529565067756826E-2</v>
      </c>
    </row>
    <row r="42" spans="1:13" x14ac:dyDescent="0.25">
      <c r="A42" s="15">
        <f t="shared" si="0"/>
        <v>42852</v>
      </c>
      <c r="B42" s="25">
        <f t="shared" si="1"/>
        <v>9.9500000000000005E-2</v>
      </c>
      <c r="C42" s="3">
        <f>IF(Table1[[#This Row],[Tesouro Prefixado]]="","",(B42+1)^(1/252))</f>
        <v>1.0003764816888006</v>
      </c>
      <c r="D42" s="2">
        <f>IF(Table1[[#This Row],[Column2]]="","",(1+D41)*(C42)-1)</f>
        <v>1.517035260930033E-2</v>
      </c>
      <c r="E42" s="1">
        <f>IF(Table1[[#This Row],[Column1]]="","",VLOOKUP(A42,COPOMs!B:E,4)+prêmio_de_risco)</f>
        <v>0.12</v>
      </c>
      <c r="F42" s="3">
        <f>IF(Table1[[#This Row],[Tesouro Selic: Cenário 1]]="","",(E42+1)^(1/252))</f>
        <v>1.0004498181430395</v>
      </c>
      <c r="G42" s="2">
        <f>IF(Table1[[#This Row],[Column4]]="","",(1+G41)*(F42)-1)</f>
        <v>1.8987718145346388E-2</v>
      </c>
      <c r="H42" s="1">
        <f>IF(Table1[[#This Row],[Column1]]="","",VLOOKUP(A42,COPOMs!B:H,7)+prêmio_de_risco)</f>
        <v>0.11750000000000001</v>
      </c>
      <c r="I42" s="3">
        <f>IF(Table1[[#This Row],[Tesouro Selic: Cenário 2]]="","",(H42+1)^(1/252))</f>
        <v>1.0004409465832391</v>
      </c>
      <c r="J42" s="2">
        <f>IF(Table1[[#This Row],[Column6]]="","",(1+J41)*(I42)-1)</f>
        <v>1.8906397516350593E-2</v>
      </c>
      <c r="K42" s="1">
        <f>IF(Table1[[#This Row],[Column1]]="","",VLOOKUP(A42,COPOMs!B:K,10)+prêmio_de_risco)</f>
        <v>0.12</v>
      </c>
      <c r="L42" s="3">
        <f>IF(Table1[[#This Row],[Tesouro Selic: Cenário 3]]="","",(K42+1)^(1/252))</f>
        <v>1.0004498181430395</v>
      </c>
      <c r="M42" s="2">
        <f>IF(Table1[[#This Row],[Column8]]="","",(1+M41)*(L42)-1)</f>
        <v>1.8987718145346388E-2</v>
      </c>
    </row>
    <row r="43" spans="1:13" x14ac:dyDescent="0.25">
      <c r="A43" s="15">
        <f t="shared" si="0"/>
        <v>42853</v>
      </c>
      <c r="B43" s="25">
        <f t="shared" si="1"/>
        <v>9.9500000000000005E-2</v>
      </c>
      <c r="C43" s="3">
        <f>IF(Table1[[#This Row],[Tesouro Prefixado]]="","",(B43+1)^(1/252))</f>
        <v>1.0003764816888006</v>
      </c>
      <c r="D43" s="2">
        <f>IF(Table1[[#This Row],[Column2]]="","",(1+D42)*(C43)-1)</f>
        <v>1.555254565807096E-2</v>
      </c>
      <c r="E43" s="1">
        <f>IF(Table1[[#This Row],[Column1]]="","",VLOOKUP(A43,COPOMs!B:E,4)+prêmio_de_risco)</f>
        <v>0.12</v>
      </c>
      <c r="F43" s="3">
        <f>IF(Table1[[#This Row],[Tesouro Selic: Cenário 1]]="","",(E43+1)^(1/252))</f>
        <v>1.0004498181430395</v>
      </c>
      <c r="G43" s="2">
        <f>IF(Table1[[#This Row],[Column4]]="","",(1+G42)*(F43)-1)</f>
        <v>1.9446077308502563E-2</v>
      </c>
      <c r="H43" s="1">
        <f>IF(Table1[[#This Row],[Column1]]="","",VLOOKUP(A43,COPOMs!B:H,7)+prêmio_de_risco)</f>
        <v>0.11750000000000001</v>
      </c>
      <c r="I43" s="3">
        <f>IF(Table1[[#This Row],[Tesouro Selic: Cenário 2]]="","",(H43+1)^(1/252))</f>
        <v>1.0004409465832391</v>
      </c>
      <c r="J43" s="2">
        <f>IF(Table1[[#This Row],[Column6]]="","",(1+J42)*(I43)-1)</f>
        <v>1.9355680810975828E-2</v>
      </c>
      <c r="K43" s="1">
        <f>IF(Table1[[#This Row],[Column1]]="","",VLOOKUP(A43,COPOMs!B:K,10)+prêmio_de_risco)</f>
        <v>0.12</v>
      </c>
      <c r="L43" s="3">
        <f>IF(Table1[[#This Row],[Tesouro Selic: Cenário 3]]="","",(K43+1)^(1/252))</f>
        <v>1.0004498181430395</v>
      </c>
      <c r="M43" s="2">
        <f>IF(Table1[[#This Row],[Column8]]="","",(1+M42)*(L43)-1)</f>
        <v>1.9446077308502563E-2</v>
      </c>
    </row>
    <row r="44" spans="1:13" x14ac:dyDescent="0.25">
      <c r="A44" s="15">
        <f t="shared" si="0"/>
        <v>42857</v>
      </c>
      <c r="B44" s="25">
        <f t="shared" si="1"/>
        <v>9.9500000000000005E-2</v>
      </c>
      <c r="C44" s="3">
        <f>IF(Table1[[#This Row],[Tesouro Prefixado]]="","",(B44+1)^(1/252))</f>
        <v>1.0003764816888006</v>
      </c>
      <c r="D44" s="2">
        <f>IF(Table1[[#This Row],[Column2]]="","",(1+D43)*(C44)-1)</f>
        <v>1.5934882595526112E-2</v>
      </c>
      <c r="E44" s="1">
        <f>IF(Table1[[#This Row],[Column1]]="","",VLOOKUP(A44,COPOMs!B:E,4)+prêmio_de_risco)</f>
        <v>0.12</v>
      </c>
      <c r="F44" s="3">
        <f>IF(Table1[[#This Row],[Tesouro Selic: Cenário 1]]="","",(E44+1)^(1/252))</f>
        <v>1.0004498181430395</v>
      </c>
      <c r="G44" s="2">
        <f>IF(Table1[[#This Row],[Column4]]="","",(1+G43)*(F44)-1)</f>
        <v>1.9904642649926307E-2</v>
      </c>
      <c r="H44" s="1">
        <f>IF(Table1[[#This Row],[Column1]]="","",VLOOKUP(A44,COPOMs!B:H,7)+prêmio_de_risco)</f>
        <v>0.11750000000000001</v>
      </c>
      <c r="I44" s="3">
        <f>IF(Table1[[#This Row],[Tesouro Selic: Cenário 2]]="","",(H44+1)^(1/252))</f>
        <v>1.0004409465832391</v>
      </c>
      <c r="J44" s="2">
        <f>IF(Table1[[#This Row],[Column6]]="","",(1+J43)*(I44)-1)</f>
        <v>1.9805162215534855E-2</v>
      </c>
      <c r="K44" s="1">
        <f>IF(Table1[[#This Row],[Column1]]="","",VLOOKUP(A44,COPOMs!B:K,10)+prêmio_de_risco)</f>
        <v>0.12</v>
      </c>
      <c r="L44" s="3">
        <f>IF(Table1[[#This Row],[Tesouro Selic: Cenário 3]]="","",(K44+1)^(1/252))</f>
        <v>1.0004498181430395</v>
      </c>
      <c r="M44" s="2">
        <f>IF(Table1[[#This Row],[Column8]]="","",(1+M43)*(L44)-1)</f>
        <v>1.9904642649926307E-2</v>
      </c>
    </row>
    <row r="45" spans="1:13" x14ac:dyDescent="0.25">
      <c r="A45" s="15">
        <f t="shared" si="0"/>
        <v>42858</v>
      </c>
      <c r="B45" s="25">
        <f t="shared" si="1"/>
        <v>9.9500000000000005E-2</v>
      </c>
      <c r="C45" s="3">
        <f>IF(Table1[[#This Row],[Tesouro Prefixado]]="","",(B45+1)^(1/252))</f>
        <v>1.0003764816888006</v>
      </c>
      <c r="D45" s="2">
        <f>IF(Table1[[#This Row],[Column2]]="","",(1+D44)*(C45)-1)</f>
        <v>1.6317363475837121E-2</v>
      </c>
      <c r="E45" s="1">
        <f>IF(Table1[[#This Row],[Column1]]="","",VLOOKUP(A45,COPOMs!B:E,4)+prêmio_de_risco)</f>
        <v>0.12</v>
      </c>
      <c r="F45" s="3">
        <f>IF(Table1[[#This Row],[Tesouro Selic: Cenário 1]]="","",(E45+1)^(1/252))</f>
        <v>1.0004498181430395</v>
      </c>
      <c r="G45" s="2">
        <f>IF(Table1[[#This Row],[Column4]]="","",(1+G44)*(F45)-1)</f>
        <v>2.0363414262360324E-2</v>
      </c>
      <c r="H45" s="1">
        <f>IF(Table1[[#This Row],[Column1]]="","",VLOOKUP(A45,COPOMs!B:H,7)+prêmio_de_risco)</f>
        <v>0.11750000000000001</v>
      </c>
      <c r="I45" s="3">
        <f>IF(Table1[[#This Row],[Tesouro Selic: Cenário 2]]="","",(H45+1)^(1/252))</f>
        <v>1.0004409465832391</v>
      </c>
      <c r="J45" s="2">
        <f>IF(Table1[[#This Row],[Column6]]="","",(1+J44)*(I45)-1)</f>
        <v>2.0254841817383351E-2</v>
      </c>
      <c r="K45" s="1">
        <f>IF(Table1[[#This Row],[Column1]]="","",VLOOKUP(A45,COPOMs!B:K,10)+prêmio_de_risco)</f>
        <v>0.12</v>
      </c>
      <c r="L45" s="3">
        <f>IF(Table1[[#This Row],[Tesouro Selic: Cenário 3]]="","",(K45+1)^(1/252))</f>
        <v>1.0004498181430395</v>
      </c>
      <c r="M45" s="2">
        <f>IF(Table1[[#This Row],[Column8]]="","",(1+M44)*(L45)-1)</f>
        <v>2.0363414262360324E-2</v>
      </c>
    </row>
    <row r="46" spans="1:13" x14ac:dyDescent="0.25">
      <c r="A46" s="15">
        <f t="shared" si="0"/>
        <v>42859</v>
      </c>
      <c r="B46" s="25">
        <f t="shared" si="1"/>
        <v>9.9500000000000005E-2</v>
      </c>
      <c r="C46" s="3">
        <f>IF(Table1[[#This Row],[Tesouro Prefixado]]="","",(B46+1)^(1/252))</f>
        <v>1.0003764816888006</v>
      </c>
      <c r="D46" s="2">
        <f>IF(Table1[[#This Row],[Column2]]="","",(1+D45)*(C46)-1)</f>
        <v>1.6699988353195749E-2</v>
      </c>
      <c r="E46" s="1">
        <f>IF(Table1[[#This Row],[Column1]]="","",VLOOKUP(A46,COPOMs!B:E,4)+prêmio_de_risco)</f>
        <v>0.12</v>
      </c>
      <c r="F46" s="3">
        <f>IF(Table1[[#This Row],[Tesouro Selic: Cenário 1]]="","",(E46+1)^(1/252))</f>
        <v>1.0004498181430395</v>
      </c>
      <c r="G46" s="2">
        <f>IF(Table1[[#This Row],[Column4]]="","",(1+G45)*(F46)-1)</f>
        <v>2.0822392238589282E-2</v>
      </c>
      <c r="H46" s="1">
        <f>IF(Table1[[#This Row],[Column1]]="","",VLOOKUP(A46,COPOMs!B:H,7)+prêmio_de_risco)</f>
        <v>0.11750000000000001</v>
      </c>
      <c r="I46" s="3">
        <f>IF(Table1[[#This Row],[Tesouro Selic: Cenário 2]]="","",(H46+1)^(1/252))</f>
        <v>1.0004409465832391</v>
      </c>
      <c r="J46" s="2">
        <f>IF(Table1[[#This Row],[Column6]]="","",(1+J45)*(I46)-1)</f>
        <v>2.0704719703915853E-2</v>
      </c>
      <c r="K46" s="1">
        <f>IF(Table1[[#This Row],[Column1]]="","",VLOOKUP(A46,COPOMs!B:K,10)+prêmio_de_risco)</f>
        <v>0.12</v>
      </c>
      <c r="L46" s="3">
        <f>IF(Table1[[#This Row],[Tesouro Selic: Cenário 3]]="","",(K46+1)^(1/252))</f>
        <v>1.0004498181430395</v>
      </c>
      <c r="M46" s="2">
        <f>IF(Table1[[#This Row],[Column8]]="","",(1+M45)*(L46)-1)</f>
        <v>2.0822392238589282E-2</v>
      </c>
    </row>
    <row r="47" spans="1:13" x14ac:dyDescent="0.25">
      <c r="A47" s="15">
        <f t="shared" si="0"/>
        <v>42860</v>
      </c>
      <c r="B47" s="25">
        <f t="shared" si="1"/>
        <v>9.9500000000000005E-2</v>
      </c>
      <c r="C47" s="3">
        <f>IF(Table1[[#This Row],[Tesouro Prefixado]]="","",(B47+1)^(1/252))</f>
        <v>1.0003764816888006</v>
      </c>
      <c r="D47" s="2">
        <f>IF(Table1[[#This Row],[Column2]]="","",(1+D46)*(C47)-1)</f>
        <v>1.7082757281814409E-2</v>
      </c>
      <c r="E47" s="1">
        <f>IF(Table1[[#This Row],[Column1]]="","",VLOOKUP(A47,COPOMs!B:E,4)+prêmio_de_risco)</f>
        <v>0.12</v>
      </c>
      <c r="F47" s="3">
        <f>IF(Table1[[#This Row],[Tesouro Selic: Cenário 1]]="","",(E47+1)^(1/252))</f>
        <v>1.0004498181430395</v>
      </c>
      <c r="G47" s="2">
        <f>IF(Table1[[#This Row],[Column4]]="","",(1+G46)*(F47)-1)</f>
        <v>2.1281576671439151E-2</v>
      </c>
      <c r="H47" s="1">
        <f>IF(Table1[[#This Row],[Column1]]="","",VLOOKUP(A47,COPOMs!B:H,7)+prêmio_de_risco)</f>
        <v>0.11750000000000001</v>
      </c>
      <c r="I47" s="3">
        <f>IF(Table1[[#This Row],[Tesouro Selic: Cenário 2]]="","",(H47+1)^(1/252))</f>
        <v>1.0004409465832391</v>
      </c>
      <c r="J47" s="2">
        <f>IF(Table1[[#This Row],[Column6]]="","",(1+J46)*(I47)-1)</f>
        <v>2.1154795962565309E-2</v>
      </c>
      <c r="K47" s="1">
        <f>IF(Table1[[#This Row],[Column1]]="","",VLOOKUP(A47,COPOMs!B:K,10)+prêmio_de_risco)</f>
        <v>0.12</v>
      </c>
      <c r="L47" s="3">
        <f>IF(Table1[[#This Row],[Tesouro Selic: Cenário 3]]="","",(K47+1)^(1/252))</f>
        <v>1.0004498181430395</v>
      </c>
      <c r="M47" s="2">
        <f>IF(Table1[[#This Row],[Column8]]="","",(1+M46)*(L47)-1)</f>
        <v>2.1281576671439151E-2</v>
      </c>
    </row>
    <row r="48" spans="1:13" x14ac:dyDescent="0.25">
      <c r="A48" s="15">
        <f t="shared" si="0"/>
        <v>42863</v>
      </c>
      <c r="B48" s="25">
        <f t="shared" si="1"/>
        <v>9.9500000000000005E-2</v>
      </c>
      <c r="C48" s="3">
        <f>IF(Table1[[#This Row],[Tesouro Prefixado]]="","",(B48+1)^(1/252))</f>
        <v>1.0003764816888006</v>
      </c>
      <c r="D48" s="2">
        <f>IF(Table1[[#This Row],[Column2]]="","",(1+D47)*(C48)-1)</f>
        <v>1.7465670315925719E-2</v>
      </c>
      <c r="E48" s="1">
        <f>IF(Table1[[#This Row],[Column1]]="","",VLOOKUP(A48,COPOMs!B:E,4)+prêmio_de_risco)</f>
        <v>0.12</v>
      </c>
      <c r="F48" s="3">
        <f>IF(Table1[[#This Row],[Tesouro Selic: Cenário 1]]="","",(E48+1)^(1/252))</f>
        <v>1.0004498181430395</v>
      </c>
      <c r="G48" s="2">
        <f>IF(Table1[[#This Row],[Column4]]="","",(1+G47)*(F48)-1)</f>
        <v>2.1740967653777865E-2</v>
      </c>
      <c r="H48" s="1">
        <f>IF(Table1[[#This Row],[Column1]]="","",VLOOKUP(A48,COPOMs!B:H,7)+prêmio_de_risco)</f>
        <v>0.11750000000000001</v>
      </c>
      <c r="I48" s="3">
        <f>IF(Table1[[#This Row],[Tesouro Selic: Cenário 2]]="","",(H48+1)^(1/252))</f>
        <v>1.0004409465832391</v>
      </c>
      <c r="J48" s="2">
        <f>IF(Table1[[#This Row],[Column6]]="","",(1+J47)*(I48)-1)</f>
        <v>2.1605070680803307E-2</v>
      </c>
      <c r="K48" s="1">
        <f>IF(Table1[[#This Row],[Column1]]="","",VLOOKUP(A48,COPOMs!B:K,10)+prêmio_de_risco)</f>
        <v>0.12</v>
      </c>
      <c r="L48" s="3">
        <f>IF(Table1[[#This Row],[Tesouro Selic: Cenário 3]]="","",(K48+1)^(1/252))</f>
        <v>1.0004498181430395</v>
      </c>
      <c r="M48" s="2">
        <f>IF(Table1[[#This Row],[Column8]]="","",(1+M47)*(L48)-1)</f>
        <v>2.1740967653777865E-2</v>
      </c>
    </row>
    <row r="49" spans="1:13" x14ac:dyDescent="0.25">
      <c r="A49" s="15">
        <f t="shared" si="0"/>
        <v>42864</v>
      </c>
      <c r="B49" s="25">
        <f t="shared" si="1"/>
        <v>9.9500000000000005E-2</v>
      </c>
      <c r="C49" s="3">
        <f>IF(Table1[[#This Row],[Tesouro Prefixado]]="","",(B49+1)^(1/252))</f>
        <v>1.0003764816888006</v>
      </c>
      <c r="D49" s="2">
        <f>IF(Table1[[#This Row],[Column2]]="","",(1+D48)*(C49)-1)</f>
        <v>1.7848727509782947E-2</v>
      </c>
      <c r="E49" s="1">
        <f>IF(Table1[[#This Row],[Column1]]="","",VLOOKUP(A49,COPOMs!B:E,4)+prêmio_de_risco)</f>
        <v>0.12</v>
      </c>
      <c r="F49" s="3">
        <f>IF(Table1[[#This Row],[Tesouro Selic: Cenário 1]]="","",(E49+1)^(1/252))</f>
        <v>1.0004498181430395</v>
      </c>
      <c r="G49" s="2">
        <f>IF(Table1[[#This Row],[Column4]]="","",(1+G48)*(F49)-1)</f>
        <v>2.2200565278515327E-2</v>
      </c>
      <c r="H49" s="1">
        <f>IF(Table1[[#This Row],[Column1]]="","",VLOOKUP(A49,COPOMs!B:H,7)+prêmio_de_risco)</f>
        <v>0.11750000000000001</v>
      </c>
      <c r="I49" s="3">
        <f>IF(Table1[[#This Row],[Tesouro Selic: Cenário 2]]="","",(H49+1)^(1/252))</f>
        <v>1.0004409465832391</v>
      </c>
      <c r="J49" s="2">
        <f>IF(Table1[[#This Row],[Column6]]="","",(1+J48)*(I49)-1)</f>
        <v>2.2055543946139844E-2</v>
      </c>
      <c r="K49" s="1">
        <f>IF(Table1[[#This Row],[Column1]]="","",VLOOKUP(A49,COPOMs!B:K,10)+prêmio_de_risco)</f>
        <v>0.12</v>
      </c>
      <c r="L49" s="3">
        <f>IF(Table1[[#This Row],[Tesouro Selic: Cenário 3]]="","",(K49+1)^(1/252))</f>
        <v>1.0004498181430395</v>
      </c>
      <c r="M49" s="2">
        <f>IF(Table1[[#This Row],[Column8]]="","",(1+M48)*(L49)-1)</f>
        <v>2.2200565278515327E-2</v>
      </c>
    </row>
    <row r="50" spans="1:13" x14ac:dyDescent="0.25">
      <c r="A50" s="15">
        <f t="shared" si="0"/>
        <v>42865</v>
      </c>
      <c r="B50" s="25">
        <f t="shared" si="1"/>
        <v>9.9500000000000005E-2</v>
      </c>
      <c r="C50" s="3">
        <f>IF(Table1[[#This Row],[Tesouro Prefixado]]="","",(B50+1)^(1/252))</f>
        <v>1.0003764816888006</v>
      </c>
      <c r="D50" s="2">
        <f>IF(Table1[[#This Row],[Column2]]="","",(1+D49)*(C50)-1)</f>
        <v>1.8231928917659346E-2</v>
      </c>
      <c r="E50" s="1">
        <f>IF(Table1[[#This Row],[Column1]]="","",VLOOKUP(A50,COPOMs!B:E,4)+prêmio_de_risco)</f>
        <v>0.12</v>
      </c>
      <c r="F50" s="3">
        <f>IF(Table1[[#This Row],[Tesouro Selic: Cenário 1]]="","",(E50+1)^(1/252))</f>
        <v>1.0004498181430395</v>
      </c>
      <c r="G50" s="2">
        <f>IF(Table1[[#This Row],[Column4]]="","",(1+G49)*(F50)-1)</f>
        <v>2.266036963860274E-2</v>
      </c>
      <c r="H50" s="1">
        <f>IF(Table1[[#This Row],[Column1]]="","",VLOOKUP(A50,COPOMs!B:H,7)+prêmio_de_risco)</f>
        <v>0.11750000000000001</v>
      </c>
      <c r="I50" s="3">
        <f>IF(Table1[[#This Row],[Tesouro Selic: Cenário 2]]="","",(H50+1)^(1/252))</f>
        <v>1.0004409465832391</v>
      </c>
      <c r="J50" s="2">
        <f>IF(Table1[[#This Row],[Column6]]="","",(1+J49)*(I50)-1)</f>
        <v>2.2506215846123556E-2</v>
      </c>
      <c r="K50" s="1">
        <f>IF(Table1[[#This Row],[Column1]]="","",VLOOKUP(A50,COPOMs!B:K,10)+prêmio_de_risco)</f>
        <v>0.12</v>
      </c>
      <c r="L50" s="3">
        <f>IF(Table1[[#This Row],[Tesouro Selic: Cenário 3]]="","",(K50+1)^(1/252))</f>
        <v>1.0004498181430395</v>
      </c>
      <c r="M50" s="2">
        <f>IF(Table1[[#This Row],[Column8]]="","",(1+M49)*(L50)-1)</f>
        <v>2.266036963860274E-2</v>
      </c>
    </row>
    <row r="51" spans="1:13" x14ac:dyDescent="0.25">
      <c r="A51" s="15">
        <f t="shared" si="0"/>
        <v>42866</v>
      </c>
      <c r="B51" s="25">
        <f t="shared" si="1"/>
        <v>9.9500000000000005E-2</v>
      </c>
      <c r="C51" s="3">
        <f>IF(Table1[[#This Row],[Tesouro Prefixado]]="","",(B51+1)^(1/252))</f>
        <v>1.0003764816888006</v>
      </c>
      <c r="D51" s="2">
        <f>IF(Table1[[#This Row],[Column2]]="","",(1+D50)*(C51)-1)</f>
        <v>1.8615274593848818E-2</v>
      </c>
      <c r="E51" s="1">
        <f>IF(Table1[[#This Row],[Column1]]="","",VLOOKUP(A51,COPOMs!B:E,4)+prêmio_de_risco)</f>
        <v>0.12</v>
      </c>
      <c r="F51" s="3">
        <f>IF(Table1[[#This Row],[Tesouro Selic: Cenário 1]]="","",(E51+1)^(1/252))</f>
        <v>1.0004498181430395</v>
      </c>
      <c r="G51" s="2">
        <f>IF(Table1[[#This Row],[Column4]]="","",(1+G50)*(F51)-1)</f>
        <v>2.3120380827033715E-2</v>
      </c>
      <c r="H51" s="1">
        <f>IF(Table1[[#This Row],[Column1]]="","",VLOOKUP(A51,COPOMs!B:H,7)+prêmio_de_risco)</f>
        <v>0.11750000000000001</v>
      </c>
      <c r="I51" s="3">
        <f>IF(Table1[[#This Row],[Tesouro Selic: Cenário 2]]="","",(H51+1)^(1/252))</f>
        <v>1.0004409465832391</v>
      </c>
      <c r="J51" s="2">
        <f>IF(Table1[[#This Row],[Column6]]="","",(1+J50)*(I51)-1)</f>
        <v>2.2957086468341714E-2</v>
      </c>
      <c r="K51" s="1">
        <f>IF(Table1[[#This Row],[Column1]]="","",VLOOKUP(A51,COPOMs!B:K,10)+prêmio_de_risco)</f>
        <v>0.12</v>
      </c>
      <c r="L51" s="3">
        <f>IF(Table1[[#This Row],[Tesouro Selic: Cenário 3]]="","",(K51+1)^(1/252))</f>
        <v>1.0004498181430395</v>
      </c>
      <c r="M51" s="2">
        <f>IF(Table1[[#This Row],[Column8]]="","",(1+M50)*(L51)-1)</f>
        <v>2.3120380827033715E-2</v>
      </c>
    </row>
    <row r="52" spans="1:13" x14ac:dyDescent="0.25">
      <c r="A52" s="15">
        <f t="shared" si="0"/>
        <v>42867</v>
      </c>
      <c r="B52" s="25">
        <f t="shared" si="1"/>
        <v>9.9500000000000005E-2</v>
      </c>
      <c r="C52" s="3">
        <f>IF(Table1[[#This Row],[Tesouro Prefixado]]="","",(B52+1)^(1/252))</f>
        <v>1.0003764816888006</v>
      </c>
      <c r="D52" s="2">
        <f>IF(Table1[[#This Row],[Column2]]="","",(1+D51)*(C52)-1)</f>
        <v>1.8998764592665918E-2</v>
      </c>
      <c r="E52" s="1">
        <f>IF(Table1[[#This Row],[Column1]]="","",VLOOKUP(A52,COPOMs!B:E,4)+prêmio_de_risco)</f>
        <v>0.12</v>
      </c>
      <c r="F52" s="3">
        <f>IF(Table1[[#This Row],[Tesouro Selic: Cenário 1]]="","",(E52+1)^(1/252))</f>
        <v>1.0004498181430395</v>
      </c>
      <c r="G52" s="2">
        <f>IF(Table1[[#This Row],[Column4]]="","",(1+G51)*(F52)-1)</f>
        <v>2.3580598936843167E-2</v>
      </c>
      <c r="H52" s="1">
        <f>IF(Table1[[#This Row],[Column1]]="","",VLOOKUP(A52,COPOMs!B:H,7)+prêmio_de_risco)</f>
        <v>0.11750000000000001</v>
      </c>
      <c r="I52" s="3">
        <f>IF(Table1[[#This Row],[Tesouro Selic: Cenário 2]]="","",(H52+1)^(1/252))</f>
        <v>1.0004409465832391</v>
      </c>
      <c r="J52" s="2">
        <f>IF(Table1[[#This Row],[Column6]]="","",(1+J51)*(I52)-1)</f>
        <v>2.3408155900420224E-2</v>
      </c>
      <c r="K52" s="1">
        <f>IF(Table1[[#This Row],[Column1]]="","",VLOOKUP(A52,COPOMs!B:K,10)+prêmio_de_risco)</f>
        <v>0.12</v>
      </c>
      <c r="L52" s="3">
        <f>IF(Table1[[#This Row],[Tesouro Selic: Cenário 3]]="","",(K52+1)^(1/252))</f>
        <v>1.0004498181430395</v>
      </c>
      <c r="M52" s="2">
        <f>IF(Table1[[#This Row],[Column8]]="","",(1+M51)*(L52)-1)</f>
        <v>2.3580598936843167E-2</v>
      </c>
    </row>
    <row r="53" spans="1:13" x14ac:dyDescent="0.25">
      <c r="A53" s="15">
        <f t="shared" si="0"/>
        <v>42870</v>
      </c>
      <c r="B53" s="25">
        <f t="shared" si="1"/>
        <v>9.9500000000000005E-2</v>
      </c>
      <c r="C53" s="3">
        <f>IF(Table1[[#This Row],[Tesouro Prefixado]]="","",(B53+1)^(1/252))</f>
        <v>1.0003764816888006</v>
      </c>
      <c r="D53" s="2">
        <f>IF(Table1[[#This Row],[Column2]]="","",(1+D52)*(C53)-1)</f>
        <v>1.9382398968445402E-2</v>
      </c>
      <c r="E53" s="1">
        <f>IF(Table1[[#This Row],[Column1]]="","",VLOOKUP(A53,COPOMs!B:E,4)+prêmio_de_risco)</f>
        <v>0.12</v>
      </c>
      <c r="F53" s="3">
        <f>IF(Table1[[#This Row],[Tesouro Selic: Cenário 1]]="","",(E53+1)^(1/252))</f>
        <v>1.0004498181430395</v>
      </c>
      <c r="G53" s="2">
        <f>IF(Table1[[#This Row],[Column4]]="","",(1+G52)*(F53)-1)</f>
        <v>2.4041024061108196E-2</v>
      </c>
      <c r="H53" s="1">
        <f>IF(Table1[[#This Row],[Column1]]="","",VLOOKUP(A53,COPOMs!B:H,7)+prêmio_de_risco)</f>
        <v>0.11750000000000001</v>
      </c>
      <c r="I53" s="3">
        <f>IF(Table1[[#This Row],[Tesouro Selic: Cenário 2]]="","",(H53+1)^(1/252))</f>
        <v>1.0004409465832391</v>
      </c>
      <c r="J53" s="2">
        <f>IF(Table1[[#This Row],[Column6]]="","",(1+J52)*(I53)-1)</f>
        <v>2.3859424230023629E-2</v>
      </c>
      <c r="K53" s="1">
        <f>IF(Table1[[#This Row],[Column1]]="","",VLOOKUP(A53,COPOMs!B:K,10)+prêmio_de_risco)</f>
        <v>0.12</v>
      </c>
      <c r="L53" s="3">
        <f>IF(Table1[[#This Row],[Tesouro Selic: Cenário 3]]="","",(K53+1)^(1/252))</f>
        <v>1.0004498181430395</v>
      </c>
      <c r="M53" s="2">
        <f>IF(Table1[[#This Row],[Column8]]="","",(1+M52)*(L53)-1)</f>
        <v>2.4041024061108196E-2</v>
      </c>
    </row>
    <row r="54" spans="1:13" x14ac:dyDescent="0.25">
      <c r="A54" s="15">
        <f t="shared" si="0"/>
        <v>42871</v>
      </c>
      <c r="B54" s="25">
        <f t="shared" si="1"/>
        <v>9.9500000000000005E-2</v>
      </c>
      <c r="C54" s="3">
        <f>IF(Table1[[#This Row],[Tesouro Prefixado]]="","",(B54+1)^(1/252))</f>
        <v>1.0003764816888006</v>
      </c>
      <c r="D54" s="2">
        <f>IF(Table1[[#This Row],[Column2]]="","",(1+D53)*(C54)-1)</f>
        <v>1.9766177775542682E-2</v>
      </c>
      <c r="E54" s="1">
        <f>IF(Table1[[#This Row],[Column1]]="","",VLOOKUP(A54,COPOMs!B:E,4)+prêmio_de_risco)</f>
        <v>0.12</v>
      </c>
      <c r="F54" s="3">
        <f>IF(Table1[[#This Row],[Tesouro Selic: Cenário 1]]="","",(E54+1)^(1/252))</f>
        <v>1.0004498181430395</v>
      </c>
      <c r="G54" s="2">
        <f>IF(Table1[[#This Row],[Column4]]="","",(1+G53)*(F54)-1)</f>
        <v>2.4501656292947649E-2</v>
      </c>
      <c r="H54" s="1">
        <f>IF(Table1[[#This Row],[Column1]]="","",VLOOKUP(A54,COPOMs!B:H,7)+prêmio_de_risco)</f>
        <v>0.11750000000000001</v>
      </c>
      <c r="I54" s="3">
        <f>IF(Table1[[#This Row],[Tesouro Selic: Cenário 2]]="","",(H54+1)^(1/252))</f>
        <v>1.0004409465832391</v>
      </c>
      <c r="J54" s="2">
        <f>IF(Table1[[#This Row],[Column6]]="","",(1+J53)*(I54)-1)</f>
        <v>2.4310891544855107E-2</v>
      </c>
      <c r="K54" s="1">
        <f>IF(Table1[[#This Row],[Column1]]="","",VLOOKUP(A54,COPOMs!B:K,10)+prêmio_de_risco)</f>
        <v>0.12</v>
      </c>
      <c r="L54" s="3">
        <f>IF(Table1[[#This Row],[Tesouro Selic: Cenário 3]]="","",(K54+1)^(1/252))</f>
        <v>1.0004498181430395</v>
      </c>
      <c r="M54" s="2">
        <f>IF(Table1[[#This Row],[Column8]]="","",(1+M53)*(L54)-1)</f>
        <v>2.4501656292947649E-2</v>
      </c>
    </row>
    <row r="55" spans="1:13" x14ac:dyDescent="0.25">
      <c r="A55" s="15">
        <f t="shared" si="0"/>
        <v>42872</v>
      </c>
      <c r="B55" s="25">
        <f t="shared" si="1"/>
        <v>9.9500000000000005E-2</v>
      </c>
      <c r="C55" s="3">
        <f>IF(Table1[[#This Row],[Tesouro Prefixado]]="","",(B55+1)^(1/252))</f>
        <v>1.0003764816888006</v>
      </c>
      <c r="D55" s="2">
        <f>IF(Table1[[#This Row],[Column2]]="","",(1+D54)*(C55)-1)</f>
        <v>2.015010106833337E-2</v>
      </c>
      <c r="E55" s="1">
        <f>IF(Table1[[#This Row],[Column1]]="","",VLOOKUP(A55,COPOMs!B:E,4)+prêmio_de_risco)</f>
        <v>0.12</v>
      </c>
      <c r="F55" s="3">
        <f>IF(Table1[[#This Row],[Tesouro Selic: Cenário 1]]="","",(E55+1)^(1/252))</f>
        <v>1.0004498181430395</v>
      </c>
      <c r="G55" s="2">
        <f>IF(Table1[[#This Row],[Column4]]="","",(1+G54)*(F55)-1)</f>
        <v>2.4962495725522116E-2</v>
      </c>
      <c r="H55" s="1">
        <f>IF(Table1[[#This Row],[Column1]]="","",VLOOKUP(A55,COPOMs!B:H,7)+prêmio_de_risco)</f>
        <v>0.11750000000000001</v>
      </c>
      <c r="I55" s="3">
        <f>IF(Table1[[#This Row],[Tesouro Selic: Cenário 2]]="","",(H55+1)^(1/252))</f>
        <v>1.0004409465832391</v>
      </c>
      <c r="J55" s="2">
        <f>IF(Table1[[#This Row],[Column6]]="","",(1+J54)*(I55)-1)</f>
        <v>2.476255793265647E-2</v>
      </c>
      <c r="K55" s="1">
        <f>IF(Table1[[#This Row],[Column1]]="","",VLOOKUP(A55,COPOMs!B:K,10)+prêmio_de_risco)</f>
        <v>0.12</v>
      </c>
      <c r="L55" s="3">
        <f>IF(Table1[[#This Row],[Tesouro Selic: Cenário 3]]="","",(K55+1)^(1/252))</f>
        <v>1.0004498181430395</v>
      </c>
      <c r="M55" s="2">
        <f>IF(Table1[[#This Row],[Column8]]="","",(1+M54)*(L55)-1)</f>
        <v>2.4962495725522116E-2</v>
      </c>
    </row>
    <row r="56" spans="1:13" x14ac:dyDescent="0.25">
      <c r="A56" s="15">
        <f t="shared" si="0"/>
        <v>42873</v>
      </c>
      <c r="B56" s="25">
        <f t="shared" si="1"/>
        <v>9.9500000000000005E-2</v>
      </c>
      <c r="C56" s="3">
        <f>IF(Table1[[#This Row],[Tesouro Prefixado]]="","",(B56+1)^(1/252))</f>
        <v>1.0003764816888006</v>
      </c>
      <c r="D56" s="2">
        <f>IF(Table1[[#This Row],[Column2]]="","",(1+D55)*(C56)-1)</f>
        <v>2.0534168901213734E-2</v>
      </c>
      <c r="E56" s="1">
        <f>IF(Table1[[#This Row],[Column1]]="","",VLOOKUP(A56,COPOMs!B:E,4)+prêmio_de_risco)</f>
        <v>0.12</v>
      </c>
      <c r="F56" s="3">
        <f>IF(Table1[[#This Row],[Tesouro Selic: Cenário 1]]="","",(E56+1)^(1/252))</f>
        <v>1.0004498181430395</v>
      </c>
      <c r="G56" s="2">
        <f>IF(Table1[[#This Row],[Column4]]="","",(1+G55)*(F56)-1)</f>
        <v>2.5423542452034376E-2</v>
      </c>
      <c r="H56" s="1">
        <f>IF(Table1[[#This Row],[Column1]]="","",VLOOKUP(A56,COPOMs!B:H,7)+prêmio_de_risco)</f>
        <v>0.11750000000000001</v>
      </c>
      <c r="I56" s="3">
        <f>IF(Table1[[#This Row],[Tesouro Selic: Cenário 2]]="","",(H56+1)^(1/252))</f>
        <v>1.0004409465832391</v>
      </c>
      <c r="J56" s="2">
        <f>IF(Table1[[#This Row],[Column6]]="","",(1+J55)*(I56)-1)</f>
        <v>2.521442348120817E-2</v>
      </c>
      <c r="K56" s="1">
        <f>IF(Table1[[#This Row],[Column1]]="","",VLOOKUP(A56,COPOMs!B:K,10)+prêmio_de_risco)</f>
        <v>0.12</v>
      </c>
      <c r="L56" s="3">
        <f>IF(Table1[[#This Row],[Tesouro Selic: Cenário 3]]="","",(K56+1)^(1/252))</f>
        <v>1.0004498181430395</v>
      </c>
      <c r="M56" s="2">
        <f>IF(Table1[[#This Row],[Column8]]="","",(1+M55)*(L56)-1)</f>
        <v>2.5423542452034376E-2</v>
      </c>
    </row>
    <row r="57" spans="1:13" x14ac:dyDescent="0.25">
      <c r="A57" s="15">
        <f t="shared" si="0"/>
        <v>42874</v>
      </c>
      <c r="B57" s="25">
        <f t="shared" si="1"/>
        <v>9.9500000000000005E-2</v>
      </c>
      <c r="C57" s="3">
        <f>IF(Table1[[#This Row],[Tesouro Prefixado]]="","",(B57+1)^(1/252))</f>
        <v>1.0003764816888006</v>
      </c>
      <c r="D57" s="2">
        <f>IF(Table1[[#This Row],[Column2]]="","",(1+D56)*(C57)-1)</f>
        <v>2.0918381328600244E-2</v>
      </c>
      <c r="E57" s="1">
        <f>IF(Table1[[#This Row],[Column1]]="","",VLOOKUP(A57,COPOMs!B:E,4)+prêmio_de_risco)</f>
        <v>0.12</v>
      </c>
      <c r="F57" s="3">
        <f>IF(Table1[[#This Row],[Tesouro Selic: Cenário 1]]="","",(E57+1)^(1/252))</f>
        <v>1.0004498181430395</v>
      </c>
      <c r="G57" s="2">
        <f>IF(Table1[[#This Row],[Column4]]="","",(1+G56)*(F57)-1)</f>
        <v>2.5884796565729173E-2</v>
      </c>
      <c r="H57" s="1">
        <f>IF(Table1[[#This Row],[Column1]]="","",VLOOKUP(A57,COPOMs!B:H,7)+prêmio_de_risco)</f>
        <v>0.11750000000000001</v>
      </c>
      <c r="I57" s="3">
        <f>IF(Table1[[#This Row],[Tesouro Selic: Cenário 2]]="","",(H57+1)^(1/252))</f>
        <v>1.0004409465832391</v>
      </c>
      <c r="J57" s="2">
        <f>IF(Table1[[#This Row],[Column6]]="","",(1+J56)*(I57)-1)</f>
        <v>2.5666488278329735E-2</v>
      </c>
      <c r="K57" s="1">
        <f>IF(Table1[[#This Row],[Column1]]="","",VLOOKUP(A57,COPOMs!B:K,10)+prêmio_de_risco)</f>
        <v>0.12</v>
      </c>
      <c r="L57" s="3">
        <f>IF(Table1[[#This Row],[Tesouro Selic: Cenário 3]]="","",(K57+1)^(1/252))</f>
        <v>1.0004498181430395</v>
      </c>
      <c r="M57" s="2">
        <f>IF(Table1[[#This Row],[Column8]]="","",(1+M56)*(L57)-1)</f>
        <v>2.5884796565729173E-2</v>
      </c>
    </row>
    <row r="58" spans="1:13" x14ac:dyDescent="0.25">
      <c r="A58" s="15">
        <f t="shared" si="0"/>
        <v>42877</v>
      </c>
      <c r="B58" s="25">
        <f t="shared" si="1"/>
        <v>9.9500000000000005E-2</v>
      </c>
      <c r="C58" s="3">
        <f>IF(Table1[[#This Row],[Tesouro Prefixado]]="","",(B58+1)^(1/252))</f>
        <v>1.0003764816888006</v>
      </c>
      <c r="D58" s="2">
        <f>IF(Table1[[#This Row],[Column2]]="","",(1+D57)*(C58)-1)</f>
        <v>2.1302738404930466E-2</v>
      </c>
      <c r="E58" s="1">
        <f>IF(Table1[[#This Row],[Column1]]="","",VLOOKUP(A58,COPOMs!B:E,4)+prêmio_de_risco)</f>
        <v>0.12</v>
      </c>
      <c r="F58" s="3">
        <f>IF(Table1[[#This Row],[Tesouro Selic: Cenário 1]]="","",(E58+1)^(1/252))</f>
        <v>1.0004498181430395</v>
      </c>
      <c r="G58" s="2">
        <f>IF(Table1[[#This Row],[Column4]]="","",(1+G57)*(F58)-1)</f>
        <v>2.6346258159892777E-2</v>
      </c>
      <c r="H58" s="1">
        <f>IF(Table1[[#This Row],[Column1]]="","",VLOOKUP(A58,COPOMs!B:H,7)+prêmio_de_risco)</f>
        <v>0.11750000000000001</v>
      </c>
      <c r="I58" s="3">
        <f>IF(Table1[[#This Row],[Tesouro Selic: Cenário 2]]="","",(H58+1)^(1/252))</f>
        <v>1.0004409465832391</v>
      </c>
      <c r="J58" s="2">
        <f>IF(Table1[[#This Row],[Column6]]="","",(1+J57)*(I58)-1)</f>
        <v>2.6118752411878887E-2</v>
      </c>
      <c r="K58" s="1">
        <f>IF(Table1[[#This Row],[Column1]]="","",VLOOKUP(A58,COPOMs!B:K,10)+prêmio_de_risco)</f>
        <v>0.12</v>
      </c>
      <c r="L58" s="3">
        <f>IF(Table1[[#This Row],[Tesouro Selic: Cenário 3]]="","",(K58+1)^(1/252))</f>
        <v>1.0004498181430395</v>
      </c>
      <c r="M58" s="2">
        <f>IF(Table1[[#This Row],[Column8]]="","",(1+M57)*(L58)-1)</f>
        <v>2.6346258159892777E-2</v>
      </c>
    </row>
    <row r="59" spans="1:13" x14ac:dyDescent="0.25">
      <c r="A59" s="15">
        <f t="shared" si="0"/>
        <v>42878</v>
      </c>
      <c r="B59" s="25">
        <f t="shared" si="1"/>
        <v>9.9500000000000005E-2</v>
      </c>
      <c r="C59" s="3">
        <f>IF(Table1[[#This Row],[Tesouro Prefixado]]="","",(B59+1)^(1/252))</f>
        <v>1.0003764816888006</v>
      </c>
      <c r="D59" s="2">
        <f>IF(Table1[[#This Row],[Column2]]="","",(1+D58)*(C59)-1)</f>
        <v>2.1687240184661727E-2</v>
      </c>
      <c r="E59" s="1">
        <f>IF(Table1[[#This Row],[Column1]]="","",VLOOKUP(A59,COPOMs!B:E,4)+prêmio_de_risco)</f>
        <v>0.12</v>
      </c>
      <c r="F59" s="3">
        <f>IF(Table1[[#This Row],[Tesouro Selic: Cenário 1]]="","",(E59+1)^(1/252))</f>
        <v>1.0004498181430395</v>
      </c>
      <c r="G59" s="2">
        <f>IF(Table1[[#This Row],[Column4]]="","",(1+G58)*(F59)-1)</f>
        <v>2.6807927327853864E-2</v>
      </c>
      <c r="H59" s="1">
        <f>IF(Table1[[#This Row],[Column1]]="","",VLOOKUP(A59,COPOMs!B:H,7)+prêmio_de_risco)</f>
        <v>0.11750000000000001</v>
      </c>
      <c r="I59" s="3">
        <f>IF(Table1[[#This Row],[Tesouro Selic: Cenário 2]]="","",(H59+1)^(1/252))</f>
        <v>1.0004409465832391</v>
      </c>
      <c r="J59" s="2">
        <f>IF(Table1[[#This Row],[Column6]]="","",(1+J58)*(I59)-1)</f>
        <v>2.6571215969752426E-2</v>
      </c>
      <c r="K59" s="1">
        <f>IF(Table1[[#This Row],[Column1]]="","",VLOOKUP(A59,COPOMs!B:K,10)+prêmio_de_risco)</f>
        <v>0.12</v>
      </c>
      <c r="L59" s="3">
        <f>IF(Table1[[#This Row],[Tesouro Selic: Cenário 3]]="","",(K59+1)^(1/252))</f>
        <v>1.0004498181430395</v>
      </c>
      <c r="M59" s="2">
        <f>IF(Table1[[#This Row],[Column8]]="","",(1+M58)*(L59)-1)</f>
        <v>2.6807927327853864E-2</v>
      </c>
    </row>
    <row r="60" spans="1:13" x14ac:dyDescent="0.25">
      <c r="A60" s="15">
        <f t="shared" si="0"/>
        <v>42879</v>
      </c>
      <c r="B60" s="25">
        <f t="shared" si="1"/>
        <v>9.9500000000000005E-2</v>
      </c>
      <c r="C60" s="3">
        <f>IF(Table1[[#This Row],[Tesouro Prefixado]]="","",(B60+1)^(1/252))</f>
        <v>1.0003764816888006</v>
      </c>
      <c r="D60" s="2">
        <f>IF(Table1[[#This Row],[Column2]]="","",(1+D59)*(C60)-1)</f>
        <v>2.2071886722272449E-2</v>
      </c>
      <c r="E60" s="1">
        <f>IF(Table1[[#This Row],[Column1]]="","",VLOOKUP(A60,COPOMs!B:E,4)+prêmio_de_risco)</f>
        <v>0.12</v>
      </c>
      <c r="F60" s="3">
        <f>IF(Table1[[#This Row],[Tesouro Selic: Cenário 1]]="","",(E60+1)^(1/252))</f>
        <v>1.0004498181430395</v>
      </c>
      <c r="G60" s="2">
        <f>IF(Table1[[#This Row],[Column4]]="","",(1+G59)*(F60)-1)</f>
        <v>2.7269804162982636E-2</v>
      </c>
      <c r="H60" s="1">
        <f>IF(Table1[[#This Row],[Column1]]="","",VLOOKUP(A60,COPOMs!B:H,7)+prêmio_de_risco)</f>
        <v>0.11750000000000001</v>
      </c>
      <c r="I60" s="3">
        <f>IF(Table1[[#This Row],[Tesouro Selic: Cenário 2]]="","",(H60+1)^(1/252))</f>
        <v>1.0004409465832391</v>
      </c>
      <c r="J60" s="2">
        <f>IF(Table1[[#This Row],[Column6]]="","",(1+J59)*(I60)-1)</f>
        <v>2.7023879039886012E-2</v>
      </c>
      <c r="K60" s="1">
        <f>IF(Table1[[#This Row],[Column1]]="","",VLOOKUP(A60,COPOMs!B:K,10)+prêmio_de_risco)</f>
        <v>0.12</v>
      </c>
      <c r="L60" s="3">
        <f>IF(Table1[[#This Row],[Tesouro Selic: Cenário 3]]="","",(K60+1)^(1/252))</f>
        <v>1.0004498181430395</v>
      </c>
      <c r="M60" s="2">
        <f>IF(Table1[[#This Row],[Column8]]="","",(1+M59)*(L60)-1)</f>
        <v>2.7269804162982636E-2</v>
      </c>
    </row>
    <row r="61" spans="1:13" x14ac:dyDescent="0.25">
      <c r="A61" s="15">
        <f t="shared" si="0"/>
        <v>42880</v>
      </c>
      <c r="B61" s="25">
        <f t="shared" si="1"/>
        <v>9.9500000000000005E-2</v>
      </c>
      <c r="C61" s="3">
        <f>IF(Table1[[#This Row],[Tesouro Prefixado]]="","",(B61+1)^(1/252))</f>
        <v>1.0003764816888006</v>
      </c>
      <c r="D61" s="2">
        <f>IF(Table1[[#This Row],[Column2]]="","",(1+D60)*(C61)-1)</f>
        <v>2.245667807226126E-2</v>
      </c>
      <c r="E61" s="1">
        <f>IF(Table1[[#This Row],[Column1]]="","",VLOOKUP(A61,COPOMs!B:E,4)+prêmio_de_risco)</f>
        <v>0.12</v>
      </c>
      <c r="F61" s="3">
        <f>IF(Table1[[#This Row],[Tesouro Selic: Cenário 1]]="","",(E61+1)^(1/252))</f>
        <v>1.0004498181430395</v>
      </c>
      <c r="G61" s="2">
        <f>IF(Table1[[#This Row],[Column4]]="","",(1+G60)*(F61)-1)</f>
        <v>2.7731888758691703E-2</v>
      </c>
      <c r="H61" s="1">
        <f>IF(Table1[[#This Row],[Column1]]="","",VLOOKUP(A61,COPOMs!B:H,7)+prêmio_de_risco)</f>
        <v>0.11750000000000001</v>
      </c>
      <c r="I61" s="3">
        <f>IF(Table1[[#This Row],[Tesouro Selic: Cenário 2]]="","",(H61+1)^(1/252))</f>
        <v>1.0004409465832391</v>
      </c>
      <c r="J61" s="2">
        <f>IF(Table1[[#This Row],[Column6]]="","",(1+J60)*(I61)-1)</f>
        <v>2.7476741710253716E-2</v>
      </c>
      <c r="K61" s="1">
        <f>IF(Table1[[#This Row],[Column1]]="","",VLOOKUP(A61,COPOMs!B:K,10)+prêmio_de_risco)</f>
        <v>0.12</v>
      </c>
      <c r="L61" s="3">
        <f>IF(Table1[[#This Row],[Tesouro Selic: Cenário 3]]="","",(K61+1)^(1/252))</f>
        <v>1.0004498181430395</v>
      </c>
      <c r="M61" s="2">
        <f>IF(Table1[[#This Row],[Column8]]="","",(1+M60)*(L61)-1)</f>
        <v>2.7731888758691703E-2</v>
      </c>
    </row>
    <row r="62" spans="1:13" x14ac:dyDescent="0.25">
      <c r="A62" s="15">
        <f t="shared" si="0"/>
        <v>42881</v>
      </c>
      <c r="B62" s="25">
        <f t="shared" si="1"/>
        <v>9.9500000000000005E-2</v>
      </c>
      <c r="C62" s="3">
        <f>IF(Table1[[#This Row],[Tesouro Prefixado]]="","",(B62+1)^(1/252))</f>
        <v>1.0003764816888006</v>
      </c>
      <c r="D62" s="2">
        <f>IF(Table1[[#This Row],[Column2]]="","",(1+D61)*(C62)-1)</f>
        <v>2.2841614289147216E-2</v>
      </c>
      <c r="E62" s="1">
        <f>IF(Table1[[#This Row],[Column1]]="","",VLOOKUP(A62,COPOMs!B:E,4)+prêmio_de_risco)</f>
        <v>0.12</v>
      </c>
      <c r="F62" s="3">
        <f>IF(Table1[[#This Row],[Tesouro Selic: Cenário 1]]="","",(E62+1)^(1/252))</f>
        <v>1.0004498181430395</v>
      </c>
      <c r="G62" s="2">
        <f>IF(Table1[[#This Row],[Column4]]="","",(1+G61)*(F62)-1)</f>
        <v>2.8194181208435642E-2</v>
      </c>
      <c r="H62" s="1">
        <f>IF(Table1[[#This Row],[Column1]]="","",VLOOKUP(A62,COPOMs!B:H,7)+prêmio_de_risco)</f>
        <v>0.11750000000000001</v>
      </c>
      <c r="I62" s="3">
        <f>IF(Table1[[#This Row],[Tesouro Selic: Cenário 2]]="","",(H62+1)^(1/252))</f>
        <v>1.0004409465832391</v>
      </c>
      <c r="J62" s="2">
        <f>IF(Table1[[#This Row],[Column6]]="","",(1+J61)*(I62)-1)</f>
        <v>2.7929804068868469E-2</v>
      </c>
      <c r="K62" s="1">
        <f>IF(Table1[[#This Row],[Column1]]="","",VLOOKUP(A62,COPOMs!B:K,10)+prêmio_de_risco)</f>
        <v>0.12</v>
      </c>
      <c r="L62" s="3">
        <f>IF(Table1[[#This Row],[Tesouro Selic: Cenário 3]]="","",(K62+1)^(1/252))</f>
        <v>1.0004498181430395</v>
      </c>
      <c r="M62" s="2">
        <f>IF(Table1[[#This Row],[Column8]]="","",(1+M61)*(L62)-1)</f>
        <v>2.8194181208435642E-2</v>
      </c>
    </row>
    <row r="63" spans="1:13" x14ac:dyDescent="0.25">
      <c r="A63" s="15">
        <f t="shared" si="0"/>
        <v>42884</v>
      </c>
      <c r="B63" s="25">
        <f t="shared" si="1"/>
        <v>9.9500000000000005E-2</v>
      </c>
      <c r="C63" s="3">
        <f>IF(Table1[[#This Row],[Tesouro Prefixado]]="","",(B63+1)^(1/252))</f>
        <v>1.0003764816888006</v>
      </c>
      <c r="D63" s="2">
        <f>IF(Table1[[#This Row],[Column2]]="","",(1+D62)*(C63)-1)</f>
        <v>2.3226695427470245E-2</v>
      </c>
      <c r="E63" s="1">
        <f>IF(Table1[[#This Row],[Column1]]="","",VLOOKUP(A63,COPOMs!B:E,4)+prêmio_de_risco)</f>
        <v>0.12</v>
      </c>
      <c r="F63" s="3">
        <f>IF(Table1[[#This Row],[Tesouro Selic: Cenário 1]]="","",(E63+1)^(1/252))</f>
        <v>1.0004498181430395</v>
      </c>
      <c r="G63" s="2">
        <f>IF(Table1[[#This Row],[Column4]]="","",(1+G62)*(F63)-1)</f>
        <v>2.8656681605710776E-2</v>
      </c>
      <c r="H63" s="1">
        <f>IF(Table1[[#This Row],[Column1]]="","",VLOOKUP(A63,COPOMs!B:H,7)+prêmio_de_risco)</f>
        <v>0.11750000000000001</v>
      </c>
      <c r="I63" s="3">
        <f>IF(Table1[[#This Row],[Tesouro Selic: Cenário 2]]="","",(H63+1)^(1/252))</f>
        <v>1.0004409465832391</v>
      </c>
      <c r="J63" s="2">
        <f>IF(Table1[[#This Row],[Column6]]="","",(1+J62)*(I63)-1)</f>
        <v>2.8383066203782281E-2</v>
      </c>
      <c r="K63" s="1">
        <f>IF(Table1[[#This Row],[Column1]]="","",VLOOKUP(A63,COPOMs!B:K,10)+prêmio_de_risco)</f>
        <v>0.12</v>
      </c>
      <c r="L63" s="3">
        <f>IF(Table1[[#This Row],[Tesouro Selic: Cenário 3]]="","",(K63+1)^(1/252))</f>
        <v>1.0004498181430395</v>
      </c>
      <c r="M63" s="2">
        <f>IF(Table1[[#This Row],[Column8]]="","",(1+M62)*(L63)-1)</f>
        <v>2.8656681605710776E-2</v>
      </c>
    </row>
    <row r="64" spans="1:13" x14ac:dyDescent="0.25">
      <c r="A64" s="15">
        <f t="shared" si="0"/>
        <v>42885</v>
      </c>
      <c r="B64" s="25">
        <f t="shared" si="1"/>
        <v>9.9500000000000005E-2</v>
      </c>
      <c r="C64" s="3">
        <f>IF(Table1[[#This Row],[Tesouro Prefixado]]="","",(B64+1)^(1/252))</f>
        <v>1.0003764816888006</v>
      </c>
      <c r="D64" s="2">
        <f>IF(Table1[[#This Row],[Column2]]="","",(1+D63)*(C64)-1)</f>
        <v>2.3611921541790482E-2</v>
      </c>
      <c r="E64" s="1">
        <f>IF(Table1[[#This Row],[Column1]]="","",VLOOKUP(A64,COPOMs!B:E,4)+prêmio_de_risco)</f>
        <v>0.12</v>
      </c>
      <c r="F64" s="3">
        <f>IF(Table1[[#This Row],[Tesouro Selic: Cenário 1]]="","",(E64+1)^(1/252))</f>
        <v>1.0004498181430395</v>
      </c>
      <c r="G64" s="2">
        <f>IF(Table1[[#This Row],[Column4]]="","",(1+G63)*(F64)-1)</f>
        <v>2.9119390044055837E-2</v>
      </c>
      <c r="H64" s="1">
        <f>IF(Table1[[#This Row],[Column1]]="","",VLOOKUP(A64,COPOMs!B:H,7)+prêmio_de_risco)</f>
        <v>0.11750000000000001</v>
      </c>
      <c r="I64" s="3">
        <f>IF(Table1[[#This Row],[Tesouro Selic: Cenário 2]]="","",(H64+1)^(1/252))</f>
        <v>1.0004409465832391</v>
      </c>
      <c r="J64" s="2">
        <f>IF(Table1[[#This Row],[Column6]]="","",(1+J63)*(I64)-1)</f>
        <v>2.8836528203085798E-2</v>
      </c>
      <c r="K64" s="1">
        <f>IF(Table1[[#This Row],[Column1]]="","",VLOOKUP(A64,COPOMs!B:K,10)+prêmio_de_risco)</f>
        <v>0.12</v>
      </c>
      <c r="L64" s="3">
        <f>IF(Table1[[#This Row],[Tesouro Selic: Cenário 3]]="","",(K64+1)^(1/252))</f>
        <v>1.0004498181430395</v>
      </c>
      <c r="M64" s="2">
        <f>IF(Table1[[#This Row],[Column8]]="","",(1+M63)*(L64)-1)</f>
        <v>2.9119390044055837E-2</v>
      </c>
    </row>
    <row r="65" spans="1:13" x14ac:dyDescent="0.25">
      <c r="A65" s="15">
        <f t="shared" si="0"/>
        <v>42886</v>
      </c>
      <c r="B65" s="25">
        <f t="shared" si="1"/>
        <v>9.9500000000000005E-2</v>
      </c>
      <c r="C65" s="3">
        <f>IF(Table1[[#This Row],[Tesouro Prefixado]]="","",(B65+1)^(1/252))</f>
        <v>1.0003764816888006</v>
      </c>
      <c r="D65" s="2">
        <f>IF(Table1[[#This Row],[Column2]]="","",(1+D64)*(C65)-1)</f>
        <v>2.3997292686688931E-2</v>
      </c>
      <c r="E65" s="1">
        <f>IF(Table1[[#This Row],[Column1]]="","",VLOOKUP(A65,COPOMs!B:E,4)+prêmio_de_risco)</f>
        <v>0.12</v>
      </c>
      <c r="F65" s="3">
        <f>IF(Table1[[#This Row],[Tesouro Selic: Cenário 1]]="","",(E65+1)^(1/252))</f>
        <v>1.0004498181430395</v>
      </c>
      <c r="G65" s="2">
        <f>IF(Table1[[#This Row],[Column4]]="","",(1+G64)*(F65)-1)</f>
        <v>2.9582306617051302E-2</v>
      </c>
      <c r="H65" s="1">
        <f>IF(Table1[[#This Row],[Column1]]="","",VLOOKUP(A65,COPOMs!B:H,7)+prêmio_de_risco)</f>
        <v>0.11750000000000001</v>
      </c>
      <c r="I65" s="3">
        <f>IF(Table1[[#This Row],[Tesouro Selic: Cenário 2]]="","",(H65+1)^(1/252))</f>
        <v>1.0004409465832391</v>
      </c>
      <c r="J65" s="2">
        <f>IF(Table1[[#This Row],[Column6]]="","",(1+J64)*(I65)-1)</f>
        <v>2.9290190154908524E-2</v>
      </c>
      <c r="K65" s="1">
        <f>IF(Table1[[#This Row],[Column1]]="","",VLOOKUP(A65,COPOMs!B:K,10)+prêmio_de_risco)</f>
        <v>0.12</v>
      </c>
      <c r="L65" s="3">
        <f>IF(Table1[[#This Row],[Tesouro Selic: Cenário 3]]="","",(K65+1)^(1/252))</f>
        <v>1.0004498181430395</v>
      </c>
      <c r="M65" s="2">
        <f>IF(Table1[[#This Row],[Column8]]="","",(1+M64)*(L65)-1)</f>
        <v>2.9582306617051302E-2</v>
      </c>
    </row>
    <row r="66" spans="1:13" x14ac:dyDescent="0.25">
      <c r="A66" s="15">
        <f t="shared" si="0"/>
        <v>42887</v>
      </c>
      <c r="B66" s="25">
        <f t="shared" si="1"/>
        <v>9.9500000000000005E-2</v>
      </c>
      <c r="C66" s="3">
        <f>IF(Table1[[#This Row],[Tesouro Prefixado]]="","",(B66+1)^(1/252))</f>
        <v>1.0003764816888006</v>
      </c>
      <c r="D66" s="2">
        <f>IF(Table1[[#This Row],[Column2]]="","",(1+D65)*(C66)-1)</f>
        <v>2.4382808916766807E-2</v>
      </c>
      <c r="E66" s="1">
        <f>IF(Table1[[#This Row],[Column1]]="","",VLOOKUP(A66,COPOMs!B:E,4)+prêmio_de_risco)</f>
        <v>0.11249999999999999</v>
      </c>
      <c r="F66" s="3">
        <f>IF(Table1[[#This Row],[Tesouro Selic: Cenário 1]]="","",(E66+1)^(1/252))</f>
        <v>1.0004231440043769</v>
      </c>
      <c r="G66" s="2">
        <f>IF(Table1[[#This Row],[Column4]]="","",(1+G65)*(F66)-1)</f>
        <v>3.0017968197108891E-2</v>
      </c>
      <c r="H66" s="1">
        <f>IF(Table1[[#This Row],[Column1]]="","",VLOOKUP(A66,COPOMs!B:H,7)+prêmio_de_risco)</f>
        <v>0.10750000000000001</v>
      </c>
      <c r="I66" s="3">
        <f>IF(Table1[[#This Row],[Tesouro Selic: Cenário 2]]="","",(H66+1)^(1/252))</f>
        <v>1.0004052615523831</v>
      </c>
      <c r="J66" s="2">
        <f>IF(Table1[[#This Row],[Column6]]="","",(1+J65)*(I66)-1)</f>
        <v>2.9707321895223293E-2</v>
      </c>
      <c r="K66" s="1">
        <f>IF(Table1[[#This Row],[Column1]]="","",VLOOKUP(A66,COPOMs!B:K,10)+prêmio_de_risco)</f>
        <v>0.11499999999999999</v>
      </c>
      <c r="L66" s="3">
        <f>IF(Table1[[#This Row],[Tesouro Selic: Cenário 3]]="","",(K66+1)^(1/252))</f>
        <v>1.0004320552332411</v>
      </c>
      <c r="M66" s="2">
        <f>IF(Table1[[#This Row],[Column8]]="","",(1+M65)*(L66)-1)</f>
        <v>3.0027143040677551E-2</v>
      </c>
    </row>
    <row r="67" spans="1:13" x14ac:dyDescent="0.25">
      <c r="A67" s="15">
        <f t="shared" ref="A67:A130" si="2">IFERROR(IF(WORKDAY(A66,1,feriados)&lt;=vencimento,WORKDAY(A66,1,feriados),""),"")</f>
        <v>42888</v>
      </c>
      <c r="B67" s="25">
        <f t="shared" ref="B67:B130" si="3">IF(A67="","",taxa_pré)</f>
        <v>9.9500000000000005E-2</v>
      </c>
      <c r="C67" s="3">
        <f>IF(Table1[[#This Row],[Tesouro Prefixado]]="","",(B67+1)^(1/252))</f>
        <v>1.0003764816888006</v>
      </c>
      <c r="D67" s="2">
        <f>IF(Table1[[#This Row],[Column2]]="","",(1+D66)*(C67)-1)</f>
        <v>2.4768470286645972E-2</v>
      </c>
      <c r="E67" s="1">
        <f>IF(Table1[[#This Row],[Column1]]="","",VLOOKUP(A67,COPOMs!B:E,4)+prêmio_de_risco)</f>
        <v>0.11249999999999999</v>
      </c>
      <c r="F67" s="3">
        <f>IF(Table1[[#This Row],[Tesouro Selic: Cenário 1]]="","",(E67+1)^(1/252))</f>
        <v>1.0004231440043769</v>
      </c>
      <c r="G67" s="2">
        <f>IF(Table1[[#This Row],[Column4]]="","",(1+G66)*(F67)-1)</f>
        <v>3.0453814124751899E-2</v>
      </c>
      <c r="H67" s="1">
        <f>IF(Table1[[#This Row],[Column1]]="","",VLOOKUP(A67,COPOMs!B:H,7)+prêmio_de_risco)</f>
        <v>0.10750000000000001</v>
      </c>
      <c r="I67" s="3">
        <f>IF(Table1[[#This Row],[Tesouro Selic: Cenário 2]]="","",(H67+1)^(1/252))</f>
        <v>1.0004052615523831</v>
      </c>
      <c r="J67" s="2">
        <f>IF(Table1[[#This Row],[Column6]]="","",(1+J66)*(I67)-1)</f>
        <v>3.0124622682994762E-2</v>
      </c>
      <c r="K67" s="1">
        <f>IF(Table1[[#This Row],[Column1]]="","",VLOOKUP(A67,COPOMs!B:K,10)+prêmio_de_risco)</f>
        <v>0.11499999999999999</v>
      </c>
      <c r="L67" s="3">
        <f>IF(Table1[[#This Row],[Tesouro Selic: Cenário 3]]="","",(K67+1)^(1/252))</f>
        <v>1.0004320552332411</v>
      </c>
      <c r="M67" s="2">
        <f>IF(Table1[[#This Row],[Column8]]="","",(1+M66)*(L67)-1)</f>
        <v>3.0472171658208591E-2</v>
      </c>
    </row>
    <row r="68" spans="1:13" x14ac:dyDescent="0.25">
      <c r="A68" s="15">
        <f t="shared" si="2"/>
        <v>42891</v>
      </c>
      <c r="B68" s="25">
        <f t="shared" si="3"/>
        <v>9.9500000000000005E-2</v>
      </c>
      <c r="C68" s="3">
        <f>IF(Table1[[#This Row],[Tesouro Prefixado]]="","",(B68+1)^(1/252))</f>
        <v>1.0003764816888006</v>
      </c>
      <c r="D68" s="2">
        <f>IF(Table1[[#This Row],[Column2]]="","",(1+D67)*(C68)-1)</f>
        <v>2.5154276850969159E-2</v>
      </c>
      <c r="E68" s="1">
        <f>IF(Table1[[#This Row],[Column1]]="","",VLOOKUP(A68,COPOMs!B:E,4)+prêmio_de_risco)</f>
        <v>0.11249999999999999</v>
      </c>
      <c r="F68" s="3">
        <f>IF(Table1[[#This Row],[Tesouro Selic: Cenário 1]]="","",(E68+1)^(1/252))</f>
        <v>1.0004231440043769</v>
      </c>
      <c r="G68" s="2">
        <f>IF(Table1[[#This Row],[Column4]]="","",(1+G67)*(F68)-1)</f>
        <v>3.088984447798615E-2</v>
      </c>
      <c r="H68" s="1">
        <f>IF(Table1[[#This Row],[Column1]]="","",VLOOKUP(A68,COPOMs!B:H,7)+prêmio_de_risco)</f>
        <v>0.10750000000000001</v>
      </c>
      <c r="I68" s="3">
        <f>IF(Table1[[#This Row],[Tesouro Selic: Cenário 2]]="","",(H68+1)^(1/252))</f>
        <v>1.0004052615523831</v>
      </c>
      <c r="J68" s="2">
        <f>IF(Table1[[#This Row],[Column6]]="","",(1+J67)*(I68)-1)</f>
        <v>3.054209258673124E-2</v>
      </c>
      <c r="K68" s="1">
        <f>IF(Table1[[#This Row],[Column1]]="","",VLOOKUP(A68,COPOMs!B:K,10)+prêmio_de_risco)</f>
        <v>0.11499999999999999</v>
      </c>
      <c r="L68" s="3">
        <f>IF(Table1[[#This Row],[Tesouro Selic: Cenário 3]]="","",(K68+1)^(1/252))</f>
        <v>1.0004320552332411</v>
      </c>
      <c r="M68" s="2">
        <f>IF(Table1[[#This Row],[Column8]]="","",(1+M67)*(L68)-1)</f>
        <v>3.0917392552682887E-2</v>
      </c>
    </row>
    <row r="69" spans="1:13" x14ac:dyDescent="0.25">
      <c r="A69" s="15">
        <f t="shared" si="2"/>
        <v>42892</v>
      </c>
      <c r="B69" s="25">
        <f t="shared" si="3"/>
        <v>9.9500000000000005E-2</v>
      </c>
      <c r="C69" s="3">
        <f>IF(Table1[[#This Row],[Tesouro Prefixado]]="","",(B69+1)^(1/252))</f>
        <v>1.0003764816888006</v>
      </c>
      <c r="D69" s="2">
        <f>IF(Table1[[#This Row],[Column2]]="","",(1+D68)*(C69)-1)</f>
        <v>2.5540228664399089E-2</v>
      </c>
      <c r="E69" s="1">
        <f>IF(Table1[[#This Row],[Column1]]="","",VLOOKUP(A69,COPOMs!B:E,4)+prêmio_de_risco)</f>
        <v>0.11249999999999999</v>
      </c>
      <c r="F69" s="3">
        <f>IF(Table1[[#This Row],[Tesouro Selic: Cenário 1]]="","",(E69+1)^(1/252))</f>
        <v>1.0004231440043769</v>
      </c>
      <c r="G69" s="2">
        <f>IF(Table1[[#This Row],[Column4]]="","",(1+G68)*(F69)-1)</f>
        <v>3.1326059334850109E-2</v>
      </c>
      <c r="H69" s="1">
        <f>IF(Table1[[#This Row],[Column1]]="","",VLOOKUP(A69,COPOMs!B:H,7)+prêmio_de_risco)</f>
        <v>0.10750000000000001</v>
      </c>
      <c r="I69" s="3">
        <f>IF(Table1[[#This Row],[Tesouro Selic: Cenário 2]]="","",(H69+1)^(1/252))</f>
        <v>1.0004052615523831</v>
      </c>
      <c r="J69" s="2">
        <f>IF(Table1[[#This Row],[Column6]]="","",(1+J68)*(I69)-1)</f>
        <v>3.0959731674969015E-2</v>
      </c>
      <c r="K69" s="1">
        <f>IF(Table1[[#This Row],[Column1]]="","",VLOOKUP(A69,COPOMs!B:K,10)+prêmio_de_risco)</f>
        <v>0.11499999999999999</v>
      </c>
      <c r="L69" s="3">
        <f>IF(Table1[[#This Row],[Tesouro Selic: Cenário 3]]="","",(K69+1)^(1/252))</f>
        <v>1.0004320552332411</v>
      </c>
      <c r="M69" s="2">
        <f>IF(Table1[[#This Row],[Column8]]="","",(1+M68)*(L69)-1)</f>
        <v>3.1362805807174432E-2</v>
      </c>
    </row>
    <row r="70" spans="1:13" x14ac:dyDescent="0.25">
      <c r="A70" s="15">
        <f t="shared" si="2"/>
        <v>42893</v>
      </c>
      <c r="B70" s="25">
        <f t="shared" si="3"/>
        <v>9.9500000000000005E-2</v>
      </c>
      <c r="C70" s="3">
        <f>IF(Table1[[#This Row],[Tesouro Prefixado]]="","",(B70+1)^(1/252))</f>
        <v>1.0003764816888006</v>
      </c>
      <c r="D70" s="2">
        <f>IF(Table1[[#This Row],[Column2]]="","",(1+D69)*(C70)-1)</f>
        <v>2.5926325781619575E-2</v>
      </c>
      <c r="E70" s="1">
        <f>IF(Table1[[#This Row],[Column1]]="","",VLOOKUP(A70,COPOMs!B:E,4)+prêmio_de_risco)</f>
        <v>0.11249999999999999</v>
      </c>
      <c r="F70" s="3">
        <f>IF(Table1[[#This Row],[Tesouro Selic: Cenário 1]]="","",(E70+1)^(1/252))</f>
        <v>1.0004231440043769</v>
      </c>
      <c r="G70" s="2">
        <f>IF(Table1[[#This Row],[Column4]]="","",(1+G69)*(F70)-1)</f>
        <v>3.1762458773415325E-2</v>
      </c>
      <c r="H70" s="1">
        <f>IF(Table1[[#This Row],[Column1]]="","",VLOOKUP(A70,COPOMs!B:H,7)+prêmio_de_risco)</f>
        <v>0.10750000000000001</v>
      </c>
      <c r="I70" s="3">
        <f>IF(Table1[[#This Row],[Tesouro Selic: Cenário 2]]="","",(H70+1)^(1/252))</f>
        <v>1.0004052615523831</v>
      </c>
      <c r="J70" s="2">
        <f>IF(Table1[[#This Row],[Column6]]="","",(1+J69)*(I70)-1)</f>
        <v>3.1377540016272132E-2</v>
      </c>
      <c r="K70" s="1">
        <f>IF(Table1[[#This Row],[Column1]]="","",VLOOKUP(A70,COPOMs!B:K,10)+prêmio_de_risco)</f>
        <v>0.11499999999999999</v>
      </c>
      <c r="L70" s="3">
        <f>IF(Table1[[#This Row],[Tesouro Selic: Cenário 3]]="","",(K70+1)^(1/252))</f>
        <v>1.0004320552332411</v>
      </c>
      <c r="M70" s="2">
        <f>IF(Table1[[#This Row],[Column8]]="","",(1+M69)*(L70)-1)</f>
        <v>3.1808411504793632E-2</v>
      </c>
    </row>
    <row r="71" spans="1:13" x14ac:dyDescent="0.25">
      <c r="A71" s="15">
        <f t="shared" si="2"/>
        <v>42894</v>
      </c>
      <c r="B71" s="25">
        <f t="shared" si="3"/>
        <v>9.9500000000000005E-2</v>
      </c>
      <c r="C71" s="3">
        <f>IF(Table1[[#This Row],[Tesouro Prefixado]]="","",(B71+1)^(1/252))</f>
        <v>1.0003764816888006</v>
      </c>
      <c r="D71" s="2">
        <f>IF(Table1[[#This Row],[Column2]]="","",(1+D70)*(C71)-1)</f>
        <v>2.6312568257334856E-2</v>
      </c>
      <c r="E71" s="1">
        <f>IF(Table1[[#This Row],[Column1]]="","",VLOOKUP(A71,COPOMs!B:E,4)+prêmio_de_risco)</f>
        <v>0.11249999999999999</v>
      </c>
      <c r="F71" s="3">
        <f>IF(Table1[[#This Row],[Tesouro Selic: Cenário 1]]="","",(E71+1)^(1/252))</f>
        <v>1.0004231440043769</v>
      </c>
      <c r="G71" s="2">
        <f>IF(Table1[[#This Row],[Column4]]="","",(1+G70)*(F71)-1)</f>
        <v>3.2199042871786432E-2</v>
      </c>
      <c r="H71" s="1">
        <f>IF(Table1[[#This Row],[Column1]]="","",VLOOKUP(A71,COPOMs!B:H,7)+prêmio_de_risco)</f>
        <v>0.10750000000000001</v>
      </c>
      <c r="I71" s="3">
        <f>IF(Table1[[#This Row],[Tesouro Selic: Cenário 2]]="","",(H71+1)^(1/252))</f>
        <v>1.0004052615523831</v>
      </c>
      <c r="J71" s="2">
        <f>IF(Table1[[#This Row],[Column6]]="","",(1+J70)*(I71)-1)</f>
        <v>3.1795517679232166E-2</v>
      </c>
      <c r="K71" s="1">
        <f>IF(Table1[[#This Row],[Column1]]="","",VLOOKUP(A71,COPOMs!B:K,10)+prêmio_de_risco)</f>
        <v>0.11499999999999999</v>
      </c>
      <c r="L71" s="3">
        <f>IF(Table1[[#This Row],[Tesouro Selic: Cenário 3]]="","",(K71+1)^(1/252))</f>
        <v>1.0004320552332411</v>
      </c>
      <c r="M71" s="2">
        <f>IF(Table1[[#This Row],[Column8]]="","",(1+M70)*(L71)-1)</f>
        <v>3.2254209728686423E-2</v>
      </c>
    </row>
    <row r="72" spans="1:13" x14ac:dyDescent="0.25">
      <c r="A72" s="15">
        <f t="shared" si="2"/>
        <v>42895</v>
      </c>
      <c r="B72" s="25">
        <f t="shared" si="3"/>
        <v>9.9500000000000005E-2</v>
      </c>
      <c r="C72" s="3">
        <f>IF(Table1[[#This Row],[Tesouro Prefixado]]="","",(B72+1)^(1/252))</f>
        <v>1.0003764816888006</v>
      </c>
      <c r="D72" s="2">
        <f>IF(Table1[[#This Row],[Column2]]="","",(1+D71)*(C72)-1)</f>
        <v>2.6698956146269603E-2</v>
      </c>
      <c r="E72" s="1">
        <f>IF(Table1[[#This Row],[Column1]]="","",VLOOKUP(A72,COPOMs!B:E,4)+prêmio_de_risco)</f>
        <v>0.11249999999999999</v>
      </c>
      <c r="F72" s="3">
        <f>IF(Table1[[#This Row],[Tesouro Selic: Cenário 1]]="","",(E72+1)^(1/252))</f>
        <v>1.0004231440043769</v>
      </c>
      <c r="G72" s="2">
        <f>IF(Table1[[#This Row],[Column4]]="","",(1+G71)*(F72)-1)</f>
        <v>3.2635811708101148E-2</v>
      </c>
      <c r="H72" s="1">
        <f>IF(Table1[[#This Row],[Column1]]="","",VLOOKUP(A72,COPOMs!B:H,7)+prêmio_de_risco)</f>
        <v>0.10750000000000001</v>
      </c>
      <c r="I72" s="3">
        <f>IF(Table1[[#This Row],[Tesouro Selic: Cenário 2]]="","",(H72+1)^(1/252))</f>
        <v>1.0004052615523831</v>
      </c>
      <c r="J72" s="2">
        <f>IF(Table1[[#This Row],[Column6]]="","",(1+J71)*(I72)-1)</f>
        <v>3.2213664732468672E-2</v>
      </c>
      <c r="K72" s="1">
        <f>IF(Table1[[#This Row],[Column1]]="","",VLOOKUP(A72,COPOMs!B:K,10)+prêmio_de_risco)</f>
        <v>0.11499999999999999</v>
      </c>
      <c r="L72" s="3">
        <f>IF(Table1[[#This Row],[Tesouro Selic: Cenário 3]]="","",(K72+1)^(1/252))</f>
        <v>1.0004320552332411</v>
      </c>
      <c r="M72" s="2">
        <f>IF(Table1[[#This Row],[Column8]]="","",(1+M71)*(L72)-1)</f>
        <v>3.2700200562034931E-2</v>
      </c>
    </row>
    <row r="73" spans="1:13" x14ac:dyDescent="0.25">
      <c r="A73" s="15">
        <f t="shared" si="2"/>
        <v>42898</v>
      </c>
      <c r="B73" s="25">
        <f t="shared" si="3"/>
        <v>9.9500000000000005E-2</v>
      </c>
      <c r="C73" s="3">
        <f>IF(Table1[[#This Row],[Tesouro Prefixado]]="","",(B73+1)^(1/252))</f>
        <v>1.0003764816888006</v>
      </c>
      <c r="D73" s="2">
        <f>IF(Table1[[#This Row],[Column2]]="","",(1+D72)*(C73)-1)</f>
        <v>2.7085489503169358E-2</v>
      </c>
      <c r="E73" s="1">
        <f>IF(Table1[[#This Row],[Column1]]="","",VLOOKUP(A73,COPOMs!B:E,4)+prêmio_de_risco)</f>
        <v>0.11249999999999999</v>
      </c>
      <c r="F73" s="3">
        <f>IF(Table1[[#This Row],[Tesouro Selic: Cenário 1]]="","",(E73+1)^(1/252))</f>
        <v>1.0004231440043769</v>
      </c>
      <c r="G73" s="2">
        <f>IF(Table1[[#This Row],[Column4]]="","",(1+G72)*(F73)-1)</f>
        <v>3.3072765360530276E-2</v>
      </c>
      <c r="H73" s="1">
        <f>IF(Table1[[#This Row],[Column1]]="","",VLOOKUP(A73,COPOMs!B:H,7)+prêmio_de_risco)</f>
        <v>0.10750000000000001</v>
      </c>
      <c r="I73" s="3">
        <f>IF(Table1[[#This Row],[Tesouro Selic: Cenário 2]]="","",(H73+1)^(1/252))</f>
        <v>1.0004052615523831</v>
      </c>
      <c r="J73" s="2">
        <f>IF(Table1[[#This Row],[Column6]]="","",(1+J72)*(I73)-1)</f>
        <v>3.2631981244629182E-2</v>
      </c>
      <c r="K73" s="1">
        <f>IF(Table1[[#This Row],[Column1]]="","",VLOOKUP(A73,COPOMs!B:K,10)+prêmio_de_risco)</f>
        <v>0.11499999999999999</v>
      </c>
      <c r="L73" s="3">
        <f>IF(Table1[[#This Row],[Tesouro Selic: Cenário 3]]="","",(K73+1)^(1/252))</f>
        <v>1.0004320552332411</v>
      </c>
      <c r="M73" s="2">
        <f>IF(Table1[[#This Row],[Column8]]="","",(1+M72)*(L73)-1)</f>
        <v>3.3146384088056813E-2</v>
      </c>
    </row>
    <row r="74" spans="1:13" x14ac:dyDescent="0.25">
      <c r="A74" s="15">
        <f t="shared" si="2"/>
        <v>42899</v>
      </c>
      <c r="B74" s="25">
        <f t="shared" si="3"/>
        <v>9.9500000000000005E-2</v>
      </c>
      <c r="C74" s="3">
        <f>IF(Table1[[#This Row],[Tesouro Prefixado]]="","",(B74+1)^(1/252))</f>
        <v>1.0003764816888006</v>
      </c>
      <c r="D74" s="2">
        <f>IF(Table1[[#This Row],[Column2]]="","",(1+D73)*(C74)-1)</f>
        <v>2.7472168382800088E-2</v>
      </c>
      <c r="E74" s="1">
        <f>IF(Table1[[#This Row],[Column1]]="","",VLOOKUP(A74,COPOMs!B:E,4)+prêmio_de_risco)</f>
        <v>0.11249999999999999</v>
      </c>
      <c r="F74" s="3">
        <f>IF(Table1[[#This Row],[Tesouro Selic: Cenário 1]]="","",(E74+1)^(1/252))</f>
        <v>1.0004231440043769</v>
      </c>
      <c r="G74" s="2">
        <f>IF(Table1[[#This Row],[Column4]]="","",(1+G73)*(F74)-1)</f>
        <v>3.3509903907277705E-2</v>
      </c>
      <c r="H74" s="1">
        <f>IF(Table1[[#This Row],[Column1]]="","",VLOOKUP(A74,COPOMs!B:H,7)+prêmio_de_risco)</f>
        <v>0.10750000000000001</v>
      </c>
      <c r="I74" s="3">
        <f>IF(Table1[[#This Row],[Tesouro Selic: Cenário 2]]="","",(H74+1)^(1/252))</f>
        <v>1.0004052615523831</v>
      </c>
      <c r="J74" s="2">
        <f>IF(Table1[[#This Row],[Column6]]="","",(1+J73)*(I74)-1)</f>
        <v>3.3050467284388763E-2</v>
      </c>
      <c r="K74" s="1">
        <f>IF(Table1[[#This Row],[Column1]]="","",VLOOKUP(A74,COPOMs!B:K,10)+prêmio_de_risco)</f>
        <v>0.11499999999999999</v>
      </c>
      <c r="L74" s="3">
        <f>IF(Table1[[#This Row],[Tesouro Selic: Cenário 3]]="","",(K74+1)^(1/252))</f>
        <v>1.0004320552332411</v>
      </c>
      <c r="M74" s="2">
        <f>IF(Table1[[#This Row],[Column8]]="","",(1+M73)*(L74)-1)</f>
        <v>3.3592760390006138E-2</v>
      </c>
    </row>
    <row r="75" spans="1:13" x14ac:dyDescent="0.25">
      <c r="A75" s="15">
        <f t="shared" si="2"/>
        <v>42900</v>
      </c>
      <c r="B75" s="25">
        <f t="shared" si="3"/>
        <v>9.9500000000000005E-2</v>
      </c>
      <c r="C75" s="3">
        <f>IF(Table1[[#This Row],[Tesouro Prefixado]]="","",(B75+1)^(1/252))</f>
        <v>1.0003764816888006</v>
      </c>
      <c r="D75" s="2">
        <f>IF(Table1[[#This Row],[Column2]]="","",(1+D74)*(C75)-1)</f>
        <v>2.7858992839948415E-2</v>
      </c>
      <c r="E75" s="1">
        <f>IF(Table1[[#This Row],[Column1]]="","",VLOOKUP(A75,COPOMs!B:E,4)+prêmio_de_risco)</f>
        <v>0.11249999999999999</v>
      </c>
      <c r="F75" s="3">
        <f>IF(Table1[[#This Row],[Tesouro Selic: Cenário 1]]="","",(E75+1)^(1/252))</f>
        <v>1.0004231440043769</v>
      </c>
      <c r="G75" s="2">
        <f>IF(Table1[[#This Row],[Column4]]="","",(1+G74)*(F75)-1)</f>
        <v>3.3947227426580184E-2</v>
      </c>
      <c r="H75" s="1">
        <f>IF(Table1[[#This Row],[Column1]]="","",VLOOKUP(A75,COPOMs!B:H,7)+prêmio_de_risco)</f>
        <v>0.10750000000000001</v>
      </c>
      <c r="I75" s="3">
        <f>IF(Table1[[#This Row],[Tesouro Selic: Cenário 2]]="","",(H75+1)^(1/252))</f>
        <v>1.0004052615523831</v>
      </c>
      <c r="J75" s="2">
        <f>IF(Table1[[#This Row],[Column6]]="","",(1+J74)*(I75)-1)</f>
        <v>3.3469122920450456E-2</v>
      </c>
      <c r="K75" s="1">
        <f>IF(Table1[[#This Row],[Column1]]="","",VLOOKUP(A75,COPOMs!B:K,10)+prêmio_de_risco)</f>
        <v>0.11499999999999999</v>
      </c>
      <c r="L75" s="3">
        <f>IF(Table1[[#This Row],[Tesouro Selic: Cenário 3]]="","",(K75+1)^(1/252))</f>
        <v>1.0004320552332411</v>
      </c>
      <c r="M75" s="2">
        <f>IF(Table1[[#This Row],[Column8]]="","",(1+M74)*(L75)-1)</f>
        <v>3.4039329551172726E-2</v>
      </c>
    </row>
    <row r="76" spans="1:13" x14ac:dyDescent="0.25">
      <c r="A76" s="15">
        <f t="shared" si="2"/>
        <v>42902</v>
      </c>
      <c r="B76" s="25">
        <f t="shared" si="3"/>
        <v>9.9500000000000005E-2</v>
      </c>
      <c r="C76" s="3">
        <f>IF(Table1[[#This Row],[Tesouro Prefixado]]="","",(B76+1)^(1/252))</f>
        <v>1.0003764816888006</v>
      </c>
      <c r="D76" s="2">
        <f>IF(Table1[[#This Row],[Column2]]="","",(1+D75)*(C76)-1)</f>
        <v>2.8245962929421609E-2</v>
      </c>
      <c r="E76" s="1">
        <f>IF(Table1[[#This Row],[Column1]]="","",VLOOKUP(A76,COPOMs!B:E,4)+prêmio_de_risco)</f>
        <v>0.11249999999999999</v>
      </c>
      <c r="F76" s="3">
        <f>IF(Table1[[#This Row],[Tesouro Selic: Cenário 1]]="","",(E76+1)^(1/252))</f>
        <v>1.0004231440043769</v>
      </c>
      <c r="G76" s="2">
        <f>IF(Table1[[#This Row],[Column4]]="","",(1+G75)*(F76)-1)</f>
        <v>3.4384735996707994E-2</v>
      </c>
      <c r="H76" s="1">
        <f>IF(Table1[[#This Row],[Column1]]="","",VLOOKUP(A76,COPOMs!B:H,7)+prêmio_de_risco)</f>
        <v>0.10750000000000001</v>
      </c>
      <c r="I76" s="3">
        <f>IF(Table1[[#This Row],[Tesouro Selic: Cenário 2]]="","",(H76+1)^(1/252))</f>
        <v>1.0004052615523831</v>
      </c>
      <c r="J76" s="2">
        <f>IF(Table1[[#This Row],[Column6]]="","",(1+J75)*(I76)-1)</f>
        <v>3.3887948221545061E-2</v>
      </c>
      <c r="K76" s="1">
        <f>IF(Table1[[#This Row],[Column1]]="","",VLOOKUP(A76,COPOMs!B:K,10)+prêmio_de_risco)</f>
        <v>0.11499999999999999</v>
      </c>
      <c r="L76" s="3">
        <f>IF(Table1[[#This Row],[Tesouro Selic: Cenário 3]]="","",(K76+1)^(1/252))</f>
        <v>1.0004320552332411</v>
      </c>
      <c r="M76" s="2">
        <f>IF(Table1[[#This Row],[Column8]]="","",(1+M75)*(L76)-1)</f>
        <v>3.4486091654882367E-2</v>
      </c>
    </row>
    <row r="77" spans="1:13" x14ac:dyDescent="0.25">
      <c r="A77" s="15">
        <f t="shared" si="2"/>
        <v>42905</v>
      </c>
      <c r="B77" s="25">
        <f t="shared" si="3"/>
        <v>9.9500000000000005E-2</v>
      </c>
      <c r="C77" s="3">
        <f>IF(Table1[[#This Row],[Tesouro Prefixado]]="","",(B77+1)^(1/252))</f>
        <v>1.0003764816888006</v>
      </c>
      <c r="D77" s="2">
        <f>IF(Table1[[#This Row],[Column2]]="","",(1+D76)*(C77)-1)</f>
        <v>2.8633078706047588E-2</v>
      </c>
      <c r="E77" s="1">
        <f>IF(Table1[[#This Row],[Column1]]="","",VLOOKUP(A77,COPOMs!B:E,4)+prêmio_de_risco)</f>
        <v>0.11249999999999999</v>
      </c>
      <c r="F77" s="3">
        <f>IF(Table1[[#This Row],[Tesouro Selic: Cenário 1]]="","",(E77+1)^(1/252))</f>
        <v>1.0004231440043769</v>
      </c>
      <c r="G77" s="2">
        <f>IF(Table1[[#This Row],[Column4]]="","",(1+G76)*(F77)-1)</f>
        <v>3.4822429695964052E-2</v>
      </c>
      <c r="H77" s="1">
        <f>IF(Table1[[#This Row],[Column1]]="","",VLOOKUP(A77,COPOMs!B:H,7)+prêmio_de_risco)</f>
        <v>0.10750000000000001</v>
      </c>
      <c r="I77" s="3">
        <f>IF(Table1[[#This Row],[Tesouro Selic: Cenário 2]]="","",(H77+1)^(1/252))</f>
        <v>1.0004052615523831</v>
      </c>
      <c r="J77" s="2">
        <f>IF(Table1[[#This Row],[Column6]]="","",(1+J76)*(I77)-1)</f>
        <v>3.4306943256431577E-2</v>
      </c>
      <c r="K77" s="1">
        <f>IF(Table1[[#This Row],[Column1]]="","",VLOOKUP(A77,COPOMs!B:K,10)+prêmio_de_risco)</f>
        <v>0.11499999999999999</v>
      </c>
      <c r="L77" s="3">
        <f>IF(Table1[[#This Row],[Tesouro Selic: Cenário 3]]="","",(K77+1)^(1/252))</f>
        <v>1.0004320552332411</v>
      </c>
      <c r="M77" s="2">
        <f>IF(Table1[[#This Row],[Column8]]="","",(1+M76)*(L77)-1)</f>
        <v>3.4933046784497046E-2</v>
      </c>
    </row>
    <row r="78" spans="1:13" x14ac:dyDescent="0.25">
      <c r="A78" s="15">
        <f t="shared" si="2"/>
        <v>42906</v>
      </c>
      <c r="B78" s="25">
        <f t="shared" si="3"/>
        <v>9.9500000000000005E-2</v>
      </c>
      <c r="C78" s="3">
        <f>IF(Table1[[#This Row],[Tesouro Prefixado]]="","",(B78+1)^(1/252))</f>
        <v>1.0003764816888006</v>
      </c>
      <c r="D78" s="2">
        <f>IF(Table1[[#This Row],[Column2]]="","",(1+D77)*(C78)-1)</f>
        <v>2.9020340224674923E-2</v>
      </c>
      <c r="E78" s="1">
        <f>IF(Table1[[#This Row],[Column1]]="","",VLOOKUP(A78,COPOMs!B:E,4)+prêmio_de_risco)</f>
        <v>0.11249999999999999</v>
      </c>
      <c r="F78" s="3">
        <f>IF(Table1[[#This Row],[Tesouro Selic: Cenário 1]]="","",(E78+1)^(1/252))</f>
        <v>1.0004231440043769</v>
      </c>
      <c r="G78" s="2">
        <f>IF(Table1[[#This Row],[Column4]]="","",(1+G77)*(F78)-1)</f>
        <v>3.5260308602684587E-2</v>
      </c>
      <c r="H78" s="1">
        <f>IF(Table1[[#This Row],[Column1]]="","",VLOOKUP(A78,COPOMs!B:H,7)+prêmio_de_risco)</f>
        <v>0.10750000000000001</v>
      </c>
      <c r="I78" s="3">
        <f>IF(Table1[[#This Row],[Tesouro Selic: Cenário 2]]="","",(H78+1)^(1/252))</f>
        <v>1.0004052615523831</v>
      </c>
      <c r="J78" s="2">
        <f>IF(Table1[[#This Row],[Column6]]="","",(1+J77)*(I78)-1)</f>
        <v>3.4726108093896313E-2</v>
      </c>
      <c r="K78" s="1">
        <f>IF(Table1[[#This Row],[Column1]]="","",VLOOKUP(A78,COPOMs!B:K,10)+prêmio_de_risco)</f>
        <v>0.11499999999999999</v>
      </c>
      <c r="L78" s="3">
        <f>IF(Table1[[#This Row],[Tesouro Selic: Cenário 3]]="","",(K78+1)^(1/252))</f>
        <v>1.0004320552332411</v>
      </c>
      <c r="M78" s="2">
        <f>IF(Table1[[#This Row],[Column8]]="","",(1+M77)*(L78)-1)</f>
        <v>3.5380195023414496E-2</v>
      </c>
    </row>
    <row r="79" spans="1:13" x14ac:dyDescent="0.25">
      <c r="A79" s="15">
        <f t="shared" si="2"/>
        <v>42907</v>
      </c>
      <c r="B79" s="25">
        <f t="shared" si="3"/>
        <v>9.9500000000000005E-2</v>
      </c>
      <c r="C79" s="3">
        <f>IF(Table1[[#This Row],[Tesouro Prefixado]]="","",(B79+1)^(1/252))</f>
        <v>1.0003764816888006</v>
      </c>
      <c r="D79" s="2">
        <f>IF(Table1[[#This Row],[Column2]]="","",(1+D78)*(C79)-1)</f>
        <v>2.9407747540172835E-2</v>
      </c>
      <c r="E79" s="1">
        <f>IF(Table1[[#This Row],[Column1]]="","",VLOOKUP(A79,COPOMs!B:E,4)+prêmio_de_risco)</f>
        <v>0.11249999999999999</v>
      </c>
      <c r="F79" s="3">
        <f>IF(Table1[[#This Row],[Tesouro Selic: Cenário 1]]="","",(E79+1)^(1/252))</f>
        <v>1.0004231440043769</v>
      </c>
      <c r="G79" s="2">
        <f>IF(Table1[[#This Row],[Column4]]="","",(1+G78)*(F79)-1)</f>
        <v>3.5698372795239131E-2</v>
      </c>
      <c r="H79" s="1">
        <f>IF(Table1[[#This Row],[Column1]]="","",VLOOKUP(A79,COPOMs!B:H,7)+prêmio_de_risco)</f>
        <v>0.10750000000000001</v>
      </c>
      <c r="I79" s="3">
        <f>IF(Table1[[#This Row],[Tesouro Selic: Cenário 2]]="","",(H79+1)^(1/252))</f>
        <v>1.0004052615523831</v>
      </c>
      <c r="J79" s="2">
        <f>IF(Table1[[#This Row],[Column6]]="","",(1+J78)*(I79)-1)</f>
        <v>3.5145442802753779E-2</v>
      </c>
      <c r="K79" s="1">
        <f>IF(Table1[[#This Row],[Column1]]="","",VLOOKUP(A79,COPOMs!B:K,10)+prêmio_de_risco)</f>
        <v>0.11499999999999999</v>
      </c>
      <c r="L79" s="3">
        <f>IF(Table1[[#This Row],[Tesouro Selic: Cenário 3]]="","",(K79+1)^(1/252))</f>
        <v>1.0004320552332411</v>
      </c>
      <c r="M79" s="2">
        <f>IF(Table1[[#This Row],[Column8]]="","",(1+M78)*(L79)-1)</f>
        <v>3.5827536455068643E-2</v>
      </c>
    </row>
    <row r="80" spans="1:13" x14ac:dyDescent="0.25">
      <c r="A80" s="15">
        <f t="shared" si="2"/>
        <v>42908</v>
      </c>
      <c r="B80" s="25">
        <f t="shared" si="3"/>
        <v>9.9500000000000005E-2</v>
      </c>
      <c r="C80" s="3">
        <f>IF(Table1[[#This Row],[Tesouro Prefixado]]="","",(B80+1)^(1/252))</f>
        <v>1.0003764816888006</v>
      </c>
      <c r="D80" s="2">
        <f>IF(Table1[[#This Row],[Column2]]="","",(1+D79)*(C80)-1)</f>
        <v>2.9795300707431194E-2</v>
      </c>
      <c r="E80" s="1">
        <f>IF(Table1[[#This Row],[Column1]]="","",VLOOKUP(A80,COPOMs!B:E,4)+prêmio_de_risco)</f>
        <v>0.11249999999999999</v>
      </c>
      <c r="F80" s="3">
        <f>IF(Table1[[#This Row],[Tesouro Selic: Cenário 1]]="","",(E80+1)^(1/252))</f>
        <v>1.0004231440043769</v>
      </c>
      <c r="G80" s="2">
        <f>IF(Table1[[#This Row],[Column4]]="","",(1+G79)*(F80)-1)</f>
        <v>3.6136622352030301E-2</v>
      </c>
      <c r="H80" s="1">
        <f>IF(Table1[[#This Row],[Column1]]="","",VLOOKUP(A80,COPOMs!B:H,7)+prêmio_de_risco)</f>
        <v>0.10750000000000001</v>
      </c>
      <c r="I80" s="3">
        <f>IF(Table1[[#This Row],[Tesouro Selic: Cenário 2]]="","",(H80+1)^(1/252))</f>
        <v>1.0004052615523831</v>
      </c>
      <c r="J80" s="2">
        <f>IF(Table1[[#This Row],[Column6]]="","",(1+J79)*(I80)-1)</f>
        <v>3.5564947451846241E-2</v>
      </c>
      <c r="K80" s="1">
        <f>IF(Table1[[#This Row],[Column1]]="","",VLOOKUP(A80,COPOMs!B:K,10)+prêmio_de_risco)</f>
        <v>0.11499999999999999</v>
      </c>
      <c r="L80" s="3">
        <f>IF(Table1[[#This Row],[Tesouro Selic: Cenário 3]]="","",(K80+1)^(1/252))</f>
        <v>1.0004320552332411</v>
      </c>
      <c r="M80" s="2">
        <f>IF(Table1[[#This Row],[Column8]]="","",(1+M79)*(L80)-1)</f>
        <v>3.6275071162929162E-2</v>
      </c>
    </row>
    <row r="81" spans="1:13" x14ac:dyDescent="0.25">
      <c r="A81" s="15">
        <f t="shared" si="2"/>
        <v>42909</v>
      </c>
      <c r="B81" s="25">
        <f t="shared" si="3"/>
        <v>9.9500000000000005E-2</v>
      </c>
      <c r="C81" s="3">
        <f>IF(Table1[[#This Row],[Tesouro Prefixado]]="","",(B81+1)^(1/252))</f>
        <v>1.0003764816888006</v>
      </c>
      <c r="D81" s="2">
        <f>IF(Table1[[#This Row],[Column2]]="","",(1+D80)*(C81)-1)</f>
        <v>3.0182999781360298E-2</v>
      </c>
      <c r="E81" s="1">
        <f>IF(Table1[[#This Row],[Column1]]="","",VLOOKUP(A81,COPOMs!B:E,4)+prêmio_de_risco)</f>
        <v>0.11249999999999999</v>
      </c>
      <c r="F81" s="3">
        <f>IF(Table1[[#This Row],[Tesouro Selic: Cenário 1]]="","",(E81+1)^(1/252))</f>
        <v>1.0004231440043769</v>
      </c>
      <c r="G81" s="2">
        <f>IF(Table1[[#This Row],[Column4]]="","",(1+G80)*(F81)-1)</f>
        <v>3.6575057351494022E-2</v>
      </c>
      <c r="H81" s="1">
        <f>IF(Table1[[#This Row],[Column1]]="","",VLOOKUP(A81,COPOMs!B:H,7)+prêmio_de_risco)</f>
        <v>0.10750000000000001</v>
      </c>
      <c r="I81" s="3">
        <f>IF(Table1[[#This Row],[Tesouro Selic: Cenário 2]]="","",(H81+1)^(1/252))</f>
        <v>1.0004052615523831</v>
      </c>
      <c r="J81" s="2">
        <f>IF(Table1[[#This Row],[Column6]]="","",(1+J80)*(I81)-1)</f>
        <v>3.5984622110044162E-2</v>
      </c>
      <c r="K81" s="1">
        <f>IF(Table1[[#This Row],[Column1]]="","",VLOOKUP(A81,COPOMs!B:K,10)+prêmio_de_risco)</f>
        <v>0.11499999999999999</v>
      </c>
      <c r="L81" s="3">
        <f>IF(Table1[[#This Row],[Tesouro Selic: Cenário 3]]="","",(K81+1)^(1/252))</f>
        <v>1.0004320552332411</v>
      </c>
      <c r="M81" s="2">
        <f>IF(Table1[[#This Row],[Column8]]="","",(1+M80)*(L81)-1)</f>
        <v>3.6722799230502368E-2</v>
      </c>
    </row>
    <row r="82" spans="1:13" x14ac:dyDescent="0.25">
      <c r="A82" s="15">
        <f t="shared" si="2"/>
        <v>42912</v>
      </c>
      <c r="B82" s="25">
        <f t="shared" si="3"/>
        <v>9.9500000000000005E-2</v>
      </c>
      <c r="C82" s="3">
        <f>IF(Table1[[#This Row],[Tesouro Prefixado]]="","",(B82+1)^(1/252))</f>
        <v>1.0003764816888006</v>
      </c>
      <c r="D82" s="2">
        <f>IF(Table1[[#This Row],[Column2]]="","",(1+D81)*(C82)-1)</f>
        <v>3.057084481689154E-2</v>
      </c>
      <c r="E82" s="1">
        <f>IF(Table1[[#This Row],[Column1]]="","",VLOOKUP(A82,COPOMs!B:E,4)+prêmio_de_risco)</f>
        <v>0.11249999999999999</v>
      </c>
      <c r="F82" s="3">
        <f>IF(Table1[[#This Row],[Tesouro Selic: Cenário 1]]="","",(E82+1)^(1/252))</f>
        <v>1.0004231440043769</v>
      </c>
      <c r="G82" s="2">
        <f>IF(Table1[[#This Row],[Column4]]="","",(1+G81)*(F82)-1)</f>
        <v>3.7013677872099082E-2</v>
      </c>
      <c r="H82" s="1">
        <f>IF(Table1[[#This Row],[Column1]]="","",VLOOKUP(A82,COPOMs!B:H,7)+prêmio_de_risco)</f>
        <v>0.10750000000000001</v>
      </c>
      <c r="I82" s="3">
        <f>IF(Table1[[#This Row],[Tesouro Selic: Cenário 2]]="","",(H82+1)^(1/252))</f>
        <v>1.0004052615523831</v>
      </c>
      <c r="J82" s="2">
        <f>IF(Table1[[#This Row],[Column6]]="","",(1+J81)*(I82)-1)</f>
        <v>3.6404466846245542E-2</v>
      </c>
      <c r="K82" s="1">
        <f>IF(Table1[[#This Row],[Column1]]="","",VLOOKUP(A82,COPOMs!B:K,10)+prêmio_de_risco)</f>
        <v>0.11499999999999999</v>
      </c>
      <c r="L82" s="3">
        <f>IF(Table1[[#This Row],[Tesouro Selic: Cenário 3]]="","",(K82+1)^(1/252))</f>
        <v>1.0004320552332411</v>
      </c>
      <c r="M82" s="2">
        <f>IF(Table1[[#This Row],[Column8]]="","",(1+M81)*(L82)-1)</f>
        <v>3.7170720741330321E-2</v>
      </c>
    </row>
    <row r="83" spans="1:13" x14ac:dyDescent="0.25">
      <c r="A83" s="15">
        <f t="shared" si="2"/>
        <v>42913</v>
      </c>
      <c r="B83" s="25">
        <f t="shared" si="3"/>
        <v>9.9500000000000005E-2</v>
      </c>
      <c r="C83" s="3">
        <f>IF(Table1[[#This Row],[Tesouro Prefixado]]="","",(B83+1)^(1/252))</f>
        <v>1.0003764816888006</v>
      </c>
      <c r="D83" s="2">
        <f>IF(Table1[[#This Row],[Column2]]="","",(1+D82)*(C83)-1)</f>
        <v>3.0958835868976742E-2</v>
      </c>
      <c r="E83" s="1">
        <f>IF(Table1[[#This Row],[Column1]]="","",VLOOKUP(A83,COPOMs!B:E,4)+prêmio_de_risco)</f>
        <v>0.11249999999999999</v>
      </c>
      <c r="F83" s="3">
        <f>IF(Table1[[#This Row],[Tesouro Selic: Cenário 1]]="","",(E83+1)^(1/252))</f>
        <v>1.0004231440043769</v>
      </c>
      <c r="G83" s="2">
        <f>IF(Table1[[#This Row],[Column4]]="","",(1+G82)*(F83)-1)</f>
        <v>3.7452483992347574E-2</v>
      </c>
      <c r="H83" s="1">
        <f>IF(Table1[[#This Row],[Column1]]="","",VLOOKUP(A83,COPOMs!B:H,7)+prêmio_de_risco)</f>
        <v>0.10750000000000001</v>
      </c>
      <c r="I83" s="3">
        <f>IF(Table1[[#This Row],[Tesouro Selic: Cenário 2]]="","",(H83+1)^(1/252))</f>
        <v>1.0004052615523831</v>
      </c>
      <c r="J83" s="2">
        <f>IF(Table1[[#This Row],[Column6]]="","",(1+J82)*(I83)-1)</f>
        <v>3.6824481729376357E-2</v>
      </c>
      <c r="K83" s="1">
        <f>IF(Table1[[#This Row],[Column1]]="","",VLOOKUP(A83,COPOMs!B:K,10)+prêmio_de_risco)</f>
        <v>0.11499999999999999</v>
      </c>
      <c r="L83" s="3">
        <f>IF(Table1[[#This Row],[Tesouro Selic: Cenário 3]]="","",(K83+1)^(1/252))</f>
        <v>1.0004320552332411</v>
      </c>
      <c r="M83" s="2">
        <f>IF(Table1[[#This Row],[Column8]]="","",(1+M82)*(L83)-1)</f>
        <v>3.7618835778991055E-2</v>
      </c>
    </row>
    <row r="84" spans="1:13" x14ac:dyDescent="0.25">
      <c r="A84" s="15">
        <f t="shared" si="2"/>
        <v>42914</v>
      </c>
      <c r="B84" s="25">
        <f t="shared" si="3"/>
        <v>9.9500000000000005E-2</v>
      </c>
      <c r="C84" s="3">
        <f>IF(Table1[[#This Row],[Tesouro Prefixado]]="","",(B84+1)^(1/252))</f>
        <v>1.0003764816888006</v>
      </c>
      <c r="D84" s="2">
        <f>IF(Table1[[#This Row],[Column2]]="","",(1+D83)*(C84)-1)</f>
        <v>3.1346972992588595E-2</v>
      </c>
      <c r="E84" s="1">
        <f>IF(Table1[[#This Row],[Column1]]="","",VLOOKUP(A84,COPOMs!B:E,4)+prêmio_de_risco)</f>
        <v>0.11249999999999999</v>
      </c>
      <c r="F84" s="3">
        <f>IF(Table1[[#This Row],[Tesouro Selic: Cenário 1]]="","",(E84+1)^(1/252))</f>
        <v>1.0004231440043769</v>
      </c>
      <c r="G84" s="2">
        <f>IF(Table1[[#This Row],[Column4]]="","",(1+G83)*(F84)-1)</f>
        <v>3.7891475790774898E-2</v>
      </c>
      <c r="H84" s="1">
        <f>IF(Table1[[#This Row],[Column1]]="","",VLOOKUP(A84,COPOMs!B:H,7)+prêmio_de_risco)</f>
        <v>0.10750000000000001</v>
      </c>
      <c r="I84" s="3">
        <f>IF(Table1[[#This Row],[Tesouro Selic: Cenário 2]]="","",(H84+1)^(1/252))</f>
        <v>1.0004052615523831</v>
      </c>
      <c r="J84" s="2">
        <f>IF(Table1[[#This Row],[Column6]]="","",(1+J83)*(I84)-1)</f>
        <v>3.7244666828390782E-2</v>
      </c>
      <c r="K84" s="1">
        <f>IF(Table1[[#This Row],[Column1]]="","",VLOOKUP(A84,COPOMs!B:K,10)+prêmio_de_risco)</f>
        <v>0.11499999999999999</v>
      </c>
      <c r="L84" s="3">
        <f>IF(Table1[[#This Row],[Tesouro Selic: Cenário 3]]="","",(K84+1)^(1/252))</f>
        <v>1.0004320552332411</v>
      </c>
      <c r="M84" s="2">
        <f>IF(Table1[[#This Row],[Column8]]="","",(1+M83)*(L84)-1)</f>
        <v>3.8067144427098798E-2</v>
      </c>
    </row>
    <row r="85" spans="1:13" x14ac:dyDescent="0.25">
      <c r="A85" s="15">
        <f t="shared" si="2"/>
        <v>42915</v>
      </c>
      <c r="B85" s="25">
        <f t="shared" si="3"/>
        <v>9.9500000000000005E-2</v>
      </c>
      <c r="C85" s="3">
        <f>IF(Table1[[#This Row],[Tesouro Prefixado]]="","",(B85+1)^(1/252))</f>
        <v>1.0003764816888006</v>
      </c>
      <c r="D85" s="2">
        <f>IF(Table1[[#This Row],[Column2]]="","",(1+D84)*(C85)-1)</f>
        <v>3.1735256242720222E-2</v>
      </c>
      <c r="E85" s="1">
        <f>IF(Table1[[#This Row],[Column1]]="","",VLOOKUP(A85,COPOMs!B:E,4)+prêmio_de_risco)</f>
        <v>0.11249999999999999</v>
      </c>
      <c r="F85" s="3">
        <f>IF(Table1[[#This Row],[Tesouro Selic: Cenário 1]]="","",(E85+1)^(1/252))</f>
        <v>1.0004231440043769</v>
      </c>
      <c r="G85" s="2">
        <f>IF(Table1[[#This Row],[Column4]]="","",(1+G84)*(F85)-1)</f>
        <v>3.8330653345949761E-2</v>
      </c>
      <c r="H85" s="1">
        <f>IF(Table1[[#This Row],[Column1]]="","",VLOOKUP(A85,COPOMs!B:H,7)+prêmio_de_risco)</f>
        <v>0.10750000000000001</v>
      </c>
      <c r="I85" s="3">
        <f>IF(Table1[[#This Row],[Tesouro Selic: Cenário 2]]="","",(H85+1)^(1/252))</f>
        <v>1.0004052615523831</v>
      </c>
      <c r="J85" s="2">
        <f>IF(Table1[[#This Row],[Column6]]="","",(1+J84)*(I85)-1)</f>
        <v>3.7665022212270749E-2</v>
      </c>
      <c r="K85" s="1">
        <f>IF(Table1[[#This Row],[Column1]]="","",VLOOKUP(A85,COPOMs!B:K,10)+prêmio_de_risco)</f>
        <v>0.11499999999999999</v>
      </c>
      <c r="L85" s="3">
        <f>IF(Table1[[#This Row],[Tesouro Selic: Cenário 3]]="","",(K85+1)^(1/252))</f>
        <v>1.0004320552332411</v>
      </c>
      <c r="M85" s="2">
        <f>IF(Table1[[#This Row],[Column8]]="","",(1+M84)*(L85)-1)</f>
        <v>3.851564676930419E-2</v>
      </c>
    </row>
    <row r="86" spans="1:13" x14ac:dyDescent="0.25">
      <c r="A86" s="15">
        <f t="shared" si="2"/>
        <v>42916</v>
      </c>
      <c r="B86" s="25">
        <f t="shared" si="3"/>
        <v>9.9500000000000005E-2</v>
      </c>
      <c r="C86" s="3">
        <f>IF(Table1[[#This Row],[Tesouro Prefixado]]="","",(B86+1)^(1/252))</f>
        <v>1.0003764816888006</v>
      </c>
      <c r="D86" s="2">
        <f>IF(Table1[[#This Row],[Column2]]="","",(1+D85)*(C86)-1)</f>
        <v>3.2123685674385616E-2</v>
      </c>
      <c r="E86" s="1">
        <f>IF(Table1[[#This Row],[Column1]]="","",VLOOKUP(A86,COPOMs!B:E,4)+prêmio_de_risco)</f>
        <v>0.11249999999999999</v>
      </c>
      <c r="F86" s="3">
        <f>IF(Table1[[#This Row],[Tesouro Selic: Cenário 1]]="","",(E86+1)^(1/252))</f>
        <v>1.0004231440043769</v>
      </c>
      <c r="G86" s="2">
        <f>IF(Table1[[#This Row],[Column4]]="","",(1+G85)*(F86)-1)</f>
        <v>3.8770016736473956E-2</v>
      </c>
      <c r="H86" s="1">
        <f>IF(Table1[[#This Row],[Column1]]="","",VLOOKUP(A86,COPOMs!B:H,7)+prêmio_de_risco)</f>
        <v>0.10750000000000001</v>
      </c>
      <c r="I86" s="3">
        <f>IF(Table1[[#This Row],[Tesouro Selic: Cenário 2]]="","",(H86+1)^(1/252))</f>
        <v>1.0004052615523831</v>
      </c>
      <c r="J86" s="2">
        <f>IF(Table1[[#This Row],[Column6]]="","",(1+J85)*(I86)-1)</f>
        <v>3.8085547950026166E-2</v>
      </c>
      <c r="K86" s="1">
        <f>IF(Table1[[#This Row],[Column1]]="","",VLOOKUP(A86,COPOMs!B:K,10)+prêmio_de_risco)</f>
        <v>0.11499999999999999</v>
      </c>
      <c r="L86" s="3">
        <f>IF(Table1[[#This Row],[Tesouro Selic: Cenário 3]]="","",(K86+1)^(1/252))</f>
        <v>1.0004320552332411</v>
      </c>
      <c r="M86" s="2">
        <f>IF(Table1[[#This Row],[Column8]]="","",(1+M85)*(L86)-1)</f>
        <v>3.8964342889293624E-2</v>
      </c>
    </row>
    <row r="87" spans="1:13" x14ac:dyDescent="0.25">
      <c r="A87" s="15">
        <f t="shared" si="2"/>
        <v>42919</v>
      </c>
      <c r="B87" s="25">
        <f t="shared" si="3"/>
        <v>9.9500000000000005E-2</v>
      </c>
      <c r="C87" s="3">
        <f>IF(Table1[[#This Row],[Tesouro Prefixado]]="","",(B87+1)^(1/252))</f>
        <v>1.0003764816888006</v>
      </c>
      <c r="D87" s="2">
        <f>IF(Table1[[#This Row],[Column2]]="","",(1+D86)*(C87)-1)</f>
        <v>3.251226134261942E-2</v>
      </c>
      <c r="E87" s="1">
        <f>IF(Table1[[#This Row],[Column1]]="","",VLOOKUP(A87,COPOMs!B:E,4)+prêmio_de_risco)</f>
        <v>0.11249999999999999</v>
      </c>
      <c r="F87" s="3">
        <f>IF(Table1[[#This Row],[Tesouro Selic: Cenário 1]]="","",(E87+1)^(1/252))</f>
        <v>1.0004231440043769</v>
      </c>
      <c r="G87" s="2">
        <f>IF(Table1[[#This Row],[Column4]]="","",(1+G86)*(F87)-1)</f>
        <v>3.920956604098258E-2</v>
      </c>
      <c r="H87" s="1">
        <f>IF(Table1[[#This Row],[Column1]]="","",VLOOKUP(A87,COPOMs!B:H,7)+prêmio_de_risco)</f>
        <v>0.10750000000000001</v>
      </c>
      <c r="I87" s="3">
        <f>IF(Table1[[#This Row],[Tesouro Selic: Cenário 2]]="","",(H87+1)^(1/252))</f>
        <v>1.0004052615523831</v>
      </c>
      <c r="J87" s="2">
        <f>IF(Table1[[#This Row],[Column6]]="","",(1+J86)*(I87)-1)</f>
        <v>3.850624411069492E-2</v>
      </c>
      <c r="K87" s="1">
        <f>IF(Table1[[#This Row],[Column1]]="","",VLOOKUP(A87,COPOMs!B:K,10)+prêmio_de_risco)</f>
        <v>0.11499999999999999</v>
      </c>
      <c r="L87" s="3">
        <f>IF(Table1[[#This Row],[Tesouro Selic: Cenário 3]]="","",(K87+1)^(1/252))</f>
        <v>1.0004320552332411</v>
      </c>
      <c r="M87" s="2">
        <f>IF(Table1[[#This Row],[Column8]]="","",(1+M86)*(L87)-1)</f>
        <v>3.9413232870789905E-2</v>
      </c>
    </row>
    <row r="88" spans="1:13" x14ac:dyDescent="0.25">
      <c r="A88" s="15">
        <f t="shared" si="2"/>
        <v>42920</v>
      </c>
      <c r="B88" s="25">
        <f t="shared" si="3"/>
        <v>9.9500000000000005E-2</v>
      </c>
      <c r="C88" s="3">
        <f>IF(Table1[[#This Row],[Tesouro Prefixado]]="","",(B88+1)^(1/252))</f>
        <v>1.0003764816888006</v>
      </c>
      <c r="D88" s="2">
        <f>IF(Table1[[#This Row],[Column2]]="","",(1+D87)*(C88)-1)</f>
        <v>3.2900983302476927E-2</v>
      </c>
      <c r="E88" s="1">
        <f>IF(Table1[[#This Row],[Column1]]="","",VLOOKUP(A88,COPOMs!B:E,4)+prêmio_de_risco)</f>
        <v>0.11249999999999999</v>
      </c>
      <c r="F88" s="3">
        <f>IF(Table1[[#This Row],[Tesouro Selic: Cenário 1]]="","",(E88+1)^(1/252))</f>
        <v>1.0004231440043769</v>
      </c>
      <c r="G88" s="2">
        <f>IF(Table1[[#This Row],[Column4]]="","",(1+G87)*(F88)-1)</f>
        <v>3.9649301338144038E-2</v>
      </c>
      <c r="H88" s="1">
        <f>IF(Table1[[#This Row],[Column1]]="","",VLOOKUP(A88,COPOMs!B:H,7)+prêmio_de_risco)</f>
        <v>0.10750000000000001</v>
      </c>
      <c r="I88" s="3">
        <f>IF(Table1[[#This Row],[Tesouro Selic: Cenário 2]]="","",(H88+1)^(1/252))</f>
        <v>1.0004052615523831</v>
      </c>
      <c r="J88" s="2">
        <f>IF(Table1[[#This Row],[Column6]]="","",(1+J87)*(I88)-1)</f>
        <v>3.8927110763342654E-2</v>
      </c>
      <c r="K88" s="1">
        <f>IF(Table1[[#This Row],[Column1]]="","",VLOOKUP(A88,COPOMs!B:K,10)+prêmio_de_risco)</f>
        <v>0.11499999999999999</v>
      </c>
      <c r="L88" s="3">
        <f>IF(Table1[[#This Row],[Tesouro Selic: Cenário 3]]="","",(K88+1)^(1/252))</f>
        <v>1.0004320552332411</v>
      </c>
      <c r="M88" s="2">
        <f>IF(Table1[[#This Row],[Column8]]="","",(1+M87)*(L88)-1)</f>
        <v>3.9862316797551811E-2</v>
      </c>
    </row>
    <row r="89" spans="1:13" x14ac:dyDescent="0.25">
      <c r="A89" s="15">
        <f t="shared" si="2"/>
        <v>42921</v>
      </c>
      <c r="B89" s="25">
        <f t="shared" si="3"/>
        <v>9.9500000000000005E-2</v>
      </c>
      <c r="C89" s="3">
        <f>IF(Table1[[#This Row],[Tesouro Prefixado]]="","",(B89+1)^(1/252))</f>
        <v>1.0003764816888006</v>
      </c>
      <c r="D89" s="2">
        <f>IF(Table1[[#This Row],[Column2]]="","",(1+D88)*(C89)-1)</f>
        <v>3.3289851609034304E-2</v>
      </c>
      <c r="E89" s="1">
        <f>IF(Table1[[#This Row],[Column1]]="","",VLOOKUP(A89,COPOMs!B:E,4)+prêmio_de_risco)</f>
        <v>0.11249999999999999</v>
      </c>
      <c r="F89" s="3">
        <f>IF(Table1[[#This Row],[Tesouro Selic: Cenário 1]]="","",(E89+1)^(1/252))</f>
        <v>1.0004231440043769</v>
      </c>
      <c r="G89" s="2">
        <f>IF(Table1[[#This Row],[Column4]]="","",(1+G88)*(F89)-1)</f>
        <v>4.0089222706660044E-2</v>
      </c>
      <c r="H89" s="1">
        <f>IF(Table1[[#This Row],[Column1]]="","",VLOOKUP(A89,COPOMs!B:H,7)+prêmio_de_risco)</f>
        <v>0.10750000000000001</v>
      </c>
      <c r="I89" s="3">
        <f>IF(Table1[[#This Row],[Tesouro Selic: Cenário 2]]="","",(H89+1)^(1/252))</f>
        <v>1.0004052615523831</v>
      </c>
      <c r="J89" s="2">
        <f>IF(Table1[[#This Row],[Column6]]="","",(1+J88)*(I89)-1)</f>
        <v>3.934814797706343E-2</v>
      </c>
      <c r="K89" s="1">
        <f>IF(Table1[[#This Row],[Column1]]="","",VLOOKUP(A89,COPOMs!B:K,10)+prêmio_de_risco)</f>
        <v>0.11499999999999999</v>
      </c>
      <c r="L89" s="3">
        <f>IF(Table1[[#This Row],[Tesouro Selic: Cenário 3]]="","",(K89+1)^(1/252))</f>
        <v>1.0004320552332411</v>
      </c>
      <c r="M89" s="2">
        <f>IF(Table1[[#This Row],[Column8]]="","",(1+M88)*(L89)-1)</f>
        <v>4.0311594753374314E-2</v>
      </c>
    </row>
    <row r="90" spans="1:13" x14ac:dyDescent="0.25">
      <c r="A90" s="15">
        <f t="shared" si="2"/>
        <v>42922</v>
      </c>
      <c r="B90" s="25">
        <f t="shared" si="3"/>
        <v>9.9500000000000005E-2</v>
      </c>
      <c r="C90" s="3">
        <f>IF(Table1[[#This Row],[Tesouro Prefixado]]="","",(B90+1)^(1/252))</f>
        <v>1.0003764816888006</v>
      </c>
      <c r="D90" s="2">
        <f>IF(Table1[[#This Row],[Column2]]="","",(1+D89)*(C90)-1)</f>
        <v>3.3678866317388589E-2</v>
      </c>
      <c r="E90" s="1">
        <f>IF(Table1[[#This Row],[Column1]]="","",VLOOKUP(A90,COPOMs!B:E,4)+prêmio_de_risco)</f>
        <v>0.11249999999999999</v>
      </c>
      <c r="F90" s="3">
        <f>IF(Table1[[#This Row],[Tesouro Selic: Cenário 1]]="","",(E90+1)^(1/252))</f>
        <v>1.0004231440043769</v>
      </c>
      <c r="G90" s="2">
        <f>IF(Table1[[#This Row],[Column4]]="","",(1+G89)*(F90)-1)</f>
        <v>4.0529330225265392E-2</v>
      </c>
      <c r="H90" s="1">
        <f>IF(Table1[[#This Row],[Column1]]="","",VLOOKUP(A90,COPOMs!B:H,7)+prêmio_de_risco)</f>
        <v>0.10750000000000001</v>
      </c>
      <c r="I90" s="3">
        <f>IF(Table1[[#This Row],[Tesouro Selic: Cenário 2]]="","",(H90+1)^(1/252))</f>
        <v>1.0004052615523831</v>
      </c>
      <c r="J90" s="2">
        <f>IF(Table1[[#This Row],[Column6]]="","",(1+J89)*(I90)-1)</f>
        <v>3.9769355820979069E-2</v>
      </c>
      <c r="K90" s="1">
        <f>IF(Table1[[#This Row],[Column1]]="","",VLOOKUP(A90,COPOMs!B:K,10)+prêmio_de_risco)</f>
        <v>0.11499999999999999</v>
      </c>
      <c r="L90" s="3">
        <f>IF(Table1[[#This Row],[Tesouro Selic: Cenário 3]]="","",(K90+1)^(1/252))</f>
        <v>1.0004320552332411</v>
      </c>
      <c r="M90" s="2">
        <f>IF(Table1[[#This Row],[Column8]]="","",(1+M89)*(L90)-1)</f>
        <v>4.0761066822088798E-2</v>
      </c>
    </row>
    <row r="91" spans="1:13" x14ac:dyDescent="0.25">
      <c r="A91" s="15">
        <f t="shared" si="2"/>
        <v>42923</v>
      </c>
      <c r="B91" s="25">
        <f t="shared" si="3"/>
        <v>9.9500000000000005E-2</v>
      </c>
      <c r="C91" s="3">
        <f>IF(Table1[[#This Row],[Tesouro Prefixado]]="","",(B91+1)^(1/252))</f>
        <v>1.0003764816888006</v>
      </c>
      <c r="D91" s="2">
        <f>IF(Table1[[#This Row],[Column2]]="","",(1+D90)*(C91)-1)</f>
        <v>3.4068027482657248E-2</v>
      </c>
      <c r="E91" s="1">
        <f>IF(Table1[[#This Row],[Column1]]="","",VLOOKUP(A91,COPOMs!B:E,4)+prêmio_de_risco)</f>
        <v>0.11249999999999999</v>
      </c>
      <c r="F91" s="3">
        <f>IF(Table1[[#This Row],[Tesouro Selic: Cenário 1]]="","",(E91+1)^(1/252))</f>
        <v>1.0004231440043769</v>
      </c>
      <c r="G91" s="2">
        <f>IF(Table1[[#This Row],[Column4]]="","",(1+G90)*(F91)-1)</f>
        <v>4.096962397272863E-2</v>
      </c>
      <c r="H91" s="1">
        <f>IF(Table1[[#This Row],[Column1]]="","",VLOOKUP(A91,COPOMs!B:H,7)+prêmio_de_risco)</f>
        <v>0.10750000000000001</v>
      </c>
      <c r="I91" s="3">
        <f>IF(Table1[[#This Row],[Tesouro Selic: Cenário 2]]="","",(H91+1)^(1/252))</f>
        <v>1.0004052615523831</v>
      </c>
      <c r="J91" s="2">
        <f>IF(Table1[[#This Row],[Column6]]="","",(1+J90)*(I91)-1)</f>
        <v>4.0190734364239367E-2</v>
      </c>
      <c r="K91" s="1">
        <f>IF(Table1[[#This Row],[Column1]]="","",VLOOKUP(A91,COPOMs!B:K,10)+prêmio_de_risco)</f>
        <v>0.11499999999999999</v>
      </c>
      <c r="L91" s="3">
        <f>IF(Table1[[#This Row],[Tesouro Selic: Cenário 3]]="","",(K91+1)^(1/252))</f>
        <v>1.0004320552332411</v>
      </c>
      <c r="M91" s="2">
        <f>IF(Table1[[#This Row],[Column8]]="","",(1+M90)*(L91)-1)</f>
        <v>4.1210733087562845E-2</v>
      </c>
    </row>
    <row r="92" spans="1:13" x14ac:dyDescent="0.25">
      <c r="A92" s="15">
        <f t="shared" si="2"/>
        <v>42926</v>
      </c>
      <c r="B92" s="25">
        <f t="shared" si="3"/>
        <v>9.9500000000000005E-2</v>
      </c>
      <c r="C92" s="3">
        <f>IF(Table1[[#This Row],[Tesouro Prefixado]]="","",(B92+1)^(1/252))</f>
        <v>1.0003764816888006</v>
      </c>
      <c r="D92" s="2">
        <f>IF(Table1[[#This Row],[Column2]]="","",(1+D91)*(C92)-1)</f>
        <v>3.4457335159978619E-2</v>
      </c>
      <c r="E92" s="1">
        <f>IF(Table1[[#This Row],[Column1]]="","",VLOOKUP(A92,COPOMs!B:E,4)+prêmio_de_risco)</f>
        <v>0.11249999999999999</v>
      </c>
      <c r="F92" s="3">
        <f>IF(Table1[[#This Row],[Tesouro Selic: Cenário 1]]="","",(E92+1)^(1/252))</f>
        <v>1.0004231440043769</v>
      </c>
      <c r="G92" s="2">
        <f>IF(Table1[[#This Row],[Column4]]="","",(1+G91)*(F92)-1)</f>
        <v>4.1410104027851169E-2</v>
      </c>
      <c r="H92" s="1">
        <f>IF(Table1[[#This Row],[Column1]]="","",VLOOKUP(A92,COPOMs!B:H,7)+prêmio_de_risco)</f>
        <v>0.10750000000000001</v>
      </c>
      <c r="I92" s="3">
        <f>IF(Table1[[#This Row],[Tesouro Selic: Cenário 2]]="","",(H92+1)^(1/252))</f>
        <v>1.0004052615523831</v>
      </c>
      <c r="J92" s="2">
        <f>IF(Table1[[#This Row],[Column6]]="","",(1+J91)*(I92)-1)</f>
        <v>4.061228367602232E-2</v>
      </c>
      <c r="K92" s="1">
        <f>IF(Table1[[#This Row],[Column1]]="","",VLOOKUP(A92,COPOMs!B:K,10)+prêmio_de_risco)</f>
        <v>0.11499999999999999</v>
      </c>
      <c r="L92" s="3">
        <f>IF(Table1[[#This Row],[Tesouro Selic: Cenário 3]]="","",(K92+1)^(1/252))</f>
        <v>1.0004320552332411</v>
      </c>
      <c r="M92" s="2">
        <f>IF(Table1[[#This Row],[Column8]]="","",(1+M91)*(L92)-1)</f>
        <v>4.1660593633700005E-2</v>
      </c>
    </row>
    <row r="93" spans="1:13" x14ac:dyDescent="0.25">
      <c r="A93" s="15">
        <f t="shared" si="2"/>
        <v>42927</v>
      </c>
      <c r="B93" s="25">
        <f t="shared" si="3"/>
        <v>9.9500000000000005E-2</v>
      </c>
      <c r="C93" s="3">
        <f>IF(Table1[[#This Row],[Tesouro Prefixado]]="","",(B93+1)^(1/252))</f>
        <v>1.0003764816888006</v>
      </c>
      <c r="D93" s="2">
        <f>IF(Table1[[#This Row],[Column2]]="","",(1+D92)*(C93)-1)</f>
        <v>3.4846789404511691E-2</v>
      </c>
      <c r="E93" s="1">
        <f>IF(Table1[[#This Row],[Column1]]="","",VLOOKUP(A93,COPOMs!B:E,4)+prêmio_de_risco)</f>
        <v>0.11249999999999999</v>
      </c>
      <c r="F93" s="3">
        <f>IF(Table1[[#This Row],[Tesouro Selic: Cenário 1]]="","",(E93+1)^(1/252))</f>
        <v>1.0004231440043769</v>
      </c>
      <c r="G93" s="2">
        <f>IF(Table1[[#This Row],[Column4]]="","",(1+G92)*(F93)-1)</f>
        <v>4.1850770469468168E-2</v>
      </c>
      <c r="H93" s="1">
        <f>IF(Table1[[#This Row],[Column1]]="","",VLOOKUP(A93,COPOMs!B:H,7)+prêmio_de_risco)</f>
        <v>0.10750000000000001</v>
      </c>
      <c r="I93" s="3">
        <f>IF(Table1[[#This Row],[Tesouro Selic: Cenário 2]]="","",(H93+1)^(1/252))</f>
        <v>1.0004052615523831</v>
      </c>
      <c r="J93" s="2">
        <f>IF(Table1[[#This Row],[Column6]]="","",(1+J92)*(I93)-1)</f>
        <v>4.1034003825533683E-2</v>
      </c>
      <c r="K93" s="1">
        <f>IF(Table1[[#This Row],[Column1]]="","",VLOOKUP(A93,COPOMs!B:K,10)+prêmio_de_risco)</f>
        <v>0.11499999999999999</v>
      </c>
      <c r="L93" s="3">
        <f>IF(Table1[[#This Row],[Tesouro Selic: Cenário 3]]="","",(K93+1)^(1/252))</f>
        <v>1.0004320552332411</v>
      </c>
      <c r="M93" s="2">
        <f>IF(Table1[[#This Row],[Column8]]="","",(1+M92)*(L93)-1)</f>
        <v>4.2110648544440465E-2</v>
      </c>
    </row>
    <row r="94" spans="1:13" x14ac:dyDescent="0.25">
      <c r="A94" s="15">
        <f t="shared" si="2"/>
        <v>42928</v>
      </c>
      <c r="B94" s="25">
        <f t="shared" si="3"/>
        <v>9.9500000000000005E-2</v>
      </c>
      <c r="C94" s="3">
        <f>IF(Table1[[#This Row],[Tesouro Prefixado]]="","",(B94+1)^(1/252))</f>
        <v>1.0003764816888006</v>
      </c>
      <c r="D94" s="2">
        <f>IF(Table1[[#This Row],[Column2]]="","",(1+D93)*(C94)-1)</f>
        <v>3.5236390271436546E-2</v>
      </c>
      <c r="E94" s="1">
        <f>IF(Table1[[#This Row],[Column1]]="","",VLOOKUP(A94,COPOMs!B:E,4)+prêmio_de_risco)</f>
        <v>0.11249999999999999</v>
      </c>
      <c r="F94" s="3">
        <f>IF(Table1[[#This Row],[Tesouro Selic: Cenário 1]]="","",(E94+1)^(1/252))</f>
        <v>1.0004231440043769</v>
      </c>
      <c r="G94" s="2">
        <f>IF(Table1[[#This Row],[Column4]]="","",(1+G93)*(F94)-1)</f>
        <v>4.2291623376447873E-2</v>
      </c>
      <c r="H94" s="1">
        <f>IF(Table1[[#This Row],[Column1]]="","",VLOOKUP(A94,COPOMs!B:H,7)+prêmio_de_risco)</f>
        <v>0.10750000000000001</v>
      </c>
      <c r="I94" s="3">
        <f>IF(Table1[[#This Row],[Tesouro Selic: Cenário 2]]="","",(H94+1)^(1/252))</f>
        <v>1.0004052615523831</v>
      </c>
      <c r="J94" s="2">
        <f>IF(Table1[[#This Row],[Column6]]="","",(1+J93)*(I94)-1)</f>
        <v>4.1455894882007627E-2</v>
      </c>
      <c r="K94" s="1">
        <f>IF(Table1[[#This Row],[Column1]]="","",VLOOKUP(A94,COPOMs!B:K,10)+prêmio_de_risco)</f>
        <v>0.11499999999999999</v>
      </c>
      <c r="L94" s="3">
        <f>IF(Table1[[#This Row],[Tesouro Selic: Cenário 3]]="","",(K94+1)^(1/252))</f>
        <v>1.0004320552332411</v>
      </c>
      <c r="M94" s="2">
        <f>IF(Table1[[#This Row],[Column8]]="","",(1+M93)*(L94)-1)</f>
        <v>4.2560897903760386E-2</v>
      </c>
    </row>
    <row r="95" spans="1:13" x14ac:dyDescent="0.25">
      <c r="A95" s="15">
        <f t="shared" si="2"/>
        <v>42929</v>
      </c>
      <c r="B95" s="25">
        <f t="shared" si="3"/>
        <v>9.9500000000000005E-2</v>
      </c>
      <c r="C95" s="3">
        <f>IF(Table1[[#This Row],[Tesouro Prefixado]]="","",(B95+1)^(1/252))</f>
        <v>1.0003764816888006</v>
      </c>
      <c r="D95" s="2">
        <f>IF(Table1[[#This Row],[Column2]]="","",(1+D94)*(C95)-1)</f>
        <v>3.5626137815953696E-2</v>
      </c>
      <c r="E95" s="1">
        <f>IF(Table1[[#This Row],[Column1]]="","",VLOOKUP(A95,COPOMs!B:E,4)+prêmio_de_risco)</f>
        <v>0.11249999999999999</v>
      </c>
      <c r="F95" s="3">
        <f>IF(Table1[[#This Row],[Tesouro Selic: Cenário 1]]="","",(E95+1)^(1/252))</f>
        <v>1.0004231440043769</v>
      </c>
      <c r="G95" s="2">
        <f>IF(Table1[[#This Row],[Column4]]="","",(1+G94)*(F95)-1)</f>
        <v>4.2732662827691836E-2</v>
      </c>
      <c r="H95" s="1">
        <f>IF(Table1[[#This Row],[Column1]]="","",VLOOKUP(A95,COPOMs!B:H,7)+prêmio_de_risco)</f>
        <v>0.10750000000000001</v>
      </c>
      <c r="I95" s="3">
        <f>IF(Table1[[#This Row],[Tesouro Selic: Cenário 2]]="","",(H95+1)^(1/252))</f>
        <v>1.0004052615523831</v>
      </c>
      <c r="J95" s="2">
        <f>IF(Table1[[#This Row],[Column6]]="","",(1+J94)*(I95)-1)</f>
        <v>4.1877956914706083E-2</v>
      </c>
      <c r="K95" s="1">
        <f>IF(Table1[[#This Row],[Column1]]="","",VLOOKUP(A95,COPOMs!B:K,10)+prêmio_de_risco)</f>
        <v>0.11499999999999999</v>
      </c>
      <c r="L95" s="3">
        <f>IF(Table1[[#This Row],[Tesouro Selic: Cenário 3]]="","",(K95+1)^(1/252))</f>
        <v>1.0004320552332411</v>
      </c>
      <c r="M95" s="2">
        <f>IF(Table1[[#This Row],[Column8]]="","",(1+M94)*(L95)-1)</f>
        <v>4.301134179567212E-2</v>
      </c>
    </row>
    <row r="96" spans="1:13" x14ac:dyDescent="0.25">
      <c r="A96" s="15">
        <f t="shared" si="2"/>
        <v>42930</v>
      </c>
      <c r="B96" s="25">
        <f t="shared" si="3"/>
        <v>9.9500000000000005E-2</v>
      </c>
      <c r="C96" s="3">
        <f>IF(Table1[[#This Row],[Tesouro Prefixado]]="","",(B96+1)^(1/252))</f>
        <v>1.0003764816888006</v>
      </c>
      <c r="D96" s="2">
        <f>IF(Table1[[#This Row],[Column2]]="","",(1+D95)*(C96)-1)</f>
        <v>3.6016032093284744E-2</v>
      </c>
      <c r="E96" s="1">
        <f>IF(Table1[[#This Row],[Column1]]="","",VLOOKUP(A96,COPOMs!B:E,4)+prêmio_de_risco)</f>
        <v>0.11249999999999999</v>
      </c>
      <c r="F96" s="3">
        <f>IF(Table1[[#This Row],[Tesouro Selic: Cenário 1]]="","",(E96+1)^(1/252))</f>
        <v>1.0004231440043769</v>
      </c>
      <c r="G96" s="2">
        <f>IF(Table1[[#This Row],[Column4]]="","",(1+G95)*(F96)-1)</f>
        <v>4.317388890213536E-2</v>
      </c>
      <c r="H96" s="1">
        <f>IF(Table1[[#This Row],[Column1]]="","",VLOOKUP(A96,COPOMs!B:H,7)+prêmio_de_risco)</f>
        <v>0.10750000000000001</v>
      </c>
      <c r="I96" s="3">
        <f>IF(Table1[[#This Row],[Tesouro Selic: Cenário 2]]="","",(H96+1)^(1/252))</f>
        <v>1.0004052615523831</v>
      </c>
      <c r="J96" s="2">
        <f>IF(Table1[[#This Row],[Column6]]="","",(1+J95)*(I96)-1)</f>
        <v>4.2300189992918957E-2</v>
      </c>
      <c r="K96" s="1">
        <f>IF(Table1[[#This Row],[Column1]]="","",VLOOKUP(A96,COPOMs!B:K,10)+prêmio_de_risco)</f>
        <v>0.11499999999999999</v>
      </c>
      <c r="L96" s="3">
        <f>IF(Table1[[#This Row],[Tesouro Selic: Cenário 3]]="","",(K96+1)^(1/252))</f>
        <v>1.0004320552332411</v>
      </c>
      <c r="M96" s="2">
        <f>IF(Table1[[#This Row],[Column8]]="","",(1+M95)*(L96)-1)</f>
        <v>4.3461980304224657E-2</v>
      </c>
    </row>
    <row r="97" spans="1:13" x14ac:dyDescent="0.25">
      <c r="A97" s="15">
        <f t="shared" si="2"/>
        <v>42933</v>
      </c>
      <c r="B97" s="25">
        <f t="shared" si="3"/>
        <v>9.9500000000000005E-2</v>
      </c>
      <c r="C97" s="3">
        <f>IF(Table1[[#This Row],[Tesouro Prefixado]]="","",(B97+1)^(1/252))</f>
        <v>1.0003764816888006</v>
      </c>
      <c r="D97" s="2">
        <f>IF(Table1[[#This Row],[Column2]]="","",(1+D96)*(C97)-1)</f>
        <v>3.6406073158671726E-2</v>
      </c>
      <c r="E97" s="1">
        <f>IF(Table1[[#This Row],[Column1]]="","",VLOOKUP(A97,COPOMs!B:E,4)+prêmio_de_risco)</f>
        <v>0.11249999999999999</v>
      </c>
      <c r="F97" s="3">
        <f>IF(Table1[[#This Row],[Tesouro Selic: Cenário 1]]="","",(E97+1)^(1/252))</f>
        <v>1.0004231440043769</v>
      </c>
      <c r="G97" s="2">
        <f>IF(Table1[[#This Row],[Column4]]="","",(1+G96)*(F97)-1)</f>
        <v>4.3615301678746832E-2</v>
      </c>
      <c r="H97" s="1">
        <f>IF(Table1[[#This Row],[Column1]]="","",VLOOKUP(A97,COPOMs!B:H,7)+prêmio_de_risco)</f>
        <v>0.10750000000000001</v>
      </c>
      <c r="I97" s="3">
        <f>IF(Table1[[#This Row],[Tesouro Selic: Cenário 2]]="","",(H97+1)^(1/252))</f>
        <v>1.0004052615523831</v>
      </c>
      <c r="J97" s="2">
        <f>IF(Table1[[#This Row],[Column6]]="","",(1+J96)*(I97)-1)</f>
        <v>4.272259418596458E-2</v>
      </c>
      <c r="K97" s="1">
        <f>IF(Table1[[#This Row],[Column1]]="","",VLOOKUP(A97,COPOMs!B:K,10)+prêmio_de_risco)</f>
        <v>0.11499999999999999</v>
      </c>
      <c r="L97" s="3">
        <f>IF(Table1[[#This Row],[Tesouro Selic: Cenário 3]]="","",(K97+1)^(1/252))</f>
        <v>1.0004320552332411</v>
      </c>
      <c r="M97" s="2">
        <f>IF(Table1[[#This Row],[Column8]]="","",(1+M96)*(L97)-1)</f>
        <v>4.3912813513503179E-2</v>
      </c>
    </row>
    <row r="98" spans="1:13" x14ac:dyDescent="0.25">
      <c r="A98" s="15">
        <f t="shared" si="2"/>
        <v>42934</v>
      </c>
      <c r="B98" s="25">
        <f t="shared" si="3"/>
        <v>9.9500000000000005E-2</v>
      </c>
      <c r="C98" s="3">
        <f>IF(Table1[[#This Row],[Tesouro Prefixado]]="","",(B98+1)^(1/252))</f>
        <v>1.0003764816888006</v>
      </c>
      <c r="D98" s="2">
        <f>IF(Table1[[#This Row],[Column2]]="","",(1+D97)*(C98)-1)</f>
        <v>3.6796261067377545E-2</v>
      </c>
      <c r="E98" s="1">
        <f>IF(Table1[[#This Row],[Column1]]="","",VLOOKUP(A98,COPOMs!B:E,4)+prêmio_de_risco)</f>
        <v>0.11249999999999999</v>
      </c>
      <c r="F98" s="3">
        <f>IF(Table1[[#This Row],[Tesouro Selic: Cenário 1]]="","",(E98+1)^(1/252))</f>
        <v>1.0004231440043769</v>
      </c>
      <c r="G98" s="2">
        <f>IF(Table1[[#This Row],[Column4]]="","",(1+G97)*(F98)-1)</f>
        <v>4.4056901236528168E-2</v>
      </c>
      <c r="H98" s="1">
        <f>IF(Table1[[#This Row],[Column1]]="","",VLOOKUP(A98,COPOMs!B:H,7)+prêmio_de_risco)</f>
        <v>0.10750000000000001</v>
      </c>
      <c r="I98" s="3">
        <f>IF(Table1[[#This Row],[Tesouro Selic: Cenário 2]]="","",(H98+1)^(1/252))</f>
        <v>1.0004052615523831</v>
      </c>
      <c r="J98" s="2">
        <f>IF(Table1[[#This Row],[Column6]]="","",(1+J97)*(I98)-1)</f>
        <v>4.3145169563189256E-2</v>
      </c>
      <c r="K98" s="1">
        <f>IF(Table1[[#This Row],[Column1]]="","",VLOOKUP(A98,COPOMs!B:K,10)+prêmio_de_risco)</f>
        <v>0.11499999999999999</v>
      </c>
      <c r="L98" s="3">
        <f>IF(Table1[[#This Row],[Tesouro Selic: Cenário 3]]="","",(K98+1)^(1/252))</f>
        <v>1.0004320552332411</v>
      </c>
      <c r="M98" s="2">
        <f>IF(Table1[[#This Row],[Column8]]="","",(1+M97)*(L98)-1)</f>
        <v>4.4363841507629065E-2</v>
      </c>
    </row>
    <row r="99" spans="1:13" x14ac:dyDescent="0.25">
      <c r="A99" s="15">
        <f t="shared" si="2"/>
        <v>42935</v>
      </c>
      <c r="B99" s="25">
        <f t="shared" si="3"/>
        <v>9.9500000000000005E-2</v>
      </c>
      <c r="C99" s="3">
        <f>IF(Table1[[#This Row],[Tesouro Prefixado]]="","",(B99+1)^(1/252))</f>
        <v>1.0003764816888006</v>
      </c>
      <c r="D99" s="2">
        <f>IF(Table1[[#This Row],[Column2]]="","",(1+D98)*(C99)-1)</f>
        <v>3.7186595874686201E-2</v>
      </c>
      <c r="E99" s="1">
        <f>IF(Table1[[#This Row],[Column1]]="","",VLOOKUP(A99,COPOMs!B:E,4)+prêmio_de_risco)</f>
        <v>0.11249999999999999</v>
      </c>
      <c r="F99" s="3">
        <f>IF(Table1[[#This Row],[Tesouro Selic: Cenário 1]]="","",(E99+1)^(1/252))</f>
        <v>1.0004231440043769</v>
      </c>
      <c r="G99" s="2">
        <f>IF(Table1[[#This Row],[Column4]]="","",(1+G98)*(F99)-1)</f>
        <v>4.4498687654514812E-2</v>
      </c>
      <c r="H99" s="1">
        <f>IF(Table1[[#This Row],[Column1]]="","",VLOOKUP(A99,COPOMs!B:H,7)+prêmio_de_risco)</f>
        <v>0.10750000000000001</v>
      </c>
      <c r="I99" s="3">
        <f>IF(Table1[[#This Row],[Tesouro Selic: Cenário 2]]="","",(H99+1)^(1/252))</f>
        <v>1.0004052615523831</v>
      </c>
      <c r="J99" s="2">
        <f>IF(Table1[[#This Row],[Column6]]="","",(1+J98)*(I99)-1)</f>
        <v>4.3567916193967271E-2</v>
      </c>
      <c r="K99" s="1">
        <f>IF(Table1[[#This Row],[Column1]]="","",VLOOKUP(A99,COPOMs!B:K,10)+prêmio_de_risco)</f>
        <v>0.11499999999999999</v>
      </c>
      <c r="L99" s="3">
        <f>IF(Table1[[#This Row],[Tesouro Selic: Cenário 3]]="","",(K99+1)^(1/252))</f>
        <v>1.0004320552332411</v>
      </c>
      <c r="M99" s="2">
        <f>IF(Table1[[#This Row],[Column8]]="","",(1+M98)*(L99)-1)</f>
        <v>4.4815064370760105E-2</v>
      </c>
    </row>
    <row r="100" spans="1:13" x14ac:dyDescent="0.25">
      <c r="A100" s="15">
        <f t="shared" si="2"/>
        <v>42936</v>
      </c>
      <c r="B100" s="25">
        <f t="shared" si="3"/>
        <v>9.9500000000000005E-2</v>
      </c>
      <c r="C100" s="3">
        <f>IF(Table1[[#This Row],[Tesouro Prefixado]]="","",(B100+1)^(1/252))</f>
        <v>1.0003764816888006</v>
      </c>
      <c r="D100" s="2">
        <f>IF(Table1[[#This Row],[Column2]]="","",(1+D99)*(C100)-1)</f>
        <v>3.7577077635902345E-2</v>
      </c>
      <c r="E100" s="1">
        <f>IF(Table1[[#This Row],[Column1]]="","",VLOOKUP(A100,COPOMs!B:E,4)+prêmio_de_risco)</f>
        <v>0.11249999999999999</v>
      </c>
      <c r="F100" s="3">
        <f>IF(Table1[[#This Row],[Tesouro Selic: Cenário 1]]="","",(E100+1)^(1/252))</f>
        <v>1.0004231440043769</v>
      </c>
      <c r="G100" s="2">
        <f>IF(Table1[[#This Row],[Column4]]="","",(1+G99)*(F100)-1)</f>
        <v>4.4940661011775296E-2</v>
      </c>
      <c r="H100" s="1">
        <f>IF(Table1[[#This Row],[Column1]]="","",VLOOKUP(A100,COPOMs!B:H,7)+prêmio_de_risco)</f>
        <v>0.10750000000000001</v>
      </c>
      <c r="I100" s="3">
        <f>IF(Table1[[#This Row],[Tesouro Selic: Cenário 2]]="","",(H100+1)^(1/252))</f>
        <v>1.0004052615523831</v>
      </c>
      <c r="J100" s="2">
        <f>IF(Table1[[#This Row],[Column6]]="","",(1+J99)*(I100)-1)</f>
        <v>4.3990834147701108E-2</v>
      </c>
      <c r="K100" s="1">
        <f>IF(Table1[[#This Row],[Column1]]="","",VLOOKUP(A100,COPOMs!B:K,10)+prêmio_de_risco)</f>
        <v>0.11499999999999999</v>
      </c>
      <c r="L100" s="3">
        <f>IF(Table1[[#This Row],[Tesouro Selic: Cenário 3]]="","",(K100+1)^(1/252))</f>
        <v>1.0004320552332411</v>
      </c>
      <c r="M100" s="2">
        <f>IF(Table1[[#This Row],[Column8]]="","",(1+M99)*(L100)-1)</f>
        <v>4.5266482187090507E-2</v>
      </c>
    </row>
    <row r="101" spans="1:13" x14ac:dyDescent="0.25">
      <c r="A101" s="15">
        <f t="shared" si="2"/>
        <v>42937</v>
      </c>
      <c r="B101" s="25">
        <f t="shared" si="3"/>
        <v>9.9500000000000005E-2</v>
      </c>
      <c r="C101" s="3">
        <f>IF(Table1[[#This Row],[Tesouro Prefixado]]="","",(B101+1)^(1/252))</f>
        <v>1.0003764816888006</v>
      </c>
      <c r="D101" s="2">
        <f>IF(Table1[[#This Row],[Column2]]="","",(1+D100)*(C101)-1)</f>
        <v>3.7967706406351498E-2</v>
      </c>
      <c r="E101" s="1">
        <f>IF(Table1[[#This Row],[Column1]]="","",VLOOKUP(A101,COPOMs!B:E,4)+prêmio_de_risco)</f>
        <v>0.11249999999999999</v>
      </c>
      <c r="F101" s="3">
        <f>IF(Table1[[#This Row],[Tesouro Selic: Cenário 1]]="","",(E101+1)^(1/252))</f>
        <v>1.0004231440043769</v>
      </c>
      <c r="G101" s="2">
        <f>IF(Table1[[#This Row],[Column4]]="","",(1+G100)*(F101)-1)</f>
        <v>4.538282138741212E-2</v>
      </c>
      <c r="H101" s="1">
        <f>IF(Table1[[#This Row],[Column1]]="","",VLOOKUP(A101,COPOMs!B:H,7)+prêmio_de_risco)</f>
        <v>0.10750000000000001</v>
      </c>
      <c r="I101" s="3">
        <f>IF(Table1[[#This Row],[Tesouro Selic: Cenário 2]]="","",(H101+1)^(1/252))</f>
        <v>1.0004052615523831</v>
      </c>
      <c r="J101" s="2">
        <f>IF(Table1[[#This Row],[Column6]]="","",(1+J100)*(I101)-1)</f>
        <v>4.441392349382145E-2</v>
      </c>
      <c r="K101" s="1">
        <f>IF(Table1[[#This Row],[Column1]]="","",VLOOKUP(A101,COPOMs!B:K,10)+prêmio_de_risco)</f>
        <v>0.11499999999999999</v>
      </c>
      <c r="L101" s="3">
        <f>IF(Table1[[#This Row],[Tesouro Selic: Cenário 3]]="","",(K101+1)^(1/252))</f>
        <v>1.0004320552332411</v>
      </c>
      <c r="M101" s="2">
        <f>IF(Table1[[#This Row],[Column8]]="","",(1+M100)*(L101)-1)</f>
        <v>4.5718095040850892E-2</v>
      </c>
    </row>
    <row r="102" spans="1:13" x14ac:dyDescent="0.25">
      <c r="A102" s="15">
        <f t="shared" si="2"/>
        <v>42940</v>
      </c>
      <c r="B102" s="25">
        <f t="shared" si="3"/>
        <v>9.9500000000000005E-2</v>
      </c>
      <c r="C102" s="3">
        <f>IF(Table1[[#This Row],[Tesouro Prefixado]]="","",(B102+1)^(1/252))</f>
        <v>1.0003764816888006</v>
      </c>
      <c r="D102" s="2">
        <f>IF(Table1[[#This Row],[Column2]]="","",(1+D101)*(C102)-1)</f>
        <v>3.8358482241379832E-2</v>
      </c>
      <c r="E102" s="1">
        <f>IF(Table1[[#This Row],[Column1]]="","",VLOOKUP(A102,COPOMs!B:E,4)+prêmio_de_risco)</f>
        <v>0.11249999999999999</v>
      </c>
      <c r="F102" s="3">
        <f>IF(Table1[[#This Row],[Tesouro Selic: Cenário 1]]="","",(E102+1)^(1/252))</f>
        <v>1.0004231440043769</v>
      </c>
      <c r="G102" s="2">
        <f>IF(Table1[[#This Row],[Column4]]="","",(1+G101)*(F102)-1)</f>
        <v>4.5825168860560872E-2</v>
      </c>
      <c r="H102" s="1">
        <f>IF(Table1[[#This Row],[Column1]]="","",VLOOKUP(A102,COPOMs!B:H,7)+prêmio_de_risco)</f>
        <v>0.10750000000000001</v>
      </c>
      <c r="I102" s="3">
        <f>IF(Table1[[#This Row],[Tesouro Selic: Cenário 2]]="","",(H102+1)^(1/252))</f>
        <v>1.0004052615523831</v>
      </c>
      <c r="J102" s="2">
        <f>IF(Table1[[#This Row],[Column6]]="","",(1+J101)*(I102)-1)</f>
        <v>4.4837184301786959E-2</v>
      </c>
      <c r="K102" s="1">
        <f>IF(Table1[[#This Row],[Column1]]="","",VLOOKUP(A102,COPOMs!B:K,10)+prêmio_de_risco)</f>
        <v>0.11499999999999999</v>
      </c>
      <c r="L102" s="3">
        <f>IF(Table1[[#This Row],[Tesouro Selic: Cenário 3]]="","",(K102+1)^(1/252))</f>
        <v>1.0004320552332411</v>
      </c>
      <c r="M102" s="2">
        <f>IF(Table1[[#This Row],[Column8]]="","",(1+M101)*(L102)-1)</f>
        <v>4.6169903016308078E-2</v>
      </c>
    </row>
    <row r="103" spans="1:13" x14ac:dyDescent="0.25">
      <c r="A103" s="15">
        <f t="shared" si="2"/>
        <v>42941</v>
      </c>
      <c r="B103" s="25">
        <f t="shared" si="3"/>
        <v>9.9500000000000005E-2</v>
      </c>
      <c r="C103" s="3">
        <f>IF(Table1[[#This Row],[Tesouro Prefixado]]="","",(B103+1)^(1/252))</f>
        <v>1.0003764816888006</v>
      </c>
      <c r="D103" s="2">
        <f>IF(Table1[[#This Row],[Column2]]="","",(1+D102)*(C103)-1)</f>
        <v>3.8749405196354392E-2</v>
      </c>
      <c r="E103" s="1">
        <f>IF(Table1[[#This Row],[Column1]]="","",VLOOKUP(A103,COPOMs!B:E,4)+prêmio_de_risco)</f>
        <v>0.11249999999999999</v>
      </c>
      <c r="F103" s="3">
        <f>IF(Table1[[#This Row],[Tesouro Selic: Cenário 1]]="","",(E103+1)^(1/252))</f>
        <v>1.0004231440043769</v>
      </c>
      <c r="G103" s="2">
        <f>IF(Table1[[#This Row],[Column4]]="","",(1+G102)*(F103)-1)</f>
        <v>4.6267703510390668E-2</v>
      </c>
      <c r="H103" s="1">
        <f>IF(Table1[[#This Row],[Column1]]="","",VLOOKUP(A103,COPOMs!B:H,7)+prêmio_de_risco)</f>
        <v>0.10750000000000001</v>
      </c>
      <c r="I103" s="3">
        <f>IF(Table1[[#This Row],[Tesouro Selic: Cenário 2]]="","",(H103+1)^(1/252))</f>
        <v>1.0004052615523831</v>
      </c>
      <c r="J103" s="2">
        <f>IF(Table1[[#This Row],[Column6]]="","",(1+J102)*(I103)-1)</f>
        <v>4.5260616641084717E-2</v>
      </c>
      <c r="K103" s="1">
        <f>IF(Table1[[#This Row],[Column1]]="","",VLOOKUP(A103,COPOMs!B:K,10)+prêmio_de_risco)</f>
        <v>0.11499999999999999</v>
      </c>
      <c r="L103" s="3">
        <f>IF(Table1[[#This Row],[Tesouro Selic: Cenário 3]]="","",(K103+1)^(1/252))</f>
        <v>1.0004320552332411</v>
      </c>
      <c r="M103" s="2">
        <f>IF(Table1[[#This Row],[Column8]]="","",(1+M102)*(L103)-1)</f>
        <v>4.6621906197765517E-2</v>
      </c>
    </row>
    <row r="104" spans="1:13" x14ac:dyDescent="0.25">
      <c r="A104" s="15">
        <f t="shared" si="2"/>
        <v>42942</v>
      </c>
      <c r="B104" s="25">
        <f t="shared" si="3"/>
        <v>9.9500000000000005E-2</v>
      </c>
      <c r="C104" s="3">
        <f>IF(Table1[[#This Row],[Tesouro Prefixado]]="","",(B104+1)^(1/252))</f>
        <v>1.0003764816888006</v>
      </c>
      <c r="D104" s="2">
        <f>IF(Table1[[#This Row],[Column2]]="","",(1+D103)*(C104)-1)</f>
        <v>3.9140475326663315E-2</v>
      </c>
      <c r="E104" s="1">
        <f>IF(Table1[[#This Row],[Column1]]="","",VLOOKUP(A104,COPOMs!B:E,4)+prêmio_de_risco)</f>
        <v>0.11249999999999999</v>
      </c>
      <c r="F104" s="3">
        <f>IF(Table1[[#This Row],[Tesouro Selic: Cenário 1]]="","",(E104+1)^(1/252))</f>
        <v>1.0004231440043769</v>
      </c>
      <c r="G104" s="2">
        <f>IF(Table1[[#This Row],[Column4]]="","",(1+G103)*(F104)-1)</f>
        <v>4.6710425416104373E-2</v>
      </c>
      <c r="H104" s="1">
        <f>IF(Table1[[#This Row],[Column1]]="","",VLOOKUP(A104,COPOMs!B:H,7)+prêmio_de_risco)</f>
        <v>0.10750000000000001</v>
      </c>
      <c r="I104" s="3">
        <f>IF(Table1[[#This Row],[Tesouro Selic: Cenário 2]]="","",(H104+1)^(1/252))</f>
        <v>1.0004052615523831</v>
      </c>
      <c r="J104" s="2">
        <f>IF(Table1[[#This Row],[Column6]]="","",(1+J103)*(I104)-1)</f>
        <v>4.5684220581229562E-2</v>
      </c>
      <c r="K104" s="1">
        <f>IF(Table1[[#This Row],[Column1]]="","",VLOOKUP(A104,COPOMs!B:K,10)+prêmio_de_risco)</f>
        <v>0.11499999999999999</v>
      </c>
      <c r="L104" s="3">
        <f>IF(Table1[[#This Row],[Tesouro Selic: Cenário 3]]="","",(K104+1)^(1/252))</f>
        <v>1.0004320552332411</v>
      </c>
      <c r="M104" s="2">
        <f>IF(Table1[[#This Row],[Column8]]="","",(1+M103)*(L104)-1)</f>
        <v>4.7074104669563077E-2</v>
      </c>
    </row>
    <row r="105" spans="1:13" x14ac:dyDescent="0.25">
      <c r="A105" s="15">
        <f t="shared" si="2"/>
        <v>42943</v>
      </c>
      <c r="B105" s="25">
        <f t="shared" si="3"/>
        <v>9.9500000000000005E-2</v>
      </c>
      <c r="C105" s="3">
        <f>IF(Table1[[#This Row],[Tesouro Prefixado]]="","",(B105+1)^(1/252))</f>
        <v>1.0003764816888006</v>
      </c>
      <c r="D105" s="2">
        <f>IF(Table1[[#This Row],[Column2]]="","",(1+D104)*(C105)-1)</f>
        <v>3.9531692687715392E-2</v>
      </c>
      <c r="E105" s="1">
        <f>IF(Table1[[#This Row],[Column1]]="","",VLOOKUP(A105,COPOMs!B:E,4)+prêmio_de_risco)</f>
        <v>0.10499999999999998</v>
      </c>
      <c r="F105" s="3">
        <f>IF(Table1[[#This Row],[Tesouro Selic: Cenário 1]]="","",(E105+1)^(1/252))</f>
        <v>1.0003962901489072</v>
      </c>
      <c r="G105" s="2">
        <f>IF(Table1[[#This Row],[Column4]]="","",(1+G104)*(F105)-1)</f>
        <v>4.7125226446455226E-2</v>
      </c>
      <c r="H105" s="1">
        <f>IF(Table1[[#This Row],[Column1]]="","",VLOOKUP(A105,COPOMs!B:H,7)+prêmio_de_risco)</f>
        <v>9.7500000000000017E-2</v>
      </c>
      <c r="I105" s="3">
        <f>IF(Table1[[#This Row],[Tesouro Selic: Cenário 2]]="","",(H105+1)^(1/252))</f>
        <v>1.00036925413359</v>
      </c>
      <c r="J105" s="2">
        <f>IF(Table1[[#This Row],[Column6]]="","",(1+J104)*(I105)-1)</f>
        <v>4.6070343802109059E-2</v>
      </c>
      <c r="K105" s="1">
        <f>IF(Table1[[#This Row],[Column1]]="","",VLOOKUP(A105,COPOMs!B:K,10)+prêmio_de_risco)</f>
        <v>0.10999999999999999</v>
      </c>
      <c r="L105" s="3">
        <f>IF(Table1[[#This Row],[Tesouro Selic: Cenário 3]]="","",(K105+1)^(1/252))</f>
        <v>1.0004142128073805</v>
      </c>
      <c r="M105" s="2">
        <f>IF(Table1[[#This Row],[Column8]]="","",(1+M104)*(L105)-1)</f>
        <v>4.7507816173993689E-2</v>
      </c>
    </row>
    <row r="106" spans="1:13" x14ac:dyDescent="0.25">
      <c r="A106" s="15">
        <f t="shared" si="2"/>
        <v>42944</v>
      </c>
      <c r="B106" s="25">
        <f t="shared" si="3"/>
        <v>9.9500000000000005E-2</v>
      </c>
      <c r="C106" s="3">
        <f>IF(Table1[[#This Row],[Tesouro Prefixado]]="","",(B106+1)^(1/252))</f>
        <v>1.0003764816888006</v>
      </c>
      <c r="D106" s="2">
        <f>IF(Table1[[#This Row],[Column2]]="","",(1+D105)*(C106)-1)</f>
        <v>3.992305733494006E-2</v>
      </c>
      <c r="E106" s="1">
        <f>IF(Table1[[#This Row],[Column1]]="","",VLOOKUP(A106,COPOMs!B:E,4)+prêmio_de_risco)</f>
        <v>0.10499999999999998</v>
      </c>
      <c r="F106" s="3">
        <f>IF(Table1[[#This Row],[Tesouro Selic: Cenário 1]]="","",(E106+1)^(1/252))</f>
        <v>1.0003962901489072</v>
      </c>
      <c r="G106" s="2">
        <f>IF(Table1[[#This Row],[Column4]]="","",(1+G105)*(F106)-1)</f>
        <v>4.7540191858368219E-2</v>
      </c>
      <c r="H106" s="1">
        <f>IF(Table1[[#This Row],[Column1]]="","",VLOOKUP(A106,COPOMs!B:H,7)+prêmio_de_risco)</f>
        <v>9.7500000000000017E-2</v>
      </c>
      <c r="I106" s="3">
        <f>IF(Table1[[#This Row],[Tesouro Selic: Cenário 2]]="","",(H106+1)^(1/252))</f>
        <v>1.00036925413359</v>
      </c>
      <c r="J106" s="2">
        <f>IF(Table1[[#This Row],[Column6]]="","",(1+J105)*(I106)-1)</f>
        <v>4.6456609600583842E-2</v>
      </c>
      <c r="K106" s="1">
        <f>IF(Table1[[#This Row],[Column1]]="","",VLOOKUP(A106,COPOMs!B:K,10)+prêmio_de_risco)</f>
        <v>0.10999999999999999</v>
      </c>
      <c r="L106" s="3">
        <f>IF(Table1[[#This Row],[Tesouro Selic: Cenário 3]]="","",(K106+1)^(1/252))</f>
        <v>1.0004142128073805</v>
      </c>
      <c r="M106" s="2">
        <f>IF(Table1[[#This Row],[Column8]]="","",(1+M105)*(L106)-1)</f>
        <v>4.7941707327284089E-2</v>
      </c>
    </row>
    <row r="107" spans="1:13" x14ac:dyDescent="0.25">
      <c r="A107" s="15">
        <f t="shared" si="2"/>
        <v>42947</v>
      </c>
      <c r="B107" s="25">
        <f t="shared" si="3"/>
        <v>9.9500000000000005E-2</v>
      </c>
      <c r="C107" s="3">
        <f>IF(Table1[[#This Row],[Tesouro Prefixado]]="","",(B107+1)^(1/252))</f>
        <v>1.0003764816888006</v>
      </c>
      <c r="D107" s="2">
        <f>IF(Table1[[#This Row],[Column2]]="","",(1+D106)*(C107)-1)</f>
        <v>4.0314569323788074E-2</v>
      </c>
      <c r="E107" s="1">
        <f>IF(Table1[[#This Row],[Column1]]="","",VLOOKUP(A107,COPOMs!B:E,4)+prêmio_de_risco)</f>
        <v>0.10499999999999998</v>
      </c>
      <c r="F107" s="3">
        <f>IF(Table1[[#This Row],[Tesouro Selic: Cenário 1]]="","",(E107+1)^(1/252))</f>
        <v>1.0003962901489072</v>
      </c>
      <c r="G107" s="2">
        <f>IF(Table1[[#This Row],[Column4]]="","",(1+G106)*(F107)-1)</f>
        <v>4.7955321716986132E-2</v>
      </c>
      <c r="H107" s="1">
        <f>IF(Table1[[#This Row],[Column1]]="","",VLOOKUP(A107,COPOMs!B:H,7)+prêmio_de_risco)</f>
        <v>9.7500000000000017E-2</v>
      </c>
      <c r="I107" s="3">
        <f>IF(Table1[[#This Row],[Tesouro Selic: Cenário 2]]="","",(H107+1)^(1/252))</f>
        <v>1.00036925413359</v>
      </c>
      <c r="J107" s="2">
        <f>IF(Table1[[#This Row],[Column6]]="","",(1+J106)*(I107)-1)</f>
        <v>4.6843018029301353E-2</v>
      </c>
      <c r="K107" s="1">
        <f>IF(Table1[[#This Row],[Column1]]="","",VLOOKUP(A107,COPOMs!B:K,10)+prêmio_de_risco)</f>
        <v>0.10999999999999999</v>
      </c>
      <c r="L107" s="3">
        <f>IF(Table1[[#This Row],[Tesouro Selic: Cenário 3]]="","",(K107+1)^(1/252))</f>
        <v>1.0004142128073805</v>
      </c>
      <c r="M107" s="2">
        <f>IF(Table1[[#This Row],[Column8]]="","",(1+M106)*(L107)-1)</f>
        <v>4.8375778203847197E-2</v>
      </c>
    </row>
    <row r="108" spans="1:13" x14ac:dyDescent="0.25">
      <c r="A108" s="15">
        <f t="shared" si="2"/>
        <v>42948</v>
      </c>
      <c r="B108" s="25">
        <f t="shared" si="3"/>
        <v>9.9500000000000005E-2</v>
      </c>
      <c r="C108" s="3">
        <f>IF(Table1[[#This Row],[Tesouro Prefixado]]="","",(B108+1)^(1/252))</f>
        <v>1.0003764816888006</v>
      </c>
      <c r="D108" s="2">
        <f>IF(Table1[[#This Row],[Column2]]="","",(1+D107)*(C108)-1)</f>
        <v>4.0706228709730841E-2</v>
      </c>
      <c r="E108" s="1">
        <f>IF(Table1[[#This Row],[Column1]]="","",VLOOKUP(A108,COPOMs!B:E,4)+prêmio_de_risco)</f>
        <v>0.10499999999999998</v>
      </c>
      <c r="F108" s="3">
        <f>IF(Table1[[#This Row],[Tesouro Selic: Cenário 1]]="","",(E108+1)^(1/252))</f>
        <v>1.0003962901489072</v>
      </c>
      <c r="G108" s="2">
        <f>IF(Table1[[#This Row],[Column4]]="","",(1+G107)*(F108)-1)</f>
        <v>4.8370616087477503E-2</v>
      </c>
      <c r="H108" s="1">
        <f>IF(Table1[[#This Row],[Column1]]="","",VLOOKUP(A108,COPOMs!B:H,7)+prêmio_de_risco)</f>
        <v>9.7500000000000017E-2</v>
      </c>
      <c r="I108" s="3">
        <f>IF(Table1[[#This Row],[Tesouro Selic: Cenário 2]]="","",(H108+1)^(1/252))</f>
        <v>1.00036925413359</v>
      </c>
      <c r="J108" s="2">
        <f>IF(Table1[[#This Row],[Column6]]="","",(1+J107)*(I108)-1)</f>
        <v>4.7229569140928573E-2</v>
      </c>
      <c r="K108" s="1">
        <f>IF(Table1[[#This Row],[Column1]]="","",VLOOKUP(A108,COPOMs!B:K,10)+prêmio_de_risco)</f>
        <v>0.10999999999999999</v>
      </c>
      <c r="L108" s="3">
        <f>IF(Table1[[#This Row],[Tesouro Selic: Cenário 3]]="","",(K108+1)^(1/252))</f>
        <v>1.0004142128073805</v>
      </c>
      <c r="M108" s="2">
        <f>IF(Table1[[#This Row],[Column8]]="","",(1+M107)*(L108)-1)</f>
        <v>4.8810028878126799E-2</v>
      </c>
    </row>
    <row r="109" spans="1:13" x14ac:dyDescent="0.25">
      <c r="A109" s="15">
        <f t="shared" si="2"/>
        <v>42949</v>
      </c>
      <c r="B109" s="25">
        <f t="shared" si="3"/>
        <v>9.9500000000000005E-2</v>
      </c>
      <c r="C109" s="3">
        <f>IF(Table1[[#This Row],[Tesouro Prefixado]]="","",(B109+1)^(1/252))</f>
        <v>1.0003764816888006</v>
      </c>
      <c r="D109" s="2">
        <f>IF(Table1[[#This Row],[Column2]]="","",(1+D108)*(C109)-1)</f>
        <v>4.1098035548260636E-2</v>
      </c>
      <c r="E109" s="1">
        <f>IF(Table1[[#This Row],[Column1]]="","",VLOOKUP(A109,COPOMs!B:E,4)+prêmio_de_risco)</f>
        <v>0.10499999999999998</v>
      </c>
      <c r="F109" s="3">
        <f>IF(Table1[[#This Row],[Tesouro Selic: Cenário 1]]="","",(E109+1)^(1/252))</f>
        <v>1.0003962901489072</v>
      </c>
      <c r="G109" s="2">
        <f>IF(Table1[[#This Row],[Column4]]="","",(1+G108)*(F109)-1)</f>
        <v>4.8786075035036625E-2</v>
      </c>
      <c r="H109" s="1">
        <f>IF(Table1[[#This Row],[Column1]]="","",VLOOKUP(A109,COPOMs!B:H,7)+prêmio_de_risco)</f>
        <v>9.7500000000000017E-2</v>
      </c>
      <c r="I109" s="3">
        <f>IF(Table1[[#This Row],[Tesouro Selic: Cenário 2]]="","",(H109+1)^(1/252))</f>
        <v>1.00036925413359</v>
      </c>
      <c r="J109" s="2">
        <f>IF(Table1[[#This Row],[Column6]]="","",(1+J108)*(I109)-1)</f>
        <v>4.7616262988151581E-2</v>
      </c>
      <c r="K109" s="1">
        <f>IF(Table1[[#This Row],[Column1]]="","",VLOOKUP(A109,COPOMs!B:K,10)+prêmio_de_risco)</f>
        <v>0.10999999999999999</v>
      </c>
      <c r="L109" s="3">
        <f>IF(Table1[[#This Row],[Tesouro Selic: Cenário 3]]="","",(K109+1)^(1/252))</f>
        <v>1.0004142128073805</v>
      </c>
      <c r="M109" s="2">
        <f>IF(Table1[[#This Row],[Column8]]="","",(1+M108)*(L109)-1)</f>
        <v>4.924445942459732E-2</v>
      </c>
    </row>
    <row r="110" spans="1:13" x14ac:dyDescent="0.25">
      <c r="A110" s="15">
        <f t="shared" si="2"/>
        <v>42950</v>
      </c>
      <c r="B110" s="25">
        <f t="shared" si="3"/>
        <v>9.9500000000000005E-2</v>
      </c>
      <c r="C110" s="3">
        <f>IF(Table1[[#This Row],[Tesouro Prefixado]]="","",(B110+1)^(1/252))</f>
        <v>1.0003764816888006</v>
      </c>
      <c r="D110" s="2">
        <f>IF(Table1[[#This Row],[Column2]]="","",(1+D109)*(C110)-1)</f>
        <v>4.1489989894890833E-2</v>
      </c>
      <c r="E110" s="1">
        <f>IF(Table1[[#This Row],[Column1]]="","",VLOOKUP(A110,COPOMs!B:E,4)+prêmio_de_risco)</f>
        <v>0.10499999999999998</v>
      </c>
      <c r="F110" s="3">
        <f>IF(Table1[[#This Row],[Tesouro Selic: Cenário 1]]="","",(E110+1)^(1/252))</f>
        <v>1.0003962901489072</v>
      </c>
      <c r="G110" s="2">
        <f>IF(Table1[[#This Row],[Column4]]="","",(1+G109)*(F110)-1)</f>
        <v>4.9201698624883994E-2</v>
      </c>
      <c r="H110" s="1">
        <f>IF(Table1[[#This Row],[Column1]]="","",VLOOKUP(A110,COPOMs!B:H,7)+prêmio_de_risco)</f>
        <v>9.7500000000000017E-2</v>
      </c>
      <c r="I110" s="3">
        <f>IF(Table1[[#This Row],[Tesouro Selic: Cenário 2]]="","",(H110+1)^(1/252))</f>
        <v>1.00036925413359</v>
      </c>
      <c r="J110" s="2">
        <f>IF(Table1[[#This Row],[Column6]]="","",(1+J109)*(I110)-1)</f>
        <v>4.8003099623675993E-2</v>
      </c>
      <c r="K110" s="1">
        <f>IF(Table1[[#This Row],[Column1]]="","",VLOOKUP(A110,COPOMs!B:K,10)+prêmio_de_risco)</f>
        <v>0.10999999999999999</v>
      </c>
      <c r="L110" s="3">
        <f>IF(Table1[[#This Row],[Tesouro Selic: Cenário 3]]="","",(K110+1)^(1/252))</f>
        <v>1.0004142128073805</v>
      </c>
      <c r="M110" s="2">
        <f>IF(Table1[[#This Row],[Column8]]="","",(1+M109)*(L110)-1)</f>
        <v>4.9679069917764052E-2</v>
      </c>
    </row>
    <row r="111" spans="1:13" x14ac:dyDescent="0.25">
      <c r="A111" s="15">
        <f t="shared" si="2"/>
        <v>42951</v>
      </c>
      <c r="B111" s="25">
        <f t="shared" si="3"/>
        <v>9.9500000000000005E-2</v>
      </c>
      <c r="C111" s="3">
        <f>IF(Table1[[#This Row],[Tesouro Prefixado]]="","",(B111+1)^(1/252))</f>
        <v>1.0003764816888006</v>
      </c>
      <c r="D111" s="2">
        <f>IF(Table1[[#This Row],[Column2]]="","",(1+D110)*(C111)-1)</f>
        <v>4.188209180515523E-2</v>
      </c>
      <c r="E111" s="1">
        <f>IF(Table1[[#This Row],[Column1]]="","",VLOOKUP(A111,COPOMs!B:E,4)+prêmio_de_risco)</f>
        <v>0.10499999999999998</v>
      </c>
      <c r="F111" s="3">
        <f>IF(Table1[[#This Row],[Tesouro Selic: Cenário 1]]="","",(E111+1)^(1/252))</f>
        <v>1.0003962901489072</v>
      </c>
      <c r="G111" s="2">
        <f>IF(Table1[[#This Row],[Column4]]="","",(1+G110)*(F111)-1)</f>
        <v>4.9617486922265641E-2</v>
      </c>
      <c r="H111" s="1">
        <f>IF(Table1[[#This Row],[Column1]]="","",VLOOKUP(A111,COPOMs!B:H,7)+prêmio_de_risco)</f>
        <v>9.7500000000000017E-2</v>
      </c>
      <c r="I111" s="3">
        <f>IF(Table1[[#This Row],[Tesouro Selic: Cenário 2]]="","",(H111+1)^(1/252))</f>
        <v>1.00036925413359</v>
      </c>
      <c r="J111" s="2">
        <f>IF(Table1[[#This Row],[Column6]]="","",(1+J110)*(I111)-1)</f>
        <v>4.839007910022719E-2</v>
      </c>
      <c r="K111" s="1">
        <f>IF(Table1[[#This Row],[Column1]]="","",VLOOKUP(A111,COPOMs!B:K,10)+prêmio_de_risco)</f>
        <v>0.10999999999999999</v>
      </c>
      <c r="L111" s="3">
        <f>IF(Table1[[#This Row],[Tesouro Selic: Cenário 3]]="","",(K111+1)^(1/252))</f>
        <v>1.0004142128073805</v>
      </c>
      <c r="M111" s="2">
        <f>IF(Table1[[#This Row],[Column8]]="","",(1+M110)*(L111)-1)</f>
        <v>5.0113860432163371E-2</v>
      </c>
    </row>
    <row r="112" spans="1:13" x14ac:dyDescent="0.25">
      <c r="A112" s="15">
        <f t="shared" si="2"/>
        <v>42954</v>
      </c>
      <c r="B112" s="25">
        <f t="shared" si="3"/>
        <v>9.9500000000000005E-2</v>
      </c>
      <c r="C112" s="3">
        <f>IF(Table1[[#This Row],[Tesouro Prefixado]]="","",(B112+1)^(1/252))</f>
        <v>1.0003764816888006</v>
      </c>
      <c r="D112" s="2">
        <f>IF(Table1[[#This Row],[Column2]]="","",(1+D111)*(C112)-1)</f>
        <v>4.2274341334609167E-2</v>
      </c>
      <c r="E112" s="1">
        <f>IF(Table1[[#This Row],[Column1]]="","",VLOOKUP(A112,COPOMs!B:E,4)+prêmio_de_risco)</f>
        <v>0.10499999999999998</v>
      </c>
      <c r="F112" s="3">
        <f>IF(Table1[[#This Row],[Tesouro Selic: Cenário 1]]="","",(E112+1)^(1/252))</f>
        <v>1.0003962901489072</v>
      </c>
      <c r="G112" s="2">
        <f>IF(Table1[[#This Row],[Column4]]="","",(1+G111)*(F112)-1)</f>
        <v>5.0033439992453577E-2</v>
      </c>
      <c r="H112" s="1">
        <f>IF(Table1[[#This Row],[Column1]]="","",VLOOKUP(A112,COPOMs!B:H,7)+prêmio_de_risco)</f>
        <v>9.7500000000000017E-2</v>
      </c>
      <c r="I112" s="3">
        <f>IF(Table1[[#This Row],[Tesouro Selic: Cenário 2]]="","",(H112+1)^(1/252))</f>
        <v>1.00036925413359</v>
      </c>
      <c r="J112" s="2">
        <f>IF(Table1[[#This Row],[Column6]]="","",(1+J111)*(I112)-1)</f>
        <v>4.8777201470549647E-2</v>
      </c>
      <c r="K112" s="1">
        <f>IF(Table1[[#This Row],[Column1]]="","",VLOOKUP(A112,COPOMs!B:K,10)+prêmio_de_risco)</f>
        <v>0.10999999999999999</v>
      </c>
      <c r="L112" s="3">
        <f>IF(Table1[[#This Row],[Tesouro Selic: Cenário 3]]="","",(K112+1)^(1/252))</f>
        <v>1.0004142128073805</v>
      </c>
      <c r="M112" s="2">
        <f>IF(Table1[[#This Row],[Column8]]="","",(1+M111)*(L112)-1)</f>
        <v>5.0548831042362075E-2</v>
      </c>
    </row>
    <row r="113" spans="1:13" x14ac:dyDescent="0.25">
      <c r="A113" s="15">
        <f t="shared" si="2"/>
        <v>42955</v>
      </c>
      <c r="B113" s="25">
        <f t="shared" si="3"/>
        <v>9.9500000000000005E-2</v>
      </c>
      <c r="C113" s="3">
        <f>IF(Table1[[#This Row],[Tesouro Prefixado]]="","",(B113+1)^(1/252))</f>
        <v>1.0003764816888006</v>
      </c>
      <c r="D113" s="2">
        <f>IF(Table1[[#This Row],[Column2]]="","",(1+D112)*(C113)-1)</f>
        <v>4.2666738538828408E-2</v>
      </c>
      <c r="E113" s="1">
        <f>IF(Table1[[#This Row],[Column1]]="","",VLOOKUP(A113,COPOMs!B:E,4)+prêmio_de_risco)</f>
        <v>0.10499999999999998</v>
      </c>
      <c r="F113" s="3">
        <f>IF(Table1[[#This Row],[Tesouro Selic: Cenário 1]]="","",(E113+1)^(1/252))</f>
        <v>1.0003962901489072</v>
      </c>
      <c r="G113" s="2">
        <f>IF(Table1[[#This Row],[Column4]]="","",(1+G112)*(F113)-1)</f>
        <v>5.0449557900745789E-2</v>
      </c>
      <c r="H113" s="1">
        <f>IF(Table1[[#This Row],[Column1]]="","",VLOOKUP(A113,COPOMs!B:H,7)+prêmio_de_risco)</f>
        <v>9.7500000000000017E-2</v>
      </c>
      <c r="I113" s="3">
        <f>IF(Table1[[#This Row],[Tesouro Selic: Cenário 2]]="","",(H113+1)^(1/252))</f>
        <v>1.00036925413359</v>
      </c>
      <c r="J113" s="2">
        <f>IF(Table1[[#This Row],[Column6]]="","",(1+J112)*(I113)-1)</f>
        <v>4.9164466787407601E-2</v>
      </c>
      <c r="K113" s="1">
        <f>IF(Table1[[#This Row],[Column1]]="","",VLOOKUP(A113,COPOMs!B:K,10)+prêmio_de_risco)</f>
        <v>0.10999999999999999</v>
      </c>
      <c r="L113" s="3">
        <f>IF(Table1[[#This Row],[Tesouro Selic: Cenário 3]]="","",(K113+1)^(1/252))</f>
        <v>1.0004142128073805</v>
      </c>
      <c r="M113" s="2">
        <f>IF(Table1[[#This Row],[Column8]]="","",(1+M112)*(L113)-1)</f>
        <v>5.0983981822958491E-2</v>
      </c>
    </row>
    <row r="114" spans="1:13" x14ac:dyDescent="0.25">
      <c r="A114" s="15">
        <f t="shared" si="2"/>
        <v>42956</v>
      </c>
      <c r="B114" s="25">
        <f t="shared" si="3"/>
        <v>9.9500000000000005E-2</v>
      </c>
      <c r="C114" s="3">
        <f>IF(Table1[[#This Row],[Tesouro Prefixado]]="","",(B114+1)^(1/252))</f>
        <v>1.0003764816888006</v>
      </c>
      <c r="D114" s="2">
        <f>IF(Table1[[#This Row],[Column2]]="","",(1+D113)*(C114)-1)</f>
        <v>4.3059283473409593E-2</v>
      </c>
      <c r="E114" s="1">
        <f>IF(Table1[[#This Row],[Column1]]="","",VLOOKUP(A114,COPOMs!B:E,4)+prêmio_de_risco)</f>
        <v>0.10499999999999998</v>
      </c>
      <c r="F114" s="3">
        <f>IF(Table1[[#This Row],[Tesouro Selic: Cenário 1]]="","",(E114+1)^(1/252))</f>
        <v>1.0003962901489072</v>
      </c>
      <c r="G114" s="2">
        <f>IF(Table1[[#This Row],[Column4]]="","",(1+G113)*(F114)-1)</f>
        <v>5.0865840712465804E-2</v>
      </c>
      <c r="H114" s="1">
        <f>IF(Table1[[#This Row],[Column1]]="","",VLOOKUP(A114,COPOMs!B:H,7)+prêmio_de_risco)</f>
        <v>9.7500000000000017E-2</v>
      </c>
      <c r="I114" s="3">
        <f>IF(Table1[[#This Row],[Tesouro Selic: Cenário 2]]="","",(H114+1)^(1/252))</f>
        <v>1.00036925413359</v>
      </c>
      <c r="J114" s="2">
        <f>IF(Table1[[#This Row],[Column6]]="","",(1+J113)*(I114)-1)</f>
        <v>4.9551875103584608E-2</v>
      </c>
      <c r="K114" s="1">
        <f>IF(Table1[[#This Row],[Column1]]="","",VLOOKUP(A114,COPOMs!B:K,10)+prêmio_de_risco)</f>
        <v>0.10999999999999999</v>
      </c>
      <c r="L114" s="3">
        <f>IF(Table1[[#This Row],[Tesouro Selic: Cenário 3]]="","",(K114+1)^(1/252))</f>
        <v>1.0004142128073805</v>
      </c>
      <c r="M114" s="2">
        <f>IF(Table1[[#This Row],[Column8]]="","",(1+M113)*(L114)-1)</f>
        <v>5.1419312848581367E-2</v>
      </c>
    </row>
    <row r="115" spans="1:13" x14ac:dyDescent="0.25">
      <c r="A115" s="15">
        <f t="shared" si="2"/>
        <v>42957</v>
      </c>
      <c r="B115" s="25">
        <f t="shared" si="3"/>
        <v>9.9500000000000005E-2</v>
      </c>
      <c r="C115" s="3">
        <f>IF(Table1[[#This Row],[Tesouro Prefixado]]="","",(B115+1)^(1/252))</f>
        <v>1.0003764816888006</v>
      </c>
      <c r="D115" s="2">
        <f>IF(Table1[[#This Row],[Column2]]="","",(1+D114)*(C115)-1)</f>
        <v>4.3451976193970676E-2</v>
      </c>
      <c r="E115" s="1">
        <f>IF(Table1[[#This Row],[Column1]]="","",VLOOKUP(A115,COPOMs!B:E,4)+prêmio_de_risco)</f>
        <v>0.10499999999999998</v>
      </c>
      <c r="F115" s="3">
        <f>IF(Table1[[#This Row],[Tesouro Selic: Cenário 1]]="","",(E115+1)^(1/252))</f>
        <v>1.0003962901489072</v>
      </c>
      <c r="G115" s="2">
        <f>IF(Table1[[#This Row],[Column4]]="","",(1+G114)*(F115)-1)</f>
        <v>5.1282288492963124E-2</v>
      </c>
      <c r="H115" s="1">
        <f>IF(Table1[[#This Row],[Column1]]="","",VLOOKUP(A115,COPOMs!B:H,7)+prêmio_de_risco)</f>
        <v>9.7500000000000017E-2</v>
      </c>
      <c r="I115" s="3">
        <f>IF(Table1[[#This Row],[Tesouro Selic: Cenário 2]]="","",(H115+1)^(1/252))</f>
        <v>1.00036925413359</v>
      </c>
      <c r="J115" s="2">
        <f>IF(Table1[[#This Row],[Column6]]="","",(1+J114)*(I115)-1)</f>
        <v>4.9939426471883763E-2</v>
      </c>
      <c r="K115" s="1">
        <f>IF(Table1[[#This Row],[Column1]]="","",VLOOKUP(A115,COPOMs!B:K,10)+prêmio_de_risco)</f>
        <v>0.10999999999999999</v>
      </c>
      <c r="L115" s="3">
        <f>IF(Table1[[#This Row],[Tesouro Selic: Cenário 3]]="","",(K115+1)^(1/252))</f>
        <v>1.0004142128073805</v>
      </c>
      <c r="M115" s="2">
        <f>IF(Table1[[#This Row],[Column8]]="","",(1+M114)*(L115)-1)</f>
        <v>5.1854824193890536E-2</v>
      </c>
    </row>
    <row r="116" spans="1:13" x14ac:dyDescent="0.25">
      <c r="A116" s="15">
        <f t="shared" si="2"/>
        <v>42958</v>
      </c>
      <c r="B116" s="25">
        <f t="shared" si="3"/>
        <v>9.9500000000000005E-2</v>
      </c>
      <c r="C116" s="3">
        <f>IF(Table1[[#This Row],[Tesouro Prefixado]]="","",(B116+1)^(1/252))</f>
        <v>1.0003764816888006</v>
      </c>
      <c r="D116" s="2">
        <f>IF(Table1[[#This Row],[Column2]]="","",(1+D115)*(C116)-1)</f>
        <v>4.3844816756150484E-2</v>
      </c>
      <c r="E116" s="1">
        <f>IF(Table1[[#This Row],[Column1]]="","",VLOOKUP(A116,COPOMs!B:E,4)+prêmio_de_risco)</f>
        <v>0.10499999999999998</v>
      </c>
      <c r="F116" s="3">
        <f>IF(Table1[[#This Row],[Tesouro Selic: Cenário 1]]="","",(E116+1)^(1/252))</f>
        <v>1.0003962901489072</v>
      </c>
      <c r="G116" s="2">
        <f>IF(Table1[[#This Row],[Column4]]="","",(1+G115)*(F116)-1)</f>
        <v>5.1698901307613454E-2</v>
      </c>
      <c r="H116" s="1">
        <f>IF(Table1[[#This Row],[Column1]]="","",VLOOKUP(A116,COPOMs!B:H,7)+prêmio_de_risco)</f>
        <v>9.7500000000000017E-2</v>
      </c>
      <c r="I116" s="3">
        <f>IF(Table1[[#This Row],[Tesouro Selic: Cenário 2]]="","",(H116+1)^(1/252))</f>
        <v>1.00036925413359</v>
      </c>
      <c r="J116" s="2">
        <f>IF(Table1[[#This Row],[Column6]]="","",(1+J115)*(I116)-1)</f>
        <v>5.0327120945127701E-2</v>
      </c>
      <c r="K116" s="1">
        <f>IF(Table1[[#This Row],[Column1]]="","",VLOOKUP(A116,COPOMs!B:K,10)+prêmio_de_risco)</f>
        <v>0.10999999999999999</v>
      </c>
      <c r="L116" s="3">
        <f>IF(Table1[[#This Row],[Tesouro Selic: Cenário 3]]="","",(K116+1)^(1/252))</f>
        <v>1.0004142128073805</v>
      </c>
      <c r="M116" s="2">
        <f>IF(Table1[[#This Row],[Column8]]="","",(1+M115)*(L116)-1)</f>
        <v>5.2290515933576698E-2</v>
      </c>
    </row>
    <row r="117" spans="1:13" x14ac:dyDescent="0.25">
      <c r="A117" s="15">
        <f t="shared" si="2"/>
        <v>42961</v>
      </c>
      <c r="B117" s="25">
        <f t="shared" si="3"/>
        <v>9.9500000000000005E-2</v>
      </c>
      <c r="C117" s="3">
        <f>IF(Table1[[#This Row],[Tesouro Prefixado]]="","",(B117+1)^(1/252))</f>
        <v>1.0003764816888006</v>
      </c>
      <c r="D117" s="2">
        <f>IF(Table1[[#This Row],[Column2]]="","",(1+D116)*(C117)-1)</f>
        <v>4.4237805215608494E-2</v>
      </c>
      <c r="E117" s="1">
        <f>IF(Table1[[#This Row],[Column1]]="","",VLOOKUP(A117,COPOMs!B:E,4)+prêmio_de_risco)</f>
        <v>0.10499999999999998</v>
      </c>
      <c r="F117" s="3">
        <f>IF(Table1[[#This Row],[Tesouro Selic: Cenário 1]]="","",(E117+1)^(1/252))</f>
        <v>1.0003962901489072</v>
      </c>
      <c r="G117" s="2">
        <f>IF(Table1[[#This Row],[Column4]]="","",(1+G116)*(F117)-1)</f>
        <v>5.2115679221818256E-2</v>
      </c>
      <c r="H117" s="1">
        <f>IF(Table1[[#This Row],[Column1]]="","",VLOOKUP(A117,COPOMs!B:H,7)+prêmio_de_risco)</f>
        <v>9.7500000000000017E-2</v>
      </c>
      <c r="I117" s="3">
        <f>IF(Table1[[#This Row],[Tesouro Selic: Cenário 2]]="","",(H117+1)^(1/252))</f>
        <v>1.00036925413359</v>
      </c>
      <c r="J117" s="2">
        <f>IF(Table1[[#This Row],[Column6]]="","",(1+J116)*(I117)-1)</f>
        <v>5.0714958576158375E-2</v>
      </c>
      <c r="K117" s="1">
        <f>IF(Table1[[#This Row],[Column1]]="","",VLOOKUP(A117,COPOMs!B:K,10)+prêmio_de_risco)</f>
        <v>0.10999999999999999</v>
      </c>
      <c r="L117" s="3">
        <f>IF(Table1[[#This Row],[Tesouro Selic: Cenário 3]]="","",(K117+1)^(1/252))</f>
        <v>1.0004142128073805</v>
      </c>
      <c r="M117" s="2">
        <f>IF(Table1[[#This Row],[Column8]]="","",(1+M116)*(L117)-1)</f>
        <v>5.2726388142361413E-2</v>
      </c>
    </row>
    <row r="118" spans="1:13" x14ac:dyDescent="0.25">
      <c r="A118" s="15">
        <f t="shared" si="2"/>
        <v>42962</v>
      </c>
      <c r="B118" s="25">
        <f t="shared" si="3"/>
        <v>9.9500000000000005E-2</v>
      </c>
      <c r="C118" s="3">
        <f>IF(Table1[[#This Row],[Tesouro Prefixado]]="","",(B118+1)^(1/252))</f>
        <v>1.0003764816888006</v>
      </c>
      <c r="D118" s="2">
        <f>IF(Table1[[#This Row],[Column2]]="","",(1+D117)*(C118)-1)</f>
        <v>4.46309416280255E-2</v>
      </c>
      <c r="E118" s="1">
        <f>IF(Table1[[#This Row],[Column1]]="","",VLOOKUP(A118,COPOMs!B:E,4)+prêmio_de_risco)</f>
        <v>0.10499999999999998</v>
      </c>
      <c r="F118" s="3">
        <f>IF(Table1[[#This Row],[Tesouro Selic: Cenário 1]]="","",(E118+1)^(1/252))</f>
        <v>1.0003962901489072</v>
      </c>
      <c r="G118" s="2">
        <f>IF(Table1[[#This Row],[Column4]]="","",(1+G117)*(F118)-1)</f>
        <v>5.253262230100475E-2</v>
      </c>
      <c r="H118" s="1">
        <f>IF(Table1[[#This Row],[Column1]]="","",VLOOKUP(A118,COPOMs!B:H,7)+prêmio_de_risco)</f>
        <v>9.7500000000000017E-2</v>
      </c>
      <c r="I118" s="3">
        <f>IF(Table1[[#This Row],[Tesouro Selic: Cenário 2]]="","",(H118+1)^(1/252))</f>
        <v>1.00036925413359</v>
      </c>
      <c r="J118" s="2">
        <f>IF(Table1[[#This Row],[Column6]]="","",(1+J117)*(I118)-1)</f>
        <v>5.1102939417837501E-2</v>
      </c>
      <c r="K118" s="1">
        <f>IF(Table1[[#This Row],[Column1]]="","",VLOOKUP(A118,COPOMs!B:K,10)+prêmio_de_risco)</f>
        <v>0.10999999999999999</v>
      </c>
      <c r="L118" s="3">
        <f>IF(Table1[[#This Row],[Tesouro Selic: Cenário 3]]="","",(K118+1)^(1/252))</f>
        <v>1.0004142128073805</v>
      </c>
      <c r="M118" s="2">
        <f>IF(Table1[[#This Row],[Column8]]="","",(1+M117)*(L118)-1)</f>
        <v>5.3162440894997331E-2</v>
      </c>
    </row>
    <row r="119" spans="1:13" x14ac:dyDescent="0.25">
      <c r="A119" s="15">
        <f t="shared" si="2"/>
        <v>42963</v>
      </c>
      <c r="B119" s="25">
        <f t="shared" si="3"/>
        <v>9.9500000000000005E-2</v>
      </c>
      <c r="C119" s="3">
        <f>IF(Table1[[#This Row],[Tesouro Prefixado]]="","",(B119+1)^(1/252))</f>
        <v>1.0003764816888006</v>
      </c>
      <c r="D119" s="2">
        <f>IF(Table1[[#This Row],[Column2]]="","",(1+D118)*(C119)-1)</f>
        <v>4.5024226049102944E-2</v>
      </c>
      <c r="E119" s="1">
        <f>IF(Table1[[#This Row],[Column1]]="","",VLOOKUP(A119,COPOMs!B:E,4)+prêmio_de_risco)</f>
        <v>0.10499999999999998</v>
      </c>
      <c r="F119" s="3">
        <f>IF(Table1[[#This Row],[Tesouro Selic: Cenário 1]]="","",(E119+1)^(1/252))</f>
        <v>1.0003962901489072</v>
      </c>
      <c r="G119" s="2">
        <f>IF(Table1[[#This Row],[Column4]]="","",(1+G118)*(F119)-1)</f>
        <v>5.2949730610626133E-2</v>
      </c>
      <c r="H119" s="1">
        <f>IF(Table1[[#This Row],[Column1]]="","",VLOOKUP(A119,COPOMs!B:H,7)+prêmio_de_risco)</f>
        <v>9.7500000000000017E-2</v>
      </c>
      <c r="I119" s="3">
        <f>IF(Table1[[#This Row],[Tesouro Selic: Cenário 2]]="","",(H119+1)^(1/252))</f>
        <v>1.00036925413359</v>
      </c>
      <c r="J119" s="2">
        <f>IF(Table1[[#This Row],[Column6]]="","",(1+J118)*(I119)-1)</f>
        <v>5.149106352304611E-2</v>
      </c>
      <c r="K119" s="1">
        <f>IF(Table1[[#This Row],[Column1]]="","",VLOOKUP(A119,COPOMs!B:K,10)+prêmio_de_risco)</f>
        <v>0.10999999999999999</v>
      </c>
      <c r="L119" s="3">
        <f>IF(Table1[[#This Row],[Tesouro Selic: Cenário 3]]="","",(K119+1)^(1/252))</f>
        <v>1.0004142128073805</v>
      </c>
      <c r="M119" s="2">
        <f>IF(Table1[[#This Row],[Column8]]="","",(1+M118)*(L119)-1)</f>
        <v>5.3598674266268187E-2</v>
      </c>
    </row>
    <row r="120" spans="1:13" x14ac:dyDescent="0.25">
      <c r="A120" s="15">
        <f t="shared" si="2"/>
        <v>42964</v>
      </c>
      <c r="B120" s="25">
        <f t="shared" si="3"/>
        <v>9.9500000000000005E-2</v>
      </c>
      <c r="C120" s="3">
        <f>IF(Table1[[#This Row],[Tesouro Prefixado]]="","",(B120+1)^(1/252))</f>
        <v>1.0003764816888006</v>
      </c>
      <c r="D120" s="2">
        <f>IF(Table1[[#This Row],[Column2]]="","",(1+D119)*(C120)-1)</f>
        <v>4.5417658534563365E-2</v>
      </c>
      <c r="E120" s="1">
        <f>IF(Table1[[#This Row],[Column1]]="","",VLOOKUP(A120,COPOMs!B:E,4)+prêmio_de_risco)</f>
        <v>0.10499999999999998</v>
      </c>
      <c r="F120" s="3">
        <f>IF(Table1[[#This Row],[Tesouro Selic: Cenário 1]]="","",(E120+1)^(1/252))</f>
        <v>1.0003962901489072</v>
      </c>
      <c r="G120" s="2">
        <f>IF(Table1[[#This Row],[Column4]]="","",(1+G119)*(F120)-1)</f>
        <v>5.3367004216161584E-2</v>
      </c>
      <c r="H120" s="1">
        <f>IF(Table1[[#This Row],[Column1]]="","",VLOOKUP(A120,COPOMs!B:H,7)+prêmio_de_risco)</f>
        <v>9.7500000000000017E-2</v>
      </c>
      <c r="I120" s="3">
        <f>IF(Table1[[#This Row],[Tesouro Selic: Cenário 2]]="","",(H120+1)^(1/252))</f>
        <v>1.00036925413359</v>
      </c>
      <c r="J120" s="2">
        <f>IF(Table1[[#This Row],[Column6]]="","",(1+J119)*(I120)-1)</f>
        <v>5.1879330944684998E-2</v>
      </c>
      <c r="K120" s="1">
        <f>IF(Table1[[#This Row],[Column1]]="","",VLOOKUP(A120,COPOMs!B:K,10)+prêmio_de_risco)</f>
        <v>0.10999999999999999</v>
      </c>
      <c r="L120" s="3">
        <f>IF(Table1[[#This Row],[Tesouro Selic: Cenário 3]]="","",(K120+1)^(1/252))</f>
        <v>1.0004142128073805</v>
      </c>
      <c r="M120" s="2">
        <f>IF(Table1[[#This Row],[Column8]]="","",(1+M119)*(L120)-1)</f>
        <v>5.4035088330988357E-2</v>
      </c>
    </row>
    <row r="121" spans="1:13" x14ac:dyDescent="0.25">
      <c r="A121" s="15">
        <f t="shared" si="2"/>
        <v>42965</v>
      </c>
      <c r="B121" s="25">
        <f t="shared" si="3"/>
        <v>9.9500000000000005E-2</v>
      </c>
      <c r="C121" s="3">
        <f>IF(Table1[[#This Row],[Tesouro Prefixado]]="","",(B121+1)^(1/252))</f>
        <v>1.0003764816888006</v>
      </c>
      <c r="D121" s="2">
        <f>IF(Table1[[#This Row],[Column2]]="","",(1+D120)*(C121)-1)</f>
        <v>4.5811239140150395E-2</v>
      </c>
      <c r="E121" s="1">
        <f>IF(Table1[[#This Row],[Column1]]="","",VLOOKUP(A121,COPOMs!B:E,4)+prêmio_de_risco)</f>
        <v>0.10499999999999998</v>
      </c>
      <c r="F121" s="3">
        <f>IF(Table1[[#This Row],[Tesouro Selic: Cenário 1]]="","",(E121+1)^(1/252))</f>
        <v>1.0003962901489072</v>
      </c>
      <c r="G121" s="2">
        <f>IF(Table1[[#This Row],[Column4]]="","",(1+G120)*(F121)-1)</f>
        <v>5.3784443183116259E-2</v>
      </c>
      <c r="H121" s="1">
        <f>IF(Table1[[#This Row],[Column1]]="","",VLOOKUP(A121,COPOMs!B:H,7)+prêmio_de_risco)</f>
        <v>9.7500000000000017E-2</v>
      </c>
      <c r="I121" s="3">
        <f>IF(Table1[[#This Row],[Tesouro Selic: Cenário 2]]="","",(H121+1)^(1/252))</f>
        <v>1.00036925413359</v>
      </c>
      <c r="J121" s="2">
        <f>IF(Table1[[#This Row],[Column6]]="","",(1+J120)*(I121)-1)</f>
        <v>5.2267741735674278E-2</v>
      </c>
      <c r="K121" s="1">
        <f>IF(Table1[[#This Row],[Column1]]="","",VLOOKUP(A121,COPOMs!B:K,10)+prêmio_de_risco)</f>
        <v>0.10999999999999999</v>
      </c>
      <c r="L121" s="3">
        <f>IF(Table1[[#This Row],[Tesouro Selic: Cenário 3]]="","",(K121+1)^(1/252))</f>
        <v>1.0004142128073805</v>
      </c>
      <c r="M121" s="2">
        <f>IF(Table1[[#This Row],[Column8]]="","",(1+M120)*(L121)-1)</f>
        <v>5.4471683164003526E-2</v>
      </c>
    </row>
    <row r="122" spans="1:13" x14ac:dyDescent="0.25">
      <c r="A122" s="15">
        <f t="shared" si="2"/>
        <v>42968</v>
      </c>
      <c r="B122" s="25">
        <f t="shared" si="3"/>
        <v>9.9500000000000005E-2</v>
      </c>
      <c r="C122" s="3">
        <f>IF(Table1[[#This Row],[Tesouro Prefixado]]="","",(B122+1)^(1/252))</f>
        <v>1.0003764816888006</v>
      </c>
      <c r="D122" s="2">
        <f>IF(Table1[[#This Row],[Column2]]="","",(1+D121)*(C122)-1)</f>
        <v>4.6204967921628537E-2</v>
      </c>
      <c r="E122" s="1">
        <f>IF(Table1[[#This Row],[Column1]]="","",VLOOKUP(A122,COPOMs!B:E,4)+prêmio_de_risco)</f>
        <v>0.10499999999999998</v>
      </c>
      <c r="F122" s="3">
        <f>IF(Table1[[#This Row],[Tesouro Selic: Cenário 1]]="","",(E122+1)^(1/252))</f>
        <v>1.0003962901489072</v>
      </c>
      <c r="G122" s="2">
        <f>IF(Table1[[#This Row],[Column4]]="","",(1+G121)*(F122)-1)</f>
        <v>5.4202047577021295E-2</v>
      </c>
      <c r="H122" s="1">
        <f>IF(Table1[[#This Row],[Column1]]="","",VLOOKUP(A122,COPOMs!B:H,7)+prêmio_de_risco)</f>
        <v>9.7500000000000017E-2</v>
      </c>
      <c r="I122" s="3">
        <f>IF(Table1[[#This Row],[Tesouro Selic: Cenário 2]]="","",(H122+1)^(1/252))</f>
        <v>1.00036925413359</v>
      </c>
      <c r="J122" s="2">
        <f>IF(Table1[[#This Row],[Column6]]="","",(1+J121)*(I122)-1)</f>
        <v>5.2656295948953602E-2</v>
      </c>
      <c r="K122" s="1">
        <f>IF(Table1[[#This Row],[Column1]]="","",VLOOKUP(A122,COPOMs!B:K,10)+prêmio_de_risco)</f>
        <v>0.10999999999999999</v>
      </c>
      <c r="L122" s="3">
        <f>IF(Table1[[#This Row],[Tesouro Selic: Cenário 3]]="","",(K122+1)^(1/252))</f>
        <v>1.0004142128073805</v>
      </c>
      <c r="M122" s="2">
        <f>IF(Table1[[#This Row],[Column8]]="","",(1+M121)*(L122)-1)</f>
        <v>5.4908458840190244E-2</v>
      </c>
    </row>
    <row r="123" spans="1:13" x14ac:dyDescent="0.25">
      <c r="A123" s="15">
        <f t="shared" si="2"/>
        <v>42969</v>
      </c>
      <c r="B123" s="25">
        <f t="shared" si="3"/>
        <v>9.9500000000000005E-2</v>
      </c>
      <c r="C123" s="3">
        <f>IF(Table1[[#This Row],[Tesouro Prefixado]]="","",(B123+1)^(1/252))</f>
        <v>1.0003764816888006</v>
      </c>
      <c r="D123" s="2">
        <f>IF(Table1[[#This Row],[Column2]]="","",(1+D122)*(C123)-1)</f>
        <v>4.6598844934783168E-2</v>
      </c>
      <c r="E123" s="1">
        <f>IF(Table1[[#This Row],[Column1]]="","",VLOOKUP(A123,COPOMs!B:E,4)+prêmio_de_risco)</f>
        <v>0.10499999999999998</v>
      </c>
      <c r="F123" s="3">
        <f>IF(Table1[[#This Row],[Tesouro Selic: Cenário 1]]="","",(E123+1)^(1/252))</f>
        <v>1.0003962901489072</v>
      </c>
      <c r="G123" s="2">
        <f>IF(Table1[[#This Row],[Column4]]="","",(1+G122)*(F123)-1)</f>
        <v>5.4619817463433806E-2</v>
      </c>
      <c r="H123" s="1">
        <f>IF(Table1[[#This Row],[Column1]]="","",VLOOKUP(A123,COPOMs!B:H,7)+prêmio_de_risco)</f>
        <v>9.7500000000000017E-2</v>
      </c>
      <c r="I123" s="3">
        <f>IF(Table1[[#This Row],[Tesouro Selic: Cenário 2]]="","",(H123+1)^(1/252))</f>
        <v>1.00036925413359</v>
      </c>
      <c r="J123" s="2">
        <f>IF(Table1[[#This Row],[Column6]]="","",(1+J122)*(I123)-1)</f>
        <v>5.3044993637482385E-2</v>
      </c>
      <c r="K123" s="1">
        <f>IF(Table1[[#This Row],[Column1]]="","",VLOOKUP(A123,COPOMs!B:K,10)+prêmio_de_risco)</f>
        <v>0.10999999999999999</v>
      </c>
      <c r="L123" s="3">
        <f>IF(Table1[[#This Row],[Tesouro Selic: Cenário 3]]="","",(K123+1)^(1/252))</f>
        <v>1.0004142128073805</v>
      </c>
      <c r="M123" s="2">
        <f>IF(Table1[[#This Row],[Column8]]="","",(1+M122)*(L123)-1)</f>
        <v>5.5345415434455925E-2</v>
      </c>
    </row>
    <row r="124" spans="1:13" x14ac:dyDescent="0.25">
      <c r="A124" s="15">
        <f t="shared" si="2"/>
        <v>42970</v>
      </c>
      <c r="B124" s="25">
        <f t="shared" si="3"/>
        <v>9.9500000000000005E-2</v>
      </c>
      <c r="C124" s="3">
        <f>IF(Table1[[#This Row],[Tesouro Prefixado]]="","",(B124+1)^(1/252))</f>
        <v>1.0003764816888006</v>
      </c>
      <c r="D124" s="2">
        <f>IF(Table1[[#This Row],[Column2]]="","",(1+D123)*(C124)-1)</f>
        <v>4.699287023542098E-2</v>
      </c>
      <c r="E124" s="1">
        <f>IF(Table1[[#This Row],[Column1]]="","",VLOOKUP(A124,COPOMs!B:E,4)+prêmio_de_risco)</f>
        <v>0.10499999999999998</v>
      </c>
      <c r="F124" s="3">
        <f>IF(Table1[[#This Row],[Tesouro Selic: Cenário 1]]="","",(E124+1)^(1/252))</f>
        <v>1.0003962901489072</v>
      </c>
      <c r="G124" s="2">
        <f>IF(Table1[[#This Row],[Column4]]="","",(1+G123)*(F124)-1)</f>
        <v>5.5037752907936888E-2</v>
      </c>
      <c r="H124" s="1">
        <f>IF(Table1[[#This Row],[Column1]]="","",VLOOKUP(A124,COPOMs!B:H,7)+prêmio_de_risco)</f>
        <v>9.7500000000000017E-2</v>
      </c>
      <c r="I124" s="3">
        <f>IF(Table1[[#This Row],[Tesouro Selic: Cenário 2]]="","",(H124+1)^(1/252))</f>
        <v>1.00036925413359</v>
      </c>
      <c r="J124" s="2">
        <f>IF(Table1[[#This Row],[Column6]]="","",(1+J123)*(I124)-1)</f>
        <v>5.3433834854239359E-2</v>
      </c>
      <c r="K124" s="1">
        <f>IF(Table1[[#This Row],[Column1]]="","",VLOOKUP(A124,COPOMs!B:K,10)+prêmio_de_risco)</f>
        <v>0.10999999999999999</v>
      </c>
      <c r="L124" s="3">
        <f>IF(Table1[[#This Row],[Tesouro Selic: Cenário 3]]="","",(K124+1)^(1/252))</f>
        <v>1.0004142128073805</v>
      </c>
      <c r="M124" s="2">
        <f>IF(Table1[[#This Row],[Column8]]="","",(1+M123)*(L124)-1)</f>
        <v>5.578255302173929E-2</v>
      </c>
    </row>
    <row r="125" spans="1:13" x14ac:dyDescent="0.25">
      <c r="A125" s="15">
        <f t="shared" si="2"/>
        <v>42971</v>
      </c>
      <c r="B125" s="25">
        <f t="shared" si="3"/>
        <v>9.9500000000000005E-2</v>
      </c>
      <c r="C125" s="3">
        <f>IF(Table1[[#This Row],[Tesouro Prefixado]]="","",(B125+1)^(1/252))</f>
        <v>1.0003764816888006</v>
      </c>
      <c r="D125" s="2">
        <f>IF(Table1[[#This Row],[Column2]]="","",(1+D124)*(C125)-1)</f>
        <v>4.7387043879369317E-2</v>
      </c>
      <c r="E125" s="1">
        <f>IF(Table1[[#This Row],[Column1]]="","",VLOOKUP(A125,COPOMs!B:E,4)+prêmio_de_risco)</f>
        <v>0.10499999999999998</v>
      </c>
      <c r="F125" s="3">
        <f>IF(Table1[[#This Row],[Tesouro Selic: Cenário 1]]="","",(E125+1)^(1/252))</f>
        <v>1.0003962901489072</v>
      </c>
      <c r="G125" s="2">
        <f>IF(Table1[[#This Row],[Column4]]="","",(1+G124)*(F125)-1)</f>
        <v>5.5455853976139391E-2</v>
      </c>
      <c r="H125" s="1">
        <f>IF(Table1[[#This Row],[Column1]]="","",VLOOKUP(A125,COPOMs!B:H,7)+prêmio_de_risco)</f>
        <v>9.7500000000000017E-2</v>
      </c>
      <c r="I125" s="3">
        <f>IF(Table1[[#This Row],[Tesouro Selic: Cenário 2]]="","",(H125+1)^(1/252))</f>
        <v>1.00036925413359</v>
      </c>
      <c r="J125" s="2">
        <f>IF(Table1[[#This Row],[Column6]]="","",(1+J124)*(I125)-1)</f>
        <v>5.3822819652222798E-2</v>
      </c>
      <c r="K125" s="1">
        <f>IF(Table1[[#This Row],[Column1]]="","",VLOOKUP(A125,COPOMs!B:K,10)+prêmio_de_risco)</f>
        <v>0.10999999999999999</v>
      </c>
      <c r="L125" s="3">
        <f>IF(Table1[[#This Row],[Tesouro Selic: Cenário 3]]="","",(K125+1)^(1/252))</f>
        <v>1.0004142128073805</v>
      </c>
      <c r="M125" s="2">
        <f>IF(Table1[[#This Row],[Column8]]="","",(1+M124)*(L125)-1)</f>
        <v>5.6219871677009703E-2</v>
      </c>
    </row>
    <row r="126" spans="1:13" x14ac:dyDescent="0.25">
      <c r="A126" s="15">
        <f t="shared" si="2"/>
        <v>42972</v>
      </c>
      <c r="B126" s="25">
        <f t="shared" si="3"/>
        <v>9.9500000000000005E-2</v>
      </c>
      <c r="C126" s="3">
        <f>IF(Table1[[#This Row],[Tesouro Prefixado]]="","",(B126+1)^(1/252))</f>
        <v>1.0003764816888006</v>
      </c>
      <c r="D126" s="2">
        <f>IF(Table1[[#This Row],[Column2]]="","",(1+D125)*(C126)-1)</f>
        <v>4.7781365922476837E-2</v>
      </c>
      <c r="E126" s="1">
        <f>IF(Table1[[#This Row],[Column1]]="","",VLOOKUP(A126,COPOMs!B:E,4)+prêmio_de_risco)</f>
        <v>0.10499999999999998</v>
      </c>
      <c r="F126" s="3">
        <f>IF(Table1[[#This Row],[Tesouro Selic: Cenário 1]]="","",(E126+1)^(1/252))</f>
        <v>1.0003962901489072</v>
      </c>
      <c r="G126" s="2">
        <f>IF(Table1[[#This Row],[Column4]]="","",(1+G125)*(F126)-1)</f>
        <v>5.5874120733676591E-2</v>
      </c>
      <c r="H126" s="1">
        <f>IF(Table1[[#This Row],[Column1]]="","",VLOOKUP(A126,COPOMs!B:H,7)+prêmio_de_risco)</f>
        <v>9.7500000000000017E-2</v>
      </c>
      <c r="I126" s="3">
        <f>IF(Table1[[#This Row],[Tesouro Selic: Cenário 2]]="","",(H126+1)^(1/252))</f>
        <v>1.00036925413359</v>
      </c>
      <c r="J126" s="2">
        <f>IF(Table1[[#This Row],[Column6]]="","",(1+J125)*(I126)-1)</f>
        <v>5.4211948084450956E-2</v>
      </c>
      <c r="K126" s="1">
        <f>IF(Table1[[#This Row],[Column1]]="","",VLOOKUP(A126,COPOMs!B:K,10)+prêmio_de_risco)</f>
        <v>0.10999999999999999</v>
      </c>
      <c r="L126" s="3">
        <f>IF(Table1[[#This Row],[Tesouro Selic: Cenário 3]]="","",(K126+1)^(1/252))</f>
        <v>1.0004142128073805</v>
      </c>
      <c r="M126" s="2">
        <f>IF(Table1[[#This Row],[Column8]]="","",(1+M125)*(L126)-1)</f>
        <v>5.6657371475268059E-2</v>
      </c>
    </row>
    <row r="127" spans="1:13" x14ac:dyDescent="0.25">
      <c r="A127" s="15">
        <f t="shared" si="2"/>
        <v>42975</v>
      </c>
      <c r="B127" s="25">
        <f t="shared" si="3"/>
        <v>9.9500000000000005E-2</v>
      </c>
      <c r="C127" s="3">
        <f>IF(Table1[[#This Row],[Tesouro Prefixado]]="","",(B127+1)^(1/252))</f>
        <v>1.0003764816888006</v>
      </c>
      <c r="D127" s="2">
        <f>IF(Table1[[#This Row],[Column2]]="","",(1+D126)*(C127)-1)</f>
        <v>4.8175836420613072E-2</v>
      </c>
      <c r="E127" s="1">
        <f>IF(Table1[[#This Row],[Column1]]="","",VLOOKUP(A127,COPOMs!B:E,4)+prêmio_de_risco)</f>
        <v>0.10499999999999998</v>
      </c>
      <c r="F127" s="3">
        <f>IF(Table1[[#This Row],[Tesouro Selic: Cenário 1]]="","",(E127+1)^(1/252))</f>
        <v>1.0003962901489072</v>
      </c>
      <c r="G127" s="2">
        <f>IF(Table1[[#This Row],[Column4]]="","",(1+G126)*(F127)-1)</f>
        <v>5.6292553246209298E-2</v>
      </c>
      <c r="H127" s="1">
        <f>IF(Table1[[#This Row],[Column1]]="","",VLOOKUP(A127,COPOMs!B:H,7)+prêmio_de_risco)</f>
        <v>9.7500000000000017E-2</v>
      </c>
      <c r="I127" s="3">
        <f>IF(Table1[[#This Row],[Tesouro Selic: Cenário 2]]="","",(H127+1)^(1/252))</f>
        <v>1.00036925413359</v>
      </c>
      <c r="J127" s="2">
        <f>IF(Table1[[#This Row],[Column6]]="","",(1+J126)*(I127)-1)</f>
        <v>5.4601220203961187E-2</v>
      </c>
      <c r="K127" s="1">
        <f>IF(Table1[[#This Row],[Column1]]="","",VLOOKUP(A127,COPOMs!B:K,10)+prêmio_de_risco)</f>
        <v>0.10999999999999999</v>
      </c>
      <c r="L127" s="3">
        <f>IF(Table1[[#This Row],[Tesouro Selic: Cenário 3]]="","",(K127+1)^(1/252))</f>
        <v>1.0004142128073805</v>
      </c>
      <c r="M127" s="2">
        <f>IF(Table1[[#This Row],[Column8]]="","",(1+M126)*(L127)-1)</f>
        <v>5.7095052491546117E-2</v>
      </c>
    </row>
    <row r="128" spans="1:13" x14ac:dyDescent="0.25">
      <c r="A128" s="15">
        <f t="shared" si="2"/>
        <v>42976</v>
      </c>
      <c r="B128" s="25">
        <f t="shared" si="3"/>
        <v>9.9500000000000005E-2</v>
      </c>
      <c r="C128" s="3">
        <f>IF(Table1[[#This Row],[Tesouro Prefixado]]="","",(B128+1)^(1/252))</f>
        <v>1.0003764816888006</v>
      </c>
      <c r="D128" s="2">
        <f>IF(Table1[[#This Row],[Column2]]="","",(1+D127)*(C128)-1)</f>
        <v>4.8570455429668646E-2</v>
      </c>
      <c r="E128" s="1">
        <f>IF(Table1[[#This Row],[Column1]]="","",VLOOKUP(A128,COPOMs!B:E,4)+prêmio_de_risco)</f>
        <v>0.10499999999999998</v>
      </c>
      <c r="F128" s="3">
        <f>IF(Table1[[#This Row],[Tesouro Selic: Cenário 1]]="","",(E128+1)^(1/252))</f>
        <v>1.0003962901489072</v>
      </c>
      <c r="G128" s="2">
        <f>IF(Table1[[#This Row],[Column4]]="","",(1+G127)*(F128)-1)</f>
        <v>5.6711151579424746E-2</v>
      </c>
      <c r="H128" s="1">
        <f>IF(Table1[[#This Row],[Column1]]="","",VLOOKUP(A128,COPOMs!B:H,7)+prêmio_de_risco)</f>
        <v>9.7500000000000017E-2</v>
      </c>
      <c r="I128" s="3">
        <f>IF(Table1[[#This Row],[Tesouro Selic: Cenário 2]]="","",(H128+1)^(1/252))</f>
        <v>1.00036925413359</v>
      </c>
      <c r="J128" s="2">
        <f>IF(Table1[[#This Row],[Column6]]="","",(1+J127)*(I128)-1)</f>
        <v>5.4990636063810605E-2</v>
      </c>
      <c r="K128" s="1">
        <f>IF(Table1[[#This Row],[Column1]]="","",VLOOKUP(A128,COPOMs!B:K,10)+prêmio_de_risco)</f>
        <v>0.10999999999999999</v>
      </c>
      <c r="L128" s="3">
        <f>IF(Table1[[#This Row],[Tesouro Selic: Cenário 3]]="","",(K128+1)^(1/252))</f>
        <v>1.0004142128073805</v>
      </c>
      <c r="M128" s="2">
        <f>IF(Table1[[#This Row],[Column8]]="","",(1+M127)*(L128)-1)</f>
        <v>5.753291480090672E-2</v>
      </c>
    </row>
    <row r="129" spans="1:13" x14ac:dyDescent="0.25">
      <c r="A129" s="15">
        <f t="shared" si="2"/>
        <v>42977</v>
      </c>
      <c r="B129" s="25">
        <f t="shared" si="3"/>
        <v>9.9500000000000005E-2</v>
      </c>
      <c r="C129" s="3">
        <f>IF(Table1[[#This Row],[Tesouro Prefixado]]="","",(B129+1)^(1/252))</f>
        <v>1.0003764816888006</v>
      </c>
      <c r="D129" s="2">
        <f>IF(Table1[[#This Row],[Column2]]="","",(1+D128)*(C129)-1)</f>
        <v>4.8965223005555281E-2</v>
      </c>
      <c r="E129" s="1">
        <f>IF(Table1[[#This Row],[Column1]]="","",VLOOKUP(A129,COPOMs!B:E,4)+prêmio_de_risco)</f>
        <v>0.10499999999999998</v>
      </c>
      <c r="F129" s="3">
        <f>IF(Table1[[#This Row],[Tesouro Selic: Cenário 1]]="","",(E129+1)^(1/252))</f>
        <v>1.0003962901489072</v>
      </c>
      <c r="G129" s="2">
        <f>IF(Table1[[#This Row],[Column4]]="","",(1+G128)*(F129)-1)</f>
        <v>5.7129915799036146E-2</v>
      </c>
      <c r="H129" s="1">
        <f>IF(Table1[[#This Row],[Column1]]="","",VLOOKUP(A129,COPOMs!B:H,7)+prêmio_de_risco)</f>
        <v>9.7500000000000017E-2</v>
      </c>
      <c r="I129" s="3">
        <f>IF(Table1[[#This Row],[Tesouro Selic: Cenário 2]]="","",(H129+1)^(1/252))</f>
        <v>1.00036925413359</v>
      </c>
      <c r="J129" s="2">
        <f>IF(Table1[[#This Row],[Column6]]="","",(1+J128)*(I129)-1)</f>
        <v>5.5380195717075864E-2</v>
      </c>
      <c r="K129" s="1">
        <f>IF(Table1[[#This Row],[Column1]]="","",VLOOKUP(A129,COPOMs!B:K,10)+prêmio_de_risco)</f>
        <v>0.10999999999999999</v>
      </c>
      <c r="L129" s="3">
        <f>IF(Table1[[#This Row],[Tesouro Selic: Cenário 3]]="","",(K129+1)^(1/252))</f>
        <v>1.0004142128073805</v>
      </c>
      <c r="M129" s="2">
        <f>IF(Table1[[#This Row],[Column8]]="","",(1+M128)*(L129)-1)</f>
        <v>5.7970958478443801E-2</v>
      </c>
    </row>
    <row r="130" spans="1:13" x14ac:dyDescent="0.25">
      <c r="A130" s="15">
        <f t="shared" si="2"/>
        <v>42978</v>
      </c>
      <c r="B130" s="25">
        <f t="shared" si="3"/>
        <v>9.9500000000000005E-2</v>
      </c>
      <c r="C130" s="3">
        <f>IF(Table1[[#This Row],[Tesouro Prefixado]]="","",(B130+1)^(1/252))</f>
        <v>1.0003764816888006</v>
      </c>
      <c r="D130" s="2">
        <f>IF(Table1[[#This Row],[Column2]]="","",(1+D129)*(C130)-1)</f>
        <v>4.9360139204205566E-2</v>
      </c>
      <c r="E130" s="1">
        <f>IF(Table1[[#This Row],[Column1]]="","",VLOOKUP(A130,COPOMs!B:E,4)+prêmio_de_risco)</f>
        <v>0.10499999999999998</v>
      </c>
      <c r="F130" s="3">
        <f>IF(Table1[[#This Row],[Tesouro Selic: Cenário 1]]="","",(E130+1)^(1/252))</f>
        <v>1.0003962901489072</v>
      </c>
      <c r="G130" s="2">
        <f>IF(Table1[[#This Row],[Column4]]="","",(1+G129)*(F130)-1)</f>
        <v>5.754884597078247E-2</v>
      </c>
      <c r="H130" s="1">
        <f>IF(Table1[[#This Row],[Column1]]="","",VLOOKUP(A130,COPOMs!B:H,7)+prêmio_de_risco)</f>
        <v>9.7500000000000017E-2</v>
      </c>
      <c r="I130" s="3">
        <f>IF(Table1[[#This Row],[Tesouro Selic: Cenário 2]]="","",(H130+1)^(1/252))</f>
        <v>1.00036925413359</v>
      </c>
      <c r="J130" s="2">
        <f>IF(Table1[[#This Row],[Column6]]="","",(1+J129)*(I130)-1)</f>
        <v>5.576989921685338E-2</v>
      </c>
      <c r="K130" s="1">
        <f>IF(Table1[[#This Row],[Column1]]="","",VLOOKUP(A130,COPOMs!B:K,10)+prêmio_de_risco)</f>
        <v>0.10999999999999999</v>
      </c>
      <c r="L130" s="3">
        <f>IF(Table1[[#This Row],[Tesouro Selic: Cenário 3]]="","",(K130+1)^(1/252))</f>
        <v>1.0004142128073805</v>
      </c>
      <c r="M130" s="2">
        <f>IF(Table1[[#This Row],[Column8]]="","",(1+M129)*(L130)-1)</f>
        <v>5.8409183599282155E-2</v>
      </c>
    </row>
    <row r="131" spans="1:13" x14ac:dyDescent="0.25">
      <c r="A131" s="15">
        <f t="shared" ref="A131:A194" si="4">IFERROR(IF(WORKDAY(A130,1,feriados)&lt;=vencimento,WORKDAY(A130,1,feriados),""),"")</f>
        <v>42979</v>
      </c>
      <c r="B131" s="25">
        <f t="shared" ref="B131:B194" si="5">IF(A131="","",taxa_pré)</f>
        <v>9.9500000000000005E-2</v>
      </c>
      <c r="C131" s="3">
        <f>IF(Table1[[#This Row],[Tesouro Prefixado]]="","",(B131+1)^(1/252))</f>
        <v>1.0003764816888006</v>
      </c>
      <c r="D131" s="2">
        <f>IF(Table1[[#This Row],[Column2]]="","",(1+D130)*(C131)-1)</f>
        <v>4.975520408157319E-2</v>
      </c>
      <c r="E131" s="1">
        <f>IF(Table1[[#This Row],[Column1]]="","",VLOOKUP(A131,COPOMs!B:E,4)+prêmio_de_risco)</f>
        <v>0.10499999999999998</v>
      </c>
      <c r="F131" s="3">
        <f>IF(Table1[[#This Row],[Tesouro Selic: Cenário 1]]="","",(E131+1)^(1/252))</f>
        <v>1.0003962901489072</v>
      </c>
      <c r="G131" s="2">
        <f>IF(Table1[[#This Row],[Column4]]="","",(1+G130)*(F131)-1)</f>
        <v>5.7967942160428887E-2</v>
      </c>
      <c r="H131" s="1">
        <f>IF(Table1[[#This Row],[Column1]]="","",VLOOKUP(A131,COPOMs!B:H,7)+prêmio_de_risco)</f>
        <v>9.7500000000000017E-2</v>
      </c>
      <c r="I131" s="3">
        <f>IF(Table1[[#This Row],[Tesouro Selic: Cenário 2]]="","",(H131+1)^(1/252))</f>
        <v>1.00036925413359</v>
      </c>
      <c r="J131" s="2">
        <f>IF(Table1[[#This Row],[Column6]]="","",(1+J130)*(I131)-1)</f>
        <v>5.615974661625911E-2</v>
      </c>
      <c r="K131" s="1">
        <f>IF(Table1[[#This Row],[Column1]]="","",VLOOKUP(A131,COPOMs!B:K,10)+prêmio_de_risco)</f>
        <v>0.10999999999999999</v>
      </c>
      <c r="L131" s="3">
        <f>IF(Table1[[#This Row],[Tesouro Selic: Cenário 3]]="","",(K131+1)^(1/252))</f>
        <v>1.0004142128073805</v>
      </c>
      <c r="M131" s="2">
        <f>IF(Table1[[#This Row],[Column8]]="","",(1+M130)*(L131)-1)</f>
        <v>5.8847590238578107E-2</v>
      </c>
    </row>
    <row r="132" spans="1:13" x14ac:dyDescent="0.25">
      <c r="A132" s="15">
        <f t="shared" si="4"/>
        <v>42982</v>
      </c>
      <c r="B132" s="25">
        <f t="shared" si="5"/>
        <v>9.9500000000000005E-2</v>
      </c>
      <c r="C132" s="3">
        <f>IF(Table1[[#This Row],[Tesouro Prefixado]]="","",(B132+1)^(1/252))</f>
        <v>1.0003764816888006</v>
      </c>
      <c r="D132" s="2">
        <f>IF(Table1[[#This Row],[Column2]]="","",(1+D131)*(C132)-1)</f>
        <v>5.0150417693632932E-2</v>
      </c>
      <c r="E132" s="1">
        <f>IF(Table1[[#This Row],[Column1]]="","",VLOOKUP(A132,COPOMs!B:E,4)+prêmio_de_risco)</f>
        <v>0.10499999999999998</v>
      </c>
      <c r="F132" s="3">
        <f>IF(Table1[[#This Row],[Tesouro Selic: Cenário 1]]="","",(E132+1)^(1/252))</f>
        <v>1.0003962901489072</v>
      </c>
      <c r="G132" s="2">
        <f>IF(Table1[[#This Row],[Column4]]="","",(1+G131)*(F132)-1)</f>
        <v>5.8387204433766771E-2</v>
      </c>
      <c r="H132" s="1">
        <f>IF(Table1[[#This Row],[Column1]]="","",VLOOKUP(A132,COPOMs!B:H,7)+prêmio_de_risco)</f>
        <v>9.7500000000000017E-2</v>
      </c>
      <c r="I132" s="3">
        <f>IF(Table1[[#This Row],[Tesouro Selic: Cenário 2]]="","",(H132+1)^(1/252))</f>
        <v>1.00036925413359</v>
      </c>
      <c r="J132" s="2">
        <f>IF(Table1[[#This Row],[Column6]]="","",(1+J131)*(I132)-1)</f>
        <v>5.6549737968428548E-2</v>
      </c>
      <c r="K132" s="1">
        <f>IF(Table1[[#This Row],[Column1]]="","",VLOOKUP(A132,COPOMs!B:K,10)+prêmio_de_risco)</f>
        <v>0.10999999999999999</v>
      </c>
      <c r="L132" s="3">
        <f>IF(Table1[[#This Row],[Tesouro Selic: Cenário 3]]="","",(K132+1)^(1/252))</f>
        <v>1.0004142128073805</v>
      </c>
      <c r="M132" s="2">
        <f>IF(Table1[[#This Row],[Column8]]="","",(1+M131)*(L132)-1)</f>
        <v>5.9286178471518847E-2</v>
      </c>
    </row>
    <row r="133" spans="1:13" x14ac:dyDescent="0.25">
      <c r="A133" s="15">
        <f t="shared" si="4"/>
        <v>42983</v>
      </c>
      <c r="B133" s="25">
        <f t="shared" si="5"/>
        <v>9.9500000000000005E-2</v>
      </c>
      <c r="C133" s="3">
        <f>IF(Table1[[#This Row],[Tesouro Prefixado]]="","",(B133+1)^(1/252))</f>
        <v>1.0003764816888006</v>
      </c>
      <c r="D133" s="2">
        <f>IF(Table1[[#This Row],[Column2]]="","",(1+D132)*(C133)-1)</f>
        <v>5.0545780096380888E-2</v>
      </c>
      <c r="E133" s="1">
        <f>IF(Table1[[#This Row],[Column1]]="","",VLOOKUP(A133,COPOMs!B:E,4)+prêmio_de_risco)</f>
        <v>0.10499999999999998</v>
      </c>
      <c r="F133" s="3">
        <f>IF(Table1[[#This Row],[Tesouro Selic: Cenário 1]]="","",(E133+1)^(1/252))</f>
        <v>1.0003962901489072</v>
      </c>
      <c r="G133" s="2">
        <f>IF(Table1[[#This Row],[Column4]]="","",(1+G132)*(F133)-1)</f>
        <v>5.880663285661325E-2</v>
      </c>
      <c r="H133" s="1">
        <f>IF(Table1[[#This Row],[Column1]]="","",VLOOKUP(A133,COPOMs!B:H,7)+prêmio_de_risco)</f>
        <v>9.7500000000000017E-2</v>
      </c>
      <c r="I133" s="3">
        <f>IF(Table1[[#This Row],[Tesouro Selic: Cenário 2]]="","",(H133+1)^(1/252))</f>
        <v>1.00036925413359</v>
      </c>
      <c r="J133" s="2">
        <f>IF(Table1[[#This Row],[Column6]]="","",(1+J132)*(I133)-1)</f>
        <v>5.6939873326516732E-2</v>
      </c>
      <c r="K133" s="1">
        <f>IF(Table1[[#This Row],[Column1]]="","",VLOOKUP(A133,COPOMs!B:K,10)+prêmio_de_risco)</f>
        <v>0.10999999999999999</v>
      </c>
      <c r="L133" s="3">
        <f>IF(Table1[[#This Row],[Tesouro Selic: Cenário 3]]="","",(K133+1)^(1/252))</f>
        <v>1.0004142128073805</v>
      </c>
      <c r="M133" s="2">
        <f>IF(Table1[[#This Row],[Column8]]="","",(1+M132)*(L133)-1)</f>
        <v>5.9724948373322873E-2</v>
      </c>
    </row>
    <row r="134" spans="1:13" x14ac:dyDescent="0.25">
      <c r="A134" s="15">
        <f t="shared" si="4"/>
        <v>42984</v>
      </c>
      <c r="B134" s="25">
        <f t="shared" si="5"/>
        <v>9.9500000000000005E-2</v>
      </c>
      <c r="C134" s="3">
        <f>IF(Table1[[#This Row],[Tesouro Prefixado]]="","",(B134+1)^(1/252))</f>
        <v>1.0003764816888006</v>
      </c>
      <c r="D134" s="2">
        <f>IF(Table1[[#This Row],[Column2]]="","",(1+D133)*(C134)-1)</f>
        <v>5.0941291345833806E-2</v>
      </c>
      <c r="E134" s="1">
        <f>IF(Table1[[#This Row],[Column1]]="","",VLOOKUP(A134,COPOMs!B:E,4)+prêmio_de_risco)</f>
        <v>0.10499999999999998</v>
      </c>
      <c r="F134" s="3">
        <f>IF(Table1[[#This Row],[Tesouro Selic: Cenário 1]]="","",(E134+1)^(1/252))</f>
        <v>1.0003962901489072</v>
      </c>
      <c r="G134" s="2">
        <f>IF(Table1[[#This Row],[Column4]]="","",(1+G133)*(F134)-1)</f>
        <v>5.9226227494811878E-2</v>
      </c>
      <c r="H134" s="1">
        <f>IF(Table1[[#This Row],[Column1]]="","",VLOOKUP(A134,COPOMs!B:H,7)+prêmio_de_risco)</f>
        <v>9.7500000000000017E-2</v>
      </c>
      <c r="I134" s="3">
        <f>IF(Table1[[#This Row],[Tesouro Selic: Cenário 2]]="","",(H134+1)^(1/252))</f>
        <v>1.00036925413359</v>
      </c>
      <c r="J134" s="2">
        <f>IF(Table1[[#This Row],[Column6]]="","",(1+J133)*(I134)-1)</f>
        <v>5.7330152743698681E-2</v>
      </c>
      <c r="K134" s="1">
        <f>IF(Table1[[#This Row],[Column1]]="","",VLOOKUP(A134,COPOMs!B:K,10)+prêmio_de_risco)</f>
        <v>0.10999999999999999</v>
      </c>
      <c r="L134" s="3">
        <f>IF(Table1[[#This Row],[Tesouro Selic: Cenário 3]]="","",(K134+1)^(1/252))</f>
        <v>1.0004142128073805</v>
      </c>
      <c r="M134" s="2">
        <f>IF(Table1[[#This Row],[Column8]]="","",(1+M133)*(L134)-1)</f>
        <v>6.0163900019239769E-2</v>
      </c>
    </row>
    <row r="135" spans="1:13" x14ac:dyDescent="0.25">
      <c r="A135" s="15">
        <f t="shared" si="4"/>
        <v>42986</v>
      </c>
      <c r="B135" s="25">
        <f t="shared" si="5"/>
        <v>9.9500000000000005E-2</v>
      </c>
      <c r="C135" s="3">
        <f>IF(Table1[[#This Row],[Tesouro Prefixado]]="","",(B135+1)^(1/252))</f>
        <v>1.0003764816888006</v>
      </c>
      <c r="D135" s="2">
        <f>IF(Table1[[#This Row],[Column2]]="","",(1+D134)*(C135)-1)</f>
        <v>5.133695149802997E-2</v>
      </c>
      <c r="E135" s="1">
        <f>IF(Table1[[#This Row],[Column1]]="","",VLOOKUP(A135,COPOMs!B:E,4)+prêmio_de_risco)</f>
        <v>9.7499999999999976E-2</v>
      </c>
      <c r="F135" s="3">
        <f>IF(Table1[[#This Row],[Tesouro Selic: Cenário 1]]="","",(E135+1)^(1/252))</f>
        <v>1.00036925413359</v>
      </c>
      <c r="G135" s="2">
        <f>IF(Table1[[#This Row],[Column4]]="","",(1+G134)*(F135)-1)</f>
        <v>5.9617351157721377E-2</v>
      </c>
      <c r="H135" s="1">
        <f>IF(Table1[[#This Row],[Column1]]="","",VLOOKUP(A135,COPOMs!B:H,7)+prêmio_de_risco)</f>
        <v>8.7500000000000022E-2</v>
      </c>
      <c r="I135" s="3">
        <f>IF(Table1[[#This Row],[Tesouro Selic: Cenário 2]]="","",(H135+1)^(1/252))</f>
        <v>1.0003329184367156</v>
      </c>
      <c r="J135" s="2">
        <f>IF(Table1[[#This Row],[Column6]]="","",(1+J134)*(I135)-1)</f>
        <v>5.768215744524241E-2</v>
      </c>
      <c r="K135" s="1">
        <f>IF(Table1[[#This Row],[Column1]]="","",VLOOKUP(A135,COPOMs!B:K,10)+prêmio_de_risco)</f>
        <v>0.10499999999999998</v>
      </c>
      <c r="L135" s="3">
        <f>IF(Table1[[#This Row],[Tesouro Selic: Cenário 3]]="","",(K135+1)^(1/252))</f>
        <v>1.0003962901489072</v>
      </c>
      <c r="M135" s="2">
        <f>IF(Table1[[#This Row],[Column8]]="","",(1+M134)*(L135)-1)</f>
        <v>6.0584032529044318E-2</v>
      </c>
    </row>
    <row r="136" spans="1:13" x14ac:dyDescent="0.25">
      <c r="A136" s="15">
        <f t="shared" si="4"/>
        <v>42989</v>
      </c>
      <c r="B136" s="25">
        <f t="shared" si="5"/>
        <v>9.9500000000000005E-2</v>
      </c>
      <c r="C136" s="3">
        <f>IF(Table1[[#This Row],[Tesouro Prefixado]]="","",(B136+1)^(1/252))</f>
        <v>1.0003764816888006</v>
      </c>
      <c r="D136" s="2">
        <f>IF(Table1[[#This Row],[Column2]]="","",(1+D135)*(C136)-1)</f>
        <v>5.1732760609028317E-2</v>
      </c>
      <c r="E136" s="1">
        <f>IF(Table1[[#This Row],[Column1]]="","",VLOOKUP(A136,COPOMs!B:E,4)+prêmio_de_risco)</f>
        <v>9.7499999999999976E-2</v>
      </c>
      <c r="F136" s="3">
        <f>IF(Table1[[#This Row],[Tesouro Selic: Cenário 1]]="","",(E136+1)^(1/252))</f>
        <v>1.00036925413359</v>
      </c>
      <c r="G136" s="2">
        <f>IF(Table1[[#This Row],[Column4]]="","",(1+G135)*(F136)-1)</f>
        <v>6.0008619244660055E-2</v>
      </c>
      <c r="H136" s="1">
        <f>IF(Table1[[#This Row],[Column1]]="","",VLOOKUP(A136,COPOMs!B:H,7)+prêmio_de_risco)</f>
        <v>8.7500000000000022E-2</v>
      </c>
      <c r="I136" s="3">
        <f>IF(Table1[[#This Row],[Tesouro Selic: Cenário 2]]="","",(H136+1)^(1/252))</f>
        <v>1.0003329184367156</v>
      </c>
      <c r="J136" s="2">
        <f>IF(Table1[[#This Row],[Column6]]="","",(1+J135)*(I136)-1)</f>
        <v>5.8034279335640981E-2</v>
      </c>
      <c r="K136" s="1">
        <f>IF(Table1[[#This Row],[Column1]]="","",VLOOKUP(A136,COPOMs!B:K,10)+prêmio_de_risco)</f>
        <v>0.10499999999999998</v>
      </c>
      <c r="L136" s="3">
        <f>IF(Table1[[#This Row],[Tesouro Selic: Cenário 3]]="","",(K136+1)^(1/252))</f>
        <v>1.0003962901489072</v>
      </c>
      <c r="M136" s="2">
        <f>IF(Table1[[#This Row],[Column8]]="","",(1+M135)*(L136)-1)</f>
        <v>6.1004331533223821E-2</v>
      </c>
    </row>
    <row r="137" spans="1:13" x14ac:dyDescent="0.25">
      <c r="A137" s="15">
        <f t="shared" si="4"/>
        <v>42990</v>
      </c>
      <c r="B137" s="25">
        <f t="shared" si="5"/>
        <v>9.9500000000000005E-2</v>
      </c>
      <c r="C137" s="3">
        <f>IF(Table1[[#This Row],[Tesouro Prefixado]]="","",(B137+1)^(1/252))</f>
        <v>1.0003764816888006</v>
      </c>
      <c r="D137" s="2">
        <f>IF(Table1[[#This Row],[Column2]]="","",(1+D136)*(C137)-1)</f>
        <v>5.2128718734909318E-2</v>
      </c>
      <c r="E137" s="1">
        <f>IF(Table1[[#This Row],[Column1]]="","",VLOOKUP(A137,COPOMs!B:E,4)+prêmio_de_risco)</f>
        <v>9.7499999999999976E-2</v>
      </c>
      <c r="F137" s="3">
        <f>IF(Table1[[#This Row],[Tesouro Selic: Cenário 1]]="","",(E137+1)^(1/252))</f>
        <v>1.00036925413359</v>
      </c>
      <c r="G137" s="2">
        <f>IF(Table1[[#This Row],[Column4]]="","",(1+G136)*(F137)-1)</f>
        <v>6.0400031808957255E-2</v>
      </c>
      <c r="H137" s="1">
        <f>IF(Table1[[#This Row],[Column1]]="","",VLOOKUP(A137,COPOMs!B:H,7)+prêmio_de_risco)</f>
        <v>8.7500000000000022E-2</v>
      </c>
      <c r="I137" s="3">
        <f>IF(Table1[[#This Row],[Tesouro Selic: Cenário 2]]="","",(H137+1)^(1/252))</f>
        <v>1.0003329184367156</v>
      </c>
      <c r="J137" s="2">
        <f>IF(Table1[[#This Row],[Column6]]="","",(1+J136)*(I137)-1)</f>
        <v>5.8386518453908964E-2</v>
      </c>
      <c r="K137" s="1">
        <f>IF(Table1[[#This Row],[Column1]]="","",VLOOKUP(A137,COPOMs!B:K,10)+prêmio_de_risco)</f>
        <v>0.10499999999999998</v>
      </c>
      <c r="L137" s="3">
        <f>IF(Table1[[#This Row],[Tesouro Selic: Cenário 3]]="","",(K137+1)^(1/252))</f>
        <v>1.0003962901489072</v>
      </c>
      <c r="M137" s="2">
        <f>IF(Table1[[#This Row],[Column8]]="","",(1+M136)*(L137)-1)</f>
        <v>6.1424797097758388E-2</v>
      </c>
    </row>
    <row r="138" spans="1:13" x14ac:dyDescent="0.25">
      <c r="A138" s="15">
        <f t="shared" si="4"/>
        <v>42991</v>
      </c>
      <c r="B138" s="25">
        <f t="shared" si="5"/>
        <v>9.9500000000000005E-2</v>
      </c>
      <c r="C138" s="3">
        <f>IF(Table1[[#This Row],[Tesouro Prefixado]]="","",(B138+1)^(1/252))</f>
        <v>1.0003764816888006</v>
      </c>
      <c r="D138" s="2">
        <f>IF(Table1[[#This Row],[Column2]]="","",(1+D137)*(C138)-1)</f>
        <v>5.25248259317741E-2</v>
      </c>
      <c r="E138" s="1">
        <f>IF(Table1[[#This Row],[Column1]]="","",VLOOKUP(A138,COPOMs!B:E,4)+prêmio_de_risco)</f>
        <v>9.7499999999999976E-2</v>
      </c>
      <c r="F138" s="3">
        <f>IF(Table1[[#This Row],[Tesouro Selic: Cenário 1]]="","",(E138+1)^(1/252))</f>
        <v>1.00036925413359</v>
      </c>
      <c r="G138" s="2">
        <f>IF(Table1[[#This Row],[Column4]]="","",(1+G137)*(F138)-1)</f>
        <v>6.0791588903961635E-2</v>
      </c>
      <c r="H138" s="1">
        <f>IF(Table1[[#This Row],[Column1]]="","",VLOOKUP(A138,COPOMs!B:H,7)+prêmio_de_risco)</f>
        <v>8.7500000000000022E-2</v>
      </c>
      <c r="I138" s="3">
        <f>IF(Table1[[#This Row],[Tesouro Selic: Cenário 2]]="","",(H138+1)^(1/252))</f>
        <v>1.0003329184367156</v>
      </c>
      <c r="J138" s="2">
        <f>IF(Table1[[#This Row],[Column6]]="","",(1+J137)*(I138)-1)</f>
        <v>5.8738874839073363E-2</v>
      </c>
      <c r="K138" s="1">
        <f>IF(Table1[[#This Row],[Column1]]="","",VLOOKUP(A138,COPOMs!B:K,10)+prêmio_de_risco)</f>
        <v>0.10499999999999998</v>
      </c>
      <c r="L138" s="3">
        <f>IF(Table1[[#This Row],[Tesouro Selic: Cenário 3]]="","",(K138+1)^(1/252))</f>
        <v>1.0003962901489072</v>
      </c>
      <c r="M138" s="2">
        <f>IF(Table1[[#This Row],[Column8]]="","",(1+M137)*(L138)-1)</f>
        <v>6.1845429288654108E-2</v>
      </c>
    </row>
    <row r="139" spans="1:13" x14ac:dyDescent="0.25">
      <c r="A139" s="15">
        <f t="shared" si="4"/>
        <v>42992</v>
      </c>
      <c r="B139" s="25">
        <f t="shared" si="5"/>
        <v>9.9500000000000005E-2</v>
      </c>
      <c r="C139" s="3">
        <f>IF(Table1[[#This Row],[Tesouro Prefixado]]="","",(B139+1)^(1/252))</f>
        <v>1.0003764816888006</v>
      </c>
      <c r="D139" s="2">
        <f>IF(Table1[[#This Row],[Column2]]="","",(1+D138)*(C139)-1)</f>
        <v>5.2921082255745322E-2</v>
      </c>
      <c r="E139" s="1">
        <f>IF(Table1[[#This Row],[Column1]]="","",VLOOKUP(A139,COPOMs!B:E,4)+prêmio_de_risco)</f>
        <v>9.7499999999999976E-2</v>
      </c>
      <c r="F139" s="3">
        <f>IF(Table1[[#This Row],[Tesouro Selic: Cenário 1]]="","",(E139+1)^(1/252))</f>
        <v>1.00036925413359</v>
      </c>
      <c r="G139" s="2">
        <f>IF(Table1[[#This Row],[Column4]]="","",(1+G138)*(F139)-1)</f>
        <v>6.1183290583041838E-2</v>
      </c>
      <c r="H139" s="1">
        <f>IF(Table1[[#This Row],[Column1]]="","",VLOOKUP(A139,COPOMs!B:H,7)+prêmio_de_risco)</f>
        <v>8.7500000000000022E-2</v>
      </c>
      <c r="I139" s="3">
        <f>IF(Table1[[#This Row],[Tesouro Selic: Cenário 2]]="","",(H139+1)^(1/252))</f>
        <v>1.0003329184367156</v>
      </c>
      <c r="J139" s="2">
        <f>IF(Table1[[#This Row],[Column6]]="","",(1+J138)*(I139)-1)</f>
        <v>5.9091348530174725E-2</v>
      </c>
      <c r="K139" s="1">
        <f>IF(Table1[[#This Row],[Column1]]="","",VLOOKUP(A139,COPOMs!B:K,10)+prêmio_de_risco)</f>
        <v>0.10499999999999998</v>
      </c>
      <c r="L139" s="3">
        <f>IF(Table1[[#This Row],[Tesouro Selic: Cenário 3]]="","",(K139+1)^(1/252))</f>
        <v>1.0003962901489072</v>
      </c>
      <c r="M139" s="2">
        <f>IF(Table1[[#This Row],[Column8]]="","",(1+M138)*(L139)-1)</f>
        <v>6.2266228171943272E-2</v>
      </c>
    </row>
    <row r="140" spans="1:13" x14ac:dyDescent="0.25">
      <c r="A140" s="15">
        <f t="shared" si="4"/>
        <v>42993</v>
      </c>
      <c r="B140" s="25">
        <f t="shared" si="5"/>
        <v>9.9500000000000005E-2</v>
      </c>
      <c r="C140" s="3">
        <f>IF(Table1[[#This Row],[Tesouro Prefixado]]="","",(B140+1)^(1/252))</f>
        <v>1.0003764816888006</v>
      </c>
      <c r="D140" s="2">
        <f>IF(Table1[[#This Row],[Column2]]="","",(1+D139)*(C140)-1)</f>
        <v>5.3317487762966742E-2</v>
      </c>
      <c r="E140" s="1">
        <f>IF(Table1[[#This Row],[Column1]]="","",VLOOKUP(A140,COPOMs!B:E,4)+prêmio_de_risco)</f>
        <v>9.7499999999999976E-2</v>
      </c>
      <c r="F140" s="3">
        <f>IF(Table1[[#This Row],[Tesouro Selic: Cenário 1]]="","",(E140+1)^(1/252))</f>
        <v>1.00036925413359</v>
      </c>
      <c r="G140" s="2">
        <f>IF(Table1[[#This Row],[Column4]]="","",(1+G139)*(F140)-1)</f>
        <v>6.1575136899586269E-2</v>
      </c>
      <c r="H140" s="1">
        <f>IF(Table1[[#This Row],[Column1]]="","",VLOOKUP(A140,COPOMs!B:H,7)+prêmio_de_risco)</f>
        <v>8.7500000000000022E-2</v>
      </c>
      <c r="I140" s="3">
        <f>IF(Table1[[#This Row],[Tesouro Selic: Cenário 2]]="","",(H140+1)^(1/252))</f>
        <v>1.0003329184367156</v>
      </c>
      <c r="J140" s="2">
        <f>IF(Table1[[#This Row],[Column6]]="","",(1+J139)*(I140)-1)</f>
        <v>5.9443939566266479E-2</v>
      </c>
      <c r="K140" s="1">
        <f>IF(Table1[[#This Row],[Column1]]="","",VLOOKUP(A140,COPOMs!B:K,10)+prêmio_de_risco)</f>
        <v>0.10499999999999998</v>
      </c>
      <c r="L140" s="3">
        <f>IF(Table1[[#This Row],[Tesouro Selic: Cenário 3]]="","",(K140+1)^(1/252))</f>
        <v>1.0003962901489072</v>
      </c>
      <c r="M140" s="2">
        <f>IF(Table1[[#This Row],[Column8]]="","",(1+M139)*(L140)-1)</f>
        <v>6.2687193813684594E-2</v>
      </c>
    </row>
    <row r="141" spans="1:13" x14ac:dyDescent="0.25">
      <c r="A141" s="15">
        <f t="shared" si="4"/>
        <v>42996</v>
      </c>
      <c r="B141" s="25">
        <f t="shared" si="5"/>
        <v>9.9500000000000005E-2</v>
      </c>
      <c r="C141" s="3">
        <f>IF(Table1[[#This Row],[Tesouro Prefixado]]="","",(B141+1)^(1/252))</f>
        <v>1.0003764816888006</v>
      </c>
      <c r="D141" s="2">
        <f>IF(Table1[[#This Row],[Column2]]="","",(1+D140)*(C141)-1)</f>
        <v>5.3714042509602988E-2</v>
      </c>
      <c r="E141" s="1">
        <f>IF(Table1[[#This Row],[Column1]]="","",VLOOKUP(A141,COPOMs!B:E,4)+prêmio_de_risco)</f>
        <v>9.7499999999999976E-2</v>
      </c>
      <c r="F141" s="3">
        <f>IF(Table1[[#This Row],[Tesouro Selic: Cenário 1]]="","",(E141+1)^(1/252))</f>
        <v>1.00036925413359</v>
      </c>
      <c r="G141" s="2">
        <f>IF(Table1[[#This Row],[Column4]]="","",(1+G140)*(F141)-1)</f>
        <v>6.1967127907002872E-2</v>
      </c>
      <c r="H141" s="1">
        <f>IF(Table1[[#This Row],[Column1]]="","",VLOOKUP(A141,COPOMs!B:H,7)+prêmio_de_risco)</f>
        <v>8.7500000000000022E-2</v>
      </c>
      <c r="I141" s="3">
        <f>IF(Table1[[#This Row],[Tesouro Selic: Cenário 2]]="","",(H141+1)^(1/252))</f>
        <v>1.0003329184367156</v>
      </c>
      <c r="J141" s="2">
        <f>IF(Table1[[#This Row],[Column6]]="","",(1+J140)*(I141)-1)</f>
        <v>5.9796647986414708E-2</v>
      </c>
      <c r="K141" s="1">
        <f>IF(Table1[[#This Row],[Column1]]="","",VLOOKUP(A141,COPOMs!B:K,10)+prêmio_de_risco)</f>
        <v>0.10499999999999998</v>
      </c>
      <c r="L141" s="3">
        <f>IF(Table1[[#This Row],[Tesouro Selic: Cenário 3]]="","",(K141+1)^(1/252))</f>
        <v>1.0003962901489072</v>
      </c>
      <c r="M141" s="2">
        <f>IF(Table1[[#This Row],[Column8]]="","",(1+M140)*(L141)-1)</f>
        <v>6.3108326279962768E-2</v>
      </c>
    </row>
    <row r="142" spans="1:13" x14ac:dyDescent="0.25">
      <c r="A142" s="15">
        <f t="shared" si="4"/>
        <v>42997</v>
      </c>
      <c r="B142" s="25">
        <f t="shared" si="5"/>
        <v>9.9500000000000005E-2</v>
      </c>
      <c r="C142" s="3">
        <f>IF(Table1[[#This Row],[Tesouro Prefixado]]="","",(B142+1)^(1/252))</f>
        <v>1.0003764816888006</v>
      </c>
      <c r="D142" s="2">
        <f>IF(Table1[[#This Row],[Column2]]="","",(1+D141)*(C142)-1)</f>
        <v>5.4110746551839783E-2</v>
      </c>
      <c r="E142" s="1">
        <f>IF(Table1[[#This Row],[Column1]]="","",VLOOKUP(A142,COPOMs!B:E,4)+prêmio_de_risco)</f>
        <v>9.7499999999999976E-2</v>
      </c>
      <c r="F142" s="3">
        <f>IF(Table1[[#This Row],[Tesouro Selic: Cenário 1]]="","",(E142+1)^(1/252))</f>
        <v>1.00036925413359</v>
      </c>
      <c r="G142" s="2">
        <f>IF(Table1[[#This Row],[Column4]]="","",(1+G141)*(F142)-1)</f>
        <v>6.2359263658719355E-2</v>
      </c>
      <c r="H142" s="1">
        <f>IF(Table1[[#This Row],[Column1]]="","",VLOOKUP(A142,COPOMs!B:H,7)+prêmio_de_risco)</f>
        <v>8.7500000000000022E-2</v>
      </c>
      <c r="I142" s="3">
        <f>IF(Table1[[#This Row],[Tesouro Selic: Cenário 2]]="","",(H142+1)^(1/252))</f>
        <v>1.0003329184367156</v>
      </c>
      <c r="J142" s="2">
        <f>IF(Table1[[#This Row],[Column6]]="","",(1+J141)*(I142)-1)</f>
        <v>6.0149473829698819E-2</v>
      </c>
      <c r="K142" s="1">
        <f>IF(Table1[[#This Row],[Column1]]="","",VLOOKUP(A142,COPOMs!B:K,10)+prêmio_de_risco)</f>
        <v>0.10499999999999998</v>
      </c>
      <c r="L142" s="3">
        <f>IF(Table1[[#This Row],[Tesouro Selic: Cenário 3]]="","",(K142+1)^(1/252))</f>
        <v>1.0003962901489072</v>
      </c>
      <c r="M142" s="2">
        <f>IF(Table1[[#This Row],[Column8]]="","",(1+M141)*(L142)-1)</f>
        <v>6.3529625636888687E-2</v>
      </c>
    </row>
    <row r="143" spans="1:13" x14ac:dyDescent="0.25">
      <c r="A143" s="15">
        <f t="shared" si="4"/>
        <v>42998</v>
      </c>
      <c r="B143" s="25">
        <f t="shared" si="5"/>
        <v>9.9500000000000005E-2</v>
      </c>
      <c r="C143" s="3">
        <f>IF(Table1[[#This Row],[Tesouro Prefixado]]="","",(B143+1)^(1/252))</f>
        <v>1.0003764816888006</v>
      </c>
      <c r="D143" s="2">
        <f>IF(Table1[[#This Row],[Column2]]="","",(1+D142)*(C143)-1)</f>
        <v>5.4507599945884389E-2</v>
      </c>
      <c r="E143" s="1">
        <f>IF(Table1[[#This Row],[Column1]]="","",VLOOKUP(A143,COPOMs!B:E,4)+prêmio_de_risco)</f>
        <v>9.7499999999999976E-2</v>
      </c>
      <c r="F143" s="3">
        <f>IF(Table1[[#This Row],[Tesouro Selic: Cenário 1]]="","",(E143+1)^(1/252))</f>
        <v>1.00036925413359</v>
      </c>
      <c r="G143" s="2">
        <f>IF(Table1[[#This Row],[Column4]]="","",(1+G142)*(F143)-1)</f>
        <v>6.2751544208182963E-2</v>
      </c>
      <c r="H143" s="1">
        <f>IF(Table1[[#This Row],[Column1]]="","",VLOOKUP(A143,COPOMs!B:H,7)+prêmio_de_risco)</f>
        <v>8.7500000000000022E-2</v>
      </c>
      <c r="I143" s="3">
        <f>IF(Table1[[#This Row],[Tesouro Selic: Cenário 2]]="","",(H143+1)^(1/252))</f>
        <v>1.0003329184367156</v>
      </c>
      <c r="J143" s="2">
        <f>IF(Table1[[#This Row],[Column6]]="","",(1+J142)*(I143)-1)</f>
        <v>6.0502417135211095E-2</v>
      </c>
      <c r="K143" s="1">
        <f>IF(Table1[[#This Row],[Column1]]="","",VLOOKUP(A143,COPOMs!B:K,10)+prêmio_de_risco)</f>
        <v>0.10499999999999998</v>
      </c>
      <c r="L143" s="3">
        <f>IF(Table1[[#This Row],[Tesouro Selic: Cenário 3]]="","",(K143+1)^(1/252))</f>
        <v>1.0003962901489072</v>
      </c>
      <c r="M143" s="2">
        <f>IF(Table1[[#This Row],[Column8]]="","",(1+M142)*(L143)-1)</f>
        <v>6.3951091950599448E-2</v>
      </c>
    </row>
    <row r="144" spans="1:13" x14ac:dyDescent="0.25">
      <c r="A144" s="15">
        <f t="shared" si="4"/>
        <v>42999</v>
      </c>
      <c r="B144" s="25">
        <f t="shared" si="5"/>
        <v>9.9500000000000005E-2</v>
      </c>
      <c r="C144" s="3">
        <f>IF(Table1[[#This Row],[Tesouro Prefixado]]="","",(B144+1)^(1/252))</f>
        <v>1.0003764816888006</v>
      </c>
      <c r="D144" s="2">
        <f>IF(Table1[[#This Row],[Column2]]="","",(1+D143)*(C144)-1)</f>
        <v>5.4904602747964937E-2</v>
      </c>
      <c r="E144" s="1">
        <f>IF(Table1[[#This Row],[Column1]]="","",VLOOKUP(A144,COPOMs!B:E,4)+prêmio_de_risco)</f>
        <v>9.7499999999999976E-2</v>
      </c>
      <c r="F144" s="3">
        <f>IF(Table1[[#This Row],[Tesouro Selic: Cenário 1]]="","",(E144+1)^(1/252))</f>
        <v>1.00036925413359</v>
      </c>
      <c r="G144" s="2">
        <f>IF(Table1[[#This Row],[Column4]]="","",(1+G143)*(F144)-1)</f>
        <v>6.3143969608860928E-2</v>
      </c>
      <c r="H144" s="1">
        <f>IF(Table1[[#This Row],[Column1]]="","",VLOOKUP(A144,COPOMs!B:H,7)+prêmio_de_risco)</f>
        <v>8.7500000000000022E-2</v>
      </c>
      <c r="I144" s="3">
        <f>IF(Table1[[#This Row],[Tesouro Selic: Cenário 2]]="","",(H144+1)^(1/252))</f>
        <v>1.0003329184367156</v>
      </c>
      <c r="J144" s="2">
        <f>IF(Table1[[#This Row],[Column6]]="","",(1+J143)*(I144)-1)</f>
        <v>6.0855477942056924E-2</v>
      </c>
      <c r="K144" s="1">
        <f>IF(Table1[[#This Row],[Column1]]="","",VLOOKUP(A144,COPOMs!B:K,10)+prêmio_de_risco)</f>
        <v>0.10499999999999998</v>
      </c>
      <c r="L144" s="3">
        <f>IF(Table1[[#This Row],[Tesouro Selic: Cenário 3]]="","",(K144+1)^(1/252))</f>
        <v>1.0003962901489072</v>
      </c>
      <c r="M144" s="2">
        <f>IF(Table1[[#This Row],[Column8]]="","",(1+M143)*(L144)-1)</f>
        <v>6.437272528725857E-2</v>
      </c>
    </row>
    <row r="145" spans="1:13" x14ac:dyDescent="0.25">
      <c r="A145" s="15">
        <f t="shared" si="4"/>
        <v>43000</v>
      </c>
      <c r="B145" s="25">
        <f t="shared" si="5"/>
        <v>9.9500000000000005E-2</v>
      </c>
      <c r="C145" s="3">
        <f>IF(Table1[[#This Row],[Tesouro Prefixado]]="","",(B145+1)^(1/252))</f>
        <v>1.0003764816888006</v>
      </c>
      <c r="D145" s="2">
        <f>IF(Table1[[#This Row],[Column2]]="","",(1+D144)*(C145)-1)</f>
        <v>5.5301755014330878E-2</v>
      </c>
      <c r="E145" s="1">
        <f>IF(Table1[[#This Row],[Column1]]="","",VLOOKUP(A145,COPOMs!B:E,4)+prêmio_de_risco)</f>
        <v>9.7499999999999976E-2</v>
      </c>
      <c r="F145" s="3">
        <f>IF(Table1[[#This Row],[Tesouro Selic: Cenário 1]]="","",(E145+1)^(1/252))</f>
        <v>1.00036925413359</v>
      </c>
      <c r="G145" s="2">
        <f>IF(Table1[[#This Row],[Column4]]="","",(1+G144)*(F145)-1)</f>
        <v>6.3536539914240242E-2</v>
      </c>
      <c r="H145" s="1">
        <f>IF(Table1[[#This Row],[Column1]]="","",VLOOKUP(A145,COPOMs!B:H,7)+prêmio_de_risco)</f>
        <v>8.7500000000000022E-2</v>
      </c>
      <c r="I145" s="3">
        <f>IF(Table1[[#This Row],[Tesouro Selic: Cenário 2]]="","",(H145+1)^(1/252))</f>
        <v>1.0003329184367156</v>
      </c>
      <c r="J145" s="2">
        <f>IF(Table1[[#This Row],[Column6]]="","",(1+J144)*(I145)-1)</f>
        <v>6.1208656289354568E-2</v>
      </c>
      <c r="K145" s="1">
        <f>IF(Table1[[#This Row],[Column1]]="","",VLOOKUP(A145,COPOMs!B:K,10)+prêmio_de_risco)</f>
        <v>0.10499999999999998</v>
      </c>
      <c r="L145" s="3">
        <f>IF(Table1[[#This Row],[Tesouro Selic: Cenário 3]]="","",(K145+1)^(1/252))</f>
        <v>1.0003962901489072</v>
      </c>
      <c r="M145" s="2">
        <f>IF(Table1[[#This Row],[Column8]]="","",(1+M144)*(L145)-1)</f>
        <v>6.4794525713055329E-2</v>
      </c>
    </row>
    <row r="146" spans="1:13" x14ac:dyDescent="0.25">
      <c r="A146" s="15">
        <f t="shared" si="4"/>
        <v>43003</v>
      </c>
      <c r="B146" s="25">
        <f t="shared" si="5"/>
        <v>9.9500000000000005E-2</v>
      </c>
      <c r="C146" s="3">
        <f>IF(Table1[[#This Row],[Tesouro Prefixado]]="","",(B146+1)^(1/252))</f>
        <v>1.0003764816888006</v>
      </c>
      <c r="D146" s="2">
        <f>IF(Table1[[#This Row],[Column2]]="","",(1+D145)*(C146)-1)</f>
        <v>5.5699056801252755E-2</v>
      </c>
      <c r="E146" s="1">
        <f>IF(Table1[[#This Row],[Column1]]="","",VLOOKUP(A146,COPOMs!B:E,4)+prêmio_de_risco)</f>
        <v>9.7499999999999976E-2</v>
      </c>
      <c r="F146" s="3">
        <f>IF(Table1[[#This Row],[Tesouro Selic: Cenário 1]]="","",(E146+1)^(1/252))</f>
        <v>1.00036925413359</v>
      </c>
      <c r="G146" s="2">
        <f>IF(Table1[[#This Row],[Column4]]="","",(1+G145)*(F146)-1)</f>
        <v>6.392925517782766E-2</v>
      </c>
      <c r="H146" s="1">
        <f>IF(Table1[[#This Row],[Column1]]="","",VLOOKUP(A146,COPOMs!B:H,7)+prêmio_de_risco)</f>
        <v>8.7500000000000022E-2</v>
      </c>
      <c r="I146" s="3">
        <f>IF(Table1[[#This Row],[Tesouro Selic: Cenário 2]]="","",(H146+1)^(1/252))</f>
        <v>1.0003329184367156</v>
      </c>
      <c r="J146" s="2">
        <f>IF(Table1[[#This Row],[Column6]]="","",(1+J145)*(I146)-1)</f>
        <v>6.1561952216235394E-2</v>
      </c>
      <c r="K146" s="1">
        <f>IF(Table1[[#This Row],[Column1]]="","",VLOOKUP(A146,COPOMs!B:K,10)+prêmio_de_risco)</f>
        <v>0.10499999999999998</v>
      </c>
      <c r="L146" s="3">
        <f>IF(Table1[[#This Row],[Tesouro Selic: Cenário 3]]="","",(K146+1)^(1/252))</f>
        <v>1.0003962901489072</v>
      </c>
      <c r="M146" s="2">
        <f>IF(Table1[[#This Row],[Column8]]="","",(1+M145)*(L146)-1)</f>
        <v>6.5216493294205646E-2</v>
      </c>
    </row>
    <row r="147" spans="1:13" x14ac:dyDescent="0.25">
      <c r="A147" s="15">
        <f t="shared" si="4"/>
        <v>43004</v>
      </c>
      <c r="B147" s="25">
        <f t="shared" si="5"/>
        <v>9.9500000000000005E-2</v>
      </c>
      <c r="C147" s="3">
        <f>IF(Table1[[#This Row],[Tesouro Prefixado]]="","",(B147+1)^(1/252))</f>
        <v>1.0003764816888006</v>
      </c>
      <c r="D147" s="2">
        <f>IF(Table1[[#This Row],[Column2]]="","",(1+D146)*(C147)-1)</f>
        <v>5.609650816502243E-2</v>
      </c>
      <c r="E147" s="1">
        <f>IF(Table1[[#This Row],[Column1]]="","",VLOOKUP(A147,COPOMs!B:E,4)+prêmio_de_risco)</f>
        <v>9.7499999999999976E-2</v>
      </c>
      <c r="F147" s="3">
        <f>IF(Table1[[#This Row],[Tesouro Selic: Cenário 1]]="","",(E147+1)^(1/252))</f>
        <v>1.00036925413359</v>
      </c>
      <c r="G147" s="2">
        <f>IF(Table1[[#This Row],[Column4]]="","",(1+G146)*(F147)-1)</f>
        <v>6.4322115453149475E-2</v>
      </c>
      <c r="H147" s="1">
        <f>IF(Table1[[#This Row],[Column1]]="","",VLOOKUP(A147,COPOMs!B:H,7)+prêmio_de_risco)</f>
        <v>8.7500000000000022E-2</v>
      </c>
      <c r="I147" s="3">
        <f>IF(Table1[[#This Row],[Tesouro Selic: Cenário 2]]="","",(H147+1)^(1/252))</f>
        <v>1.0003329184367156</v>
      </c>
      <c r="J147" s="2">
        <f>IF(Table1[[#This Row],[Column6]]="","",(1+J146)*(I147)-1)</f>
        <v>6.1915365761843866E-2</v>
      </c>
      <c r="K147" s="1">
        <f>IF(Table1[[#This Row],[Column1]]="","",VLOOKUP(A147,COPOMs!B:K,10)+prêmio_de_risco)</f>
        <v>0.10499999999999998</v>
      </c>
      <c r="L147" s="3">
        <f>IF(Table1[[#This Row],[Tesouro Selic: Cenário 3]]="","",(K147+1)^(1/252))</f>
        <v>1.0003962901489072</v>
      </c>
      <c r="M147" s="2">
        <f>IF(Table1[[#This Row],[Column8]]="","",(1+M146)*(L147)-1)</f>
        <v>6.5638628096951646E-2</v>
      </c>
    </row>
    <row r="148" spans="1:13" x14ac:dyDescent="0.25">
      <c r="A148" s="15">
        <f t="shared" si="4"/>
        <v>43005</v>
      </c>
      <c r="B148" s="25">
        <f t="shared" si="5"/>
        <v>9.9500000000000005E-2</v>
      </c>
      <c r="C148" s="3">
        <f>IF(Table1[[#This Row],[Tesouro Prefixado]]="","",(B148+1)^(1/252))</f>
        <v>1.0003764816888006</v>
      </c>
      <c r="D148" s="2">
        <f>IF(Table1[[#This Row],[Column2]]="","",(1+D147)*(C148)-1)</f>
        <v>5.6494109161952855E-2</v>
      </c>
      <c r="E148" s="1">
        <f>IF(Table1[[#This Row],[Column1]]="","",VLOOKUP(A148,COPOMs!B:E,4)+prêmio_de_risco)</f>
        <v>9.7499999999999976E-2</v>
      </c>
      <c r="F148" s="3">
        <f>IF(Table1[[#This Row],[Tesouro Selic: Cenário 1]]="","",(E148+1)^(1/252))</f>
        <v>1.00036925413359</v>
      </c>
      <c r="G148" s="2">
        <f>IF(Table1[[#This Row],[Column4]]="","",(1+G147)*(F148)-1)</f>
        <v>6.4715120793751746E-2</v>
      </c>
      <c r="H148" s="1">
        <f>IF(Table1[[#This Row],[Column1]]="","",VLOOKUP(A148,COPOMs!B:H,7)+prêmio_de_risco)</f>
        <v>8.7500000000000022E-2</v>
      </c>
      <c r="I148" s="3">
        <f>IF(Table1[[#This Row],[Tesouro Selic: Cenário 2]]="","",(H148+1)^(1/252))</f>
        <v>1.0003329184367156</v>
      </c>
      <c r="J148" s="2">
        <f>IF(Table1[[#This Row],[Column6]]="","",(1+J147)*(I148)-1)</f>
        <v>6.226889696533755E-2</v>
      </c>
      <c r="K148" s="1">
        <f>IF(Table1[[#This Row],[Column1]]="","",VLOOKUP(A148,COPOMs!B:K,10)+prêmio_de_risco)</f>
        <v>0.10499999999999998</v>
      </c>
      <c r="L148" s="3">
        <f>IF(Table1[[#This Row],[Tesouro Selic: Cenário 3]]="","",(K148+1)^(1/252))</f>
        <v>1.0003962901489072</v>
      </c>
      <c r="M148" s="2">
        <f>IF(Table1[[#This Row],[Column8]]="","",(1+M147)*(L148)-1)</f>
        <v>6.6060930187561429E-2</v>
      </c>
    </row>
    <row r="149" spans="1:13" x14ac:dyDescent="0.25">
      <c r="A149" s="15">
        <f t="shared" si="4"/>
        <v>43006</v>
      </c>
      <c r="B149" s="25">
        <f t="shared" si="5"/>
        <v>9.9500000000000005E-2</v>
      </c>
      <c r="C149" s="3">
        <f>IF(Table1[[#This Row],[Tesouro Prefixado]]="","",(B149+1)^(1/252))</f>
        <v>1.0003764816888006</v>
      </c>
      <c r="D149" s="2">
        <f>IF(Table1[[#This Row],[Column2]]="","",(1+D148)*(C149)-1)</f>
        <v>5.6891859848378079E-2</v>
      </c>
      <c r="E149" s="1">
        <f>IF(Table1[[#This Row],[Column1]]="","",VLOOKUP(A149,COPOMs!B:E,4)+prêmio_de_risco)</f>
        <v>9.7499999999999976E-2</v>
      </c>
      <c r="F149" s="3">
        <f>IF(Table1[[#This Row],[Tesouro Selic: Cenário 1]]="","",(E149+1)^(1/252))</f>
        <v>1.00036925413359</v>
      </c>
      <c r="G149" s="2">
        <f>IF(Table1[[#This Row],[Column4]]="","",(1+G148)*(F149)-1)</f>
        <v>6.5108271253200733E-2</v>
      </c>
      <c r="H149" s="1">
        <f>IF(Table1[[#This Row],[Column1]]="","",VLOOKUP(A149,COPOMs!B:H,7)+prêmio_de_risco)</f>
        <v>8.7500000000000022E-2</v>
      </c>
      <c r="I149" s="3">
        <f>IF(Table1[[#This Row],[Tesouro Selic: Cenário 2]]="","",(H149+1)^(1/252))</f>
        <v>1.0003329184367156</v>
      </c>
      <c r="J149" s="2">
        <f>IF(Table1[[#This Row],[Column6]]="","",(1+J148)*(I149)-1)</f>
        <v>6.2622545865886892E-2</v>
      </c>
      <c r="K149" s="1">
        <f>IF(Table1[[#This Row],[Column1]]="","",VLOOKUP(A149,COPOMs!B:K,10)+prêmio_de_risco)</f>
        <v>0.10499999999999998</v>
      </c>
      <c r="L149" s="3">
        <f>IF(Table1[[#This Row],[Tesouro Selic: Cenário 3]]="","",(K149+1)^(1/252))</f>
        <v>1.0003962901489072</v>
      </c>
      <c r="M149" s="2">
        <f>IF(Table1[[#This Row],[Column8]]="","",(1+M148)*(L149)-1)</f>
        <v>6.6483399632329521E-2</v>
      </c>
    </row>
    <row r="150" spans="1:13" x14ac:dyDescent="0.25">
      <c r="A150" s="15">
        <f t="shared" si="4"/>
        <v>43007</v>
      </c>
      <c r="B150" s="25">
        <f t="shared" si="5"/>
        <v>9.9500000000000005E-2</v>
      </c>
      <c r="C150" s="3">
        <f>IF(Table1[[#This Row],[Tesouro Prefixado]]="","",(B150+1)^(1/252))</f>
        <v>1.0003764816888006</v>
      </c>
      <c r="D150" s="2">
        <f>IF(Table1[[#This Row],[Column2]]="","",(1+D149)*(C150)-1)</f>
        <v>5.7289760280653468E-2</v>
      </c>
      <c r="E150" s="1">
        <f>IF(Table1[[#This Row],[Column1]]="","",VLOOKUP(A150,COPOMs!B:E,4)+prêmio_de_risco)</f>
        <v>9.7499999999999976E-2</v>
      </c>
      <c r="F150" s="3">
        <f>IF(Table1[[#This Row],[Tesouro Selic: Cenário 1]]="","",(E150+1)^(1/252))</f>
        <v>1.00036925413359</v>
      </c>
      <c r="G150" s="2">
        <f>IF(Table1[[#This Row],[Column4]]="","",(1+G149)*(F150)-1)</f>
        <v>6.5501566885081797E-2</v>
      </c>
      <c r="H150" s="1">
        <f>IF(Table1[[#This Row],[Column1]]="","",VLOOKUP(A150,COPOMs!B:H,7)+prêmio_de_risco)</f>
        <v>8.7500000000000022E-2</v>
      </c>
      <c r="I150" s="3">
        <f>IF(Table1[[#This Row],[Tesouro Selic: Cenário 2]]="","",(H150+1)^(1/252))</f>
        <v>1.0003329184367156</v>
      </c>
      <c r="J150" s="2">
        <f>IF(Table1[[#This Row],[Column6]]="","",(1+J149)*(I150)-1)</f>
        <v>6.2976312502675214E-2</v>
      </c>
      <c r="K150" s="1">
        <f>IF(Table1[[#This Row],[Column1]]="","",VLOOKUP(A150,COPOMs!B:K,10)+prêmio_de_risco)</f>
        <v>0.10499999999999998</v>
      </c>
      <c r="L150" s="3">
        <f>IF(Table1[[#This Row],[Tesouro Selic: Cenário 3]]="","",(K150+1)^(1/252))</f>
        <v>1.0003962901489072</v>
      </c>
      <c r="M150" s="2">
        <f>IF(Table1[[#This Row],[Column8]]="","",(1+M149)*(L150)-1)</f>
        <v>6.6906036497576871E-2</v>
      </c>
    </row>
    <row r="151" spans="1:13" x14ac:dyDescent="0.25">
      <c r="A151" s="15">
        <f t="shared" si="4"/>
        <v>43010</v>
      </c>
      <c r="B151" s="25">
        <f t="shared" si="5"/>
        <v>9.9500000000000005E-2</v>
      </c>
      <c r="C151" s="3">
        <f>IF(Table1[[#This Row],[Tesouro Prefixado]]="","",(B151+1)^(1/252))</f>
        <v>1.0003764816888006</v>
      </c>
      <c r="D151" s="2">
        <f>IF(Table1[[#This Row],[Column2]]="","",(1+D150)*(C151)-1)</f>
        <v>5.768781051515548E-2</v>
      </c>
      <c r="E151" s="1">
        <f>IF(Table1[[#This Row],[Column1]]="","",VLOOKUP(A151,COPOMs!B:E,4)+prêmio_de_risco)</f>
        <v>9.7499999999999976E-2</v>
      </c>
      <c r="F151" s="3">
        <f>IF(Table1[[#This Row],[Tesouro Selic: Cenário 1]]="","",(E151+1)^(1/252))</f>
        <v>1.00036925413359</v>
      </c>
      <c r="G151" s="2">
        <f>IF(Table1[[#This Row],[Column4]]="","",(1+G150)*(F151)-1)</f>
        <v>6.5895007743000722E-2</v>
      </c>
      <c r="H151" s="1">
        <f>IF(Table1[[#This Row],[Column1]]="","",VLOOKUP(A151,COPOMs!B:H,7)+prêmio_de_risco)</f>
        <v>8.7500000000000022E-2</v>
      </c>
      <c r="I151" s="3">
        <f>IF(Table1[[#This Row],[Tesouro Selic: Cenário 2]]="","",(H151+1)^(1/252))</f>
        <v>1.0003329184367156</v>
      </c>
      <c r="J151" s="2">
        <f>IF(Table1[[#This Row],[Column6]]="","",(1+J150)*(I151)-1)</f>
        <v>6.3330196914899384E-2</v>
      </c>
      <c r="K151" s="1">
        <f>IF(Table1[[#This Row],[Column1]]="","",VLOOKUP(A151,COPOMs!B:K,10)+prêmio_de_risco)</f>
        <v>0.10499999999999998</v>
      </c>
      <c r="L151" s="3">
        <f>IF(Table1[[#This Row],[Tesouro Selic: Cenário 3]]="","",(K151+1)^(1/252))</f>
        <v>1.0003962901489072</v>
      </c>
      <c r="M151" s="2">
        <f>IF(Table1[[#This Row],[Column8]]="","",(1+M150)*(L151)-1)</f>
        <v>6.7328840849650406E-2</v>
      </c>
    </row>
    <row r="152" spans="1:13" x14ac:dyDescent="0.25">
      <c r="A152" s="15">
        <f t="shared" si="4"/>
        <v>43011</v>
      </c>
      <c r="B152" s="25">
        <f t="shared" si="5"/>
        <v>9.9500000000000005E-2</v>
      </c>
      <c r="C152" s="3">
        <f>IF(Table1[[#This Row],[Tesouro Prefixado]]="","",(B152+1)^(1/252))</f>
        <v>1.0003764816888006</v>
      </c>
      <c r="D152" s="2">
        <f>IF(Table1[[#This Row],[Column2]]="","",(1+D151)*(C152)-1)</f>
        <v>5.8086010608281891E-2</v>
      </c>
      <c r="E152" s="1">
        <f>IF(Table1[[#This Row],[Column1]]="","",VLOOKUP(A152,COPOMs!B:E,4)+prêmio_de_risco)</f>
        <v>9.7499999999999976E-2</v>
      </c>
      <c r="F152" s="3">
        <f>IF(Table1[[#This Row],[Tesouro Selic: Cenário 1]]="","",(E152+1)^(1/252))</f>
        <v>1.00036925413359</v>
      </c>
      <c r="G152" s="2">
        <f>IF(Table1[[#This Row],[Column4]]="","",(1+G151)*(F152)-1)</f>
        <v>6.6288593880582836E-2</v>
      </c>
      <c r="H152" s="1">
        <f>IF(Table1[[#This Row],[Column1]]="","",VLOOKUP(A152,COPOMs!B:H,7)+prêmio_de_risco)</f>
        <v>8.7500000000000022E-2</v>
      </c>
      <c r="I152" s="3">
        <f>IF(Table1[[#This Row],[Tesouro Selic: Cenário 2]]="","",(H152+1)^(1/252))</f>
        <v>1.0003329184367156</v>
      </c>
      <c r="J152" s="2">
        <f>IF(Table1[[#This Row],[Column6]]="","",(1+J151)*(I152)-1)</f>
        <v>6.3684199141768705E-2</v>
      </c>
      <c r="K152" s="1">
        <f>IF(Table1[[#This Row],[Column1]]="","",VLOOKUP(A152,COPOMs!B:K,10)+prêmio_de_risco)</f>
        <v>0.10499999999999998</v>
      </c>
      <c r="L152" s="3">
        <f>IF(Table1[[#This Row],[Tesouro Selic: Cenário 3]]="","",(K152+1)^(1/252))</f>
        <v>1.0003962901489072</v>
      </c>
      <c r="M152" s="2">
        <f>IF(Table1[[#This Row],[Column8]]="","",(1+M151)*(L152)-1)</f>
        <v>6.7751812754923701E-2</v>
      </c>
    </row>
    <row r="153" spans="1:13" x14ac:dyDescent="0.25">
      <c r="A153" s="15">
        <f t="shared" si="4"/>
        <v>43012</v>
      </c>
      <c r="B153" s="25">
        <f t="shared" si="5"/>
        <v>9.9500000000000005E-2</v>
      </c>
      <c r="C153" s="3">
        <f>IF(Table1[[#This Row],[Tesouro Prefixado]]="","",(B153+1)^(1/252))</f>
        <v>1.0003764816888006</v>
      </c>
      <c r="D153" s="2">
        <f>IF(Table1[[#This Row],[Column2]]="","",(1+D152)*(C153)-1)</f>
        <v>5.8484360616452014E-2</v>
      </c>
      <c r="E153" s="1">
        <f>IF(Table1[[#This Row],[Column1]]="","",VLOOKUP(A153,COPOMs!B:E,4)+prêmio_de_risco)</f>
        <v>9.7499999999999976E-2</v>
      </c>
      <c r="F153" s="3">
        <f>IF(Table1[[#This Row],[Tesouro Selic: Cenário 1]]="","",(E153+1)^(1/252))</f>
        <v>1.00036925413359</v>
      </c>
      <c r="G153" s="2">
        <f>IF(Table1[[#This Row],[Column4]]="","",(1+G152)*(F153)-1)</f>
        <v>6.6682325351473226E-2</v>
      </c>
      <c r="H153" s="1">
        <f>IF(Table1[[#This Row],[Column1]]="","",VLOOKUP(A153,COPOMs!B:H,7)+prêmio_de_risco)</f>
        <v>8.7500000000000022E-2</v>
      </c>
      <c r="I153" s="3">
        <f>IF(Table1[[#This Row],[Tesouro Selic: Cenário 2]]="","",(H153+1)^(1/252))</f>
        <v>1.0003329184367156</v>
      </c>
      <c r="J153" s="2">
        <f>IF(Table1[[#This Row],[Column6]]="","",(1+J152)*(I153)-1)</f>
        <v>6.4038319222506024E-2</v>
      </c>
      <c r="K153" s="1">
        <f>IF(Table1[[#This Row],[Column1]]="","",VLOOKUP(A153,COPOMs!B:K,10)+prêmio_de_risco)</f>
        <v>0.10499999999999998</v>
      </c>
      <c r="L153" s="3">
        <f>IF(Table1[[#This Row],[Tesouro Selic: Cenário 3]]="","",(K153+1)^(1/252))</f>
        <v>1.0003962901489072</v>
      </c>
      <c r="M153" s="2">
        <f>IF(Table1[[#This Row],[Column8]]="","",(1+M152)*(L153)-1)</f>
        <v>6.8174952279796308E-2</v>
      </c>
    </row>
    <row r="154" spans="1:13" x14ac:dyDescent="0.25">
      <c r="A154" s="15">
        <f t="shared" si="4"/>
        <v>43013</v>
      </c>
      <c r="B154" s="25">
        <f t="shared" si="5"/>
        <v>9.9500000000000005E-2</v>
      </c>
      <c r="C154" s="3">
        <f>IF(Table1[[#This Row],[Tesouro Prefixado]]="","",(B154+1)^(1/252))</f>
        <v>1.0003764816888006</v>
      </c>
      <c r="D154" s="2">
        <f>IF(Table1[[#This Row],[Column2]]="","",(1+D153)*(C154)-1)</f>
        <v>5.8882860596105813E-2</v>
      </c>
      <c r="E154" s="1">
        <f>IF(Table1[[#This Row],[Column1]]="","",VLOOKUP(A154,COPOMs!B:E,4)+prêmio_de_risco)</f>
        <v>9.7499999999999976E-2</v>
      </c>
      <c r="F154" s="3">
        <f>IF(Table1[[#This Row],[Tesouro Selic: Cenário 1]]="","",(E154+1)^(1/252))</f>
        <v>1.00036925413359</v>
      </c>
      <c r="G154" s="2">
        <f>IF(Table1[[#This Row],[Column4]]="","",(1+G153)*(F154)-1)</f>
        <v>6.7076202209336744E-2</v>
      </c>
      <c r="H154" s="1">
        <f>IF(Table1[[#This Row],[Column1]]="","",VLOOKUP(A154,COPOMs!B:H,7)+prêmio_de_risco)</f>
        <v>8.7500000000000022E-2</v>
      </c>
      <c r="I154" s="3">
        <f>IF(Table1[[#This Row],[Tesouro Selic: Cenário 2]]="","",(H154+1)^(1/252))</f>
        <v>1.0003329184367156</v>
      </c>
      <c r="J154" s="2">
        <f>IF(Table1[[#This Row],[Column6]]="","",(1+J153)*(I154)-1)</f>
        <v>6.4392557196347067E-2</v>
      </c>
      <c r="K154" s="1">
        <f>IF(Table1[[#This Row],[Column1]]="","",VLOOKUP(A154,COPOMs!B:K,10)+prêmio_de_risco)</f>
        <v>0.10499999999999998</v>
      </c>
      <c r="L154" s="3">
        <f>IF(Table1[[#This Row],[Tesouro Selic: Cenário 3]]="","",(K154+1)^(1/252))</f>
        <v>1.0003962901489072</v>
      </c>
      <c r="M154" s="2">
        <f>IF(Table1[[#This Row],[Column8]]="","",(1+M153)*(L154)-1)</f>
        <v>6.8598259490694202E-2</v>
      </c>
    </row>
    <row r="155" spans="1:13" x14ac:dyDescent="0.25">
      <c r="A155" s="15">
        <f t="shared" si="4"/>
        <v>43014</v>
      </c>
      <c r="B155" s="25">
        <f t="shared" si="5"/>
        <v>9.9500000000000005E-2</v>
      </c>
      <c r="C155" s="3">
        <f>IF(Table1[[#This Row],[Tesouro Prefixado]]="","",(B155+1)^(1/252))</f>
        <v>1.0003764816888006</v>
      </c>
      <c r="D155" s="2">
        <f>IF(Table1[[#This Row],[Column2]]="","",(1+D154)*(C155)-1)</f>
        <v>5.9281510603705012E-2</v>
      </c>
      <c r="E155" s="1">
        <f>IF(Table1[[#This Row],[Column1]]="","",VLOOKUP(A155,COPOMs!B:E,4)+prêmio_de_risco)</f>
        <v>9.7499999999999976E-2</v>
      </c>
      <c r="F155" s="3">
        <f>IF(Table1[[#This Row],[Tesouro Selic: Cenário 1]]="","",(E155+1)^(1/252))</f>
        <v>1.00036925413359</v>
      </c>
      <c r="G155" s="2">
        <f>IF(Table1[[#This Row],[Column4]]="","",(1+G154)*(F155)-1)</f>
        <v>6.7470224507858001E-2</v>
      </c>
      <c r="H155" s="1">
        <f>IF(Table1[[#This Row],[Column1]]="","",VLOOKUP(A155,COPOMs!B:H,7)+prêmio_de_risco)</f>
        <v>8.7500000000000022E-2</v>
      </c>
      <c r="I155" s="3">
        <f>IF(Table1[[#This Row],[Tesouro Selic: Cenário 2]]="","",(H155+1)^(1/252))</f>
        <v>1.0003329184367156</v>
      </c>
      <c r="J155" s="2">
        <f>IF(Table1[[#This Row],[Column6]]="","",(1+J154)*(I155)-1)</f>
        <v>6.474691310254066E-2</v>
      </c>
      <c r="K155" s="1">
        <f>IF(Table1[[#This Row],[Column1]]="","",VLOOKUP(A155,COPOMs!B:K,10)+prêmio_de_risco)</f>
        <v>0.10499999999999998</v>
      </c>
      <c r="L155" s="3">
        <f>IF(Table1[[#This Row],[Tesouro Selic: Cenário 3]]="","",(K155+1)^(1/252))</f>
        <v>1.0003962901489072</v>
      </c>
      <c r="M155" s="2">
        <f>IF(Table1[[#This Row],[Column8]]="","",(1+M154)*(L155)-1)</f>
        <v>6.9021734454069783E-2</v>
      </c>
    </row>
    <row r="156" spans="1:13" x14ac:dyDescent="0.25">
      <c r="A156" s="15">
        <f t="shared" si="4"/>
        <v>43017</v>
      </c>
      <c r="B156" s="25">
        <f t="shared" si="5"/>
        <v>9.9500000000000005E-2</v>
      </c>
      <c r="C156" s="3">
        <f>IF(Table1[[#This Row],[Tesouro Prefixado]]="","",(B156+1)^(1/252))</f>
        <v>1.0003764816888006</v>
      </c>
      <c r="D156" s="2">
        <f>IF(Table1[[#This Row],[Column2]]="","",(1+D155)*(C156)-1)</f>
        <v>5.9680310695732208E-2</v>
      </c>
      <c r="E156" s="1">
        <f>IF(Table1[[#This Row],[Column1]]="","",VLOOKUP(A156,COPOMs!B:E,4)+prêmio_de_risco)</f>
        <v>9.7499999999999976E-2</v>
      </c>
      <c r="F156" s="3">
        <f>IF(Table1[[#This Row],[Tesouro Selic: Cenário 1]]="","",(E156+1)^(1/252))</f>
        <v>1.00036925413359</v>
      </c>
      <c r="G156" s="2">
        <f>IF(Table1[[#This Row],[Column4]]="","",(1+G155)*(F156)-1)</f>
        <v>6.7864392300741816E-2</v>
      </c>
      <c r="H156" s="1">
        <f>IF(Table1[[#This Row],[Column1]]="","",VLOOKUP(A156,COPOMs!B:H,7)+prêmio_de_risco)</f>
        <v>8.7500000000000022E-2</v>
      </c>
      <c r="I156" s="3">
        <f>IF(Table1[[#This Row],[Tesouro Selic: Cenário 2]]="","",(H156+1)^(1/252))</f>
        <v>1.0003329184367156</v>
      </c>
      <c r="J156" s="2">
        <f>IF(Table1[[#This Row],[Column6]]="","",(1+J155)*(I156)-1)</f>
        <v>6.5101386980348508E-2</v>
      </c>
      <c r="K156" s="1">
        <f>IF(Table1[[#This Row],[Column1]]="","",VLOOKUP(A156,COPOMs!B:K,10)+prêmio_de_risco)</f>
        <v>0.10499999999999998</v>
      </c>
      <c r="L156" s="3">
        <f>IF(Table1[[#This Row],[Tesouro Selic: Cenário 3]]="","",(K156+1)^(1/252))</f>
        <v>1.0003962901489072</v>
      </c>
      <c r="M156" s="2">
        <f>IF(Table1[[#This Row],[Column8]]="","",(1+M155)*(L156)-1)</f>
        <v>6.9445377236401651E-2</v>
      </c>
    </row>
    <row r="157" spans="1:13" x14ac:dyDescent="0.25">
      <c r="A157" s="15">
        <f t="shared" si="4"/>
        <v>43018</v>
      </c>
      <c r="B157" s="25">
        <f t="shared" si="5"/>
        <v>9.9500000000000005E-2</v>
      </c>
      <c r="C157" s="3">
        <f>IF(Table1[[#This Row],[Tesouro Prefixado]]="","",(B157+1)^(1/252))</f>
        <v>1.0003764816888006</v>
      </c>
      <c r="D157" s="2">
        <f>IF(Table1[[#This Row],[Column2]]="","",(1+D156)*(C157)-1)</f>
        <v>6.0079260928691536E-2</v>
      </c>
      <c r="E157" s="1">
        <f>IF(Table1[[#This Row],[Column1]]="","",VLOOKUP(A157,COPOMs!B:E,4)+prêmio_de_risco)</f>
        <v>9.7499999999999976E-2</v>
      </c>
      <c r="F157" s="3">
        <f>IF(Table1[[#This Row],[Tesouro Selic: Cenário 1]]="","",(E157+1)^(1/252))</f>
        <v>1.00036925413359</v>
      </c>
      <c r="G157" s="2">
        <f>IF(Table1[[#This Row],[Column4]]="","",(1+G156)*(F157)-1)</f>
        <v>6.8258705641712547E-2</v>
      </c>
      <c r="H157" s="1">
        <f>IF(Table1[[#This Row],[Column1]]="","",VLOOKUP(A157,COPOMs!B:H,7)+prêmio_de_risco)</f>
        <v>8.7500000000000022E-2</v>
      </c>
      <c r="I157" s="3">
        <f>IF(Table1[[#This Row],[Tesouro Selic: Cenário 2]]="","",(H157+1)^(1/252))</f>
        <v>1.0003329184367156</v>
      </c>
      <c r="J157" s="2">
        <f>IF(Table1[[#This Row],[Column6]]="","",(1+J156)*(I157)-1)</f>
        <v>6.5455978869045639E-2</v>
      </c>
      <c r="K157" s="1">
        <f>IF(Table1[[#This Row],[Column1]]="","",VLOOKUP(A157,COPOMs!B:K,10)+prêmio_de_risco)</f>
        <v>0.10499999999999998</v>
      </c>
      <c r="L157" s="3">
        <f>IF(Table1[[#This Row],[Tesouro Selic: Cenário 3]]="","",(K157+1)^(1/252))</f>
        <v>1.0003962901489072</v>
      </c>
      <c r="M157" s="2">
        <f>IF(Table1[[#This Row],[Column8]]="","",(1+M156)*(L157)-1)</f>
        <v>6.9869187904194829E-2</v>
      </c>
    </row>
    <row r="158" spans="1:13" x14ac:dyDescent="0.25">
      <c r="A158" s="15">
        <f t="shared" si="4"/>
        <v>43019</v>
      </c>
      <c r="B158" s="25">
        <f t="shared" si="5"/>
        <v>9.9500000000000005E-2</v>
      </c>
      <c r="C158" s="3">
        <f>IF(Table1[[#This Row],[Tesouro Prefixado]]="","",(B158+1)^(1/252))</f>
        <v>1.0003764816888006</v>
      </c>
      <c r="D158" s="2">
        <f>IF(Table1[[#This Row],[Column2]]="","",(1+D157)*(C158)-1)</f>
        <v>6.0478361359108446E-2</v>
      </c>
      <c r="E158" s="1">
        <f>IF(Table1[[#This Row],[Column1]]="","",VLOOKUP(A158,COPOMs!B:E,4)+prêmio_de_risco)</f>
        <v>9.7499999999999976E-2</v>
      </c>
      <c r="F158" s="3">
        <f>IF(Table1[[#This Row],[Tesouro Selic: Cenário 1]]="","",(E158+1)^(1/252))</f>
        <v>1.00036925413359</v>
      </c>
      <c r="G158" s="2">
        <f>IF(Table1[[#This Row],[Column4]]="","",(1+G157)*(F158)-1)</f>
        <v>6.8653164584514315E-2</v>
      </c>
      <c r="H158" s="1">
        <f>IF(Table1[[#This Row],[Column1]]="","",VLOOKUP(A158,COPOMs!B:H,7)+prêmio_de_risco)</f>
        <v>8.7500000000000022E-2</v>
      </c>
      <c r="I158" s="3">
        <f>IF(Table1[[#This Row],[Tesouro Selic: Cenário 2]]="","",(H158+1)^(1/252))</f>
        <v>1.0003329184367156</v>
      </c>
      <c r="J158" s="2">
        <f>IF(Table1[[#This Row],[Column6]]="","",(1+J157)*(I158)-1)</f>
        <v>6.5810688807919959E-2</v>
      </c>
      <c r="K158" s="1">
        <f>IF(Table1[[#This Row],[Column1]]="","",VLOOKUP(A158,COPOMs!B:K,10)+prêmio_de_risco)</f>
        <v>0.10499999999999998</v>
      </c>
      <c r="L158" s="3">
        <f>IF(Table1[[#This Row],[Tesouro Selic: Cenário 3]]="","",(K158+1)^(1/252))</f>
        <v>1.0003962901489072</v>
      </c>
      <c r="M158" s="2">
        <f>IF(Table1[[#This Row],[Column8]]="","",(1+M157)*(L158)-1)</f>
        <v>7.0293166523980544E-2</v>
      </c>
    </row>
    <row r="159" spans="1:13" x14ac:dyDescent="0.25">
      <c r="A159" s="15">
        <f t="shared" si="4"/>
        <v>43021</v>
      </c>
      <c r="B159" s="25">
        <f t="shared" si="5"/>
        <v>9.9500000000000005E-2</v>
      </c>
      <c r="C159" s="3">
        <f>IF(Table1[[#This Row],[Tesouro Prefixado]]="","",(B159+1)^(1/252))</f>
        <v>1.0003764816888006</v>
      </c>
      <c r="D159" s="2">
        <f>IF(Table1[[#This Row],[Column2]]="","",(1+D158)*(C159)-1)</f>
        <v>6.0877612043529261E-2</v>
      </c>
      <c r="E159" s="1">
        <f>IF(Table1[[#This Row],[Column1]]="","",VLOOKUP(A159,COPOMs!B:E,4)+prêmio_de_risco)</f>
        <v>9.7499999999999976E-2</v>
      </c>
      <c r="F159" s="3">
        <f>IF(Table1[[#This Row],[Tesouro Selic: Cenário 1]]="","",(E159+1)^(1/252))</f>
        <v>1.00036925413359</v>
      </c>
      <c r="G159" s="2">
        <f>IF(Table1[[#This Row],[Column4]]="","",(1+G158)*(F159)-1)</f>
        <v>6.9047769182911223E-2</v>
      </c>
      <c r="H159" s="1">
        <f>IF(Table1[[#This Row],[Column1]]="","",VLOOKUP(A159,COPOMs!B:H,7)+prêmio_de_risco)</f>
        <v>8.7500000000000022E-2</v>
      </c>
      <c r="I159" s="3">
        <f>IF(Table1[[#This Row],[Tesouro Selic: Cenário 2]]="","",(H159+1)^(1/252))</f>
        <v>1.0003329184367156</v>
      </c>
      <c r="J159" s="2">
        <f>IF(Table1[[#This Row],[Column6]]="","",(1+J158)*(I159)-1)</f>
        <v>6.6165516836272698E-2</v>
      </c>
      <c r="K159" s="1">
        <f>IF(Table1[[#This Row],[Column1]]="","",VLOOKUP(A159,COPOMs!B:K,10)+prêmio_de_risco)</f>
        <v>0.10499999999999998</v>
      </c>
      <c r="L159" s="3">
        <f>IF(Table1[[#This Row],[Tesouro Selic: Cenário 3]]="","",(K159+1)^(1/252))</f>
        <v>1.0003962901489072</v>
      </c>
      <c r="M159" s="2">
        <f>IF(Table1[[#This Row],[Column8]]="","",(1+M158)*(L159)-1)</f>
        <v>7.0717313162316664E-2</v>
      </c>
    </row>
    <row r="160" spans="1:13" x14ac:dyDescent="0.25">
      <c r="A160" s="15">
        <f t="shared" si="4"/>
        <v>43024</v>
      </c>
      <c r="B160" s="25">
        <f t="shared" si="5"/>
        <v>9.9500000000000005E-2</v>
      </c>
      <c r="C160" s="3">
        <f>IF(Table1[[#This Row],[Tesouro Prefixado]]="","",(B160+1)^(1/252))</f>
        <v>1.0003764816888006</v>
      </c>
      <c r="D160" s="2">
        <f>IF(Table1[[#This Row],[Column2]]="","",(1+D159)*(C160)-1)</f>
        <v>6.1277013038522066E-2</v>
      </c>
      <c r="E160" s="1">
        <f>IF(Table1[[#This Row],[Column1]]="","",VLOOKUP(A160,COPOMs!B:E,4)+prêmio_de_risco)</f>
        <v>9.7499999999999976E-2</v>
      </c>
      <c r="F160" s="3">
        <f>IF(Table1[[#This Row],[Tesouro Selic: Cenário 1]]="","",(E160+1)^(1/252))</f>
        <v>1.00036925413359</v>
      </c>
      <c r="G160" s="2">
        <f>IF(Table1[[#This Row],[Column4]]="","",(1+G159)*(F160)-1)</f>
        <v>6.9442519490687138E-2</v>
      </c>
      <c r="H160" s="1">
        <f>IF(Table1[[#This Row],[Column1]]="","",VLOOKUP(A160,COPOMs!B:H,7)+prêmio_de_risco)</f>
        <v>8.7500000000000022E-2</v>
      </c>
      <c r="I160" s="3">
        <f>IF(Table1[[#This Row],[Tesouro Selic: Cenário 2]]="","",(H160+1)^(1/252))</f>
        <v>1.0003329184367156</v>
      </c>
      <c r="J160" s="2">
        <f>IF(Table1[[#This Row],[Column6]]="","",(1+J159)*(I160)-1)</f>
        <v>6.6520462993417961E-2</v>
      </c>
      <c r="K160" s="1">
        <f>IF(Table1[[#This Row],[Column1]]="","",VLOOKUP(A160,COPOMs!B:K,10)+prêmio_de_risco)</f>
        <v>0.10499999999999998</v>
      </c>
      <c r="L160" s="3">
        <f>IF(Table1[[#This Row],[Tesouro Selic: Cenário 3]]="","",(K160+1)^(1/252))</f>
        <v>1.0003962901489072</v>
      </c>
      <c r="M160" s="2">
        <f>IF(Table1[[#This Row],[Column8]]="","",(1+M159)*(L160)-1)</f>
        <v>7.1141627885787262E-2</v>
      </c>
    </row>
    <row r="161" spans="1:13" x14ac:dyDescent="0.25">
      <c r="A161" s="15">
        <f t="shared" si="4"/>
        <v>43025</v>
      </c>
      <c r="B161" s="25">
        <f t="shared" si="5"/>
        <v>9.9500000000000005E-2</v>
      </c>
      <c r="C161" s="3">
        <f>IF(Table1[[#This Row],[Tesouro Prefixado]]="","",(B161+1)^(1/252))</f>
        <v>1.0003764816888006</v>
      </c>
      <c r="D161" s="2">
        <f>IF(Table1[[#This Row],[Column2]]="","",(1+D160)*(C161)-1)</f>
        <v>6.1676564400676037E-2</v>
      </c>
      <c r="E161" s="1">
        <f>IF(Table1[[#This Row],[Column1]]="","",VLOOKUP(A161,COPOMs!B:E,4)+prêmio_de_risco)</f>
        <v>9.7499999999999976E-2</v>
      </c>
      <c r="F161" s="3">
        <f>IF(Table1[[#This Row],[Tesouro Selic: Cenário 1]]="","",(E161+1)^(1/252))</f>
        <v>1.00036925413359</v>
      </c>
      <c r="G161" s="2">
        <f>IF(Table1[[#This Row],[Column4]]="","",(1+G160)*(F161)-1)</f>
        <v>6.983741556164591E-2</v>
      </c>
      <c r="H161" s="1">
        <f>IF(Table1[[#This Row],[Column1]]="","",VLOOKUP(A161,COPOMs!B:H,7)+prêmio_de_risco)</f>
        <v>8.7500000000000022E-2</v>
      </c>
      <c r="I161" s="3">
        <f>IF(Table1[[#This Row],[Tesouro Selic: Cenário 2]]="","",(H161+1)^(1/252))</f>
        <v>1.0003329184367156</v>
      </c>
      <c r="J161" s="2">
        <f>IF(Table1[[#This Row],[Column6]]="","",(1+J160)*(I161)-1)</f>
        <v>6.6875527318682959E-2</v>
      </c>
      <c r="K161" s="1">
        <f>IF(Table1[[#This Row],[Column1]]="","",VLOOKUP(A161,COPOMs!B:K,10)+prêmio_de_risco)</f>
        <v>0.10499999999999998</v>
      </c>
      <c r="L161" s="3">
        <f>IF(Table1[[#This Row],[Tesouro Selic: Cenário 3]]="","",(K161+1)^(1/252))</f>
        <v>1.0003962901489072</v>
      </c>
      <c r="M161" s="2">
        <f>IF(Table1[[#This Row],[Column8]]="","",(1+M160)*(L161)-1)</f>
        <v>7.1566110761002832E-2</v>
      </c>
    </row>
    <row r="162" spans="1:13" x14ac:dyDescent="0.25">
      <c r="A162" s="15">
        <f t="shared" si="4"/>
        <v>43026</v>
      </c>
      <c r="B162" s="25">
        <f t="shared" si="5"/>
        <v>9.9500000000000005E-2</v>
      </c>
      <c r="C162" s="3">
        <f>IF(Table1[[#This Row],[Tesouro Prefixado]]="","",(B162+1)^(1/252))</f>
        <v>1.0003764816888006</v>
      </c>
      <c r="D162" s="2">
        <f>IF(Table1[[#This Row],[Column2]]="","",(1+D161)*(C162)-1)</f>
        <v>6.207626618660167E-2</v>
      </c>
      <c r="E162" s="1">
        <f>IF(Table1[[#This Row],[Column1]]="","",VLOOKUP(A162,COPOMs!B:E,4)+prêmio_de_risco)</f>
        <v>9.7499999999999976E-2</v>
      </c>
      <c r="F162" s="3">
        <f>IF(Table1[[#This Row],[Tesouro Selic: Cenário 1]]="","",(E162+1)^(1/252))</f>
        <v>1.00036925413359</v>
      </c>
      <c r="G162" s="2">
        <f>IF(Table1[[#This Row],[Column4]]="","",(1+G161)*(F162)-1)</f>
        <v>7.0232457449611374E-2</v>
      </c>
      <c r="H162" s="1">
        <f>IF(Table1[[#This Row],[Column1]]="","",VLOOKUP(A162,COPOMs!B:H,7)+prêmio_de_risco)</f>
        <v>8.7500000000000022E-2</v>
      </c>
      <c r="I162" s="3">
        <f>IF(Table1[[#This Row],[Tesouro Selic: Cenário 2]]="","",(H162+1)^(1/252))</f>
        <v>1.0003329184367156</v>
      </c>
      <c r="J162" s="2">
        <f>IF(Table1[[#This Row],[Column6]]="","",(1+J161)*(I162)-1)</f>
        <v>6.7230709851407999E-2</v>
      </c>
      <c r="K162" s="1">
        <f>IF(Table1[[#This Row],[Column1]]="","",VLOOKUP(A162,COPOMs!B:K,10)+prêmio_de_risco)</f>
        <v>0.10499999999999998</v>
      </c>
      <c r="L162" s="3">
        <f>IF(Table1[[#This Row],[Tesouro Selic: Cenário 3]]="","",(K162+1)^(1/252))</f>
        <v>1.0003962901489072</v>
      </c>
      <c r="M162" s="2">
        <f>IF(Table1[[#This Row],[Column8]]="","",(1+M161)*(L162)-1)</f>
        <v>7.1990761854600294E-2</v>
      </c>
    </row>
    <row r="163" spans="1:13" x14ac:dyDescent="0.25">
      <c r="A163" s="15">
        <f t="shared" si="4"/>
        <v>43027</v>
      </c>
      <c r="B163" s="25">
        <f t="shared" si="5"/>
        <v>9.9500000000000005E-2</v>
      </c>
      <c r="C163" s="3">
        <f>IF(Table1[[#This Row],[Tesouro Prefixado]]="","",(B163+1)^(1/252))</f>
        <v>1.0003764816888006</v>
      </c>
      <c r="D163" s="2">
        <f>IF(Table1[[#This Row],[Column2]]="","",(1+D162)*(C163)-1)</f>
        <v>6.2476118452930551E-2</v>
      </c>
      <c r="E163" s="1">
        <f>IF(Table1[[#This Row],[Column1]]="","",VLOOKUP(A163,COPOMs!B:E,4)+prêmio_de_risco)</f>
        <v>9.7499999999999976E-2</v>
      </c>
      <c r="F163" s="3">
        <f>IF(Table1[[#This Row],[Tesouro Selic: Cenário 1]]="","",(E163+1)^(1/252))</f>
        <v>1.00036925413359</v>
      </c>
      <c r="G163" s="2">
        <f>IF(Table1[[#This Row],[Column4]]="","",(1+G162)*(F163)-1)</f>
        <v>7.0627645208426904E-2</v>
      </c>
      <c r="H163" s="1">
        <f>IF(Table1[[#This Row],[Column1]]="","",VLOOKUP(A163,COPOMs!B:H,7)+prêmio_de_risco)</f>
        <v>8.7500000000000022E-2</v>
      </c>
      <c r="I163" s="3">
        <f>IF(Table1[[#This Row],[Tesouro Selic: Cenário 2]]="","",(H163+1)^(1/252))</f>
        <v>1.0003329184367156</v>
      </c>
      <c r="J163" s="2">
        <f>IF(Table1[[#This Row],[Column6]]="","",(1+J162)*(I163)-1)</f>
        <v>6.7586010630946491E-2</v>
      </c>
      <c r="K163" s="1">
        <f>IF(Table1[[#This Row],[Column1]]="","",VLOOKUP(A163,COPOMs!B:K,10)+prêmio_de_risco)</f>
        <v>0.10499999999999998</v>
      </c>
      <c r="L163" s="3">
        <f>IF(Table1[[#This Row],[Tesouro Selic: Cenário 3]]="","",(K163+1)^(1/252))</f>
        <v>1.0003962901489072</v>
      </c>
      <c r="M163" s="2">
        <f>IF(Table1[[#This Row],[Column8]]="","",(1+M162)*(L163)-1)</f>
        <v>7.2415581233242765E-2</v>
      </c>
    </row>
    <row r="164" spans="1:13" x14ac:dyDescent="0.25">
      <c r="A164" s="15">
        <f t="shared" si="4"/>
        <v>43028</v>
      </c>
      <c r="B164" s="25">
        <f t="shared" si="5"/>
        <v>9.9500000000000005E-2</v>
      </c>
      <c r="C164" s="3">
        <f>IF(Table1[[#This Row],[Tesouro Prefixado]]="","",(B164+1)^(1/252))</f>
        <v>1.0003764816888006</v>
      </c>
      <c r="D164" s="2">
        <f>IF(Table1[[#This Row],[Column2]]="","",(1+D163)*(C164)-1)</f>
        <v>6.2876121256316031E-2</v>
      </c>
      <c r="E164" s="1">
        <f>IF(Table1[[#This Row],[Column1]]="","",VLOOKUP(A164,COPOMs!B:E,4)+prêmio_de_risco)</f>
        <v>9.7499999999999976E-2</v>
      </c>
      <c r="F164" s="3">
        <f>IF(Table1[[#This Row],[Tesouro Selic: Cenário 1]]="","",(E164+1)^(1/252))</f>
        <v>1.00036925413359</v>
      </c>
      <c r="G164" s="2">
        <f>IF(Table1[[#This Row],[Column4]]="","",(1+G163)*(F164)-1)</f>
        <v>7.1022978891955857E-2</v>
      </c>
      <c r="H164" s="1">
        <f>IF(Table1[[#This Row],[Column1]]="","",VLOOKUP(A164,COPOMs!B:H,7)+prêmio_de_risco)</f>
        <v>8.7500000000000022E-2</v>
      </c>
      <c r="I164" s="3">
        <f>IF(Table1[[#This Row],[Tesouro Selic: Cenário 2]]="","",(H164+1)^(1/252))</f>
        <v>1.0003329184367156</v>
      </c>
      <c r="J164" s="2">
        <f>IF(Table1[[#This Row],[Column6]]="","",(1+J163)*(I164)-1)</f>
        <v>6.7941429696665168E-2</v>
      </c>
      <c r="K164" s="1">
        <f>IF(Table1[[#This Row],[Column1]]="","",VLOOKUP(A164,COPOMs!B:K,10)+prêmio_de_risco)</f>
        <v>0.10499999999999998</v>
      </c>
      <c r="L164" s="3">
        <f>IF(Table1[[#This Row],[Tesouro Selic: Cenário 3]]="","",(K164+1)^(1/252))</f>
        <v>1.0003962901489072</v>
      </c>
      <c r="M164" s="2">
        <f>IF(Table1[[#This Row],[Column8]]="","",(1+M163)*(L164)-1)</f>
        <v>7.2840568963620012E-2</v>
      </c>
    </row>
    <row r="165" spans="1:13" x14ac:dyDescent="0.25">
      <c r="A165" s="15">
        <f t="shared" si="4"/>
        <v>43031</v>
      </c>
      <c r="B165" s="25">
        <f t="shared" si="5"/>
        <v>9.9500000000000005E-2</v>
      </c>
      <c r="C165" s="3">
        <f>IF(Table1[[#This Row],[Tesouro Prefixado]]="","",(B165+1)^(1/252))</f>
        <v>1.0003764816888006</v>
      </c>
      <c r="D165" s="2">
        <f>IF(Table1[[#This Row],[Column2]]="","",(1+D164)*(C165)-1)</f>
        <v>6.3276274653432329E-2</v>
      </c>
      <c r="E165" s="1">
        <f>IF(Table1[[#This Row],[Column1]]="","",VLOOKUP(A165,COPOMs!B:E,4)+prêmio_de_risco)</f>
        <v>9.7499999999999976E-2</v>
      </c>
      <c r="F165" s="3">
        <f>IF(Table1[[#This Row],[Tesouro Selic: Cenário 1]]="","",(E165+1)^(1/252))</f>
        <v>1.00036925413359</v>
      </c>
      <c r="G165" s="2">
        <f>IF(Table1[[#This Row],[Column4]]="","",(1+G164)*(F165)-1)</f>
        <v>7.1418458554081576E-2</v>
      </c>
      <c r="H165" s="1">
        <f>IF(Table1[[#This Row],[Column1]]="","",VLOOKUP(A165,COPOMs!B:H,7)+prêmio_de_risco)</f>
        <v>8.7500000000000022E-2</v>
      </c>
      <c r="I165" s="3">
        <f>IF(Table1[[#This Row],[Tesouro Selic: Cenário 2]]="","",(H165+1)^(1/252))</f>
        <v>1.0003329184367156</v>
      </c>
      <c r="J165" s="2">
        <f>IF(Table1[[#This Row],[Column6]]="","",(1+J164)*(I165)-1)</f>
        <v>6.8296967087943639E-2</v>
      </c>
      <c r="K165" s="1">
        <f>IF(Table1[[#This Row],[Column1]]="","",VLOOKUP(A165,COPOMs!B:K,10)+prêmio_de_risco)</f>
        <v>0.10499999999999998</v>
      </c>
      <c r="L165" s="3">
        <f>IF(Table1[[#This Row],[Tesouro Selic: Cenário 3]]="","",(K165+1)^(1/252))</f>
        <v>1.0003962901489072</v>
      </c>
      <c r="M165" s="2">
        <f>IF(Table1[[#This Row],[Column8]]="","",(1+M164)*(L165)-1)</f>
        <v>7.3265725112448221E-2</v>
      </c>
    </row>
    <row r="166" spans="1:13" x14ac:dyDescent="0.25">
      <c r="A166" s="15">
        <f t="shared" si="4"/>
        <v>43032</v>
      </c>
      <c r="B166" s="25">
        <f t="shared" si="5"/>
        <v>9.9500000000000005E-2</v>
      </c>
      <c r="C166" s="3">
        <f>IF(Table1[[#This Row],[Tesouro Prefixado]]="","",(B166+1)^(1/252))</f>
        <v>1.0003764816888006</v>
      </c>
      <c r="D166" s="2">
        <f>IF(Table1[[#This Row],[Column2]]="","",(1+D165)*(C166)-1)</f>
        <v>6.3676578700975428E-2</v>
      </c>
      <c r="E166" s="1">
        <f>IF(Table1[[#This Row],[Column1]]="","",VLOOKUP(A166,COPOMs!B:E,4)+prêmio_de_risco)</f>
        <v>9.7499999999999976E-2</v>
      </c>
      <c r="F166" s="3">
        <f>IF(Table1[[#This Row],[Tesouro Selic: Cenário 1]]="","",(E166+1)^(1/252))</f>
        <v>1.00036925413359</v>
      </c>
      <c r="G166" s="2">
        <f>IF(Table1[[#This Row],[Column4]]="","",(1+G165)*(F166)-1)</f>
        <v>7.1814084248707388E-2</v>
      </c>
      <c r="H166" s="1">
        <f>IF(Table1[[#This Row],[Column1]]="","",VLOOKUP(A166,COPOMs!B:H,7)+prêmio_de_risco)</f>
        <v>8.7500000000000022E-2</v>
      </c>
      <c r="I166" s="3">
        <f>IF(Table1[[#This Row],[Tesouro Selic: Cenário 2]]="","",(H166+1)^(1/252))</f>
        <v>1.0003329184367156</v>
      </c>
      <c r="J166" s="2">
        <f>IF(Table1[[#This Row],[Column6]]="","",(1+J165)*(I166)-1)</f>
        <v>6.8652622844174616E-2</v>
      </c>
      <c r="K166" s="1">
        <f>IF(Table1[[#This Row],[Column1]]="","",VLOOKUP(A166,COPOMs!B:K,10)+prêmio_de_risco)</f>
        <v>0.10499999999999998</v>
      </c>
      <c r="L166" s="3">
        <f>IF(Table1[[#This Row],[Tesouro Selic: Cenário 3]]="","",(K166+1)^(1/252))</f>
        <v>1.0003962901489072</v>
      </c>
      <c r="M166" s="2">
        <f>IF(Table1[[#This Row],[Column8]]="","",(1+M165)*(L166)-1)</f>
        <v>7.3691049746470005E-2</v>
      </c>
    </row>
    <row r="167" spans="1:13" x14ac:dyDescent="0.25">
      <c r="A167" s="15">
        <f t="shared" si="4"/>
        <v>43033</v>
      </c>
      <c r="B167" s="25">
        <f t="shared" si="5"/>
        <v>9.9500000000000005E-2</v>
      </c>
      <c r="C167" s="3">
        <f>IF(Table1[[#This Row],[Tesouro Prefixado]]="","",(B167+1)^(1/252))</f>
        <v>1.0003764816888006</v>
      </c>
      <c r="D167" s="2">
        <f>IF(Table1[[#This Row],[Column2]]="","",(1+D166)*(C167)-1)</f>
        <v>6.4077033455662402E-2</v>
      </c>
      <c r="E167" s="1">
        <f>IF(Table1[[#This Row],[Column1]]="","",VLOOKUP(A167,COPOMs!B:E,4)+prêmio_de_risco)</f>
        <v>9.7499999999999976E-2</v>
      </c>
      <c r="F167" s="3">
        <f>IF(Table1[[#This Row],[Tesouro Selic: Cenário 1]]="","",(E167+1)^(1/252))</f>
        <v>1.00036925413359</v>
      </c>
      <c r="G167" s="2">
        <f>IF(Table1[[#This Row],[Column4]]="","",(1+G166)*(F167)-1)</f>
        <v>7.2209856029756159E-2</v>
      </c>
      <c r="H167" s="1">
        <f>IF(Table1[[#This Row],[Column1]]="","",VLOOKUP(A167,COPOMs!B:H,7)+prêmio_de_risco)</f>
        <v>8.7500000000000022E-2</v>
      </c>
      <c r="I167" s="3">
        <f>IF(Table1[[#This Row],[Tesouro Selic: Cenário 2]]="","",(H167+1)^(1/252))</f>
        <v>1.0003329184367156</v>
      </c>
      <c r="J167" s="2">
        <f>IF(Table1[[#This Row],[Column6]]="","",(1+J166)*(I167)-1)</f>
        <v>6.9008397004763911E-2</v>
      </c>
      <c r="K167" s="1">
        <f>IF(Table1[[#This Row],[Column1]]="","",VLOOKUP(A167,COPOMs!B:K,10)+prêmio_de_risco)</f>
        <v>0.10499999999999998</v>
      </c>
      <c r="L167" s="3">
        <f>IF(Table1[[#This Row],[Tesouro Selic: Cenário 3]]="","",(K167+1)^(1/252))</f>
        <v>1.0003962901489072</v>
      </c>
      <c r="M167" s="2">
        <f>IF(Table1[[#This Row],[Column8]]="","",(1+M166)*(L167)-1)</f>
        <v>7.4116542932454399E-2</v>
      </c>
    </row>
    <row r="168" spans="1:13" x14ac:dyDescent="0.25">
      <c r="A168" s="15">
        <f t="shared" si="4"/>
        <v>43034</v>
      </c>
      <c r="B168" s="25">
        <f t="shared" si="5"/>
        <v>9.9500000000000005E-2</v>
      </c>
      <c r="C168" s="3">
        <f>IF(Table1[[#This Row],[Tesouro Prefixado]]="","",(B168+1)^(1/252))</f>
        <v>1.0003764816888006</v>
      </c>
      <c r="D168" s="2">
        <f>IF(Table1[[#This Row],[Column2]]="","",(1+D167)*(C168)-1)</f>
        <v>6.4477638974231644E-2</v>
      </c>
      <c r="E168" s="1">
        <f>IF(Table1[[#This Row],[Column1]]="","",VLOOKUP(A168,COPOMs!B:E,4)+prêmio_de_risco)</f>
        <v>9.2499999999999971E-2</v>
      </c>
      <c r="F168" s="3">
        <f>IF(Table1[[#This Row],[Tesouro Selic: Cenário 1]]="","",(E168+1)^(1/252))</f>
        <v>1.0003511276943453</v>
      </c>
      <c r="G168" s="2">
        <f>IF(Table1[[#This Row],[Column4]]="","",(1+G167)*(F168)-1)</f>
        <v>7.2586338604358147E-2</v>
      </c>
      <c r="H168" s="1">
        <f>IF(Table1[[#This Row],[Column1]]="","",VLOOKUP(A168,COPOMs!B:H,7)+prêmio_de_risco)</f>
        <v>7.7500000000000027E-2</v>
      </c>
      <c r="I168" s="3">
        <f>IF(Table1[[#This Row],[Tesouro Selic: Cenário 2]]="","",(H168+1)^(1/252))</f>
        <v>1.0002962484085927</v>
      </c>
      <c r="J168" s="2">
        <f>IF(Table1[[#This Row],[Column6]]="","",(1+J167)*(I168)-1)</f>
        <v>6.9325089041148757E-2</v>
      </c>
      <c r="K168" s="1">
        <f>IF(Table1[[#This Row],[Column1]]="","",VLOOKUP(A168,COPOMs!B:K,10)+prêmio_de_risco)</f>
        <v>9.9999999999999978E-2</v>
      </c>
      <c r="L168" s="3">
        <f>IF(Table1[[#This Row],[Tesouro Selic: Cenário 3]]="","",(K168+1)^(1/252))</f>
        <v>1.0003782865315343</v>
      </c>
      <c r="M168" s="2">
        <f>IF(Table1[[#This Row],[Column8]]="","",(1+M167)*(L168)-1)</f>
        <v>7.4522866753943928E-2</v>
      </c>
    </row>
    <row r="169" spans="1:13" x14ac:dyDescent="0.25">
      <c r="A169" s="15">
        <f t="shared" si="4"/>
        <v>43035</v>
      </c>
      <c r="B169" s="25">
        <f t="shared" si="5"/>
        <v>9.9500000000000005E-2</v>
      </c>
      <c r="C169" s="3">
        <f>IF(Table1[[#This Row],[Tesouro Prefixado]]="","",(B169+1)^(1/252))</f>
        <v>1.0003764816888006</v>
      </c>
      <c r="D169" s="2">
        <f>IF(Table1[[#This Row],[Column2]]="","",(1+D168)*(C169)-1)</f>
        <v>6.4878395313443082E-2</v>
      </c>
      <c r="E169" s="1">
        <f>IF(Table1[[#This Row],[Column1]]="","",VLOOKUP(A169,COPOMs!B:E,4)+prêmio_de_risco)</f>
        <v>9.2499999999999971E-2</v>
      </c>
      <c r="F169" s="3">
        <f>IF(Table1[[#This Row],[Tesouro Selic: Cenário 1]]="","",(E169+1)^(1/252))</f>
        <v>1.0003511276943453</v>
      </c>
      <c r="G169" s="2">
        <f>IF(Table1[[#This Row],[Column4]]="","",(1+G168)*(F169)-1)</f>
        <v>7.2962953372418538E-2</v>
      </c>
      <c r="H169" s="1">
        <f>IF(Table1[[#This Row],[Column1]]="","",VLOOKUP(A169,COPOMs!B:H,7)+prêmio_de_risco)</f>
        <v>7.7500000000000027E-2</v>
      </c>
      <c r="I169" s="3">
        <f>IF(Table1[[#This Row],[Tesouro Selic: Cenário 2]]="","",(H169+1)^(1/252))</f>
        <v>1.0002962484085927</v>
      </c>
      <c r="J169" s="2">
        <f>IF(Table1[[#This Row],[Column6]]="","",(1+J168)*(I169)-1)</f>
        <v>6.9641874897045319E-2</v>
      </c>
      <c r="K169" s="1">
        <f>IF(Table1[[#This Row],[Column1]]="","",VLOOKUP(A169,COPOMs!B:K,10)+prêmio_de_risco)</f>
        <v>9.9999999999999978E-2</v>
      </c>
      <c r="L169" s="3">
        <f>IF(Table1[[#This Row],[Tesouro Selic: Cenário 3]]="","",(K169+1)^(1/252))</f>
        <v>1.0003782865315343</v>
      </c>
      <c r="M169" s="2">
        <f>IF(Table1[[#This Row],[Column8]]="","",(1+M168)*(L169)-1)</f>
        <v>7.49293442822625E-2</v>
      </c>
    </row>
    <row r="170" spans="1:13" x14ac:dyDescent="0.25">
      <c r="A170" s="15">
        <f t="shared" si="4"/>
        <v>43038</v>
      </c>
      <c r="B170" s="25">
        <f t="shared" si="5"/>
        <v>9.9500000000000005E-2</v>
      </c>
      <c r="C170" s="3">
        <f>IF(Table1[[#This Row],[Tesouro Prefixado]]="","",(B170+1)^(1/252))</f>
        <v>1.0003764816888006</v>
      </c>
      <c r="D170" s="2">
        <f>IF(Table1[[#This Row],[Column2]]="","",(1+D169)*(C170)-1)</f>
        <v>6.5279302530077965E-2</v>
      </c>
      <c r="E170" s="1">
        <f>IF(Table1[[#This Row],[Column1]]="","",VLOOKUP(A170,COPOMs!B:E,4)+prêmio_de_risco)</f>
        <v>9.2499999999999971E-2</v>
      </c>
      <c r="F170" s="3">
        <f>IF(Table1[[#This Row],[Tesouro Selic: Cenário 1]]="","",(E170+1)^(1/252))</f>
        <v>1.0003511276943453</v>
      </c>
      <c r="G170" s="2">
        <f>IF(Table1[[#This Row],[Column4]]="","",(1+G169)*(F170)-1)</f>
        <v>7.33397003803542E-2</v>
      </c>
      <c r="H170" s="1">
        <f>IF(Table1[[#This Row],[Column1]]="","",VLOOKUP(A170,COPOMs!B:H,7)+prêmio_de_risco)</f>
        <v>7.7500000000000027E-2</v>
      </c>
      <c r="I170" s="3">
        <f>IF(Table1[[#This Row],[Tesouro Selic: Cenário 2]]="","",(H170+1)^(1/252))</f>
        <v>1.0002962484085927</v>
      </c>
      <c r="J170" s="2">
        <f>IF(Table1[[#This Row],[Column6]]="","",(1+J169)*(I170)-1)</f>
        <v>6.9958754600247586E-2</v>
      </c>
      <c r="K170" s="1">
        <f>IF(Table1[[#This Row],[Column1]]="","",VLOOKUP(A170,COPOMs!B:K,10)+prêmio_de_risco)</f>
        <v>9.9999999999999978E-2</v>
      </c>
      <c r="L170" s="3">
        <f>IF(Table1[[#This Row],[Tesouro Selic: Cenário 3]]="","",(K170+1)^(1/252))</f>
        <v>1.0003782865315343</v>
      </c>
      <c r="M170" s="2">
        <f>IF(Table1[[#This Row],[Column8]]="","",(1+M169)*(L170)-1)</f>
        <v>7.5335975575555381E-2</v>
      </c>
    </row>
    <row r="171" spans="1:13" x14ac:dyDescent="0.25">
      <c r="A171" s="15">
        <f t="shared" si="4"/>
        <v>43039</v>
      </c>
      <c r="B171" s="25">
        <f t="shared" si="5"/>
        <v>9.9500000000000005E-2</v>
      </c>
      <c r="C171" s="3">
        <f>IF(Table1[[#This Row],[Tesouro Prefixado]]="","",(B171+1)^(1/252))</f>
        <v>1.0003764816888006</v>
      </c>
      <c r="D171" s="2">
        <f>IF(Table1[[#This Row],[Column2]]="","",(1+D170)*(C171)-1)</f>
        <v>6.5680360680938854E-2</v>
      </c>
      <c r="E171" s="1">
        <f>IF(Table1[[#This Row],[Column1]]="","",VLOOKUP(A171,COPOMs!B:E,4)+prêmio_de_risco)</f>
        <v>9.2499999999999971E-2</v>
      </c>
      <c r="F171" s="3">
        <f>IF(Table1[[#This Row],[Tesouro Selic: Cenário 1]]="","",(E171+1)^(1/252))</f>
        <v>1.0003511276943453</v>
      </c>
      <c r="G171" s="2">
        <f>IF(Table1[[#This Row],[Column4]]="","",(1+G170)*(F171)-1)</f>
        <v>7.3716579674597993E-2</v>
      </c>
      <c r="H171" s="1">
        <f>IF(Table1[[#This Row],[Column1]]="","",VLOOKUP(A171,COPOMs!B:H,7)+prêmio_de_risco)</f>
        <v>7.7500000000000027E-2</v>
      </c>
      <c r="I171" s="3">
        <f>IF(Table1[[#This Row],[Tesouro Selic: Cenário 2]]="","",(H171+1)^(1/252))</f>
        <v>1.0002962484085927</v>
      </c>
      <c r="J171" s="2">
        <f>IF(Table1[[#This Row],[Column6]]="","",(1+J170)*(I171)-1)</f>
        <v>7.0275728178557761E-2</v>
      </c>
      <c r="K171" s="1">
        <f>IF(Table1[[#This Row],[Column1]]="","",VLOOKUP(A171,COPOMs!B:K,10)+prêmio_de_risco)</f>
        <v>9.9999999999999978E-2</v>
      </c>
      <c r="L171" s="3">
        <f>IF(Table1[[#This Row],[Tesouro Selic: Cenário 3]]="","",(K171+1)^(1/252))</f>
        <v>1.0003782865315343</v>
      </c>
      <c r="M171" s="2">
        <f>IF(Table1[[#This Row],[Column8]]="","",(1+M170)*(L171)-1)</f>
        <v>7.5742760691989819E-2</v>
      </c>
    </row>
    <row r="172" spans="1:13" x14ac:dyDescent="0.25">
      <c r="A172" s="15">
        <f t="shared" si="4"/>
        <v>43040</v>
      </c>
      <c r="B172" s="25">
        <f t="shared" si="5"/>
        <v>9.9500000000000005E-2</v>
      </c>
      <c r="C172" s="3">
        <f>IF(Table1[[#This Row],[Tesouro Prefixado]]="","",(B172+1)^(1/252))</f>
        <v>1.0003764816888006</v>
      </c>
      <c r="D172" s="2">
        <f>IF(Table1[[#This Row],[Column2]]="","",(1+D171)*(C172)-1)</f>
        <v>6.6081569822849628E-2</v>
      </c>
      <c r="E172" s="1">
        <f>IF(Table1[[#This Row],[Column1]]="","",VLOOKUP(A172,COPOMs!B:E,4)+prêmio_de_risco)</f>
        <v>9.2499999999999971E-2</v>
      </c>
      <c r="F172" s="3">
        <f>IF(Table1[[#This Row],[Tesouro Selic: Cenário 1]]="","",(E172+1)^(1/252))</f>
        <v>1.0003511276943453</v>
      </c>
      <c r="G172" s="2">
        <f>IF(Table1[[#This Row],[Column4]]="","",(1+G171)*(F172)-1)</f>
        <v>7.4093591301599426E-2</v>
      </c>
      <c r="H172" s="1">
        <f>IF(Table1[[#This Row],[Column1]]="","",VLOOKUP(A172,COPOMs!B:H,7)+prêmio_de_risco)</f>
        <v>7.7500000000000027E-2</v>
      </c>
      <c r="I172" s="3">
        <f>IF(Table1[[#This Row],[Tesouro Selic: Cenário 2]]="","",(H172+1)^(1/252))</f>
        <v>1.0002962484085927</v>
      </c>
      <c r="J172" s="2">
        <f>IF(Table1[[#This Row],[Column6]]="","",(1+J171)*(I172)-1)</f>
        <v>7.0592795659786045E-2</v>
      </c>
      <c r="K172" s="1">
        <f>IF(Table1[[#This Row],[Column1]]="","",VLOOKUP(A172,COPOMs!B:K,10)+prêmio_de_risco)</f>
        <v>9.9999999999999978E-2</v>
      </c>
      <c r="L172" s="3">
        <f>IF(Table1[[#This Row],[Tesouro Selic: Cenário 3]]="","",(K172+1)^(1/252))</f>
        <v>1.0003782865315343</v>
      </c>
      <c r="M172" s="2">
        <f>IF(Table1[[#This Row],[Column8]]="","",(1+M171)*(L172)-1)</f>
        <v>7.6149699689755046E-2</v>
      </c>
    </row>
    <row r="173" spans="1:13" x14ac:dyDescent="0.25">
      <c r="A173" s="15">
        <f t="shared" si="4"/>
        <v>43042</v>
      </c>
      <c r="B173" s="25">
        <f t="shared" si="5"/>
        <v>9.9500000000000005E-2</v>
      </c>
      <c r="C173" s="3">
        <f>IF(Table1[[#This Row],[Tesouro Prefixado]]="","",(B173+1)^(1/252))</f>
        <v>1.0003764816888006</v>
      </c>
      <c r="D173" s="2">
        <f>IF(Table1[[#This Row],[Column2]]="","",(1+D172)*(C173)-1)</f>
        <v>6.6482930012655705E-2</v>
      </c>
      <c r="E173" s="1">
        <f>IF(Table1[[#This Row],[Column1]]="","",VLOOKUP(A173,COPOMs!B:E,4)+prêmio_de_risco)</f>
        <v>9.2499999999999971E-2</v>
      </c>
      <c r="F173" s="3">
        <f>IF(Table1[[#This Row],[Tesouro Selic: Cenário 1]]="","",(E173+1)^(1/252))</f>
        <v>1.0003511276943453</v>
      </c>
      <c r="G173" s="2">
        <f>IF(Table1[[#This Row],[Column4]]="","",(1+G172)*(F173)-1)</f>
        <v>7.4470735307824221E-2</v>
      </c>
      <c r="H173" s="1">
        <f>IF(Table1[[#This Row],[Column1]]="","",VLOOKUP(A173,COPOMs!B:H,7)+prêmio_de_risco)</f>
        <v>7.7500000000000027E-2</v>
      </c>
      <c r="I173" s="3">
        <f>IF(Table1[[#This Row],[Tesouro Selic: Cenário 2]]="","",(H173+1)^(1/252))</f>
        <v>1.0002962484085927</v>
      </c>
      <c r="J173" s="2">
        <f>IF(Table1[[#This Row],[Column6]]="","",(1+J172)*(I173)-1)</f>
        <v>7.0909957071751073E-2</v>
      </c>
      <c r="K173" s="1">
        <f>IF(Table1[[#This Row],[Column1]]="","",VLOOKUP(A173,COPOMs!B:K,10)+prêmio_de_risco)</f>
        <v>9.9999999999999978E-2</v>
      </c>
      <c r="L173" s="3">
        <f>IF(Table1[[#This Row],[Tesouro Selic: Cenário 3]]="","",(K173+1)^(1/252))</f>
        <v>1.0003782865315343</v>
      </c>
      <c r="M173" s="2">
        <f>IF(Table1[[#This Row],[Column8]]="","",(1+M172)*(L173)-1)</f>
        <v>7.6556792627062276E-2</v>
      </c>
    </row>
    <row r="174" spans="1:13" x14ac:dyDescent="0.25">
      <c r="A174" s="15">
        <f t="shared" si="4"/>
        <v>43045</v>
      </c>
      <c r="B174" s="25">
        <f t="shared" si="5"/>
        <v>9.9500000000000005E-2</v>
      </c>
      <c r="C174" s="3">
        <f>IF(Table1[[#This Row],[Tesouro Prefixado]]="","",(B174+1)^(1/252))</f>
        <v>1.0003764816888006</v>
      </c>
      <c r="D174" s="2">
        <f>IF(Table1[[#This Row],[Column2]]="","",(1+D173)*(C174)-1)</f>
        <v>6.6884441307223819E-2</v>
      </c>
      <c r="E174" s="1">
        <f>IF(Table1[[#This Row],[Column1]]="","",VLOOKUP(A174,COPOMs!B:E,4)+prêmio_de_risco)</f>
        <v>9.2499999999999971E-2</v>
      </c>
      <c r="F174" s="3">
        <f>IF(Table1[[#This Row],[Tesouro Selic: Cenário 1]]="","",(E174+1)^(1/252))</f>
        <v>1.0003511276943453</v>
      </c>
      <c r="G174" s="2">
        <f>IF(Table1[[#This Row],[Column4]]="","",(1+G173)*(F174)-1)</f>
        <v>7.4848011739754305E-2</v>
      </c>
      <c r="H174" s="1">
        <f>IF(Table1[[#This Row],[Column1]]="","",VLOOKUP(A174,COPOMs!B:H,7)+prêmio_de_risco)</f>
        <v>7.7500000000000027E-2</v>
      </c>
      <c r="I174" s="3">
        <f>IF(Table1[[#This Row],[Tesouro Selic: Cenário 2]]="","",(H174+1)^(1/252))</f>
        <v>1.0002962484085927</v>
      </c>
      <c r="J174" s="2">
        <f>IF(Table1[[#This Row],[Column6]]="","",(1+J173)*(I174)-1)</f>
        <v>7.1227212442279697E-2</v>
      </c>
      <c r="K174" s="1">
        <f>IF(Table1[[#This Row],[Column1]]="","",VLOOKUP(A174,COPOMs!B:K,10)+prêmio_de_risco)</f>
        <v>9.9999999999999978E-2</v>
      </c>
      <c r="L174" s="3">
        <f>IF(Table1[[#This Row],[Tesouro Selic: Cenário 3]]="","",(K174+1)^(1/252))</f>
        <v>1.0003782865315343</v>
      </c>
      <c r="M174" s="2">
        <f>IF(Table1[[#This Row],[Column8]]="","",(1+M173)*(L174)-1)</f>
        <v>7.6964039562144926E-2</v>
      </c>
    </row>
    <row r="175" spans="1:13" x14ac:dyDescent="0.25">
      <c r="A175" s="15">
        <f t="shared" si="4"/>
        <v>43046</v>
      </c>
      <c r="B175" s="25">
        <f t="shared" si="5"/>
        <v>9.9500000000000005E-2</v>
      </c>
      <c r="C175" s="3">
        <f>IF(Table1[[#This Row],[Tesouro Prefixado]]="","",(B175+1)^(1/252))</f>
        <v>1.0003764816888006</v>
      </c>
      <c r="D175" s="2">
        <f>IF(Table1[[#This Row],[Column2]]="","",(1+D174)*(C175)-1)</f>
        <v>6.728610376344224E-2</v>
      </c>
      <c r="E175" s="1">
        <f>IF(Table1[[#This Row],[Column1]]="","",VLOOKUP(A175,COPOMs!B:E,4)+prêmio_de_risco)</f>
        <v>9.2499999999999971E-2</v>
      </c>
      <c r="F175" s="3">
        <f>IF(Table1[[#This Row],[Tesouro Selic: Cenário 1]]="","",(E175+1)^(1/252))</f>
        <v>1.0003511276943453</v>
      </c>
      <c r="G175" s="2">
        <f>IF(Table1[[#This Row],[Column4]]="","",(1+G174)*(F175)-1)</f>
        <v>7.5225420643888041E-2</v>
      </c>
      <c r="H175" s="1">
        <f>IF(Table1[[#This Row],[Column1]]="","",VLOOKUP(A175,COPOMs!B:H,7)+prêmio_de_risco)</f>
        <v>7.7500000000000027E-2</v>
      </c>
      <c r="I175" s="3">
        <f>IF(Table1[[#This Row],[Tesouro Selic: Cenário 2]]="","",(H175+1)^(1/252))</f>
        <v>1.0002962484085927</v>
      </c>
      <c r="J175" s="2">
        <f>IF(Table1[[#This Row],[Column6]]="","",(1+J174)*(I175)-1)</f>
        <v>7.1544561799206763E-2</v>
      </c>
      <c r="K175" s="1">
        <f>IF(Table1[[#This Row],[Column1]]="","",VLOOKUP(A175,COPOMs!B:K,10)+prêmio_de_risco)</f>
        <v>9.9999999999999978E-2</v>
      </c>
      <c r="L175" s="3">
        <f>IF(Table1[[#This Row],[Tesouro Selic: Cenário 3]]="","",(K175+1)^(1/252))</f>
        <v>1.0003782865315343</v>
      </c>
      <c r="M175" s="2">
        <f>IF(Table1[[#This Row],[Column8]]="","",(1+M174)*(L175)-1)</f>
        <v>7.7371440553257953E-2</v>
      </c>
    </row>
    <row r="176" spans="1:13" x14ac:dyDescent="0.25">
      <c r="A176" s="15">
        <f t="shared" si="4"/>
        <v>43047</v>
      </c>
      <c r="B176" s="25">
        <f t="shared" si="5"/>
        <v>9.9500000000000005E-2</v>
      </c>
      <c r="C176" s="3">
        <f>IF(Table1[[#This Row],[Tesouro Prefixado]]="","",(B176+1)^(1/252))</f>
        <v>1.0003764816888006</v>
      </c>
      <c r="D176" s="2">
        <f>IF(Table1[[#This Row],[Column2]]="","",(1+D175)*(C176)-1)</f>
        <v>6.7687917438220557E-2</v>
      </c>
      <c r="E176" s="1">
        <f>IF(Table1[[#This Row],[Column1]]="","",VLOOKUP(A176,COPOMs!B:E,4)+prêmio_de_risco)</f>
        <v>9.2499999999999971E-2</v>
      </c>
      <c r="F176" s="3">
        <f>IF(Table1[[#This Row],[Tesouro Selic: Cenário 1]]="","",(E176+1)^(1/252))</f>
        <v>1.0003511276943453</v>
      </c>
      <c r="G176" s="2">
        <f>IF(Table1[[#This Row],[Column4]]="","",(1+G175)*(F176)-1)</f>
        <v>7.560296206674022E-2</v>
      </c>
      <c r="H176" s="1">
        <f>IF(Table1[[#This Row],[Column1]]="","",VLOOKUP(A176,COPOMs!B:H,7)+prêmio_de_risco)</f>
        <v>7.7500000000000027E-2</v>
      </c>
      <c r="I176" s="3">
        <f>IF(Table1[[#This Row],[Tesouro Selic: Cenário 2]]="","",(H176+1)^(1/252))</f>
        <v>1.0002962484085927</v>
      </c>
      <c r="J176" s="2">
        <f>IF(Table1[[#This Row],[Column6]]="","",(1+J175)*(I176)-1)</f>
        <v>7.1862005170375998E-2</v>
      </c>
      <c r="K176" s="1">
        <f>IF(Table1[[#This Row],[Column1]]="","",VLOOKUP(A176,COPOMs!B:K,10)+prêmio_de_risco)</f>
        <v>9.9999999999999978E-2</v>
      </c>
      <c r="L176" s="3">
        <f>IF(Table1[[#This Row],[Tesouro Selic: Cenário 3]]="","",(K176+1)^(1/252))</f>
        <v>1.0003782865315343</v>
      </c>
      <c r="M176" s="2">
        <f>IF(Table1[[#This Row],[Column8]]="","",(1+M175)*(L176)-1)</f>
        <v>7.7778995658678962E-2</v>
      </c>
    </row>
    <row r="177" spans="1:13" x14ac:dyDescent="0.25">
      <c r="A177" s="15">
        <f t="shared" si="4"/>
        <v>43048</v>
      </c>
      <c r="B177" s="25">
        <f t="shared" si="5"/>
        <v>9.9500000000000005E-2</v>
      </c>
      <c r="C177" s="3">
        <f>IF(Table1[[#This Row],[Tesouro Prefixado]]="","",(B177+1)^(1/252))</f>
        <v>1.0003764816888006</v>
      </c>
      <c r="D177" s="2">
        <f>IF(Table1[[#This Row],[Column2]]="","",(1+D176)*(C177)-1)</f>
        <v>6.8089882388489675E-2</v>
      </c>
      <c r="E177" s="1">
        <f>IF(Table1[[#This Row],[Column1]]="","",VLOOKUP(A177,COPOMs!B:E,4)+prêmio_de_risco)</f>
        <v>9.2499999999999971E-2</v>
      </c>
      <c r="F177" s="3">
        <f>IF(Table1[[#This Row],[Tesouro Selic: Cenário 1]]="","",(E177+1)^(1/252))</f>
        <v>1.0003511276943453</v>
      </c>
      <c r="G177" s="2">
        <f>IF(Table1[[#This Row],[Column4]]="","",(1+G176)*(F177)-1)</f>
        <v>7.5980636054841622E-2</v>
      </c>
      <c r="H177" s="1">
        <f>IF(Table1[[#This Row],[Column1]]="","",VLOOKUP(A177,COPOMs!B:H,7)+prêmio_de_risco)</f>
        <v>7.7500000000000027E-2</v>
      </c>
      <c r="I177" s="3">
        <f>IF(Table1[[#This Row],[Tesouro Selic: Cenário 2]]="","",(H177+1)^(1/252))</f>
        <v>1.0002962484085927</v>
      </c>
      <c r="J177" s="2">
        <f>IF(Table1[[#This Row],[Column6]]="","",(1+J176)*(I177)-1)</f>
        <v>7.2179542583638678E-2</v>
      </c>
      <c r="K177" s="1">
        <f>IF(Table1[[#This Row],[Column1]]="","",VLOOKUP(A177,COPOMs!B:K,10)+prêmio_de_risco)</f>
        <v>9.9999999999999978E-2</v>
      </c>
      <c r="L177" s="3">
        <f>IF(Table1[[#This Row],[Tesouro Selic: Cenário 3]]="","",(K177+1)^(1/252))</f>
        <v>1.0003782865315343</v>
      </c>
      <c r="M177" s="2">
        <f>IF(Table1[[#This Row],[Column8]]="","",(1+M176)*(L177)-1)</f>
        <v>7.8186704936707097E-2</v>
      </c>
    </row>
    <row r="178" spans="1:13" x14ac:dyDescent="0.25">
      <c r="A178" s="15">
        <f t="shared" si="4"/>
        <v>43049</v>
      </c>
      <c r="B178" s="25">
        <f t="shared" si="5"/>
        <v>9.9500000000000005E-2</v>
      </c>
      <c r="C178" s="3">
        <f>IF(Table1[[#This Row],[Tesouro Prefixado]]="","",(B178+1)^(1/252))</f>
        <v>1.0003764816888006</v>
      </c>
      <c r="D178" s="2">
        <f>IF(Table1[[#This Row],[Column2]]="","",(1+D177)*(C178)-1)</f>
        <v>6.8491998671202037E-2</v>
      </c>
      <c r="E178" s="1">
        <f>IF(Table1[[#This Row],[Column1]]="","",VLOOKUP(A178,COPOMs!B:E,4)+prêmio_de_risco)</f>
        <v>9.2499999999999971E-2</v>
      </c>
      <c r="F178" s="3">
        <f>IF(Table1[[#This Row],[Tesouro Selic: Cenário 1]]="","",(E178+1)^(1/252))</f>
        <v>1.0003511276943453</v>
      </c>
      <c r="G178" s="2">
        <f>IF(Table1[[#This Row],[Column4]]="","",(1+G177)*(F178)-1)</f>
        <v>7.6358442654739678E-2</v>
      </c>
      <c r="H178" s="1">
        <f>IF(Table1[[#This Row],[Column1]]="","",VLOOKUP(A178,COPOMs!B:H,7)+prêmio_de_risco)</f>
        <v>7.7500000000000027E-2</v>
      </c>
      <c r="I178" s="3">
        <f>IF(Table1[[#This Row],[Tesouro Selic: Cenário 2]]="","",(H178+1)^(1/252))</f>
        <v>1.0002962484085927</v>
      </c>
      <c r="J178" s="2">
        <f>IF(Table1[[#This Row],[Column6]]="","",(1+J177)*(I178)-1)</f>
        <v>7.2497174066854742E-2</v>
      </c>
      <c r="K178" s="1">
        <f>IF(Table1[[#This Row],[Column1]]="","",VLOOKUP(A178,COPOMs!B:K,10)+prêmio_de_risco)</f>
        <v>9.9999999999999978E-2</v>
      </c>
      <c r="L178" s="3">
        <f>IF(Table1[[#This Row],[Tesouro Selic: Cenário 3]]="","",(K178+1)^(1/252))</f>
        <v>1.0003782865315343</v>
      </c>
      <c r="M178" s="2">
        <f>IF(Table1[[#This Row],[Column8]]="","",(1+M177)*(L178)-1)</f>
        <v>7.8594568445663926E-2</v>
      </c>
    </row>
    <row r="179" spans="1:13" x14ac:dyDescent="0.25">
      <c r="A179" s="15">
        <f t="shared" si="4"/>
        <v>43052</v>
      </c>
      <c r="B179" s="25">
        <f t="shared" si="5"/>
        <v>9.9500000000000005E-2</v>
      </c>
      <c r="C179" s="3">
        <f>IF(Table1[[#This Row],[Tesouro Prefixado]]="","",(B179+1)^(1/252))</f>
        <v>1.0003764816888006</v>
      </c>
      <c r="D179" s="2">
        <f>IF(Table1[[#This Row],[Column2]]="","",(1+D178)*(C179)-1)</f>
        <v>6.8894266343331623E-2</v>
      </c>
      <c r="E179" s="1">
        <f>IF(Table1[[#This Row],[Column1]]="","",VLOOKUP(A179,COPOMs!B:E,4)+prêmio_de_risco)</f>
        <v>9.2499999999999971E-2</v>
      </c>
      <c r="F179" s="3">
        <f>IF(Table1[[#This Row],[Tesouro Selic: Cenário 1]]="","",(E179+1)^(1/252))</f>
        <v>1.0003511276943453</v>
      </c>
      <c r="G179" s="2">
        <f>IF(Table1[[#This Row],[Column4]]="","",(1+G178)*(F179)-1)</f>
        <v>7.6736381912998253E-2</v>
      </c>
      <c r="H179" s="1">
        <f>IF(Table1[[#This Row],[Column1]]="","",VLOOKUP(A179,COPOMs!B:H,7)+prêmio_de_risco)</f>
        <v>7.7500000000000027E-2</v>
      </c>
      <c r="I179" s="3">
        <f>IF(Table1[[#This Row],[Tesouro Selic: Cenário 2]]="","",(H179+1)^(1/252))</f>
        <v>1.0002962484085927</v>
      </c>
      <c r="J179" s="2">
        <f>IF(Table1[[#This Row],[Column6]]="","",(1+J178)*(I179)-1)</f>
        <v>7.2814899647892117E-2</v>
      </c>
      <c r="K179" s="1">
        <f>IF(Table1[[#This Row],[Column1]]="","",VLOOKUP(A179,COPOMs!B:K,10)+prêmio_de_risco)</f>
        <v>9.9999999999999978E-2</v>
      </c>
      <c r="L179" s="3">
        <f>IF(Table1[[#This Row],[Tesouro Selic: Cenário 3]]="","",(K179+1)^(1/252))</f>
        <v>1.0003782865315343</v>
      </c>
      <c r="M179" s="2">
        <f>IF(Table1[[#This Row],[Column8]]="","",(1+M178)*(L179)-1)</f>
        <v>7.9002586243893003E-2</v>
      </c>
    </row>
    <row r="180" spans="1:13" x14ac:dyDescent="0.25">
      <c r="A180" s="15">
        <f t="shared" si="4"/>
        <v>43053</v>
      </c>
      <c r="B180" s="25">
        <f t="shared" si="5"/>
        <v>9.9500000000000005E-2</v>
      </c>
      <c r="C180" s="3">
        <f>IF(Table1[[#This Row],[Tesouro Prefixado]]="","",(B180+1)^(1/252))</f>
        <v>1.0003764816888006</v>
      </c>
      <c r="D180" s="2">
        <f>IF(Table1[[#This Row],[Column2]]="","",(1+D179)*(C180)-1)</f>
        <v>6.929668546187373E-2</v>
      </c>
      <c r="E180" s="1">
        <f>IF(Table1[[#This Row],[Column1]]="","",VLOOKUP(A180,COPOMs!B:E,4)+prêmio_de_risco)</f>
        <v>9.2499999999999971E-2</v>
      </c>
      <c r="F180" s="3">
        <f>IF(Table1[[#This Row],[Tesouro Selic: Cenário 1]]="","",(E180+1)^(1/252))</f>
        <v>1.0003511276943453</v>
      </c>
      <c r="G180" s="2">
        <f>IF(Table1[[#This Row],[Column4]]="","",(1+G179)*(F180)-1)</f>
        <v>7.7114453876196976E-2</v>
      </c>
      <c r="H180" s="1">
        <f>IF(Table1[[#This Row],[Column1]]="","",VLOOKUP(A180,COPOMs!B:H,7)+prêmio_de_risco)</f>
        <v>7.7500000000000027E-2</v>
      </c>
      <c r="I180" s="3">
        <f>IF(Table1[[#This Row],[Tesouro Selic: Cenário 2]]="","",(H180+1)^(1/252))</f>
        <v>1.0002962484085927</v>
      </c>
      <c r="J180" s="2">
        <f>IF(Table1[[#This Row],[Column6]]="","",(1+J179)*(I180)-1)</f>
        <v>7.3132719354627396E-2</v>
      </c>
      <c r="K180" s="1">
        <f>IF(Table1[[#This Row],[Column1]]="","",VLOOKUP(A180,COPOMs!B:K,10)+prêmio_de_risco)</f>
        <v>9.9999999999999978E-2</v>
      </c>
      <c r="L180" s="3">
        <f>IF(Table1[[#This Row],[Tesouro Selic: Cenário 3]]="","",(K180+1)^(1/252))</f>
        <v>1.0003782865315343</v>
      </c>
      <c r="M180" s="2">
        <f>IF(Table1[[#This Row],[Column8]]="","",(1+M179)*(L180)-1)</f>
        <v>7.9410758389759639E-2</v>
      </c>
    </row>
    <row r="181" spans="1:13" x14ac:dyDescent="0.25">
      <c r="A181" s="15">
        <f t="shared" si="4"/>
        <v>43055</v>
      </c>
      <c r="B181" s="25">
        <f t="shared" si="5"/>
        <v>9.9500000000000005E-2</v>
      </c>
      <c r="C181" s="3">
        <f>IF(Table1[[#This Row],[Tesouro Prefixado]]="","",(B181+1)^(1/252))</f>
        <v>1.0003764816888006</v>
      </c>
      <c r="D181" s="2">
        <f>IF(Table1[[#This Row],[Column2]]="","",(1+D180)*(C181)-1)</f>
        <v>6.9699256083845196E-2</v>
      </c>
      <c r="E181" s="1">
        <f>IF(Table1[[#This Row],[Column1]]="","",VLOOKUP(A181,COPOMs!B:E,4)+prêmio_de_risco)</f>
        <v>9.2499999999999971E-2</v>
      </c>
      <c r="F181" s="3">
        <f>IF(Table1[[#This Row],[Tesouro Selic: Cenário 1]]="","",(E181+1)^(1/252))</f>
        <v>1.0003511276943453</v>
      </c>
      <c r="G181" s="2">
        <f>IF(Table1[[#This Row],[Column4]]="","",(1+G180)*(F181)-1)</f>
        <v>7.7492658590932573E-2</v>
      </c>
      <c r="H181" s="1">
        <f>IF(Table1[[#This Row],[Column1]]="","",VLOOKUP(A181,COPOMs!B:H,7)+prêmio_de_risco)</f>
        <v>7.7500000000000027E-2</v>
      </c>
      <c r="I181" s="3">
        <f>IF(Table1[[#This Row],[Tesouro Selic: Cenário 2]]="","",(H181+1)^(1/252))</f>
        <v>1.0002962484085927</v>
      </c>
      <c r="J181" s="2">
        <f>IF(Table1[[#This Row],[Column6]]="","",(1+J180)*(I181)-1)</f>
        <v>7.3450633214944938E-2</v>
      </c>
      <c r="K181" s="1">
        <f>IF(Table1[[#This Row],[Column1]]="","",VLOOKUP(A181,COPOMs!B:K,10)+prêmio_de_risco)</f>
        <v>9.9999999999999978E-2</v>
      </c>
      <c r="L181" s="3">
        <f>IF(Table1[[#This Row],[Tesouro Selic: Cenário 3]]="","",(K181+1)^(1/252))</f>
        <v>1.0003782865315343</v>
      </c>
      <c r="M181" s="2">
        <f>IF(Table1[[#This Row],[Column8]]="","",(1+M180)*(L181)-1)</f>
        <v>7.9819084941651575E-2</v>
      </c>
    </row>
    <row r="182" spans="1:13" x14ac:dyDescent="0.25">
      <c r="A182" s="15">
        <f t="shared" si="4"/>
        <v>43056</v>
      </c>
      <c r="B182" s="25">
        <f t="shared" si="5"/>
        <v>9.9500000000000005E-2</v>
      </c>
      <c r="C182" s="3">
        <f>IF(Table1[[#This Row],[Tesouro Prefixado]]="","",(B182+1)^(1/252))</f>
        <v>1.0003764816888006</v>
      </c>
      <c r="D182" s="2">
        <f>IF(Table1[[#This Row],[Column2]]="","",(1+D181)*(C182)-1)</f>
        <v>7.0101978266284393E-2</v>
      </c>
      <c r="E182" s="1">
        <f>IF(Table1[[#This Row],[Column1]]="","",VLOOKUP(A182,COPOMs!B:E,4)+prêmio_de_risco)</f>
        <v>9.2499999999999971E-2</v>
      </c>
      <c r="F182" s="3">
        <f>IF(Table1[[#This Row],[Tesouro Selic: Cenário 1]]="","",(E182+1)^(1/252))</f>
        <v>1.0003511276943453</v>
      </c>
      <c r="G182" s="2">
        <f>IF(Table1[[#This Row],[Column4]]="","",(1+G181)*(F182)-1)</f>
        <v>7.7870996103817536E-2</v>
      </c>
      <c r="H182" s="1">
        <f>IF(Table1[[#This Row],[Column1]]="","",VLOOKUP(A182,COPOMs!B:H,7)+prêmio_de_risco)</f>
        <v>7.7500000000000027E-2</v>
      </c>
      <c r="I182" s="3">
        <f>IF(Table1[[#This Row],[Tesouro Selic: Cenário 2]]="","",(H182+1)^(1/252))</f>
        <v>1.0002962484085927</v>
      </c>
      <c r="J182" s="2">
        <f>IF(Table1[[#This Row],[Column6]]="","",(1+J181)*(I182)-1)</f>
        <v>7.3768641256737544E-2</v>
      </c>
      <c r="K182" s="1">
        <f>IF(Table1[[#This Row],[Column1]]="","",VLOOKUP(A182,COPOMs!B:K,10)+prêmio_de_risco)</f>
        <v>9.9999999999999978E-2</v>
      </c>
      <c r="L182" s="3">
        <f>IF(Table1[[#This Row],[Tesouro Selic: Cenário 3]]="","",(K182+1)^(1/252))</f>
        <v>1.0003782865315343</v>
      </c>
      <c r="M182" s="2">
        <f>IF(Table1[[#This Row],[Column8]]="","",(1+M181)*(L182)-1)</f>
        <v>8.0227565957978753E-2</v>
      </c>
    </row>
    <row r="183" spans="1:13" x14ac:dyDescent="0.25">
      <c r="A183" s="15">
        <f t="shared" si="4"/>
        <v>43059</v>
      </c>
      <c r="B183" s="25">
        <f t="shared" si="5"/>
        <v>9.9500000000000005E-2</v>
      </c>
      <c r="C183" s="3">
        <f>IF(Table1[[#This Row],[Tesouro Prefixado]]="","",(B183+1)^(1/252))</f>
        <v>1.0003764816888006</v>
      </c>
      <c r="D183" s="2">
        <f>IF(Table1[[#This Row],[Column2]]="","",(1+D182)*(C183)-1)</f>
        <v>7.0504852066250789E-2</v>
      </c>
      <c r="E183" s="1">
        <f>IF(Table1[[#This Row],[Column1]]="","",VLOOKUP(A183,COPOMs!B:E,4)+prêmio_de_risco)</f>
        <v>9.2499999999999971E-2</v>
      </c>
      <c r="F183" s="3">
        <f>IF(Table1[[#This Row],[Tesouro Selic: Cenário 1]]="","",(E183+1)^(1/252))</f>
        <v>1.0003511276943453</v>
      </c>
      <c r="G183" s="2">
        <f>IF(Table1[[#This Row],[Column4]]="","",(1+G182)*(F183)-1)</f>
        <v>7.8249466461481232E-2</v>
      </c>
      <c r="H183" s="1">
        <f>IF(Table1[[#This Row],[Column1]]="","",VLOOKUP(A183,COPOMs!B:H,7)+prêmio_de_risco)</f>
        <v>7.7500000000000027E-2</v>
      </c>
      <c r="I183" s="3">
        <f>IF(Table1[[#This Row],[Tesouro Selic: Cenário 2]]="","",(H183+1)^(1/252))</f>
        <v>1.0002962484085927</v>
      </c>
      <c r="J183" s="2">
        <f>IF(Table1[[#This Row],[Column6]]="","",(1+J182)*(I183)-1)</f>
        <v>7.408674350790645E-2</v>
      </c>
      <c r="K183" s="1">
        <f>IF(Table1[[#This Row],[Column1]]="","",VLOOKUP(A183,COPOMs!B:K,10)+prêmio_de_risco)</f>
        <v>9.9999999999999978E-2</v>
      </c>
      <c r="L183" s="3">
        <f>IF(Table1[[#This Row],[Tesouro Selic: Cenário 3]]="","",(K183+1)^(1/252))</f>
        <v>1.0003782865315343</v>
      </c>
      <c r="M183" s="2">
        <f>IF(Table1[[#This Row],[Column8]]="","",(1+M182)*(L183)-1)</f>
        <v>8.0636201497172655E-2</v>
      </c>
    </row>
    <row r="184" spans="1:13" x14ac:dyDescent="0.25">
      <c r="A184" s="15">
        <f t="shared" si="4"/>
        <v>43060</v>
      </c>
      <c r="B184" s="25">
        <f t="shared" si="5"/>
        <v>9.9500000000000005E-2</v>
      </c>
      <c r="C184" s="3">
        <f>IF(Table1[[#This Row],[Tesouro Prefixado]]="","",(B184+1)^(1/252))</f>
        <v>1.0003764816888006</v>
      </c>
      <c r="D184" s="2">
        <f>IF(Table1[[#This Row],[Column2]]="","",(1+D183)*(C184)-1)</f>
        <v>7.0907877540825837E-2</v>
      </c>
      <c r="E184" s="1">
        <f>IF(Table1[[#This Row],[Column1]]="","",VLOOKUP(A184,COPOMs!B:E,4)+prêmio_de_risco)</f>
        <v>9.2499999999999971E-2</v>
      </c>
      <c r="F184" s="3">
        <f>IF(Table1[[#This Row],[Tesouro Selic: Cenário 1]]="","",(E184+1)^(1/252))</f>
        <v>1.0003511276943453</v>
      </c>
      <c r="G184" s="2">
        <f>IF(Table1[[#This Row],[Column4]]="","",(1+G183)*(F184)-1)</f>
        <v>7.8628069710569015E-2</v>
      </c>
      <c r="H184" s="1">
        <f>IF(Table1[[#This Row],[Column1]]="","",VLOOKUP(A184,COPOMs!B:H,7)+prêmio_de_risco)</f>
        <v>7.7500000000000027E-2</v>
      </c>
      <c r="I184" s="3">
        <f>IF(Table1[[#This Row],[Tesouro Selic: Cenário 2]]="","",(H184+1)^(1/252))</f>
        <v>1.0002962484085927</v>
      </c>
      <c r="J184" s="2">
        <f>IF(Table1[[#This Row],[Column6]]="","",(1+J183)*(I184)-1)</f>
        <v>7.4404939996361108E-2</v>
      </c>
      <c r="K184" s="1">
        <f>IF(Table1[[#This Row],[Column1]]="","",VLOOKUP(A184,COPOMs!B:K,10)+prêmio_de_risco)</f>
        <v>9.9999999999999978E-2</v>
      </c>
      <c r="L184" s="3">
        <f>IF(Table1[[#This Row],[Tesouro Selic: Cenário 3]]="","",(K184+1)^(1/252))</f>
        <v>1.0003782865315343</v>
      </c>
      <c r="M184" s="2">
        <f>IF(Table1[[#This Row],[Column8]]="","",(1+M183)*(L184)-1)</f>
        <v>8.1044991617687412E-2</v>
      </c>
    </row>
    <row r="185" spans="1:13" x14ac:dyDescent="0.25">
      <c r="A185" s="15">
        <f t="shared" si="4"/>
        <v>43061</v>
      </c>
      <c r="B185" s="25">
        <f t="shared" si="5"/>
        <v>9.9500000000000005E-2</v>
      </c>
      <c r="C185" s="3">
        <f>IF(Table1[[#This Row],[Tesouro Prefixado]]="","",(B185+1)^(1/252))</f>
        <v>1.0003764816888006</v>
      </c>
      <c r="D185" s="2">
        <f>IF(Table1[[#This Row],[Column2]]="","",(1+D184)*(C185)-1)</f>
        <v>7.1311054747112301E-2</v>
      </c>
      <c r="E185" s="1">
        <f>IF(Table1[[#This Row],[Column1]]="","",VLOOKUP(A185,COPOMs!B:E,4)+prêmio_de_risco)</f>
        <v>9.2499999999999971E-2</v>
      </c>
      <c r="F185" s="3">
        <f>IF(Table1[[#This Row],[Tesouro Selic: Cenário 1]]="","",(E185+1)^(1/252))</f>
        <v>1.0003511276943453</v>
      </c>
      <c r="G185" s="2">
        <f>IF(Table1[[#This Row],[Column4]]="","",(1+G184)*(F185)-1)</f>
        <v>7.9006805897742671E-2</v>
      </c>
      <c r="H185" s="1">
        <f>IF(Table1[[#This Row],[Column1]]="","",VLOOKUP(A185,COPOMs!B:H,7)+prêmio_de_risco)</f>
        <v>7.7500000000000027E-2</v>
      </c>
      <c r="I185" s="3">
        <f>IF(Table1[[#This Row],[Tesouro Selic: Cenário 2]]="","",(H185+1)^(1/252))</f>
        <v>1.0002962484085927</v>
      </c>
      <c r="J185" s="2">
        <f>IF(Table1[[#This Row],[Column6]]="","",(1+J184)*(I185)-1)</f>
        <v>7.4723230750019187E-2</v>
      </c>
      <c r="K185" s="1">
        <f>IF(Table1[[#This Row],[Column1]]="","",VLOOKUP(A185,COPOMs!B:K,10)+prêmio_de_risco)</f>
        <v>9.9999999999999978E-2</v>
      </c>
      <c r="L185" s="3">
        <f>IF(Table1[[#This Row],[Tesouro Selic: Cenário 3]]="","",(K185+1)^(1/252))</f>
        <v>1.0003782865315343</v>
      </c>
      <c r="M185" s="2">
        <f>IF(Table1[[#This Row],[Column8]]="","",(1+M184)*(L185)-1)</f>
        <v>8.1453936377998915E-2</v>
      </c>
    </row>
    <row r="186" spans="1:13" x14ac:dyDescent="0.25">
      <c r="A186" s="15">
        <f t="shared" si="4"/>
        <v>43062</v>
      </c>
      <c r="B186" s="25">
        <f t="shared" si="5"/>
        <v>9.9500000000000005E-2</v>
      </c>
      <c r="C186" s="3">
        <f>IF(Table1[[#This Row],[Tesouro Prefixado]]="","",(B186+1)^(1/252))</f>
        <v>1.0003764816888006</v>
      </c>
      <c r="D186" s="2">
        <f>IF(Table1[[#This Row],[Column2]]="","",(1+D185)*(C186)-1)</f>
        <v>7.1714383742234267E-2</v>
      </c>
      <c r="E186" s="1">
        <f>IF(Table1[[#This Row],[Column1]]="","",VLOOKUP(A186,COPOMs!B:E,4)+prêmio_de_risco)</f>
        <v>9.2499999999999971E-2</v>
      </c>
      <c r="F186" s="3">
        <f>IF(Table1[[#This Row],[Tesouro Selic: Cenário 1]]="","",(E186+1)^(1/252))</f>
        <v>1.0003511276943453</v>
      </c>
      <c r="G186" s="2">
        <f>IF(Table1[[#This Row],[Column4]]="","",(1+G185)*(F186)-1)</f>
        <v>7.9385675069680417E-2</v>
      </c>
      <c r="H186" s="1">
        <f>IF(Table1[[#This Row],[Column1]]="","",VLOOKUP(A186,COPOMs!B:H,7)+prêmio_de_risco)</f>
        <v>7.7500000000000027E-2</v>
      </c>
      <c r="I186" s="3">
        <f>IF(Table1[[#This Row],[Tesouro Selic: Cenário 2]]="","",(H186+1)^(1/252))</f>
        <v>1.0002962484085927</v>
      </c>
      <c r="J186" s="2">
        <f>IF(Table1[[#This Row],[Column6]]="","",(1+J185)*(I186)-1)</f>
        <v>7.5041615796806349E-2</v>
      </c>
      <c r="K186" s="1">
        <f>IF(Table1[[#This Row],[Column1]]="","",VLOOKUP(A186,COPOMs!B:K,10)+prêmio_de_risco)</f>
        <v>9.9999999999999978E-2</v>
      </c>
      <c r="L186" s="3">
        <f>IF(Table1[[#This Row],[Tesouro Selic: Cenário 3]]="","",(K186+1)^(1/252))</f>
        <v>1.0003782865315343</v>
      </c>
      <c r="M186" s="2">
        <f>IF(Table1[[#This Row],[Column8]]="","",(1+M185)*(L186)-1)</f>
        <v>8.186303583660548E-2</v>
      </c>
    </row>
    <row r="187" spans="1:13" x14ac:dyDescent="0.25">
      <c r="A187" s="15">
        <f t="shared" si="4"/>
        <v>43063</v>
      </c>
      <c r="B187" s="25">
        <f t="shared" si="5"/>
        <v>9.9500000000000005E-2</v>
      </c>
      <c r="C187" s="3">
        <f>IF(Table1[[#This Row],[Tesouro Prefixado]]="","",(B187+1)^(1/252))</f>
        <v>1.0003764816888006</v>
      </c>
      <c r="D187" s="2">
        <f>IF(Table1[[#This Row],[Column2]]="","",(1+D186)*(C187)-1)</f>
        <v>7.2117864583337354E-2</v>
      </c>
      <c r="E187" s="1">
        <f>IF(Table1[[#This Row],[Column1]]="","",VLOOKUP(A187,COPOMs!B:E,4)+prêmio_de_risco)</f>
        <v>9.2499999999999971E-2</v>
      </c>
      <c r="F187" s="3">
        <f>IF(Table1[[#This Row],[Tesouro Selic: Cenário 1]]="","",(E187+1)^(1/252))</f>
        <v>1.0003511276943453</v>
      </c>
      <c r="G187" s="2">
        <f>IF(Table1[[#This Row],[Column4]]="","",(1+G186)*(F187)-1)</f>
        <v>7.97646772730769E-2</v>
      </c>
      <c r="H187" s="1">
        <f>IF(Table1[[#This Row],[Column1]]="","",VLOOKUP(A187,COPOMs!B:H,7)+prêmio_de_risco)</f>
        <v>7.7500000000000027E-2</v>
      </c>
      <c r="I187" s="3">
        <f>IF(Table1[[#This Row],[Tesouro Selic: Cenário 2]]="","",(H187+1)^(1/252))</f>
        <v>1.0002962484085927</v>
      </c>
      <c r="J187" s="2">
        <f>IF(Table1[[#This Row],[Column6]]="","",(1+J186)*(I187)-1)</f>
        <v>7.5360095164657137E-2</v>
      </c>
      <c r="K187" s="1">
        <f>IF(Table1[[#This Row],[Column1]]="","",VLOOKUP(A187,COPOMs!B:K,10)+prêmio_de_risco)</f>
        <v>9.9999999999999978E-2</v>
      </c>
      <c r="L187" s="3">
        <f>IF(Table1[[#This Row],[Tesouro Selic: Cenário 3]]="","",(K187+1)^(1/252))</f>
        <v>1.0003782865315343</v>
      </c>
      <c r="M187" s="2">
        <f>IF(Table1[[#This Row],[Column8]]="","",(1+M186)*(L187)-1)</f>
        <v>8.2272290052027186E-2</v>
      </c>
    </row>
    <row r="188" spans="1:13" x14ac:dyDescent="0.25">
      <c r="A188" s="15">
        <f t="shared" si="4"/>
        <v>43066</v>
      </c>
      <c r="B188" s="25">
        <f t="shared" si="5"/>
        <v>9.9500000000000005E-2</v>
      </c>
      <c r="C188" s="3">
        <f>IF(Table1[[#This Row],[Tesouro Prefixado]]="","",(B188+1)^(1/252))</f>
        <v>1.0003764816888006</v>
      </c>
      <c r="D188" s="2">
        <f>IF(Table1[[#This Row],[Column2]]="","",(1+D187)*(C188)-1)</f>
        <v>7.2521497327588946E-2</v>
      </c>
      <c r="E188" s="1">
        <f>IF(Table1[[#This Row],[Column1]]="","",VLOOKUP(A188,COPOMs!B:E,4)+prêmio_de_risco)</f>
        <v>9.2499999999999971E-2</v>
      </c>
      <c r="F188" s="3">
        <f>IF(Table1[[#This Row],[Tesouro Selic: Cenário 1]]="","",(E188+1)^(1/252))</f>
        <v>1.0003511276943453</v>
      </c>
      <c r="G188" s="2">
        <f>IF(Table1[[#This Row],[Column4]]="","",(1+G187)*(F188)-1)</f>
        <v>8.0143812554643201E-2</v>
      </c>
      <c r="H188" s="1">
        <f>IF(Table1[[#This Row],[Column1]]="","",VLOOKUP(A188,COPOMs!B:H,7)+prêmio_de_risco)</f>
        <v>7.7500000000000027E-2</v>
      </c>
      <c r="I188" s="3">
        <f>IF(Table1[[#This Row],[Tesouro Selic: Cenário 2]]="","",(H188+1)^(1/252))</f>
        <v>1.0002962484085927</v>
      </c>
      <c r="J188" s="2">
        <f>IF(Table1[[#This Row],[Column6]]="","",(1+J187)*(I188)-1)</f>
        <v>7.5678668881513644E-2</v>
      </c>
      <c r="K188" s="1">
        <f>IF(Table1[[#This Row],[Column1]]="","",VLOOKUP(A188,COPOMs!B:K,10)+prêmio_de_risco)</f>
        <v>9.9999999999999978E-2</v>
      </c>
      <c r="L188" s="3">
        <f>IF(Table1[[#This Row],[Tesouro Selic: Cenário 3]]="","",(K188+1)^(1/252))</f>
        <v>1.0003782865315343</v>
      </c>
      <c r="M188" s="2">
        <f>IF(Table1[[#This Row],[Column8]]="","",(1+M187)*(L188)-1)</f>
        <v>8.2681699082806537E-2</v>
      </c>
    </row>
    <row r="189" spans="1:13" x14ac:dyDescent="0.25">
      <c r="A189" s="15">
        <f t="shared" si="4"/>
        <v>43067</v>
      </c>
      <c r="B189" s="25">
        <f t="shared" si="5"/>
        <v>9.9500000000000005E-2</v>
      </c>
      <c r="C189" s="3">
        <f>IF(Table1[[#This Row],[Tesouro Prefixado]]="","",(B189+1)^(1/252))</f>
        <v>1.0003764816888006</v>
      </c>
      <c r="D189" s="2">
        <f>IF(Table1[[#This Row],[Column2]]="","",(1+D188)*(C189)-1)</f>
        <v>7.2925282032177741E-2</v>
      </c>
      <c r="E189" s="1">
        <f>IF(Table1[[#This Row],[Column1]]="","",VLOOKUP(A189,COPOMs!B:E,4)+prêmio_de_risco)</f>
        <v>9.2499999999999971E-2</v>
      </c>
      <c r="F189" s="3">
        <f>IF(Table1[[#This Row],[Tesouro Selic: Cenário 1]]="","",(E189+1)^(1/252))</f>
        <v>1.0003511276943453</v>
      </c>
      <c r="G189" s="2">
        <f>IF(Table1[[#This Row],[Column4]]="","",(1+G188)*(F189)-1)</f>
        <v>8.052308096110683E-2</v>
      </c>
      <c r="H189" s="1">
        <f>IF(Table1[[#This Row],[Column1]]="","",VLOOKUP(A189,COPOMs!B:H,7)+prêmio_de_risco)</f>
        <v>7.7500000000000027E-2</v>
      </c>
      <c r="I189" s="3">
        <f>IF(Table1[[#This Row],[Tesouro Selic: Cenário 2]]="","",(H189+1)^(1/252))</f>
        <v>1.0002962484085927</v>
      </c>
      <c r="J189" s="2">
        <f>IF(Table1[[#This Row],[Column6]]="","",(1+J188)*(I189)-1)</f>
        <v>7.5997336975326846E-2</v>
      </c>
      <c r="K189" s="1">
        <f>IF(Table1[[#This Row],[Column1]]="","",VLOOKUP(A189,COPOMs!B:K,10)+prêmio_de_risco)</f>
        <v>9.9999999999999978E-2</v>
      </c>
      <c r="L189" s="3">
        <f>IF(Table1[[#This Row],[Tesouro Selic: Cenário 3]]="","",(K189+1)^(1/252))</f>
        <v>1.0003782865315343</v>
      </c>
      <c r="M189" s="2">
        <f>IF(Table1[[#This Row],[Column8]]="","",(1+M188)*(L189)-1)</f>
        <v>8.3091262987508241E-2</v>
      </c>
    </row>
    <row r="190" spans="1:13" x14ac:dyDescent="0.25">
      <c r="A190" s="15">
        <f t="shared" si="4"/>
        <v>43068</v>
      </c>
      <c r="B190" s="25">
        <f t="shared" si="5"/>
        <v>9.9500000000000005E-2</v>
      </c>
      <c r="C190" s="3">
        <f>IF(Table1[[#This Row],[Tesouro Prefixado]]="","",(B190+1)^(1/252))</f>
        <v>1.0003764816888006</v>
      </c>
      <c r="D190" s="2">
        <f>IF(Table1[[#This Row],[Column2]]="","",(1+D189)*(C190)-1)</f>
        <v>7.3329218754313974E-2</v>
      </c>
      <c r="E190" s="1">
        <f>IF(Table1[[#This Row],[Column1]]="","",VLOOKUP(A190,COPOMs!B:E,4)+prêmio_de_risco)</f>
        <v>9.2499999999999971E-2</v>
      </c>
      <c r="F190" s="3">
        <f>IF(Table1[[#This Row],[Tesouro Selic: Cenário 1]]="","",(E190+1)^(1/252))</f>
        <v>1.0003511276943453</v>
      </c>
      <c r="G190" s="2">
        <f>IF(Table1[[#This Row],[Column4]]="","",(1+G189)*(F190)-1)</f>
        <v>8.0902482539211507E-2</v>
      </c>
      <c r="H190" s="1">
        <f>IF(Table1[[#This Row],[Column1]]="","",VLOOKUP(A190,COPOMs!B:H,7)+prêmio_de_risco)</f>
        <v>7.7500000000000027E-2</v>
      </c>
      <c r="I190" s="3">
        <f>IF(Table1[[#This Row],[Tesouro Selic: Cenário 2]]="","",(H190+1)^(1/252))</f>
        <v>1.0002962484085927</v>
      </c>
      <c r="J190" s="2">
        <f>IF(Table1[[#This Row],[Column6]]="","",(1+J189)*(I190)-1)</f>
        <v>7.631609947405571E-2</v>
      </c>
      <c r="K190" s="1">
        <f>IF(Table1[[#This Row],[Column1]]="","",VLOOKUP(A190,COPOMs!B:K,10)+prêmio_de_risco)</f>
        <v>9.9999999999999978E-2</v>
      </c>
      <c r="L190" s="3">
        <f>IF(Table1[[#This Row],[Tesouro Selic: Cenário 3]]="","",(K190+1)^(1/252))</f>
        <v>1.0003782865315343</v>
      </c>
      <c r="M190" s="2">
        <f>IF(Table1[[#This Row],[Column8]]="","",(1+M189)*(L190)-1)</f>
        <v>8.3500981824718767E-2</v>
      </c>
    </row>
    <row r="191" spans="1:13" x14ac:dyDescent="0.25">
      <c r="A191" s="15">
        <f t="shared" si="4"/>
        <v>43069</v>
      </c>
      <c r="B191" s="25">
        <f t="shared" si="5"/>
        <v>9.9500000000000005E-2</v>
      </c>
      <c r="C191" s="3">
        <f>IF(Table1[[#This Row],[Tesouro Prefixado]]="","",(B191+1)^(1/252))</f>
        <v>1.0003764816888006</v>
      </c>
      <c r="D191" s="2">
        <f>IF(Table1[[#This Row],[Column2]]="","",(1+D190)*(C191)-1)</f>
        <v>7.3733307551229643E-2</v>
      </c>
      <c r="E191" s="1">
        <f>IF(Table1[[#This Row],[Column1]]="","",VLOOKUP(A191,COPOMs!B:E,4)+prêmio_de_risco)</f>
        <v>9.2499999999999971E-2</v>
      </c>
      <c r="F191" s="3">
        <f>IF(Table1[[#This Row],[Tesouro Selic: Cenário 1]]="","",(E191+1)^(1/252))</f>
        <v>1.0003511276943453</v>
      </c>
      <c r="G191" s="2">
        <f>IF(Table1[[#This Row],[Column4]]="","",(1+G190)*(F191)-1)</f>
        <v>8.1282017335717605E-2</v>
      </c>
      <c r="H191" s="1">
        <f>IF(Table1[[#This Row],[Column1]]="","",VLOOKUP(A191,COPOMs!B:H,7)+prêmio_de_risco)</f>
        <v>7.7500000000000027E-2</v>
      </c>
      <c r="I191" s="3">
        <f>IF(Table1[[#This Row],[Tesouro Selic: Cenário 2]]="","",(H191+1)^(1/252))</f>
        <v>1.0002962484085927</v>
      </c>
      <c r="J191" s="2">
        <f>IF(Table1[[#This Row],[Column6]]="","",(1+J190)*(I191)-1)</f>
        <v>7.6634956405667642E-2</v>
      </c>
      <c r="K191" s="1">
        <f>IF(Table1[[#This Row],[Column1]]="","",VLOOKUP(A191,COPOMs!B:K,10)+prêmio_de_risco)</f>
        <v>9.9999999999999978E-2</v>
      </c>
      <c r="L191" s="3">
        <f>IF(Table1[[#This Row],[Tesouro Selic: Cenário 3]]="","",(K191+1)^(1/252))</f>
        <v>1.0003782865315343</v>
      </c>
      <c r="M191" s="2">
        <f>IF(Table1[[#This Row],[Column8]]="","",(1+M190)*(L191)-1)</f>
        <v>8.3910855653047234E-2</v>
      </c>
    </row>
    <row r="192" spans="1:13" x14ac:dyDescent="0.25">
      <c r="A192" s="15">
        <f t="shared" si="4"/>
        <v>43070</v>
      </c>
      <c r="B192" s="25">
        <f t="shared" si="5"/>
        <v>9.9500000000000005E-2</v>
      </c>
      <c r="C192" s="3">
        <f>IF(Table1[[#This Row],[Tesouro Prefixado]]="","",(B192+1)^(1/252))</f>
        <v>1.0003764816888006</v>
      </c>
      <c r="D192" s="2">
        <f>IF(Table1[[#This Row],[Column2]]="","",(1+D191)*(C192)-1)</f>
        <v>7.4137548480177839E-2</v>
      </c>
      <c r="E192" s="1">
        <f>IF(Table1[[#This Row],[Column1]]="","",VLOOKUP(A192,COPOMs!B:E,4)+prêmio_de_risco)</f>
        <v>9.2499999999999971E-2</v>
      </c>
      <c r="F192" s="3">
        <f>IF(Table1[[#This Row],[Tesouro Selic: Cenário 1]]="","",(E192+1)^(1/252))</f>
        <v>1.0003511276943453</v>
      </c>
      <c r="G192" s="2">
        <f>IF(Table1[[#This Row],[Column4]]="","",(1+G191)*(F192)-1)</f>
        <v>8.1661685397401707E-2</v>
      </c>
      <c r="H192" s="1">
        <f>IF(Table1[[#This Row],[Column1]]="","",VLOOKUP(A192,COPOMs!B:H,7)+prêmio_de_risco)</f>
        <v>7.7500000000000027E-2</v>
      </c>
      <c r="I192" s="3">
        <f>IF(Table1[[#This Row],[Tesouro Selic: Cenário 2]]="","",(H192+1)^(1/252))</f>
        <v>1.0002962484085927</v>
      </c>
      <c r="J192" s="2">
        <f>IF(Table1[[#This Row],[Column6]]="","",(1+J191)*(I192)-1)</f>
        <v>7.6953907798138044E-2</v>
      </c>
      <c r="K192" s="1">
        <f>IF(Table1[[#This Row],[Column1]]="","",VLOOKUP(A192,COPOMs!B:K,10)+prêmio_de_risco)</f>
        <v>9.9999999999999978E-2</v>
      </c>
      <c r="L192" s="3">
        <f>IF(Table1[[#This Row],[Tesouro Selic: Cenário 3]]="","",(K192+1)^(1/252))</f>
        <v>1.0003782865315343</v>
      </c>
      <c r="M192" s="2">
        <f>IF(Table1[[#This Row],[Column8]]="","",(1+M191)*(L192)-1)</f>
        <v>8.4320884531124518E-2</v>
      </c>
    </row>
    <row r="193" spans="1:13" x14ac:dyDescent="0.25">
      <c r="A193" s="15">
        <f t="shared" si="4"/>
        <v>43073</v>
      </c>
      <c r="B193" s="25">
        <f t="shared" si="5"/>
        <v>9.9500000000000005E-2</v>
      </c>
      <c r="C193" s="3">
        <f>IF(Table1[[#This Row],[Tesouro Prefixado]]="","",(B193+1)^(1/252))</f>
        <v>1.0003764816888006</v>
      </c>
      <c r="D193" s="2">
        <f>IF(Table1[[#This Row],[Column2]]="","",(1+D192)*(C193)-1)</f>
        <v>7.4541941598433636E-2</v>
      </c>
      <c r="E193" s="1">
        <f>IF(Table1[[#This Row],[Column1]]="","",VLOOKUP(A193,COPOMs!B:E,4)+prêmio_de_risco)</f>
        <v>9.2499999999999971E-2</v>
      </c>
      <c r="F193" s="3">
        <f>IF(Table1[[#This Row],[Tesouro Selic: Cenário 1]]="","",(E193+1)^(1/252))</f>
        <v>1.0003511276943453</v>
      </c>
      <c r="G193" s="2">
        <f>IF(Table1[[#This Row],[Column4]]="","",(1+G192)*(F193)-1)</f>
        <v>8.2041486771057048E-2</v>
      </c>
      <c r="H193" s="1">
        <f>IF(Table1[[#This Row],[Column1]]="","",VLOOKUP(A193,COPOMs!B:H,7)+prêmio_de_risco)</f>
        <v>7.7500000000000027E-2</v>
      </c>
      <c r="I193" s="3">
        <f>IF(Table1[[#This Row],[Tesouro Selic: Cenário 2]]="","",(H193+1)^(1/252))</f>
        <v>1.0002962484085927</v>
      </c>
      <c r="J193" s="2">
        <f>IF(Table1[[#This Row],[Column6]]="","",(1+J192)*(I193)-1)</f>
        <v>7.7272953679450973E-2</v>
      </c>
      <c r="K193" s="1">
        <f>IF(Table1[[#This Row],[Column1]]="","",VLOOKUP(A193,COPOMs!B:K,10)+prêmio_de_risco)</f>
        <v>9.9999999999999978E-2</v>
      </c>
      <c r="L193" s="3">
        <f>IF(Table1[[#This Row],[Tesouro Selic: Cenário 3]]="","",(K193+1)^(1/252))</f>
        <v>1.0003782865315343</v>
      </c>
      <c r="M193" s="2">
        <f>IF(Table1[[#This Row],[Column8]]="","",(1+M192)*(L193)-1)</f>
        <v>8.4731068517603925E-2</v>
      </c>
    </row>
    <row r="194" spans="1:13" x14ac:dyDescent="0.25">
      <c r="A194" s="15">
        <f t="shared" si="4"/>
        <v>43074</v>
      </c>
      <c r="B194" s="25">
        <f t="shared" si="5"/>
        <v>9.9500000000000005E-2</v>
      </c>
      <c r="C194" s="3">
        <f>IF(Table1[[#This Row],[Tesouro Prefixado]]="","",(B194+1)^(1/252))</f>
        <v>1.0003764816888006</v>
      </c>
      <c r="D194" s="2">
        <f>IF(Table1[[#This Row],[Column2]]="","",(1+D193)*(C194)-1)</f>
        <v>7.4946486963293646E-2</v>
      </c>
      <c r="E194" s="1">
        <f>IF(Table1[[#This Row],[Column1]]="","",VLOOKUP(A194,COPOMs!B:E,4)+prêmio_de_risco)</f>
        <v>9.2499999999999971E-2</v>
      </c>
      <c r="F194" s="3">
        <f>IF(Table1[[#This Row],[Tesouro Selic: Cenário 1]]="","",(E194+1)^(1/252))</f>
        <v>1.0003511276943453</v>
      </c>
      <c r="G194" s="2">
        <f>IF(Table1[[#This Row],[Column4]]="","",(1+G193)*(F194)-1)</f>
        <v>8.2421421503492853E-2</v>
      </c>
      <c r="H194" s="1">
        <f>IF(Table1[[#This Row],[Column1]]="","",VLOOKUP(A194,COPOMs!B:H,7)+prêmio_de_risco)</f>
        <v>7.7500000000000027E-2</v>
      </c>
      <c r="I194" s="3">
        <f>IF(Table1[[#This Row],[Tesouro Selic: Cenário 2]]="","",(H194+1)^(1/252))</f>
        <v>1.0002962484085927</v>
      </c>
      <c r="J194" s="2">
        <f>IF(Table1[[#This Row],[Column6]]="","",(1+J193)*(I194)-1)</f>
        <v>7.7592094077598484E-2</v>
      </c>
      <c r="K194" s="1">
        <f>IF(Table1[[#This Row],[Column1]]="","",VLOOKUP(A194,COPOMs!B:K,10)+prêmio_de_risco)</f>
        <v>9.9999999999999978E-2</v>
      </c>
      <c r="L194" s="3">
        <f>IF(Table1[[#This Row],[Tesouro Selic: Cenário 3]]="","",(K194+1)^(1/252))</f>
        <v>1.0003782865315343</v>
      </c>
      <c r="M194" s="2">
        <f>IF(Table1[[#This Row],[Column8]]="","",(1+M193)*(L194)-1)</f>
        <v>8.5141407671160962E-2</v>
      </c>
    </row>
    <row r="195" spans="1:13" x14ac:dyDescent="0.25">
      <c r="A195" s="15">
        <f t="shared" ref="A195:A258" si="6">IFERROR(IF(WORKDAY(A194,1,feriados)&lt;=vencimento,WORKDAY(A194,1,feriados),""),"")</f>
        <v>43075</v>
      </c>
      <c r="B195" s="25">
        <f t="shared" ref="B195:B258" si="7">IF(A195="","",taxa_pré)</f>
        <v>9.9500000000000005E-2</v>
      </c>
      <c r="C195" s="3">
        <f>IF(Table1[[#This Row],[Tesouro Prefixado]]="","",(B195+1)^(1/252))</f>
        <v>1.0003764816888006</v>
      </c>
      <c r="D195" s="2">
        <f>IF(Table1[[#This Row],[Column2]]="","",(1+D194)*(C195)-1)</f>
        <v>7.5351184632075796E-2</v>
      </c>
      <c r="E195" s="1">
        <f>IF(Table1[[#This Row],[Column1]]="","",VLOOKUP(A195,COPOMs!B:E,4)+prêmio_de_risco)</f>
        <v>9.2499999999999971E-2</v>
      </c>
      <c r="F195" s="3">
        <f>IF(Table1[[#This Row],[Tesouro Selic: Cenário 1]]="","",(E195+1)^(1/252))</f>
        <v>1.0003511276943453</v>
      </c>
      <c r="G195" s="2">
        <f>IF(Table1[[#This Row],[Column4]]="","",(1+G194)*(F195)-1)</f>
        <v>8.2801489641535442E-2</v>
      </c>
      <c r="H195" s="1">
        <f>IF(Table1[[#This Row],[Column1]]="","",VLOOKUP(A195,COPOMs!B:H,7)+prêmio_de_risco)</f>
        <v>7.7500000000000027E-2</v>
      </c>
      <c r="I195" s="3">
        <f>IF(Table1[[#This Row],[Tesouro Selic: Cenário 2]]="","",(H195+1)^(1/252))</f>
        <v>1.0002962484085927</v>
      </c>
      <c r="J195" s="2">
        <f>IF(Table1[[#This Row],[Column6]]="","",(1+J194)*(I195)-1)</f>
        <v>7.7911329020581066E-2</v>
      </c>
      <c r="K195" s="1">
        <f>IF(Table1[[#This Row],[Column1]]="","",VLOOKUP(A195,COPOMs!B:K,10)+prêmio_de_risco)</f>
        <v>9.9999999999999978E-2</v>
      </c>
      <c r="L195" s="3">
        <f>IF(Table1[[#This Row],[Tesouro Selic: Cenário 3]]="","",(K195+1)^(1/252))</f>
        <v>1.0003782865315343</v>
      </c>
      <c r="M195" s="2">
        <f>IF(Table1[[#This Row],[Column8]]="","",(1+M194)*(L195)-1)</f>
        <v>8.5551902050493123E-2</v>
      </c>
    </row>
    <row r="196" spans="1:13" x14ac:dyDescent="0.25">
      <c r="A196" s="15">
        <f t="shared" si="6"/>
        <v>43076</v>
      </c>
      <c r="B196" s="25">
        <f t="shared" si="7"/>
        <v>9.9500000000000005E-2</v>
      </c>
      <c r="C196" s="3">
        <f>IF(Table1[[#This Row],[Tesouro Prefixado]]="","",(B196+1)^(1/252))</f>
        <v>1.0003764816888006</v>
      </c>
      <c r="D196" s="2">
        <f>IF(Table1[[#This Row],[Column2]]="","",(1+D195)*(C196)-1)</f>
        <v>7.5756034662119776E-2</v>
      </c>
      <c r="E196" s="1">
        <f>IF(Table1[[#This Row],[Column1]]="","",VLOOKUP(A196,COPOMs!B:E,4)+prêmio_de_risco)</f>
        <v>9.2499999999999971E-2</v>
      </c>
      <c r="F196" s="3">
        <f>IF(Table1[[#This Row],[Tesouro Selic: Cenário 1]]="","",(E196+1)^(1/252))</f>
        <v>1.0003511276943453</v>
      </c>
      <c r="G196" s="2">
        <f>IF(Table1[[#This Row],[Column4]]="","",(1+G195)*(F196)-1)</f>
        <v>8.31816912320269E-2</v>
      </c>
      <c r="H196" s="1">
        <f>IF(Table1[[#This Row],[Column1]]="","",VLOOKUP(A196,COPOMs!B:H,7)+prêmio_de_risco)</f>
        <v>6.7500000000000032E-2</v>
      </c>
      <c r="I196" s="3">
        <f>IF(Table1[[#This Row],[Tesouro Selic: Cenário 2]]="","",(H196+1)^(1/252))</f>
        <v>1.0002592378269568</v>
      </c>
      <c r="J196" s="2">
        <f>IF(Table1[[#This Row],[Column6]]="","",(1+J195)*(I196)-1)</f>
        <v>7.8190764411168567E-2</v>
      </c>
      <c r="K196" s="1">
        <f>IF(Table1[[#This Row],[Column1]]="","",VLOOKUP(A196,COPOMs!B:K,10)+prêmio_de_risco)</f>
        <v>9.9999999999999978E-2</v>
      </c>
      <c r="L196" s="3">
        <f>IF(Table1[[#This Row],[Tesouro Selic: Cenário 3]]="","",(K196+1)^(1/252))</f>
        <v>1.0003782865315343</v>
      </c>
      <c r="M196" s="2">
        <f>IF(Table1[[#This Row],[Column8]]="","",(1+M195)*(L196)-1)</f>
        <v>8.5962551714320323E-2</v>
      </c>
    </row>
    <row r="197" spans="1:13" x14ac:dyDescent="0.25">
      <c r="A197" s="15">
        <f t="shared" si="6"/>
        <v>43077</v>
      </c>
      <c r="B197" s="25">
        <f t="shared" si="7"/>
        <v>9.9500000000000005E-2</v>
      </c>
      <c r="C197" s="3">
        <f>IF(Table1[[#This Row],[Tesouro Prefixado]]="","",(B197+1)^(1/252))</f>
        <v>1.0003764816888006</v>
      </c>
      <c r="D197" s="2">
        <f>IF(Table1[[#This Row],[Column2]]="","",(1+D196)*(C197)-1)</f>
        <v>7.6161037110786811E-2</v>
      </c>
      <c r="E197" s="1">
        <f>IF(Table1[[#This Row],[Column1]]="","",VLOOKUP(A197,COPOMs!B:E,4)+prêmio_de_risco)</f>
        <v>9.2499999999999971E-2</v>
      </c>
      <c r="F197" s="3">
        <f>IF(Table1[[#This Row],[Tesouro Selic: Cenário 1]]="","",(E197+1)^(1/252))</f>
        <v>1.0003511276943453</v>
      </c>
      <c r="G197" s="2">
        <f>IF(Table1[[#This Row],[Column4]]="","",(1+G196)*(F197)-1)</f>
        <v>8.3562026321826188E-2</v>
      </c>
      <c r="H197" s="1">
        <f>IF(Table1[[#This Row],[Column1]]="","",VLOOKUP(A197,COPOMs!B:H,7)+prêmio_de_risco)</f>
        <v>6.7500000000000032E-2</v>
      </c>
      <c r="I197" s="3">
        <f>IF(Table1[[#This Row],[Tesouro Selic: Cenário 2]]="","",(H197+1)^(1/252))</f>
        <v>1.0002592378269568</v>
      </c>
      <c r="J197" s="2">
        <f>IF(Table1[[#This Row],[Column6]]="","",(1+J196)*(I197)-1)</f>
        <v>7.8470272241979444E-2</v>
      </c>
      <c r="K197" s="1">
        <f>IF(Table1[[#This Row],[Column1]]="","",VLOOKUP(A197,COPOMs!B:K,10)+prêmio_de_risco)</f>
        <v>9.9999999999999978E-2</v>
      </c>
      <c r="L197" s="3">
        <f>IF(Table1[[#This Row],[Tesouro Selic: Cenário 3]]="","",(K197+1)^(1/252))</f>
        <v>1.0003782865315343</v>
      </c>
      <c r="M197" s="2">
        <f>IF(Table1[[#This Row],[Column8]]="","",(1+M196)*(L197)-1)</f>
        <v>8.6373356721384464E-2</v>
      </c>
    </row>
    <row r="198" spans="1:13" x14ac:dyDescent="0.25">
      <c r="A198" s="15">
        <f t="shared" si="6"/>
        <v>43080</v>
      </c>
      <c r="B198" s="25">
        <f t="shared" si="7"/>
        <v>9.9500000000000005E-2</v>
      </c>
      <c r="C198" s="3">
        <f>IF(Table1[[#This Row],[Tesouro Prefixado]]="","",(B198+1)^(1/252))</f>
        <v>1.0003764816888006</v>
      </c>
      <c r="D198" s="2">
        <f>IF(Table1[[#This Row],[Column2]]="","",(1+D197)*(C198)-1)</f>
        <v>7.6566192035459668E-2</v>
      </c>
      <c r="E198" s="1">
        <f>IF(Table1[[#This Row],[Column1]]="","",VLOOKUP(A198,COPOMs!B:E,4)+prêmio_de_risco)</f>
        <v>9.2499999999999971E-2</v>
      </c>
      <c r="F198" s="3">
        <f>IF(Table1[[#This Row],[Tesouro Selic: Cenário 1]]="","",(E198+1)^(1/252))</f>
        <v>1.0003511276943453</v>
      </c>
      <c r="G198" s="2">
        <f>IF(Table1[[#This Row],[Column4]]="","",(1+G197)*(F198)-1)</f>
        <v>8.39424949578087E-2</v>
      </c>
      <c r="H198" s="1">
        <f>IF(Table1[[#This Row],[Column1]]="","",VLOOKUP(A198,COPOMs!B:H,7)+prêmio_de_risco)</f>
        <v>6.7500000000000032E-2</v>
      </c>
      <c r="I198" s="3">
        <f>IF(Table1[[#This Row],[Tesouro Selic: Cenário 2]]="","",(H198+1)^(1/252))</f>
        <v>1.0002592378269568</v>
      </c>
      <c r="J198" s="2">
        <f>IF(Table1[[#This Row],[Column6]]="","",(1+J197)*(I198)-1)</f>
        <v>7.8749852531792897E-2</v>
      </c>
      <c r="K198" s="1">
        <f>IF(Table1[[#This Row],[Column1]]="","",VLOOKUP(A198,COPOMs!B:K,10)+prêmio_de_risco)</f>
        <v>9.9999999999999978E-2</v>
      </c>
      <c r="L198" s="3">
        <f>IF(Table1[[#This Row],[Tesouro Selic: Cenário 3]]="","",(K198+1)^(1/252))</f>
        <v>1.0003782865315343</v>
      </c>
      <c r="M198" s="2">
        <f>IF(Table1[[#This Row],[Column8]]="","",(1+M197)*(L198)-1)</f>
        <v>8.6784317130449873E-2</v>
      </c>
    </row>
    <row r="199" spans="1:13" x14ac:dyDescent="0.25">
      <c r="A199" s="15">
        <f t="shared" si="6"/>
        <v>43081</v>
      </c>
      <c r="B199" s="25">
        <f t="shared" si="7"/>
        <v>9.9500000000000005E-2</v>
      </c>
      <c r="C199" s="3">
        <f>IF(Table1[[#This Row],[Tesouro Prefixado]]="","",(B199+1)^(1/252))</f>
        <v>1.0003764816888006</v>
      </c>
      <c r="D199" s="2">
        <f>IF(Table1[[#This Row],[Column2]]="","",(1+D198)*(C199)-1)</f>
        <v>7.6971499493542872E-2</v>
      </c>
      <c r="E199" s="1">
        <f>IF(Table1[[#This Row],[Column1]]="","",VLOOKUP(A199,COPOMs!B:E,4)+prêmio_de_risco)</f>
        <v>9.2499999999999971E-2</v>
      </c>
      <c r="F199" s="3">
        <f>IF(Table1[[#This Row],[Tesouro Selic: Cenário 1]]="","",(E199+1)^(1/252))</f>
        <v>1.0003511276943453</v>
      </c>
      <c r="G199" s="2">
        <f>IF(Table1[[#This Row],[Column4]]="","",(1+G198)*(F199)-1)</f>
        <v>8.4323097186866036E-2</v>
      </c>
      <c r="H199" s="1">
        <f>IF(Table1[[#This Row],[Column1]]="","",VLOOKUP(A199,COPOMs!B:H,7)+prêmio_de_risco)</f>
        <v>6.7500000000000032E-2</v>
      </c>
      <c r="I199" s="3">
        <f>IF(Table1[[#This Row],[Tesouro Selic: Cenário 2]]="","",(H199+1)^(1/252))</f>
        <v>1.0002592378269568</v>
      </c>
      <c r="J199" s="2">
        <f>IF(Table1[[#This Row],[Column6]]="","",(1+J198)*(I199)-1)</f>
        <v>7.9029505299393232E-2</v>
      </c>
      <c r="K199" s="1">
        <f>IF(Table1[[#This Row],[Column1]]="","",VLOOKUP(A199,COPOMs!B:K,10)+prêmio_de_risco)</f>
        <v>9.9999999999999978E-2</v>
      </c>
      <c r="L199" s="3">
        <f>IF(Table1[[#This Row],[Tesouro Selic: Cenário 3]]="","",(K199+1)^(1/252))</f>
        <v>1.0003782865315343</v>
      </c>
      <c r="M199" s="2">
        <f>IF(Table1[[#This Row],[Column8]]="","",(1+M198)*(L199)-1)</f>
        <v>8.719543300030308E-2</v>
      </c>
    </row>
    <row r="200" spans="1:13" x14ac:dyDescent="0.25">
      <c r="A200" s="15">
        <f t="shared" si="6"/>
        <v>43082</v>
      </c>
      <c r="B200" s="25">
        <f t="shared" si="7"/>
        <v>9.9500000000000005E-2</v>
      </c>
      <c r="C200" s="3">
        <f>IF(Table1[[#This Row],[Tesouro Prefixado]]="","",(B200+1)^(1/252))</f>
        <v>1.0003764816888006</v>
      </c>
      <c r="D200" s="2">
        <f>IF(Table1[[#This Row],[Column2]]="","",(1+D199)*(C200)-1)</f>
        <v>7.7376959542462265E-2</v>
      </c>
      <c r="E200" s="1">
        <f>IF(Table1[[#This Row],[Column1]]="","",VLOOKUP(A200,COPOMs!B:E,4)+prêmio_de_risco)</f>
        <v>9.2499999999999971E-2</v>
      </c>
      <c r="F200" s="3">
        <f>IF(Table1[[#This Row],[Tesouro Selic: Cenário 1]]="","",(E200+1)^(1/252))</f>
        <v>1.0003511276943453</v>
      </c>
      <c r="G200" s="2">
        <f>IF(Table1[[#This Row],[Column4]]="","",(1+G199)*(F200)-1)</f>
        <v>8.4703833055906674E-2</v>
      </c>
      <c r="H200" s="1">
        <f>IF(Table1[[#This Row],[Column1]]="","",VLOOKUP(A200,COPOMs!B:H,7)+prêmio_de_risco)</f>
        <v>6.7500000000000032E-2</v>
      </c>
      <c r="I200" s="3">
        <f>IF(Table1[[#This Row],[Tesouro Selic: Cenário 2]]="","",(H200+1)^(1/252))</f>
        <v>1.0002592378269568</v>
      </c>
      <c r="J200" s="2">
        <f>IF(Table1[[#This Row],[Column6]]="","",(1+J199)*(I200)-1)</f>
        <v>7.9309230563569422E-2</v>
      </c>
      <c r="K200" s="1">
        <f>IF(Table1[[#This Row],[Column1]]="","",VLOOKUP(A200,COPOMs!B:K,10)+prêmio_de_risco)</f>
        <v>9.9999999999999978E-2</v>
      </c>
      <c r="L200" s="3">
        <f>IF(Table1[[#This Row],[Tesouro Selic: Cenário 3]]="","",(K200+1)^(1/252))</f>
        <v>1.0003782865315343</v>
      </c>
      <c r="M200" s="2">
        <f>IF(Table1[[#This Row],[Column8]]="","",(1+M199)*(L200)-1)</f>
        <v>8.7606704389752599E-2</v>
      </c>
    </row>
    <row r="201" spans="1:13" x14ac:dyDescent="0.25">
      <c r="A201" s="15">
        <f t="shared" si="6"/>
        <v>43083</v>
      </c>
      <c r="B201" s="25">
        <f t="shared" si="7"/>
        <v>9.9500000000000005E-2</v>
      </c>
      <c r="C201" s="3">
        <f>IF(Table1[[#This Row],[Tesouro Prefixado]]="","",(B201+1)^(1/252))</f>
        <v>1.0003764816888006</v>
      </c>
      <c r="D201" s="2">
        <f>IF(Table1[[#This Row],[Column2]]="","",(1+D200)*(C201)-1)</f>
        <v>7.778257223966567E-2</v>
      </c>
      <c r="E201" s="1">
        <f>IF(Table1[[#This Row],[Column1]]="","",VLOOKUP(A201,COPOMs!B:E,4)+prêmio_de_risco)</f>
        <v>9.2499999999999971E-2</v>
      </c>
      <c r="F201" s="3">
        <f>IF(Table1[[#This Row],[Tesouro Selic: Cenário 1]]="","",(E201+1)^(1/252))</f>
        <v>1.0003511276943453</v>
      </c>
      <c r="G201" s="2">
        <f>IF(Table1[[#This Row],[Column4]]="","",(1+G200)*(F201)-1)</f>
        <v>8.5084702611855079E-2</v>
      </c>
      <c r="H201" s="1">
        <f>IF(Table1[[#This Row],[Column1]]="","",VLOOKUP(A201,COPOMs!B:H,7)+prêmio_de_risco)</f>
        <v>6.7500000000000032E-2</v>
      </c>
      <c r="I201" s="3">
        <f>IF(Table1[[#This Row],[Tesouro Selic: Cenário 2]]="","",(H201+1)^(1/252))</f>
        <v>1.0002592378269568</v>
      </c>
      <c r="J201" s="2">
        <f>IF(Table1[[#This Row],[Column6]]="","",(1+J200)*(I201)-1)</f>
        <v>7.9589028343115098E-2</v>
      </c>
      <c r="K201" s="1">
        <f>IF(Table1[[#This Row],[Column1]]="","",VLOOKUP(A201,COPOMs!B:K,10)+prêmio_de_risco)</f>
        <v>9.9999999999999978E-2</v>
      </c>
      <c r="L201" s="3">
        <f>IF(Table1[[#This Row],[Tesouro Selic: Cenário 3]]="","",(K201+1)^(1/252))</f>
        <v>1.0003782865315343</v>
      </c>
      <c r="M201" s="2">
        <f>IF(Table1[[#This Row],[Column8]]="","",(1+M200)*(L201)-1)</f>
        <v>8.8018131357629592E-2</v>
      </c>
    </row>
    <row r="202" spans="1:13" x14ac:dyDescent="0.25">
      <c r="A202" s="15">
        <f t="shared" si="6"/>
        <v>43084</v>
      </c>
      <c r="B202" s="25">
        <f t="shared" si="7"/>
        <v>9.9500000000000005E-2</v>
      </c>
      <c r="C202" s="3">
        <f>IF(Table1[[#This Row],[Tesouro Prefixado]]="","",(B202+1)^(1/252))</f>
        <v>1.0003764816888006</v>
      </c>
      <c r="D202" s="2">
        <f>IF(Table1[[#This Row],[Column2]]="","",(1+D201)*(C202)-1)</f>
        <v>7.818833764262223E-2</v>
      </c>
      <c r="E202" s="1">
        <f>IF(Table1[[#This Row],[Column1]]="","",VLOOKUP(A202,COPOMs!B:E,4)+prêmio_de_risco)</f>
        <v>9.2499999999999971E-2</v>
      </c>
      <c r="F202" s="3">
        <f>IF(Table1[[#This Row],[Tesouro Selic: Cenário 1]]="","",(E202+1)^(1/252))</f>
        <v>1.0003511276943453</v>
      </c>
      <c r="G202" s="2">
        <f>IF(Table1[[#This Row],[Column4]]="","",(1+G201)*(F202)-1)</f>
        <v>8.5465705901652589E-2</v>
      </c>
      <c r="H202" s="1">
        <f>IF(Table1[[#This Row],[Column1]]="","",VLOOKUP(A202,COPOMs!B:H,7)+prêmio_de_risco)</f>
        <v>6.7500000000000032E-2</v>
      </c>
      <c r="I202" s="3">
        <f>IF(Table1[[#This Row],[Tesouro Selic: Cenário 2]]="","",(H202+1)^(1/252))</f>
        <v>1.0002592378269568</v>
      </c>
      <c r="J202" s="2">
        <f>IF(Table1[[#This Row],[Column6]]="","",(1+J201)*(I202)-1)</f>
        <v>7.9868898656829224E-2</v>
      </c>
      <c r="K202" s="1">
        <f>IF(Table1[[#This Row],[Column1]]="","",VLOOKUP(A202,COPOMs!B:K,10)+prêmio_de_risco)</f>
        <v>9.9999999999999978E-2</v>
      </c>
      <c r="L202" s="3">
        <f>IF(Table1[[#This Row],[Tesouro Selic: Cenário 3]]="","",(K202+1)^(1/252))</f>
        <v>1.0003782865315343</v>
      </c>
      <c r="M202" s="2">
        <f>IF(Table1[[#This Row],[Column8]]="","",(1+M201)*(L202)-1)</f>
        <v>8.8429713962787204E-2</v>
      </c>
    </row>
    <row r="203" spans="1:13" x14ac:dyDescent="0.25">
      <c r="A203" s="15">
        <f t="shared" si="6"/>
        <v>43087</v>
      </c>
      <c r="B203" s="25">
        <f t="shared" si="7"/>
        <v>9.9500000000000005E-2</v>
      </c>
      <c r="C203" s="3">
        <f>IF(Table1[[#This Row],[Tesouro Prefixado]]="","",(B203+1)^(1/252))</f>
        <v>1.0003764816888006</v>
      </c>
      <c r="D203" s="2">
        <f>IF(Table1[[#This Row],[Column2]]="","",(1+D202)*(C203)-1)</f>
        <v>7.8594255808823066E-2</v>
      </c>
      <c r="E203" s="1">
        <f>IF(Table1[[#This Row],[Column1]]="","",VLOOKUP(A203,COPOMs!B:E,4)+prêmio_de_risco)</f>
        <v>9.2499999999999971E-2</v>
      </c>
      <c r="F203" s="3">
        <f>IF(Table1[[#This Row],[Tesouro Selic: Cenário 1]]="","",(E203+1)^(1/252))</f>
        <v>1.0003511276943453</v>
      </c>
      <c r="G203" s="2">
        <f>IF(Table1[[#This Row],[Column4]]="","",(1+G202)*(F203)-1)</f>
        <v>8.5846842972256754E-2</v>
      </c>
      <c r="H203" s="1">
        <f>IF(Table1[[#This Row],[Column1]]="","",VLOOKUP(A203,COPOMs!B:H,7)+prêmio_de_risco)</f>
        <v>6.7500000000000032E-2</v>
      </c>
      <c r="I203" s="3">
        <f>IF(Table1[[#This Row],[Tesouro Selic: Cenário 2]]="","",(H203+1)^(1/252))</f>
        <v>1.0002592378269568</v>
      </c>
      <c r="J203" s="2">
        <f>IF(Table1[[#This Row],[Column6]]="","",(1+J202)*(I203)-1)</f>
        <v>8.0148841523515202E-2</v>
      </c>
      <c r="K203" s="1">
        <f>IF(Table1[[#This Row],[Column1]]="","",VLOOKUP(A203,COPOMs!B:K,10)+prêmio_de_risco)</f>
        <v>9.9999999999999978E-2</v>
      </c>
      <c r="L203" s="3">
        <f>IF(Table1[[#This Row],[Tesouro Selic: Cenário 3]]="","",(K203+1)^(1/252))</f>
        <v>1.0003782865315343</v>
      </c>
      <c r="M203" s="2">
        <f>IF(Table1[[#This Row],[Column8]]="","",(1+M202)*(L203)-1)</f>
        <v>8.8841452264101006E-2</v>
      </c>
    </row>
    <row r="204" spans="1:13" x14ac:dyDescent="0.25">
      <c r="A204" s="15">
        <f t="shared" si="6"/>
        <v>43088</v>
      </c>
      <c r="B204" s="25">
        <f t="shared" si="7"/>
        <v>9.9500000000000005E-2</v>
      </c>
      <c r="C204" s="3">
        <f>IF(Table1[[#This Row],[Tesouro Prefixado]]="","",(B204+1)^(1/252))</f>
        <v>1.0003764816888006</v>
      </c>
      <c r="D204" s="2">
        <f>IF(Table1[[#This Row],[Column2]]="","",(1+D203)*(C204)-1)</f>
        <v>7.9000326795780618E-2</v>
      </c>
      <c r="E204" s="1">
        <f>IF(Table1[[#This Row],[Column1]]="","",VLOOKUP(A204,COPOMs!B:E,4)+prêmio_de_risco)</f>
        <v>9.2499999999999971E-2</v>
      </c>
      <c r="F204" s="3">
        <f>IF(Table1[[#This Row],[Tesouro Selic: Cenário 1]]="","",(E204+1)^(1/252))</f>
        <v>1.0003511276943453</v>
      </c>
      <c r="G204" s="2">
        <f>IF(Table1[[#This Row],[Column4]]="","",(1+G203)*(F204)-1)</f>
        <v>8.6228113870641776E-2</v>
      </c>
      <c r="H204" s="1">
        <f>IF(Table1[[#This Row],[Column1]]="","",VLOOKUP(A204,COPOMs!B:H,7)+prêmio_de_risco)</f>
        <v>6.7500000000000032E-2</v>
      </c>
      <c r="I204" s="3">
        <f>IF(Table1[[#This Row],[Tesouro Selic: Cenário 2]]="","",(H204+1)^(1/252))</f>
        <v>1.0002592378269568</v>
      </c>
      <c r="J204" s="2">
        <f>IF(Table1[[#This Row],[Column6]]="","",(1+J203)*(I204)-1)</f>
        <v>8.0428856961981765E-2</v>
      </c>
      <c r="K204" s="1">
        <f>IF(Table1[[#This Row],[Column1]]="","",VLOOKUP(A204,COPOMs!B:K,10)+prêmio_de_risco)</f>
        <v>9.9999999999999978E-2</v>
      </c>
      <c r="L204" s="3">
        <f>IF(Table1[[#This Row],[Tesouro Selic: Cenário 3]]="","",(K204+1)^(1/252))</f>
        <v>1.0003782865315343</v>
      </c>
      <c r="M204" s="2">
        <f>IF(Table1[[#This Row],[Column8]]="","",(1+M203)*(L204)-1)</f>
        <v>8.9253346320468774E-2</v>
      </c>
    </row>
    <row r="205" spans="1:13" x14ac:dyDescent="0.25">
      <c r="A205" s="15">
        <f t="shared" si="6"/>
        <v>43089</v>
      </c>
      <c r="B205" s="25">
        <f t="shared" si="7"/>
        <v>9.9500000000000005E-2</v>
      </c>
      <c r="C205" s="3">
        <f>IF(Table1[[#This Row],[Tesouro Prefixado]]="","",(B205+1)^(1/252))</f>
        <v>1.0003764816888006</v>
      </c>
      <c r="D205" s="2">
        <f>IF(Table1[[#This Row],[Column2]]="","",(1+D204)*(C205)-1)</f>
        <v>7.9406550661029085E-2</v>
      </c>
      <c r="E205" s="1">
        <f>IF(Table1[[#This Row],[Column1]]="","",VLOOKUP(A205,COPOMs!B:E,4)+prêmio_de_risco)</f>
        <v>9.2499999999999971E-2</v>
      </c>
      <c r="F205" s="3">
        <f>IF(Table1[[#This Row],[Tesouro Selic: Cenário 1]]="","",(E205+1)^(1/252))</f>
        <v>1.0003511276943453</v>
      </c>
      <c r="G205" s="2">
        <f>IF(Table1[[#This Row],[Column4]]="","",(1+G204)*(F205)-1)</f>
        <v>8.6609518643798289E-2</v>
      </c>
      <c r="H205" s="1">
        <f>IF(Table1[[#This Row],[Column1]]="","",VLOOKUP(A205,COPOMs!B:H,7)+prêmio_de_risco)</f>
        <v>6.7500000000000032E-2</v>
      </c>
      <c r="I205" s="3">
        <f>IF(Table1[[#This Row],[Tesouro Selic: Cenário 2]]="","",(H205+1)^(1/252))</f>
        <v>1.0002592378269568</v>
      </c>
      <c r="J205" s="2">
        <f>IF(Table1[[#This Row],[Column6]]="","",(1+J204)*(I205)-1)</f>
        <v>8.0708944991042086E-2</v>
      </c>
      <c r="K205" s="1">
        <f>IF(Table1[[#This Row],[Column1]]="","",VLOOKUP(A205,COPOMs!B:K,10)+prêmio_de_risco)</f>
        <v>9.9999999999999978E-2</v>
      </c>
      <c r="L205" s="3">
        <f>IF(Table1[[#This Row],[Tesouro Selic: Cenário 3]]="","",(K205+1)^(1/252))</f>
        <v>1.0003782865315343</v>
      </c>
      <c r="M205" s="2">
        <f>IF(Table1[[#This Row],[Column8]]="","",(1+M204)*(L205)-1)</f>
        <v>8.9665396190810487E-2</v>
      </c>
    </row>
    <row r="206" spans="1:13" x14ac:dyDescent="0.25">
      <c r="A206" s="15">
        <f t="shared" si="6"/>
        <v>43090</v>
      </c>
      <c r="B206" s="25">
        <f t="shared" si="7"/>
        <v>9.9500000000000005E-2</v>
      </c>
      <c r="C206" s="3">
        <f>IF(Table1[[#This Row],[Tesouro Prefixado]]="","",(B206+1)^(1/252))</f>
        <v>1.0003764816888006</v>
      </c>
      <c r="D206" s="2">
        <f>IF(Table1[[#This Row],[Column2]]="","",(1+D205)*(C206)-1)</f>
        <v>7.9812927462124428E-2</v>
      </c>
      <c r="E206" s="1">
        <f>IF(Table1[[#This Row],[Column1]]="","",VLOOKUP(A206,COPOMs!B:E,4)+prêmio_de_risco)</f>
        <v>9.2499999999999971E-2</v>
      </c>
      <c r="F206" s="3">
        <f>IF(Table1[[#This Row],[Tesouro Selic: Cenário 1]]="","",(E206+1)^(1/252))</f>
        <v>1.0003511276943453</v>
      </c>
      <c r="G206" s="2">
        <f>IF(Table1[[#This Row],[Column4]]="","",(1+G205)*(F206)-1)</f>
        <v>8.6991057338733357E-2</v>
      </c>
      <c r="H206" s="1">
        <f>IF(Table1[[#This Row],[Column1]]="","",VLOOKUP(A206,COPOMs!B:H,7)+prêmio_de_risco)</f>
        <v>6.7500000000000032E-2</v>
      </c>
      <c r="I206" s="3">
        <f>IF(Table1[[#This Row],[Tesouro Selic: Cenário 2]]="","",(H206+1)^(1/252))</f>
        <v>1.0002592378269568</v>
      </c>
      <c r="J206" s="2">
        <f>IF(Table1[[#This Row],[Column6]]="","",(1+J205)*(I206)-1)</f>
        <v>8.0989105629514446E-2</v>
      </c>
      <c r="K206" s="1">
        <f>IF(Table1[[#This Row],[Column1]]="","",VLOOKUP(A206,COPOMs!B:K,10)+prêmio_de_risco)</f>
        <v>9.9999999999999978E-2</v>
      </c>
      <c r="L206" s="3">
        <f>IF(Table1[[#This Row],[Tesouro Selic: Cenário 3]]="","",(K206+1)^(1/252))</f>
        <v>1.0003782865315343</v>
      </c>
      <c r="M206" s="2">
        <f>IF(Table1[[#This Row],[Column8]]="","",(1+M205)*(L206)-1)</f>
        <v>9.007760193406833E-2</v>
      </c>
    </row>
    <row r="207" spans="1:13" x14ac:dyDescent="0.25">
      <c r="A207" s="15">
        <f t="shared" si="6"/>
        <v>43091</v>
      </c>
      <c r="B207" s="25">
        <f t="shared" si="7"/>
        <v>9.9500000000000005E-2</v>
      </c>
      <c r="C207" s="3">
        <f>IF(Table1[[#This Row],[Tesouro Prefixado]]="","",(B207+1)^(1/252))</f>
        <v>1.0003764816888006</v>
      </c>
      <c r="D207" s="2">
        <f>IF(Table1[[#This Row],[Column2]]="","",(1+D206)*(C207)-1)</f>
        <v>8.0219457256644144E-2</v>
      </c>
      <c r="E207" s="1">
        <f>IF(Table1[[#This Row],[Column1]]="","",VLOOKUP(A207,COPOMs!B:E,4)+prêmio_de_risco)</f>
        <v>9.2499999999999971E-2</v>
      </c>
      <c r="F207" s="3">
        <f>IF(Table1[[#This Row],[Tesouro Selic: Cenário 1]]="","",(E207+1)^(1/252))</f>
        <v>1.0003511276943453</v>
      </c>
      <c r="G207" s="2">
        <f>IF(Table1[[#This Row],[Column4]]="","",(1+G206)*(F207)-1)</f>
        <v>8.73727300024707E-2</v>
      </c>
      <c r="H207" s="1">
        <f>IF(Table1[[#This Row],[Column1]]="","",VLOOKUP(A207,COPOMs!B:H,7)+prêmio_de_risco)</f>
        <v>6.7500000000000032E-2</v>
      </c>
      <c r="I207" s="3">
        <f>IF(Table1[[#This Row],[Tesouro Selic: Cenário 2]]="","",(H207+1)^(1/252))</f>
        <v>1.0002592378269568</v>
      </c>
      <c r="J207" s="2">
        <f>IF(Table1[[#This Row],[Column6]]="","",(1+J206)*(I207)-1)</f>
        <v>8.1269338896221788E-2</v>
      </c>
      <c r="K207" s="1">
        <f>IF(Table1[[#This Row],[Column1]]="","",VLOOKUP(A207,COPOMs!B:K,10)+prêmio_de_risco)</f>
        <v>9.9999999999999978E-2</v>
      </c>
      <c r="L207" s="3">
        <f>IF(Table1[[#This Row],[Tesouro Selic: Cenário 3]]="","",(K207+1)^(1/252))</f>
        <v>1.0003782865315343</v>
      </c>
      <c r="M207" s="2">
        <f>IF(Table1[[#This Row],[Column8]]="","",(1+M206)*(L207)-1)</f>
        <v>9.0489963609207136E-2</v>
      </c>
    </row>
    <row r="208" spans="1:13" x14ac:dyDescent="0.25">
      <c r="A208" s="15">
        <f t="shared" si="6"/>
        <v>43095</v>
      </c>
      <c r="B208" s="25">
        <f t="shared" si="7"/>
        <v>9.9500000000000005E-2</v>
      </c>
      <c r="C208" s="3">
        <f>IF(Table1[[#This Row],[Tesouro Prefixado]]="","",(B208+1)^(1/252))</f>
        <v>1.0003764816888006</v>
      </c>
      <c r="D208" s="2">
        <f>IF(Table1[[#This Row],[Column2]]="","",(1+D207)*(C208)-1)</f>
        <v>8.0626140102187271E-2</v>
      </c>
      <c r="E208" s="1">
        <f>IF(Table1[[#This Row],[Column1]]="","",VLOOKUP(A208,COPOMs!B:E,4)+prêmio_de_risco)</f>
        <v>9.2499999999999971E-2</v>
      </c>
      <c r="F208" s="3">
        <f>IF(Table1[[#This Row],[Tesouro Selic: Cenário 1]]="","",(E208+1)^(1/252))</f>
        <v>1.0003511276943453</v>
      </c>
      <c r="G208" s="2">
        <f>IF(Table1[[#This Row],[Column4]]="","",(1+G207)*(F208)-1)</f>
        <v>8.7754536682050466E-2</v>
      </c>
      <c r="H208" s="1">
        <f>IF(Table1[[#This Row],[Column1]]="","",VLOOKUP(A208,COPOMs!B:H,7)+prêmio_de_risco)</f>
        <v>6.7500000000000032E-2</v>
      </c>
      <c r="I208" s="3">
        <f>IF(Table1[[#This Row],[Tesouro Selic: Cenário 2]]="","",(H208+1)^(1/252))</f>
        <v>1.0002592378269568</v>
      </c>
      <c r="J208" s="2">
        <f>IF(Table1[[#This Row],[Column6]]="","",(1+J207)*(I208)-1)</f>
        <v>8.1549644809992161E-2</v>
      </c>
      <c r="K208" s="1">
        <f>IF(Table1[[#This Row],[Column1]]="","",VLOOKUP(A208,COPOMs!B:K,10)+prêmio_de_risco)</f>
        <v>9.9999999999999978E-2</v>
      </c>
      <c r="L208" s="3">
        <f>IF(Table1[[#This Row],[Tesouro Selic: Cenário 3]]="","",(K208+1)^(1/252))</f>
        <v>1.0003782865315343</v>
      </c>
      <c r="M208" s="2">
        <f>IF(Table1[[#This Row],[Column8]]="","",(1+M207)*(L208)-1)</f>
        <v>9.090248127521372E-2</v>
      </c>
    </row>
    <row r="209" spans="1:13" x14ac:dyDescent="0.25">
      <c r="A209" s="15">
        <f t="shared" si="6"/>
        <v>43096</v>
      </c>
      <c r="B209" s="25">
        <f t="shared" si="7"/>
        <v>9.9500000000000005E-2</v>
      </c>
      <c r="C209" s="3">
        <f>IF(Table1[[#This Row],[Tesouro Prefixado]]="","",(B209+1)^(1/252))</f>
        <v>1.0003764816888006</v>
      </c>
      <c r="D209" s="2">
        <f>IF(Table1[[#This Row],[Column2]]="","",(1+D208)*(C209)-1)</f>
        <v>8.103297605637505E-2</v>
      </c>
      <c r="E209" s="1">
        <f>IF(Table1[[#This Row],[Column1]]="","",VLOOKUP(A209,COPOMs!B:E,4)+prêmio_de_risco)</f>
        <v>9.2499999999999971E-2</v>
      </c>
      <c r="F209" s="3">
        <f>IF(Table1[[#This Row],[Tesouro Selic: Cenário 1]]="","",(E209+1)^(1/252))</f>
        <v>1.0003511276943453</v>
      </c>
      <c r="G209" s="2">
        <f>IF(Table1[[#This Row],[Column4]]="","",(1+G208)*(F209)-1)</f>
        <v>8.8136477424529236E-2</v>
      </c>
      <c r="H209" s="1">
        <f>IF(Table1[[#This Row],[Column1]]="","",VLOOKUP(A209,COPOMs!B:H,7)+prêmio_de_risco)</f>
        <v>6.7500000000000032E-2</v>
      </c>
      <c r="I209" s="3">
        <f>IF(Table1[[#This Row],[Tesouro Selic: Cenário 2]]="","",(H209+1)^(1/252))</f>
        <v>1.0002592378269568</v>
      </c>
      <c r="J209" s="2">
        <f>IF(Table1[[#This Row],[Column6]]="","",(1+J208)*(I209)-1)</f>
        <v>8.1830023389658502E-2</v>
      </c>
      <c r="K209" s="1">
        <f>IF(Table1[[#This Row],[Column1]]="","",VLOOKUP(A209,COPOMs!B:K,10)+prêmio_de_risco)</f>
        <v>9.9999999999999978E-2</v>
      </c>
      <c r="L209" s="3">
        <f>IF(Table1[[#This Row],[Tesouro Selic: Cenário 3]]="","",(K209+1)^(1/252))</f>
        <v>1.0003782865315343</v>
      </c>
      <c r="M209" s="2">
        <f>IF(Table1[[#This Row],[Column8]]="","",(1+M208)*(L209)-1)</f>
        <v>9.1315154991097547E-2</v>
      </c>
    </row>
    <row r="210" spans="1:13" x14ac:dyDescent="0.25">
      <c r="A210" s="15">
        <f t="shared" si="6"/>
        <v>43097</v>
      </c>
      <c r="B210" s="25">
        <f t="shared" si="7"/>
        <v>9.9500000000000005E-2</v>
      </c>
      <c r="C210" s="3">
        <f>IF(Table1[[#This Row],[Tesouro Prefixado]]="","",(B210+1)^(1/252))</f>
        <v>1.0003764816888006</v>
      </c>
      <c r="D210" s="2">
        <f>IF(Table1[[#This Row],[Column2]]="","",(1+D209)*(C210)-1)</f>
        <v>8.1439965176849816E-2</v>
      </c>
      <c r="E210" s="1">
        <f>IF(Table1[[#This Row],[Column1]]="","",VLOOKUP(A210,COPOMs!B:E,4)+prêmio_de_risco)</f>
        <v>9.2499999999999971E-2</v>
      </c>
      <c r="F210" s="3">
        <f>IF(Table1[[#This Row],[Tesouro Selic: Cenário 1]]="","",(E210+1)^(1/252))</f>
        <v>1.0003511276943453</v>
      </c>
      <c r="G210" s="2">
        <f>IF(Table1[[#This Row],[Column4]]="","",(1+G209)*(F210)-1)</f>
        <v>8.8518552276980245E-2</v>
      </c>
      <c r="H210" s="1">
        <f>IF(Table1[[#This Row],[Column1]]="","",VLOOKUP(A210,COPOMs!B:H,7)+prêmio_de_risco)</f>
        <v>6.7500000000000032E-2</v>
      </c>
      <c r="I210" s="3">
        <f>IF(Table1[[#This Row],[Tesouro Selic: Cenário 2]]="","",(H210+1)^(1/252))</f>
        <v>1.0002592378269568</v>
      </c>
      <c r="J210" s="2">
        <f>IF(Table1[[#This Row],[Column6]]="","",(1+J209)*(I210)-1)</f>
        <v>8.2110474654058629E-2</v>
      </c>
      <c r="K210" s="1">
        <f>IF(Table1[[#This Row],[Column1]]="","",VLOOKUP(A210,COPOMs!B:K,10)+prêmio_de_risco)</f>
        <v>9.9999999999999978E-2</v>
      </c>
      <c r="L210" s="3">
        <f>IF(Table1[[#This Row],[Tesouro Selic: Cenário 3]]="","",(K210+1)^(1/252))</f>
        <v>1.0003782865315343</v>
      </c>
      <c r="M210" s="2">
        <f>IF(Table1[[#This Row],[Column8]]="","",(1+M209)*(L210)-1)</f>
        <v>9.172798481588984E-2</v>
      </c>
    </row>
    <row r="211" spans="1:13" x14ac:dyDescent="0.25">
      <c r="A211" s="15">
        <f t="shared" si="6"/>
        <v>43098</v>
      </c>
      <c r="B211" s="25">
        <f t="shared" si="7"/>
        <v>9.9500000000000005E-2</v>
      </c>
      <c r="C211" s="3">
        <f>IF(Table1[[#This Row],[Tesouro Prefixado]]="","",(B211+1)^(1/252))</f>
        <v>1.0003764816888006</v>
      </c>
      <c r="D211" s="2">
        <f>IF(Table1[[#This Row],[Column2]]="","",(1+D210)*(C211)-1)</f>
        <v>8.1847107521276108E-2</v>
      </c>
      <c r="E211" s="1">
        <f>IF(Table1[[#This Row],[Column1]]="","",VLOOKUP(A211,COPOMs!B:E,4)+prêmio_de_risco)</f>
        <v>9.2499999999999971E-2</v>
      </c>
      <c r="F211" s="3">
        <f>IF(Table1[[#This Row],[Tesouro Selic: Cenário 1]]="","",(E211+1)^(1/252))</f>
        <v>1.0003511276943453</v>
      </c>
      <c r="G211" s="2">
        <f>IF(Table1[[#This Row],[Column4]]="","",(1+G210)*(F211)-1)</f>
        <v>8.8900761286493379E-2</v>
      </c>
      <c r="H211" s="1">
        <f>IF(Table1[[#This Row],[Column1]]="","",VLOOKUP(A211,COPOMs!B:H,7)+prêmio_de_risco)</f>
        <v>6.7500000000000032E-2</v>
      </c>
      <c r="I211" s="3">
        <f>IF(Table1[[#This Row],[Tesouro Selic: Cenário 2]]="","",(H211+1)^(1/252))</f>
        <v>1.0002592378269568</v>
      </c>
      <c r="J211" s="2">
        <f>IF(Table1[[#This Row],[Column6]]="","",(1+J210)*(I211)-1)</f>
        <v>8.239099862203525E-2</v>
      </c>
      <c r="K211" s="1">
        <f>IF(Table1[[#This Row],[Column1]]="","",VLOOKUP(A211,COPOMs!B:K,10)+prêmio_de_risco)</f>
        <v>9.9999999999999978E-2</v>
      </c>
      <c r="L211" s="3">
        <f>IF(Table1[[#This Row],[Tesouro Selic: Cenário 3]]="","",(K211+1)^(1/252))</f>
        <v>1.0003782865315343</v>
      </c>
      <c r="M211" s="2">
        <f>IF(Table1[[#This Row],[Column8]]="","",(1+M210)*(L211)-1)</f>
        <v>9.2140970808644695E-2</v>
      </c>
    </row>
    <row r="212" spans="1:13" x14ac:dyDescent="0.25">
      <c r="A212" s="15">
        <f t="shared" si="6"/>
        <v>43102</v>
      </c>
      <c r="B212" s="25">
        <f t="shared" si="7"/>
        <v>9.9500000000000005E-2</v>
      </c>
      <c r="C212" s="3">
        <f>IF(Table1[[#This Row],[Tesouro Prefixado]]="","",(B212+1)^(1/252))</f>
        <v>1.0003764816888006</v>
      </c>
      <c r="D212" s="2">
        <f>IF(Table1[[#This Row],[Column2]]="","",(1+D211)*(C212)-1)</f>
        <v>8.2254403147339783E-2</v>
      </c>
      <c r="E212" s="1">
        <f>IF(Table1[[#This Row],[Column1]]="","",VLOOKUP(A212,COPOMs!B:E,4)+prêmio_de_risco)</f>
        <v>9.2499999999999971E-2</v>
      </c>
      <c r="F212" s="3">
        <f>IF(Table1[[#This Row],[Tesouro Selic: Cenário 1]]="","",(E212+1)^(1/252))</f>
        <v>1.0003511276943453</v>
      </c>
      <c r="G212" s="2">
        <f>IF(Table1[[#This Row],[Column4]]="","",(1+G211)*(F212)-1)</f>
        <v>8.9283104500174737E-2</v>
      </c>
      <c r="H212" s="1">
        <f>IF(Table1[[#This Row],[Column1]]="","",VLOOKUP(A212,COPOMs!B:H,7)+prêmio_de_risco)</f>
        <v>6.7500000000000032E-2</v>
      </c>
      <c r="I212" s="3">
        <f>IF(Table1[[#This Row],[Tesouro Selic: Cenário 2]]="","",(H212+1)^(1/252))</f>
        <v>1.0002592378269568</v>
      </c>
      <c r="J212" s="2">
        <f>IF(Table1[[#This Row],[Column6]]="","",(1+J211)*(I212)-1)</f>
        <v>8.2671595312435731E-2</v>
      </c>
      <c r="K212" s="1">
        <f>IF(Table1[[#This Row],[Column1]]="","",VLOOKUP(A212,COPOMs!B:K,10)+prêmio_de_risco)</f>
        <v>9.9999999999999978E-2</v>
      </c>
      <c r="L212" s="3">
        <f>IF(Table1[[#This Row],[Tesouro Selic: Cenário 3]]="","",(K212+1)^(1/252))</f>
        <v>1.0003782865315343</v>
      </c>
      <c r="M212" s="2">
        <f>IF(Table1[[#This Row],[Column8]]="","",(1+M211)*(L212)-1)</f>
        <v>9.2554113028438412E-2</v>
      </c>
    </row>
    <row r="213" spans="1:13" x14ac:dyDescent="0.25">
      <c r="A213" s="15">
        <f t="shared" si="6"/>
        <v>43103</v>
      </c>
      <c r="B213" s="25">
        <f t="shared" si="7"/>
        <v>9.9500000000000005E-2</v>
      </c>
      <c r="C213" s="3">
        <f>IF(Table1[[#This Row],[Tesouro Prefixado]]="","",(B213+1)^(1/252))</f>
        <v>1.0003764816888006</v>
      </c>
      <c r="D213" s="2">
        <f>IF(Table1[[#This Row],[Column2]]="","",(1+D212)*(C213)-1)</f>
        <v>8.2661852112748457E-2</v>
      </c>
      <c r="E213" s="1">
        <f>IF(Table1[[#This Row],[Column1]]="","",VLOOKUP(A213,COPOMs!B:E,4)+prêmio_de_risco)</f>
        <v>9.2499999999999971E-2</v>
      </c>
      <c r="F213" s="3">
        <f>IF(Table1[[#This Row],[Tesouro Selic: Cenário 1]]="","",(E213+1)^(1/252))</f>
        <v>1.0003511276943453</v>
      </c>
      <c r="G213" s="2">
        <f>IF(Table1[[#This Row],[Column4]]="","",(1+G212)*(F213)-1)</f>
        <v>8.966558196514729E-2</v>
      </c>
      <c r="H213" s="1">
        <f>IF(Table1[[#This Row],[Column1]]="","",VLOOKUP(A213,COPOMs!B:H,7)+prêmio_de_risco)</f>
        <v>6.7500000000000032E-2</v>
      </c>
      <c r="I213" s="3">
        <f>IF(Table1[[#This Row],[Tesouro Selic: Cenário 2]]="","",(H213+1)^(1/252))</f>
        <v>1.0002592378269568</v>
      </c>
      <c r="J213" s="2">
        <f>IF(Table1[[#This Row],[Column6]]="","",(1+J212)*(I213)-1)</f>
        <v>8.2952264744112325E-2</v>
      </c>
      <c r="K213" s="1">
        <f>IF(Table1[[#This Row],[Column1]]="","",VLOOKUP(A213,COPOMs!B:K,10)+prêmio_de_risco)</f>
        <v>9.9999999999999978E-2</v>
      </c>
      <c r="L213" s="3">
        <f>IF(Table1[[#This Row],[Tesouro Selic: Cenário 3]]="","",(K213+1)^(1/252))</f>
        <v>1.0003782865315343</v>
      </c>
      <c r="M213" s="2">
        <f>IF(Table1[[#This Row],[Column8]]="","",(1+M212)*(L213)-1)</f>
        <v>9.2967411534369493E-2</v>
      </c>
    </row>
    <row r="214" spans="1:13" x14ac:dyDescent="0.25">
      <c r="A214" s="15">
        <f t="shared" si="6"/>
        <v>43104</v>
      </c>
      <c r="B214" s="25">
        <f t="shared" si="7"/>
        <v>9.9500000000000005E-2</v>
      </c>
      <c r="C214" s="3">
        <f>IF(Table1[[#This Row],[Tesouro Prefixado]]="","",(B214+1)^(1/252))</f>
        <v>1.0003764816888006</v>
      </c>
      <c r="D214" s="2">
        <f>IF(Table1[[#This Row],[Column2]]="","",(1+D213)*(C214)-1)</f>
        <v>8.306945447523173E-2</v>
      </c>
      <c r="E214" s="1">
        <f>IF(Table1[[#This Row],[Column1]]="","",VLOOKUP(A214,COPOMs!B:E,4)+prêmio_de_risco)</f>
        <v>9.2499999999999971E-2</v>
      </c>
      <c r="F214" s="3">
        <f>IF(Table1[[#This Row],[Tesouro Selic: Cenário 1]]="","",(E214+1)^(1/252))</f>
        <v>1.0003511276943453</v>
      </c>
      <c r="G214" s="2">
        <f>IF(Table1[[#This Row],[Column4]]="","",(1+G213)*(F214)-1)</f>
        <v>9.0048193728550219E-2</v>
      </c>
      <c r="H214" s="1">
        <f>IF(Table1[[#This Row],[Column1]]="","",VLOOKUP(A214,COPOMs!B:H,7)+prêmio_de_risco)</f>
        <v>6.7500000000000032E-2</v>
      </c>
      <c r="I214" s="3">
        <f>IF(Table1[[#This Row],[Tesouro Selic: Cenário 2]]="","",(H214+1)^(1/252))</f>
        <v>1.0002592378269568</v>
      </c>
      <c r="J214" s="2">
        <f>IF(Table1[[#This Row],[Column6]]="","",(1+J213)*(I214)-1)</f>
        <v>8.3233006935922615E-2</v>
      </c>
      <c r="K214" s="1">
        <f>IF(Table1[[#This Row],[Column1]]="","",VLOOKUP(A214,COPOMs!B:K,10)+prêmio_de_risco)</f>
        <v>9.9999999999999978E-2</v>
      </c>
      <c r="L214" s="3">
        <f>IF(Table1[[#This Row],[Tesouro Selic: Cenário 3]]="","",(K214+1)^(1/252))</f>
        <v>1.0003782865315343</v>
      </c>
      <c r="M214" s="2">
        <f>IF(Table1[[#This Row],[Column8]]="","",(1+M213)*(L214)-1)</f>
        <v>9.3380866385558869E-2</v>
      </c>
    </row>
    <row r="215" spans="1:13" x14ac:dyDescent="0.25">
      <c r="A215" s="15">
        <f t="shared" si="6"/>
        <v>43105</v>
      </c>
      <c r="B215" s="25">
        <f t="shared" si="7"/>
        <v>9.9500000000000005E-2</v>
      </c>
      <c r="C215" s="3">
        <f>IF(Table1[[#This Row],[Tesouro Prefixado]]="","",(B215+1)^(1/252))</f>
        <v>1.0003764816888006</v>
      </c>
      <c r="D215" s="2">
        <f>IF(Table1[[#This Row],[Column2]]="","",(1+D214)*(C215)-1)</f>
        <v>8.347721029254096E-2</v>
      </c>
      <c r="E215" s="1">
        <f>IF(Table1[[#This Row],[Column1]]="","",VLOOKUP(A215,COPOMs!B:E,4)+prêmio_de_risco)</f>
        <v>9.2499999999999971E-2</v>
      </c>
      <c r="F215" s="3">
        <f>IF(Table1[[#This Row],[Tesouro Selic: Cenário 1]]="","",(E215+1)^(1/252))</f>
        <v>1.0003511276943453</v>
      </c>
      <c r="G215" s="2">
        <f>IF(Table1[[#This Row],[Column4]]="","",(1+G214)*(F215)-1)</f>
        <v>9.0430939837539359E-2</v>
      </c>
      <c r="H215" s="1">
        <f>IF(Table1[[#This Row],[Column1]]="","",VLOOKUP(A215,COPOMs!B:H,7)+prêmio_de_risco)</f>
        <v>6.7500000000000032E-2</v>
      </c>
      <c r="I215" s="3">
        <f>IF(Table1[[#This Row],[Tesouro Selic: Cenário 2]]="","",(H215+1)^(1/252))</f>
        <v>1.0002592378269568</v>
      </c>
      <c r="J215" s="2">
        <f>IF(Table1[[#This Row],[Column6]]="","",(1+J214)*(I215)-1)</f>
        <v>8.3513821906728625E-2</v>
      </c>
      <c r="K215" s="1">
        <f>IF(Table1[[#This Row],[Column1]]="","",VLOOKUP(A215,COPOMs!B:K,10)+prêmio_de_risco)</f>
        <v>9.9999999999999978E-2</v>
      </c>
      <c r="L215" s="3">
        <f>IF(Table1[[#This Row],[Tesouro Selic: Cenário 3]]="","",(K215+1)^(1/252))</f>
        <v>1.0003782865315343</v>
      </c>
      <c r="M215" s="2">
        <f>IF(Table1[[#This Row],[Column8]]="","",(1+M214)*(L215)-1)</f>
        <v>9.3794477641149898E-2</v>
      </c>
    </row>
    <row r="216" spans="1:13" x14ac:dyDescent="0.25">
      <c r="A216" s="15">
        <f t="shared" si="6"/>
        <v>43108</v>
      </c>
      <c r="B216" s="25">
        <f t="shared" si="7"/>
        <v>9.9500000000000005E-2</v>
      </c>
      <c r="C216" s="3">
        <f>IF(Table1[[#This Row],[Tesouro Prefixado]]="","",(B216+1)^(1/252))</f>
        <v>1.0003764816888006</v>
      </c>
      <c r="D216" s="2">
        <f>IF(Table1[[#This Row],[Column2]]="","",(1+D215)*(C216)-1)</f>
        <v>8.3885119622448823E-2</v>
      </c>
      <c r="E216" s="1">
        <f>IF(Table1[[#This Row],[Column1]]="","",VLOOKUP(A216,COPOMs!B:E,4)+prêmio_de_risco)</f>
        <v>9.2499999999999971E-2</v>
      </c>
      <c r="F216" s="3">
        <f>IF(Table1[[#This Row],[Tesouro Selic: Cenário 1]]="","",(E216+1)^(1/252))</f>
        <v>1.0003511276943453</v>
      </c>
      <c r="G216" s="2">
        <f>IF(Table1[[#This Row],[Column4]]="","",(1+G215)*(F216)-1)</f>
        <v>9.0813820339287199E-2</v>
      </c>
      <c r="H216" s="1">
        <f>IF(Table1[[#This Row],[Column1]]="","",VLOOKUP(A216,COPOMs!B:H,7)+prêmio_de_risco)</f>
        <v>6.7500000000000032E-2</v>
      </c>
      <c r="I216" s="3">
        <f>IF(Table1[[#This Row],[Tesouro Selic: Cenário 2]]="","",(H216+1)^(1/252))</f>
        <v>1.0002592378269568</v>
      </c>
      <c r="J216" s="2">
        <f>IF(Table1[[#This Row],[Column6]]="","",(1+J215)*(I216)-1)</f>
        <v>8.3794709675397483E-2</v>
      </c>
      <c r="K216" s="1">
        <f>IF(Table1[[#This Row],[Column1]]="","",VLOOKUP(A216,COPOMs!B:K,10)+prêmio_de_risco)</f>
        <v>9.9999999999999978E-2</v>
      </c>
      <c r="L216" s="3">
        <f>IF(Table1[[#This Row],[Tesouro Selic: Cenário 3]]="","",(K216+1)^(1/252))</f>
        <v>1.0003782865315343</v>
      </c>
      <c r="M216" s="2">
        <f>IF(Table1[[#This Row],[Column8]]="","",(1+M215)*(L216)-1)</f>
        <v>9.420824536030814E-2</v>
      </c>
    </row>
    <row r="217" spans="1:13" x14ac:dyDescent="0.25">
      <c r="A217" s="15">
        <f t="shared" si="6"/>
        <v>43109</v>
      </c>
      <c r="B217" s="25">
        <f t="shared" si="7"/>
        <v>9.9500000000000005E-2</v>
      </c>
      <c r="C217" s="3">
        <f>IF(Table1[[#This Row],[Tesouro Prefixado]]="","",(B217+1)^(1/252))</f>
        <v>1.0003764816888006</v>
      </c>
      <c r="D217" s="2">
        <f>IF(Table1[[#This Row],[Column2]]="","",(1+D216)*(C217)-1)</f>
        <v>8.4293182522749976E-2</v>
      </c>
      <c r="E217" s="1">
        <f>IF(Table1[[#This Row],[Column1]]="","",VLOOKUP(A217,COPOMs!B:E,4)+prêmio_de_risco)</f>
        <v>9.2499999999999971E-2</v>
      </c>
      <c r="F217" s="3">
        <f>IF(Table1[[#This Row],[Tesouro Selic: Cenário 1]]="","",(E217+1)^(1/252))</f>
        <v>1.0003511276943453</v>
      </c>
      <c r="G217" s="2">
        <f>IF(Table1[[#This Row],[Column4]]="","",(1+G216)*(F217)-1)</f>
        <v>9.119683528098288E-2</v>
      </c>
      <c r="H217" s="1">
        <f>IF(Table1[[#This Row],[Column1]]="","",VLOOKUP(A217,COPOMs!B:H,7)+prêmio_de_risco)</f>
        <v>6.7500000000000032E-2</v>
      </c>
      <c r="I217" s="3">
        <f>IF(Table1[[#This Row],[Tesouro Selic: Cenário 2]]="","",(H217+1)^(1/252))</f>
        <v>1.0002592378269568</v>
      </c>
      <c r="J217" s="2">
        <f>IF(Table1[[#This Row],[Column6]]="","",(1+J216)*(I217)-1)</f>
        <v>8.4075670260800983E-2</v>
      </c>
      <c r="K217" s="1">
        <f>IF(Table1[[#This Row],[Column1]]="","",VLOOKUP(A217,COPOMs!B:K,10)+prêmio_de_risco)</f>
        <v>9.9999999999999978E-2</v>
      </c>
      <c r="L217" s="3">
        <f>IF(Table1[[#This Row],[Tesouro Selic: Cenário 3]]="","",(K217+1)^(1/252))</f>
        <v>1.0003782865315343</v>
      </c>
      <c r="M217" s="2">
        <f>IF(Table1[[#This Row],[Column8]]="","",(1+M216)*(L217)-1)</f>
        <v>9.4622169602221584E-2</v>
      </c>
    </row>
    <row r="218" spans="1:13" x14ac:dyDescent="0.25">
      <c r="A218" s="15">
        <f t="shared" si="6"/>
        <v>43110</v>
      </c>
      <c r="B218" s="25">
        <f t="shared" si="7"/>
        <v>9.9500000000000005E-2</v>
      </c>
      <c r="C218" s="3">
        <f>IF(Table1[[#This Row],[Tesouro Prefixado]]="","",(B218+1)^(1/252))</f>
        <v>1.0003764816888006</v>
      </c>
      <c r="D218" s="2">
        <f>IF(Table1[[#This Row],[Column2]]="","",(1+D217)*(C218)-1)</f>
        <v>8.4701399051261062E-2</v>
      </c>
      <c r="E218" s="1">
        <f>IF(Table1[[#This Row],[Column1]]="","",VLOOKUP(A218,COPOMs!B:E,4)+prêmio_de_risco)</f>
        <v>9.2499999999999971E-2</v>
      </c>
      <c r="F218" s="3">
        <f>IF(Table1[[#This Row],[Tesouro Selic: Cenário 1]]="","",(E218+1)^(1/252))</f>
        <v>1.0003511276943453</v>
      </c>
      <c r="G218" s="2">
        <f>IF(Table1[[#This Row],[Column4]]="","",(1+G217)*(F218)-1)</f>
        <v>9.1579984709831974E-2</v>
      </c>
      <c r="H218" s="1">
        <f>IF(Table1[[#This Row],[Column1]]="","",VLOOKUP(A218,COPOMs!B:H,7)+prêmio_de_risco)</f>
        <v>6.7500000000000032E-2</v>
      </c>
      <c r="I218" s="3">
        <f>IF(Table1[[#This Row],[Tesouro Selic: Cenário 2]]="","",(H218+1)^(1/252))</f>
        <v>1.0002592378269568</v>
      </c>
      <c r="J218" s="2">
        <f>IF(Table1[[#This Row],[Column6]]="","",(1+J217)*(I218)-1)</f>
        <v>8.4356703681816025E-2</v>
      </c>
      <c r="K218" s="1">
        <f>IF(Table1[[#This Row],[Column1]]="","",VLOOKUP(A218,COPOMs!B:K,10)+prêmio_de_risco)</f>
        <v>9.9999999999999978E-2</v>
      </c>
      <c r="L218" s="3">
        <f>IF(Table1[[#This Row],[Tesouro Selic: Cenário 3]]="","",(K218+1)^(1/252))</f>
        <v>1.0003782865315343</v>
      </c>
      <c r="M218" s="2">
        <f>IF(Table1[[#This Row],[Column8]]="","",(1+M217)*(L218)-1)</f>
        <v>9.5036250426100866E-2</v>
      </c>
    </row>
    <row r="219" spans="1:13" x14ac:dyDescent="0.25">
      <c r="A219" s="15">
        <f t="shared" si="6"/>
        <v>43111</v>
      </c>
      <c r="B219" s="25">
        <f t="shared" si="7"/>
        <v>9.9500000000000005E-2</v>
      </c>
      <c r="C219" s="3">
        <f>IF(Table1[[#This Row],[Tesouro Prefixado]]="","",(B219+1)^(1/252))</f>
        <v>1.0003764816888006</v>
      </c>
      <c r="D219" s="2">
        <f>IF(Table1[[#This Row],[Column2]]="","",(1+D218)*(C219)-1)</f>
        <v>8.5109769265820256E-2</v>
      </c>
      <c r="E219" s="1">
        <f>IF(Table1[[#This Row],[Column1]]="","",VLOOKUP(A219,COPOMs!B:E,4)+prêmio_de_risco)</f>
        <v>9.2499999999999971E-2</v>
      </c>
      <c r="F219" s="3">
        <f>IF(Table1[[#This Row],[Tesouro Selic: Cenário 1]]="","",(E219+1)^(1/252))</f>
        <v>1.0003511276943453</v>
      </c>
      <c r="G219" s="2">
        <f>IF(Table1[[#This Row],[Column4]]="","",(1+G218)*(F219)-1)</f>
        <v>9.1963268673056708E-2</v>
      </c>
      <c r="H219" s="1">
        <f>IF(Table1[[#This Row],[Column1]]="","",VLOOKUP(A219,COPOMs!B:H,7)+prêmio_de_risco)</f>
        <v>6.7500000000000032E-2</v>
      </c>
      <c r="I219" s="3">
        <f>IF(Table1[[#This Row],[Tesouro Selic: Cenário 2]]="","",(H219+1)^(1/252))</f>
        <v>1.0002592378269568</v>
      </c>
      <c r="J219" s="2">
        <f>IF(Table1[[#This Row],[Column6]]="","",(1+J218)*(I219)-1)</f>
        <v>8.4637809957324617E-2</v>
      </c>
      <c r="K219" s="1">
        <f>IF(Table1[[#This Row],[Column1]]="","",VLOOKUP(A219,COPOMs!B:K,10)+prêmio_de_risco)</f>
        <v>9.9999999999999978E-2</v>
      </c>
      <c r="L219" s="3">
        <f>IF(Table1[[#This Row],[Tesouro Selic: Cenário 3]]="","",(K219+1)^(1/252))</f>
        <v>1.0003782865315343</v>
      </c>
      <c r="M219" s="2">
        <f>IF(Table1[[#This Row],[Column8]]="","",(1+M218)*(L219)-1)</f>
        <v>9.5450487891178826E-2</v>
      </c>
    </row>
    <row r="220" spans="1:13" x14ac:dyDescent="0.25">
      <c r="A220" s="15">
        <f t="shared" si="6"/>
        <v>43112</v>
      </c>
      <c r="B220" s="25">
        <f t="shared" si="7"/>
        <v>9.9500000000000005E-2</v>
      </c>
      <c r="C220" s="3">
        <f>IF(Table1[[#This Row],[Tesouro Prefixado]]="","",(B220+1)^(1/252))</f>
        <v>1.0003764816888006</v>
      </c>
      <c r="D220" s="2">
        <f>IF(Table1[[#This Row],[Column2]]="","",(1+D219)*(C220)-1)</f>
        <v>8.55182932242875E-2</v>
      </c>
      <c r="E220" s="1">
        <f>IF(Table1[[#This Row],[Column1]]="","",VLOOKUP(A220,COPOMs!B:E,4)+prêmio_de_risco)</f>
        <v>9.2499999999999971E-2</v>
      </c>
      <c r="F220" s="3">
        <f>IF(Table1[[#This Row],[Tesouro Selic: Cenário 1]]="","",(E220+1)^(1/252))</f>
        <v>1.0003511276943453</v>
      </c>
      <c r="G220" s="2">
        <f>IF(Table1[[#This Row],[Column4]]="","",(1+G219)*(F220)-1)</f>
        <v>9.234668721789574E-2</v>
      </c>
      <c r="H220" s="1">
        <f>IF(Table1[[#This Row],[Column1]]="","",VLOOKUP(A220,COPOMs!B:H,7)+prêmio_de_risco)</f>
        <v>6.7500000000000032E-2</v>
      </c>
      <c r="I220" s="3">
        <f>IF(Table1[[#This Row],[Tesouro Selic: Cenário 2]]="","",(H220+1)^(1/252))</f>
        <v>1.0002592378269568</v>
      </c>
      <c r="J220" s="2">
        <f>IF(Table1[[#This Row],[Column6]]="","",(1+J219)*(I220)-1)</f>
        <v>8.4918989106213205E-2</v>
      </c>
      <c r="K220" s="1">
        <f>IF(Table1[[#This Row],[Column1]]="","",VLOOKUP(A220,COPOMs!B:K,10)+prêmio_de_risco)</f>
        <v>9.9999999999999978E-2</v>
      </c>
      <c r="L220" s="3">
        <f>IF(Table1[[#This Row],[Tesouro Selic: Cenário 3]]="","",(K220+1)^(1/252))</f>
        <v>1.0003782865315343</v>
      </c>
      <c r="M220" s="2">
        <f>IF(Table1[[#This Row],[Column8]]="","",(1+M219)*(L220)-1)</f>
        <v>9.5864882056710732E-2</v>
      </c>
    </row>
    <row r="221" spans="1:13" x14ac:dyDescent="0.25">
      <c r="A221" s="15">
        <f t="shared" si="6"/>
        <v>43115</v>
      </c>
      <c r="B221" s="25">
        <f t="shared" si="7"/>
        <v>9.9500000000000005E-2</v>
      </c>
      <c r="C221" s="3">
        <f>IF(Table1[[#This Row],[Tesouro Prefixado]]="","",(B221+1)^(1/252))</f>
        <v>1.0003764816888006</v>
      </c>
      <c r="D221" s="2">
        <f>IF(Table1[[#This Row],[Column2]]="","",(1+D220)*(C221)-1)</f>
        <v>8.5926970984544493E-2</v>
      </c>
      <c r="E221" s="1">
        <f>IF(Table1[[#This Row],[Column1]]="","",VLOOKUP(A221,COPOMs!B:E,4)+prêmio_de_risco)</f>
        <v>9.2499999999999971E-2</v>
      </c>
      <c r="F221" s="3">
        <f>IF(Table1[[#This Row],[Tesouro Selic: Cenário 1]]="","",(E221+1)^(1/252))</f>
        <v>1.0003511276943453</v>
      </c>
      <c r="G221" s="2">
        <f>IF(Table1[[#This Row],[Column4]]="","",(1+G220)*(F221)-1)</f>
        <v>9.2730240391604379E-2</v>
      </c>
      <c r="H221" s="1">
        <f>IF(Table1[[#This Row],[Column1]]="","",VLOOKUP(A221,COPOMs!B:H,7)+prêmio_de_risco)</f>
        <v>6.7500000000000032E-2</v>
      </c>
      <c r="I221" s="3">
        <f>IF(Table1[[#This Row],[Tesouro Selic: Cenário 2]]="","",(H221+1)^(1/252))</f>
        <v>1.0002592378269568</v>
      </c>
      <c r="J221" s="2">
        <f>IF(Table1[[#This Row],[Column6]]="","",(1+J220)*(I221)-1)</f>
        <v>8.5200241147373346E-2</v>
      </c>
      <c r="K221" s="1">
        <f>IF(Table1[[#This Row],[Column1]]="","",VLOOKUP(A221,COPOMs!B:K,10)+prêmio_de_risco)</f>
        <v>9.9999999999999978E-2</v>
      </c>
      <c r="L221" s="3">
        <f>IF(Table1[[#This Row],[Tesouro Selic: Cenário 3]]="","",(K221+1)^(1/252))</f>
        <v>1.0003782865315343</v>
      </c>
      <c r="M221" s="2">
        <f>IF(Table1[[#This Row],[Column8]]="","",(1+M220)*(L221)-1)</f>
        <v>9.6279432981974278E-2</v>
      </c>
    </row>
    <row r="222" spans="1:13" x14ac:dyDescent="0.25">
      <c r="A222" s="15">
        <f t="shared" si="6"/>
        <v>43116</v>
      </c>
      <c r="B222" s="25">
        <f t="shared" si="7"/>
        <v>9.9500000000000005E-2</v>
      </c>
      <c r="C222" s="3">
        <f>IF(Table1[[#This Row],[Tesouro Prefixado]]="","",(B222+1)^(1/252))</f>
        <v>1.0003764816888006</v>
      </c>
      <c r="D222" s="2">
        <f>IF(Table1[[#This Row],[Column2]]="","",(1+D221)*(C222)-1)</f>
        <v>8.6335802604494916E-2</v>
      </c>
      <c r="E222" s="1">
        <f>IF(Table1[[#This Row],[Column1]]="","",VLOOKUP(A222,COPOMs!B:E,4)+prêmio_de_risco)</f>
        <v>9.2499999999999971E-2</v>
      </c>
      <c r="F222" s="3">
        <f>IF(Table1[[#This Row],[Tesouro Selic: Cenário 1]]="","",(E222+1)^(1/252))</f>
        <v>1.0003511276943453</v>
      </c>
      <c r="G222" s="2">
        <f>IF(Table1[[#This Row],[Column4]]="","",(1+G221)*(F222)-1)</f>
        <v>9.3113928241454369E-2</v>
      </c>
      <c r="H222" s="1">
        <f>IF(Table1[[#This Row],[Column1]]="","",VLOOKUP(A222,COPOMs!B:H,7)+prêmio_de_risco)</f>
        <v>6.7500000000000032E-2</v>
      </c>
      <c r="I222" s="3">
        <f>IF(Table1[[#This Row],[Tesouro Selic: Cenário 2]]="","",(H222+1)^(1/252))</f>
        <v>1.0002592378269568</v>
      </c>
      <c r="J222" s="2">
        <f>IF(Table1[[#This Row],[Column6]]="","",(1+J221)*(I222)-1)</f>
        <v>8.5481566099701478E-2</v>
      </c>
      <c r="K222" s="1">
        <f>IF(Table1[[#This Row],[Column1]]="","",VLOOKUP(A222,COPOMs!B:K,10)+prêmio_de_risco)</f>
        <v>9.9999999999999978E-2</v>
      </c>
      <c r="L222" s="3">
        <f>IF(Table1[[#This Row],[Tesouro Selic: Cenário 3]]="","",(K222+1)^(1/252))</f>
        <v>1.0003782865315343</v>
      </c>
      <c r="M222" s="2">
        <f>IF(Table1[[#This Row],[Column8]]="","",(1+M221)*(L222)-1)</f>
        <v>9.6694140726269362E-2</v>
      </c>
    </row>
    <row r="223" spans="1:13" x14ac:dyDescent="0.25">
      <c r="A223" s="15">
        <f t="shared" si="6"/>
        <v>43117</v>
      </c>
      <c r="B223" s="25">
        <f t="shared" si="7"/>
        <v>9.9500000000000005E-2</v>
      </c>
      <c r="C223" s="3">
        <f>IF(Table1[[#This Row],[Tesouro Prefixado]]="","",(B223+1)^(1/252))</f>
        <v>1.0003764816888006</v>
      </c>
      <c r="D223" s="2">
        <f>IF(Table1[[#This Row],[Column2]]="","",(1+D222)*(C223)-1)</f>
        <v>8.6744788142063989E-2</v>
      </c>
      <c r="E223" s="1">
        <f>IF(Table1[[#This Row],[Column1]]="","",VLOOKUP(A223,COPOMs!B:E,4)+prêmio_de_risco)</f>
        <v>9.2499999999999971E-2</v>
      </c>
      <c r="F223" s="3">
        <f>IF(Table1[[#This Row],[Tesouro Selic: Cenário 1]]="","",(E223+1)^(1/252))</f>
        <v>1.0003511276943453</v>
      </c>
      <c r="G223" s="2">
        <f>IF(Table1[[#This Row],[Column4]]="","",(1+G222)*(F223)-1)</f>
        <v>9.3497750814734548E-2</v>
      </c>
      <c r="H223" s="1">
        <f>IF(Table1[[#This Row],[Column1]]="","",VLOOKUP(A223,COPOMs!B:H,7)+prêmio_de_risco)</f>
        <v>6.7500000000000032E-2</v>
      </c>
      <c r="I223" s="3">
        <f>IF(Table1[[#This Row],[Tesouro Selic: Cenário 2]]="","",(H223+1)^(1/252))</f>
        <v>1.0002592378269568</v>
      </c>
      <c r="J223" s="2">
        <f>IF(Table1[[#This Row],[Column6]]="","",(1+J222)*(I223)-1)</f>
        <v>8.5762963982098928E-2</v>
      </c>
      <c r="K223" s="1">
        <f>IF(Table1[[#This Row],[Column1]]="","",VLOOKUP(A223,COPOMs!B:K,10)+prêmio_de_risco)</f>
        <v>9.9999999999999978E-2</v>
      </c>
      <c r="L223" s="3">
        <f>IF(Table1[[#This Row],[Tesouro Selic: Cenário 3]]="","",(K223+1)^(1/252))</f>
        <v>1.0003782865315343</v>
      </c>
      <c r="M223" s="2">
        <f>IF(Table1[[#This Row],[Column8]]="","",(1+M222)*(L223)-1)</f>
        <v>9.7109005348918753E-2</v>
      </c>
    </row>
    <row r="224" spans="1:13" x14ac:dyDescent="0.25">
      <c r="A224" s="15">
        <f t="shared" si="6"/>
        <v>43118</v>
      </c>
      <c r="B224" s="25">
        <f t="shared" si="7"/>
        <v>9.9500000000000005E-2</v>
      </c>
      <c r="C224" s="3">
        <f>IF(Table1[[#This Row],[Tesouro Prefixado]]="","",(B224+1)^(1/252))</f>
        <v>1.0003764816888006</v>
      </c>
      <c r="D224" s="2">
        <f>IF(Table1[[#This Row],[Column2]]="","",(1+D223)*(C224)-1)</f>
        <v>8.7153927655198915E-2</v>
      </c>
      <c r="E224" s="1">
        <f>IF(Table1[[#This Row],[Column1]]="","",VLOOKUP(A224,COPOMs!B:E,4)+prêmio_de_risco)</f>
        <v>9.2499999999999971E-2</v>
      </c>
      <c r="F224" s="3">
        <f>IF(Table1[[#This Row],[Tesouro Selic: Cenário 1]]="","",(E224+1)^(1/252))</f>
        <v>1.0003511276943453</v>
      </c>
      <c r="G224" s="2">
        <f>IF(Table1[[#This Row],[Column4]]="","",(1+G223)*(F224)-1)</f>
        <v>9.3881708158749966E-2</v>
      </c>
      <c r="H224" s="1">
        <f>IF(Table1[[#This Row],[Column1]]="","",VLOOKUP(A224,COPOMs!B:H,7)+prêmio_de_risco)</f>
        <v>6.7500000000000032E-2</v>
      </c>
      <c r="I224" s="3">
        <f>IF(Table1[[#This Row],[Tesouro Selic: Cenário 2]]="","",(H224+1)^(1/252))</f>
        <v>1.0002592378269568</v>
      </c>
      <c r="J224" s="2">
        <f>IF(Table1[[#This Row],[Column6]]="","",(1+J223)*(I224)-1)</f>
        <v>8.6044434813471904E-2</v>
      </c>
      <c r="K224" s="1">
        <f>IF(Table1[[#This Row],[Column1]]="","",VLOOKUP(A224,COPOMs!B:K,10)+prêmio_de_risco)</f>
        <v>9.9999999999999978E-2</v>
      </c>
      <c r="L224" s="3">
        <f>IF(Table1[[#This Row],[Tesouro Selic: Cenário 3]]="","",(K224+1)^(1/252))</f>
        <v>1.0003782865315343</v>
      </c>
      <c r="M224" s="2">
        <f>IF(Table1[[#This Row],[Column8]]="","",(1+M223)*(L224)-1)</f>
        <v>9.7524026909267203E-2</v>
      </c>
    </row>
    <row r="225" spans="1:13" x14ac:dyDescent="0.25">
      <c r="A225" s="15">
        <f t="shared" si="6"/>
        <v>43119</v>
      </c>
      <c r="B225" s="25">
        <f t="shared" si="7"/>
        <v>9.9500000000000005E-2</v>
      </c>
      <c r="C225" s="3">
        <f>IF(Table1[[#This Row],[Tesouro Prefixado]]="","",(B225+1)^(1/252))</f>
        <v>1.0003764816888006</v>
      </c>
      <c r="D225" s="2">
        <f>IF(Table1[[#This Row],[Column2]]="","",(1+D224)*(C225)-1)</f>
        <v>8.7563221201868657E-2</v>
      </c>
      <c r="E225" s="1">
        <f>IF(Table1[[#This Row],[Column1]]="","",VLOOKUP(A225,COPOMs!B:E,4)+prêmio_de_risco)</f>
        <v>9.2499999999999971E-2</v>
      </c>
      <c r="F225" s="3">
        <f>IF(Table1[[#This Row],[Tesouro Selic: Cenário 1]]="","",(E225+1)^(1/252))</f>
        <v>1.0003511276943453</v>
      </c>
      <c r="G225" s="2">
        <f>IF(Table1[[#This Row],[Column4]]="","",(1+G224)*(F225)-1)</f>
        <v>9.4265800320822324E-2</v>
      </c>
      <c r="H225" s="1">
        <f>IF(Table1[[#This Row],[Column1]]="","",VLOOKUP(A225,COPOMs!B:H,7)+prêmio_de_risco)</f>
        <v>6.7500000000000032E-2</v>
      </c>
      <c r="I225" s="3">
        <f>IF(Table1[[#This Row],[Tesouro Selic: Cenário 2]]="","",(H225+1)^(1/252))</f>
        <v>1.0002592378269568</v>
      </c>
      <c r="J225" s="2">
        <f>IF(Table1[[#This Row],[Column6]]="","",(1+J224)*(I225)-1)</f>
        <v>8.6325978612731502E-2</v>
      </c>
      <c r="K225" s="1">
        <f>IF(Table1[[#This Row],[Column1]]="","",VLOOKUP(A225,COPOMs!B:K,10)+prêmio_de_risco)</f>
        <v>9.9999999999999978E-2</v>
      </c>
      <c r="L225" s="3">
        <f>IF(Table1[[#This Row],[Tesouro Selic: Cenário 3]]="","",(K225+1)^(1/252))</f>
        <v>1.0003782865315343</v>
      </c>
      <c r="M225" s="2">
        <f>IF(Table1[[#This Row],[Column8]]="","",(1+M224)*(L225)-1)</f>
        <v>9.7939205466682333E-2</v>
      </c>
    </row>
    <row r="226" spans="1:13" x14ac:dyDescent="0.25">
      <c r="A226" s="15">
        <f t="shared" si="6"/>
        <v>43122</v>
      </c>
      <c r="B226" s="25">
        <f t="shared" si="7"/>
        <v>9.9500000000000005E-2</v>
      </c>
      <c r="C226" s="3">
        <f>IF(Table1[[#This Row],[Tesouro Prefixado]]="","",(B226+1)^(1/252))</f>
        <v>1.0003764816888006</v>
      </c>
      <c r="D226" s="2">
        <f>IF(Table1[[#This Row],[Column2]]="","",(1+D225)*(C226)-1)</f>
        <v>8.7972668840064161E-2</v>
      </c>
      <c r="E226" s="1">
        <f>IF(Table1[[#This Row],[Column1]]="","",VLOOKUP(A226,COPOMs!B:E,4)+prêmio_de_risco)</f>
        <v>9.2499999999999971E-2</v>
      </c>
      <c r="F226" s="3">
        <f>IF(Table1[[#This Row],[Tesouro Selic: Cenário 1]]="","",(E226+1)^(1/252))</f>
        <v>1.0003511276943453</v>
      </c>
      <c r="G226" s="2">
        <f>IF(Table1[[#This Row],[Column4]]="","",(1+G225)*(F226)-1)</f>
        <v>9.4650027348289978E-2</v>
      </c>
      <c r="H226" s="1">
        <f>IF(Table1[[#This Row],[Column1]]="","",VLOOKUP(A226,COPOMs!B:H,7)+prêmio_de_risco)</f>
        <v>6.7500000000000032E-2</v>
      </c>
      <c r="I226" s="3">
        <f>IF(Table1[[#This Row],[Tesouro Selic: Cenário 2]]="","",(H226+1)^(1/252))</f>
        <v>1.0002592378269568</v>
      </c>
      <c r="J226" s="2">
        <f>IF(Table1[[#This Row],[Column6]]="","",(1+J225)*(I226)-1)</f>
        <v>8.6607595398793702E-2</v>
      </c>
      <c r="K226" s="1">
        <f>IF(Table1[[#This Row],[Column1]]="","",VLOOKUP(A226,COPOMs!B:K,10)+prêmio_de_risco)</f>
        <v>9.9999999999999978E-2</v>
      </c>
      <c r="L226" s="3">
        <f>IF(Table1[[#This Row],[Tesouro Selic: Cenário 3]]="","",(K226+1)^(1/252))</f>
        <v>1.0003782865315343</v>
      </c>
      <c r="M226" s="2">
        <f>IF(Table1[[#This Row],[Column8]]="","",(1+M225)*(L226)-1)</f>
        <v>9.8354541080553748E-2</v>
      </c>
    </row>
    <row r="227" spans="1:13" x14ac:dyDescent="0.25">
      <c r="A227" s="15">
        <f t="shared" si="6"/>
        <v>43123</v>
      </c>
      <c r="B227" s="25">
        <f t="shared" si="7"/>
        <v>9.9500000000000005E-2</v>
      </c>
      <c r="C227" s="3">
        <f>IF(Table1[[#This Row],[Tesouro Prefixado]]="","",(B227+1)^(1/252))</f>
        <v>1.0003764816888006</v>
      </c>
      <c r="D227" s="2">
        <f>IF(Table1[[#This Row],[Column2]]="","",(1+D226)*(C227)-1)</f>
        <v>8.838227062779791E-2</v>
      </c>
      <c r="E227" s="1">
        <f>IF(Table1[[#This Row],[Column1]]="","",VLOOKUP(A227,COPOMs!B:E,4)+prêmio_de_risco)</f>
        <v>9.2499999999999971E-2</v>
      </c>
      <c r="F227" s="3">
        <f>IF(Table1[[#This Row],[Tesouro Selic: Cenário 1]]="","",(E227+1)^(1/252))</f>
        <v>1.0003511276943453</v>
      </c>
      <c r="G227" s="2">
        <f>IF(Table1[[#This Row],[Column4]]="","",(1+G226)*(F227)-1)</f>
        <v>9.5034389288507715E-2</v>
      </c>
      <c r="H227" s="1">
        <f>IF(Table1[[#This Row],[Column1]]="","",VLOOKUP(A227,COPOMs!B:H,7)+prêmio_de_risco)</f>
        <v>6.7500000000000032E-2</v>
      </c>
      <c r="I227" s="3">
        <f>IF(Table1[[#This Row],[Tesouro Selic: Cenário 2]]="","",(H227+1)^(1/252))</f>
        <v>1.0002592378269568</v>
      </c>
      <c r="J227" s="2">
        <f>IF(Table1[[#This Row],[Column6]]="","",(1+J226)*(I227)-1)</f>
        <v>8.688928519057959E-2</v>
      </c>
      <c r="K227" s="1">
        <f>IF(Table1[[#This Row],[Column1]]="","",VLOOKUP(A227,COPOMs!B:K,10)+prêmio_de_risco)</f>
        <v>9.9999999999999978E-2</v>
      </c>
      <c r="L227" s="3">
        <f>IF(Table1[[#This Row],[Tesouro Selic: Cenário 3]]="","",(K227+1)^(1/252))</f>
        <v>1.0003782865315343</v>
      </c>
      <c r="M227" s="2">
        <f>IF(Table1[[#This Row],[Column8]]="","",(1+M226)*(L227)-1)</f>
        <v>9.8770033810293922E-2</v>
      </c>
    </row>
    <row r="228" spans="1:13" x14ac:dyDescent="0.25">
      <c r="A228" s="15">
        <f t="shared" si="6"/>
        <v>43124</v>
      </c>
      <c r="B228" s="25">
        <f t="shared" si="7"/>
        <v>9.9500000000000005E-2</v>
      </c>
      <c r="C228" s="3">
        <f>IF(Table1[[#This Row],[Tesouro Prefixado]]="","",(B228+1)^(1/252))</f>
        <v>1.0003764816888006</v>
      </c>
      <c r="D228" s="2">
        <f>IF(Table1[[#This Row],[Column2]]="","",(1+D227)*(C228)-1)</f>
        <v>8.879202662310437E-2</v>
      </c>
      <c r="E228" s="1">
        <f>IF(Table1[[#This Row],[Column1]]="","",VLOOKUP(A228,COPOMs!B:E,4)+prêmio_de_risco)</f>
        <v>9.2499999999999971E-2</v>
      </c>
      <c r="F228" s="3">
        <f>IF(Table1[[#This Row],[Tesouro Selic: Cenário 1]]="","",(E228+1)^(1/252))</f>
        <v>1.0003511276943453</v>
      </c>
      <c r="G228" s="2">
        <f>IF(Table1[[#This Row],[Column4]]="","",(1+G227)*(F228)-1)</f>
        <v>9.5418886188847418E-2</v>
      </c>
      <c r="H228" s="1">
        <f>IF(Table1[[#This Row],[Column1]]="","",VLOOKUP(A228,COPOMs!B:H,7)+prêmio_de_risco)</f>
        <v>6.7500000000000032E-2</v>
      </c>
      <c r="I228" s="3">
        <f>IF(Table1[[#This Row],[Tesouro Selic: Cenário 2]]="","",(H228+1)^(1/252))</f>
        <v>1.0002592378269568</v>
      </c>
      <c r="J228" s="2">
        <f>IF(Table1[[#This Row],[Column6]]="","",(1+J227)*(I228)-1)</f>
        <v>8.7171048007015139E-2</v>
      </c>
      <c r="K228" s="1">
        <f>IF(Table1[[#This Row],[Column1]]="","",VLOOKUP(A228,COPOMs!B:K,10)+prêmio_de_risco)</f>
        <v>9.9999999999999978E-2</v>
      </c>
      <c r="L228" s="3">
        <f>IF(Table1[[#This Row],[Tesouro Selic: Cenário 3]]="","",(K228+1)^(1/252))</f>
        <v>1.0003782865315343</v>
      </c>
      <c r="M228" s="2">
        <f>IF(Table1[[#This Row],[Column8]]="","",(1+M227)*(L228)-1)</f>
        <v>9.9185683715337758E-2</v>
      </c>
    </row>
    <row r="229" spans="1:13" x14ac:dyDescent="0.25">
      <c r="A229" s="15">
        <f t="shared" si="6"/>
        <v>43125</v>
      </c>
      <c r="B229" s="25">
        <f t="shared" si="7"/>
        <v>9.9500000000000005E-2</v>
      </c>
      <c r="C229" s="3">
        <f>IF(Table1[[#This Row],[Tesouro Prefixado]]="","",(B229+1)^(1/252))</f>
        <v>1.0003764816888006</v>
      </c>
      <c r="D229" s="2">
        <f>IF(Table1[[#This Row],[Column2]]="","",(1+D228)*(C229)-1)</f>
        <v>8.920193688403999E-2</v>
      </c>
      <c r="E229" s="1">
        <f>IF(Table1[[#This Row],[Column1]]="","",VLOOKUP(A229,COPOMs!B:E,4)+prêmio_de_risco)</f>
        <v>9.2499999999999971E-2</v>
      </c>
      <c r="F229" s="3">
        <f>IF(Table1[[#This Row],[Tesouro Selic: Cenário 1]]="","",(E229+1)^(1/252))</f>
        <v>1.0003511276943453</v>
      </c>
      <c r="G229" s="2">
        <f>IF(Table1[[#This Row],[Column4]]="","",(1+G228)*(F229)-1)</f>
        <v>9.5803518096697182E-2</v>
      </c>
      <c r="H229" s="1">
        <f>IF(Table1[[#This Row],[Column1]]="","",VLOOKUP(A229,COPOMs!B:H,7)+prêmio_de_risco)</f>
        <v>6.7500000000000032E-2</v>
      </c>
      <c r="I229" s="3">
        <f>IF(Table1[[#This Row],[Tesouro Selic: Cenário 2]]="","",(H229+1)^(1/252))</f>
        <v>1.0002592378269568</v>
      </c>
      <c r="J229" s="2">
        <f>IF(Table1[[#This Row],[Column6]]="","",(1+J228)*(I229)-1)</f>
        <v>8.7452883867030762E-2</v>
      </c>
      <c r="K229" s="1">
        <f>IF(Table1[[#This Row],[Column1]]="","",VLOOKUP(A229,COPOMs!B:K,10)+prêmio_de_risco)</f>
        <v>9.9999999999999978E-2</v>
      </c>
      <c r="L229" s="3">
        <f>IF(Table1[[#This Row],[Tesouro Selic: Cenário 3]]="","",(K229+1)^(1/252))</f>
        <v>1.0003782865315343</v>
      </c>
      <c r="M229" s="2">
        <f>IF(Table1[[#This Row],[Column8]]="","",(1+M228)*(L229)-1)</f>
        <v>9.9601490855142583E-2</v>
      </c>
    </row>
    <row r="230" spans="1:13" x14ac:dyDescent="0.25">
      <c r="A230" s="15">
        <f t="shared" si="6"/>
        <v>43126</v>
      </c>
      <c r="B230" s="25">
        <f t="shared" si="7"/>
        <v>9.9500000000000005E-2</v>
      </c>
      <c r="C230" s="3">
        <f>IF(Table1[[#This Row],[Tesouro Prefixado]]="","",(B230+1)^(1/252))</f>
        <v>1.0003764816888006</v>
      </c>
      <c r="D230" s="2">
        <f>IF(Table1[[#This Row],[Column2]]="","",(1+D229)*(C230)-1)</f>
        <v>8.9612001468682978E-2</v>
      </c>
      <c r="E230" s="1">
        <f>IF(Table1[[#This Row],[Column1]]="","",VLOOKUP(A230,COPOMs!B:E,4)+prêmio_de_risco)</f>
        <v>9.2499999999999971E-2</v>
      </c>
      <c r="F230" s="3">
        <f>IF(Table1[[#This Row],[Tesouro Selic: Cenário 1]]="","",(E230+1)^(1/252))</f>
        <v>1.0003511276943453</v>
      </c>
      <c r="G230" s="2">
        <f>IF(Table1[[#This Row],[Column4]]="","",(1+G229)*(F230)-1)</f>
        <v>9.6188285059461975E-2</v>
      </c>
      <c r="H230" s="1">
        <f>IF(Table1[[#This Row],[Column1]]="","",VLOOKUP(A230,COPOMs!B:H,7)+prêmio_de_risco)</f>
        <v>6.7500000000000032E-2</v>
      </c>
      <c r="I230" s="3">
        <f>IF(Table1[[#This Row],[Tesouro Selic: Cenário 2]]="","",(H230+1)^(1/252))</f>
        <v>1.0002592378269568</v>
      </c>
      <c r="J230" s="2">
        <f>IF(Table1[[#This Row],[Column6]]="","",(1+J229)*(I230)-1)</f>
        <v>8.7734792789562421E-2</v>
      </c>
      <c r="K230" s="1">
        <f>IF(Table1[[#This Row],[Column1]]="","",VLOOKUP(A230,COPOMs!B:K,10)+prêmio_de_risco)</f>
        <v>9.9999999999999978E-2</v>
      </c>
      <c r="L230" s="3">
        <f>IF(Table1[[#This Row],[Tesouro Selic: Cenário 3]]="","",(K230+1)^(1/252))</f>
        <v>1.0003782865315343</v>
      </c>
      <c r="M230" s="2">
        <f>IF(Table1[[#This Row],[Column8]]="","",(1+M229)*(L230)-1)</f>
        <v>0.10001745528918815</v>
      </c>
    </row>
    <row r="231" spans="1:13" x14ac:dyDescent="0.25">
      <c r="A231" s="15">
        <f t="shared" si="6"/>
        <v>43129</v>
      </c>
      <c r="B231" s="25">
        <f t="shared" si="7"/>
        <v>9.9500000000000005E-2</v>
      </c>
      <c r="C231" s="3">
        <f>IF(Table1[[#This Row],[Tesouro Prefixado]]="","",(B231+1)^(1/252))</f>
        <v>1.0003764816888006</v>
      </c>
      <c r="D231" s="2">
        <f>IF(Table1[[#This Row],[Column2]]="","",(1+D230)*(C231)-1)</f>
        <v>9.0022220435133304E-2</v>
      </c>
      <c r="E231" s="1">
        <f>IF(Table1[[#This Row],[Column1]]="","",VLOOKUP(A231,COPOMs!B:E,4)+prêmio_de_risco)</f>
        <v>9.2499999999999971E-2</v>
      </c>
      <c r="F231" s="3">
        <f>IF(Table1[[#This Row],[Tesouro Selic: Cenário 1]]="","",(E231+1)^(1/252))</f>
        <v>1.0003511276943453</v>
      </c>
      <c r="G231" s="2">
        <f>IF(Table1[[#This Row],[Column4]]="","",(1+G230)*(F231)-1)</f>
        <v>9.6573187124563198E-2</v>
      </c>
      <c r="H231" s="1">
        <f>IF(Table1[[#This Row],[Column1]]="","",VLOOKUP(A231,COPOMs!B:H,7)+prêmio_de_risco)</f>
        <v>6.7500000000000032E-2</v>
      </c>
      <c r="I231" s="3">
        <f>IF(Table1[[#This Row],[Tesouro Selic: Cenário 2]]="","",(H231+1)^(1/252))</f>
        <v>1.0002592378269568</v>
      </c>
      <c r="J231" s="2">
        <f>IF(Table1[[#This Row],[Column6]]="","",(1+J230)*(I231)-1)</f>
        <v>8.8016774793550523E-2</v>
      </c>
      <c r="K231" s="1">
        <f>IF(Table1[[#This Row],[Column1]]="","",VLOOKUP(A231,COPOMs!B:K,10)+prêmio_de_risco)</f>
        <v>9.9999999999999978E-2</v>
      </c>
      <c r="L231" s="3">
        <f>IF(Table1[[#This Row],[Tesouro Selic: Cenário 3]]="","",(K231+1)^(1/252))</f>
        <v>1.0003782865315343</v>
      </c>
      <c r="M231" s="2">
        <f>IF(Table1[[#This Row],[Column8]]="","",(1+M230)*(L231)-1)</f>
        <v>0.10043357707697664</v>
      </c>
    </row>
    <row r="232" spans="1:13" x14ac:dyDescent="0.25">
      <c r="A232" s="15">
        <f t="shared" si="6"/>
        <v>43130</v>
      </c>
      <c r="B232" s="25">
        <f t="shared" si="7"/>
        <v>9.9500000000000005E-2</v>
      </c>
      <c r="C232" s="3">
        <f>IF(Table1[[#This Row],[Tesouro Prefixado]]="","",(B232+1)^(1/252))</f>
        <v>1.0003764816888006</v>
      </c>
      <c r="D232" s="2">
        <f>IF(Table1[[#This Row],[Column2]]="","",(1+D231)*(C232)-1)</f>
        <v>9.043259384151292E-2</v>
      </c>
      <c r="E232" s="1">
        <f>IF(Table1[[#This Row],[Column1]]="","",VLOOKUP(A232,COPOMs!B:E,4)+prêmio_de_risco)</f>
        <v>9.2499999999999971E-2</v>
      </c>
      <c r="F232" s="3">
        <f>IF(Table1[[#This Row],[Tesouro Selic: Cenário 1]]="","",(E232+1)^(1/252))</f>
        <v>1.0003511276943453</v>
      </c>
      <c r="G232" s="2">
        <f>IF(Table1[[#This Row],[Column4]]="","",(1+G231)*(F232)-1)</f>
        <v>9.6958224339439125E-2</v>
      </c>
      <c r="H232" s="1">
        <f>IF(Table1[[#This Row],[Column1]]="","",VLOOKUP(A232,COPOMs!B:H,7)+prêmio_de_risco)</f>
        <v>6.7500000000000032E-2</v>
      </c>
      <c r="I232" s="3">
        <f>IF(Table1[[#This Row],[Tesouro Selic: Cenário 2]]="","",(H232+1)^(1/252))</f>
        <v>1.0002592378269568</v>
      </c>
      <c r="J232" s="2">
        <f>IF(Table1[[#This Row],[Column6]]="","",(1+J231)*(I232)-1)</f>
        <v>8.8298829897940578E-2</v>
      </c>
      <c r="K232" s="1">
        <f>IF(Table1[[#This Row],[Column1]]="","",VLOOKUP(A232,COPOMs!B:K,10)+prêmio_de_risco)</f>
        <v>9.9999999999999978E-2</v>
      </c>
      <c r="L232" s="3">
        <f>IF(Table1[[#This Row],[Tesouro Selic: Cenário 3]]="","",(K232+1)^(1/252))</f>
        <v>1.0003782865315343</v>
      </c>
      <c r="M232" s="2">
        <f>IF(Table1[[#This Row],[Column8]]="","",(1+M231)*(L232)-1)</f>
        <v>0.10084985627803289</v>
      </c>
    </row>
    <row r="233" spans="1:13" x14ac:dyDescent="0.25">
      <c r="A233" s="15">
        <f t="shared" si="6"/>
        <v>43131</v>
      </c>
      <c r="B233" s="25">
        <f t="shared" si="7"/>
        <v>9.9500000000000005E-2</v>
      </c>
      <c r="C233" s="3">
        <f>IF(Table1[[#This Row],[Tesouro Prefixado]]="","",(B233+1)^(1/252))</f>
        <v>1.0003764816888006</v>
      </c>
      <c r="D233" s="2">
        <f>IF(Table1[[#This Row],[Column2]]="","",(1+D232)*(C233)-1)</f>
        <v>9.0843121745965538E-2</v>
      </c>
      <c r="E233" s="1">
        <f>IF(Table1[[#This Row],[Column1]]="","",VLOOKUP(A233,COPOMs!B:E,4)+prêmio_de_risco)</f>
        <v>9.2499999999999971E-2</v>
      </c>
      <c r="F233" s="3">
        <f>IF(Table1[[#This Row],[Tesouro Selic: Cenário 1]]="","",(E233+1)^(1/252))</f>
        <v>1.0003511276943453</v>
      </c>
      <c r="G233" s="2">
        <f>IF(Table1[[#This Row],[Column4]]="","",(1+G232)*(F233)-1)</f>
        <v>9.7343396751544464E-2</v>
      </c>
      <c r="H233" s="1">
        <f>IF(Table1[[#This Row],[Column1]]="","",VLOOKUP(A233,COPOMs!B:H,7)+prêmio_de_risco)</f>
        <v>6.7500000000000032E-2</v>
      </c>
      <c r="I233" s="3">
        <f>IF(Table1[[#This Row],[Tesouro Selic: Cenário 2]]="","",(H233+1)^(1/252))</f>
        <v>1.0002592378269568</v>
      </c>
      <c r="J233" s="2">
        <f>IF(Table1[[#This Row],[Column6]]="","",(1+J232)*(I233)-1)</f>
        <v>8.8580958121682984E-2</v>
      </c>
      <c r="K233" s="1">
        <f>IF(Table1[[#This Row],[Column1]]="","",VLOOKUP(A233,COPOMs!B:K,10)+prêmio_de_risco)</f>
        <v>9.9999999999999978E-2</v>
      </c>
      <c r="L233" s="3">
        <f>IF(Table1[[#This Row],[Tesouro Selic: Cenário 3]]="","",(K233+1)^(1/252))</f>
        <v>1.0003782865315343</v>
      </c>
      <c r="M233" s="2">
        <f>IF(Table1[[#This Row],[Column8]]="","",(1+M232)*(L233)-1)</f>
        <v>0.10126629295190437</v>
      </c>
    </row>
    <row r="234" spans="1:13" x14ac:dyDescent="0.25">
      <c r="A234" s="15">
        <f t="shared" si="6"/>
        <v>43132</v>
      </c>
      <c r="B234" s="25">
        <f t="shared" si="7"/>
        <v>9.9500000000000005E-2</v>
      </c>
      <c r="C234" s="3">
        <f>IF(Table1[[#This Row],[Tesouro Prefixado]]="","",(B234+1)^(1/252))</f>
        <v>1.0003764816888006</v>
      </c>
      <c r="D234" s="2">
        <f>IF(Table1[[#This Row],[Column2]]="","",(1+D233)*(C234)-1)</f>
        <v>9.1253804206656852E-2</v>
      </c>
      <c r="E234" s="1">
        <f>IF(Table1[[#This Row],[Column1]]="","",VLOOKUP(A234,COPOMs!B:E,4)+prêmio_de_risco)</f>
        <v>9.2499999999999971E-2</v>
      </c>
      <c r="F234" s="3">
        <f>IF(Table1[[#This Row],[Tesouro Selic: Cenário 1]]="","",(E234+1)^(1/252))</f>
        <v>1.0003511276943453</v>
      </c>
      <c r="G234" s="2">
        <f>IF(Table1[[#This Row],[Column4]]="","",(1+G233)*(F234)-1)</f>
        <v>9.7728704408350797E-2</v>
      </c>
      <c r="H234" s="1">
        <f>IF(Table1[[#This Row],[Column1]]="","",VLOOKUP(A234,COPOMs!B:H,7)+prêmio_de_risco)</f>
        <v>6.7500000000000032E-2</v>
      </c>
      <c r="I234" s="3">
        <f>IF(Table1[[#This Row],[Tesouro Selic: Cenário 2]]="","",(H234+1)^(1/252))</f>
        <v>1.0002592378269568</v>
      </c>
      <c r="J234" s="2">
        <f>IF(Table1[[#This Row],[Column6]]="","",(1+J233)*(I234)-1)</f>
        <v>8.8863159483733023E-2</v>
      </c>
      <c r="K234" s="1">
        <f>IF(Table1[[#This Row],[Column1]]="","",VLOOKUP(A234,COPOMs!B:K,10)+prêmio_de_risco)</f>
        <v>9.9999999999999978E-2</v>
      </c>
      <c r="L234" s="3">
        <f>IF(Table1[[#This Row],[Tesouro Selic: Cenário 3]]="","",(K234+1)^(1/252))</f>
        <v>1.0003782865315343</v>
      </c>
      <c r="M234" s="2">
        <f>IF(Table1[[#This Row],[Column8]]="","",(1+M233)*(L234)-1)</f>
        <v>0.10168288715816076</v>
      </c>
    </row>
    <row r="235" spans="1:13" x14ac:dyDescent="0.25">
      <c r="A235" s="15">
        <f t="shared" si="6"/>
        <v>43133</v>
      </c>
      <c r="B235" s="25">
        <f t="shared" si="7"/>
        <v>9.9500000000000005E-2</v>
      </c>
      <c r="C235" s="3">
        <f>IF(Table1[[#This Row],[Tesouro Prefixado]]="","",(B235+1)^(1/252))</f>
        <v>1.0003764816888006</v>
      </c>
      <c r="D235" s="2">
        <f>IF(Table1[[#This Row],[Column2]]="","",(1+D234)*(C235)-1)</f>
        <v>9.1664641281774539E-2</v>
      </c>
      <c r="E235" s="1">
        <f>IF(Table1[[#This Row],[Column1]]="","",VLOOKUP(A235,COPOMs!B:E,4)+prêmio_de_risco)</f>
        <v>9.2499999999999971E-2</v>
      </c>
      <c r="F235" s="3">
        <f>IF(Table1[[#This Row],[Tesouro Selic: Cenário 1]]="","",(E235+1)^(1/252))</f>
        <v>1.0003511276943453</v>
      </c>
      <c r="G235" s="2">
        <f>IF(Table1[[#This Row],[Column4]]="","",(1+G234)*(F235)-1)</f>
        <v>9.811414735734636E-2</v>
      </c>
      <c r="H235" s="1">
        <f>IF(Table1[[#This Row],[Column1]]="","",VLOOKUP(A235,COPOMs!B:H,7)+prêmio_de_risco)</f>
        <v>6.7500000000000032E-2</v>
      </c>
      <c r="I235" s="3">
        <f>IF(Table1[[#This Row],[Tesouro Selic: Cenário 2]]="","",(H235+1)^(1/252))</f>
        <v>1.0002592378269568</v>
      </c>
      <c r="J235" s="2">
        <f>IF(Table1[[#This Row],[Column6]]="","",(1+J234)*(I235)-1)</f>
        <v>8.9145434003050861E-2</v>
      </c>
      <c r="K235" s="1">
        <f>IF(Table1[[#This Row],[Column1]]="","",VLOOKUP(A235,COPOMs!B:K,10)+prêmio_de_risco)</f>
        <v>9.9999999999999978E-2</v>
      </c>
      <c r="L235" s="3">
        <f>IF(Table1[[#This Row],[Tesouro Selic: Cenário 3]]="","",(K235+1)^(1/252))</f>
        <v>1.0003782865315343</v>
      </c>
      <c r="M235" s="2">
        <f>IF(Table1[[#This Row],[Column8]]="","",(1+M234)*(L235)-1)</f>
        <v>0.1020996389563944</v>
      </c>
    </row>
    <row r="236" spans="1:13" x14ac:dyDescent="0.25">
      <c r="A236" s="15">
        <f t="shared" si="6"/>
        <v>43136</v>
      </c>
      <c r="B236" s="25">
        <f t="shared" si="7"/>
        <v>9.9500000000000005E-2</v>
      </c>
      <c r="C236" s="3">
        <f>IF(Table1[[#This Row],[Tesouro Prefixado]]="","",(B236+1)^(1/252))</f>
        <v>1.0003764816888006</v>
      </c>
      <c r="D236" s="2">
        <f>IF(Table1[[#This Row],[Column2]]="","",(1+D235)*(C236)-1)</f>
        <v>9.2075633029528259E-2</v>
      </c>
      <c r="E236" s="1">
        <f>IF(Table1[[#This Row],[Column1]]="","",VLOOKUP(A236,COPOMs!B:E,4)+prêmio_de_risco)</f>
        <v>9.2499999999999971E-2</v>
      </c>
      <c r="F236" s="3">
        <f>IF(Table1[[#This Row],[Tesouro Selic: Cenário 1]]="","",(E236+1)^(1/252))</f>
        <v>1.0003511276943453</v>
      </c>
      <c r="G236" s="2">
        <f>IF(Table1[[#This Row],[Column4]]="","",(1+G235)*(F236)-1)</f>
        <v>9.8499725646035818E-2</v>
      </c>
      <c r="H236" s="1">
        <f>IF(Table1[[#This Row],[Column1]]="","",VLOOKUP(A236,COPOMs!B:H,7)+prêmio_de_risco)</f>
        <v>6.7500000000000032E-2</v>
      </c>
      <c r="I236" s="3">
        <f>IF(Table1[[#This Row],[Tesouro Selic: Cenário 2]]="","",(H236+1)^(1/252))</f>
        <v>1.0002592378269568</v>
      </c>
      <c r="J236" s="2">
        <f>IF(Table1[[#This Row],[Column6]]="","",(1+J235)*(I236)-1)</f>
        <v>8.9427781698601772E-2</v>
      </c>
      <c r="K236" s="1">
        <f>IF(Table1[[#This Row],[Column1]]="","",VLOOKUP(A236,COPOMs!B:K,10)+prêmio_de_risco)</f>
        <v>9.9999999999999978E-2</v>
      </c>
      <c r="L236" s="3">
        <f>IF(Table1[[#This Row],[Tesouro Selic: Cenário 3]]="","",(K236+1)^(1/252))</f>
        <v>1.0003782865315343</v>
      </c>
      <c r="M236" s="2">
        <f>IF(Table1[[#This Row],[Column8]]="","",(1+M235)*(L236)-1)</f>
        <v>0.10251654840622049</v>
      </c>
    </row>
    <row r="237" spans="1:13" x14ac:dyDescent="0.25">
      <c r="A237" s="15">
        <f t="shared" si="6"/>
        <v>43137</v>
      </c>
      <c r="B237" s="25">
        <f t="shared" si="7"/>
        <v>9.9500000000000005E-2</v>
      </c>
      <c r="C237" s="3">
        <f>IF(Table1[[#This Row],[Tesouro Prefixado]]="","",(B237+1)^(1/252))</f>
        <v>1.0003764816888006</v>
      </c>
      <c r="D237" s="2">
        <f>IF(Table1[[#This Row],[Column2]]="","",(1+D236)*(C237)-1)</f>
        <v>9.2486779508149208E-2</v>
      </c>
      <c r="E237" s="1">
        <f>IF(Table1[[#This Row],[Column1]]="","",VLOOKUP(A237,COPOMs!B:E,4)+prêmio_de_risco)</f>
        <v>9.2499999999999971E-2</v>
      </c>
      <c r="F237" s="3">
        <f>IF(Table1[[#This Row],[Tesouro Selic: Cenário 1]]="","",(E237+1)^(1/252))</f>
        <v>1.0003511276943453</v>
      </c>
      <c r="G237" s="2">
        <f>IF(Table1[[#This Row],[Column4]]="","",(1+G236)*(F237)-1)</f>
        <v>9.8885439321940938E-2</v>
      </c>
      <c r="H237" s="1">
        <f>IF(Table1[[#This Row],[Column1]]="","",VLOOKUP(A237,COPOMs!B:H,7)+prêmio_de_risco)</f>
        <v>6.7500000000000032E-2</v>
      </c>
      <c r="I237" s="3">
        <f>IF(Table1[[#This Row],[Tesouro Selic: Cenário 2]]="","",(H237+1)^(1/252))</f>
        <v>1.0002592378269568</v>
      </c>
      <c r="J237" s="2">
        <f>IF(Table1[[#This Row],[Column6]]="","",(1+J236)*(I237)-1)</f>
        <v>8.9710202589355692E-2</v>
      </c>
      <c r="K237" s="1">
        <f>IF(Table1[[#This Row],[Column1]]="","",VLOOKUP(A237,COPOMs!B:K,10)+prêmio_de_risco)</f>
        <v>9.9999999999999978E-2</v>
      </c>
      <c r="L237" s="3">
        <f>IF(Table1[[#This Row],[Tesouro Selic: Cenário 3]]="","",(K237+1)^(1/252))</f>
        <v>1.0003782865315343</v>
      </c>
      <c r="M237" s="2">
        <f>IF(Table1[[#This Row],[Column8]]="","",(1+M236)*(L237)-1)</f>
        <v>0.1029336155672762</v>
      </c>
    </row>
    <row r="238" spans="1:13" x14ac:dyDescent="0.25">
      <c r="A238" s="15">
        <f t="shared" si="6"/>
        <v>43138</v>
      </c>
      <c r="B238" s="25">
        <f t="shared" si="7"/>
        <v>9.9500000000000005E-2</v>
      </c>
      <c r="C238" s="3">
        <f>IF(Table1[[#This Row],[Tesouro Prefixado]]="","",(B238+1)^(1/252))</f>
        <v>1.0003764816888006</v>
      </c>
      <c r="D238" s="2">
        <f>IF(Table1[[#This Row],[Column2]]="","",(1+D237)*(C238)-1)</f>
        <v>9.289808077589079E-2</v>
      </c>
      <c r="E238" s="1">
        <f>IF(Table1[[#This Row],[Column1]]="","",VLOOKUP(A238,COPOMs!B:E,4)+prêmio_de_risco)</f>
        <v>9.2499999999999971E-2</v>
      </c>
      <c r="F238" s="3">
        <f>IF(Table1[[#This Row],[Tesouro Selic: Cenário 1]]="","",(E238+1)^(1/252))</f>
        <v>1.0003511276943453</v>
      </c>
      <c r="G238" s="2">
        <f>IF(Table1[[#This Row],[Column4]]="","",(1+G237)*(F238)-1)</f>
        <v>9.9271288432599691E-2</v>
      </c>
      <c r="H238" s="1">
        <f>IF(Table1[[#This Row],[Column1]]="","",VLOOKUP(A238,COPOMs!B:H,7)+prêmio_de_risco)</f>
        <v>6.7500000000000032E-2</v>
      </c>
      <c r="I238" s="3">
        <f>IF(Table1[[#This Row],[Tesouro Selic: Cenário 2]]="","",(H238+1)^(1/252))</f>
        <v>1.0002592378269568</v>
      </c>
      <c r="J238" s="2">
        <f>IF(Table1[[#This Row],[Column6]]="","",(1+J237)*(I238)-1)</f>
        <v>8.9992696694287666E-2</v>
      </c>
      <c r="K238" s="1">
        <f>IF(Table1[[#This Row],[Column1]]="","",VLOOKUP(A238,COPOMs!B:K,10)+prêmio_de_risco)</f>
        <v>9.9999999999999978E-2</v>
      </c>
      <c r="L238" s="3">
        <f>IF(Table1[[#This Row],[Tesouro Selic: Cenário 3]]="","",(K238+1)^(1/252))</f>
        <v>1.0003782865315343</v>
      </c>
      <c r="M238" s="2">
        <f>IF(Table1[[#This Row],[Column8]]="","",(1+M237)*(L238)-1)</f>
        <v>0.10335084049922161</v>
      </c>
    </row>
    <row r="239" spans="1:13" x14ac:dyDescent="0.25">
      <c r="A239" s="15">
        <f t="shared" si="6"/>
        <v>43139</v>
      </c>
      <c r="B239" s="25">
        <f t="shared" si="7"/>
        <v>9.9500000000000005E-2</v>
      </c>
      <c r="C239" s="3">
        <f>IF(Table1[[#This Row],[Tesouro Prefixado]]="","",(B239+1)^(1/252))</f>
        <v>1.0003764816888006</v>
      </c>
      <c r="D239" s="2">
        <f>IF(Table1[[#This Row],[Column2]]="","",(1+D238)*(C239)-1)</f>
        <v>9.3309536891028166E-2</v>
      </c>
      <c r="E239" s="1">
        <f>IF(Table1[[#This Row],[Column1]]="","",VLOOKUP(A239,COPOMs!B:E,4)+prêmio_de_risco)</f>
        <v>9.2499999999999971E-2</v>
      </c>
      <c r="F239" s="3">
        <f>IF(Table1[[#This Row],[Tesouro Selic: Cenário 1]]="","",(E239+1)^(1/252))</f>
        <v>1.0003511276943453</v>
      </c>
      <c r="G239" s="2">
        <f>IF(Table1[[#This Row],[Column4]]="","",(1+G238)*(F239)-1)</f>
        <v>9.9657273025566928E-2</v>
      </c>
      <c r="H239" s="1">
        <f>IF(Table1[[#This Row],[Column1]]="","",VLOOKUP(A239,COPOMs!B:H,7)+prêmio_de_risco)</f>
        <v>6.7500000000000032E-2</v>
      </c>
      <c r="I239" s="3">
        <f>IF(Table1[[#This Row],[Tesouro Selic: Cenário 2]]="","",(H239+1)^(1/252))</f>
        <v>1.0002592378269568</v>
      </c>
      <c r="J239" s="2">
        <f>IF(Table1[[#This Row],[Column6]]="","",(1+J238)*(I239)-1)</f>
        <v>9.02752640323774E-2</v>
      </c>
      <c r="K239" s="1">
        <f>IF(Table1[[#This Row],[Column1]]="","",VLOOKUP(A239,COPOMs!B:K,10)+prêmio_de_risco)</f>
        <v>9.9999999999999978E-2</v>
      </c>
      <c r="L239" s="3">
        <f>IF(Table1[[#This Row],[Tesouro Selic: Cenário 3]]="","",(K239+1)^(1/252))</f>
        <v>1.0003782865315343</v>
      </c>
      <c r="M239" s="2">
        <f>IF(Table1[[#This Row],[Column8]]="","",(1+M238)*(L239)-1)</f>
        <v>0.1037682232617394</v>
      </c>
    </row>
    <row r="240" spans="1:13" x14ac:dyDescent="0.25">
      <c r="A240" s="15">
        <f t="shared" si="6"/>
        <v>43140</v>
      </c>
      <c r="B240" s="25">
        <f t="shared" si="7"/>
        <v>9.9500000000000005E-2</v>
      </c>
      <c r="C240" s="3">
        <f>IF(Table1[[#This Row],[Tesouro Prefixado]]="","",(B240+1)^(1/252))</f>
        <v>1.0003764816888006</v>
      </c>
      <c r="D240" s="2">
        <f>IF(Table1[[#This Row],[Column2]]="","",(1+D239)*(C240)-1)</f>
        <v>9.3721147911858704E-2</v>
      </c>
      <c r="E240" s="1">
        <f>IF(Table1[[#This Row],[Column1]]="","",VLOOKUP(A240,COPOMs!B:E,4)+prêmio_de_risco)</f>
        <v>9.2499999999999971E-2</v>
      </c>
      <c r="F240" s="3">
        <f>IF(Table1[[#This Row],[Tesouro Selic: Cenário 1]]="","",(E240+1)^(1/252))</f>
        <v>1.0003511276943453</v>
      </c>
      <c r="G240" s="2">
        <f>IF(Table1[[#This Row],[Column4]]="","",(1+G239)*(F240)-1)</f>
        <v>0.10004339314841437</v>
      </c>
      <c r="H240" s="1">
        <f>IF(Table1[[#This Row],[Column1]]="","",VLOOKUP(A240,COPOMs!B:H,7)+prêmio_de_risco)</f>
        <v>6.7500000000000032E-2</v>
      </c>
      <c r="I240" s="3">
        <f>IF(Table1[[#This Row],[Tesouro Selic: Cenário 2]]="","",(H240+1)^(1/252))</f>
        <v>1.0002592378269568</v>
      </c>
      <c r="J240" s="2">
        <f>IF(Table1[[#This Row],[Column6]]="","",(1+J239)*(I240)-1)</f>
        <v>9.055790462260993E-2</v>
      </c>
      <c r="K240" s="1">
        <f>IF(Table1[[#This Row],[Column1]]="","",VLOOKUP(A240,COPOMs!B:K,10)+prêmio_de_risco)</f>
        <v>9.9999999999999978E-2</v>
      </c>
      <c r="L240" s="3">
        <f>IF(Table1[[#This Row],[Tesouro Selic: Cenário 3]]="","",(K240+1)^(1/252))</f>
        <v>1.0003782865315343</v>
      </c>
      <c r="M240" s="2">
        <f>IF(Table1[[#This Row],[Column8]]="","",(1+M239)*(L240)-1)</f>
        <v>0.10418576391453493</v>
      </c>
    </row>
    <row r="241" spans="1:13" x14ac:dyDescent="0.25">
      <c r="A241" s="15">
        <f t="shared" si="6"/>
        <v>43145</v>
      </c>
      <c r="B241" s="25">
        <f t="shared" si="7"/>
        <v>9.9500000000000005E-2</v>
      </c>
      <c r="C241" s="3">
        <f>IF(Table1[[#This Row],[Tesouro Prefixado]]="","",(B241+1)^(1/252))</f>
        <v>1.0003764816888006</v>
      </c>
      <c r="D241" s="2">
        <f>IF(Table1[[#This Row],[Column2]]="","",(1+D240)*(C241)-1)</f>
        <v>9.4132913896701531E-2</v>
      </c>
      <c r="E241" s="1">
        <f>IF(Table1[[#This Row],[Column1]]="","",VLOOKUP(A241,COPOMs!B:E,4)+prêmio_de_risco)</f>
        <v>9.2499999999999971E-2</v>
      </c>
      <c r="F241" s="3">
        <f>IF(Table1[[#This Row],[Tesouro Selic: Cenário 1]]="","",(E241+1)^(1/252))</f>
        <v>1.0003511276943453</v>
      </c>
      <c r="G241" s="2">
        <f>IF(Table1[[#This Row],[Column4]]="","",(1+G240)*(F241)-1)</f>
        <v>0.1004296488487304</v>
      </c>
      <c r="H241" s="1">
        <f>IF(Table1[[#This Row],[Column1]]="","",VLOOKUP(A241,COPOMs!B:H,7)+prêmio_de_risco)</f>
        <v>6.7500000000000032E-2</v>
      </c>
      <c r="I241" s="3">
        <f>IF(Table1[[#This Row],[Tesouro Selic: Cenário 2]]="","",(H241+1)^(1/252))</f>
        <v>1.0002592378269568</v>
      </c>
      <c r="J241" s="2">
        <f>IF(Table1[[#This Row],[Column6]]="","",(1+J240)*(I241)-1)</f>
        <v>9.0840618483974955E-2</v>
      </c>
      <c r="K241" s="1">
        <f>IF(Table1[[#This Row],[Column1]]="","",VLOOKUP(A241,COPOMs!B:K,10)+prêmio_de_risco)</f>
        <v>9.9999999999999978E-2</v>
      </c>
      <c r="L241" s="3">
        <f>IF(Table1[[#This Row],[Tesouro Selic: Cenário 3]]="","",(K241+1)^(1/252))</f>
        <v>1.0003782865315343</v>
      </c>
      <c r="M241" s="2">
        <f>IF(Table1[[#This Row],[Column8]]="","",(1+M240)*(L241)-1)</f>
        <v>0.10460346251733577</v>
      </c>
    </row>
    <row r="242" spans="1:13" x14ac:dyDescent="0.25">
      <c r="A242" s="15">
        <f t="shared" si="6"/>
        <v>43146</v>
      </c>
      <c r="B242" s="25">
        <f t="shared" si="7"/>
        <v>9.9500000000000005E-2</v>
      </c>
      <c r="C242" s="3">
        <f>IF(Table1[[#This Row],[Tesouro Prefixado]]="","",(B242+1)^(1/252))</f>
        <v>1.0003764816888006</v>
      </c>
      <c r="D242" s="2">
        <f>IF(Table1[[#This Row],[Column2]]="","",(1+D241)*(C242)-1)</f>
        <v>9.4544834903897534E-2</v>
      </c>
      <c r="E242" s="1">
        <f>IF(Table1[[#This Row],[Column1]]="","",VLOOKUP(A242,COPOMs!B:E,4)+prêmio_de_risco)</f>
        <v>9.2499999999999971E-2</v>
      </c>
      <c r="F242" s="3">
        <f>IF(Table1[[#This Row],[Tesouro Selic: Cenário 1]]="","",(E242+1)^(1/252))</f>
        <v>1.0003511276943453</v>
      </c>
      <c r="G242" s="2">
        <f>IF(Table1[[#This Row],[Column4]]="","",(1+G241)*(F242)-1)</f>
        <v>0.10081604017411983</v>
      </c>
      <c r="H242" s="1">
        <f>IF(Table1[[#This Row],[Column1]]="","",VLOOKUP(A242,COPOMs!B:H,7)+prêmio_de_risco)</f>
        <v>6.7500000000000032E-2</v>
      </c>
      <c r="I242" s="3">
        <f>IF(Table1[[#This Row],[Tesouro Selic: Cenário 2]]="","",(H242+1)^(1/252))</f>
        <v>1.0002592378269568</v>
      </c>
      <c r="J242" s="2">
        <f>IF(Table1[[#This Row],[Column6]]="","",(1+J241)*(I242)-1)</f>
        <v>9.1123405635467059E-2</v>
      </c>
      <c r="K242" s="1">
        <f>IF(Table1[[#This Row],[Column1]]="","",VLOOKUP(A242,COPOMs!B:K,10)+prêmio_de_risco)</f>
        <v>9.9999999999999978E-2</v>
      </c>
      <c r="L242" s="3">
        <f>IF(Table1[[#This Row],[Tesouro Selic: Cenário 3]]="","",(K242+1)^(1/252))</f>
        <v>1.0003782865315343</v>
      </c>
      <c r="M242" s="2">
        <f>IF(Table1[[#This Row],[Column8]]="","",(1+M241)*(L242)-1)</f>
        <v>0.1050213191298921</v>
      </c>
    </row>
    <row r="243" spans="1:13" x14ac:dyDescent="0.25">
      <c r="A243" s="15">
        <f t="shared" si="6"/>
        <v>43147</v>
      </c>
      <c r="B243" s="25">
        <f t="shared" si="7"/>
        <v>9.9500000000000005E-2</v>
      </c>
      <c r="C243" s="3">
        <f>IF(Table1[[#This Row],[Tesouro Prefixado]]="","",(B243+1)^(1/252))</f>
        <v>1.0003764816888006</v>
      </c>
      <c r="D243" s="2">
        <f>IF(Table1[[#This Row],[Column2]]="","",(1+D242)*(C243)-1)</f>
        <v>9.4956910991810028E-2</v>
      </c>
      <c r="E243" s="1">
        <f>IF(Table1[[#This Row],[Column1]]="","",VLOOKUP(A243,COPOMs!B:E,4)+prêmio_de_risco)</f>
        <v>9.2499999999999971E-2</v>
      </c>
      <c r="F243" s="3">
        <f>IF(Table1[[#This Row],[Tesouro Selic: Cenário 1]]="","",(E243+1)^(1/252))</f>
        <v>1.0003511276943453</v>
      </c>
      <c r="G243" s="2">
        <f>IF(Table1[[#This Row],[Column4]]="","",(1+G242)*(F243)-1)</f>
        <v>0.10120256717220455</v>
      </c>
      <c r="H243" s="1">
        <f>IF(Table1[[#This Row],[Column1]]="","",VLOOKUP(A243,COPOMs!B:H,7)+prêmio_de_risco)</f>
        <v>6.7500000000000032E-2</v>
      </c>
      <c r="I243" s="3">
        <f>IF(Table1[[#This Row],[Tesouro Selic: Cenário 2]]="","",(H243+1)^(1/252))</f>
        <v>1.0002592378269568</v>
      </c>
      <c r="J243" s="2">
        <f>IF(Table1[[#This Row],[Column6]]="","",(1+J242)*(I243)-1)</f>
        <v>9.1406266096085709E-2</v>
      </c>
      <c r="K243" s="1">
        <f>IF(Table1[[#This Row],[Column1]]="","",VLOOKUP(A243,COPOMs!B:K,10)+prêmio_de_risco)</f>
        <v>9.9999999999999978E-2</v>
      </c>
      <c r="L243" s="3">
        <f>IF(Table1[[#This Row],[Tesouro Selic: Cenário 3]]="","",(K243+1)^(1/252))</f>
        <v>1.0003782865315343</v>
      </c>
      <c r="M243" s="2">
        <f>IF(Table1[[#This Row],[Column8]]="","",(1+M242)*(L243)-1)</f>
        <v>0.10543933381197723</v>
      </c>
    </row>
    <row r="244" spans="1:13" x14ac:dyDescent="0.25">
      <c r="A244" s="15">
        <f t="shared" si="6"/>
        <v>43150</v>
      </c>
      <c r="B244" s="25">
        <f t="shared" si="7"/>
        <v>9.9500000000000005E-2</v>
      </c>
      <c r="C244" s="3">
        <f>IF(Table1[[#This Row],[Tesouro Prefixado]]="","",(B244+1)^(1/252))</f>
        <v>1.0003764816888006</v>
      </c>
      <c r="D244" s="2">
        <f>IF(Table1[[#This Row],[Column2]]="","",(1+D243)*(C244)-1)</f>
        <v>9.5369142218824088E-2</v>
      </c>
      <c r="E244" s="1">
        <f>IF(Table1[[#This Row],[Column1]]="","",VLOOKUP(A244,COPOMs!B:E,4)+prêmio_de_risco)</f>
        <v>9.2499999999999971E-2</v>
      </c>
      <c r="F244" s="3">
        <f>IF(Table1[[#This Row],[Tesouro Selic: Cenário 1]]="","",(E244+1)^(1/252))</f>
        <v>1.0003511276943453</v>
      </c>
      <c r="G244" s="2">
        <f>IF(Table1[[#This Row],[Column4]]="","",(1+G243)*(F244)-1)</f>
        <v>0.10158922989062291</v>
      </c>
      <c r="H244" s="1">
        <f>IF(Table1[[#This Row],[Column1]]="","",VLOOKUP(A244,COPOMs!B:H,7)+prêmio_de_risco)</f>
        <v>6.7500000000000032E-2</v>
      </c>
      <c r="I244" s="3">
        <f>IF(Table1[[#This Row],[Tesouro Selic: Cenário 2]]="","",(H244+1)^(1/252))</f>
        <v>1.0002592378269568</v>
      </c>
      <c r="J244" s="2">
        <f>IF(Table1[[#This Row],[Column6]]="","",(1+J243)*(I244)-1)</f>
        <v>9.1689199884835482E-2</v>
      </c>
      <c r="K244" s="1">
        <f>IF(Table1[[#This Row],[Column1]]="","",VLOOKUP(A244,COPOMs!B:K,10)+prêmio_de_risco)</f>
        <v>9.9999999999999978E-2</v>
      </c>
      <c r="L244" s="3">
        <f>IF(Table1[[#This Row],[Tesouro Selic: Cenário 3]]="","",(K244+1)^(1/252))</f>
        <v>1.0003782865315343</v>
      </c>
      <c r="M244" s="2">
        <f>IF(Table1[[#This Row],[Column8]]="","",(1+M243)*(L244)-1)</f>
        <v>0.10585750662338644</v>
      </c>
    </row>
    <row r="245" spans="1:13" x14ac:dyDescent="0.25">
      <c r="A245" s="15">
        <f t="shared" si="6"/>
        <v>43151</v>
      </c>
      <c r="B245" s="25">
        <f t="shared" si="7"/>
        <v>9.9500000000000005E-2</v>
      </c>
      <c r="C245" s="3">
        <f>IF(Table1[[#This Row],[Tesouro Prefixado]]="","",(B245+1)^(1/252))</f>
        <v>1.0003764816888006</v>
      </c>
      <c r="D245" s="2">
        <f>IF(Table1[[#This Row],[Column2]]="","",(1+D244)*(C245)-1)</f>
        <v>9.5781528643346547E-2</v>
      </c>
      <c r="E245" s="1">
        <f>IF(Table1[[#This Row],[Column1]]="","",VLOOKUP(A245,COPOMs!B:E,4)+prêmio_de_risco)</f>
        <v>9.2499999999999971E-2</v>
      </c>
      <c r="F245" s="3">
        <f>IF(Table1[[#This Row],[Tesouro Selic: Cenário 1]]="","",(E245+1)^(1/252))</f>
        <v>1.0003511276943453</v>
      </c>
      <c r="G245" s="2">
        <f>IF(Table1[[#This Row],[Column4]]="","",(1+G244)*(F245)-1)</f>
        <v>0.10197602837703013</v>
      </c>
      <c r="H245" s="1">
        <f>IF(Table1[[#This Row],[Column1]]="","",VLOOKUP(A245,COPOMs!B:H,7)+prêmio_de_risco)</f>
        <v>6.7500000000000032E-2</v>
      </c>
      <c r="I245" s="3">
        <f>IF(Table1[[#This Row],[Tesouro Selic: Cenário 2]]="","",(H245+1)^(1/252))</f>
        <v>1.0002592378269568</v>
      </c>
      <c r="J245" s="2">
        <f>IF(Table1[[#This Row],[Column6]]="","",(1+J244)*(I245)-1)</f>
        <v>9.1972207020725838E-2</v>
      </c>
      <c r="K245" s="1">
        <f>IF(Table1[[#This Row],[Column1]]="","",VLOOKUP(A245,COPOMs!B:K,10)+prêmio_de_risco)</f>
        <v>9.9999999999999978E-2</v>
      </c>
      <c r="L245" s="3">
        <f>IF(Table1[[#This Row],[Tesouro Selic: Cenário 3]]="","",(K245+1)^(1/252))</f>
        <v>1.0003782865315343</v>
      </c>
      <c r="M245" s="2">
        <f>IF(Table1[[#This Row],[Column8]]="","",(1+M244)*(L245)-1)</f>
        <v>0.10627583762393811</v>
      </c>
    </row>
    <row r="246" spans="1:13" x14ac:dyDescent="0.25">
      <c r="A246" s="15">
        <f t="shared" si="6"/>
        <v>43152</v>
      </c>
      <c r="B246" s="25">
        <f t="shared" si="7"/>
        <v>9.9500000000000005E-2</v>
      </c>
      <c r="C246" s="3">
        <f>IF(Table1[[#This Row],[Tesouro Prefixado]]="","",(B246+1)^(1/252))</f>
        <v>1.0003764816888006</v>
      </c>
      <c r="D246" s="2">
        <f>IF(Table1[[#This Row],[Column2]]="","",(1+D245)*(C246)-1)</f>
        <v>9.6194070323806669E-2</v>
      </c>
      <c r="E246" s="1">
        <f>IF(Table1[[#This Row],[Column1]]="","",VLOOKUP(A246,COPOMs!B:E,4)+prêmio_de_risco)</f>
        <v>9.2499999999999971E-2</v>
      </c>
      <c r="F246" s="3">
        <f>IF(Table1[[#This Row],[Tesouro Selic: Cenário 1]]="","",(E246+1)^(1/252))</f>
        <v>1.0003511276943453</v>
      </c>
      <c r="G246" s="2">
        <f>IF(Table1[[#This Row],[Column4]]="","",(1+G245)*(F246)-1)</f>
        <v>0.10236296267909806</v>
      </c>
      <c r="H246" s="1">
        <f>IF(Table1[[#This Row],[Column1]]="","",VLOOKUP(A246,COPOMs!B:H,7)+prêmio_de_risco)</f>
        <v>6.7500000000000032E-2</v>
      </c>
      <c r="I246" s="3">
        <f>IF(Table1[[#This Row],[Tesouro Selic: Cenário 2]]="","",(H246+1)^(1/252))</f>
        <v>1.0002592378269568</v>
      </c>
      <c r="J246" s="2">
        <f>IF(Table1[[#This Row],[Column6]]="","",(1+J245)*(I246)-1)</f>
        <v>9.2255287522771123E-2</v>
      </c>
      <c r="K246" s="1">
        <f>IF(Table1[[#This Row],[Column1]]="","",VLOOKUP(A246,COPOMs!B:K,10)+prêmio_de_risco)</f>
        <v>9.9999999999999978E-2</v>
      </c>
      <c r="L246" s="3">
        <f>IF(Table1[[#This Row],[Tesouro Selic: Cenário 3]]="","",(K246+1)^(1/252))</f>
        <v>1.0003782865315343</v>
      </c>
      <c r="M246" s="2">
        <f>IF(Table1[[#This Row],[Column8]]="","",(1+M245)*(L246)-1)</f>
        <v>0.10669432687347302</v>
      </c>
    </row>
    <row r="247" spans="1:13" x14ac:dyDescent="0.25">
      <c r="A247" s="15">
        <f t="shared" si="6"/>
        <v>43153</v>
      </c>
      <c r="B247" s="25">
        <f t="shared" si="7"/>
        <v>9.9500000000000005E-2</v>
      </c>
      <c r="C247" s="3">
        <f>IF(Table1[[#This Row],[Tesouro Prefixado]]="","",(B247+1)^(1/252))</f>
        <v>1.0003764816888006</v>
      </c>
      <c r="D247" s="2">
        <f>IF(Table1[[#This Row],[Column2]]="","",(1+D246)*(C247)-1)</f>
        <v>9.6606767318655251E-2</v>
      </c>
      <c r="E247" s="1">
        <f>IF(Table1[[#This Row],[Column1]]="","",VLOOKUP(A247,COPOMs!B:E,4)+prêmio_de_risco)</f>
        <v>9.2499999999999971E-2</v>
      </c>
      <c r="F247" s="3">
        <f>IF(Table1[[#This Row],[Tesouro Selic: Cenário 1]]="","",(E247+1)^(1/252))</f>
        <v>1.0003511276943453</v>
      </c>
      <c r="G247" s="2">
        <f>IF(Table1[[#This Row],[Column4]]="","",(1+G246)*(F247)-1)</f>
        <v>0.10275003284451523</v>
      </c>
      <c r="H247" s="1">
        <f>IF(Table1[[#This Row],[Column1]]="","",VLOOKUP(A247,COPOMs!B:H,7)+prêmio_de_risco)</f>
        <v>6.7500000000000032E-2</v>
      </c>
      <c r="I247" s="3">
        <f>IF(Table1[[#This Row],[Tesouro Selic: Cenário 2]]="","",(H247+1)^(1/252))</f>
        <v>1.0002592378269568</v>
      </c>
      <c r="J247" s="2">
        <f>IF(Table1[[#This Row],[Column6]]="","",(1+J246)*(I247)-1)</f>
        <v>9.2538441409990568E-2</v>
      </c>
      <c r="K247" s="1">
        <f>IF(Table1[[#This Row],[Column1]]="","",VLOOKUP(A247,COPOMs!B:K,10)+prêmio_de_risco)</f>
        <v>9.9999999999999978E-2</v>
      </c>
      <c r="L247" s="3">
        <f>IF(Table1[[#This Row],[Tesouro Selic: Cenário 3]]="","",(K247+1)^(1/252))</f>
        <v>1.0003782865315343</v>
      </c>
      <c r="M247" s="2">
        <f>IF(Table1[[#This Row],[Column8]]="","",(1+M246)*(L247)-1)</f>
        <v>0.10711297443185464</v>
      </c>
    </row>
    <row r="248" spans="1:13" x14ac:dyDescent="0.25">
      <c r="A248" s="15">
        <f t="shared" si="6"/>
        <v>43154</v>
      </c>
      <c r="B248" s="25">
        <f t="shared" si="7"/>
        <v>9.9500000000000005E-2</v>
      </c>
      <c r="C248" s="3">
        <f>IF(Table1[[#This Row],[Tesouro Prefixado]]="","",(B248+1)^(1/252))</f>
        <v>1.0003764816888006</v>
      </c>
      <c r="D248" s="2">
        <f>IF(Table1[[#This Row],[Column2]]="","",(1+D247)*(C248)-1)</f>
        <v>9.7019619686365521E-2</v>
      </c>
      <c r="E248" s="1">
        <f>IF(Table1[[#This Row],[Column1]]="","",VLOOKUP(A248,COPOMs!B:E,4)+prêmio_de_risco)</f>
        <v>9.2499999999999971E-2</v>
      </c>
      <c r="F248" s="3">
        <f>IF(Table1[[#This Row],[Tesouro Selic: Cenário 1]]="","",(E248+1)^(1/252))</f>
        <v>1.0003511276943453</v>
      </c>
      <c r="G248" s="2">
        <f>IF(Table1[[#This Row],[Column4]]="","",(1+G247)*(F248)-1)</f>
        <v>0.10313723892098703</v>
      </c>
      <c r="H248" s="1">
        <f>IF(Table1[[#This Row],[Column1]]="","",VLOOKUP(A248,COPOMs!B:H,7)+prêmio_de_risco)</f>
        <v>6.7500000000000032E-2</v>
      </c>
      <c r="I248" s="3">
        <f>IF(Table1[[#This Row],[Tesouro Selic: Cenário 2]]="","",(H248+1)^(1/252))</f>
        <v>1.0002592378269568</v>
      </c>
      <c r="J248" s="2">
        <f>IF(Table1[[#This Row],[Column6]]="","",(1+J247)*(I248)-1)</f>
        <v>9.2821668701408511E-2</v>
      </c>
      <c r="K248" s="1">
        <f>IF(Table1[[#This Row],[Column1]]="","",VLOOKUP(A248,COPOMs!B:K,10)+prêmio_de_risco)</f>
        <v>9.9999999999999978E-2</v>
      </c>
      <c r="L248" s="3">
        <f>IF(Table1[[#This Row],[Tesouro Selic: Cenário 3]]="","",(K248+1)^(1/252))</f>
        <v>1.0003782865315343</v>
      </c>
      <c r="M248" s="2">
        <f>IF(Table1[[#This Row],[Column8]]="","",(1+M247)*(L248)-1)</f>
        <v>0.10753178035896904</v>
      </c>
    </row>
    <row r="249" spans="1:13" x14ac:dyDescent="0.25">
      <c r="A249" s="15">
        <f t="shared" si="6"/>
        <v>43157</v>
      </c>
      <c r="B249" s="25">
        <f t="shared" si="7"/>
        <v>9.9500000000000005E-2</v>
      </c>
      <c r="C249" s="3">
        <f>IF(Table1[[#This Row],[Tesouro Prefixado]]="","",(B249+1)^(1/252))</f>
        <v>1.0003764816888006</v>
      </c>
      <c r="D249" s="2">
        <f>IF(Table1[[#This Row],[Column2]]="","",(1+D248)*(C249)-1)</f>
        <v>9.7432627485432466E-2</v>
      </c>
      <c r="E249" s="1">
        <f>IF(Table1[[#This Row],[Column1]]="","",VLOOKUP(A249,COPOMs!B:E,4)+prêmio_de_risco)</f>
        <v>9.2499999999999971E-2</v>
      </c>
      <c r="F249" s="3">
        <f>IF(Table1[[#This Row],[Tesouro Selic: Cenário 1]]="","",(E249+1)^(1/252))</f>
        <v>1.0003511276943453</v>
      </c>
      <c r="G249" s="2">
        <f>IF(Table1[[#This Row],[Column4]]="","",(1+G248)*(F249)-1)</f>
        <v>0.10352458095623573</v>
      </c>
      <c r="H249" s="1">
        <f>IF(Table1[[#This Row],[Column1]]="","",VLOOKUP(A249,COPOMs!B:H,7)+prêmio_de_risco)</f>
        <v>6.7500000000000032E-2</v>
      </c>
      <c r="I249" s="3">
        <f>IF(Table1[[#This Row],[Tesouro Selic: Cenário 2]]="","",(H249+1)^(1/252))</f>
        <v>1.0002592378269568</v>
      </c>
      <c r="J249" s="2">
        <f>IF(Table1[[#This Row],[Column6]]="","",(1+J248)*(I249)-1)</f>
        <v>9.3104969416053951E-2</v>
      </c>
      <c r="K249" s="1">
        <f>IF(Table1[[#This Row],[Column1]]="","",VLOOKUP(A249,COPOMs!B:K,10)+prêmio_de_risco)</f>
        <v>9.9999999999999978E-2</v>
      </c>
      <c r="L249" s="3">
        <f>IF(Table1[[#This Row],[Tesouro Selic: Cenário 3]]="","",(K249+1)^(1/252))</f>
        <v>1.0003782865315343</v>
      </c>
      <c r="M249" s="2">
        <f>IF(Table1[[#This Row],[Column8]]="","",(1+M248)*(L249)-1)</f>
        <v>0.10795074471472499</v>
      </c>
    </row>
    <row r="250" spans="1:13" x14ac:dyDescent="0.25">
      <c r="A250" s="15">
        <f t="shared" si="6"/>
        <v>43158</v>
      </c>
      <c r="B250" s="25">
        <f t="shared" si="7"/>
        <v>9.9500000000000005E-2</v>
      </c>
      <c r="C250" s="3">
        <f>IF(Table1[[#This Row],[Tesouro Prefixado]]="","",(B250+1)^(1/252))</f>
        <v>1.0003764816888006</v>
      </c>
      <c r="D250" s="2">
        <f>IF(Table1[[#This Row],[Column2]]="","",(1+D249)*(C250)-1)</f>
        <v>9.7845790774373054E-2</v>
      </c>
      <c r="E250" s="1">
        <f>IF(Table1[[#This Row],[Column1]]="","",VLOOKUP(A250,COPOMs!B:E,4)+prêmio_de_risco)</f>
        <v>9.2499999999999971E-2</v>
      </c>
      <c r="F250" s="3">
        <f>IF(Table1[[#This Row],[Tesouro Selic: Cenário 1]]="","",(E250+1)^(1/252))</f>
        <v>1.0003511276943453</v>
      </c>
      <c r="G250" s="2">
        <f>IF(Table1[[#This Row],[Column4]]="","",(1+G249)*(F250)-1)</f>
        <v>0.10391205899800027</v>
      </c>
      <c r="H250" s="1">
        <f>IF(Table1[[#This Row],[Column1]]="","",VLOOKUP(A250,COPOMs!B:H,7)+prêmio_de_risco)</f>
        <v>6.7500000000000032E-2</v>
      </c>
      <c r="I250" s="3">
        <f>IF(Table1[[#This Row],[Tesouro Selic: Cenário 2]]="","",(H250+1)^(1/252))</f>
        <v>1.0002592378269568</v>
      </c>
      <c r="J250" s="2">
        <f>IF(Table1[[#This Row],[Column6]]="","",(1+J249)*(I250)-1)</f>
        <v>9.3388343572960997E-2</v>
      </c>
      <c r="K250" s="1">
        <f>IF(Table1[[#This Row],[Column1]]="","",VLOOKUP(A250,COPOMs!B:K,10)+prêmio_de_risco)</f>
        <v>9.9999999999999978E-2</v>
      </c>
      <c r="L250" s="3">
        <f>IF(Table1[[#This Row],[Tesouro Selic: Cenário 3]]="","",(K250+1)^(1/252))</f>
        <v>1.0003782865315343</v>
      </c>
      <c r="M250" s="2">
        <f>IF(Table1[[#This Row],[Column8]]="","",(1+M249)*(L250)-1)</f>
        <v>0.10836986755905387</v>
      </c>
    </row>
    <row r="251" spans="1:13" x14ac:dyDescent="0.25">
      <c r="A251" s="15">
        <f t="shared" si="6"/>
        <v>43159</v>
      </c>
      <c r="B251" s="25">
        <f t="shared" si="7"/>
        <v>9.9500000000000005E-2</v>
      </c>
      <c r="C251" s="3">
        <f>IF(Table1[[#This Row],[Tesouro Prefixado]]="","",(B251+1)^(1/252))</f>
        <v>1.0003764816888006</v>
      </c>
      <c r="D251" s="2">
        <f>IF(Table1[[#This Row],[Column2]]="","",(1+D250)*(C251)-1)</f>
        <v>9.8259109611726458E-2</v>
      </c>
      <c r="E251" s="1">
        <f>IF(Table1[[#This Row],[Column1]]="","",VLOOKUP(A251,COPOMs!B:E,4)+prêmio_de_risco)</f>
        <v>9.2499999999999971E-2</v>
      </c>
      <c r="F251" s="3">
        <f>IF(Table1[[#This Row],[Tesouro Selic: Cenário 1]]="","",(E251+1)^(1/252))</f>
        <v>1.0003511276943453</v>
      </c>
      <c r="G251" s="2">
        <f>IF(Table1[[#This Row],[Column4]]="","",(1+G250)*(F251)-1)</f>
        <v>0.1042996730940362</v>
      </c>
      <c r="H251" s="1">
        <f>IF(Table1[[#This Row],[Column1]]="","",VLOOKUP(A251,COPOMs!B:H,7)+prêmio_de_risco)</f>
        <v>6.7500000000000032E-2</v>
      </c>
      <c r="I251" s="3">
        <f>IF(Table1[[#This Row],[Tesouro Selic: Cenário 2]]="","",(H251+1)^(1/252))</f>
        <v>1.0002592378269568</v>
      </c>
      <c r="J251" s="2">
        <f>IF(Table1[[#This Row],[Column6]]="","",(1+J250)*(I251)-1)</f>
        <v>9.3671791191168641E-2</v>
      </c>
      <c r="K251" s="1">
        <f>IF(Table1[[#This Row],[Column1]]="","",VLOOKUP(A251,COPOMs!B:K,10)+prêmio_de_risco)</f>
        <v>9.9999999999999978E-2</v>
      </c>
      <c r="L251" s="3">
        <f>IF(Table1[[#This Row],[Tesouro Selic: Cenário 3]]="","",(K251+1)^(1/252))</f>
        <v>1.0003782865315343</v>
      </c>
      <c r="M251" s="2">
        <f>IF(Table1[[#This Row],[Column8]]="","",(1+M250)*(L251)-1)</f>
        <v>0.10878914895190994</v>
      </c>
    </row>
    <row r="252" spans="1:13" x14ac:dyDescent="0.25">
      <c r="A252" s="15">
        <f t="shared" si="6"/>
        <v>43160</v>
      </c>
      <c r="B252" s="25">
        <f t="shared" si="7"/>
        <v>9.9500000000000005E-2</v>
      </c>
      <c r="C252" s="3">
        <f>IF(Table1[[#This Row],[Tesouro Prefixado]]="","",(B252+1)^(1/252))</f>
        <v>1.0003764816888006</v>
      </c>
      <c r="D252" s="2">
        <f>IF(Table1[[#This Row],[Column2]]="","",(1+D251)*(C252)-1)</f>
        <v>9.8672584056053614E-2</v>
      </c>
      <c r="E252" s="1">
        <f>IF(Table1[[#This Row],[Column1]]="","",VLOOKUP(A252,COPOMs!B:E,4)+prêmio_de_risco)</f>
        <v>9.2499999999999971E-2</v>
      </c>
      <c r="F252" s="3">
        <f>IF(Table1[[#This Row],[Tesouro Selic: Cenário 1]]="","",(E252+1)^(1/252))</f>
        <v>1.0003511276943453</v>
      </c>
      <c r="G252" s="2">
        <f>IF(Table1[[#This Row],[Column4]]="","",(1+G251)*(F252)-1)</f>
        <v>0.104687423292116</v>
      </c>
      <c r="H252" s="1">
        <f>IF(Table1[[#This Row],[Column1]]="","",VLOOKUP(A252,COPOMs!B:H,7)+prêmio_de_risco)</f>
        <v>6.7500000000000032E-2</v>
      </c>
      <c r="I252" s="3">
        <f>IF(Table1[[#This Row],[Tesouro Selic: Cenário 2]]="","",(H252+1)^(1/252))</f>
        <v>1.0002592378269568</v>
      </c>
      <c r="J252" s="2">
        <f>IF(Table1[[#This Row],[Column6]]="","",(1+J251)*(I252)-1)</f>
        <v>9.3955312289720982E-2</v>
      </c>
      <c r="K252" s="1">
        <f>IF(Table1[[#This Row],[Column1]]="","",VLOOKUP(A252,COPOMs!B:K,10)+prêmio_de_risco)</f>
        <v>9.9999999999999978E-2</v>
      </c>
      <c r="L252" s="3">
        <f>IF(Table1[[#This Row],[Tesouro Selic: Cenário 3]]="","",(K252+1)^(1/252))</f>
        <v>1.0003782865315343</v>
      </c>
      <c r="M252" s="2">
        <f>IF(Table1[[#This Row],[Column8]]="","",(1+M251)*(L252)-1)</f>
        <v>0.10920858895326968</v>
      </c>
    </row>
    <row r="253" spans="1:13" x14ac:dyDescent="0.25">
      <c r="A253" s="15">
        <f t="shared" si="6"/>
        <v>43161</v>
      </c>
      <c r="B253" s="25">
        <f t="shared" si="7"/>
        <v>9.9500000000000005E-2</v>
      </c>
      <c r="C253" s="3">
        <f>IF(Table1[[#This Row],[Tesouro Prefixado]]="","",(B253+1)^(1/252))</f>
        <v>1.0003764816888006</v>
      </c>
      <c r="D253" s="2">
        <f>IF(Table1[[#This Row],[Column2]]="","",(1+D252)*(C253)-1)</f>
        <v>9.908621416593788E-2</v>
      </c>
      <c r="E253" s="1">
        <f>IF(Table1[[#This Row],[Column1]]="","",VLOOKUP(A253,COPOMs!B:E,4)+prêmio_de_risco)</f>
        <v>9.2499999999999971E-2</v>
      </c>
      <c r="F253" s="3">
        <f>IF(Table1[[#This Row],[Tesouro Selic: Cenário 1]]="","",(E253+1)^(1/252))</f>
        <v>1.0003511276943453</v>
      </c>
      <c r="G253" s="2">
        <f>IF(Table1[[#This Row],[Column4]]="","",(1+G252)*(F253)-1)</f>
        <v>0.10507530964002876</v>
      </c>
      <c r="H253" s="1">
        <f>IF(Table1[[#This Row],[Column1]]="","",VLOOKUP(A253,COPOMs!B:H,7)+prêmio_de_risco)</f>
        <v>6.7500000000000032E-2</v>
      </c>
      <c r="I253" s="3">
        <f>IF(Table1[[#This Row],[Tesouro Selic: Cenário 2]]="","",(H253+1)^(1/252))</f>
        <v>1.0002592378269568</v>
      </c>
      <c r="J253" s="2">
        <f>IF(Table1[[#This Row],[Column6]]="","",(1+J252)*(I253)-1)</f>
        <v>9.4238906887666785E-2</v>
      </c>
      <c r="K253" s="1">
        <f>IF(Table1[[#This Row],[Column1]]="","",VLOOKUP(A253,COPOMs!B:K,10)+prêmio_de_risco)</f>
        <v>9.9999999999999978E-2</v>
      </c>
      <c r="L253" s="3">
        <f>IF(Table1[[#This Row],[Tesouro Selic: Cenário 3]]="","",(K253+1)^(1/252))</f>
        <v>1.0003782865315343</v>
      </c>
      <c r="M253" s="2">
        <f>IF(Table1[[#This Row],[Column8]]="","",(1+M252)*(L253)-1)</f>
        <v>0.10962818762313287</v>
      </c>
    </row>
    <row r="254" spans="1:13" x14ac:dyDescent="0.25">
      <c r="A254" s="15">
        <f t="shared" si="6"/>
        <v>43164</v>
      </c>
      <c r="B254" s="25">
        <f t="shared" si="7"/>
        <v>9.9500000000000005E-2</v>
      </c>
      <c r="C254" s="3">
        <f>IF(Table1[[#This Row],[Tesouro Prefixado]]="","",(B254+1)^(1/252))</f>
        <v>1.0003764816888006</v>
      </c>
      <c r="D254" s="2">
        <f>IF(Table1[[#This Row],[Column2]]="","",(1+D253)*(C254)-1)</f>
        <v>9.9499999999984379E-2</v>
      </c>
      <c r="E254" s="1">
        <f>IF(Table1[[#This Row],[Column1]]="","",VLOOKUP(A254,COPOMs!B:E,4)+prêmio_de_risco)</f>
        <v>9.2499999999999971E-2</v>
      </c>
      <c r="F254" s="3">
        <f>IF(Table1[[#This Row],[Tesouro Selic: Cenário 1]]="","",(E254+1)^(1/252))</f>
        <v>1.0003511276943453</v>
      </c>
      <c r="G254" s="2">
        <f>IF(Table1[[#This Row],[Column4]]="","",(1+G253)*(F254)-1)</f>
        <v>0.10546333218558068</v>
      </c>
      <c r="H254" s="1">
        <f>IF(Table1[[#This Row],[Column1]]="","",VLOOKUP(A254,COPOMs!B:H,7)+prêmio_de_risco)</f>
        <v>6.7500000000000032E-2</v>
      </c>
      <c r="I254" s="3">
        <f>IF(Table1[[#This Row],[Tesouro Selic: Cenário 2]]="","",(H254+1)^(1/252))</f>
        <v>1.0002592378269568</v>
      </c>
      <c r="J254" s="2">
        <f>IF(Table1[[#This Row],[Column6]]="","",(1+J253)*(I254)-1)</f>
        <v>9.4522575004059917E-2</v>
      </c>
      <c r="K254" s="1">
        <f>IF(Table1[[#This Row],[Column1]]="","",VLOOKUP(A254,COPOMs!B:K,10)+prêmio_de_risco)</f>
        <v>9.9999999999999978E-2</v>
      </c>
      <c r="L254" s="3">
        <f>IF(Table1[[#This Row],[Tesouro Selic: Cenário 3]]="","",(K254+1)^(1/252))</f>
        <v>1.0003782865315343</v>
      </c>
      <c r="M254" s="2">
        <f>IF(Table1[[#This Row],[Column8]]="","",(1+M253)*(L254)-1)</f>
        <v>0.11004794502152149</v>
      </c>
    </row>
    <row r="255" spans="1:13" x14ac:dyDescent="0.25">
      <c r="A255" s="15">
        <f t="shared" si="6"/>
        <v>43165</v>
      </c>
      <c r="B255" s="25">
        <f t="shared" si="7"/>
        <v>9.9500000000000005E-2</v>
      </c>
      <c r="C255" s="3">
        <f>IF(Table1[[#This Row],[Tesouro Prefixado]]="","",(B255+1)^(1/252))</f>
        <v>1.0003764816888006</v>
      </c>
      <c r="D255" s="2">
        <f>IF(Table1[[#This Row],[Column2]]="","",(1+D254)*(C255)-1)</f>
        <v>9.9913941616820656E-2</v>
      </c>
      <c r="E255" s="1">
        <f>IF(Table1[[#This Row],[Column1]]="","",VLOOKUP(A255,COPOMs!B:E,4)+prêmio_de_risco)</f>
        <v>9.2499999999999971E-2</v>
      </c>
      <c r="F255" s="3">
        <f>IF(Table1[[#This Row],[Tesouro Selic: Cenário 1]]="","",(E255+1)^(1/252))</f>
        <v>1.0003511276943453</v>
      </c>
      <c r="G255" s="2">
        <f>IF(Table1[[#This Row],[Column4]]="","",(1+G254)*(F255)-1)</f>
        <v>0.10585149097659419</v>
      </c>
      <c r="H255" s="1">
        <f>IF(Table1[[#This Row],[Column1]]="","",VLOOKUP(A255,COPOMs!B:H,7)+prêmio_de_risco)</f>
        <v>6.7500000000000032E-2</v>
      </c>
      <c r="I255" s="3">
        <f>IF(Table1[[#This Row],[Tesouro Selic: Cenário 2]]="","",(H255+1)^(1/252))</f>
        <v>1.0002592378269568</v>
      </c>
      <c r="J255" s="2">
        <f>IF(Table1[[#This Row],[Column6]]="","",(1+J254)*(I255)-1)</f>
        <v>9.4806316657959133E-2</v>
      </c>
      <c r="K255" s="1">
        <f>IF(Table1[[#This Row],[Column1]]="","",VLOOKUP(A255,COPOMs!B:K,10)+prêmio_de_risco)</f>
        <v>9.9999999999999978E-2</v>
      </c>
      <c r="L255" s="3">
        <f>IF(Table1[[#This Row],[Tesouro Selic: Cenário 3]]="","",(K255+1)^(1/252))</f>
        <v>1.0003782865315343</v>
      </c>
      <c r="M255" s="2">
        <f>IF(Table1[[#This Row],[Column8]]="","",(1+M254)*(L255)-1)</f>
        <v>0.1104678612084804</v>
      </c>
    </row>
    <row r="256" spans="1:13" x14ac:dyDescent="0.25">
      <c r="A256" s="15">
        <f t="shared" si="6"/>
        <v>43166</v>
      </c>
      <c r="B256" s="25">
        <f t="shared" si="7"/>
        <v>9.9500000000000005E-2</v>
      </c>
      <c r="C256" s="3">
        <f>IF(Table1[[#This Row],[Tesouro Prefixado]]="","",(B256+1)^(1/252))</f>
        <v>1.0003764816888006</v>
      </c>
      <c r="D256" s="2">
        <f>IF(Table1[[#This Row],[Column2]]="","",(1+D255)*(C256)-1)</f>
        <v>0.1003280390750958</v>
      </c>
      <c r="E256" s="1">
        <f>IF(Table1[[#This Row],[Column1]]="","",VLOOKUP(A256,COPOMs!B:E,4)+prêmio_de_risco)</f>
        <v>9.2499999999999971E-2</v>
      </c>
      <c r="F256" s="3">
        <f>IF(Table1[[#This Row],[Tesouro Selic: Cenário 1]]="","",(E256+1)^(1/252))</f>
        <v>1.0003511276943453</v>
      </c>
      <c r="G256" s="2">
        <f>IF(Table1[[#This Row],[Column4]]="","",(1+G255)*(F256)-1)</f>
        <v>0.10623978606090922</v>
      </c>
      <c r="H256" s="1">
        <f>IF(Table1[[#This Row],[Column1]]="","",VLOOKUP(A256,COPOMs!B:H,7)+prêmio_de_risco)</f>
        <v>6.7500000000000032E-2</v>
      </c>
      <c r="I256" s="3">
        <f>IF(Table1[[#This Row],[Tesouro Selic: Cenário 2]]="","",(H256+1)^(1/252))</f>
        <v>1.0002592378269568</v>
      </c>
      <c r="J256" s="2">
        <f>IF(Table1[[#This Row],[Column6]]="","",(1+J255)*(I256)-1)</f>
        <v>9.5090131868428074E-2</v>
      </c>
      <c r="K256" s="1">
        <f>IF(Table1[[#This Row],[Column1]]="","",VLOOKUP(A256,COPOMs!B:K,10)+prêmio_de_risco)</f>
        <v>9.9999999999999978E-2</v>
      </c>
      <c r="L256" s="3">
        <f>IF(Table1[[#This Row],[Tesouro Selic: Cenário 3]]="","",(K256+1)^(1/252))</f>
        <v>1.0003782865315343</v>
      </c>
      <c r="M256" s="2">
        <f>IF(Table1[[#This Row],[Column8]]="","",(1+M255)*(L256)-1)</f>
        <v>0.11088793624407733</v>
      </c>
    </row>
    <row r="257" spans="1:13" x14ac:dyDescent="0.25">
      <c r="A257" s="15">
        <f t="shared" si="6"/>
        <v>43167</v>
      </c>
      <c r="B257" s="25">
        <f t="shared" si="7"/>
        <v>9.9500000000000005E-2</v>
      </c>
      <c r="C257" s="3">
        <f>IF(Table1[[#This Row],[Tesouro Prefixado]]="","",(B257+1)^(1/252))</f>
        <v>1.0003764816888006</v>
      </c>
      <c r="D257" s="2">
        <f>IF(Table1[[#This Row],[Column2]]="","",(1+D256)*(C257)-1)</f>
        <v>0.10074229243348132</v>
      </c>
      <c r="E257" s="1">
        <f>IF(Table1[[#This Row],[Column1]]="","",VLOOKUP(A257,COPOMs!B:E,4)+prêmio_de_risco)</f>
        <v>9.2499999999999971E-2</v>
      </c>
      <c r="F257" s="3">
        <f>IF(Table1[[#This Row],[Tesouro Selic: Cenário 1]]="","",(E257+1)^(1/252))</f>
        <v>1.0003511276943453</v>
      </c>
      <c r="G257" s="2">
        <f>IF(Table1[[#This Row],[Column4]]="","",(1+G256)*(F257)-1)</f>
        <v>0.10662821748638174</v>
      </c>
      <c r="H257" s="1">
        <f>IF(Table1[[#This Row],[Column1]]="","",VLOOKUP(A257,COPOMs!B:H,7)+prêmio_de_risco)</f>
        <v>6.7500000000000032E-2</v>
      </c>
      <c r="I257" s="3">
        <f>IF(Table1[[#This Row],[Tesouro Selic: Cenário 2]]="","",(H257+1)^(1/252))</f>
        <v>1.0002592378269568</v>
      </c>
      <c r="J257" s="2">
        <f>IF(Table1[[#This Row],[Column6]]="","",(1+J256)*(I257)-1)</f>
        <v>9.5374020654535485E-2</v>
      </c>
      <c r="K257" s="1">
        <f>IF(Table1[[#This Row],[Column1]]="","",VLOOKUP(A257,COPOMs!B:K,10)+prêmio_de_risco)</f>
        <v>9.9999999999999978E-2</v>
      </c>
      <c r="L257" s="3">
        <f>IF(Table1[[#This Row],[Tesouro Selic: Cenário 3]]="","",(K257+1)^(1/252))</f>
        <v>1.0003782865315343</v>
      </c>
      <c r="M257" s="2">
        <f>IF(Table1[[#This Row],[Column8]]="","",(1+M256)*(L257)-1)</f>
        <v>0.11130817018840244</v>
      </c>
    </row>
    <row r="258" spans="1:13" x14ac:dyDescent="0.25">
      <c r="A258" s="15">
        <f t="shared" si="6"/>
        <v>43168</v>
      </c>
      <c r="B258" s="25">
        <f t="shared" si="7"/>
        <v>9.9500000000000005E-2</v>
      </c>
      <c r="C258" s="3">
        <f>IF(Table1[[#This Row],[Tesouro Prefixado]]="","",(B258+1)^(1/252))</f>
        <v>1.0003764816888006</v>
      </c>
      <c r="D258" s="2">
        <f>IF(Table1[[#This Row],[Column2]]="","",(1+D257)*(C258)-1)</f>
        <v>0.10115670175067093</v>
      </c>
      <c r="E258" s="1">
        <f>IF(Table1[[#This Row],[Column1]]="","",VLOOKUP(A258,COPOMs!B:E,4)+prêmio_de_risco)</f>
        <v>9.2499999999999971E-2</v>
      </c>
      <c r="F258" s="3">
        <f>IF(Table1[[#This Row],[Tesouro Selic: Cenário 1]]="","",(E258+1)^(1/252))</f>
        <v>1.0003511276943453</v>
      </c>
      <c r="G258" s="2">
        <f>IF(Table1[[#This Row],[Column4]]="","",(1+G257)*(F258)-1)</f>
        <v>0.10701678530088521</v>
      </c>
      <c r="H258" s="1">
        <f>IF(Table1[[#This Row],[Column1]]="","",VLOOKUP(A258,COPOMs!B:H,7)+prêmio_de_risco)</f>
        <v>6.7500000000000032E-2</v>
      </c>
      <c r="I258" s="3">
        <f>IF(Table1[[#This Row],[Tesouro Selic: Cenário 2]]="","",(H258+1)^(1/252))</f>
        <v>1.0002592378269568</v>
      </c>
      <c r="J258" s="2">
        <f>IF(Table1[[#This Row],[Column6]]="","",(1+J257)*(I258)-1)</f>
        <v>9.5657983035354999E-2</v>
      </c>
      <c r="K258" s="1">
        <f>IF(Table1[[#This Row],[Column1]]="","",VLOOKUP(A258,COPOMs!B:K,10)+prêmio_de_risco)</f>
        <v>9.9999999999999978E-2</v>
      </c>
      <c r="L258" s="3">
        <f>IF(Table1[[#This Row],[Tesouro Selic: Cenário 3]]="","",(K258+1)^(1/252))</f>
        <v>1.0003782865315343</v>
      </c>
      <c r="M258" s="2">
        <f>IF(Table1[[#This Row],[Column8]]="","",(1+M257)*(L258)-1)</f>
        <v>0.11172856310156876</v>
      </c>
    </row>
    <row r="259" spans="1:13" x14ac:dyDescent="0.25">
      <c r="A259" s="15">
        <f t="shared" ref="A259:A322" si="8">IFERROR(IF(WORKDAY(A258,1,feriados)&lt;=vencimento,WORKDAY(A258,1,feriados),""),"")</f>
        <v>43171</v>
      </c>
      <c r="B259" s="25">
        <f t="shared" ref="B259:B322" si="9">IF(A259="","",taxa_pré)</f>
        <v>9.9500000000000005E-2</v>
      </c>
      <c r="C259" s="3">
        <f>IF(Table1[[#This Row],[Tesouro Prefixado]]="","",(B259+1)^(1/252))</f>
        <v>1.0003764816888006</v>
      </c>
      <c r="D259" s="2">
        <f>IF(Table1[[#This Row],[Column2]]="","",(1+D258)*(C259)-1)</f>
        <v>0.10157126708538011</v>
      </c>
      <c r="E259" s="1">
        <f>IF(Table1[[#This Row],[Column1]]="","",VLOOKUP(A259,COPOMs!B:E,4)+prêmio_de_risco)</f>
        <v>9.2499999999999971E-2</v>
      </c>
      <c r="F259" s="3">
        <f>IF(Table1[[#This Row],[Tesouro Selic: Cenário 1]]="","",(E259+1)^(1/252))</f>
        <v>1.0003511276943453</v>
      </c>
      <c r="G259" s="2">
        <f>IF(Table1[[#This Row],[Column4]]="","",(1+G258)*(F259)-1)</f>
        <v>0.10740548955230955</v>
      </c>
      <c r="H259" s="1">
        <f>IF(Table1[[#This Row],[Column1]]="","",VLOOKUP(A259,COPOMs!B:H,7)+prêmio_de_risco)</f>
        <v>6.7500000000000032E-2</v>
      </c>
      <c r="I259" s="3">
        <f>IF(Table1[[#This Row],[Tesouro Selic: Cenário 2]]="","",(H259+1)^(1/252))</f>
        <v>1.0002592378269568</v>
      </c>
      <c r="J259" s="2">
        <f>IF(Table1[[#This Row],[Column6]]="","",(1+J258)*(I259)-1)</f>
        <v>9.5942019029964909E-2</v>
      </c>
      <c r="K259" s="1">
        <f>IF(Table1[[#This Row],[Column1]]="","",VLOOKUP(A259,COPOMs!B:K,10)+prêmio_de_risco)</f>
        <v>9.9999999999999978E-2</v>
      </c>
      <c r="L259" s="3">
        <f>IF(Table1[[#This Row],[Tesouro Selic: Cenário 3]]="","",(K259+1)^(1/252))</f>
        <v>1.0003782865315343</v>
      </c>
      <c r="M259" s="2">
        <f>IF(Table1[[#This Row],[Column8]]="","",(1+M258)*(L259)-1)</f>
        <v>0.11214911504371194</v>
      </c>
    </row>
    <row r="260" spans="1:13" x14ac:dyDescent="0.25">
      <c r="A260" s="15">
        <f t="shared" si="8"/>
        <v>43172</v>
      </c>
      <c r="B260" s="25">
        <f t="shared" si="9"/>
        <v>9.9500000000000005E-2</v>
      </c>
      <c r="C260" s="3">
        <f>IF(Table1[[#This Row],[Tesouro Prefixado]]="","",(B260+1)^(1/252))</f>
        <v>1.0003764816888006</v>
      </c>
      <c r="D260" s="2">
        <f>IF(Table1[[#This Row],[Column2]]="","",(1+D259)*(C260)-1)</f>
        <v>0.10198598849634655</v>
      </c>
      <c r="E260" s="1">
        <f>IF(Table1[[#This Row],[Column1]]="","",VLOOKUP(A260,COPOMs!B:E,4)+prêmio_de_risco)</f>
        <v>9.2499999999999971E-2</v>
      </c>
      <c r="F260" s="3">
        <f>IF(Table1[[#This Row],[Tesouro Selic: Cenário 1]]="","",(E260+1)^(1/252))</f>
        <v>1.0003511276943453</v>
      </c>
      <c r="G260" s="2">
        <f>IF(Table1[[#This Row],[Column4]]="","",(1+G259)*(F260)-1)</f>
        <v>0.10779433028856134</v>
      </c>
      <c r="H260" s="1">
        <f>IF(Table1[[#This Row],[Column1]]="","",VLOOKUP(A260,COPOMs!B:H,7)+prêmio_de_risco)</f>
        <v>6.7500000000000032E-2</v>
      </c>
      <c r="I260" s="3">
        <f>IF(Table1[[#This Row],[Tesouro Selic: Cenário 2]]="","",(H260+1)^(1/252))</f>
        <v>1.0002592378269568</v>
      </c>
      <c r="J260" s="2">
        <f>IF(Table1[[#This Row],[Column6]]="","",(1+J259)*(I260)-1)</f>
        <v>9.6226128657448839E-2</v>
      </c>
      <c r="K260" s="1">
        <f>IF(Table1[[#This Row],[Column1]]="","",VLOOKUP(A260,COPOMs!B:K,10)+prêmio_de_risco)</f>
        <v>9.9999999999999978E-2</v>
      </c>
      <c r="L260" s="3">
        <f>IF(Table1[[#This Row],[Tesouro Selic: Cenário 3]]="","",(K260+1)^(1/252))</f>
        <v>1.0003782865315343</v>
      </c>
      <c r="M260" s="2">
        <f>IF(Table1[[#This Row],[Column8]]="","",(1+M259)*(L260)-1)</f>
        <v>0.11256982607499078</v>
      </c>
    </row>
    <row r="261" spans="1:13" x14ac:dyDescent="0.25">
      <c r="A261" s="15">
        <f t="shared" si="8"/>
        <v>43173</v>
      </c>
      <c r="B261" s="25">
        <f t="shared" si="9"/>
        <v>9.9500000000000005E-2</v>
      </c>
      <c r="C261" s="3">
        <f>IF(Table1[[#This Row],[Tesouro Prefixado]]="","",(B261+1)^(1/252))</f>
        <v>1.0003764816888006</v>
      </c>
      <c r="D261" s="2">
        <f>IF(Table1[[#This Row],[Column2]]="","",(1+D260)*(C261)-1)</f>
        <v>0.10240086604233012</v>
      </c>
      <c r="E261" s="1">
        <f>IF(Table1[[#This Row],[Column1]]="","",VLOOKUP(A261,COPOMs!B:E,4)+prêmio_de_risco)</f>
        <v>9.2499999999999971E-2</v>
      </c>
      <c r="F261" s="3">
        <f>IF(Table1[[#This Row],[Tesouro Selic: Cenário 1]]="","",(E261+1)^(1/252))</f>
        <v>1.0003511276943453</v>
      </c>
      <c r="G261" s="2">
        <f>IF(Table1[[#This Row],[Column4]]="","",(1+G260)*(F261)-1)</f>
        <v>0.10818330755756445</v>
      </c>
      <c r="H261" s="1">
        <f>IF(Table1[[#This Row],[Column1]]="","",VLOOKUP(A261,COPOMs!B:H,7)+prêmio_de_risco)</f>
        <v>6.7500000000000032E-2</v>
      </c>
      <c r="I261" s="3">
        <f>IF(Table1[[#This Row],[Tesouro Selic: Cenário 2]]="","",(H261+1)^(1/252))</f>
        <v>1.0002592378269568</v>
      </c>
      <c r="J261" s="2">
        <f>IF(Table1[[#This Row],[Column6]]="","",(1+J260)*(I261)-1)</f>
        <v>9.6510311936895299E-2</v>
      </c>
      <c r="K261" s="1">
        <f>IF(Table1[[#This Row],[Column1]]="","",VLOOKUP(A261,COPOMs!B:K,10)+prêmio_de_risco)</f>
        <v>9.9999999999999978E-2</v>
      </c>
      <c r="L261" s="3">
        <f>IF(Table1[[#This Row],[Tesouro Selic: Cenário 3]]="","",(K261+1)^(1/252))</f>
        <v>1.0003782865315343</v>
      </c>
      <c r="M261" s="2">
        <f>IF(Table1[[#This Row],[Column8]]="","",(1+M260)*(L261)-1)</f>
        <v>0.11299069625558644</v>
      </c>
    </row>
    <row r="262" spans="1:13" x14ac:dyDescent="0.25">
      <c r="A262" s="15">
        <f t="shared" si="8"/>
        <v>43174</v>
      </c>
      <c r="B262" s="25">
        <f t="shared" si="9"/>
        <v>9.9500000000000005E-2</v>
      </c>
      <c r="C262" s="3">
        <f>IF(Table1[[#This Row],[Tesouro Prefixado]]="","",(B262+1)^(1/252))</f>
        <v>1.0003764816888006</v>
      </c>
      <c r="D262" s="2">
        <f>IF(Table1[[#This Row],[Column2]]="","",(1+D261)*(C262)-1)</f>
        <v>0.10281589978211292</v>
      </c>
      <c r="E262" s="1">
        <f>IF(Table1[[#This Row],[Column1]]="","",VLOOKUP(A262,COPOMs!B:E,4)+prêmio_de_risco)</f>
        <v>9.2499999999999971E-2</v>
      </c>
      <c r="F262" s="3">
        <f>IF(Table1[[#This Row],[Tesouro Selic: Cenário 1]]="","",(E262+1)^(1/252))</f>
        <v>1.0003511276943453</v>
      </c>
      <c r="G262" s="2">
        <f>IF(Table1[[#This Row],[Column4]]="","",(1+G261)*(F262)-1)</f>
        <v>0.1085724214072592</v>
      </c>
      <c r="H262" s="1">
        <f>IF(Table1[[#This Row],[Column1]]="","",VLOOKUP(A262,COPOMs!B:H,7)+prêmio_de_risco)</f>
        <v>6.7500000000000032E-2</v>
      </c>
      <c r="I262" s="3">
        <f>IF(Table1[[#This Row],[Tesouro Selic: Cenário 2]]="","",(H262+1)^(1/252))</f>
        <v>1.0002592378269568</v>
      </c>
      <c r="J262" s="2">
        <f>IF(Table1[[#This Row],[Column6]]="","",(1+J261)*(I262)-1)</f>
        <v>9.6794568887397459E-2</v>
      </c>
      <c r="K262" s="1">
        <f>IF(Table1[[#This Row],[Column1]]="","",VLOOKUP(A262,COPOMs!B:K,10)+prêmio_de_risco)</f>
        <v>9.9999999999999978E-2</v>
      </c>
      <c r="L262" s="3">
        <f>IF(Table1[[#This Row],[Tesouro Selic: Cenário 3]]="","",(K262+1)^(1/252))</f>
        <v>1.0003782865315343</v>
      </c>
      <c r="M262" s="2">
        <f>IF(Table1[[#This Row],[Column8]]="","",(1+M261)*(L262)-1)</f>
        <v>0.11341172564570279</v>
      </c>
    </row>
    <row r="263" spans="1:13" x14ac:dyDescent="0.25">
      <c r="A263" s="15">
        <f t="shared" si="8"/>
        <v>43175</v>
      </c>
      <c r="B263" s="25">
        <f t="shared" si="9"/>
        <v>9.9500000000000005E-2</v>
      </c>
      <c r="C263" s="3">
        <f>IF(Table1[[#This Row],[Tesouro Prefixado]]="","",(B263+1)^(1/252))</f>
        <v>1.0003764816888006</v>
      </c>
      <c r="D263" s="2">
        <f>IF(Table1[[#This Row],[Column2]]="","",(1+D262)*(C263)-1)</f>
        <v>0.10323108977449902</v>
      </c>
      <c r="E263" s="1">
        <f>IF(Table1[[#This Row],[Column1]]="","",VLOOKUP(A263,COPOMs!B:E,4)+prêmio_de_risco)</f>
        <v>9.2499999999999971E-2</v>
      </c>
      <c r="F263" s="3">
        <f>IF(Table1[[#This Row],[Tesouro Selic: Cenário 1]]="","",(E263+1)^(1/252))</f>
        <v>1.0003511276943453</v>
      </c>
      <c r="G263" s="2">
        <f>IF(Table1[[#This Row],[Column4]]="","",(1+G262)*(F263)-1)</f>
        <v>0.1089616718856028</v>
      </c>
      <c r="H263" s="1">
        <f>IF(Table1[[#This Row],[Column1]]="","",VLOOKUP(A263,COPOMs!B:H,7)+prêmio_de_risco)</f>
        <v>6.7500000000000032E-2</v>
      </c>
      <c r="I263" s="3">
        <f>IF(Table1[[#This Row],[Tesouro Selic: Cenário 2]]="","",(H263+1)^(1/252))</f>
        <v>1.0002592378269568</v>
      </c>
      <c r="J263" s="2">
        <f>IF(Table1[[#This Row],[Column6]]="","",(1+J262)*(I263)-1)</f>
        <v>9.7078899528053819E-2</v>
      </c>
      <c r="K263" s="1">
        <f>IF(Table1[[#This Row],[Column1]]="","",VLOOKUP(A263,COPOMs!B:K,10)+prêmio_de_risco)</f>
        <v>9.9999999999999978E-2</v>
      </c>
      <c r="L263" s="3">
        <f>IF(Table1[[#This Row],[Tesouro Selic: Cenário 3]]="","",(K263+1)^(1/252))</f>
        <v>1.0003782865315343</v>
      </c>
      <c r="M263" s="2">
        <f>IF(Table1[[#This Row],[Column8]]="","",(1+M262)*(L263)-1)</f>
        <v>0.11383291430556697</v>
      </c>
    </row>
    <row r="264" spans="1:13" x14ac:dyDescent="0.25">
      <c r="A264" s="15">
        <f t="shared" si="8"/>
        <v>43178</v>
      </c>
      <c r="B264" s="25">
        <f t="shared" si="9"/>
        <v>9.9500000000000005E-2</v>
      </c>
      <c r="C264" s="3">
        <f>IF(Table1[[#This Row],[Tesouro Prefixado]]="","",(B264+1)^(1/252))</f>
        <v>1.0003764816888006</v>
      </c>
      <c r="D264" s="2">
        <f>IF(Table1[[#This Row],[Column2]]="","",(1+D263)*(C264)-1)</f>
        <v>0.1036464360783147</v>
      </c>
      <c r="E264" s="1">
        <f>IF(Table1[[#This Row],[Column1]]="","",VLOOKUP(A264,COPOMs!B:E,4)+prêmio_de_risco)</f>
        <v>9.2499999999999971E-2</v>
      </c>
      <c r="F264" s="3">
        <f>IF(Table1[[#This Row],[Tesouro Selic: Cenário 1]]="","",(E264+1)^(1/252))</f>
        <v>1.0003511276943453</v>
      </c>
      <c r="G264" s="2">
        <f>IF(Table1[[#This Row],[Column4]]="","",(1+G263)*(F264)-1)</f>
        <v>0.1093510590405693</v>
      </c>
      <c r="H264" s="1">
        <f>IF(Table1[[#This Row],[Column1]]="","",VLOOKUP(A264,COPOMs!B:H,7)+prêmio_de_risco)</f>
        <v>6.7500000000000032E-2</v>
      </c>
      <c r="I264" s="3">
        <f>IF(Table1[[#This Row],[Tesouro Selic: Cenário 2]]="","",(H264+1)^(1/252))</f>
        <v>1.0002592378269568</v>
      </c>
      <c r="J264" s="2">
        <f>IF(Table1[[#This Row],[Column6]]="","",(1+J263)*(I264)-1)</f>
        <v>9.7363303877967544E-2</v>
      </c>
      <c r="K264" s="1">
        <f>IF(Table1[[#This Row],[Column1]]="","",VLOOKUP(A264,COPOMs!B:K,10)+prêmio_de_risco)</f>
        <v>9.9999999999999978E-2</v>
      </c>
      <c r="L264" s="3">
        <f>IF(Table1[[#This Row],[Tesouro Selic: Cenário 3]]="","",(K264+1)^(1/252))</f>
        <v>1.0003782865315343</v>
      </c>
      <c r="M264" s="2">
        <f>IF(Table1[[#This Row],[Column8]]="","",(1+M263)*(L264)-1)</f>
        <v>0.11425426229542834</v>
      </c>
    </row>
    <row r="265" spans="1:13" x14ac:dyDescent="0.25">
      <c r="A265" s="15">
        <f t="shared" si="8"/>
        <v>43179</v>
      </c>
      <c r="B265" s="25">
        <f t="shared" si="9"/>
        <v>9.9500000000000005E-2</v>
      </c>
      <c r="C265" s="3">
        <f>IF(Table1[[#This Row],[Tesouro Prefixado]]="","",(B265+1)^(1/252))</f>
        <v>1.0003764816888006</v>
      </c>
      <c r="D265" s="2">
        <f>IF(Table1[[#This Row],[Column2]]="","",(1+D264)*(C265)-1)</f>
        <v>0.10406193875240821</v>
      </c>
      <c r="E265" s="1">
        <f>IF(Table1[[#This Row],[Column1]]="","",VLOOKUP(A265,COPOMs!B:E,4)+prêmio_de_risco)</f>
        <v>9.2499999999999971E-2</v>
      </c>
      <c r="F265" s="3">
        <f>IF(Table1[[#This Row],[Tesouro Selic: Cenário 1]]="","",(E265+1)^(1/252))</f>
        <v>1.0003511276943453</v>
      </c>
      <c r="G265" s="2">
        <f>IF(Table1[[#This Row],[Column4]]="","",(1+G264)*(F265)-1)</f>
        <v>0.10974058292014965</v>
      </c>
      <c r="H265" s="1">
        <f>IF(Table1[[#This Row],[Column1]]="","",VLOOKUP(A265,COPOMs!B:H,7)+prêmio_de_risco)</f>
        <v>6.7500000000000032E-2</v>
      </c>
      <c r="I265" s="3">
        <f>IF(Table1[[#This Row],[Tesouro Selic: Cenário 2]]="","",(H265+1)^(1/252))</f>
        <v>1.0002592378269568</v>
      </c>
      <c r="J265" s="2">
        <f>IF(Table1[[#This Row],[Column6]]="","",(1+J264)*(I265)-1)</f>
        <v>9.7647781956246904E-2</v>
      </c>
      <c r="K265" s="1">
        <f>IF(Table1[[#This Row],[Column1]]="","",VLOOKUP(A265,COPOMs!B:K,10)+prêmio_de_risco)</f>
        <v>9.9999999999999978E-2</v>
      </c>
      <c r="L265" s="3">
        <f>IF(Table1[[#This Row],[Tesouro Selic: Cenário 3]]="","",(K265+1)^(1/252))</f>
        <v>1.0003782865315343</v>
      </c>
      <c r="M265" s="2">
        <f>IF(Table1[[#This Row],[Column8]]="","",(1+M264)*(L265)-1)</f>
        <v>0.11467576967555937</v>
      </c>
    </row>
    <row r="266" spans="1:13" x14ac:dyDescent="0.25">
      <c r="A266" s="15">
        <f t="shared" si="8"/>
        <v>43180</v>
      </c>
      <c r="B266" s="25">
        <f t="shared" si="9"/>
        <v>9.9500000000000005E-2</v>
      </c>
      <c r="C266" s="3">
        <f>IF(Table1[[#This Row],[Tesouro Prefixado]]="","",(B266+1)^(1/252))</f>
        <v>1.0003764816888006</v>
      </c>
      <c r="D266" s="2">
        <f>IF(Table1[[#This Row],[Column2]]="","",(1+D265)*(C266)-1)</f>
        <v>0.10447759785565003</v>
      </c>
      <c r="E266" s="1">
        <f>IF(Table1[[#This Row],[Column1]]="","",VLOOKUP(A266,COPOMs!B:E,4)+prêmio_de_risco)</f>
        <v>9.2499999999999971E-2</v>
      </c>
      <c r="F266" s="3">
        <f>IF(Table1[[#This Row],[Tesouro Selic: Cenário 1]]="","",(E266+1)^(1/252))</f>
        <v>1.0003511276943453</v>
      </c>
      <c r="G266" s="2">
        <f>IF(Table1[[#This Row],[Column4]]="","",(1+G265)*(F266)-1)</f>
        <v>0.1101302435723519</v>
      </c>
      <c r="H266" s="1">
        <f>IF(Table1[[#This Row],[Column1]]="","",VLOOKUP(A266,COPOMs!B:H,7)+prêmio_de_risco)</f>
        <v>6.7500000000000032E-2</v>
      </c>
      <c r="I266" s="3">
        <f>IF(Table1[[#This Row],[Tesouro Selic: Cenário 2]]="","",(H266+1)^(1/252))</f>
        <v>1.0002592378269568</v>
      </c>
      <c r="J266" s="2">
        <f>IF(Table1[[#This Row],[Column6]]="","",(1+J265)*(I266)-1)</f>
        <v>9.7932333782005276E-2</v>
      </c>
      <c r="K266" s="1">
        <f>IF(Table1[[#This Row],[Column1]]="","",VLOOKUP(A266,COPOMs!B:K,10)+prêmio_de_risco)</f>
        <v>9.9999999999999978E-2</v>
      </c>
      <c r="L266" s="3">
        <f>IF(Table1[[#This Row],[Tesouro Selic: Cenário 3]]="","",(K266+1)^(1/252))</f>
        <v>1.0003782865315343</v>
      </c>
      <c r="M266" s="2">
        <f>IF(Table1[[#This Row],[Column8]]="","",(1+M265)*(L266)-1)</f>
        <v>0.11509743650625515</v>
      </c>
    </row>
    <row r="267" spans="1:13" x14ac:dyDescent="0.25">
      <c r="A267" s="15">
        <f t="shared" si="8"/>
        <v>43181</v>
      </c>
      <c r="B267" s="25">
        <f t="shared" si="9"/>
        <v>9.9500000000000005E-2</v>
      </c>
      <c r="C267" s="3">
        <f>IF(Table1[[#This Row],[Tesouro Prefixado]]="","",(B267+1)^(1/252))</f>
        <v>1.0003764816888006</v>
      </c>
      <c r="D267" s="2">
        <f>IF(Table1[[#This Row],[Column2]]="","",(1+D266)*(C267)-1)</f>
        <v>0.10489341344693304</v>
      </c>
      <c r="E267" s="1">
        <f>IF(Table1[[#This Row],[Column1]]="","",VLOOKUP(A267,COPOMs!B:E,4)+prêmio_de_risco)</f>
        <v>9.2499999999999971E-2</v>
      </c>
      <c r="F267" s="3">
        <f>IF(Table1[[#This Row],[Tesouro Selic: Cenário 1]]="","",(E267+1)^(1/252))</f>
        <v>1.0003511276943453</v>
      </c>
      <c r="G267" s="2">
        <f>IF(Table1[[#This Row],[Column4]]="","",(1+G266)*(F267)-1)</f>
        <v>0.11052004104520052</v>
      </c>
      <c r="H267" s="1">
        <f>IF(Table1[[#This Row],[Column1]]="","",VLOOKUP(A267,COPOMs!B:H,7)+prêmio_de_risco)</f>
        <v>6.7500000000000032E-2</v>
      </c>
      <c r="I267" s="3">
        <f>IF(Table1[[#This Row],[Tesouro Selic: Cenário 2]]="","",(H267+1)^(1/252))</f>
        <v>1.0002592378269568</v>
      </c>
      <c r="J267" s="2">
        <f>IF(Table1[[#This Row],[Column6]]="","",(1+J266)*(I267)-1)</f>
        <v>9.821695937436048E-2</v>
      </c>
      <c r="K267" s="1">
        <f>IF(Table1[[#This Row],[Column1]]="","",VLOOKUP(A267,COPOMs!B:K,10)+prêmio_de_risco)</f>
        <v>9.9999999999999978E-2</v>
      </c>
      <c r="L267" s="3">
        <f>IF(Table1[[#This Row],[Tesouro Selic: Cenário 3]]="","",(K267+1)^(1/252))</f>
        <v>1.0003782865315343</v>
      </c>
      <c r="M267" s="2">
        <f>IF(Table1[[#This Row],[Column8]]="","",(1+M266)*(L267)-1)</f>
        <v>0.11551926284783387</v>
      </c>
    </row>
    <row r="268" spans="1:13" x14ac:dyDescent="0.25">
      <c r="A268" s="15">
        <f t="shared" si="8"/>
        <v>43182</v>
      </c>
      <c r="B268" s="25">
        <f t="shared" si="9"/>
        <v>9.9500000000000005E-2</v>
      </c>
      <c r="C268" s="3">
        <f>IF(Table1[[#This Row],[Tesouro Prefixado]]="","",(B268+1)^(1/252))</f>
        <v>1.0003764816888006</v>
      </c>
      <c r="D268" s="2">
        <f>IF(Table1[[#This Row],[Column2]]="","",(1+D267)*(C268)-1)</f>
        <v>0.10530938558517211</v>
      </c>
      <c r="E268" s="1">
        <f>IF(Table1[[#This Row],[Column1]]="","",VLOOKUP(A268,COPOMs!B:E,4)+prêmio_de_risco)</f>
        <v>9.2499999999999971E-2</v>
      </c>
      <c r="F268" s="3">
        <f>IF(Table1[[#This Row],[Tesouro Selic: Cenário 1]]="","",(E268+1)^(1/252))</f>
        <v>1.0003511276943453</v>
      </c>
      <c r="G268" s="2">
        <f>IF(Table1[[#This Row],[Column4]]="","",(1+G267)*(F268)-1)</f>
        <v>0.11090997538673708</v>
      </c>
      <c r="H268" s="1">
        <f>IF(Table1[[#This Row],[Column1]]="","",VLOOKUP(A268,COPOMs!B:H,7)+prêmio_de_risco)</f>
        <v>6.7500000000000032E-2</v>
      </c>
      <c r="I268" s="3">
        <f>IF(Table1[[#This Row],[Tesouro Selic: Cenário 2]]="","",(H268+1)^(1/252))</f>
        <v>1.0002592378269568</v>
      </c>
      <c r="J268" s="2">
        <f>IF(Table1[[#This Row],[Column6]]="","",(1+J267)*(I268)-1)</f>
        <v>9.8501658752435883E-2</v>
      </c>
      <c r="K268" s="1">
        <f>IF(Table1[[#This Row],[Column1]]="","",VLOOKUP(A268,COPOMs!B:K,10)+prêmio_de_risco)</f>
        <v>9.9999999999999978E-2</v>
      </c>
      <c r="L268" s="3">
        <f>IF(Table1[[#This Row],[Tesouro Selic: Cenário 3]]="","",(K268+1)^(1/252))</f>
        <v>1.0003782865315343</v>
      </c>
      <c r="M268" s="2">
        <f>IF(Table1[[#This Row],[Column8]]="","",(1+M267)*(L268)-1)</f>
        <v>0.11594124876063616</v>
      </c>
    </row>
    <row r="269" spans="1:13" x14ac:dyDescent="0.25">
      <c r="A269" s="15">
        <f t="shared" si="8"/>
        <v>43185</v>
      </c>
      <c r="B269" s="25">
        <f t="shared" si="9"/>
        <v>9.9500000000000005E-2</v>
      </c>
      <c r="C269" s="3">
        <f>IF(Table1[[#This Row],[Tesouro Prefixado]]="","",(B269+1)^(1/252))</f>
        <v>1.0003764816888006</v>
      </c>
      <c r="D269" s="2">
        <f>IF(Table1[[#This Row],[Column2]]="","",(1+D268)*(C269)-1)</f>
        <v>0.10572551432930433</v>
      </c>
      <c r="E269" s="1">
        <f>IF(Table1[[#This Row],[Column1]]="","",VLOOKUP(A269,COPOMs!B:E,4)+prêmio_de_risco)</f>
        <v>9.2499999999999971E-2</v>
      </c>
      <c r="F269" s="3">
        <f>IF(Table1[[#This Row],[Tesouro Selic: Cenário 1]]="","",(E269+1)^(1/252))</f>
        <v>1.0003511276943453</v>
      </c>
      <c r="G269" s="2">
        <f>IF(Table1[[#This Row],[Column4]]="","",(1+G268)*(F269)-1)</f>
        <v>0.1113000466450198</v>
      </c>
      <c r="H269" s="1">
        <f>IF(Table1[[#This Row],[Column1]]="","",VLOOKUP(A269,COPOMs!B:H,7)+prêmio_de_risco)</f>
        <v>6.7500000000000032E-2</v>
      </c>
      <c r="I269" s="3">
        <f>IF(Table1[[#This Row],[Tesouro Selic: Cenário 2]]="","",(H269+1)^(1/252))</f>
        <v>1.0002592378269568</v>
      </c>
      <c r="J269" s="2">
        <f>IF(Table1[[#This Row],[Column6]]="","",(1+J268)*(I269)-1)</f>
        <v>9.8786431935359298E-2</v>
      </c>
      <c r="K269" s="1">
        <f>IF(Table1[[#This Row],[Column1]]="","",VLOOKUP(A269,COPOMs!B:K,10)+prêmio_de_risco)</f>
        <v>9.9999999999999978E-2</v>
      </c>
      <c r="L269" s="3">
        <f>IF(Table1[[#This Row],[Tesouro Selic: Cenário 3]]="","",(K269+1)^(1/252))</f>
        <v>1.0003782865315343</v>
      </c>
      <c r="M269" s="2">
        <f>IF(Table1[[#This Row],[Column8]]="","",(1+M268)*(L269)-1)</f>
        <v>0.11636339430502574</v>
      </c>
    </row>
    <row r="270" spans="1:13" x14ac:dyDescent="0.25">
      <c r="A270" s="15">
        <f t="shared" si="8"/>
        <v>43186</v>
      </c>
      <c r="B270" s="25">
        <f t="shared" si="9"/>
        <v>9.9500000000000005E-2</v>
      </c>
      <c r="C270" s="3">
        <f>IF(Table1[[#This Row],[Tesouro Prefixado]]="","",(B270+1)^(1/252))</f>
        <v>1.0003764816888006</v>
      </c>
      <c r="D270" s="2">
        <f>IF(Table1[[#This Row],[Column2]]="","",(1+D269)*(C270)-1)</f>
        <v>0.10614179973828897</v>
      </c>
      <c r="E270" s="1">
        <f>IF(Table1[[#This Row],[Column1]]="","",VLOOKUP(A270,COPOMs!B:E,4)+prêmio_de_risco)</f>
        <v>9.2499999999999971E-2</v>
      </c>
      <c r="F270" s="3">
        <f>IF(Table1[[#This Row],[Tesouro Selic: Cenário 1]]="","",(E270+1)^(1/252))</f>
        <v>1.0003511276943453</v>
      </c>
      <c r="G270" s="2">
        <f>IF(Table1[[#This Row],[Column4]]="","",(1+G269)*(F270)-1)</f>
        <v>0.11169025486812401</v>
      </c>
      <c r="H270" s="1">
        <f>IF(Table1[[#This Row],[Column1]]="","",VLOOKUP(A270,COPOMs!B:H,7)+prêmio_de_risco)</f>
        <v>6.7500000000000032E-2</v>
      </c>
      <c r="I270" s="3">
        <f>IF(Table1[[#This Row],[Tesouro Selic: Cenário 2]]="","",(H270+1)^(1/252))</f>
        <v>1.0002592378269568</v>
      </c>
      <c r="J270" s="2">
        <f>IF(Table1[[#This Row],[Column6]]="","",(1+J269)*(I270)-1)</f>
        <v>9.9071278942263863E-2</v>
      </c>
      <c r="K270" s="1">
        <f>IF(Table1[[#This Row],[Column1]]="","",VLOOKUP(A270,COPOMs!B:K,10)+prêmio_de_risco)</f>
        <v>9.9999999999999978E-2</v>
      </c>
      <c r="L270" s="3">
        <f>IF(Table1[[#This Row],[Tesouro Selic: Cenário 3]]="","",(K270+1)^(1/252))</f>
        <v>1.0003782865315343</v>
      </c>
      <c r="M270" s="2">
        <f>IF(Table1[[#This Row],[Column8]]="","",(1+M269)*(L270)-1)</f>
        <v>0.11678569954138918</v>
      </c>
    </row>
    <row r="271" spans="1:13" x14ac:dyDescent="0.25">
      <c r="A271" s="15">
        <f t="shared" si="8"/>
        <v>43187</v>
      </c>
      <c r="B271" s="25">
        <f t="shared" si="9"/>
        <v>9.9500000000000005E-2</v>
      </c>
      <c r="C271" s="3">
        <f>IF(Table1[[#This Row],[Tesouro Prefixado]]="","",(B271+1)^(1/252))</f>
        <v>1.0003764816888006</v>
      </c>
      <c r="D271" s="2">
        <f>IF(Table1[[#This Row],[Column2]]="","",(1+D270)*(C271)-1)</f>
        <v>0.1065582418711073</v>
      </c>
      <c r="E271" s="1">
        <f>IF(Table1[[#This Row],[Column1]]="","",VLOOKUP(A271,COPOMs!B:E,4)+prêmio_de_risco)</f>
        <v>9.2499999999999971E-2</v>
      </c>
      <c r="F271" s="3">
        <f>IF(Table1[[#This Row],[Tesouro Selic: Cenário 1]]="","",(E271+1)^(1/252))</f>
        <v>1.0003511276943453</v>
      </c>
      <c r="G271" s="2">
        <f>IF(Table1[[#This Row],[Column4]]="","",(1+G270)*(F271)-1)</f>
        <v>0.11208060010414189</v>
      </c>
      <c r="H271" s="1">
        <f>IF(Table1[[#This Row],[Column1]]="","",VLOOKUP(A271,COPOMs!B:H,7)+prêmio_de_risco)</f>
        <v>6.7500000000000032E-2</v>
      </c>
      <c r="I271" s="3">
        <f>IF(Table1[[#This Row],[Tesouro Selic: Cenário 2]]="","",(H271+1)^(1/252))</f>
        <v>1.0002592378269568</v>
      </c>
      <c r="J271" s="2">
        <f>IF(Table1[[#This Row],[Column6]]="","",(1+J270)*(I271)-1)</f>
        <v>9.9356199792287381E-2</v>
      </c>
      <c r="K271" s="1">
        <f>IF(Table1[[#This Row],[Column1]]="","",VLOOKUP(A271,COPOMs!B:K,10)+prêmio_de_risco)</f>
        <v>9.9999999999999978E-2</v>
      </c>
      <c r="L271" s="3">
        <f>IF(Table1[[#This Row],[Tesouro Selic: Cenário 3]]="","",(K271+1)^(1/252))</f>
        <v>1.0003782865315343</v>
      </c>
      <c r="M271" s="2">
        <f>IF(Table1[[#This Row],[Column8]]="","",(1+M270)*(L271)-1)</f>
        <v>0.11720816453013572</v>
      </c>
    </row>
    <row r="272" spans="1:13" x14ac:dyDescent="0.25">
      <c r="A272" s="15">
        <f t="shared" si="8"/>
        <v>43188</v>
      </c>
      <c r="B272" s="25">
        <f t="shared" si="9"/>
        <v>9.9500000000000005E-2</v>
      </c>
      <c r="C272" s="3">
        <f>IF(Table1[[#This Row],[Tesouro Prefixado]]="","",(B272+1)^(1/252))</f>
        <v>1.0003764816888006</v>
      </c>
      <c r="D272" s="2">
        <f>IF(Table1[[#This Row],[Column2]]="","",(1+D271)*(C272)-1)</f>
        <v>0.106974840786763</v>
      </c>
      <c r="E272" s="1">
        <f>IF(Table1[[#This Row],[Column1]]="","",VLOOKUP(A272,COPOMs!B:E,4)+prêmio_de_risco)</f>
        <v>9.2499999999999971E-2</v>
      </c>
      <c r="F272" s="3">
        <f>IF(Table1[[#This Row],[Tesouro Selic: Cenário 1]]="","",(E272+1)^(1/252))</f>
        <v>1.0003511276943453</v>
      </c>
      <c r="G272" s="2">
        <f>IF(Table1[[#This Row],[Column4]]="","",(1+G271)*(F272)-1)</f>
        <v>0.11247108240118253</v>
      </c>
      <c r="H272" s="1">
        <f>IF(Table1[[#This Row],[Column1]]="","",VLOOKUP(A272,COPOMs!B:H,7)+prêmio_de_risco)</f>
        <v>6.7500000000000032E-2</v>
      </c>
      <c r="I272" s="3">
        <f>IF(Table1[[#This Row],[Tesouro Selic: Cenário 2]]="","",(H272+1)^(1/252))</f>
        <v>1.0002592378269568</v>
      </c>
      <c r="J272" s="2">
        <f>IF(Table1[[#This Row],[Column6]]="","",(1+J271)*(I272)-1)</f>
        <v>9.9641194504572983E-2</v>
      </c>
      <c r="K272" s="1">
        <f>IF(Table1[[#This Row],[Column1]]="","",VLOOKUP(A272,COPOMs!B:K,10)+prêmio_de_risco)</f>
        <v>9.9999999999999978E-2</v>
      </c>
      <c r="L272" s="3">
        <f>IF(Table1[[#This Row],[Tesouro Selic: Cenário 3]]="","",(K272+1)^(1/252))</f>
        <v>1.0003782865315343</v>
      </c>
      <c r="M272" s="2">
        <f>IF(Table1[[#This Row],[Column8]]="","",(1+M271)*(L272)-1)</f>
        <v>0.11763078933169768</v>
      </c>
    </row>
    <row r="273" spans="1:13" x14ac:dyDescent="0.25">
      <c r="A273" s="15">
        <f t="shared" si="8"/>
        <v>43192</v>
      </c>
      <c r="B273" s="25">
        <f t="shared" si="9"/>
        <v>9.9500000000000005E-2</v>
      </c>
      <c r="C273" s="3">
        <f>IF(Table1[[#This Row],[Tesouro Prefixado]]="","",(B273+1)^(1/252))</f>
        <v>1.0003764816888006</v>
      </c>
      <c r="D273" s="2">
        <f>IF(Table1[[#This Row],[Column2]]="","",(1+D272)*(C273)-1)</f>
        <v>0.10739159654428221</v>
      </c>
      <c r="E273" s="1">
        <f>IF(Table1[[#This Row],[Column1]]="","",VLOOKUP(A273,COPOMs!B:E,4)+prêmio_de_risco)</f>
        <v>9.2499999999999971E-2</v>
      </c>
      <c r="F273" s="3">
        <f>IF(Table1[[#This Row],[Tesouro Selic: Cenário 1]]="","",(E273+1)^(1/252))</f>
        <v>1.0003511276943453</v>
      </c>
      <c r="G273" s="2">
        <f>IF(Table1[[#This Row],[Column4]]="","",(1+G272)*(F273)-1)</f>
        <v>0.11286170180737187</v>
      </c>
      <c r="H273" s="1">
        <f>IF(Table1[[#This Row],[Column1]]="","",VLOOKUP(A273,COPOMs!B:H,7)+prêmio_de_risco)</f>
        <v>6.7500000000000032E-2</v>
      </c>
      <c r="I273" s="3">
        <f>IF(Table1[[#This Row],[Tesouro Selic: Cenário 2]]="","",(H273+1)^(1/252))</f>
        <v>1.0002592378269568</v>
      </c>
      <c r="J273" s="2">
        <f>IF(Table1[[#This Row],[Column6]]="","",(1+J272)*(I273)-1)</f>
        <v>9.9926263098268464E-2</v>
      </c>
      <c r="K273" s="1">
        <f>IF(Table1[[#This Row],[Column1]]="","",VLOOKUP(A273,COPOMs!B:K,10)+prêmio_de_risco)</f>
        <v>9.9999999999999978E-2</v>
      </c>
      <c r="L273" s="3">
        <f>IF(Table1[[#This Row],[Tesouro Selic: Cenário 3]]="","",(K273+1)^(1/252))</f>
        <v>1.0003782865315343</v>
      </c>
      <c r="M273" s="2">
        <f>IF(Table1[[#This Row],[Column8]]="","",(1+M272)*(L273)-1)</f>
        <v>0.11805357400652983</v>
      </c>
    </row>
    <row r="274" spans="1:13" x14ac:dyDescent="0.25">
      <c r="A274" s="15">
        <f t="shared" si="8"/>
        <v>43193</v>
      </c>
      <c r="B274" s="25">
        <f t="shared" si="9"/>
        <v>9.9500000000000005E-2</v>
      </c>
      <c r="C274" s="3">
        <f>IF(Table1[[#This Row],[Tesouro Prefixado]]="","",(B274+1)^(1/252))</f>
        <v>1.0003764816888006</v>
      </c>
      <c r="D274" s="2">
        <f>IF(Table1[[#This Row],[Column2]]="","",(1+D273)*(C274)-1)</f>
        <v>0.10780850920271279</v>
      </c>
      <c r="E274" s="1">
        <f>IF(Table1[[#This Row],[Column1]]="","",VLOOKUP(A274,COPOMs!B:E,4)+prêmio_de_risco)</f>
        <v>9.2499999999999971E-2</v>
      </c>
      <c r="F274" s="3">
        <f>IF(Table1[[#This Row],[Tesouro Selic: Cenário 1]]="","",(E274+1)^(1/252))</f>
        <v>1.0003511276943453</v>
      </c>
      <c r="G274" s="2">
        <f>IF(Table1[[#This Row],[Column4]]="","",(1+G273)*(F274)-1)</f>
        <v>0.11325245837085274</v>
      </c>
      <c r="H274" s="1">
        <f>IF(Table1[[#This Row],[Column1]]="","",VLOOKUP(A274,COPOMs!B:H,7)+prêmio_de_risco)</f>
        <v>6.7500000000000032E-2</v>
      </c>
      <c r="I274" s="3">
        <f>IF(Table1[[#This Row],[Tesouro Selic: Cenário 2]]="","",(H274+1)^(1/252))</f>
        <v>1.0002592378269568</v>
      </c>
      <c r="J274" s="2">
        <f>IF(Table1[[#This Row],[Column6]]="","",(1+J273)*(I274)-1)</f>
        <v>0.10021140559252673</v>
      </c>
      <c r="K274" s="1">
        <f>IF(Table1[[#This Row],[Column1]]="","",VLOOKUP(A274,COPOMs!B:K,10)+prêmio_de_risco)</f>
        <v>9.9999999999999978E-2</v>
      </c>
      <c r="L274" s="3">
        <f>IF(Table1[[#This Row],[Tesouro Selic: Cenário 3]]="","",(K274+1)^(1/252))</f>
        <v>1.0003782865315343</v>
      </c>
      <c r="M274" s="2">
        <f>IF(Table1[[#This Row],[Column8]]="","",(1+M273)*(L274)-1)</f>
        <v>0.11847651861511022</v>
      </c>
    </row>
    <row r="275" spans="1:13" x14ac:dyDescent="0.25">
      <c r="A275" s="15">
        <f t="shared" si="8"/>
        <v>43194</v>
      </c>
      <c r="B275" s="25">
        <f t="shared" si="9"/>
        <v>9.9500000000000005E-2</v>
      </c>
      <c r="C275" s="3">
        <f>IF(Table1[[#This Row],[Tesouro Prefixado]]="","",(B275+1)^(1/252))</f>
        <v>1.0003764816888006</v>
      </c>
      <c r="D275" s="2">
        <f>IF(Table1[[#This Row],[Column2]]="","",(1+D274)*(C275)-1)</f>
        <v>0.10822557882112505</v>
      </c>
      <c r="E275" s="1">
        <f>IF(Table1[[#This Row],[Column1]]="","",VLOOKUP(A275,COPOMs!B:E,4)+prêmio_de_risco)</f>
        <v>9.2499999999999971E-2</v>
      </c>
      <c r="F275" s="3">
        <f>IF(Table1[[#This Row],[Tesouro Selic: Cenário 1]]="","",(E275+1)^(1/252))</f>
        <v>1.0003511276943453</v>
      </c>
      <c r="G275" s="2">
        <f>IF(Table1[[#This Row],[Column4]]="","",(1+G274)*(F275)-1)</f>
        <v>0.11364335213978483</v>
      </c>
      <c r="H275" s="1">
        <f>IF(Table1[[#This Row],[Column1]]="","",VLOOKUP(A275,COPOMs!B:H,7)+prêmio_de_risco)</f>
        <v>6.7500000000000032E-2</v>
      </c>
      <c r="I275" s="3">
        <f>IF(Table1[[#This Row],[Tesouro Selic: Cenário 2]]="","",(H275+1)^(1/252))</f>
        <v>1.0002592378269568</v>
      </c>
      <c r="J275" s="2">
        <f>IF(Table1[[#This Row],[Column6]]="","",(1+J274)*(I275)-1)</f>
        <v>0.10049662200650555</v>
      </c>
      <c r="K275" s="1">
        <f>IF(Table1[[#This Row],[Column1]]="","",VLOOKUP(A275,COPOMs!B:K,10)+prêmio_de_risco)</f>
        <v>9.9999999999999978E-2</v>
      </c>
      <c r="L275" s="3">
        <f>IF(Table1[[#This Row],[Tesouro Selic: Cenário 3]]="","",(K275+1)^(1/252))</f>
        <v>1.0003782865315343</v>
      </c>
      <c r="M275" s="2">
        <f>IF(Table1[[#This Row],[Column8]]="","",(1+M274)*(L275)-1)</f>
        <v>0.11889962321793957</v>
      </c>
    </row>
    <row r="276" spans="1:13" x14ac:dyDescent="0.25">
      <c r="A276" s="15">
        <f t="shared" si="8"/>
        <v>43195</v>
      </c>
      <c r="B276" s="25">
        <f t="shared" si="9"/>
        <v>9.9500000000000005E-2</v>
      </c>
      <c r="C276" s="3">
        <f>IF(Table1[[#This Row],[Tesouro Prefixado]]="","",(B276+1)^(1/252))</f>
        <v>1.0003764816888006</v>
      </c>
      <c r="D276" s="2">
        <f>IF(Table1[[#This Row],[Column2]]="","",(1+D275)*(C276)-1)</f>
        <v>0.10864280545861149</v>
      </c>
      <c r="E276" s="1">
        <f>IF(Table1[[#This Row],[Column1]]="","",VLOOKUP(A276,COPOMs!B:E,4)+prêmio_de_risco)</f>
        <v>9.2499999999999971E-2</v>
      </c>
      <c r="F276" s="3">
        <f>IF(Table1[[#This Row],[Tesouro Selic: Cenário 1]]="","",(E276+1)^(1/252))</f>
        <v>1.0003511276943453</v>
      </c>
      <c r="G276" s="2">
        <f>IF(Table1[[#This Row],[Column4]]="","",(1+G275)*(F276)-1)</f>
        <v>0.11403438316234471</v>
      </c>
      <c r="H276" s="1">
        <f>IF(Table1[[#This Row],[Column1]]="","",VLOOKUP(A276,COPOMs!B:H,7)+prêmio_de_risco)</f>
        <v>6.7500000000000032E-2</v>
      </c>
      <c r="I276" s="3">
        <f>IF(Table1[[#This Row],[Tesouro Selic: Cenário 2]]="","",(H276+1)^(1/252))</f>
        <v>1.0002592378269568</v>
      </c>
      <c r="J276" s="2">
        <f>IF(Table1[[#This Row],[Column6]]="","",(1+J275)*(I276)-1)</f>
        <v>0.10078191235936784</v>
      </c>
      <c r="K276" s="1">
        <f>IF(Table1[[#This Row],[Column1]]="","",VLOOKUP(A276,COPOMs!B:K,10)+prêmio_de_risco)</f>
        <v>9.9999999999999978E-2</v>
      </c>
      <c r="L276" s="3">
        <f>IF(Table1[[#This Row],[Tesouro Selic: Cenário 3]]="","",(K276+1)^(1/252))</f>
        <v>1.0003782865315343</v>
      </c>
      <c r="M276" s="2">
        <f>IF(Table1[[#This Row],[Column8]]="","",(1+M275)*(L276)-1)</f>
        <v>0.11932288787554168</v>
      </c>
    </row>
    <row r="277" spans="1:13" x14ac:dyDescent="0.25">
      <c r="A277" s="15">
        <f t="shared" si="8"/>
        <v>43196</v>
      </c>
      <c r="B277" s="25">
        <f t="shared" si="9"/>
        <v>9.9500000000000005E-2</v>
      </c>
      <c r="C277" s="3">
        <f>IF(Table1[[#This Row],[Tesouro Prefixado]]="","",(B277+1)^(1/252))</f>
        <v>1.0003764816888006</v>
      </c>
      <c r="D277" s="2">
        <f>IF(Table1[[#This Row],[Column2]]="","",(1+D276)*(C277)-1)</f>
        <v>0.10906018917428706</v>
      </c>
      <c r="E277" s="1">
        <f>IF(Table1[[#This Row],[Column1]]="","",VLOOKUP(A277,COPOMs!B:E,4)+prêmio_de_risco)</f>
        <v>9.2499999999999971E-2</v>
      </c>
      <c r="F277" s="3">
        <f>IF(Table1[[#This Row],[Tesouro Selic: Cenário 1]]="","",(E277+1)^(1/252))</f>
        <v>1.0003511276943453</v>
      </c>
      <c r="G277" s="2">
        <f>IF(Table1[[#This Row],[Column4]]="","",(1+G276)*(F277)-1)</f>
        <v>0.11442555148672584</v>
      </c>
      <c r="H277" s="1">
        <f>IF(Table1[[#This Row],[Column1]]="","",VLOOKUP(A277,COPOMs!B:H,7)+prêmio_de_risco)</f>
        <v>6.7500000000000032E-2</v>
      </c>
      <c r="I277" s="3">
        <f>IF(Table1[[#This Row],[Tesouro Selic: Cenário 2]]="","",(H277+1)^(1/252))</f>
        <v>1.0002592378269568</v>
      </c>
      <c r="J277" s="2">
        <f>IF(Table1[[#This Row],[Column6]]="","",(1+J276)*(I277)-1)</f>
        <v>0.10106727667028115</v>
      </c>
      <c r="K277" s="1">
        <f>IF(Table1[[#This Row],[Column1]]="","",VLOOKUP(A277,COPOMs!B:K,10)+prêmio_de_risco)</f>
        <v>9.9999999999999978E-2</v>
      </c>
      <c r="L277" s="3">
        <f>IF(Table1[[#This Row],[Tesouro Selic: Cenário 3]]="","",(K277+1)^(1/252))</f>
        <v>1.0003782865315343</v>
      </c>
      <c r="M277" s="2">
        <f>IF(Table1[[#This Row],[Column8]]="","",(1+M276)*(L277)-1)</f>
        <v>0.11974631264846303</v>
      </c>
    </row>
    <row r="278" spans="1:13" x14ac:dyDescent="0.25">
      <c r="A278" s="15">
        <f t="shared" si="8"/>
        <v>43199</v>
      </c>
      <c r="B278" s="25">
        <f t="shared" si="9"/>
        <v>9.9500000000000005E-2</v>
      </c>
      <c r="C278" s="3">
        <f>IF(Table1[[#This Row],[Tesouro Prefixado]]="","",(B278+1)^(1/252))</f>
        <v>1.0003764816888006</v>
      </c>
      <c r="D278" s="2">
        <f>IF(Table1[[#This Row],[Column2]]="","",(1+D277)*(C278)-1)</f>
        <v>0.10947773002728889</v>
      </c>
      <c r="E278" s="1">
        <f>IF(Table1[[#This Row],[Column1]]="","",VLOOKUP(A278,COPOMs!B:E,4)+prêmio_de_risco)</f>
        <v>9.2499999999999971E-2</v>
      </c>
      <c r="F278" s="3">
        <f>IF(Table1[[#This Row],[Tesouro Selic: Cenário 1]]="","",(E278+1)^(1/252))</f>
        <v>1.0003511276943453</v>
      </c>
      <c r="G278" s="2">
        <f>IF(Table1[[#This Row],[Column4]]="","",(1+G277)*(F278)-1)</f>
        <v>0.11481685716113899</v>
      </c>
      <c r="H278" s="1">
        <f>IF(Table1[[#This Row],[Column1]]="","",VLOOKUP(A278,COPOMs!B:H,7)+prêmio_de_risco)</f>
        <v>6.7500000000000032E-2</v>
      </c>
      <c r="I278" s="3">
        <f>IF(Table1[[#This Row],[Tesouro Selic: Cenário 2]]="","",(H278+1)^(1/252))</f>
        <v>1.0002592378269568</v>
      </c>
      <c r="J278" s="2">
        <f>IF(Table1[[#This Row],[Column6]]="","",(1+J277)*(I278)-1)</f>
        <v>0.10135271495841836</v>
      </c>
      <c r="K278" s="1">
        <f>IF(Table1[[#This Row],[Column1]]="","",VLOOKUP(A278,COPOMs!B:K,10)+prêmio_de_risco)</f>
        <v>9.9999999999999978E-2</v>
      </c>
      <c r="L278" s="3">
        <f>IF(Table1[[#This Row],[Tesouro Selic: Cenário 3]]="","",(K278+1)^(1/252))</f>
        <v>1.0003782865315343</v>
      </c>
      <c r="M278" s="2">
        <f>IF(Table1[[#This Row],[Column8]]="","",(1+M277)*(L278)-1)</f>
        <v>0.12016989759727315</v>
      </c>
    </row>
    <row r="279" spans="1:13" x14ac:dyDescent="0.25">
      <c r="A279" s="15">
        <f t="shared" si="8"/>
        <v>43200</v>
      </c>
      <c r="B279" s="25">
        <f t="shared" si="9"/>
        <v>9.9500000000000005E-2</v>
      </c>
      <c r="C279" s="3">
        <f>IF(Table1[[#This Row],[Tesouro Prefixado]]="","",(B279+1)^(1/252))</f>
        <v>1.0003764816888006</v>
      </c>
      <c r="D279" s="2">
        <f>IF(Table1[[#This Row],[Column2]]="","",(1+D278)*(C279)-1)</f>
        <v>0.1098954280767761</v>
      </c>
      <c r="E279" s="1">
        <f>IF(Table1[[#This Row],[Column1]]="","",VLOOKUP(A279,COPOMs!B:E,4)+prêmio_de_risco)</f>
        <v>9.2499999999999971E-2</v>
      </c>
      <c r="F279" s="3">
        <f>IF(Table1[[#This Row],[Tesouro Selic: Cenário 1]]="","",(E279+1)^(1/252))</f>
        <v>1.0003511276943453</v>
      </c>
      <c r="G279" s="2">
        <f>IF(Table1[[#This Row],[Column4]]="","",(1+G278)*(F279)-1)</f>
        <v>0.11520830023381134</v>
      </c>
      <c r="H279" s="1">
        <f>IF(Table1[[#This Row],[Column1]]="","",VLOOKUP(A279,COPOMs!B:H,7)+prêmio_de_risco)</f>
        <v>6.7500000000000032E-2</v>
      </c>
      <c r="I279" s="3">
        <f>IF(Table1[[#This Row],[Tesouro Selic: Cenário 2]]="","",(H279+1)^(1/252))</f>
        <v>1.0002592378269568</v>
      </c>
      <c r="J279" s="2">
        <f>IF(Table1[[#This Row],[Column6]]="","",(1+J278)*(I279)-1)</f>
        <v>0.10163822724295724</v>
      </c>
      <c r="K279" s="1">
        <f>IF(Table1[[#This Row],[Column1]]="","",VLOOKUP(A279,COPOMs!B:K,10)+prêmio_de_risco)</f>
        <v>9.9999999999999978E-2</v>
      </c>
      <c r="L279" s="3">
        <f>IF(Table1[[#This Row],[Tesouro Selic: Cenário 3]]="","",(K279+1)^(1/252))</f>
        <v>1.0003782865315343</v>
      </c>
      <c r="M279" s="2">
        <f>IF(Table1[[#This Row],[Column8]]="","",(1+M278)*(L279)-1)</f>
        <v>0.12059364278256424</v>
      </c>
    </row>
    <row r="280" spans="1:13" x14ac:dyDescent="0.25">
      <c r="A280" s="15">
        <f t="shared" si="8"/>
        <v>43201</v>
      </c>
      <c r="B280" s="25">
        <f t="shared" si="9"/>
        <v>9.9500000000000005E-2</v>
      </c>
      <c r="C280" s="3">
        <f>IF(Table1[[#This Row],[Tesouro Prefixado]]="","",(B280+1)^(1/252))</f>
        <v>1.0003764816888006</v>
      </c>
      <c r="D280" s="2">
        <f>IF(Table1[[#This Row],[Column2]]="","",(1+D279)*(C280)-1)</f>
        <v>0.11031328338193047</v>
      </c>
      <c r="E280" s="1">
        <f>IF(Table1[[#This Row],[Column1]]="","",VLOOKUP(A280,COPOMs!B:E,4)+prêmio_de_risco)</f>
        <v>9.2499999999999971E-2</v>
      </c>
      <c r="F280" s="3">
        <f>IF(Table1[[#This Row],[Tesouro Selic: Cenário 1]]="","",(E280+1)^(1/252))</f>
        <v>1.0003511276943453</v>
      </c>
      <c r="G280" s="2">
        <f>IF(Table1[[#This Row],[Column4]]="","",(1+G279)*(F280)-1)</f>
        <v>0.11559988075298722</v>
      </c>
      <c r="H280" s="1">
        <f>IF(Table1[[#This Row],[Column1]]="","",VLOOKUP(A280,COPOMs!B:H,7)+prêmio_de_risco)</f>
        <v>6.7500000000000032E-2</v>
      </c>
      <c r="I280" s="3">
        <f>IF(Table1[[#This Row],[Tesouro Selic: Cenário 2]]="","",(H280+1)^(1/252))</f>
        <v>1.0002592378269568</v>
      </c>
      <c r="J280" s="2">
        <f>IF(Table1[[#This Row],[Column6]]="","",(1+J279)*(I280)-1)</f>
        <v>0.10192381354308022</v>
      </c>
      <c r="K280" s="1">
        <f>IF(Table1[[#This Row],[Column1]]="","",VLOOKUP(A280,COPOMs!B:K,10)+prêmio_de_risco)</f>
        <v>9.9999999999999978E-2</v>
      </c>
      <c r="L280" s="3">
        <f>IF(Table1[[#This Row],[Tesouro Selic: Cenário 3]]="","",(K280+1)^(1/252))</f>
        <v>1.0003782865315343</v>
      </c>
      <c r="M280" s="2">
        <f>IF(Table1[[#This Row],[Column8]]="","",(1+M279)*(L280)-1)</f>
        <v>0.12101754826495181</v>
      </c>
    </row>
    <row r="281" spans="1:13" x14ac:dyDescent="0.25">
      <c r="A281" s="15">
        <f t="shared" si="8"/>
        <v>43202</v>
      </c>
      <c r="B281" s="25">
        <f t="shared" si="9"/>
        <v>9.9500000000000005E-2</v>
      </c>
      <c r="C281" s="3">
        <f>IF(Table1[[#This Row],[Tesouro Prefixado]]="","",(B281+1)^(1/252))</f>
        <v>1.0003764816888006</v>
      </c>
      <c r="D281" s="2">
        <f>IF(Table1[[#This Row],[Column2]]="","",(1+D280)*(C281)-1)</f>
        <v>0.11073129600195575</v>
      </c>
      <c r="E281" s="1">
        <f>IF(Table1[[#This Row],[Column1]]="","",VLOOKUP(A281,COPOMs!B:E,4)+prêmio_de_risco)</f>
        <v>9.2499999999999971E-2</v>
      </c>
      <c r="F281" s="3">
        <f>IF(Table1[[#This Row],[Tesouro Selic: Cenário 1]]="","",(E281+1)^(1/252))</f>
        <v>1.0003511276943453</v>
      </c>
      <c r="G281" s="2">
        <f>IF(Table1[[#This Row],[Column4]]="","",(1+G280)*(F281)-1)</f>
        <v>0.11599159876692799</v>
      </c>
      <c r="H281" s="1">
        <f>IF(Table1[[#This Row],[Column1]]="","",VLOOKUP(A281,COPOMs!B:H,7)+prêmio_de_risco)</f>
        <v>6.7500000000000032E-2</v>
      </c>
      <c r="I281" s="3">
        <f>IF(Table1[[#This Row],[Tesouro Selic: Cenário 2]]="","",(H281+1)^(1/252))</f>
        <v>1.0002592378269568</v>
      </c>
      <c r="J281" s="2">
        <f>IF(Table1[[#This Row],[Column6]]="","",(1+J280)*(I281)-1)</f>
        <v>0.10220947387797508</v>
      </c>
      <c r="K281" s="1">
        <f>IF(Table1[[#This Row],[Column1]]="","",VLOOKUP(A281,COPOMs!B:K,10)+prêmio_de_risco)</f>
        <v>9.9999999999999978E-2</v>
      </c>
      <c r="L281" s="3">
        <f>IF(Table1[[#This Row],[Tesouro Selic: Cenário 3]]="","",(K281+1)^(1/252))</f>
        <v>1.0003782865315343</v>
      </c>
      <c r="M281" s="2">
        <f>IF(Table1[[#This Row],[Column8]]="","",(1+M280)*(L281)-1)</f>
        <v>0.12144161410507404</v>
      </c>
    </row>
    <row r="282" spans="1:13" x14ac:dyDescent="0.25">
      <c r="A282" s="15">
        <f t="shared" si="8"/>
        <v>43203</v>
      </c>
      <c r="B282" s="25">
        <f t="shared" si="9"/>
        <v>9.9500000000000005E-2</v>
      </c>
      <c r="C282" s="3">
        <f>IF(Table1[[#This Row],[Tesouro Prefixado]]="","",(B282+1)^(1/252))</f>
        <v>1.0003764816888006</v>
      </c>
      <c r="D282" s="2">
        <f>IF(Table1[[#This Row],[Column2]]="","",(1+D281)*(C282)-1)</f>
        <v>0.11114946599607811</v>
      </c>
      <c r="E282" s="1">
        <f>IF(Table1[[#This Row],[Column1]]="","",VLOOKUP(A282,COPOMs!B:E,4)+prêmio_de_risco)</f>
        <v>9.2499999999999971E-2</v>
      </c>
      <c r="F282" s="3">
        <f>IF(Table1[[#This Row],[Tesouro Selic: Cenário 1]]="","",(E282+1)^(1/252))</f>
        <v>1.0003511276943453</v>
      </c>
      <c r="G282" s="2">
        <f>IF(Table1[[#This Row],[Column4]]="","",(1+G281)*(F282)-1)</f>
        <v>0.11638345432391173</v>
      </c>
      <c r="H282" s="1">
        <f>IF(Table1[[#This Row],[Column1]]="","",VLOOKUP(A282,COPOMs!B:H,7)+prêmio_de_risco)</f>
        <v>6.7500000000000032E-2</v>
      </c>
      <c r="I282" s="3">
        <f>IF(Table1[[#This Row],[Tesouro Selic: Cenário 2]]="","",(H282+1)^(1/252))</f>
        <v>1.0002592378269568</v>
      </c>
      <c r="J282" s="2">
        <f>IF(Table1[[#This Row],[Column6]]="","",(1+J281)*(I282)-1)</f>
        <v>0.10249520826683445</v>
      </c>
      <c r="K282" s="1">
        <f>IF(Table1[[#This Row],[Column1]]="","",VLOOKUP(A282,COPOMs!B:K,10)+prêmio_de_risco)</f>
        <v>9.9999999999999978E-2</v>
      </c>
      <c r="L282" s="3">
        <f>IF(Table1[[#This Row],[Tesouro Selic: Cenário 3]]="","",(K282+1)^(1/252))</f>
        <v>1.0003782865315343</v>
      </c>
      <c r="M282" s="2">
        <f>IF(Table1[[#This Row],[Column8]]="","",(1+M281)*(L282)-1)</f>
        <v>0.12186584036359194</v>
      </c>
    </row>
    <row r="283" spans="1:13" x14ac:dyDescent="0.25">
      <c r="A283" s="15">
        <f t="shared" si="8"/>
        <v>43206</v>
      </c>
      <c r="B283" s="25">
        <f t="shared" si="9"/>
        <v>9.9500000000000005E-2</v>
      </c>
      <c r="C283" s="3">
        <f>IF(Table1[[#This Row],[Tesouro Prefixado]]="","",(B283+1)^(1/252))</f>
        <v>1.0003764816888006</v>
      </c>
      <c r="D283" s="2">
        <f>IF(Table1[[#This Row],[Column2]]="","",(1+D282)*(C283)-1)</f>
        <v>0.11156779342354617</v>
      </c>
      <c r="E283" s="1">
        <f>IF(Table1[[#This Row],[Column1]]="","",VLOOKUP(A283,COPOMs!B:E,4)+prêmio_de_risco)</f>
        <v>9.2499999999999971E-2</v>
      </c>
      <c r="F283" s="3">
        <f>IF(Table1[[#This Row],[Tesouro Selic: Cenário 1]]="","",(E283+1)^(1/252))</f>
        <v>1.0003511276943453</v>
      </c>
      <c r="G283" s="2">
        <f>IF(Table1[[#This Row],[Column4]]="","",(1+G282)*(F283)-1)</f>
        <v>0.11677544747223378</v>
      </c>
      <c r="H283" s="1">
        <f>IF(Table1[[#This Row],[Column1]]="","",VLOOKUP(A283,COPOMs!B:H,7)+prêmio_de_risco)</f>
        <v>6.7500000000000032E-2</v>
      </c>
      <c r="I283" s="3">
        <f>IF(Table1[[#This Row],[Tesouro Selic: Cenário 2]]="","",(H283+1)^(1/252))</f>
        <v>1.0002592378269568</v>
      </c>
      <c r="J283" s="2">
        <f>IF(Table1[[#This Row],[Column6]]="","",(1+J282)*(I283)-1)</f>
        <v>0.10278101672885587</v>
      </c>
      <c r="K283" s="1">
        <f>IF(Table1[[#This Row],[Column1]]="","",VLOOKUP(A283,COPOMs!B:K,10)+prêmio_de_risco)</f>
        <v>9.9999999999999978E-2</v>
      </c>
      <c r="L283" s="3">
        <f>IF(Table1[[#This Row],[Tesouro Selic: Cenário 3]]="","",(K283+1)^(1/252))</f>
        <v>1.0003782865315343</v>
      </c>
      <c r="M283" s="2">
        <f>IF(Table1[[#This Row],[Column8]]="","",(1+M282)*(L283)-1)</f>
        <v>0.12229022710118986</v>
      </c>
    </row>
    <row r="284" spans="1:13" x14ac:dyDescent="0.25">
      <c r="A284" s="15">
        <f t="shared" si="8"/>
        <v>43207</v>
      </c>
      <c r="B284" s="25">
        <f t="shared" si="9"/>
        <v>9.9500000000000005E-2</v>
      </c>
      <c r="C284" s="3">
        <f>IF(Table1[[#This Row],[Tesouro Prefixado]]="","",(B284+1)^(1/252))</f>
        <v>1.0003764816888006</v>
      </c>
      <c r="D284" s="2">
        <f>IF(Table1[[#This Row],[Column2]]="","",(1+D283)*(C284)-1)</f>
        <v>0.11198627834363051</v>
      </c>
      <c r="E284" s="1">
        <f>IF(Table1[[#This Row],[Column1]]="","",VLOOKUP(A284,COPOMs!B:E,4)+prêmio_de_risco)</f>
        <v>9.2499999999999971E-2</v>
      </c>
      <c r="F284" s="3">
        <f>IF(Table1[[#This Row],[Tesouro Selic: Cenário 1]]="","",(E284+1)^(1/252))</f>
        <v>1.0003511276943453</v>
      </c>
      <c r="G284" s="2">
        <f>IF(Table1[[#This Row],[Column4]]="","",(1+G283)*(F284)-1)</f>
        <v>0.11716757826020618</v>
      </c>
      <c r="H284" s="1">
        <f>IF(Table1[[#This Row],[Column1]]="","",VLOOKUP(A284,COPOMs!B:H,7)+prêmio_de_risco)</f>
        <v>6.7500000000000032E-2</v>
      </c>
      <c r="I284" s="3">
        <f>IF(Table1[[#This Row],[Tesouro Selic: Cenário 2]]="","",(H284+1)^(1/252))</f>
        <v>1.0002592378269568</v>
      </c>
      <c r="J284" s="2">
        <f>IF(Table1[[#This Row],[Column6]]="","",(1+J283)*(I284)-1)</f>
        <v>0.10306689928324198</v>
      </c>
      <c r="K284" s="1">
        <f>IF(Table1[[#This Row],[Column1]]="","",VLOOKUP(A284,COPOMs!B:K,10)+prêmio_de_risco)</f>
        <v>9.9999999999999978E-2</v>
      </c>
      <c r="L284" s="3">
        <f>IF(Table1[[#This Row],[Tesouro Selic: Cenário 3]]="","",(K284+1)^(1/252))</f>
        <v>1.0003782865315343</v>
      </c>
      <c r="M284" s="2">
        <f>IF(Table1[[#This Row],[Column8]]="","",(1+M283)*(L284)-1)</f>
        <v>0.12271477437857481</v>
      </c>
    </row>
    <row r="285" spans="1:13" x14ac:dyDescent="0.25">
      <c r="A285" s="15">
        <f t="shared" si="8"/>
        <v>43208</v>
      </c>
      <c r="B285" s="25">
        <f t="shared" si="9"/>
        <v>9.9500000000000005E-2</v>
      </c>
      <c r="C285" s="3">
        <f>IF(Table1[[#This Row],[Tesouro Prefixado]]="","",(B285+1)^(1/252))</f>
        <v>1.0003764816888006</v>
      </c>
      <c r="D285" s="2">
        <f>IF(Table1[[#This Row],[Column2]]="","",(1+D284)*(C285)-1)</f>
        <v>0.11240492081562437</v>
      </c>
      <c r="E285" s="1">
        <f>IF(Table1[[#This Row],[Column1]]="","",VLOOKUP(A285,COPOMs!B:E,4)+prêmio_de_risco)</f>
        <v>9.2499999999999971E-2</v>
      </c>
      <c r="F285" s="3">
        <f>IF(Table1[[#This Row],[Tesouro Selic: Cenário 1]]="","",(E285+1)^(1/252))</f>
        <v>1.0003511276943453</v>
      </c>
      <c r="G285" s="2">
        <f>IF(Table1[[#This Row],[Column4]]="","",(1+G284)*(F285)-1)</f>
        <v>0.11755984673615805</v>
      </c>
      <c r="H285" s="1">
        <f>IF(Table1[[#This Row],[Column1]]="","",VLOOKUP(A285,COPOMs!B:H,7)+prêmio_de_risco)</f>
        <v>6.7500000000000032E-2</v>
      </c>
      <c r="I285" s="3">
        <f>IF(Table1[[#This Row],[Tesouro Selic: Cenário 2]]="","",(H285+1)^(1/252))</f>
        <v>1.0002592378269568</v>
      </c>
      <c r="J285" s="2">
        <f>IF(Table1[[#This Row],[Column6]]="","",(1+J284)*(I285)-1)</f>
        <v>0.10335285594920007</v>
      </c>
      <c r="K285" s="1">
        <f>IF(Table1[[#This Row],[Column1]]="","",VLOOKUP(A285,COPOMs!B:K,10)+prêmio_de_risco)</f>
        <v>9.9999999999999978E-2</v>
      </c>
      <c r="L285" s="3">
        <f>IF(Table1[[#This Row],[Tesouro Selic: Cenário 3]]="","",(K285+1)^(1/252))</f>
        <v>1.0003782865315343</v>
      </c>
      <c r="M285" s="2">
        <f>IF(Table1[[#This Row],[Column8]]="","",(1+M284)*(L285)-1)</f>
        <v>0.12313948225647686</v>
      </c>
    </row>
    <row r="286" spans="1:13" x14ac:dyDescent="0.25">
      <c r="A286" s="15">
        <f t="shared" si="8"/>
        <v>43209</v>
      </c>
      <c r="B286" s="25">
        <f t="shared" si="9"/>
        <v>9.9500000000000005E-2</v>
      </c>
      <c r="C286" s="3">
        <f>IF(Table1[[#This Row],[Tesouro Prefixado]]="","",(B286+1)^(1/252))</f>
        <v>1.0003764816888006</v>
      </c>
      <c r="D286" s="2">
        <f>IF(Table1[[#This Row],[Column2]]="","",(1+D285)*(C286)-1)</f>
        <v>0.11282372089884318</v>
      </c>
      <c r="E286" s="1">
        <f>IF(Table1[[#This Row],[Column1]]="","",VLOOKUP(A286,COPOMs!B:E,4)+prêmio_de_risco)</f>
        <v>9.2499999999999971E-2</v>
      </c>
      <c r="F286" s="3">
        <f>IF(Table1[[#This Row],[Tesouro Selic: Cenário 1]]="","",(E286+1)^(1/252))</f>
        <v>1.0003511276943453</v>
      </c>
      <c r="G286" s="2">
        <f>IF(Table1[[#This Row],[Column4]]="","",(1+G285)*(F286)-1)</f>
        <v>0.11795225294843537</v>
      </c>
      <c r="H286" s="1">
        <f>IF(Table1[[#This Row],[Column1]]="","",VLOOKUP(A286,COPOMs!B:H,7)+prêmio_de_risco)</f>
        <v>6.7500000000000032E-2</v>
      </c>
      <c r="I286" s="3">
        <f>IF(Table1[[#This Row],[Tesouro Selic: Cenário 2]]="","",(H286+1)^(1/252))</f>
        <v>1.0002592378269568</v>
      </c>
      <c r="J286" s="2">
        <f>IF(Table1[[#This Row],[Column6]]="","",(1+J285)*(I286)-1)</f>
        <v>0.10363888674594302</v>
      </c>
      <c r="K286" s="1">
        <f>IF(Table1[[#This Row],[Column1]]="","",VLOOKUP(A286,COPOMs!B:K,10)+prêmio_de_risco)</f>
        <v>9.9999999999999978E-2</v>
      </c>
      <c r="L286" s="3">
        <f>IF(Table1[[#This Row],[Tesouro Selic: Cenário 3]]="","",(K286+1)^(1/252))</f>
        <v>1.0003782865315343</v>
      </c>
      <c r="M286" s="2">
        <f>IF(Table1[[#This Row],[Column8]]="","",(1+M285)*(L286)-1)</f>
        <v>0.12356435079564876</v>
      </c>
    </row>
    <row r="287" spans="1:13" x14ac:dyDescent="0.25">
      <c r="A287" s="15">
        <f t="shared" si="8"/>
        <v>43210</v>
      </c>
      <c r="B287" s="25">
        <f t="shared" si="9"/>
        <v>9.9500000000000005E-2</v>
      </c>
      <c r="C287" s="3">
        <f>IF(Table1[[#This Row],[Tesouro Prefixado]]="","",(B287+1)^(1/252))</f>
        <v>1.0003764816888006</v>
      </c>
      <c r="D287" s="2">
        <f>IF(Table1[[#This Row],[Column2]]="","",(1+D286)*(C287)-1)</f>
        <v>0.11324267865262461</v>
      </c>
      <c r="E287" s="1">
        <f>IF(Table1[[#This Row],[Column1]]="","",VLOOKUP(A287,COPOMs!B:E,4)+prêmio_de_risco)</f>
        <v>9.2499999999999971E-2</v>
      </c>
      <c r="F287" s="3">
        <f>IF(Table1[[#This Row],[Tesouro Selic: Cenário 1]]="","",(E287+1)^(1/252))</f>
        <v>1.0003511276943453</v>
      </c>
      <c r="G287" s="2">
        <f>IF(Table1[[#This Row],[Column4]]="","",(1+G286)*(F287)-1)</f>
        <v>0.11834479694540123</v>
      </c>
      <c r="H287" s="1">
        <f>IF(Table1[[#This Row],[Column1]]="","",VLOOKUP(A287,COPOMs!B:H,7)+prêmio_de_risco)</f>
        <v>6.7500000000000032E-2</v>
      </c>
      <c r="I287" s="3">
        <f>IF(Table1[[#This Row],[Tesouro Selic: Cenário 2]]="","",(H287+1)^(1/252))</f>
        <v>1.0002592378269568</v>
      </c>
      <c r="J287" s="2">
        <f>IF(Table1[[#This Row],[Column6]]="","",(1+J286)*(I287)-1)</f>
        <v>0.1039249916926881</v>
      </c>
      <c r="K287" s="1">
        <f>IF(Table1[[#This Row],[Column1]]="","",VLOOKUP(A287,COPOMs!B:K,10)+prêmio_de_risco)</f>
        <v>9.9999999999999978E-2</v>
      </c>
      <c r="L287" s="3">
        <f>IF(Table1[[#This Row],[Tesouro Selic: Cenário 3]]="","",(K287+1)^(1/252))</f>
        <v>1.0003782865315343</v>
      </c>
      <c r="M287" s="2">
        <f>IF(Table1[[#This Row],[Column8]]="","",(1+M286)*(L287)-1)</f>
        <v>0.12398938005686677</v>
      </c>
    </row>
    <row r="288" spans="1:13" x14ac:dyDescent="0.25">
      <c r="A288" s="15">
        <f t="shared" si="8"/>
        <v>43213</v>
      </c>
      <c r="B288" s="25">
        <f t="shared" si="9"/>
        <v>9.9500000000000005E-2</v>
      </c>
      <c r="C288" s="3">
        <f>IF(Table1[[#This Row],[Tesouro Prefixado]]="","",(B288+1)^(1/252))</f>
        <v>1.0003764816888006</v>
      </c>
      <c r="D288" s="2">
        <f>IF(Table1[[#This Row],[Column2]]="","",(1+D287)*(C288)-1)</f>
        <v>0.11366179413632871</v>
      </c>
      <c r="E288" s="1">
        <f>IF(Table1[[#This Row],[Column1]]="","",VLOOKUP(A288,COPOMs!B:E,4)+prêmio_de_risco)</f>
        <v>9.2499999999999971E-2</v>
      </c>
      <c r="F288" s="3">
        <f>IF(Table1[[#This Row],[Tesouro Selic: Cenário 1]]="","",(E288+1)^(1/252))</f>
        <v>1.0003511276943453</v>
      </c>
      <c r="G288" s="2">
        <f>IF(Table1[[#This Row],[Column4]]="","",(1+G287)*(F288)-1)</f>
        <v>0.11873747877543583</v>
      </c>
      <c r="H288" s="1">
        <f>IF(Table1[[#This Row],[Column1]]="","",VLOOKUP(A288,COPOMs!B:H,7)+prêmio_de_risco)</f>
        <v>6.7500000000000032E-2</v>
      </c>
      <c r="I288" s="3">
        <f>IF(Table1[[#This Row],[Tesouro Selic: Cenário 2]]="","",(H288+1)^(1/252))</f>
        <v>1.0002592378269568</v>
      </c>
      <c r="J288" s="2">
        <f>IF(Table1[[#This Row],[Column6]]="","",(1+J287)*(I288)-1)</f>
        <v>0.10421117080865772</v>
      </c>
      <c r="K288" s="1">
        <f>IF(Table1[[#This Row],[Column1]]="","",VLOOKUP(A288,COPOMs!B:K,10)+prêmio_de_risco)</f>
        <v>9.9999999999999978E-2</v>
      </c>
      <c r="L288" s="3">
        <f>IF(Table1[[#This Row],[Tesouro Selic: Cenário 3]]="","",(K288+1)^(1/252))</f>
        <v>1.0003782865315343</v>
      </c>
      <c r="M288" s="2">
        <f>IF(Table1[[#This Row],[Column8]]="","",(1+M287)*(L288)-1)</f>
        <v>0.12441457010092982</v>
      </c>
    </row>
    <row r="289" spans="1:13" x14ac:dyDescent="0.25">
      <c r="A289" s="15">
        <f t="shared" si="8"/>
        <v>43214</v>
      </c>
      <c r="B289" s="25">
        <f t="shared" si="9"/>
        <v>9.9500000000000005E-2</v>
      </c>
      <c r="C289" s="3">
        <f>IF(Table1[[#This Row],[Tesouro Prefixado]]="","",(B289+1)^(1/252))</f>
        <v>1.0003764816888006</v>
      </c>
      <c r="D289" s="2">
        <f>IF(Table1[[#This Row],[Column2]]="","",(1+D288)*(C289)-1)</f>
        <v>0.11408106740933777</v>
      </c>
      <c r="E289" s="1">
        <f>IF(Table1[[#This Row],[Column1]]="","",VLOOKUP(A289,COPOMs!B:E,4)+prêmio_de_risco)</f>
        <v>9.2499999999999971E-2</v>
      </c>
      <c r="F289" s="3">
        <f>IF(Table1[[#This Row],[Tesouro Selic: Cenário 1]]="","",(E289+1)^(1/252))</f>
        <v>1.0003511276943453</v>
      </c>
      <c r="G289" s="2">
        <f>IF(Table1[[#This Row],[Column4]]="","",(1+G288)*(F289)-1)</f>
        <v>0.11913029848693601</v>
      </c>
      <c r="H289" s="1">
        <f>IF(Table1[[#This Row],[Column1]]="","",VLOOKUP(A289,COPOMs!B:H,7)+prêmio_de_risco)</f>
        <v>6.7500000000000032E-2</v>
      </c>
      <c r="I289" s="3">
        <f>IF(Table1[[#This Row],[Tesouro Selic: Cenário 2]]="","",(H289+1)^(1/252))</f>
        <v>1.0002592378269568</v>
      </c>
      <c r="J289" s="2">
        <f>IF(Table1[[#This Row],[Column6]]="","",(1+J288)*(I289)-1)</f>
        <v>0.10449742411307961</v>
      </c>
      <c r="K289" s="1">
        <f>IF(Table1[[#This Row],[Column1]]="","",VLOOKUP(A289,COPOMs!B:K,10)+prêmio_de_risco)</f>
        <v>9.9999999999999978E-2</v>
      </c>
      <c r="L289" s="3">
        <f>IF(Table1[[#This Row],[Tesouro Selic: Cenário 3]]="","",(K289+1)^(1/252))</f>
        <v>1.0003782865315343</v>
      </c>
      <c r="M289" s="2">
        <f>IF(Table1[[#This Row],[Column8]]="","",(1+M288)*(L289)-1)</f>
        <v>0.12483992098865992</v>
      </c>
    </row>
    <row r="290" spans="1:13" x14ac:dyDescent="0.25">
      <c r="A290" s="15">
        <f t="shared" si="8"/>
        <v>43215</v>
      </c>
      <c r="B290" s="25">
        <f t="shared" si="9"/>
        <v>9.9500000000000005E-2</v>
      </c>
      <c r="C290" s="3">
        <f>IF(Table1[[#This Row],[Tesouro Prefixado]]="","",(B290+1)^(1/252))</f>
        <v>1.0003764816888006</v>
      </c>
      <c r="D290" s="2">
        <f>IF(Table1[[#This Row],[Column2]]="","",(1+D289)*(C290)-1)</f>
        <v>0.1145004985310567</v>
      </c>
      <c r="E290" s="1">
        <f>IF(Table1[[#This Row],[Column1]]="","",VLOOKUP(A290,COPOMs!B:E,4)+prêmio_de_risco)</f>
        <v>9.2499999999999971E-2</v>
      </c>
      <c r="F290" s="3">
        <f>IF(Table1[[#This Row],[Tesouro Selic: Cenário 1]]="","",(E290+1)^(1/252))</f>
        <v>1.0003511276943453</v>
      </c>
      <c r="G290" s="2">
        <f>IF(Table1[[#This Row],[Column4]]="","",(1+G289)*(F290)-1)</f>
        <v>0.11952325612831571</v>
      </c>
      <c r="H290" s="1">
        <f>IF(Table1[[#This Row],[Column1]]="","",VLOOKUP(A290,COPOMs!B:H,7)+prêmio_de_risco)</f>
        <v>6.7500000000000032E-2</v>
      </c>
      <c r="I290" s="3">
        <f>IF(Table1[[#This Row],[Tesouro Selic: Cenário 2]]="","",(H290+1)^(1/252))</f>
        <v>1.0002592378269568</v>
      </c>
      <c r="J290" s="2">
        <f>IF(Table1[[#This Row],[Column6]]="","",(1+J289)*(I290)-1)</f>
        <v>0.10478375162518616</v>
      </c>
      <c r="K290" s="1">
        <f>IF(Table1[[#This Row],[Column1]]="","",VLOOKUP(A290,COPOMs!B:K,10)+prêmio_de_risco)</f>
        <v>9.9999999999999978E-2</v>
      </c>
      <c r="L290" s="3">
        <f>IF(Table1[[#This Row],[Tesouro Selic: Cenário 3]]="","",(K290+1)^(1/252))</f>
        <v>1.0003782865315343</v>
      </c>
      <c r="M290" s="2">
        <f>IF(Table1[[#This Row],[Column8]]="","",(1+M289)*(L290)-1)</f>
        <v>0.12526543278090196</v>
      </c>
    </row>
    <row r="291" spans="1:13" x14ac:dyDescent="0.25">
      <c r="A291" s="15">
        <f t="shared" si="8"/>
        <v>43216</v>
      </c>
      <c r="B291" s="25">
        <f t="shared" si="9"/>
        <v>9.9500000000000005E-2</v>
      </c>
      <c r="C291" s="3">
        <f>IF(Table1[[#This Row],[Tesouro Prefixado]]="","",(B291+1)^(1/252))</f>
        <v>1.0003764816888006</v>
      </c>
      <c r="D291" s="2">
        <f>IF(Table1[[#This Row],[Column2]]="","",(1+D290)*(C291)-1)</f>
        <v>0.11492008756091265</v>
      </c>
      <c r="E291" s="1">
        <f>IF(Table1[[#This Row],[Column1]]="","",VLOOKUP(A291,COPOMs!B:E,4)+prêmio_de_risco)</f>
        <v>9.2499999999999971E-2</v>
      </c>
      <c r="F291" s="3">
        <f>IF(Table1[[#This Row],[Tesouro Selic: Cenário 1]]="","",(E291+1)^(1/252))</f>
        <v>1.0003511276943453</v>
      </c>
      <c r="G291" s="2">
        <f>IF(Table1[[#This Row],[Column4]]="","",(1+G290)*(F291)-1)</f>
        <v>0.11991635174800597</v>
      </c>
      <c r="H291" s="1">
        <f>IF(Table1[[#This Row],[Column1]]="","",VLOOKUP(A291,COPOMs!B:H,7)+prêmio_de_risco)</f>
        <v>6.7500000000000032E-2</v>
      </c>
      <c r="I291" s="3">
        <f>IF(Table1[[#This Row],[Tesouro Selic: Cenário 2]]="","",(H291+1)^(1/252))</f>
        <v>1.0002592378269568</v>
      </c>
      <c r="J291" s="2">
        <f>IF(Table1[[#This Row],[Column6]]="","",(1+J290)*(I291)-1)</f>
        <v>0.10507015336421466</v>
      </c>
      <c r="K291" s="1">
        <f>IF(Table1[[#This Row],[Column1]]="","",VLOOKUP(A291,COPOMs!B:K,10)+prêmio_de_risco)</f>
        <v>9.9999999999999978E-2</v>
      </c>
      <c r="L291" s="3">
        <f>IF(Table1[[#This Row],[Tesouro Selic: Cenário 3]]="","",(K291+1)^(1/252))</f>
        <v>1.0003782865315343</v>
      </c>
      <c r="M291" s="2">
        <f>IF(Table1[[#This Row],[Column8]]="","",(1+M290)*(L291)-1)</f>
        <v>0.12569110553852414</v>
      </c>
    </row>
    <row r="292" spans="1:13" x14ac:dyDescent="0.25">
      <c r="A292" s="15">
        <f t="shared" si="8"/>
        <v>43217</v>
      </c>
      <c r="B292" s="25">
        <f t="shared" si="9"/>
        <v>9.9500000000000005E-2</v>
      </c>
      <c r="C292" s="3">
        <f>IF(Table1[[#This Row],[Tesouro Prefixado]]="","",(B292+1)^(1/252))</f>
        <v>1.0003764816888006</v>
      </c>
      <c r="D292" s="2">
        <f>IF(Table1[[#This Row],[Column2]]="","",(1+D291)*(C292)-1)</f>
        <v>0.11533983455835517</v>
      </c>
      <c r="E292" s="1">
        <f>IF(Table1[[#This Row],[Column1]]="","",VLOOKUP(A292,COPOMs!B:E,4)+prêmio_de_risco)</f>
        <v>9.2499999999999971E-2</v>
      </c>
      <c r="F292" s="3">
        <f>IF(Table1[[#This Row],[Tesouro Selic: Cenário 1]]="","",(E292+1)^(1/252))</f>
        <v>1.0003511276943453</v>
      </c>
      <c r="G292" s="2">
        <f>IF(Table1[[#This Row],[Column4]]="","",(1+G291)*(F292)-1)</f>
        <v>0.12030958539445491</v>
      </c>
      <c r="H292" s="1">
        <f>IF(Table1[[#This Row],[Column1]]="","",VLOOKUP(A292,COPOMs!B:H,7)+prêmio_de_risco)</f>
        <v>6.7500000000000032E-2</v>
      </c>
      <c r="I292" s="3">
        <f>IF(Table1[[#This Row],[Tesouro Selic: Cenário 2]]="","",(H292+1)^(1/252))</f>
        <v>1.0002592378269568</v>
      </c>
      <c r="J292" s="2">
        <f>IF(Table1[[#This Row],[Column6]]="","",(1+J291)*(I292)-1)</f>
        <v>0.1053566293494077</v>
      </c>
      <c r="K292" s="1">
        <f>IF(Table1[[#This Row],[Column1]]="","",VLOOKUP(A292,COPOMs!B:K,10)+prêmio_de_risco)</f>
        <v>9.9999999999999978E-2</v>
      </c>
      <c r="L292" s="3">
        <f>IF(Table1[[#This Row],[Tesouro Selic: Cenário 3]]="","",(K292+1)^(1/252))</f>
        <v>1.0003782865315343</v>
      </c>
      <c r="M292" s="2">
        <f>IF(Table1[[#This Row],[Column8]]="","",(1+M291)*(L292)-1)</f>
        <v>0.1261169393224173</v>
      </c>
    </row>
    <row r="293" spans="1:13" x14ac:dyDescent="0.25">
      <c r="A293" s="15">
        <f t="shared" si="8"/>
        <v>43220</v>
      </c>
      <c r="B293" s="25">
        <f t="shared" si="9"/>
        <v>9.9500000000000005E-2</v>
      </c>
      <c r="C293" s="3">
        <f>IF(Table1[[#This Row],[Tesouro Prefixado]]="","",(B293+1)^(1/252))</f>
        <v>1.0003764816888006</v>
      </c>
      <c r="D293" s="2">
        <f>IF(Table1[[#This Row],[Column2]]="","",(1+D292)*(C293)-1)</f>
        <v>0.11575973958285624</v>
      </c>
      <c r="E293" s="1">
        <f>IF(Table1[[#This Row],[Column1]]="","",VLOOKUP(A293,COPOMs!B:E,4)+prêmio_de_risco)</f>
        <v>9.2499999999999971E-2</v>
      </c>
      <c r="F293" s="3">
        <f>IF(Table1[[#This Row],[Tesouro Selic: Cenário 1]]="","",(E293+1)^(1/252))</f>
        <v>1.0003511276943453</v>
      </c>
      <c r="G293" s="2">
        <f>IF(Table1[[#This Row],[Column4]]="","",(1+G292)*(F293)-1)</f>
        <v>0.12070295711612733</v>
      </c>
      <c r="H293" s="1">
        <f>IF(Table1[[#This Row],[Column1]]="","",VLOOKUP(A293,COPOMs!B:H,7)+prêmio_de_risco)</f>
        <v>6.7500000000000032E-2</v>
      </c>
      <c r="I293" s="3">
        <f>IF(Table1[[#This Row],[Tesouro Selic: Cenário 2]]="","",(H293+1)^(1/252))</f>
        <v>1.0002592378269568</v>
      </c>
      <c r="J293" s="2">
        <f>IF(Table1[[#This Row],[Column6]]="","",(1+J292)*(I293)-1)</f>
        <v>0.10564317960001257</v>
      </c>
      <c r="K293" s="1">
        <f>IF(Table1[[#This Row],[Column1]]="","",VLOOKUP(A293,COPOMs!B:K,10)+prêmio_de_risco)</f>
        <v>9.9999999999999978E-2</v>
      </c>
      <c r="L293" s="3">
        <f>IF(Table1[[#This Row],[Tesouro Selic: Cenário 3]]="","",(K293+1)^(1/252))</f>
        <v>1.0003782865315343</v>
      </c>
      <c r="M293" s="2">
        <f>IF(Table1[[#This Row],[Column8]]="","",(1+M292)*(L293)-1)</f>
        <v>0.1265429341934956</v>
      </c>
    </row>
    <row r="294" spans="1:13" x14ac:dyDescent="0.25">
      <c r="A294" s="15">
        <f t="shared" si="8"/>
        <v>43222</v>
      </c>
      <c r="B294" s="25">
        <f t="shared" si="9"/>
        <v>9.9500000000000005E-2</v>
      </c>
      <c r="C294" s="3">
        <f>IF(Table1[[#This Row],[Tesouro Prefixado]]="","",(B294+1)^(1/252))</f>
        <v>1.0003764816888006</v>
      </c>
      <c r="D294" s="2">
        <f>IF(Table1[[#This Row],[Column2]]="","",(1+D293)*(C294)-1)</f>
        <v>0.11617980269391004</v>
      </c>
      <c r="E294" s="1">
        <f>IF(Table1[[#This Row],[Column1]]="","",VLOOKUP(A294,COPOMs!B:E,4)+prêmio_de_risco)</f>
        <v>9.2499999999999971E-2</v>
      </c>
      <c r="F294" s="3">
        <f>IF(Table1[[#This Row],[Tesouro Selic: Cenário 1]]="","",(E294+1)^(1/252))</f>
        <v>1.0003511276943453</v>
      </c>
      <c r="G294" s="2">
        <f>IF(Table1[[#This Row],[Column4]]="","",(1+G293)*(F294)-1)</f>
        <v>0.12109646696150556</v>
      </c>
      <c r="H294" s="1">
        <f>IF(Table1[[#This Row],[Column1]]="","",VLOOKUP(A294,COPOMs!B:H,7)+prêmio_de_risco)</f>
        <v>6.7500000000000032E-2</v>
      </c>
      <c r="I294" s="3">
        <f>IF(Table1[[#This Row],[Tesouro Selic: Cenário 2]]="","",(H294+1)^(1/252))</f>
        <v>1.0002592378269568</v>
      </c>
      <c r="J294" s="2">
        <f>IF(Table1[[#This Row],[Column6]]="","",(1+J293)*(I294)-1)</f>
        <v>0.10592980413528164</v>
      </c>
      <c r="K294" s="1">
        <f>IF(Table1[[#This Row],[Column1]]="","",VLOOKUP(A294,COPOMs!B:K,10)+prêmio_de_risco)</f>
        <v>9.9999999999999978E-2</v>
      </c>
      <c r="L294" s="3">
        <f>IF(Table1[[#This Row],[Tesouro Selic: Cenário 3]]="","",(K294+1)^(1/252))</f>
        <v>1.0003782865315343</v>
      </c>
      <c r="M294" s="2">
        <f>IF(Table1[[#This Row],[Column8]]="","",(1+M293)*(L294)-1)</f>
        <v>0.12696909021269609</v>
      </c>
    </row>
    <row r="295" spans="1:13" x14ac:dyDescent="0.25">
      <c r="A295" s="15">
        <f t="shared" si="8"/>
        <v>43223</v>
      </c>
      <c r="B295" s="25">
        <f t="shared" si="9"/>
        <v>9.9500000000000005E-2</v>
      </c>
      <c r="C295" s="3">
        <f>IF(Table1[[#This Row],[Tesouro Prefixado]]="","",(B295+1)^(1/252))</f>
        <v>1.0003764816888006</v>
      </c>
      <c r="D295" s="2">
        <f>IF(Table1[[#This Row],[Column2]]="","",(1+D294)*(C295)-1)</f>
        <v>0.11660002395103342</v>
      </c>
      <c r="E295" s="1">
        <f>IF(Table1[[#This Row],[Column1]]="","",VLOOKUP(A295,COPOMs!B:E,4)+prêmio_de_risco)</f>
        <v>9.2499999999999971E-2</v>
      </c>
      <c r="F295" s="3">
        <f>IF(Table1[[#This Row],[Tesouro Selic: Cenário 1]]="","",(E295+1)^(1/252))</f>
        <v>1.0003511276943453</v>
      </c>
      <c r="G295" s="2">
        <f>IF(Table1[[#This Row],[Column4]]="","",(1+G294)*(F295)-1)</f>
        <v>0.12149011497908835</v>
      </c>
      <c r="H295" s="1">
        <f>IF(Table1[[#This Row],[Column1]]="","",VLOOKUP(A295,COPOMs!B:H,7)+prêmio_de_risco)</f>
        <v>6.7500000000000032E-2</v>
      </c>
      <c r="I295" s="3">
        <f>IF(Table1[[#This Row],[Tesouro Selic: Cenário 2]]="","",(H295+1)^(1/252))</f>
        <v>1.0002592378269568</v>
      </c>
      <c r="J295" s="2">
        <f>IF(Table1[[#This Row],[Column6]]="","",(1+J294)*(I295)-1)</f>
        <v>0.10621650297447238</v>
      </c>
      <c r="K295" s="1">
        <f>IF(Table1[[#This Row],[Column1]]="","",VLOOKUP(A295,COPOMs!B:K,10)+prêmio_de_risco)</f>
        <v>9.9999999999999978E-2</v>
      </c>
      <c r="L295" s="3">
        <f>IF(Table1[[#This Row],[Tesouro Selic: Cenário 3]]="","",(K295+1)^(1/252))</f>
        <v>1.0003782865315343</v>
      </c>
      <c r="M295" s="2">
        <f>IF(Table1[[#This Row],[Column8]]="","",(1+M294)*(L295)-1)</f>
        <v>0.12739540744097888</v>
      </c>
    </row>
    <row r="296" spans="1:13" x14ac:dyDescent="0.25">
      <c r="A296" s="15">
        <f t="shared" si="8"/>
        <v>43224</v>
      </c>
      <c r="B296" s="25">
        <f t="shared" si="9"/>
        <v>9.9500000000000005E-2</v>
      </c>
      <c r="C296" s="3">
        <f>IF(Table1[[#This Row],[Tesouro Prefixado]]="","",(B296+1)^(1/252))</f>
        <v>1.0003764816888006</v>
      </c>
      <c r="D296" s="2">
        <f>IF(Table1[[#This Row],[Column2]]="","",(1+D295)*(C296)-1)</f>
        <v>0.11702040341376518</v>
      </c>
      <c r="E296" s="1">
        <f>IF(Table1[[#This Row],[Column1]]="","",VLOOKUP(A296,COPOMs!B:E,4)+prêmio_de_risco)</f>
        <v>9.2499999999999971E-2</v>
      </c>
      <c r="F296" s="3">
        <f>IF(Table1[[#This Row],[Tesouro Selic: Cenário 1]]="","",(E296+1)^(1/252))</f>
        <v>1.0003511276943453</v>
      </c>
      <c r="G296" s="2">
        <f>IF(Table1[[#This Row],[Column4]]="","",(1+G295)*(F296)-1)</f>
        <v>0.12188390121739201</v>
      </c>
      <c r="H296" s="1">
        <f>IF(Table1[[#This Row],[Column1]]="","",VLOOKUP(A296,COPOMs!B:H,7)+prêmio_de_risco)</f>
        <v>6.7500000000000032E-2</v>
      </c>
      <c r="I296" s="3">
        <f>IF(Table1[[#This Row],[Tesouro Selic: Cenário 2]]="","",(H296+1)^(1/252))</f>
        <v>1.0002592378269568</v>
      </c>
      <c r="J296" s="2">
        <f>IF(Table1[[#This Row],[Column6]]="","",(1+J295)*(I296)-1)</f>
        <v>0.10650327613684718</v>
      </c>
      <c r="K296" s="1">
        <f>IF(Table1[[#This Row],[Column1]]="","",VLOOKUP(A296,COPOMs!B:K,10)+prêmio_de_risco)</f>
        <v>9.9999999999999978E-2</v>
      </c>
      <c r="L296" s="3">
        <f>IF(Table1[[#This Row],[Tesouro Selic: Cenário 3]]="","",(K296+1)^(1/252))</f>
        <v>1.0003782865315343</v>
      </c>
      <c r="M296" s="2">
        <f>IF(Table1[[#This Row],[Column8]]="","",(1+M295)*(L296)-1)</f>
        <v>0.12782188593932742</v>
      </c>
    </row>
    <row r="297" spans="1:13" x14ac:dyDescent="0.25">
      <c r="A297" s="15">
        <f t="shared" si="8"/>
        <v>43227</v>
      </c>
      <c r="B297" s="25">
        <f t="shared" si="9"/>
        <v>9.9500000000000005E-2</v>
      </c>
      <c r="C297" s="3">
        <f>IF(Table1[[#This Row],[Tesouro Prefixado]]="","",(B297+1)^(1/252))</f>
        <v>1.0003764816888006</v>
      </c>
      <c r="D297" s="2">
        <f>IF(Table1[[#This Row],[Column2]]="","",(1+D296)*(C297)-1)</f>
        <v>0.11744094114166703</v>
      </c>
      <c r="E297" s="1">
        <f>IF(Table1[[#This Row],[Column1]]="","",VLOOKUP(A297,COPOMs!B:E,4)+prêmio_de_risco)</f>
        <v>9.2499999999999971E-2</v>
      </c>
      <c r="F297" s="3">
        <f>IF(Table1[[#This Row],[Tesouro Selic: Cenário 1]]="","",(E297+1)^(1/252))</f>
        <v>1.0003511276943453</v>
      </c>
      <c r="G297" s="2">
        <f>IF(Table1[[#This Row],[Column4]]="","",(1+G296)*(F297)-1)</f>
        <v>0.1222778257249495</v>
      </c>
      <c r="H297" s="1">
        <f>IF(Table1[[#This Row],[Column1]]="","",VLOOKUP(A297,COPOMs!B:H,7)+prêmio_de_risco)</f>
        <v>6.7500000000000032E-2</v>
      </c>
      <c r="I297" s="3">
        <f>IF(Table1[[#This Row],[Tesouro Selic: Cenário 2]]="","",(H297+1)^(1/252))</f>
        <v>1.0002592378269568</v>
      </c>
      <c r="J297" s="2">
        <f>IF(Table1[[#This Row],[Column6]]="","",(1+J296)*(I297)-1)</f>
        <v>0.10679012364167351</v>
      </c>
      <c r="K297" s="1">
        <f>IF(Table1[[#This Row],[Column1]]="","",VLOOKUP(A297,COPOMs!B:K,10)+prêmio_de_risco)</f>
        <v>9.9999999999999978E-2</v>
      </c>
      <c r="L297" s="3">
        <f>IF(Table1[[#This Row],[Tesouro Selic: Cenário 3]]="","",(K297+1)^(1/252))</f>
        <v>1.0003782865315343</v>
      </c>
      <c r="M297" s="2">
        <f>IF(Table1[[#This Row],[Column8]]="","",(1+M296)*(L297)-1)</f>
        <v>0.12824852576874779</v>
      </c>
    </row>
    <row r="298" spans="1:13" x14ac:dyDescent="0.25">
      <c r="A298" s="15">
        <f t="shared" si="8"/>
        <v>43228</v>
      </c>
      <c r="B298" s="25">
        <f t="shared" si="9"/>
        <v>9.9500000000000005E-2</v>
      </c>
      <c r="C298" s="3">
        <f>IF(Table1[[#This Row],[Tesouro Prefixado]]="","",(B298+1)^(1/252))</f>
        <v>1.0003764816888006</v>
      </c>
      <c r="D298" s="2">
        <f>IF(Table1[[#This Row],[Column2]]="","",(1+D297)*(C298)-1)</f>
        <v>0.11786163719432285</v>
      </c>
      <c r="E298" s="1">
        <f>IF(Table1[[#This Row],[Column1]]="","",VLOOKUP(A298,COPOMs!B:E,4)+prêmio_de_risco)</f>
        <v>9.2499999999999971E-2</v>
      </c>
      <c r="F298" s="3">
        <f>IF(Table1[[#This Row],[Tesouro Selic: Cenário 1]]="","",(E298+1)^(1/252))</f>
        <v>1.0003511276943453</v>
      </c>
      <c r="G298" s="2">
        <f>IF(Table1[[#This Row],[Column4]]="","",(1+G297)*(F298)-1)</f>
        <v>0.12267188855031108</v>
      </c>
      <c r="H298" s="1">
        <f>IF(Table1[[#This Row],[Column1]]="","",VLOOKUP(A298,COPOMs!B:H,7)+prêmio_de_risco)</f>
        <v>6.7500000000000032E-2</v>
      </c>
      <c r="I298" s="3">
        <f>IF(Table1[[#This Row],[Tesouro Selic: Cenário 2]]="","",(H298+1)^(1/252))</f>
        <v>1.0002592378269568</v>
      </c>
      <c r="J298" s="2">
        <f>IF(Table1[[#This Row],[Column6]]="","",(1+J297)*(I298)-1)</f>
        <v>0.10707704550822372</v>
      </c>
      <c r="K298" s="1">
        <f>IF(Table1[[#This Row],[Column1]]="","",VLOOKUP(A298,COPOMs!B:K,10)+prêmio_de_risco)</f>
        <v>9.9999999999999978E-2</v>
      </c>
      <c r="L298" s="3">
        <f>IF(Table1[[#This Row],[Tesouro Selic: Cenário 3]]="","",(K298+1)^(1/252))</f>
        <v>1.0003782865315343</v>
      </c>
      <c r="M298" s="2">
        <f>IF(Table1[[#This Row],[Column8]]="","",(1+M297)*(L298)-1)</f>
        <v>0.1286753269902694</v>
      </c>
    </row>
    <row r="299" spans="1:13" x14ac:dyDescent="0.25">
      <c r="A299" s="15">
        <f t="shared" si="8"/>
        <v>43229</v>
      </c>
      <c r="B299" s="25">
        <f t="shared" si="9"/>
        <v>9.9500000000000005E-2</v>
      </c>
      <c r="C299" s="3">
        <f>IF(Table1[[#This Row],[Tesouro Prefixado]]="","",(B299+1)^(1/252))</f>
        <v>1.0003764816888006</v>
      </c>
      <c r="D299" s="2">
        <f>IF(Table1[[#This Row],[Column2]]="","",(1+D298)*(C299)-1)</f>
        <v>0.11828249163133919</v>
      </c>
      <c r="E299" s="1">
        <f>IF(Table1[[#This Row],[Column1]]="","",VLOOKUP(A299,COPOMs!B:E,4)+prêmio_de_risco)</f>
        <v>9.2499999999999971E-2</v>
      </c>
      <c r="F299" s="3">
        <f>IF(Table1[[#This Row],[Tesouro Selic: Cenário 1]]="","",(E299+1)^(1/252))</f>
        <v>1.0003511276943453</v>
      </c>
      <c r="G299" s="2">
        <f>IF(Table1[[#This Row],[Column4]]="","",(1+G298)*(F299)-1)</f>
        <v>0.12306608974204414</v>
      </c>
      <c r="H299" s="1">
        <f>IF(Table1[[#This Row],[Column1]]="","",VLOOKUP(A299,COPOMs!B:H,7)+prêmio_de_risco)</f>
        <v>6.7500000000000032E-2</v>
      </c>
      <c r="I299" s="3">
        <f>IF(Table1[[#This Row],[Tesouro Selic: Cenário 2]]="","",(H299+1)^(1/252))</f>
        <v>1.0002592378269568</v>
      </c>
      <c r="J299" s="2">
        <f>IF(Table1[[#This Row],[Column6]]="","",(1+J298)*(I299)-1)</f>
        <v>0.10736404175577507</v>
      </c>
      <c r="K299" s="1">
        <f>IF(Table1[[#This Row],[Column1]]="","",VLOOKUP(A299,COPOMs!B:K,10)+prêmio_de_risco)</f>
        <v>9.9999999999999978E-2</v>
      </c>
      <c r="L299" s="3">
        <f>IF(Table1[[#This Row],[Tesouro Selic: Cenário 3]]="","",(K299+1)^(1/252))</f>
        <v>1.0003782865315343</v>
      </c>
      <c r="M299" s="2">
        <f>IF(Table1[[#This Row],[Column8]]="","",(1+M298)*(L299)-1)</f>
        <v>0.12910228966494475</v>
      </c>
    </row>
    <row r="300" spans="1:13" x14ac:dyDescent="0.25">
      <c r="A300" s="15">
        <f t="shared" si="8"/>
        <v>43230</v>
      </c>
      <c r="B300" s="25">
        <f t="shared" si="9"/>
        <v>9.9500000000000005E-2</v>
      </c>
      <c r="C300" s="3">
        <f>IF(Table1[[#This Row],[Tesouro Prefixado]]="","",(B300+1)^(1/252))</f>
        <v>1.0003764816888006</v>
      </c>
      <c r="D300" s="2">
        <f>IF(Table1[[#This Row],[Column2]]="","",(1+D299)*(C300)-1)</f>
        <v>0.11870350451234457</v>
      </c>
      <c r="E300" s="1">
        <f>IF(Table1[[#This Row],[Column1]]="","",VLOOKUP(A300,COPOMs!B:E,4)+prêmio_de_risco)</f>
        <v>9.2499999999999971E-2</v>
      </c>
      <c r="F300" s="3">
        <f>IF(Table1[[#This Row],[Tesouro Selic: Cenário 1]]="","",(E300+1)^(1/252))</f>
        <v>1.0003511276943453</v>
      </c>
      <c r="G300" s="2">
        <f>IF(Table1[[#This Row],[Column4]]="","",(1+G299)*(F300)-1)</f>
        <v>0.12346042934873269</v>
      </c>
      <c r="H300" s="1">
        <f>IF(Table1[[#This Row],[Column1]]="","",VLOOKUP(A300,COPOMs!B:H,7)+prêmio_de_risco)</f>
        <v>6.7500000000000032E-2</v>
      </c>
      <c r="I300" s="3">
        <f>IF(Table1[[#This Row],[Tesouro Selic: Cenário 2]]="","",(H300+1)^(1/252))</f>
        <v>1.0002592378269568</v>
      </c>
      <c r="J300" s="2">
        <f>IF(Table1[[#This Row],[Column6]]="","",(1+J299)*(I300)-1)</f>
        <v>0.10765111240360992</v>
      </c>
      <c r="K300" s="1">
        <f>IF(Table1[[#This Row],[Column1]]="","",VLOOKUP(A300,COPOMs!B:K,10)+prêmio_de_risco)</f>
        <v>9.9999999999999978E-2</v>
      </c>
      <c r="L300" s="3">
        <f>IF(Table1[[#This Row],[Tesouro Selic: Cenário 3]]="","",(K300+1)^(1/252))</f>
        <v>1.0003782865315343</v>
      </c>
      <c r="M300" s="2">
        <f>IF(Table1[[#This Row],[Column8]]="","",(1+M299)*(L300)-1)</f>
        <v>0.12952941385384942</v>
      </c>
    </row>
    <row r="301" spans="1:13" x14ac:dyDescent="0.25">
      <c r="A301" s="15">
        <f t="shared" si="8"/>
        <v>43231</v>
      </c>
      <c r="B301" s="25">
        <f t="shared" si="9"/>
        <v>9.9500000000000005E-2</v>
      </c>
      <c r="C301" s="3">
        <f>IF(Table1[[#This Row],[Tesouro Prefixado]]="","",(B301+1)^(1/252))</f>
        <v>1.0003764816888006</v>
      </c>
      <c r="D301" s="2">
        <f>IF(Table1[[#This Row],[Column2]]="","",(1+D300)*(C301)-1)</f>
        <v>0.11912467589699038</v>
      </c>
      <c r="E301" s="1">
        <f>IF(Table1[[#This Row],[Column1]]="","",VLOOKUP(A301,COPOMs!B:E,4)+prêmio_de_risco)</f>
        <v>9.2499999999999971E-2</v>
      </c>
      <c r="F301" s="3">
        <f>IF(Table1[[#This Row],[Tesouro Selic: Cenário 1]]="","",(E301+1)^(1/252))</f>
        <v>1.0003511276943453</v>
      </c>
      <c r="G301" s="2">
        <f>IF(Table1[[#This Row],[Column4]]="","",(1+G300)*(F301)-1)</f>
        <v>0.12385490741897809</v>
      </c>
      <c r="H301" s="1">
        <f>IF(Table1[[#This Row],[Column1]]="","",VLOOKUP(A301,COPOMs!B:H,7)+prêmio_de_risco)</f>
        <v>6.7500000000000032E-2</v>
      </c>
      <c r="I301" s="3">
        <f>IF(Table1[[#This Row],[Tesouro Selic: Cenário 2]]="","",(H301+1)^(1/252))</f>
        <v>1.0002592378269568</v>
      </c>
      <c r="J301" s="2">
        <f>IF(Table1[[#This Row],[Column6]]="","",(1+J300)*(I301)-1)</f>
        <v>0.10793825747101571</v>
      </c>
      <c r="K301" s="1">
        <f>IF(Table1[[#This Row],[Column1]]="","",VLOOKUP(A301,COPOMs!B:K,10)+prêmio_de_risco)</f>
        <v>9.9999999999999978E-2</v>
      </c>
      <c r="L301" s="3">
        <f>IF(Table1[[#This Row],[Tesouro Selic: Cenário 3]]="","",(K301+1)^(1/252))</f>
        <v>1.0003782865315343</v>
      </c>
      <c r="M301" s="2">
        <f>IF(Table1[[#This Row],[Column8]]="","",(1+M300)*(L301)-1)</f>
        <v>0.12995669961808209</v>
      </c>
    </row>
    <row r="302" spans="1:13" x14ac:dyDescent="0.25">
      <c r="A302" s="15">
        <f t="shared" si="8"/>
        <v>43234</v>
      </c>
      <c r="B302" s="25">
        <f t="shared" si="9"/>
        <v>9.9500000000000005E-2</v>
      </c>
      <c r="C302" s="3">
        <f>IF(Table1[[#This Row],[Tesouro Prefixado]]="","",(B302+1)^(1/252))</f>
        <v>1.0003764816888006</v>
      </c>
      <c r="D302" s="2">
        <f>IF(Table1[[#This Row],[Column2]]="","",(1+D301)*(C302)-1)</f>
        <v>0.11954600584495045</v>
      </c>
      <c r="E302" s="1">
        <f>IF(Table1[[#This Row],[Column1]]="","",VLOOKUP(A302,COPOMs!B:E,4)+prêmio_de_risco)</f>
        <v>9.2499999999999971E-2</v>
      </c>
      <c r="F302" s="3">
        <f>IF(Table1[[#This Row],[Tesouro Selic: Cenário 1]]="","",(E302+1)^(1/252))</f>
        <v>1.0003511276943453</v>
      </c>
      <c r="G302" s="2">
        <f>IF(Table1[[#This Row],[Column4]]="","",(1+G301)*(F302)-1)</f>
        <v>0.12424952400139877</v>
      </c>
      <c r="H302" s="1">
        <f>IF(Table1[[#This Row],[Column1]]="","",VLOOKUP(A302,COPOMs!B:H,7)+prêmio_de_risco)</f>
        <v>6.7500000000000032E-2</v>
      </c>
      <c r="I302" s="3">
        <f>IF(Table1[[#This Row],[Tesouro Selic: Cenário 2]]="","",(H302+1)^(1/252))</f>
        <v>1.0002592378269568</v>
      </c>
      <c r="J302" s="2">
        <f>IF(Table1[[#This Row],[Column6]]="","",(1+J301)*(I302)-1)</f>
        <v>0.1082254769772848</v>
      </c>
      <c r="K302" s="1">
        <f>IF(Table1[[#This Row],[Column1]]="","",VLOOKUP(A302,COPOMs!B:K,10)+prêmio_de_risco)</f>
        <v>9.9999999999999978E-2</v>
      </c>
      <c r="L302" s="3">
        <f>IF(Table1[[#This Row],[Tesouro Selic: Cenário 3]]="","",(K302+1)^(1/252))</f>
        <v>1.0003782865315343</v>
      </c>
      <c r="M302" s="2">
        <f>IF(Table1[[#This Row],[Column8]]="","",(1+M301)*(L302)-1)</f>
        <v>0.13038414701876455</v>
      </c>
    </row>
    <row r="303" spans="1:13" x14ac:dyDescent="0.25">
      <c r="A303" s="15">
        <f t="shared" si="8"/>
        <v>43235</v>
      </c>
      <c r="B303" s="25">
        <f t="shared" si="9"/>
        <v>9.9500000000000005E-2</v>
      </c>
      <c r="C303" s="3">
        <f>IF(Table1[[#This Row],[Tesouro Prefixado]]="","",(B303+1)^(1/252))</f>
        <v>1.0003764816888006</v>
      </c>
      <c r="D303" s="2">
        <f>IF(Table1[[#This Row],[Column2]]="","",(1+D302)*(C303)-1)</f>
        <v>0.11996749441592081</v>
      </c>
      <c r="E303" s="1">
        <f>IF(Table1[[#This Row],[Column1]]="","",VLOOKUP(A303,COPOMs!B:E,4)+prêmio_de_risco)</f>
        <v>9.2499999999999971E-2</v>
      </c>
      <c r="F303" s="3">
        <f>IF(Table1[[#This Row],[Tesouro Selic: Cenário 1]]="","",(E303+1)^(1/252))</f>
        <v>1.0003511276943453</v>
      </c>
      <c r="G303" s="2">
        <f>IF(Table1[[#This Row],[Column4]]="","",(1+G302)*(F303)-1)</f>
        <v>0.12464427914463028</v>
      </c>
      <c r="H303" s="1">
        <f>IF(Table1[[#This Row],[Column1]]="","",VLOOKUP(A303,COPOMs!B:H,7)+prêmio_de_risco)</f>
        <v>6.7500000000000032E-2</v>
      </c>
      <c r="I303" s="3">
        <f>IF(Table1[[#This Row],[Tesouro Selic: Cenário 2]]="","",(H303+1)^(1/252))</f>
        <v>1.0002592378269568</v>
      </c>
      <c r="J303" s="2">
        <f>IF(Table1[[#This Row],[Column6]]="","",(1+J302)*(I303)-1)</f>
        <v>0.10851277094171463</v>
      </c>
      <c r="K303" s="1">
        <f>IF(Table1[[#This Row],[Column1]]="","",VLOOKUP(A303,COPOMs!B:K,10)+prêmio_de_risco)</f>
        <v>9.9999999999999978E-2</v>
      </c>
      <c r="L303" s="3">
        <f>IF(Table1[[#This Row],[Tesouro Selic: Cenário 3]]="","",(K303+1)^(1/252))</f>
        <v>1.0003782865315343</v>
      </c>
      <c r="M303" s="2">
        <f>IF(Table1[[#This Row],[Column8]]="","",(1+M302)*(L303)-1)</f>
        <v>0.13081175611704166</v>
      </c>
    </row>
    <row r="304" spans="1:13" x14ac:dyDescent="0.25">
      <c r="A304" s="15">
        <f t="shared" si="8"/>
        <v>43236</v>
      </c>
      <c r="B304" s="25">
        <f t="shared" si="9"/>
        <v>9.9500000000000005E-2</v>
      </c>
      <c r="C304" s="3">
        <f>IF(Table1[[#This Row],[Tesouro Prefixado]]="","",(B304+1)^(1/252))</f>
        <v>1.0003764816888006</v>
      </c>
      <c r="D304" s="2">
        <f>IF(Table1[[#This Row],[Column2]]="","",(1+D303)*(C304)-1)</f>
        <v>0.12038914166962034</v>
      </c>
      <c r="E304" s="1">
        <f>IF(Table1[[#This Row],[Column1]]="","",VLOOKUP(A304,COPOMs!B:E,4)+prêmio_de_risco)</f>
        <v>9.2499999999999971E-2</v>
      </c>
      <c r="F304" s="3">
        <f>IF(Table1[[#This Row],[Tesouro Selic: Cenário 1]]="","",(E304+1)^(1/252))</f>
        <v>1.0003511276943453</v>
      </c>
      <c r="G304" s="2">
        <f>IF(Table1[[#This Row],[Column4]]="","",(1+G303)*(F304)-1)</f>
        <v>0.12503917289732502</v>
      </c>
      <c r="H304" s="1">
        <f>IF(Table1[[#This Row],[Column1]]="","",VLOOKUP(A304,COPOMs!B:H,7)+prêmio_de_risco)</f>
        <v>6.7500000000000032E-2</v>
      </c>
      <c r="I304" s="3">
        <f>IF(Table1[[#This Row],[Tesouro Selic: Cenário 2]]="","",(H304+1)^(1/252))</f>
        <v>1.0002592378269568</v>
      </c>
      <c r="J304" s="2">
        <f>IF(Table1[[#This Row],[Column6]]="","",(1+J303)*(I304)-1)</f>
        <v>0.10880013938360733</v>
      </c>
      <c r="K304" s="1">
        <f>IF(Table1[[#This Row],[Column1]]="","",VLOOKUP(A304,COPOMs!B:K,10)+prêmio_de_risco)</f>
        <v>9.9999999999999978E-2</v>
      </c>
      <c r="L304" s="3">
        <f>IF(Table1[[#This Row],[Tesouro Selic: Cenário 3]]="","",(K304+1)^(1/252))</f>
        <v>1.0003782865315343</v>
      </c>
      <c r="M304" s="2">
        <f>IF(Table1[[#This Row],[Column8]]="","",(1+M303)*(L304)-1)</f>
        <v>0.13123952697408137</v>
      </c>
    </row>
    <row r="305" spans="1:13" x14ac:dyDescent="0.25">
      <c r="A305" s="15">
        <f t="shared" si="8"/>
        <v>43237</v>
      </c>
      <c r="B305" s="25">
        <f t="shared" si="9"/>
        <v>9.9500000000000005E-2</v>
      </c>
      <c r="C305" s="3">
        <f>IF(Table1[[#This Row],[Tesouro Prefixado]]="","",(B305+1)^(1/252))</f>
        <v>1.0003764816888006</v>
      </c>
      <c r="D305" s="2">
        <f>IF(Table1[[#This Row],[Column2]]="","",(1+D304)*(C305)-1)</f>
        <v>0.12081094766578993</v>
      </c>
      <c r="E305" s="1">
        <f>IF(Table1[[#This Row],[Column1]]="","",VLOOKUP(A305,COPOMs!B:E,4)+prêmio_de_risco)</f>
        <v>9.2499999999999971E-2</v>
      </c>
      <c r="F305" s="3">
        <f>IF(Table1[[#This Row],[Tesouro Selic: Cenário 1]]="","",(E305+1)^(1/252))</f>
        <v>1.0003511276943453</v>
      </c>
      <c r="G305" s="2">
        <f>IF(Table1[[#This Row],[Column4]]="","",(1+G304)*(F305)-1)</f>
        <v>0.12543420530815252</v>
      </c>
      <c r="H305" s="1">
        <f>IF(Table1[[#This Row],[Column1]]="","",VLOOKUP(A305,COPOMs!B:H,7)+prêmio_de_risco)</f>
        <v>6.7500000000000032E-2</v>
      </c>
      <c r="I305" s="3">
        <f>IF(Table1[[#This Row],[Tesouro Selic: Cenário 2]]="","",(H305+1)^(1/252))</f>
        <v>1.0002592378269568</v>
      </c>
      <c r="J305" s="2">
        <f>IF(Table1[[#This Row],[Column6]]="","",(1+J304)*(I305)-1)</f>
        <v>0.10908758232227056</v>
      </c>
      <c r="K305" s="1">
        <f>IF(Table1[[#This Row],[Column1]]="","",VLOOKUP(A305,COPOMs!B:K,10)+prêmio_de_risco)</f>
        <v>9.9999999999999978E-2</v>
      </c>
      <c r="L305" s="3">
        <f>IF(Table1[[#This Row],[Tesouro Selic: Cenário 3]]="","",(K305+1)^(1/252))</f>
        <v>1.0003782865315343</v>
      </c>
      <c r="M305" s="2">
        <f>IF(Table1[[#This Row],[Column8]]="","",(1+M304)*(L305)-1)</f>
        <v>0.13166745965107496</v>
      </c>
    </row>
    <row r="306" spans="1:13" x14ac:dyDescent="0.25">
      <c r="A306" s="15">
        <f t="shared" si="8"/>
        <v>43238</v>
      </c>
      <c r="B306" s="25">
        <f t="shared" si="9"/>
        <v>9.9500000000000005E-2</v>
      </c>
      <c r="C306" s="3">
        <f>IF(Table1[[#This Row],[Tesouro Prefixado]]="","",(B306+1)^(1/252))</f>
        <v>1.0003764816888006</v>
      </c>
      <c r="D306" s="2">
        <f>IF(Table1[[#This Row],[Column2]]="","",(1+D305)*(C306)-1)</f>
        <v>0.12123291246419332</v>
      </c>
      <c r="E306" s="1">
        <f>IF(Table1[[#This Row],[Column1]]="","",VLOOKUP(A306,COPOMs!B:E,4)+prêmio_de_risco)</f>
        <v>9.2499999999999971E-2</v>
      </c>
      <c r="F306" s="3">
        <f>IF(Table1[[#This Row],[Tesouro Selic: Cenário 1]]="","",(E306+1)^(1/252))</f>
        <v>1.0003511276943453</v>
      </c>
      <c r="G306" s="2">
        <f>IF(Table1[[#This Row],[Column4]]="","",(1+G305)*(F306)-1)</f>
        <v>0.12582937642579983</v>
      </c>
      <c r="H306" s="1">
        <f>IF(Table1[[#This Row],[Column1]]="","",VLOOKUP(A306,COPOMs!B:H,7)+prêmio_de_risco)</f>
        <v>6.7500000000000032E-2</v>
      </c>
      <c r="I306" s="3">
        <f>IF(Table1[[#This Row],[Tesouro Selic: Cenário 2]]="","",(H306+1)^(1/252))</f>
        <v>1.0002592378269568</v>
      </c>
      <c r="J306" s="2">
        <f>IF(Table1[[#This Row],[Column6]]="","",(1+J305)*(I306)-1)</f>
        <v>0.10937509977701665</v>
      </c>
      <c r="K306" s="1">
        <f>IF(Table1[[#This Row],[Column1]]="","",VLOOKUP(A306,COPOMs!B:K,10)+prêmio_de_risco)</f>
        <v>9.9999999999999978E-2</v>
      </c>
      <c r="L306" s="3">
        <f>IF(Table1[[#This Row],[Tesouro Selic: Cenário 3]]="","",(K306+1)^(1/252))</f>
        <v>1.0003782865315343</v>
      </c>
      <c r="M306" s="2">
        <f>IF(Table1[[#This Row],[Column8]]="","",(1+M305)*(L306)-1)</f>
        <v>0.13209555420923658</v>
      </c>
    </row>
    <row r="307" spans="1:13" x14ac:dyDescent="0.25">
      <c r="A307" s="15">
        <f t="shared" si="8"/>
        <v>43241</v>
      </c>
      <c r="B307" s="25">
        <f t="shared" si="9"/>
        <v>9.9500000000000005E-2</v>
      </c>
      <c r="C307" s="3">
        <f>IF(Table1[[#This Row],[Tesouro Prefixado]]="","",(B307+1)^(1/252))</f>
        <v>1.0003764816888006</v>
      </c>
      <c r="D307" s="2">
        <f>IF(Table1[[#This Row],[Column2]]="","",(1+D306)*(C307)-1)</f>
        <v>0.1216550361246167</v>
      </c>
      <c r="E307" s="1">
        <f>IF(Table1[[#This Row],[Column1]]="","",VLOOKUP(A307,COPOMs!B:E,4)+prêmio_de_risco)</f>
        <v>9.2499999999999971E-2</v>
      </c>
      <c r="F307" s="3">
        <f>IF(Table1[[#This Row],[Tesouro Selic: Cenário 1]]="","",(E307+1)^(1/252))</f>
        <v>1.0003511276943453</v>
      </c>
      <c r="G307" s="2">
        <f>IF(Table1[[#This Row],[Column4]]="","",(1+G306)*(F307)-1)</f>
        <v>0.12622468629897043</v>
      </c>
      <c r="H307" s="1">
        <f>IF(Table1[[#This Row],[Column1]]="","",VLOOKUP(A307,COPOMs!B:H,7)+prêmio_de_risco)</f>
        <v>6.7500000000000032E-2</v>
      </c>
      <c r="I307" s="3">
        <f>IF(Table1[[#This Row],[Tesouro Selic: Cenário 2]]="","",(H307+1)^(1/252))</f>
        <v>1.0002592378269568</v>
      </c>
      <c r="J307" s="2">
        <f>IF(Table1[[#This Row],[Column6]]="","",(1+J306)*(I307)-1)</f>
        <v>0.10966269176716281</v>
      </c>
      <c r="K307" s="1">
        <f>IF(Table1[[#This Row],[Column1]]="","",VLOOKUP(A307,COPOMs!B:K,10)+prêmio_de_risco)</f>
        <v>9.9999999999999978E-2</v>
      </c>
      <c r="L307" s="3">
        <f>IF(Table1[[#This Row],[Tesouro Selic: Cenário 3]]="","",(K307+1)^(1/252))</f>
        <v>1.0003782865315343</v>
      </c>
      <c r="M307" s="2">
        <f>IF(Table1[[#This Row],[Column8]]="","",(1+M306)*(L307)-1)</f>
        <v>0.13252381070980368</v>
      </c>
    </row>
    <row r="308" spans="1:13" x14ac:dyDescent="0.25">
      <c r="A308" s="15">
        <f t="shared" si="8"/>
        <v>43242</v>
      </c>
      <c r="B308" s="25">
        <f t="shared" si="9"/>
        <v>9.9500000000000005E-2</v>
      </c>
      <c r="C308" s="3">
        <f>IF(Table1[[#This Row],[Tesouro Prefixado]]="","",(B308+1)^(1/252))</f>
        <v>1.0003764816888006</v>
      </c>
      <c r="D308" s="2">
        <f>IF(Table1[[#This Row],[Column2]]="","",(1+D307)*(C308)-1)</f>
        <v>0.12207731870686844</v>
      </c>
      <c r="E308" s="1">
        <f>IF(Table1[[#This Row],[Column1]]="","",VLOOKUP(A308,COPOMs!B:E,4)+prêmio_de_risco)</f>
        <v>9.2499999999999971E-2</v>
      </c>
      <c r="F308" s="3">
        <f>IF(Table1[[#This Row],[Tesouro Selic: Cenário 1]]="","",(E308+1)^(1/252))</f>
        <v>1.0003511276943453</v>
      </c>
      <c r="G308" s="2">
        <f>IF(Table1[[#This Row],[Column4]]="","",(1+G307)*(F308)-1)</f>
        <v>0.12662013497638536</v>
      </c>
      <c r="H308" s="1">
        <f>IF(Table1[[#This Row],[Column1]]="","",VLOOKUP(A308,COPOMs!B:H,7)+prêmio_de_risco)</f>
        <v>6.7500000000000032E-2</v>
      </c>
      <c r="I308" s="3">
        <f>IF(Table1[[#This Row],[Tesouro Selic: Cenário 2]]="","",(H308+1)^(1/252))</f>
        <v>1.0002592378269568</v>
      </c>
      <c r="J308" s="2">
        <f>IF(Table1[[#This Row],[Column6]]="","",(1+J307)*(I308)-1)</f>
        <v>0.10995035831203159</v>
      </c>
      <c r="K308" s="1">
        <f>IF(Table1[[#This Row],[Column1]]="","",VLOOKUP(A308,COPOMs!B:K,10)+prêmio_de_risco)</f>
        <v>9.9999999999999978E-2</v>
      </c>
      <c r="L308" s="3">
        <f>IF(Table1[[#This Row],[Tesouro Selic: Cenário 3]]="","",(K308+1)^(1/252))</f>
        <v>1.0003782865315343</v>
      </c>
      <c r="M308" s="2">
        <f>IF(Table1[[#This Row],[Column8]]="","",(1+M307)*(L308)-1)</f>
        <v>0.13295222921403704</v>
      </c>
    </row>
    <row r="309" spans="1:13" x14ac:dyDescent="0.25">
      <c r="A309" s="15">
        <f t="shared" si="8"/>
        <v>43243</v>
      </c>
      <c r="B309" s="25">
        <f t="shared" si="9"/>
        <v>9.9500000000000005E-2</v>
      </c>
      <c r="C309" s="3">
        <f>IF(Table1[[#This Row],[Tesouro Prefixado]]="","",(B309+1)^(1/252))</f>
        <v>1.0003764816888006</v>
      </c>
      <c r="D309" s="2">
        <f>IF(Table1[[#This Row],[Column2]]="","",(1+D308)*(C309)-1)</f>
        <v>0.12249976027078002</v>
      </c>
      <c r="E309" s="1">
        <f>IF(Table1[[#This Row],[Column1]]="","",VLOOKUP(A309,COPOMs!B:E,4)+prêmio_de_risco)</f>
        <v>9.2499999999999971E-2</v>
      </c>
      <c r="F309" s="3">
        <f>IF(Table1[[#This Row],[Tesouro Selic: Cenário 1]]="","",(E309+1)^(1/252))</f>
        <v>1.0003511276943453</v>
      </c>
      <c r="G309" s="2">
        <f>IF(Table1[[#This Row],[Column4]]="","",(1+G308)*(F309)-1)</f>
        <v>0.12701572250678272</v>
      </c>
      <c r="H309" s="1">
        <f>IF(Table1[[#This Row],[Column1]]="","",VLOOKUP(A309,COPOMs!B:H,7)+prêmio_de_risco)</f>
        <v>6.7500000000000032E-2</v>
      </c>
      <c r="I309" s="3">
        <f>IF(Table1[[#This Row],[Tesouro Selic: Cenário 2]]="","",(H309+1)^(1/252))</f>
        <v>1.0002592378269568</v>
      </c>
      <c r="J309" s="2">
        <f>IF(Table1[[#This Row],[Column6]]="","",(1+J308)*(I309)-1)</f>
        <v>0.11023809943095042</v>
      </c>
      <c r="K309" s="1">
        <f>IF(Table1[[#This Row],[Column1]]="","",VLOOKUP(A309,COPOMs!B:K,10)+prêmio_de_risco)</f>
        <v>9.9999999999999978E-2</v>
      </c>
      <c r="L309" s="3">
        <f>IF(Table1[[#This Row],[Tesouro Selic: Cenário 3]]="","",(K309+1)^(1/252))</f>
        <v>1.0003782865315343</v>
      </c>
      <c r="M309" s="2">
        <f>IF(Table1[[#This Row],[Column8]]="","",(1+M308)*(L309)-1)</f>
        <v>0.13338080978322053</v>
      </c>
    </row>
    <row r="310" spans="1:13" x14ac:dyDescent="0.25">
      <c r="A310" s="15">
        <f t="shared" si="8"/>
        <v>43244</v>
      </c>
      <c r="B310" s="25">
        <f t="shared" si="9"/>
        <v>9.9500000000000005E-2</v>
      </c>
      <c r="C310" s="3">
        <f>IF(Table1[[#This Row],[Tesouro Prefixado]]="","",(B310+1)^(1/252))</f>
        <v>1.0003764816888006</v>
      </c>
      <c r="D310" s="2">
        <f>IF(Table1[[#This Row],[Column2]]="","",(1+D309)*(C310)-1)</f>
        <v>0.12292236087620489</v>
      </c>
      <c r="E310" s="1">
        <f>IF(Table1[[#This Row],[Column1]]="","",VLOOKUP(A310,COPOMs!B:E,4)+prêmio_de_risco)</f>
        <v>9.2499999999999971E-2</v>
      </c>
      <c r="F310" s="3">
        <f>IF(Table1[[#This Row],[Tesouro Selic: Cenário 1]]="","",(E310+1)^(1/252))</f>
        <v>1.0003511276943453</v>
      </c>
      <c r="G310" s="2">
        <f>IF(Table1[[#This Row],[Column4]]="","",(1+G309)*(F310)-1)</f>
        <v>0.12741144893891754</v>
      </c>
      <c r="H310" s="1">
        <f>IF(Table1[[#This Row],[Column1]]="","",VLOOKUP(A310,COPOMs!B:H,7)+prêmio_de_risco)</f>
        <v>6.7500000000000032E-2</v>
      </c>
      <c r="I310" s="3">
        <f>IF(Table1[[#This Row],[Tesouro Selic: Cenário 2]]="","",(H310+1)^(1/252))</f>
        <v>1.0002592378269568</v>
      </c>
      <c r="J310" s="2">
        <f>IF(Table1[[#This Row],[Column6]]="","",(1+J309)*(I310)-1)</f>
        <v>0.11052591514325161</v>
      </c>
      <c r="K310" s="1">
        <f>IF(Table1[[#This Row],[Column1]]="","",VLOOKUP(A310,COPOMs!B:K,10)+prêmio_de_risco)</f>
        <v>9.9999999999999978E-2</v>
      </c>
      <c r="L310" s="3">
        <f>IF(Table1[[#This Row],[Tesouro Selic: Cenário 3]]="","",(K310+1)^(1/252))</f>
        <v>1.0003782865315343</v>
      </c>
      <c r="M310" s="2">
        <f>IF(Table1[[#This Row],[Column8]]="","",(1+M309)*(L310)-1)</f>
        <v>0.13380955247866089</v>
      </c>
    </row>
    <row r="311" spans="1:13" x14ac:dyDescent="0.25">
      <c r="A311" s="15">
        <f t="shared" si="8"/>
        <v>43245</v>
      </c>
      <c r="B311" s="25">
        <f t="shared" si="9"/>
        <v>9.9500000000000005E-2</v>
      </c>
      <c r="C311" s="3">
        <f>IF(Table1[[#This Row],[Tesouro Prefixado]]="","",(B311+1)^(1/252))</f>
        <v>1.0003764816888006</v>
      </c>
      <c r="D311" s="2">
        <f>IF(Table1[[#This Row],[Column2]]="","",(1+D310)*(C311)-1)</f>
        <v>0.12334512058301939</v>
      </c>
      <c r="E311" s="1">
        <f>IF(Table1[[#This Row],[Column1]]="","",VLOOKUP(A311,COPOMs!B:E,4)+prêmio_de_risco)</f>
        <v>9.2499999999999971E-2</v>
      </c>
      <c r="F311" s="3">
        <f>IF(Table1[[#This Row],[Tesouro Selic: Cenário 1]]="","",(E311+1)^(1/252))</f>
        <v>1.0003511276943453</v>
      </c>
      <c r="G311" s="2">
        <f>IF(Table1[[#This Row],[Column4]]="","",(1+G310)*(F311)-1)</f>
        <v>0.12780731432156189</v>
      </c>
      <c r="H311" s="1">
        <f>IF(Table1[[#This Row],[Column1]]="","",VLOOKUP(A311,COPOMs!B:H,7)+prêmio_de_risco)</f>
        <v>6.7500000000000032E-2</v>
      </c>
      <c r="I311" s="3">
        <f>IF(Table1[[#This Row],[Tesouro Selic: Cenário 2]]="","",(H311+1)^(1/252))</f>
        <v>1.0002592378269568</v>
      </c>
      <c r="J311" s="2">
        <f>IF(Table1[[#This Row],[Column6]]="","",(1+J310)*(I311)-1)</f>
        <v>0.11081380546827257</v>
      </c>
      <c r="K311" s="1">
        <f>IF(Table1[[#This Row],[Column1]]="","",VLOOKUP(A311,COPOMs!B:K,10)+prêmio_de_risco)</f>
        <v>9.9999999999999978E-2</v>
      </c>
      <c r="L311" s="3">
        <f>IF(Table1[[#This Row],[Tesouro Selic: Cenário 3]]="","",(K311+1)^(1/252))</f>
        <v>1.0003782865315343</v>
      </c>
      <c r="M311" s="2">
        <f>IF(Table1[[#This Row],[Column8]]="","",(1+M310)*(L311)-1)</f>
        <v>0.13423845736168838</v>
      </c>
    </row>
    <row r="312" spans="1:13" x14ac:dyDescent="0.25">
      <c r="A312" s="15">
        <f t="shared" si="8"/>
        <v>43248</v>
      </c>
      <c r="B312" s="25">
        <f t="shared" si="9"/>
        <v>9.9500000000000005E-2</v>
      </c>
      <c r="C312" s="3">
        <f>IF(Table1[[#This Row],[Tesouro Prefixado]]="","",(B312+1)^(1/252))</f>
        <v>1.0003764816888006</v>
      </c>
      <c r="D312" s="2">
        <f>IF(Table1[[#This Row],[Column2]]="","",(1+D311)*(C312)-1)</f>
        <v>0.12376803945112225</v>
      </c>
      <c r="E312" s="1">
        <f>IF(Table1[[#This Row],[Column1]]="","",VLOOKUP(A312,COPOMs!B:E,4)+prêmio_de_risco)</f>
        <v>9.2499999999999971E-2</v>
      </c>
      <c r="F312" s="3">
        <f>IF(Table1[[#This Row],[Tesouro Selic: Cenário 1]]="","",(E312+1)^(1/252))</f>
        <v>1.0003511276943453</v>
      </c>
      <c r="G312" s="2">
        <f>IF(Table1[[#This Row],[Column4]]="","",(1+G311)*(F312)-1)</f>
        <v>0.12820331870350543</v>
      </c>
      <c r="H312" s="1">
        <f>IF(Table1[[#This Row],[Column1]]="","",VLOOKUP(A312,COPOMs!B:H,7)+prêmio_de_risco)</f>
        <v>6.7500000000000032E-2</v>
      </c>
      <c r="I312" s="3">
        <f>IF(Table1[[#This Row],[Tesouro Selic: Cenário 2]]="","",(H312+1)^(1/252))</f>
        <v>1.0002592378269568</v>
      </c>
      <c r="J312" s="2">
        <f>IF(Table1[[#This Row],[Column6]]="","",(1+J311)*(I312)-1)</f>
        <v>0.11110177042535585</v>
      </c>
      <c r="K312" s="1">
        <f>IF(Table1[[#This Row],[Column1]]="","",VLOOKUP(A312,COPOMs!B:K,10)+prêmio_de_risco)</f>
        <v>9.9999999999999978E-2</v>
      </c>
      <c r="L312" s="3">
        <f>IF(Table1[[#This Row],[Tesouro Selic: Cenário 3]]="","",(K312+1)^(1/252))</f>
        <v>1.0003782865315343</v>
      </c>
      <c r="M312" s="2">
        <f>IF(Table1[[#This Row],[Column8]]="","",(1+M311)*(L312)-1)</f>
        <v>0.1346675244936566</v>
      </c>
    </row>
    <row r="313" spans="1:13" x14ac:dyDescent="0.25">
      <c r="A313" s="15">
        <f t="shared" si="8"/>
        <v>43249</v>
      </c>
      <c r="B313" s="25">
        <f t="shared" si="9"/>
        <v>9.9500000000000005E-2</v>
      </c>
      <c r="C313" s="3">
        <f>IF(Table1[[#This Row],[Tesouro Prefixado]]="","",(B313+1)^(1/252))</f>
        <v>1.0003764816888006</v>
      </c>
      <c r="D313" s="2">
        <f>IF(Table1[[#This Row],[Column2]]="","",(1+D312)*(C313)-1)</f>
        <v>0.12419111754043488</v>
      </c>
      <c r="E313" s="1">
        <f>IF(Table1[[#This Row],[Column1]]="","",VLOOKUP(A313,COPOMs!B:E,4)+prêmio_de_risco)</f>
        <v>9.2499999999999971E-2</v>
      </c>
      <c r="F313" s="3">
        <f>IF(Table1[[#This Row],[Tesouro Selic: Cenário 1]]="","",(E313+1)^(1/252))</f>
        <v>1.0003511276943453</v>
      </c>
      <c r="G313" s="2">
        <f>IF(Table1[[#This Row],[Column4]]="","",(1+G312)*(F313)-1)</f>
        <v>0.12859946213355444</v>
      </c>
      <c r="H313" s="1">
        <f>IF(Table1[[#This Row],[Column1]]="","",VLOOKUP(A313,COPOMs!B:H,7)+prêmio_de_risco)</f>
        <v>6.7500000000000032E-2</v>
      </c>
      <c r="I313" s="3">
        <f>IF(Table1[[#This Row],[Tesouro Selic: Cenário 2]]="","",(H313+1)^(1/252))</f>
        <v>1.0002592378269568</v>
      </c>
      <c r="J313" s="2">
        <f>IF(Table1[[#This Row],[Column6]]="","",(1+J312)*(I313)-1)</f>
        <v>0.11138981003384885</v>
      </c>
      <c r="K313" s="1">
        <f>IF(Table1[[#This Row],[Column1]]="","",VLOOKUP(A313,COPOMs!B:K,10)+prêmio_de_risco)</f>
        <v>9.9999999999999978E-2</v>
      </c>
      <c r="L313" s="3">
        <f>IF(Table1[[#This Row],[Tesouro Selic: Cenário 3]]="","",(K313+1)^(1/252))</f>
        <v>1.0003782865315343</v>
      </c>
      <c r="M313" s="2">
        <f>IF(Table1[[#This Row],[Column8]]="","",(1+M312)*(L313)-1)</f>
        <v>0.13509675393594178</v>
      </c>
    </row>
    <row r="314" spans="1:13" x14ac:dyDescent="0.25">
      <c r="A314" s="15">
        <f t="shared" si="8"/>
        <v>43250</v>
      </c>
      <c r="B314" s="25">
        <f t="shared" si="9"/>
        <v>9.9500000000000005E-2</v>
      </c>
      <c r="C314" s="3">
        <f>IF(Table1[[#This Row],[Tesouro Prefixado]]="","",(B314+1)^(1/252))</f>
        <v>1.0003764816888006</v>
      </c>
      <c r="D314" s="2">
        <f>IF(Table1[[#This Row],[Column2]]="","",(1+D313)*(C314)-1)</f>
        <v>0.12461435491090112</v>
      </c>
      <c r="E314" s="1">
        <f>IF(Table1[[#This Row],[Column1]]="","",VLOOKUP(A314,COPOMs!B:E,4)+prêmio_de_risco)</f>
        <v>9.2499999999999971E-2</v>
      </c>
      <c r="F314" s="3">
        <f>IF(Table1[[#This Row],[Tesouro Selic: Cenário 1]]="","",(E314+1)^(1/252))</f>
        <v>1.0003511276943453</v>
      </c>
      <c r="G314" s="2">
        <f>IF(Table1[[#This Row],[Column4]]="","",(1+G313)*(F314)-1)</f>
        <v>0.12899574466053276</v>
      </c>
      <c r="H314" s="1">
        <f>IF(Table1[[#This Row],[Column1]]="","",VLOOKUP(A314,COPOMs!B:H,7)+prêmio_de_risco)</f>
        <v>6.7500000000000032E-2</v>
      </c>
      <c r="I314" s="3">
        <f>IF(Table1[[#This Row],[Tesouro Selic: Cenário 2]]="","",(H314+1)^(1/252))</f>
        <v>1.0002592378269568</v>
      </c>
      <c r="J314" s="2">
        <f>IF(Table1[[#This Row],[Column6]]="","",(1+J313)*(I314)-1)</f>
        <v>0.11167792431310386</v>
      </c>
      <c r="K314" s="1">
        <f>IF(Table1[[#This Row],[Column1]]="","",VLOOKUP(A314,COPOMs!B:K,10)+prêmio_de_risco)</f>
        <v>9.9999999999999978E-2</v>
      </c>
      <c r="L314" s="3">
        <f>IF(Table1[[#This Row],[Tesouro Selic: Cenário 3]]="","",(K314+1)^(1/252))</f>
        <v>1.0003782865315343</v>
      </c>
      <c r="M314" s="2">
        <f>IF(Table1[[#This Row],[Column8]]="","",(1+M313)*(L314)-1)</f>
        <v>0.13552614574994393</v>
      </c>
    </row>
    <row r="315" spans="1:13" x14ac:dyDescent="0.25">
      <c r="A315" s="15">
        <f t="shared" si="8"/>
        <v>43252</v>
      </c>
      <c r="B315" s="25">
        <f t="shared" si="9"/>
        <v>9.9500000000000005E-2</v>
      </c>
      <c r="C315" s="3">
        <f>IF(Table1[[#This Row],[Tesouro Prefixado]]="","",(B315+1)^(1/252))</f>
        <v>1.0003764816888006</v>
      </c>
      <c r="D315" s="2">
        <f>IF(Table1[[#This Row],[Column2]]="","",(1+D314)*(C315)-1)</f>
        <v>0.12503775162248743</v>
      </c>
      <c r="E315" s="1">
        <f>IF(Table1[[#This Row],[Column1]]="","",VLOOKUP(A315,COPOMs!B:E,4)+prêmio_de_risco)</f>
        <v>9.2499999999999971E-2</v>
      </c>
      <c r="F315" s="3">
        <f>IF(Table1[[#This Row],[Tesouro Selic: Cenário 1]]="","",(E315+1)^(1/252))</f>
        <v>1.0003511276943453</v>
      </c>
      <c r="G315" s="2">
        <f>IF(Table1[[#This Row],[Column4]]="","",(1+G314)*(F315)-1)</f>
        <v>0.1293921663332811</v>
      </c>
      <c r="H315" s="1">
        <f>IF(Table1[[#This Row],[Column1]]="","",VLOOKUP(A315,COPOMs!B:H,7)+prêmio_de_risco)</f>
        <v>6.7500000000000032E-2</v>
      </c>
      <c r="I315" s="3">
        <f>IF(Table1[[#This Row],[Tesouro Selic: Cenário 2]]="","",(H315+1)^(1/252))</f>
        <v>1.0002592378269568</v>
      </c>
      <c r="J315" s="2">
        <f>IF(Table1[[#This Row],[Column6]]="","",(1+J314)*(I315)-1)</f>
        <v>0.11196611328247874</v>
      </c>
      <c r="K315" s="1">
        <f>IF(Table1[[#This Row],[Column1]]="","",VLOOKUP(A315,COPOMs!B:K,10)+prêmio_de_risco)</f>
        <v>9.9999999999999978E-2</v>
      </c>
      <c r="L315" s="3">
        <f>IF(Table1[[#This Row],[Tesouro Selic: Cenário 3]]="","",(K315+1)^(1/252))</f>
        <v>1.0003782865315343</v>
      </c>
      <c r="M315" s="2">
        <f>IF(Table1[[#This Row],[Column8]]="","",(1+M314)*(L315)-1)</f>
        <v>0.13595569999708612</v>
      </c>
    </row>
    <row r="316" spans="1:13" x14ac:dyDescent="0.25">
      <c r="A316" s="15">
        <f t="shared" si="8"/>
        <v>43255</v>
      </c>
      <c r="B316" s="25">
        <f t="shared" si="9"/>
        <v>9.9500000000000005E-2</v>
      </c>
      <c r="C316" s="3">
        <f>IF(Table1[[#This Row],[Tesouro Prefixado]]="","",(B316+1)^(1/252))</f>
        <v>1.0003764816888006</v>
      </c>
      <c r="D316" s="2">
        <f>IF(Table1[[#This Row],[Column2]]="","",(1+D315)*(C316)-1)</f>
        <v>0.12546130773518271</v>
      </c>
      <c r="E316" s="1">
        <f>IF(Table1[[#This Row],[Column1]]="","",VLOOKUP(A316,COPOMs!B:E,4)+prêmio_de_risco)</f>
        <v>9.2499999999999971E-2</v>
      </c>
      <c r="F316" s="3">
        <f>IF(Table1[[#This Row],[Tesouro Selic: Cenário 1]]="","",(E316+1)^(1/252))</f>
        <v>1.0003511276943453</v>
      </c>
      <c r="G316" s="2">
        <f>IF(Table1[[#This Row],[Column4]]="","",(1+G315)*(F316)-1)</f>
        <v>0.12978872720065726</v>
      </c>
      <c r="H316" s="1">
        <f>IF(Table1[[#This Row],[Column1]]="","",VLOOKUP(A316,COPOMs!B:H,7)+prêmio_de_risco)</f>
        <v>6.7500000000000032E-2</v>
      </c>
      <c r="I316" s="3">
        <f>IF(Table1[[#This Row],[Tesouro Selic: Cenário 2]]="","",(H316+1)^(1/252))</f>
        <v>1.0002592378269568</v>
      </c>
      <c r="J316" s="2">
        <f>IF(Table1[[#This Row],[Column6]]="","",(1+J315)*(I316)-1)</f>
        <v>0.11225437696133578</v>
      </c>
      <c r="K316" s="1">
        <f>IF(Table1[[#This Row],[Column1]]="","",VLOOKUP(A316,COPOMs!B:K,10)+prêmio_de_risco)</f>
        <v>9.9999999999999978E-2</v>
      </c>
      <c r="L316" s="3">
        <f>IF(Table1[[#This Row],[Tesouro Selic: Cenário 3]]="","",(K316+1)^(1/252))</f>
        <v>1.0003782865315343</v>
      </c>
      <c r="M316" s="2">
        <f>IF(Table1[[#This Row],[Column8]]="","",(1+M315)*(L316)-1)</f>
        <v>0.13638541673881455</v>
      </c>
    </row>
    <row r="317" spans="1:13" x14ac:dyDescent="0.25">
      <c r="A317" s="15">
        <f t="shared" si="8"/>
        <v>43256</v>
      </c>
      <c r="B317" s="25">
        <f t="shared" si="9"/>
        <v>9.9500000000000005E-2</v>
      </c>
      <c r="C317" s="3">
        <f>IF(Table1[[#This Row],[Tesouro Prefixado]]="","",(B317+1)^(1/252))</f>
        <v>1.0003764816888006</v>
      </c>
      <c r="D317" s="2">
        <f>IF(Table1[[#This Row],[Column2]]="","",(1+D316)*(C317)-1)</f>
        <v>0.12588502330899853</v>
      </c>
      <c r="E317" s="1">
        <f>IF(Table1[[#This Row],[Column1]]="","",VLOOKUP(A317,COPOMs!B:E,4)+prêmio_de_risco)</f>
        <v>9.2499999999999971E-2</v>
      </c>
      <c r="F317" s="3">
        <f>IF(Table1[[#This Row],[Tesouro Selic: Cenário 1]]="","",(E317+1)^(1/252))</f>
        <v>1.0003511276943453</v>
      </c>
      <c r="G317" s="2">
        <f>IF(Table1[[#This Row],[Column4]]="","",(1+G316)*(F317)-1)</f>
        <v>0.13018542731153659</v>
      </c>
      <c r="H317" s="1">
        <f>IF(Table1[[#This Row],[Column1]]="","",VLOOKUP(A317,COPOMs!B:H,7)+prêmio_de_risco)</f>
        <v>6.7500000000000032E-2</v>
      </c>
      <c r="I317" s="3">
        <f>IF(Table1[[#This Row],[Tesouro Selic: Cenário 2]]="","",(H317+1)^(1/252))</f>
        <v>1.0002592378269568</v>
      </c>
      <c r="J317" s="2">
        <f>IF(Table1[[#This Row],[Column6]]="","",(1+J316)*(I317)-1)</f>
        <v>0.11254271536904237</v>
      </c>
      <c r="K317" s="1">
        <f>IF(Table1[[#This Row],[Column1]]="","",VLOOKUP(A317,COPOMs!B:K,10)+prêmio_de_risco)</f>
        <v>9.9999999999999978E-2</v>
      </c>
      <c r="L317" s="3">
        <f>IF(Table1[[#This Row],[Tesouro Selic: Cenário 3]]="","",(K317+1)^(1/252))</f>
        <v>1.0003782865315343</v>
      </c>
      <c r="M317" s="2">
        <f>IF(Table1[[#This Row],[Column8]]="","",(1+M316)*(L317)-1)</f>
        <v>0.1368152960365987</v>
      </c>
    </row>
    <row r="318" spans="1:13" x14ac:dyDescent="0.25">
      <c r="A318" s="15">
        <f t="shared" si="8"/>
        <v>43257</v>
      </c>
      <c r="B318" s="25">
        <f t="shared" si="9"/>
        <v>9.9500000000000005E-2</v>
      </c>
      <c r="C318" s="3">
        <f>IF(Table1[[#This Row],[Tesouro Prefixado]]="","",(B318+1)^(1/252))</f>
        <v>1.0003764816888006</v>
      </c>
      <c r="D318" s="2">
        <f>IF(Table1[[#This Row],[Column2]]="","",(1+D317)*(C318)-1)</f>
        <v>0.12630889840396908</v>
      </c>
      <c r="E318" s="1">
        <f>IF(Table1[[#This Row],[Column1]]="","",VLOOKUP(A318,COPOMs!B:E,4)+prêmio_de_risco)</f>
        <v>9.2499999999999971E-2</v>
      </c>
      <c r="F318" s="3">
        <f>IF(Table1[[#This Row],[Tesouro Selic: Cenário 1]]="","",(E318+1)^(1/252))</f>
        <v>1.0003511276943453</v>
      </c>
      <c r="G318" s="2">
        <f>IF(Table1[[#This Row],[Column4]]="","",(1+G317)*(F318)-1)</f>
        <v>0.1305822667148111</v>
      </c>
      <c r="H318" s="1">
        <f>IF(Table1[[#This Row],[Column1]]="","",VLOOKUP(A318,COPOMs!B:H,7)+prêmio_de_risco)</f>
        <v>6.7500000000000032E-2</v>
      </c>
      <c r="I318" s="3">
        <f>IF(Table1[[#This Row],[Tesouro Selic: Cenário 2]]="","",(H318+1)^(1/252))</f>
        <v>1.0002592378269568</v>
      </c>
      <c r="J318" s="2">
        <f>IF(Table1[[#This Row],[Column6]]="","",(1+J317)*(I318)-1)</f>
        <v>0.11283112852497124</v>
      </c>
      <c r="K318" s="1">
        <f>IF(Table1[[#This Row],[Column1]]="","",VLOOKUP(A318,COPOMs!B:K,10)+prêmio_de_risco)</f>
        <v>9.9999999999999978E-2</v>
      </c>
      <c r="L318" s="3">
        <f>IF(Table1[[#This Row],[Tesouro Selic: Cenário 3]]="","",(K318+1)^(1/252))</f>
        <v>1.0003782865315343</v>
      </c>
      <c r="M318" s="2">
        <f>IF(Table1[[#This Row],[Column8]]="","",(1+M317)*(L318)-1)</f>
        <v>0.13724533795193139</v>
      </c>
    </row>
    <row r="319" spans="1:13" x14ac:dyDescent="0.25">
      <c r="A319" s="15">
        <f t="shared" si="8"/>
        <v>43258</v>
      </c>
      <c r="B319" s="25">
        <f t="shared" si="9"/>
        <v>9.9500000000000005E-2</v>
      </c>
      <c r="C319" s="3">
        <f>IF(Table1[[#This Row],[Tesouro Prefixado]]="","",(B319+1)^(1/252))</f>
        <v>1.0003764816888006</v>
      </c>
      <c r="D319" s="2">
        <f>IF(Table1[[#This Row],[Column2]]="","",(1+D318)*(C319)-1)</f>
        <v>0.12673293308015121</v>
      </c>
      <c r="E319" s="1">
        <f>IF(Table1[[#This Row],[Column1]]="","",VLOOKUP(A319,COPOMs!B:E,4)+prêmio_de_risco)</f>
        <v>9.2499999999999971E-2</v>
      </c>
      <c r="F319" s="3">
        <f>IF(Table1[[#This Row],[Tesouro Selic: Cenário 1]]="","",(E319+1)^(1/252))</f>
        <v>1.0003511276943453</v>
      </c>
      <c r="G319" s="2">
        <f>IF(Table1[[#This Row],[Column4]]="","",(1+G318)*(F319)-1)</f>
        <v>0.13097924545939033</v>
      </c>
      <c r="H319" s="1">
        <f>IF(Table1[[#This Row],[Column1]]="","",VLOOKUP(A319,COPOMs!B:H,7)+prêmio_de_risco)</f>
        <v>6.7500000000000032E-2</v>
      </c>
      <c r="I319" s="3">
        <f>IF(Table1[[#This Row],[Tesouro Selic: Cenário 2]]="","",(H319+1)^(1/252))</f>
        <v>1.0002592378269568</v>
      </c>
      <c r="J319" s="2">
        <f>IF(Table1[[#This Row],[Column6]]="","",(1+J318)*(I319)-1)</f>
        <v>0.11311961644849999</v>
      </c>
      <c r="K319" s="1">
        <f>IF(Table1[[#This Row],[Column1]]="","",VLOOKUP(A319,COPOMs!B:K,10)+prêmio_de_risco)</f>
        <v>9.9999999999999978E-2</v>
      </c>
      <c r="L319" s="3">
        <f>IF(Table1[[#This Row],[Tesouro Selic: Cenário 3]]="","",(K319+1)^(1/252))</f>
        <v>1.0003782865315343</v>
      </c>
      <c r="M319" s="2">
        <f>IF(Table1[[#This Row],[Column8]]="","",(1+M318)*(L319)-1)</f>
        <v>0.13767554254632874</v>
      </c>
    </row>
    <row r="320" spans="1:13" x14ac:dyDescent="0.25">
      <c r="A320" s="15">
        <f t="shared" si="8"/>
        <v>43259</v>
      </c>
      <c r="B320" s="25">
        <f t="shared" si="9"/>
        <v>9.9500000000000005E-2</v>
      </c>
      <c r="C320" s="3">
        <f>IF(Table1[[#This Row],[Tesouro Prefixado]]="","",(B320+1)^(1/252))</f>
        <v>1.0003764816888006</v>
      </c>
      <c r="D320" s="2">
        <f>IF(Table1[[#This Row],[Column2]]="","",(1+D319)*(C320)-1)</f>
        <v>0.12715712739762441</v>
      </c>
      <c r="E320" s="1">
        <f>IF(Table1[[#This Row],[Column1]]="","",VLOOKUP(A320,COPOMs!B:E,4)+prêmio_de_risco)</f>
        <v>9.2499999999999971E-2</v>
      </c>
      <c r="F320" s="3">
        <f>IF(Table1[[#This Row],[Tesouro Selic: Cenário 1]]="","",(E320+1)^(1/252))</f>
        <v>1.0003511276943453</v>
      </c>
      <c r="G320" s="2">
        <f>IF(Table1[[#This Row],[Column4]]="","",(1+G319)*(F320)-1)</f>
        <v>0.13137636359420091</v>
      </c>
      <c r="H320" s="1">
        <f>IF(Table1[[#This Row],[Column1]]="","",VLOOKUP(A320,COPOMs!B:H,7)+prêmio_de_risco)</f>
        <v>6.7500000000000032E-2</v>
      </c>
      <c r="I320" s="3">
        <f>IF(Table1[[#This Row],[Tesouro Selic: Cenário 2]]="","",(H320+1)^(1/252))</f>
        <v>1.0002592378269568</v>
      </c>
      <c r="J320" s="2">
        <f>IF(Table1[[#This Row],[Column6]]="","",(1+J319)*(I320)-1)</f>
        <v>0.11340817915901114</v>
      </c>
      <c r="K320" s="1">
        <f>IF(Table1[[#This Row],[Column1]]="","",VLOOKUP(A320,COPOMs!B:K,10)+prêmio_de_risco)</f>
        <v>9.9999999999999978E-2</v>
      </c>
      <c r="L320" s="3">
        <f>IF(Table1[[#This Row],[Tesouro Selic: Cenário 3]]="","",(K320+1)^(1/252))</f>
        <v>1.0003782865315343</v>
      </c>
      <c r="M320" s="2">
        <f>IF(Table1[[#This Row],[Column8]]="","",(1+M319)*(L320)-1)</f>
        <v>0.13810590988132998</v>
      </c>
    </row>
    <row r="321" spans="1:13" x14ac:dyDescent="0.25">
      <c r="A321" s="15">
        <f t="shared" si="8"/>
        <v>43262</v>
      </c>
      <c r="B321" s="25">
        <f t="shared" si="9"/>
        <v>9.9500000000000005E-2</v>
      </c>
      <c r="C321" s="3">
        <f>IF(Table1[[#This Row],[Tesouro Prefixado]]="","",(B321+1)^(1/252))</f>
        <v>1.0003764816888006</v>
      </c>
      <c r="D321" s="2">
        <f>IF(Table1[[#This Row],[Column2]]="","",(1+D320)*(C321)-1)</f>
        <v>0.12758148141649062</v>
      </c>
      <c r="E321" s="1">
        <f>IF(Table1[[#This Row],[Column1]]="","",VLOOKUP(A321,COPOMs!B:E,4)+prêmio_de_risco)</f>
        <v>9.2499999999999971E-2</v>
      </c>
      <c r="F321" s="3">
        <f>IF(Table1[[#This Row],[Tesouro Selic: Cenário 1]]="","",(E321+1)^(1/252))</f>
        <v>1.0003511276943453</v>
      </c>
      <c r="G321" s="2">
        <f>IF(Table1[[#This Row],[Column4]]="","",(1+G320)*(F321)-1)</f>
        <v>0.13177362116818658</v>
      </c>
      <c r="H321" s="1">
        <f>IF(Table1[[#This Row],[Column1]]="","",VLOOKUP(A321,COPOMs!B:H,7)+prêmio_de_risco)</f>
        <v>6.7500000000000032E-2</v>
      </c>
      <c r="I321" s="3">
        <f>IF(Table1[[#This Row],[Tesouro Selic: Cenário 2]]="","",(H321+1)^(1/252))</f>
        <v>1.0002592378269568</v>
      </c>
      <c r="J321" s="2">
        <f>IF(Table1[[#This Row],[Column6]]="","",(1+J320)*(I321)-1)</f>
        <v>0.11369681667589226</v>
      </c>
      <c r="K321" s="1">
        <f>IF(Table1[[#This Row],[Column1]]="","",VLOOKUP(A321,COPOMs!B:K,10)+prêmio_de_risco)</f>
        <v>9.9999999999999978E-2</v>
      </c>
      <c r="L321" s="3">
        <f>IF(Table1[[#This Row],[Tesouro Selic: Cenário 3]]="","",(K321+1)^(1/252))</f>
        <v>1.0003782865315343</v>
      </c>
      <c r="M321" s="2">
        <f>IF(Table1[[#This Row],[Column8]]="","",(1+M320)*(L321)-1)</f>
        <v>0.13853644001849763</v>
      </c>
    </row>
    <row r="322" spans="1:13" x14ac:dyDescent="0.25">
      <c r="A322" s="15">
        <f t="shared" si="8"/>
        <v>43263</v>
      </c>
      <c r="B322" s="25">
        <f t="shared" si="9"/>
        <v>9.9500000000000005E-2</v>
      </c>
      <c r="C322" s="3">
        <f>IF(Table1[[#This Row],[Tesouro Prefixado]]="","",(B322+1)^(1/252))</f>
        <v>1.0003764816888006</v>
      </c>
      <c r="D322" s="2">
        <f>IF(Table1[[#This Row],[Column2]]="","",(1+D321)*(C322)-1)</f>
        <v>0.12800599519687461</v>
      </c>
      <c r="E322" s="1">
        <f>IF(Table1[[#This Row],[Column1]]="","",VLOOKUP(A322,COPOMs!B:E,4)+prêmio_de_risco)</f>
        <v>9.2499999999999971E-2</v>
      </c>
      <c r="F322" s="3">
        <f>IF(Table1[[#This Row],[Tesouro Selic: Cenário 1]]="","",(E322+1)^(1/252))</f>
        <v>1.0003511276943453</v>
      </c>
      <c r="G322" s="2">
        <f>IF(Table1[[#This Row],[Column4]]="","",(1+G321)*(F322)-1)</f>
        <v>0.13217101823030819</v>
      </c>
      <c r="H322" s="1">
        <f>IF(Table1[[#This Row],[Column1]]="","",VLOOKUP(A322,COPOMs!B:H,7)+prêmio_de_risco)</f>
        <v>6.7500000000000032E-2</v>
      </c>
      <c r="I322" s="3">
        <f>IF(Table1[[#This Row],[Tesouro Selic: Cenário 2]]="","",(H322+1)^(1/252))</f>
        <v>1.0002592378269568</v>
      </c>
      <c r="J322" s="2">
        <f>IF(Table1[[#This Row],[Column6]]="","",(1+J321)*(I322)-1)</f>
        <v>0.11398552901853609</v>
      </c>
      <c r="K322" s="1">
        <f>IF(Table1[[#This Row],[Column1]]="","",VLOOKUP(A322,COPOMs!B:K,10)+prêmio_de_risco)</f>
        <v>9.9999999999999978E-2</v>
      </c>
      <c r="L322" s="3">
        <f>IF(Table1[[#This Row],[Tesouro Selic: Cenário 3]]="","",(K322+1)^(1/252))</f>
        <v>1.0003782865315343</v>
      </c>
      <c r="M322" s="2">
        <f>IF(Table1[[#This Row],[Column8]]="","",(1+M321)*(L322)-1)</f>
        <v>0.13896713301941754</v>
      </c>
    </row>
    <row r="323" spans="1:13" x14ac:dyDescent="0.25">
      <c r="A323" s="15">
        <f t="shared" ref="A323:A386" si="10">IFERROR(IF(WORKDAY(A322,1,feriados)&lt;=vencimento,WORKDAY(A322,1,feriados),""),"")</f>
        <v>43264</v>
      </c>
      <c r="B323" s="25">
        <f t="shared" ref="B323:B386" si="11">IF(A323="","",taxa_pré)</f>
        <v>9.9500000000000005E-2</v>
      </c>
      <c r="C323" s="3">
        <f>IF(Table1[[#This Row],[Tesouro Prefixado]]="","",(B323+1)^(1/252))</f>
        <v>1.0003764816888006</v>
      </c>
      <c r="D323" s="2">
        <f>IF(Table1[[#This Row],[Column2]]="","",(1+D322)*(C323)-1)</f>
        <v>0.1284306687989234</v>
      </c>
      <c r="E323" s="1">
        <f>IF(Table1[[#This Row],[Column1]]="","",VLOOKUP(A323,COPOMs!B:E,4)+prêmio_de_risco)</f>
        <v>9.2499999999999971E-2</v>
      </c>
      <c r="F323" s="3">
        <f>IF(Table1[[#This Row],[Tesouro Selic: Cenário 1]]="","",(E323+1)^(1/252))</f>
        <v>1.0003511276943453</v>
      </c>
      <c r="G323" s="2">
        <f>IF(Table1[[#This Row],[Column4]]="","",(1+G322)*(F323)-1)</f>
        <v>0.13256855482954388</v>
      </c>
      <c r="H323" s="1">
        <f>IF(Table1[[#This Row],[Column1]]="","",VLOOKUP(A323,COPOMs!B:H,7)+prêmio_de_risco)</f>
        <v>6.7500000000000032E-2</v>
      </c>
      <c r="I323" s="3">
        <f>IF(Table1[[#This Row],[Tesouro Selic: Cenário 2]]="","",(H323+1)^(1/252))</f>
        <v>1.0002592378269568</v>
      </c>
      <c r="J323" s="2">
        <f>IF(Table1[[#This Row],[Column6]]="","",(1+J322)*(I323)-1)</f>
        <v>0.11427431620634021</v>
      </c>
      <c r="K323" s="1">
        <f>IF(Table1[[#This Row],[Column1]]="","",VLOOKUP(A323,COPOMs!B:K,10)+prêmio_de_risco)</f>
        <v>9.9999999999999978E-2</v>
      </c>
      <c r="L323" s="3">
        <f>IF(Table1[[#This Row],[Tesouro Selic: Cenário 3]]="","",(K323+1)^(1/252))</f>
        <v>1.0003782865315343</v>
      </c>
      <c r="M323" s="2">
        <f>IF(Table1[[#This Row],[Column8]]="","",(1+M322)*(L323)-1)</f>
        <v>0.13939798894569888</v>
      </c>
    </row>
    <row r="324" spans="1:13" x14ac:dyDescent="0.25">
      <c r="A324" s="15">
        <f t="shared" si="10"/>
        <v>43265</v>
      </c>
      <c r="B324" s="25">
        <f t="shared" si="11"/>
        <v>9.9500000000000005E-2</v>
      </c>
      <c r="C324" s="3">
        <f>IF(Table1[[#This Row],[Tesouro Prefixado]]="","",(B324+1)^(1/252))</f>
        <v>1.0003764816888006</v>
      </c>
      <c r="D324" s="2">
        <f>IF(Table1[[#This Row],[Column2]]="","",(1+D323)*(C324)-1)</f>
        <v>0.12885550228280707</v>
      </c>
      <c r="E324" s="1">
        <f>IF(Table1[[#This Row],[Column1]]="","",VLOOKUP(A324,COPOMs!B:E,4)+prêmio_de_risco)</f>
        <v>9.2499999999999971E-2</v>
      </c>
      <c r="F324" s="3">
        <f>IF(Table1[[#This Row],[Tesouro Selic: Cenário 1]]="","",(E324+1)^(1/252))</f>
        <v>1.0003511276943453</v>
      </c>
      <c r="G324" s="2">
        <f>IF(Table1[[#This Row],[Column4]]="","",(1+G323)*(F324)-1)</f>
        <v>0.13296623101488914</v>
      </c>
      <c r="H324" s="1">
        <f>IF(Table1[[#This Row],[Column1]]="","",VLOOKUP(A324,COPOMs!B:H,7)+prêmio_de_risco)</f>
        <v>6.7500000000000032E-2</v>
      </c>
      <c r="I324" s="3">
        <f>IF(Table1[[#This Row],[Tesouro Selic: Cenário 2]]="","",(H324+1)^(1/252))</f>
        <v>1.0002592378269568</v>
      </c>
      <c r="J324" s="2">
        <f>IF(Table1[[#This Row],[Column6]]="","",(1+J323)*(I324)-1)</f>
        <v>0.11456317825870732</v>
      </c>
      <c r="K324" s="1">
        <f>IF(Table1[[#This Row],[Column1]]="","",VLOOKUP(A324,COPOMs!B:K,10)+prêmio_de_risco)</f>
        <v>9.9999999999999978E-2</v>
      </c>
      <c r="L324" s="3">
        <f>IF(Table1[[#This Row],[Tesouro Selic: Cenário 3]]="","",(K324+1)^(1/252))</f>
        <v>1.0003782865315343</v>
      </c>
      <c r="M324" s="2">
        <f>IF(Table1[[#This Row],[Column8]]="","",(1+M323)*(L324)-1)</f>
        <v>0.13982900785897434</v>
      </c>
    </row>
    <row r="325" spans="1:13" x14ac:dyDescent="0.25">
      <c r="A325" s="15">
        <f t="shared" si="10"/>
        <v>43266</v>
      </c>
      <c r="B325" s="25">
        <f t="shared" si="11"/>
        <v>9.9500000000000005E-2</v>
      </c>
      <c r="C325" s="3">
        <f>IF(Table1[[#This Row],[Tesouro Prefixado]]="","",(B325+1)^(1/252))</f>
        <v>1.0003764816888006</v>
      </c>
      <c r="D325" s="2">
        <f>IF(Table1[[#This Row],[Column2]]="","",(1+D324)*(C325)-1)</f>
        <v>0.12928049570871836</v>
      </c>
      <c r="E325" s="1">
        <f>IF(Table1[[#This Row],[Column1]]="","",VLOOKUP(A325,COPOMs!B:E,4)+prêmio_de_risco)</f>
        <v>9.2499999999999971E-2</v>
      </c>
      <c r="F325" s="3">
        <f>IF(Table1[[#This Row],[Tesouro Selic: Cenário 1]]="","",(E325+1)^(1/252))</f>
        <v>1.0003511276943453</v>
      </c>
      <c r="G325" s="2">
        <f>IF(Table1[[#This Row],[Column4]]="","",(1+G324)*(F325)-1)</f>
        <v>0.13336404683535652</v>
      </c>
      <c r="H325" s="1">
        <f>IF(Table1[[#This Row],[Column1]]="","",VLOOKUP(A325,COPOMs!B:H,7)+prêmio_de_risco)</f>
        <v>6.7500000000000032E-2</v>
      </c>
      <c r="I325" s="3">
        <f>IF(Table1[[#This Row],[Tesouro Selic: Cenário 2]]="","",(H325+1)^(1/252))</f>
        <v>1.0002592378269568</v>
      </c>
      <c r="J325" s="2">
        <f>IF(Table1[[#This Row],[Column6]]="","",(1+J324)*(I325)-1)</f>
        <v>0.11485211519504523</v>
      </c>
      <c r="K325" s="1">
        <f>IF(Table1[[#This Row],[Column1]]="","",VLOOKUP(A325,COPOMs!B:K,10)+prêmio_de_risco)</f>
        <v>9.9999999999999978E-2</v>
      </c>
      <c r="L325" s="3">
        <f>IF(Table1[[#This Row],[Tesouro Selic: Cenário 3]]="","",(K325+1)^(1/252))</f>
        <v>1.0003782865315343</v>
      </c>
      <c r="M325" s="2">
        <f>IF(Table1[[#This Row],[Column8]]="","",(1+M324)*(L325)-1)</f>
        <v>0.14026018982089949</v>
      </c>
    </row>
    <row r="326" spans="1:13" x14ac:dyDescent="0.25">
      <c r="A326" s="15">
        <f t="shared" si="10"/>
        <v>43269</v>
      </c>
      <c r="B326" s="25">
        <f t="shared" si="11"/>
        <v>9.9500000000000005E-2</v>
      </c>
      <c r="C326" s="3">
        <f>IF(Table1[[#This Row],[Tesouro Prefixado]]="","",(B326+1)^(1/252))</f>
        <v>1.0003764816888006</v>
      </c>
      <c r="D326" s="2">
        <f>IF(Table1[[#This Row],[Column2]]="","",(1+D325)*(C326)-1)</f>
        <v>0.12970564913687221</v>
      </c>
      <c r="E326" s="1">
        <f>IF(Table1[[#This Row],[Column1]]="","",VLOOKUP(A326,COPOMs!B:E,4)+prêmio_de_risco)</f>
        <v>9.2499999999999971E-2</v>
      </c>
      <c r="F326" s="3">
        <f>IF(Table1[[#This Row],[Tesouro Selic: Cenário 1]]="","",(E326+1)^(1/252))</f>
        <v>1.0003511276943453</v>
      </c>
      <c r="G326" s="2">
        <f>IF(Table1[[#This Row],[Column4]]="","",(1+G325)*(F326)-1)</f>
        <v>0.13376200233997571</v>
      </c>
      <c r="H326" s="1">
        <f>IF(Table1[[#This Row],[Column1]]="","",VLOOKUP(A326,COPOMs!B:H,7)+prêmio_de_risco)</f>
        <v>6.7500000000000032E-2</v>
      </c>
      <c r="I326" s="3">
        <f>IF(Table1[[#This Row],[Tesouro Selic: Cenário 2]]="","",(H326+1)^(1/252))</f>
        <v>1.0002592378269568</v>
      </c>
      <c r="J326" s="2">
        <f>IF(Table1[[#This Row],[Column6]]="","",(1+J325)*(I326)-1)</f>
        <v>0.11514112703476664</v>
      </c>
      <c r="K326" s="1">
        <f>IF(Table1[[#This Row],[Column1]]="","",VLOOKUP(A326,COPOMs!B:K,10)+prêmio_de_risco)</f>
        <v>9.9999999999999978E-2</v>
      </c>
      <c r="L326" s="3">
        <f>IF(Table1[[#This Row],[Tesouro Selic: Cenário 3]]="","",(K326+1)^(1/252))</f>
        <v>1.0003782865315343</v>
      </c>
      <c r="M326" s="2">
        <f>IF(Table1[[#This Row],[Column8]]="","",(1+M325)*(L326)-1)</f>
        <v>0.14069153489315345</v>
      </c>
    </row>
    <row r="327" spans="1:13" x14ac:dyDescent="0.25">
      <c r="A327" s="15">
        <f t="shared" si="10"/>
        <v>43270</v>
      </c>
      <c r="B327" s="25">
        <f t="shared" si="11"/>
        <v>9.9500000000000005E-2</v>
      </c>
      <c r="C327" s="3">
        <f>IF(Table1[[#This Row],[Tesouro Prefixado]]="","",(B327+1)^(1/252))</f>
        <v>1.0003764816888006</v>
      </c>
      <c r="D327" s="2">
        <f>IF(Table1[[#This Row],[Column2]]="","",(1+D326)*(C327)-1)</f>
        <v>0.1301309626275069</v>
      </c>
      <c r="E327" s="1">
        <f>IF(Table1[[#This Row],[Column1]]="","",VLOOKUP(A327,COPOMs!B:E,4)+prêmio_de_risco)</f>
        <v>9.2499999999999971E-2</v>
      </c>
      <c r="F327" s="3">
        <f>IF(Table1[[#This Row],[Tesouro Selic: Cenário 1]]="","",(E327+1)^(1/252))</f>
        <v>1.0003511276943453</v>
      </c>
      <c r="G327" s="2">
        <f>IF(Table1[[#This Row],[Column4]]="","",(1+G326)*(F327)-1)</f>
        <v>0.13416009757779368</v>
      </c>
      <c r="H327" s="1">
        <f>IF(Table1[[#This Row],[Column1]]="","",VLOOKUP(A327,COPOMs!B:H,7)+prêmio_de_risco)</f>
        <v>6.7500000000000032E-2</v>
      </c>
      <c r="I327" s="3">
        <f>IF(Table1[[#This Row],[Tesouro Selic: Cenário 2]]="","",(H327+1)^(1/252))</f>
        <v>1.0002592378269568</v>
      </c>
      <c r="J327" s="2">
        <f>IF(Table1[[#This Row],[Column6]]="","",(1+J326)*(I327)-1)</f>
        <v>0.11543021379728935</v>
      </c>
      <c r="K327" s="1">
        <f>IF(Table1[[#This Row],[Column1]]="","",VLOOKUP(A327,COPOMs!B:K,10)+prêmio_de_risco)</f>
        <v>9.9999999999999978E-2</v>
      </c>
      <c r="L327" s="3">
        <f>IF(Table1[[#This Row],[Tesouro Selic: Cenário 3]]="","",(K327+1)^(1/252))</f>
        <v>1.0003782865315343</v>
      </c>
      <c r="M327" s="2">
        <f>IF(Table1[[#This Row],[Column8]]="","",(1+M326)*(L327)-1)</f>
        <v>0.14112304313743862</v>
      </c>
    </row>
    <row r="328" spans="1:13" x14ac:dyDescent="0.25">
      <c r="A328" s="15">
        <f t="shared" si="10"/>
        <v>43271</v>
      </c>
      <c r="B328" s="25">
        <f t="shared" si="11"/>
        <v>9.9500000000000005E-2</v>
      </c>
      <c r="C328" s="3">
        <f>IF(Table1[[#This Row],[Tesouro Prefixado]]="","",(B328+1)^(1/252))</f>
        <v>1.0003764816888006</v>
      </c>
      <c r="D328" s="2">
        <f>IF(Table1[[#This Row],[Column2]]="","",(1+D327)*(C328)-1)</f>
        <v>0.13055643624088265</v>
      </c>
      <c r="E328" s="1">
        <f>IF(Table1[[#This Row],[Column1]]="","",VLOOKUP(A328,COPOMs!B:E,4)+prêmio_de_risco)</f>
        <v>9.2499999999999971E-2</v>
      </c>
      <c r="F328" s="3">
        <f>IF(Table1[[#This Row],[Tesouro Selic: Cenário 1]]="","",(E328+1)^(1/252))</f>
        <v>1.0003511276943453</v>
      </c>
      <c r="G328" s="2">
        <f>IF(Table1[[#This Row],[Column4]]="","",(1+G327)*(F328)-1)</f>
        <v>0.13455833259787453</v>
      </c>
      <c r="H328" s="1">
        <f>IF(Table1[[#This Row],[Column1]]="","",VLOOKUP(A328,COPOMs!B:H,7)+prêmio_de_risco)</f>
        <v>6.7500000000000032E-2</v>
      </c>
      <c r="I328" s="3">
        <f>IF(Table1[[#This Row],[Tesouro Selic: Cenário 2]]="","",(H328+1)^(1/252))</f>
        <v>1.0002592378269568</v>
      </c>
      <c r="J328" s="2">
        <f>IF(Table1[[#This Row],[Column6]]="","",(1+J327)*(I328)-1)</f>
        <v>0.11571937550203604</v>
      </c>
      <c r="K328" s="1">
        <f>IF(Table1[[#This Row],[Column1]]="","",VLOOKUP(A328,COPOMs!B:K,10)+prêmio_de_risco)</f>
        <v>9.9999999999999978E-2</v>
      </c>
      <c r="L328" s="3">
        <f>IF(Table1[[#This Row],[Tesouro Selic: Cenário 3]]="","",(K328+1)^(1/252))</f>
        <v>1.0003782865315343</v>
      </c>
      <c r="M328" s="2">
        <f>IF(Table1[[#This Row],[Column8]]="","",(1+M327)*(L328)-1)</f>
        <v>0.14155471461548097</v>
      </c>
    </row>
    <row r="329" spans="1:13" x14ac:dyDescent="0.25">
      <c r="A329" s="15">
        <f t="shared" si="10"/>
        <v>43272</v>
      </c>
      <c r="B329" s="25">
        <f t="shared" si="11"/>
        <v>9.9500000000000005E-2</v>
      </c>
      <c r="C329" s="3">
        <f>IF(Table1[[#This Row],[Tesouro Prefixado]]="","",(B329+1)^(1/252))</f>
        <v>1.0003764816888006</v>
      </c>
      <c r="D329" s="2">
        <f>IF(Table1[[#This Row],[Column2]]="","",(1+D328)*(C329)-1)</f>
        <v>0.13098207003728302</v>
      </c>
      <c r="E329" s="1">
        <f>IF(Table1[[#This Row],[Column1]]="","",VLOOKUP(A329,COPOMs!B:E,4)+prêmio_de_risco)</f>
        <v>9.2499999999999971E-2</v>
      </c>
      <c r="F329" s="3">
        <f>IF(Table1[[#This Row],[Tesouro Selic: Cenário 1]]="","",(E329+1)^(1/252))</f>
        <v>1.0003511276943453</v>
      </c>
      <c r="G329" s="2">
        <f>IF(Table1[[#This Row],[Column4]]="","",(1+G328)*(F329)-1)</f>
        <v>0.13495670744929988</v>
      </c>
      <c r="H329" s="1">
        <f>IF(Table1[[#This Row],[Column1]]="","",VLOOKUP(A329,COPOMs!B:H,7)+prêmio_de_risco)</f>
        <v>6.7500000000000032E-2</v>
      </c>
      <c r="I329" s="3">
        <f>IF(Table1[[#This Row],[Tesouro Selic: Cenário 2]]="","",(H329+1)^(1/252))</f>
        <v>1.0002592378269568</v>
      </c>
      <c r="J329" s="2">
        <f>IF(Table1[[#This Row],[Column6]]="","",(1+J328)*(I329)-1)</f>
        <v>0.11600861216843472</v>
      </c>
      <c r="K329" s="1">
        <f>IF(Table1[[#This Row],[Column1]]="","",VLOOKUP(A329,COPOMs!B:K,10)+prêmio_de_risco)</f>
        <v>9.9999999999999978E-2</v>
      </c>
      <c r="L329" s="3">
        <f>IF(Table1[[#This Row],[Tesouro Selic: Cenário 3]]="","",(K329+1)^(1/252))</f>
        <v>1.0003782865315343</v>
      </c>
      <c r="M329" s="2">
        <f>IF(Table1[[#This Row],[Column8]]="","",(1+M328)*(L329)-1)</f>
        <v>0.14198654938902955</v>
      </c>
    </row>
    <row r="330" spans="1:13" x14ac:dyDescent="0.25">
      <c r="A330" s="15">
        <f t="shared" si="10"/>
        <v>43273</v>
      </c>
      <c r="B330" s="25">
        <f t="shared" si="11"/>
        <v>9.9500000000000005E-2</v>
      </c>
      <c r="C330" s="3">
        <f>IF(Table1[[#This Row],[Tesouro Prefixado]]="","",(B330+1)^(1/252))</f>
        <v>1.0003764816888006</v>
      </c>
      <c r="D330" s="2">
        <f>IF(Table1[[#This Row],[Column2]]="","",(1+D329)*(C330)-1)</f>
        <v>0.13140786407701377</v>
      </c>
      <c r="E330" s="1">
        <f>IF(Table1[[#This Row],[Column1]]="","",VLOOKUP(A330,COPOMs!B:E,4)+prêmio_de_risco)</f>
        <v>9.2499999999999971E-2</v>
      </c>
      <c r="F330" s="3">
        <f>IF(Table1[[#This Row],[Tesouro Selic: Cenário 1]]="","",(E330+1)^(1/252))</f>
        <v>1.0003511276943453</v>
      </c>
      <c r="G330" s="2">
        <f>IF(Table1[[#This Row],[Column4]]="","",(1+G329)*(F330)-1)</f>
        <v>0.13535522218116824</v>
      </c>
      <c r="H330" s="1">
        <f>IF(Table1[[#This Row],[Column1]]="","",VLOOKUP(A330,COPOMs!B:H,7)+prêmio_de_risco)</f>
        <v>6.7500000000000032E-2</v>
      </c>
      <c r="I330" s="3">
        <f>IF(Table1[[#This Row],[Tesouro Selic: Cenário 2]]="","",(H330+1)^(1/252))</f>
        <v>1.0002592378269568</v>
      </c>
      <c r="J330" s="2">
        <f>IF(Table1[[#This Row],[Column6]]="","",(1+J329)*(I330)-1)</f>
        <v>0.1162979238159183</v>
      </c>
      <c r="K330" s="1">
        <f>IF(Table1[[#This Row],[Column1]]="","",VLOOKUP(A330,COPOMs!B:K,10)+prêmio_de_risco)</f>
        <v>9.9999999999999978E-2</v>
      </c>
      <c r="L330" s="3">
        <f>IF(Table1[[#This Row],[Tesouro Selic: Cenário 3]]="","",(K330+1)^(1/252))</f>
        <v>1.0003782865315343</v>
      </c>
      <c r="M330" s="2">
        <f>IF(Table1[[#This Row],[Column8]]="","",(1+M329)*(L330)-1)</f>
        <v>0.14241854751985672</v>
      </c>
    </row>
    <row r="331" spans="1:13" x14ac:dyDescent="0.25">
      <c r="A331" s="15">
        <f t="shared" si="10"/>
        <v>43276</v>
      </c>
      <c r="B331" s="25">
        <f t="shared" si="11"/>
        <v>9.9500000000000005E-2</v>
      </c>
      <c r="C331" s="3">
        <f>IF(Table1[[#This Row],[Tesouro Prefixado]]="","",(B331+1)^(1/252))</f>
        <v>1.0003764816888006</v>
      </c>
      <c r="D331" s="2">
        <f>IF(Table1[[#This Row],[Column2]]="","",(1+D330)*(C331)-1)</f>
        <v>0.13183381842040376</v>
      </c>
      <c r="E331" s="1">
        <f>IF(Table1[[#This Row],[Column1]]="","",VLOOKUP(A331,COPOMs!B:E,4)+prêmio_de_risco)</f>
        <v>9.2499999999999971E-2</v>
      </c>
      <c r="F331" s="3">
        <f>IF(Table1[[#This Row],[Tesouro Selic: Cenário 1]]="","",(E331+1)^(1/252))</f>
        <v>1.0003511276943453</v>
      </c>
      <c r="G331" s="2">
        <f>IF(Table1[[#This Row],[Column4]]="","",(1+G330)*(F331)-1)</f>
        <v>0.13575387684259566</v>
      </c>
      <c r="H331" s="1">
        <f>IF(Table1[[#This Row],[Column1]]="","",VLOOKUP(A331,COPOMs!B:H,7)+prêmio_de_risco)</f>
        <v>6.7500000000000032E-2</v>
      </c>
      <c r="I331" s="3">
        <f>IF(Table1[[#This Row],[Tesouro Selic: Cenário 2]]="","",(H331+1)^(1/252))</f>
        <v>1.0002592378269568</v>
      </c>
      <c r="J331" s="2">
        <f>IF(Table1[[#This Row],[Column6]]="","",(1+J330)*(I331)-1)</f>
        <v>0.11658731046392479</v>
      </c>
      <c r="K331" s="1">
        <f>IF(Table1[[#This Row],[Column1]]="","",VLOOKUP(A331,COPOMs!B:K,10)+prêmio_de_risco)</f>
        <v>9.9999999999999978E-2</v>
      </c>
      <c r="L331" s="3">
        <f>IF(Table1[[#This Row],[Tesouro Selic: Cenário 3]]="","",(K331+1)^(1/252))</f>
        <v>1.0003782865315343</v>
      </c>
      <c r="M331" s="2">
        <f>IF(Table1[[#This Row],[Column8]]="","",(1+M330)*(L331)-1)</f>
        <v>0.14285070906975839</v>
      </c>
    </row>
    <row r="332" spans="1:13" x14ac:dyDescent="0.25">
      <c r="A332" s="15">
        <f t="shared" si="10"/>
        <v>43277</v>
      </c>
      <c r="B332" s="25">
        <f t="shared" si="11"/>
        <v>9.9500000000000005E-2</v>
      </c>
      <c r="C332" s="3">
        <f>IF(Table1[[#This Row],[Tesouro Prefixado]]="","",(B332+1)^(1/252))</f>
        <v>1.0003764816888006</v>
      </c>
      <c r="D332" s="2">
        <f>IF(Table1[[#This Row],[Column2]]="","",(1+D331)*(C332)-1)</f>
        <v>0.13225993312780426</v>
      </c>
      <c r="E332" s="1">
        <f>IF(Table1[[#This Row],[Column1]]="","",VLOOKUP(A332,COPOMs!B:E,4)+prêmio_de_risco)</f>
        <v>9.2499999999999971E-2</v>
      </c>
      <c r="F332" s="3">
        <f>IF(Table1[[#This Row],[Tesouro Selic: Cenário 1]]="","",(E332+1)^(1/252))</f>
        <v>1.0003511276943453</v>
      </c>
      <c r="G332" s="2">
        <f>IF(Table1[[#This Row],[Column4]]="","",(1+G331)*(F332)-1)</f>
        <v>0.13615267148271504</v>
      </c>
      <c r="H332" s="1">
        <f>IF(Table1[[#This Row],[Column1]]="","",VLOOKUP(A332,COPOMs!B:H,7)+prêmio_de_risco)</f>
        <v>6.7500000000000032E-2</v>
      </c>
      <c r="I332" s="3">
        <f>IF(Table1[[#This Row],[Tesouro Selic: Cenário 2]]="","",(H332+1)^(1/252))</f>
        <v>1.0002592378269568</v>
      </c>
      <c r="J332" s="2">
        <f>IF(Table1[[#This Row],[Column6]]="","",(1+J331)*(I332)-1)</f>
        <v>0.11687677213189707</v>
      </c>
      <c r="K332" s="1">
        <f>IF(Table1[[#This Row],[Column1]]="","",VLOOKUP(A332,COPOMs!B:K,10)+prêmio_de_risco)</f>
        <v>9.9999999999999978E-2</v>
      </c>
      <c r="L332" s="3">
        <f>IF(Table1[[#This Row],[Tesouro Selic: Cenário 3]]="","",(K332+1)^(1/252))</f>
        <v>1.0003782865315343</v>
      </c>
      <c r="M332" s="2">
        <f>IF(Table1[[#This Row],[Column8]]="","",(1+M331)*(L332)-1)</f>
        <v>0.14328303410055376</v>
      </c>
    </row>
    <row r="333" spans="1:13" x14ac:dyDescent="0.25">
      <c r="A333" s="15">
        <f t="shared" si="10"/>
        <v>43278</v>
      </c>
      <c r="B333" s="25">
        <f t="shared" si="11"/>
        <v>9.9500000000000005E-2</v>
      </c>
      <c r="C333" s="3">
        <f>IF(Table1[[#This Row],[Tesouro Prefixado]]="","",(B333+1)^(1/252))</f>
        <v>1.0003764816888006</v>
      </c>
      <c r="D333" s="2">
        <f>IF(Table1[[#This Row],[Column2]]="","",(1+D332)*(C333)-1)</f>
        <v>0.13268620825958943</v>
      </c>
      <c r="E333" s="1">
        <f>IF(Table1[[#This Row],[Column1]]="","",VLOOKUP(A333,COPOMs!B:E,4)+prêmio_de_risco)</f>
        <v>9.2499999999999971E-2</v>
      </c>
      <c r="F333" s="3">
        <f>IF(Table1[[#This Row],[Tesouro Selic: Cenário 1]]="","",(E333+1)^(1/252))</f>
        <v>1.0003511276943453</v>
      </c>
      <c r="G333" s="2">
        <f>IF(Table1[[#This Row],[Column4]]="","",(1+G332)*(F333)-1)</f>
        <v>0.13655160615067707</v>
      </c>
      <c r="H333" s="1">
        <f>IF(Table1[[#This Row],[Column1]]="","",VLOOKUP(A333,COPOMs!B:H,7)+prêmio_de_risco)</f>
        <v>6.7500000000000032E-2</v>
      </c>
      <c r="I333" s="3">
        <f>IF(Table1[[#This Row],[Tesouro Selic: Cenário 2]]="","",(H333+1)^(1/252))</f>
        <v>1.0002592378269568</v>
      </c>
      <c r="J333" s="2">
        <f>IF(Table1[[#This Row],[Column6]]="","",(1+J332)*(I333)-1)</f>
        <v>0.11716630883928314</v>
      </c>
      <c r="K333" s="1">
        <f>IF(Table1[[#This Row],[Column1]]="","",VLOOKUP(A333,COPOMs!B:K,10)+prêmio_de_risco)</f>
        <v>9.9999999999999978E-2</v>
      </c>
      <c r="L333" s="3">
        <f>IF(Table1[[#This Row],[Tesouro Selic: Cenário 3]]="","",(K333+1)^(1/252))</f>
        <v>1.0003782865315343</v>
      </c>
      <c r="M333" s="2">
        <f>IF(Table1[[#This Row],[Column8]]="","",(1+M332)*(L333)-1)</f>
        <v>0.14371552267408561</v>
      </c>
    </row>
    <row r="334" spans="1:13" x14ac:dyDescent="0.25">
      <c r="A334" s="15">
        <f t="shared" si="10"/>
        <v>43279</v>
      </c>
      <c r="B334" s="25">
        <f t="shared" si="11"/>
        <v>9.9500000000000005E-2</v>
      </c>
      <c r="C334" s="3">
        <f>IF(Table1[[#This Row],[Tesouro Prefixado]]="","",(B334+1)^(1/252))</f>
        <v>1.0003764816888006</v>
      </c>
      <c r="D334" s="2">
        <f>IF(Table1[[#This Row],[Column2]]="","",(1+D333)*(C334)-1)</f>
        <v>0.13311264387615607</v>
      </c>
      <c r="E334" s="1">
        <f>IF(Table1[[#This Row],[Column1]]="","",VLOOKUP(A334,COPOMs!B:E,4)+prêmio_de_risco)</f>
        <v>9.2499999999999971E-2</v>
      </c>
      <c r="F334" s="3">
        <f>IF(Table1[[#This Row],[Tesouro Selic: Cenário 1]]="","",(E334+1)^(1/252))</f>
        <v>1.0003511276943453</v>
      </c>
      <c r="G334" s="2">
        <f>IF(Table1[[#This Row],[Column4]]="","",(1+G333)*(F334)-1)</f>
        <v>0.13695068089564932</v>
      </c>
      <c r="H334" s="1">
        <f>IF(Table1[[#This Row],[Column1]]="","",VLOOKUP(A334,COPOMs!B:H,7)+prêmio_de_risco)</f>
        <v>6.7500000000000032E-2</v>
      </c>
      <c r="I334" s="3">
        <f>IF(Table1[[#This Row],[Tesouro Selic: Cenário 2]]="","",(H334+1)^(1/252))</f>
        <v>1.0002592378269568</v>
      </c>
      <c r="J334" s="2">
        <f>IF(Table1[[#This Row],[Column6]]="","",(1+J333)*(I334)-1)</f>
        <v>0.11745592060553589</v>
      </c>
      <c r="K334" s="1">
        <f>IF(Table1[[#This Row],[Column1]]="","",VLOOKUP(A334,COPOMs!B:K,10)+prêmio_de_risco)</f>
        <v>9.9999999999999978E-2</v>
      </c>
      <c r="L334" s="3">
        <f>IF(Table1[[#This Row],[Tesouro Selic: Cenário 3]]="","",(K334+1)^(1/252))</f>
        <v>1.0003782865315343</v>
      </c>
      <c r="M334" s="2">
        <f>IF(Table1[[#This Row],[Column8]]="","",(1+M333)*(L334)-1)</f>
        <v>0.14414817485221998</v>
      </c>
    </row>
    <row r="335" spans="1:13" x14ac:dyDescent="0.25">
      <c r="A335" s="15">
        <f t="shared" si="10"/>
        <v>43280</v>
      </c>
      <c r="B335" s="25">
        <f t="shared" si="11"/>
        <v>9.9500000000000005E-2</v>
      </c>
      <c r="C335" s="3">
        <f>IF(Table1[[#This Row],[Tesouro Prefixado]]="","",(B335+1)^(1/252))</f>
        <v>1.0003764816888006</v>
      </c>
      <c r="D335" s="2">
        <f>IF(Table1[[#This Row],[Column2]]="","",(1+D334)*(C335)-1)</f>
        <v>0.13353924003792383</v>
      </c>
      <c r="E335" s="1">
        <f>IF(Table1[[#This Row],[Column1]]="","",VLOOKUP(A335,COPOMs!B:E,4)+prêmio_de_risco)</f>
        <v>9.2499999999999971E-2</v>
      </c>
      <c r="F335" s="3">
        <f>IF(Table1[[#This Row],[Tesouro Selic: Cenário 1]]="","",(E335+1)^(1/252))</f>
        <v>1.0003511276943453</v>
      </c>
      <c r="G335" s="2">
        <f>IF(Table1[[#This Row],[Column4]]="","",(1+G334)*(F335)-1)</f>
        <v>0.13734989576681644</v>
      </c>
      <c r="H335" s="1">
        <f>IF(Table1[[#This Row],[Column1]]="","",VLOOKUP(A335,COPOMs!B:H,7)+prêmio_de_risco)</f>
        <v>6.7500000000000032E-2</v>
      </c>
      <c r="I335" s="3">
        <f>IF(Table1[[#This Row],[Tesouro Selic: Cenário 2]]="","",(H335+1)^(1/252))</f>
        <v>1.0002592378269568</v>
      </c>
      <c r="J335" s="2">
        <f>IF(Table1[[#This Row],[Column6]]="","",(1+J334)*(I335)-1)</f>
        <v>0.11774560745011375</v>
      </c>
      <c r="K335" s="1">
        <f>IF(Table1[[#This Row],[Column1]]="","",VLOOKUP(A335,COPOMs!B:K,10)+prêmio_de_risco)</f>
        <v>9.9999999999999978E-2</v>
      </c>
      <c r="L335" s="3">
        <f>IF(Table1[[#This Row],[Tesouro Selic: Cenário 3]]="","",(K335+1)^(1/252))</f>
        <v>1.0003782865315343</v>
      </c>
      <c r="M335" s="2">
        <f>IF(Table1[[#This Row],[Column8]]="","",(1+M334)*(L335)-1)</f>
        <v>0.14458099069684605</v>
      </c>
    </row>
    <row r="336" spans="1:13" x14ac:dyDescent="0.25">
      <c r="A336" s="15">
        <f t="shared" si="10"/>
        <v>43283</v>
      </c>
      <c r="B336" s="25">
        <f t="shared" si="11"/>
        <v>9.9500000000000005E-2</v>
      </c>
      <c r="C336" s="3">
        <f>IF(Table1[[#This Row],[Tesouro Prefixado]]="","",(B336+1)^(1/252))</f>
        <v>1.0003764816888006</v>
      </c>
      <c r="D336" s="2">
        <f>IF(Table1[[#This Row],[Column2]]="","",(1+D335)*(C336)-1)</f>
        <v>0.13396599680533505</v>
      </c>
      <c r="E336" s="1">
        <f>IF(Table1[[#This Row],[Column1]]="","",VLOOKUP(A336,COPOMs!B:E,4)+prêmio_de_risco)</f>
        <v>9.2499999999999971E-2</v>
      </c>
      <c r="F336" s="3">
        <f>IF(Table1[[#This Row],[Tesouro Selic: Cenário 1]]="","",(E336+1)^(1/252))</f>
        <v>1.0003511276943453</v>
      </c>
      <c r="G336" s="2">
        <f>IF(Table1[[#This Row],[Column4]]="","",(1+G335)*(F336)-1)</f>
        <v>0.13774925081338085</v>
      </c>
      <c r="H336" s="1">
        <f>IF(Table1[[#This Row],[Column1]]="","",VLOOKUP(A336,COPOMs!B:H,7)+prêmio_de_risco)</f>
        <v>6.7500000000000032E-2</v>
      </c>
      <c r="I336" s="3">
        <f>IF(Table1[[#This Row],[Tesouro Selic: Cenário 2]]="","",(H336+1)^(1/252))</f>
        <v>1.0002592378269568</v>
      </c>
      <c r="J336" s="2">
        <f>IF(Table1[[#This Row],[Column6]]="","",(1+J335)*(I336)-1)</f>
        <v>0.11803536939247961</v>
      </c>
      <c r="K336" s="1">
        <f>IF(Table1[[#This Row],[Column1]]="","",VLOOKUP(A336,COPOMs!B:K,10)+prêmio_de_risco)</f>
        <v>9.9999999999999978E-2</v>
      </c>
      <c r="L336" s="3">
        <f>IF(Table1[[#This Row],[Tesouro Selic: Cenário 3]]="","",(K336+1)^(1/252))</f>
        <v>1.0003782865315343</v>
      </c>
      <c r="M336" s="2">
        <f>IF(Table1[[#This Row],[Column8]]="","",(1+M335)*(L336)-1)</f>
        <v>0.14501397026987672</v>
      </c>
    </row>
    <row r="337" spans="1:13" x14ac:dyDescent="0.25">
      <c r="A337" s="15">
        <f t="shared" si="10"/>
        <v>43284</v>
      </c>
      <c r="B337" s="25">
        <f t="shared" si="11"/>
        <v>9.9500000000000005E-2</v>
      </c>
      <c r="C337" s="3">
        <f>IF(Table1[[#This Row],[Tesouro Prefixado]]="","",(B337+1)^(1/252))</f>
        <v>1.0003764816888006</v>
      </c>
      <c r="D337" s="2">
        <f>IF(Table1[[#This Row],[Column2]]="","",(1+D336)*(C337)-1)</f>
        <v>0.13439291423885469</v>
      </c>
      <c r="E337" s="1">
        <f>IF(Table1[[#This Row],[Column1]]="","",VLOOKUP(A337,COPOMs!B:E,4)+prêmio_de_risco)</f>
        <v>9.2499999999999971E-2</v>
      </c>
      <c r="F337" s="3">
        <f>IF(Table1[[#This Row],[Tesouro Selic: Cenário 1]]="","",(E337+1)^(1/252))</f>
        <v>1.0003511276943453</v>
      </c>
      <c r="G337" s="2">
        <f>IF(Table1[[#This Row],[Column4]]="","",(1+G336)*(F337)-1)</f>
        <v>0.13814874608456207</v>
      </c>
      <c r="H337" s="1">
        <f>IF(Table1[[#This Row],[Column1]]="","",VLOOKUP(A337,COPOMs!B:H,7)+prêmio_de_risco)</f>
        <v>6.7500000000000032E-2</v>
      </c>
      <c r="I337" s="3">
        <f>IF(Table1[[#This Row],[Tesouro Selic: Cenário 2]]="","",(H337+1)^(1/252))</f>
        <v>1.0002592378269568</v>
      </c>
      <c r="J337" s="2">
        <f>IF(Table1[[#This Row],[Column6]]="","",(1+J336)*(I337)-1)</f>
        <v>0.11832520645210165</v>
      </c>
      <c r="K337" s="1">
        <f>IF(Table1[[#This Row],[Column1]]="","",VLOOKUP(A337,COPOMs!B:K,10)+prêmio_de_risco)</f>
        <v>9.9999999999999978E-2</v>
      </c>
      <c r="L337" s="3">
        <f>IF(Table1[[#This Row],[Tesouro Selic: Cenário 3]]="","",(K337+1)^(1/252))</f>
        <v>1.0003782865315343</v>
      </c>
      <c r="M337" s="2">
        <f>IF(Table1[[#This Row],[Column8]]="","",(1+M336)*(L337)-1)</f>
        <v>0.14544711363324847</v>
      </c>
    </row>
    <row r="338" spans="1:13" x14ac:dyDescent="0.25">
      <c r="A338" s="15">
        <f t="shared" si="10"/>
        <v>43285</v>
      </c>
      <c r="B338" s="25">
        <f t="shared" si="11"/>
        <v>9.9500000000000005E-2</v>
      </c>
      <c r="C338" s="3">
        <f>IF(Table1[[#This Row],[Tesouro Prefixado]]="","",(B338+1)^(1/252))</f>
        <v>1.0003764816888006</v>
      </c>
      <c r="D338" s="2">
        <f>IF(Table1[[#This Row],[Column2]]="","",(1+D337)*(C338)-1)</f>
        <v>0.1348199923989708</v>
      </c>
      <c r="E338" s="1">
        <f>IF(Table1[[#This Row],[Column1]]="","",VLOOKUP(A338,COPOMs!B:E,4)+prêmio_de_risco)</f>
        <v>9.2499999999999971E-2</v>
      </c>
      <c r="F338" s="3">
        <f>IF(Table1[[#This Row],[Tesouro Selic: Cenário 1]]="","",(E338+1)^(1/252))</f>
        <v>1.0003511276943453</v>
      </c>
      <c r="G338" s="2">
        <f>IF(Table1[[#This Row],[Column4]]="","",(1+G337)*(F338)-1)</f>
        <v>0.13854838162959671</v>
      </c>
      <c r="H338" s="1">
        <f>IF(Table1[[#This Row],[Column1]]="","",VLOOKUP(A338,COPOMs!B:H,7)+prêmio_de_risco)</f>
        <v>6.7500000000000032E-2</v>
      </c>
      <c r="I338" s="3">
        <f>IF(Table1[[#This Row],[Tesouro Selic: Cenário 2]]="","",(H338+1)^(1/252))</f>
        <v>1.0002592378269568</v>
      </c>
      <c r="J338" s="2">
        <f>IF(Table1[[#This Row],[Column6]]="","",(1+J337)*(I338)-1)</f>
        <v>0.11861511864845342</v>
      </c>
      <c r="K338" s="1">
        <f>IF(Table1[[#This Row],[Column1]]="","",VLOOKUP(A338,COPOMs!B:K,10)+prêmio_de_risco)</f>
        <v>9.9999999999999978E-2</v>
      </c>
      <c r="L338" s="3">
        <f>IF(Table1[[#This Row],[Tesouro Selic: Cenário 3]]="","",(K338+1)^(1/252))</f>
        <v>1.0003782865315343</v>
      </c>
      <c r="M338" s="2">
        <f>IF(Table1[[#This Row],[Column8]]="","",(1+M337)*(L338)-1)</f>
        <v>0.14588042084892083</v>
      </c>
    </row>
    <row r="339" spans="1:13" x14ac:dyDescent="0.25">
      <c r="A339" s="15">
        <f t="shared" si="10"/>
        <v>43286</v>
      </c>
      <c r="B339" s="25">
        <f t="shared" si="11"/>
        <v>9.9500000000000005E-2</v>
      </c>
      <c r="C339" s="3">
        <f>IF(Table1[[#This Row],[Tesouro Prefixado]]="","",(B339+1)^(1/252))</f>
        <v>1.0003764816888006</v>
      </c>
      <c r="D339" s="2">
        <f>IF(Table1[[#This Row],[Column2]]="","",(1+D338)*(C339)-1)</f>
        <v>0.13524723134619387</v>
      </c>
      <c r="E339" s="1">
        <f>IF(Table1[[#This Row],[Column1]]="","",VLOOKUP(A339,COPOMs!B:E,4)+prêmio_de_risco)</f>
        <v>9.2499999999999971E-2</v>
      </c>
      <c r="F339" s="3">
        <f>IF(Table1[[#This Row],[Tesouro Selic: Cenário 1]]="","",(E339+1)^(1/252))</f>
        <v>1.0003511276943453</v>
      </c>
      <c r="G339" s="2">
        <f>IF(Table1[[#This Row],[Column4]]="","",(1+G338)*(F339)-1)</f>
        <v>0.13894815749773892</v>
      </c>
      <c r="H339" s="1">
        <f>IF(Table1[[#This Row],[Column1]]="","",VLOOKUP(A339,COPOMs!B:H,7)+prêmio_de_risco)</f>
        <v>6.7500000000000032E-2</v>
      </c>
      <c r="I339" s="3">
        <f>IF(Table1[[#This Row],[Tesouro Selic: Cenário 2]]="","",(H339+1)^(1/252))</f>
        <v>1.0002592378269568</v>
      </c>
      <c r="J339" s="2">
        <f>IF(Table1[[#This Row],[Column6]]="","",(1+J338)*(I339)-1)</f>
        <v>0.11890510600101289</v>
      </c>
      <c r="K339" s="1">
        <f>IF(Table1[[#This Row],[Column1]]="","",VLOOKUP(A339,COPOMs!B:K,10)+prêmio_de_risco)</f>
        <v>9.9999999999999978E-2</v>
      </c>
      <c r="L339" s="3">
        <f>IF(Table1[[#This Row],[Tesouro Selic: Cenário 3]]="","",(K339+1)^(1/252))</f>
        <v>1.0003782865315343</v>
      </c>
      <c r="M339" s="2">
        <f>IF(Table1[[#This Row],[Column8]]="","",(1+M338)*(L339)-1)</f>
        <v>0.1463138919788769</v>
      </c>
    </row>
    <row r="340" spans="1:13" x14ac:dyDescent="0.25">
      <c r="A340" s="15">
        <f t="shared" si="10"/>
        <v>43287</v>
      </c>
      <c r="B340" s="25">
        <f t="shared" si="11"/>
        <v>9.9500000000000005E-2</v>
      </c>
      <c r="C340" s="3">
        <f>IF(Table1[[#This Row],[Tesouro Prefixado]]="","",(B340+1)^(1/252))</f>
        <v>1.0003764816888006</v>
      </c>
      <c r="D340" s="2">
        <f>IF(Table1[[#This Row],[Column2]]="","",(1+D339)*(C340)-1)</f>
        <v>0.13567463114105727</v>
      </c>
      <c r="E340" s="1">
        <f>IF(Table1[[#This Row],[Column1]]="","",VLOOKUP(A340,COPOMs!B:E,4)+prêmio_de_risco)</f>
        <v>9.2499999999999971E-2</v>
      </c>
      <c r="F340" s="3">
        <f>IF(Table1[[#This Row],[Tesouro Selic: Cenário 1]]="","",(E340+1)^(1/252))</f>
        <v>1.0003511276943453</v>
      </c>
      <c r="G340" s="2">
        <f>IF(Table1[[#This Row],[Column4]]="","",(1+G339)*(F340)-1)</f>
        <v>0.13934807373825997</v>
      </c>
      <c r="H340" s="1">
        <f>IF(Table1[[#This Row],[Column1]]="","",VLOOKUP(A340,COPOMs!B:H,7)+prêmio_de_risco)</f>
        <v>6.7500000000000032E-2</v>
      </c>
      <c r="I340" s="3">
        <f>IF(Table1[[#This Row],[Tesouro Selic: Cenário 2]]="","",(H340+1)^(1/252))</f>
        <v>1.0002592378269568</v>
      </c>
      <c r="J340" s="2">
        <f>IF(Table1[[#This Row],[Column6]]="","",(1+J339)*(I340)-1)</f>
        <v>0.11919516852926337</v>
      </c>
      <c r="K340" s="1">
        <f>IF(Table1[[#This Row],[Column1]]="","",VLOOKUP(A340,COPOMs!B:K,10)+prêmio_de_risco)</f>
        <v>9.9999999999999978E-2</v>
      </c>
      <c r="L340" s="3">
        <f>IF(Table1[[#This Row],[Tesouro Selic: Cenário 3]]="","",(K340+1)^(1/252))</f>
        <v>1.0003782865315343</v>
      </c>
      <c r="M340" s="2">
        <f>IF(Table1[[#This Row],[Column8]]="","",(1+M339)*(L340)-1)</f>
        <v>0.14674752708512306</v>
      </c>
    </row>
    <row r="341" spans="1:13" x14ac:dyDescent="0.25">
      <c r="A341" s="15">
        <f t="shared" si="10"/>
        <v>43290</v>
      </c>
      <c r="B341" s="25">
        <f t="shared" si="11"/>
        <v>9.9500000000000005E-2</v>
      </c>
      <c r="C341" s="3">
        <f>IF(Table1[[#This Row],[Tesouro Prefixado]]="","",(B341+1)^(1/252))</f>
        <v>1.0003764816888006</v>
      </c>
      <c r="D341" s="2">
        <f>IF(Table1[[#This Row],[Column2]]="","",(1+D340)*(C341)-1)</f>
        <v>0.1361021918441172</v>
      </c>
      <c r="E341" s="1">
        <f>IF(Table1[[#This Row],[Column1]]="","",VLOOKUP(A341,COPOMs!B:E,4)+prêmio_de_risco)</f>
        <v>9.2499999999999971E-2</v>
      </c>
      <c r="F341" s="3">
        <f>IF(Table1[[#This Row],[Tesouro Selic: Cenário 1]]="","",(E341+1)^(1/252))</f>
        <v>1.0003511276943453</v>
      </c>
      <c r="G341" s="2">
        <f>IF(Table1[[#This Row],[Column4]]="","",(1+G340)*(F341)-1)</f>
        <v>0.13974813040044842</v>
      </c>
      <c r="H341" s="1">
        <f>IF(Table1[[#This Row],[Column1]]="","",VLOOKUP(A341,COPOMs!B:H,7)+prêmio_de_risco)</f>
        <v>6.7500000000000032E-2</v>
      </c>
      <c r="I341" s="3">
        <f>IF(Table1[[#This Row],[Tesouro Selic: Cenário 2]]="","",(H341+1)^(1/252))</f>
        <v>1.0002592378269568</v>
      </c>
      <c r="J341" s="2">
        <f>IF(Table1[[#This Row],[Column6]]="","",(1+J340)*(I341)-1)</f>
        <v>0.11948530625269349</v>
      </c>
      <c r="K341" s="1">
        <f>IF(Table1[[#This Row],[Column1]]="","",VLOOKUP(A341,COPOMs!B:K,10)+prêmio_de_risco)</f>
        <v>9.9999999999999978E-2</v>
      </c>
      <c r="L341" s="3">
        <f>IF(Table1[[#This Row],[Tesouro Selic: Cenário 3]]="","",(K341+1)^(1/252))</f>
        <v>1.0003782865315343</v>
      </c>
      <c r="M341" s="2">
        <f>IF(Table1[[#This Row],[Column8]]="","",(1+M340)*(L341)-1)</f>
        <v>0.14718132622968949</v>
      </c>
    </row>
    <row r="342" spans="1:13" x14ac:dyDescent="0.25">
      <c r="A342" s="15">
        <f t="shared" si="10"/>
        <v>43291</v>
      </c>
      <c r="B342" s="25">
        <f t="shared" si="11"/>
        <v>9.9500000000000005E-2</v>
      </c>
      <c r="C342" s="3">
        <f>IF(Table1[[#This Row],[Tesouro Prefixado]]="","",(B342+1)^(1/252))</f>
        <v>1.0003764816888006</v>
      </c>
      <c r="D342" s="2">
        <f>IF(Table1[[#This Row],[Column2]]="","",(1+D341)*(C342)-1)</f>
        <v>0.13652991351595278</v>
      </c>
      <c r="E342" s="1">
        <f>IF(Table1[[#This Row],[Column1]]="","",VLOOKUP(A342,COPOMs!B:E,4)+prêmio_de_risco)</f>
        <v>9.2499999999999971E-2</v>
      </c>
      <c r="F342" s="3">
        <f>IF(Table1[[#This Row],[Tesouro Selic: Cenário 1]]="","",(E342+1)^(1/252))</f>
        <v>1.0003511276943453</v>
      </c>
      <c r="G342" s="2">
        <f>IF(Table1[[#This Row],[Column4]]="","",(1+G341)*(F342)-1)</f>
        <v>0.1401483275336104</v>
      </c>
      <c r="H342" s="1">
        <f>IF(Table1[[#This Row],[Column1]]="","",VLOOKUP(A342,COPOMs!B:H,7)+prêmio_de_risco)</f>
        <v>6.7500000000000032E-2</v>
      </c>
      <c r="I342" s="3">
        <f>IF(Table1[[#This Row],[Tesouro Selic: Cenário 2]]="","",(H342+1)^(1/252))</f>
        <v>1.0002592378269568</v>
      </c>
      <c r="J342" s="2">
        <f>IF(Table1[[#This Row],[Column6]]="","",(1+J341)*(I342)-1)</f>
        <v>0.11977551919079654</v>
      </c>
      <c r="K342" s="1">
        <f>IF(Table1[[#This Row],[Column1]]="","",VLOOKUP(A342,COPOMs!B:K,10)+prêmio_de_risco)</f>
        <v>9.9999999999999978E-2</v>
      </c>
      <c r="L342" s="3">
        <f>IF(Table1[[#This Row],[Tesouro Selic: Cenário 3]]="","",(K342+1)^(1/252))</f>
        <v>1.0003782865315343</v>
      </c>
      <c r="M342" s="2">
        <f>IF(Table1[[#This Row],[Column8]]="","",(1+M341)*(L342)-1)</f>
        <v>0.14761528947462987</v>
      </c>
    </row>
    <row r="343" spans="1:13" x14ac:dyDescent="0.25">
      <c r="A343" s="15">
        <f t="shared" si="10"/>
        <v>43292</v>
      </c>
      <c r="B343" s="25">
        <f t="shared" si="11"/>
        <v>9.9500000000000005E-2</v>
      </c>
      <c r="C343" s="3">
        <f>IF(Table1[[#This Row],[Tesouro Prefixado]]="","",(B343+1)^(1/252))</f>
        <v>1.0003764816888006</v>
      </c>
      <c r="D343" s="2">
        <f>IF(Table1[[#This Row],[Column2]]="","",(1+D342)*(C343)-1)</f>
        <v>0.13695779621716553</v>
      </c>
      <c r="E343" s="1">
        <f>IF(Table1[[#This Row],[Column1]]="","",VLOOKUP(A343,COPOMs!B:E,4)+prêmio_de_risco)</f>
        <v>9.2499999999999971E-2</v>
      </c>
      <c r="F343" s="3">
        <f>IF(Table1[[#This Row],[Tesouro Selic: Cenário 1]]="","",(E343+1)^(1/252))</f>
        <v>1.0003511276943453</v>
      </c>
      <c r="G343" s="2">
        <f>IF(Table1[[#This Row],[Column4]]="","",(1+G342)*(F343)-1)</f>
        <v>0.14054866518706888</v>
      </c>
      <c r="H343" s="1">
        <f>IF(Table1[[#This Row],[Column1]]="","",VLOOKUP(A343,COPOMs!B:H,7)+prêmio_de_risco)</f>
        <v>6.7500000000000032E-2</v>
      </c>
      <c r="I343" s="3">
        <f>IF(Table1[[#This Row],[Tesouro Selic: Cenário 2]]="","",(H343+1)^(1/252))</f>
        <v>1.0002592378269568</v>
      </c>
      <c r="J343" s="2">
        <f>IF(Table1[[#This Row],[Column6]]="","",(1+J342)*(I343)-1)</f>
        <v>0.12006580736307093</v>
      </c>
      <c r="K343" s="1">
        <f>IF(Table1[[#This Row],[Column1]]="","",VLOOKUP(A343,COPOMs!B:K,10)+prêmio_de_risco)</f>
        <v>9.9999999999999978E-2</v>
      </c>
      <c r="L343" s="3">
        <f>IF(Table1[[#This Row],[Tesouro Selic: Cenário 3]]="","",(K343+1)^(1/252))</f>
        <v>1.0003782865315343</v>
      </c>
      <c r="M343" s="2">
        <f>IF(Table1[[#This Row],[Column8]]="","",(1+M342)*(L343)-1)</f>
        <v>0.148049416882021</v>
      </c>
    </row>
    <row r="344" spans="1:13" x14ac:dyDescent="0.25">
      <c r="A344" s="15">
        <f t="shared" si="10"/>
        <v>43293</v>
      </c>
      <c r="B344" s="25">
        <f t="shared" si="11"/>
        <v>9.9500000000000005E-2</v>
      </c>
      <c r="C344" s="3">
        <f>IF(Table1[[#This Row],[Tesouro Prefixado]]="","",(B344+1)^(1/252))</f>
        <v>1.0003764816888006</v>
      </c>
      <c r="D344" s="2">
        <f>IF(Table1[[#This Row],[Column2]]="","",(1+D343)*(C344)-1)</f>
        <v>0.13738584000838028</v>
      </c>
      <c r="E344" s="1">
        <f>IF(Table1[[#This Row],[Column1]]="","",VLOOKUP(A344,COPOMs!B:E,4)+prêmio_de_risco)</f>
        <v>9.2499999999999971E-2</v>
      </c>
      <c r="F344" s="3">
        <f>IF(Table1[[#This Row],[Tesouro Selic: Cenário 1]]="","",(E344+1)^(1/252))</f>
        <v>1.0003511276943453</v>
      </c>
      <c r="G344" s="2">
        <f>IF(Table1[[#This Row],[Column4]]="","",(1+G343)*(F344)-1)</f>
        <v>0.14094914341016462</v>
      </c>
      <c r="H344" s="1">
        <f>IF(Table1[[#This Row],[Column1]]="","",VLOOKUP(A344,COPOMs!B:H,7)+prêmio_de_risco)</f>
        <v>6.7500000000000032E-2</v>
      </c>
      <c r="I344" s="3">
        <f>IF(Table1[[#This Row],[Tesouro Selic: Cenário 2]]="","",(H344+1)^(1/252))</f>
        <v>1.0002592378269568</v>
      </c>
      <c r="J344" s="2">
        <f>IF(Table1[[#This Row],[Column6]]="","",(1+J343)*(I344)-1)</f>
        <v>0.12035617078902039</v>
      </c>
      <c r="K344" s="1">
        <f>IF(Table1[[#This Row],[Column1]]="","",VLOOKUP(A344,COPOMs!B:K,10)+prêmio_de_risco)</f>
        <v>9.9999999999999978E-2</v>
      </c>
      <c r="L344" s="3">
        <f>IF(Table1[[#This Row],[Tesouro Selic: Cenário 3]]="","",(K344+1)^(1/252))</f>
        <v>1.0003782865315343</v>
      </c>
      <c r="M344" s="2">
        <f>IF(Table1[[#This Row],[Column8]]="","",(1+M343)*(L344)-1)</f>
        <v>0.1484837085139632</v>
      </c>
    </row>
    <row r="345" spans="1:13" x14ac:dyDescent="0.25">
      <c r="A345" s="15">
        <f t="shared" si="10"/>
        <v>43294</v>
      </c>
      <c r="B345" s="25">
        <f t="shared" si="11"/>
        <v>9.9500000000000005E-2</v>
      </c>
      <c r="C345" s="3">
        <f>IF(Table1[[#This Row],[Tesouro Prefixado]]="","",(B345+1)^(1/252))</f>
        <v>1.0003764816888006</v>
      </c>
      <c r="D345" s="2">
        <f>IF(Table1[[#This Row],[Column2]]="","",(1+D344)*(C345)-1)</f>
        <v>0.13781404495024452</v>
      </c>
      <c r="E345" s="1">
        <f>IF(Table1[[#This Row],[Column1]]="","",VLOOKUP(A345,COPOMs!B:E,4)+prêmio_de_risco)</f>
        <v>9.2499999999999971E-2</v>
      </c>
      <c r="F345" s="3">
        <f>IF(Table1[[#This Row],[Tesouro Selic: Cenário 1]]="","",(E345+1)^(1/252))</f>
        <v>1.0003511276943453</v>
      </c>
      <c r="G345" s="2">
        <f>IF(Table1[[#This Row],[Column4]]="","",(1+G344)*(F345)-1)</f>
        <v>0.14134976225225548</v>
      </c>
      <c r="H345" s="1">
        <f>IF(Table1[[#This Row],[Column1]]="","",VLOOKUP(A345,COPOMs!B:H,7)+prêmio_de_risco)</f>
        <v>6.7500000000000032E-2</v>
      </c>
      <c r="I345" s="3">
        <f>IF(Table1[[#This Row],[Tesouro Selic: Cenário 2]]="","",(H345+1)^(1/252))</f>
        <v>1.0002592378269568</v>
      </c>
      <c r="J345" s="2">
        <f>IF(Table1[[#This Row],[Column6]]="","",(1+J344)*(I345)-1)</f>
        <v>0.12064660948815331</v>
      </c>
      <c r="K345" s="1">
        <f>IF(Table1[[#This Row],[Column1]]="","",VLOOKUP(A345,COPOMs!B:K,10)+prêmio_de_risco)</f>
        <v>9.9999999999999978E-2</v>
      </c>
      <c r="L345" s="3">
        <f>IF(Table1[[#This Row],[Tesouro Selic: Cenário 3]]="","",(K345+1)^(1/252))</f>
        <v>1.0003782865315343</v>
      </c>
      <c r="M345" s="2">
        <f>IF(Table1[[#This Row],[Column8]]="","",(1+M344)*(L345)-1)</f>
        <v>0.14891816443258055</v>
      </c>
    </row>
    <row r="346" spans="1:13" x14ac:dyDescent="0.25">
      <c r="A346" s="15">
        <f t="shared" si="10"/>
        <v>43297</v>
      </c>
      <c r="B346" s="25">
        <f t="shared" si="11"/>
        <v>9.9500000000000005E-2</v>
      </c>
      <c r="C346" s="3">
        <f>IF(Table1[[#This Row],[Tesouro Prefixado]]="","",(B346+1)^(1/252))</f>
        <v>1.0003764816888006</v>
      </c>
      <c r="D346" s="2">
        <f>IF(Table1[[#This Row],[Column2]]="","",(1+D345)*(C346)-1)</f>
        <v>0.13824241110342839</v>
      </c>
      <c r="E346" s="1">
        <f>IF(Table1[[#This Row],[Column1]]="","",VLOOKUP(A346,COPOMs!B:E,4)+prêmio_de_risco)</f>
        <v>9.2499999999999971E-2</v>
      </c>
      <c r="F346" s="3">
        <f>IF(Table1[[#This Row],[Tesouro Selic: Cenário 1]]="","",(E346+1)^(1/252))</f>
        <v>1.0003511276943453</v>
      </c>
      <c r="G346" s="2">
        <f>IF(Table1[[#This Row],[Column4]]="","",(1+G345)*(F346)-1)</f>
        <v>0.14175052176271663</v>
      </c>
      <c r="H346" s="1">
        <f>IF(Table1[[#This Row],[Column1]]="","",VLOOKUP(A346,COPOMs!B:H,7)+prêmio_de_risco)</f>
        <v>6.7500000000000032E-2</v>
      </c>
      <c r="I346" s="3">
        <f>IF(Table1[[#This Row],[Tesouro Selic: Cenário 2]]="","",(H346+1)^(1/252))</f>
        <v>1.0002592378269568</v>
      </c>
      <c r="J346" s="2">
        <f>IF(Table1[[#This Row],[Column6]]="","",(1+J345)*(I346)-1)</f>
        <v>0.12093712347998342</v>
      </c>
      <c r="K346" s="1">
        <f>IF(Table1[[#This Row],[Column1]]="","",VLOOKUP(A346,COPOMs!B:K,10)+prêmio_de_risco)</f>
        <v>9.9999999999999978E-2</v>
      </c>
      <c r="L346" s="3">
        <f>IF(Table1[[#This Row],[Tesouro Selic: Cenário 3]]="","",(K346+1)^(1/252))</f>
        <v>1.0003782865315343</v>
      </c>
      <c r="M346" s="2">
        <f>IF(Table1[[#This Row],[Column8]]="","",(1+M345)*(L346)-1)</f>
        <v>0.14935278470002045</v>
      </c>
    </row>
    <row r="347" spans="1:13" x14ac:dyDescent="0.25">
      <c r="A347" s="15">
        <f t="shared" si="10"/>
        <v>43298</v>
      </c>
      <c r="B347" s="25">
        <f t="shared" si="11"/>
        <v>9.9500000000000005E-2</v>
      </c>
      <c r="C347" s="3">
        <f>IF(Table1[[#This Row],[Tesouro Prefixado]]="","",(B347+1)^(1/252))</f>
        <v>1.0003764816888006</v>
      </c>
      <c r="D347" s="2">
        <f>IF(Table1[[#This Row],[Column2]]="","",(1+D346)*(C347)-1)</f>
        <v>0.13867093852862511</v>
      </c>
      <c r="E347" s="1">
        <f>IF(Table1[[#This Row],[Column1]]="","",VLOOKUP(A347,COPOMs!B:E,4)+prêmio_de_risco)</f>
        <v>9.2499999999999971E-2</v>
      </c>
      <c r="F347" s="3">
        <f>IF(Table1[[#This Row],[Tesouro Selic: Cenário 1]]="","",(E347+1)^(1/252))</f>
        <v>1.0003511276943453</v>
      </c>
      <c r="G347" s="2">
        <f>IF(Table1[[#This Row],[Column4]]="","",(1+G346)*(F347)-1)</f>
        <v>0.14215142199094077</v>
      </c>
      <c r="H347" s="1">
        <f>IF(Table1[[#This Row],[Column1]]="","",VLOOKUP(A347,COPOMs!B:H,7)+prêmio_de_risco)</f>
        <v>6.7500000000000032E-2</v>
      </c>
      <c r="I347" s="3">
        <f>IF(Table1[[#This Row],[Tesouro Selic: Cenário 2]]="","",(H347+1)^(1/252))</f>
        <v>1.0002592378269568</v>
      </c>
      <c r="J347" s="2">
        <f>IF(Table1[[#This Row],[Column6]]="","",(1+J346)*(I347)-1)</f>
        <v>0.12122771278402955</v>
      </c>
      <c r="K347" s="1">
        <f>IF(Table1[[#This Row],[Column1]]="","",VLOOKUP(A347,COPOMs!B:K,10)+prêmio_de_risco)</f>
        <v>9.9999999999999978E-2</v>
      </c>
      <c r="L347" s="3">
        <f>IF(Table1[[#This Row],[Tesouro Selic: Cenário 3]]="","",(K347+1)^(1/252))</f>
        <v>1.0003782865315343</v>
      </c>
      <c r="M347" s="2">
        <f>IF(Table1[[#This Row],[Column8]]="","",(1+M346)*(L347)-1)</f>
        <v>0.14978756937845383</v>
      </c>
    </row>
    <row r="348" spans="1:13" x14ac:dyDescent="0.25">
      <c r="A348" s="15">
        <f t="shared" si="10"/>
        <v>43299</v>
      </c>
      <c r="B348" s="25">
        <f t="shared" si="11"/>
        <v>9.9500000000000005E-2</v>
      </c>
      <c r="C348" s="3">
        <f>IF(Table1[[#This Row],[Tesouro Prefixado]]="","",(B348+1)^(1/252))</f>
        <v>1.0003764816888006</v>
      </c>
      <c r="D348" s="2">
        <f>IF(Table1[[#This Row],[Column2]]="","",(1+D347)*(C348)-1)</f>
        <v>0.13909962728655056</v>
      </c>
      <c r="E348" s="1">
        <f>IF(Table1[[#This Row],[Column1]]="","",VLOOKUP(A348,COPOMs!B:E,4)+prêmio_de_risco)</f>
        <v>9.2499999999999971E-2</v>
      </c>
      <c r="F348" s="3">
        <f>IF(Table1[[#This Row],[Tesouro Selic: Cenário 1]]="","",(E348+1)^(1/252))</f>
        <v>1.0003511276943453</v>
      </c>
      <c r="G348" s="2">
        <f>IF(Table1[[#This Row],[Column4]]="","",(1+G347)*(F348)-1)</f>
        <v>0.14255246298633772</v>
      </c>
      <c r="H348" s="1">
        <f>IF(Table1[[#This Row],[Column1]]="","",VLOOKUP(A348,COPOMs!B:H,7)+prêmio_de_risco)</f>
        <v>6.7500000000000032E-2</v>
      </c>
      <c r="I348" s="3">
        <f>IF(Table1[[#This Row],[Tesouro Selic: Cenário 2]]="","",(H348+1)^(1/252))</f>
        <v>1.0002592378269568</v>
      </c>
      <c r="J348" s="2">
        <f>IF(Table1[[#This Row],[Column6]]="","",(1+J347)*(I348)-1)</f>
        <v>0.12151837741981542</v>
      </c>
      <c r="K348" s="1">
        <f>IF(Table1[[#This Row],[Column1]]="","",VLOOKUP(A348,COPOMs!B:K,10)+prêmio_de_risco)</f>
        <v>9.9999999999999978E-2</v>
      </c>
      <c r="L348" s="3">
        <f>IF(Table1[[#This Row],[Tesouro Selic: Cenário 3]]="","",(K348+1)^(1/252))</f>
        <v>1.0003782865315343</v>
      </c>
      <c r="M348" s="2">
        <f>IF(Table1[[#This Row],[Column8]]="","",(1+M347)*(L348)-1)</f>
        <v>0.15022251853007518</v>
      </c>
    </row>
    <row r="349" spans="1:13" x14ac:dyDescent="0.25">
      <c r="A349" s="15">
        <f t="shared" si="10"/>
        <v>43300</v>
      </c>
      <c r="B349" s="25">
        <f t="shared" si="11"/>
        <v>9.9500000000000005E-2</v>
      </c>
      <c r="C349" s="3">
        <f>IF(Table1[[#This Row],[Tesouro Prefixado]]="","",(B349+1)^(1/252))</f>
        <v>1.0003764816888006</v>
      </c>
      <c r="D349" s="2">
        <f>IF(Table1[[#This Row],[Column2]]="","",(1+D348)*(C349)-1)</f>
        <v>0.1395284774379435</v>
      </c>
      <c r="E349" s="1">
        <f>IF(Table1[[#This Row],[Column1]]="","",VLOOKUP(A349,COPOMs!B:E,4)+prêmio_de_risco)</f>
        <v>9.2499999999999971E-2</v>
      </c>
      <c r="F349" s="3">
        <f>IF(Table1[[#This Row],[Tesouro Selic: Cenário 1]]="","",(E349+1)^(1/252))</f>
        <v>1.0003511276943453</v>
      </c>
      <c r="G349" s="2">
        <f>IF(Table1[[#This Row],[Column4]]="","",(1+G348)*(F349)-1)</f>
        <v>0.14295364479833461</v>
      </c>
      <c r="H349" s="1">
        <f>IF(Table1[[#This Row],[Column1]]="","",VLOOKUP(A349,COPOMs!B:H,7)+prêmio_de_risco)</f>
        <v>6.7500000000000032E-2</v>
      </c>
      <c r="I349" s="3">
        <f>IF(Table1[[#This Row],[Tesouro Selic: Cenário 2]]="","",(H349+1)^(1/252))</f>
        <v>1.0002592378269568</v>
      </c>
      <c r="J349" s="2">
        <f>IF(Table1[[#This Row],[Column6]]="","",(1+J348)*(I349)-1)</f>
        <v>0.12180911740686984</v>
      </c>
      <c r="K349" s="1">
        <f>IF(Table1[[#This Row],[Column1]]="","",VLOOKUP(A349,COPOMs!B:K,10)+prêmio_de_risco)</f>
        <v>9.9999999999999978E-2</v>
      </c>
      <c r="L349" s="3">
        <f>IF(Table1[[#This Row],[Tesouro Selic: Cenário 3]]="","",(K349+1)^(1/252))</f>
        <v>1.0003782865315343</v>
      </c>
      <c r="M349" s="2">
        <f>IF(Table1[[#This Row],[Column8]]="","",(1+M348)*(L349)-1)</f>
        <v>0.15065763221710249</v>
      </c>
    </row>
    <row r="350" spans="1:13" x14ac:dyDescent="0.25">
      <c r="A350" s="15">
        <f t="shared" si="10"/>
        <v>43301</v>
      </c>
      <c r="B350" s="25">
        <f t="shared" si="11"/>
        <v>9.9500000000000005E-2</v>
      </c>
      <c r="C350" s="3">
        <f>IF(Table1[[#This Row],[Tesouro Prefixado]]="","",(B350+1)^(1/252))</f>
        <v>1.0003764816888006</v>
      </c>
      <c r="D350" s="2">
        <f>IF(Table1[[#This Row],[Column2]]="","",(1+D349)*(C350)-1)</f>
        <v>0.13995748904356575</v>
      </c>
      <c r="E350" s="1">
        <f>IF(Table1[[#This Row],[Column1]]="","",VLOOKUP(A350,COPOMs!B:E,4)+prêmio_de_risco)</f>
        <v>9.2499999999999971E-2</v>
      </c>
      <c r="F350" s="3">
        <f>IF(Table1[[#This Row],[Tesouro Selic: Cenário 1]]="","",(E350+1)^(1/252))</f>
        <v>1.0003511276943453</v>
      </c>
      <c r="G350" s="2">
        <f>IF(Table1[[#This Row],[Column4]]="","",(1+G349)*(F350)-1)</f>
        <v>0.14335496747637633</v>
      </c>
      <c r="H350" s="1">
        <f>IF(Table1[[#This Row],[Column1]]="","",VLOOKUP(A350,COPOMs!B:H,7)+prêmio_de_risco)</f>
        <v>6.7500000000000032E-2</v>
      </c>
      <c r="I350" s="3">
        <f>IF(Table1[[#This Row],[Tesouro Selic: Cenário 2]]="","",(H350+1)^(1/252))</f>
        <v>1.0002592378269568</v>
      </c>
      <c r="J350" s="2">
        <f>IF(Table1[[#This Row],[Column6]]="","",(1+J349)*(I350)-1)</f>
        <v>0.12209993276472675</v>
      </c>
      <c r="K350" s="1">
        <f>IF(Table1[[#This Row],[Column1]]="","",VLOOKUP(A350,COPOMs!B:K,10)+prêmio_de_risco)</f>
        <v>9.9999999999999978E-2</v>
      </c>
      <c r="L350" s="3">
        <f>IF(Table1[[#This Row],[Tesouro Selic: Cenário 3]]="","",(K350+1)^(1/252))</f>
        <v>1.0003782865315343</v>
      </c>
      <c r="M350" s="2">
        <f>IF(Table1[[#This Row],[Column8]]="","",(1+M349)*(L350)-1)</f>
        <v>0.15109291050177731</v>
      </c>
    </row>
    <row r="351" spans="1:13" x14ac:dyDescent="0.25">
      <c r="A351" s="15">
        <f t="shared" si="10"/>
        <v>43304</v>
      </c>
      <c r="B351" s="25">
        <f t="shared" si="11"/>
        <v>9.9500000000000005E-2</v>
      </c>
      <c r="C351" s="3">
        <f>IF(Table1[[#This Row],[Tesouro Prefixado]]="","",(B351+1)^(1/252))</f>
        <v>1.0003764816888006</v>
      </c>
      <c r="D351" s="2">
        <f>IF(Table1[[#This Row],[Column2]]="","",(1+D350)*(C351)-1)</f>
        <v>0.14038666216420181</v>
      </c>
      <c r="E351" s="1">
        <f>IF(Table1[[#This Row],[Column1]]="","",VLOOKUP(A351,COPOMs!B:E,4)+prêmio_de_risco)</f>
        <v>9.2499999999999971E-2</v>
      </c>
      <c r="F351" s="3">
        <f>IF(Table1[[#This Row],[Tesouro Selic: Cenário 1]]="","",(E351+1)^(1/252))</f>
        <v>1.0003511276943453</v>
      </c>
      <c r="G351" s="2">
        <f>IF(Table1[[#This Row],[Column4]]="","",(1+G350)*(F351)-1)</f>
        <v>0.14375643106992464</v>
      </c>
      <c r="H351" s="1">
        <f>IF(Table1[[#This Row],[Column1]]="","",VLOOKUP(A351,COPOMs!B:H,7)+prêmio_de_risco)</f>
        <v>6.7500000000000032E-2</v>
      </c>
      <c r="I351" s="3">
        <f>IF(Table1[[#This Row],[Tesouro Selic: Cenário 2]]="","",(H351+1)^(1/252))</f>
        <v>1.0002592378269568</v>
      </c>
      <c r="J351" s="2">
        <f>IF(Table1[[#This Row],[Column6]]="","",(1+J350)*(I351)-1)</f>
        <v>0.12239082351292496</v>
      </c>
      <c r="K351" s="1">
        <f>IF(Table1[[#This Row],[Column1]]="","",VLOOKUP(A351,COPOMs!B:K,10)+prêmio_de_risco)</f>
        <v>9.9999999999999978E-2</v>
      </c>
      <c r="L351" s="3">
        <f>IF(Table1[[#This Row],[Tesouro Selic: Cenário 3]]="","",(K351+1)^(1/252))</f>
        <v>1.0003782865315343</v>
      </c>
      <c r="M351" s="2">
        <f>IF(Table1[[#This Row],[Column8]]="","",(1+M350)*(L351)-1)</f>
        <v>0.15152835344636473</v>
      </c>
    </row>
    <row r="352" spans="1:13" x14ac:dyDescent="0.25">
      <c r="A352" s="15">
        <f t="shared" si="10"/>
        <v>43305</v>
      </c>
      <c r="B352" s="25">
        <f t="shared" si="11"/>
        <v>9.9500000000000005E-2</v>
      </c>
      <c r="C352" s="3">
        <f>IF(Table1[[#This Row],[Tesouro Prefixado]]="","",(B352+1)^(1/252))</f>
        <v>1.0003764816888006</v>
      </c>
      <c r="D352" s="2">
        <f>IF(Table1[[#This Row],[Column2]]="","",(1+D351)*(C352)-1)</f>
        <v>0.14081599686065904</v>
      </c>
      <c r="E352" s="1">
        <f>IF(Table1[[#This Row],[Column1]]="","",VLOOKUP(A352,COPOMs!B:E,4)+prêmio_de_risco)</f>
        <v>9.2499999999999971E-2</v>
      </c>
      <c r="F352" s="3">
        <f>IF(Table1[[#This Row],[Tesouro Selic: Cenário 1]]="","",(E352+1)^(1/252))</f>
        <v>1.0003511276943453</v>
      </c>
      <c r="G352" s="2">
        <f>IF(Table1[[#This Row],[Column4]]="","",(1+G351)*(F352)-1)</f>
        <v>0.14415803562845886</v>
      </c>
      <c r="H352" s="1">
        <f>IF(Table1[[#This Row],[Column1]]="","",VLOOKUP(A352,COPOMs!B:H,7)+prêmio_de_risco)</f>
        <v>6.7500000000000032E-2</v>
      </c>
      <c r="I352" s="3">
        <f>IF(Table1[[#This Row],[Tesouro Selic: Cenário 2]]="","",(H352+1)^(1/252))</f>
        <v>1.0002592378269568</v>
      </c>
      <c r="J352" s="2">
        <f>IF(Table1[[#This Row],[Column6]]="","",(1+J351)*(I352)-1)</f>
        <v>0.12268178967100862</v>
      </c>
      <c r="K352" s="1">
        <f>IF(Table1[[#This Row],[Column1]]="","",VLOOKUP(A352,COPOMs!B:K,10)+prêmio_de_risco)</f>
        <v>9.9999999999999978E-2</v>
      </c>
      <c r="L352" s="3">
        <f>IF(Table1[[#This Row],[Tesouro Selic: Cenário 3]]="","",(K352+1)^(1/252))</f>
        <v>1.0003782865315343</v>
      </c>
      <c r="M352" s="2">
        <f>IF(Table1[[#This Row],[Column8]]="","",(1+M351)*(L352)-1)</f>
        <v>0.15196396111315336</v>
      </c>
    </row>
    <row r="353" spans="1:13" x14ac:dyDescent="0.25">
      <c r="A353" s="15">
        <f t="shared" si="10"/>
        <v>43306</v>
      </c>
      <c r="B353" s="25">
        <f t="shared" si="11"/>
        <v>9.9500000000000005E-2</v>
      </c>
      <c r="C353" s="3">
        <f>IF(Table1[[#This Row],[Tesouro Prefixado]]="","",(B353+1)^(1/252))</f>
        <v>1.0003764816888006</v>
      </c>
      <c r="D353" s="2">
        <f>IF(Table1[[#This Row],[Column2]]="","",(1+D352)*(C353)-1)</f>
        <v>0.14124549319376789</v>
      </c>
      <c r="E353" s="1">
        <f>IF(Table1[[#This Row],[Column1]]="","",VLOOKUP(A353,COPOMs!B:E,4)+prêmio_de_risco)</f>
        <v>9.2499999999999971E-2</v>
      </c>
      <c r="F353" s="3">
        <f>IF(Table1[[#This Row],[Tesouro Selic: Cenário 1]]="","",(E353+1)^(1/252))</f>
        <v>1.0003511276943453</v>
      </c>
      <c r="G353" s="2">
        <f>IF(Table1[[#This Row],[Column4]]="","",(1+G352)*(F353)-1)</f>
        <v>0.14455978120147583</v>
      </c>
      <c r="H353" s="1">
        <f>IF(Table1[[#This Row],[Column1]]="","",VLOOKUP(A353,COPOMs!B:H,7)+prêmio_de_risco)</f>
        <v>6.7500000000000032E-2</v>
      </c>
      <c r="I353" s="3">
        <f>IF(Table1[[#This Row],[Tesouro Selic: Cenário 2]]="","",(H353+1)^(1/252))</f>
        <v>1.0002592378269568</v>
      </c>
      <c r="J353" s="2">
        <f>IF(Table1[[#This Row],[Column6]]="","",(1+J352)*(I353)-1)</f>
        <v>0.12297283125852698</v>
      </c>
      <c r="K353" s="1">
        <f>IF(Table1[[#This Row],[Column1]]="","",VLOOKUP(A353,COPOMs!B:K,10)+prêmio_de_risco)</f>
        <v>9.9999999999999978E-2</v>
      </c>
      <c r="L353" s="3">
        <f>IF(Table1[[#This Row],[Tesouro Selic: Cenário 3]]="","",(K353+1)^(1/252))</f>
        <v>1.0003782865315343</v>
      </c>
      <c r="M353" s="2">
        <f>IF(Table1[[#This Row],[Column8]]="","",(1+M352)*(L353)-1)</f>
        <v>0.15239973356445535</v>
      </c>
    </row>
    <row r="354" spans="1:13" x14ac:dyDescent="0.25">
      <c r="A354" s="15">
        <f t="shared" si="10"/>
        <v>43307</v>
      </c>
      <c r="B354" s="25">
        <f t="shared" si="11"/>
        <v>9.9500000000000005E-2</v>
      </c>
      <c r="C354" s="3">
        <f>IF(Table1[[#This Row],[Tesouro Prefixado]]="","",(B354+1)^(1/252))</f>
        <v>1.0003764816888006</v>
      </c>
      <c r="D354" s="2">
        <f>IF(Table1[[#This Row],[Column2]]="","",(1+D353)*(C354)-1)</f>
        <v>0.14167515122438146</v>
      </c>
      <c r="E354" s="1">
        <f>IF(Table1[[#This Row],[Column1]]="","",VLOOKUP(A354,COPOMs!B:E,4)+prêmio_de_risco)</f>
        <v>9.2499999999999971E-2</v>
      </c>
      <c r="F354" s="3">
        <f>IF(Table1[[#This Row],[Tesouro Selic: Cenário 1]]="","",(E354+1)^(1/252))</f>
        <v>1.0003511276943453</v>
      </c>
      <c r="G354" s="2">
        <f>IF(Table1[[#This Row],[Column4]]="","",(1+G353)*(F354)-1)</f>
        <v>0.14496166783848952</v>
      </c>
      <c r="H354" s="1">
        <f>IF(Table1[[#This Row],[Column1]]="","",VLOOKUP(A354,COPOMs!B:H,7)+prêmio_de_risco)</f>
        <v>6.7500000000000032E-2</v>
      </c>
      <c r="I354" s="3">
        <f>IF(Table1[[#This Row],[Tesouro Selic: Cenário 2]]="","",(H354+1)^(1/252))</f>
        <v>1.0002592378269568</v>
      </c>
      <c r="J354" s="2">
        <f>IF(Table1[[#This Row],[Column6]]="","",(1+J353)*(I354)-1)</f>
        <v>0.12326394829503395</v>
      </c>
      <c r="K354" s="1">
        <f>IF(Table1[[#This Row],[Column1]]="","",VLOOKUP(A354,COPOMs!B:K,10)+prêmio_de_risco)</f>
        <v>9.9999999999999978E-2</v>
      </c>
      <c r="L354" s="3">
        <f>IF(Table1[[#This Row],[Tesouro Selic: Cenário 3]]="","",(K354+1)^(1/252))</f>
        <v>1.0003782865315343</v>
      </c>
      <c r="M354" s="2">
        <f>IF(Table1[[#This Row],[Column8]]="","",(1+M353)*(L354)-1)</f>
        <v>0.15283567086260641</v>
      </c>
    </row>
    <row r="355" spans="1:13" x14ac:dyDescent="0.25">
      <c r="A355" s="15">
        <f t="shared" si="10"/>
        <v>43308</v>
      </c>
      <c r="B355" s="25">
        <f t="shared" si="11"/>
        <v>9.9500000000000005E-2</v>
      </c>
      <c r="C355" s="3">
        <f>IF(Table1[[#This Row],[Tesouro Prefixado]]="","",(B355+1)^(1/252))</f>
        <v>1.0003764816888006</v>
      </c>
      <c r="D355" s="2">
        <f>IF(Table1[[#This Row],[Column2]]="","",(1+D354)*(C355)-1)</f>
        <v>0.14210497101337594</v>
      </c>
      <c r="E355" s="1">
        <f>IF(Table1[[#This Row],[Column1]]="","",VLOOKUP(A355,COPOMs!B:E,4)+prêmio_de_risco)</f>
        <v>9.2499999999999971E-2</v>
      </c>
      <c r="F355" s="3">
        <f>IF(Table1[[#This Row],[Tesouro Selic: Cenário 1]]="","",(E355+1)^(1/252))</f>
        <v>1.0003511276943453</v>
      </c>
      <c r="G355" s="2">
        <f>IF(Table1[[#This Row],[Column4]]="","",(1+G354)*(F355)-1)</f>
        <v>0.14536369558903139</v>
      </c>
      <c r="H355" s="1">
        <f>IF(Table1[[#This Row],[Column1]]="","",VLOOKUP(A355,COPOMs!B:H,7)+prêmio_de_risco)</f>
        <v>6.7500000000000032E-2</v>
      </c>
      <c r="I355" s="3">
        <f>IF(Table1[[#This Row],[Tesouro Selic: Cenário 2]]="","",(H355+1)^(1/252))</f>
        <v>1.0002592378269568</v>
      </c>
      <c r="J355" s="2">
        <f>IF(Table1[[#This Row],[Column6]]="","",(1+J354)*(I355)-1)</f>
        <v>0.12355514080008878</v>
      </c>
      <c r="K355" s="1">
        <f>IF(Table1[[#This Row],[Column1]]="","",VLOOKUP(A355,COPOMs!B:K,10)+prêmio_de_risco)</f>
        <v>9.9999999999999978E-2</v>
      </c>
      <c r="L355" s="3">
        <f>IF(Table1[[#This Row],[Tesouro Selic: Cenário 3]]="","",(K355+1)^(1/252))</f>
        <v>1.0003782865315343</v>
      </c>
      <c r="M355" s="2">
        <f>IF(Table1[[#This Row],[Column8]]="","",(1+M354)*(L355)-1)</f>
        <v>0.15327177306996598</v>
      </c>
    </row>
    <row r="356" spans="1:13" x14ac:dyDescent="0.25">
      <c r="A356" s="15">
        <f t="shared" si="10"/>
        <v>43311</v>
      </c>
      <c r="B356" s="25">
        <f t="shared" si="11"/>
        <v>9.9500000000000005E-2</v>
      </c>
      <c r="C356" s="3">
        <f>IF(Table1[[#This Row],[Tesouro Prefixado]]="","",(B356+1)^(1/252))</f>
        <v>1.0003764816888006</v>
      </c>
      <c r="D356" s="2">
        <f>IF(Table1[[#This Row],[Column2]]="","",(1+D355)*(C356)-1)</f>
        <v>0.14253495262165061</v>
      </c>
      <c r="E356" s="1">
        <f>IF(Table1[[#This Row],[Column1]]="","",VLOOKUP(A356,COPOMs!B:E,4)+prêmio_de_risco)</f>
        <v>9.2499999999999971E-2</v>
      </c>
      <c r="F356" s="3">
        <f>IF(Table1[[#This Row],[Tesouro Selic: Cenário 1]]="","",(E356+1)^(1/252))</f>
        <v>1.0003511276943453</v>
      </c>
      <c r="G356" s="2">
        <f>IF(Table1[[#This Row],[Column4]]="","",(1+G355)*(F356)-1)</f>
        <v>0.1457658645026505</v>
      </c>
      <c r="H356" s="1">
        <f>IF(Table1[[#This Row],[Column1]]="","",VLOOKUP(A356,COPOMs!B:H,7)+prêmio_de_risco)</f>
        <v>6.7500000000000032E-2</v>
      </c>
      <c r="I356" s="3">
        <f>IF(Table1[[#This Row],[Tesouro Selic: Cenário 2]]="","",(H356+1)^(1/252))</f>
        <v>1.0002592378269568</v>
      </c>
      <c r="J356" s="2">
        <f>IF(Table1[[#This Row],[Column6]]="","",(1+J355)*(I356)-1)</f>
        <v>0.12384640879325604</v>
      </c>
      <c r="K356" s="1">
        <f>IF(Table1[[#This Row],[Column1]]="","",VLOOKUP(A356,COPOMs!B:K,10)+prêmio_de_risco)</f>
        <v>9.9999999999999978E-2</v>
      </c>
      <c r="L356" s="3">
        <f>IF(Table1[[#This Row],[Tesouro Selic: Cenário 3]]="","",(K356+1)^(1/252))</f>
        <v>1.0003782865315343</v>
      </c>
      <c r="M356" s="2">
        <f>IF(Table1[[#This Row],[Column8]]="","",(1+M355)*(L356)-1)</f>
        <v>0.15370804024891704</v>
      </c>
    </row>
    <row r="357" spans="1:13" x14ac:dyDescent="0.25">
      <c r="A357" s="15">
        <f t="shared" si="10"/>
        <v>43312</v>
      </c>
      <c r="B357" s="25">
        <f t="shared" si="11"/>
        <v>9.9500000000000005E-2</v>
      </c>
      <c r="C357" s="3">
        <f>IF(Table1[[#This Row],[Tesouro Prefixado]]="","",(B357+1)^(1/252))</f>
        <v>1.0003764816888006</v>
      </c>
      <c r="D357" s="2">
        <f>IF(Table1[[#This Row],[Column2]]="","",(1+D356)*(C357)-1)</f>
        <v>0.1429650961101272</v>
      </c>
      <c r="E357" s="1">
        <f>IF(Table1[[#This Row],[Column1]]="","",VLOOKUP(A357,COPOMs!B:E,4)+prêmio_de_risco)</f>
        <v>9.2499999999999971E-2</v>
      </c>
      <c r="F357" s="3">
        <f>IF(Table1[[#This Row],[Tesouro Selic: Cenário 1]]="","",(E357+1)^(1/252))</f>
        <v>1.0003511276943453</v>
      </c>
      <c r="G357" s="2">
        <f>IF(Table1[[#This Row],[Column4]]="","",(1+G356)*(F357)-1)</f>
        <v>0.14616817462891296</v>
      </c>
      <c r="H357" s="1">
        <f>IF(Table1[[#This Row],[Column1]]="","",VLOOKUP(A357,COPOMs!B:H,7)+prêmio_de_risco)</f>
        <v>6.7500000000000032E-2</v>
      </c>
      <c r="I357" s="3">
        <f>IF(Table1[[#This Row],[Tesouro Selic: Cenário 2]]="","",(H357+1)^(1/252))</f>
        <v>1.0002592378269568</v>
      </c>
      <c r="J357" s="2">
        <f>IF(Table1[[#This Row],[Column6]]="","",(1+J356)*(I357)-1)</f>
        <v>0.12413775229410473</v>
      </c>
      <c r="K357" s="1">
        <f>IF(Table1[[#This Row],[Column1]]="","",VLOOKUP(A357,COPOMs!B:K,10)+prêmio_de_risco)</f>
        <v>9.9999999999999978E-2</v>
      </c>
      <c r="L357" s="3">
        <f>IF(Table1[[#This Row],[Tesouro Selic: Cenário 3]]="","",(K357+1)^(1/252))</f>
        <v>1.0003782865315343</v>
      </c>
      <c r="M357" s="2">
        <f>IF(Table1[[#This Row],[Column8]]="","",(1+M356)*(L357)-1)</f>
        <v>0.15414447246186591</v>
      </c>
    </row>
    <row r="358" spans="1:13" x14ac:dyDescent="0.25">
      <c r="A358" s="15">
        <f t="shared" si="10"/>
        <v>43313</v>
      </c>
      <c r="B358" s="25">
        <f t="shared" si="11"/>
        <v>9.9500000000000005E-2</v>
      </c>
      <c r="C358" s="3">
        <f>IF(Table1[[#This Row],[Tesouro Prefixado]]="","",(B358+1)^(1/252))</f>
        <v>1.0003764816888006</v>
      </c>
      <c r="D358" s="2">
        <f>IF(Table1[[#This Row],[Column2]]="","",(1+D357)*(C358)-1)</f>
        <v>0.14339540153975072</v>
      </c>
      <c r="E358" s="1">
        <f>IF(Table1[[#This Row],[Column1]]="","",VLOOKUP(A358,COPOMs!B:E,4)+prêmio_de_risco)</f>
        <v>9.2499999999999971E-2</v>
      </c>
      <c r="F358" s="3">
        <f>IF(Table1[[#This Row],[Tesouro Selic: Cenário 1]]="","",(E358+1)^(1/252))</f>
        <v>1.0003511276943453</v>
      </c>
      <c r="G358" s="2">
        <f>IF(Table1[[#This Row],[Column4]]="","",(1+G357)*(F358)-1)</f>
        <v>0.14657062601740245</v>
      </c>
      <c r="H358" s="1">
        <f>IF(Table1[[#This Row],[Column1]]="","",VLOOKUP(A358,COPOMs!B:H,7)+prêmio_de_risco)</f>
        <v>6.7500000000000032E-2</v>
      </c>
      <c r="I358" s="3">
        <f>IF(Table1[[#This Row],[Tesouro Selic: Cenário 2]]="","",(H358+1)^(1/252))</f>
        <v>1.0002592378269568</v>
      </c>
      <c r="J358" s="2">
        <f>IF(Table1[[#This Row],[Column6]]="","",(1+J357)*(I358)-1)</f>
        <v>0.12442917132220965</v>
      </c>
      <c r="K358" s="1">
        <f>IF(Table1[[#This Row],[Column1]]="","",VLOOKUP(A358,COPOMs!B:K,10)+prêmio_de_risco)</f>
        <v>9.9999999999999978E-2</v>
      </c>
      <c r="L358" s="3">
        <f>IF(Table1[[#This Row],[Tesouro Selic: Cenário 3]]="","",(K358+1)^(1/252))</f>
        <v>1.0003782865315343</v>
      </c>
      <c r="M358" s="2">
        <f>IF(Table1[[#This Row],[Column8]]="","",(1+M357)*(L358)-1)</f>
        <v>0.15458106977124286</v>
      </c>
    </row>
    <row r="359" spans="1:13" x14ac:dyDescent="0.25">
      <c r="A359" s="15">
        <f t="shared" si="10"/>
        <v>43314</v>
      </c>
      <c r="B359" s="25">
        <f t="shared" si="11"/>
        <v>9.9500000000000005E-2</v>
      </c>
      <c r="C359" s="3">
        <f>IF(Table1[[#This Row],[Tesouro Prefixado]]="","",(B359+1)^(1/252))</f>
        <v>1.0003764816888006</v>
      </c>
      <c r="D359" s="2">
        <f>IF(Table1[[#This Row],[Column2]]="","",(1+D358)*(C359)-1)</f>
        <v>0.1438258689714893</v>
      </c>
      <c r="E359" s="1">
        <f>IF(Table1[[#This Row],[Column1]]="","",VLOOKUP(A359,COPOMs!B:E,4)+prêmio_de_risco)</f>
        <v>9.2499999999999971E-2</v>
      </c>
      <c r="F359" s="3">
        <f>IF(Table1[[#This Row],[Tesouro Selic: Cenário 1]]="","",(E359+1)^(1/252))</f>
        <v>1.0003511276943453</v>
      </c>
      <c r="G359" s="2">
        <f>IF(Table1[[#This Row],[Column4]]="","",(1+G358)*(F359)-1)</f>
        <v>0.14697321871771996</v>
      </c>
      <c r="H359" s="1">
        <f>IF(Table1[[#This Row],[Column1]]="","",VLOOKUP(A359,COPOMs!B:H,7)+prêmio_de_risco)</f>
        <v>6.7500000000000032E-2</v>
      </c>
      <c r="I359" s="3">
        <f>IF(Table1[[#This Row],[Tesouro Selic: Cenário 2]]="","",(H359+1)^(1/252))</f>
        <v>1.0002592378269568</v>
      </c>
      <c r="J359" s="2">
        <f>IF(Table1[[#This Row],[Column6]]="","",(1+J358)*(I359)-1)</f>
        <v>0.12472066589715003</v>
      </c>
      <c r="K359" s="1">
        <f>IF(Table1[[#This Row],[Column1]]="","",VLOOKUP(A359,COPOMs!B:K,10)+prêmio_de_risco)</f>
        <v>9.9999999999999978E-2</v>
      </c>
      <c r="L359" s="3">
        <f>IF(Table1[[#This Row],[Tesouro Selic: Cenário 3]]="","",(K359+1)^(1/252))</f>
        <v>1.0003782865315343</v>
      </c>
      <c r="M359" s="2">
        <f>IF(Table1[[#This Row],[Column8]]="","",(1+M358)*(L359)-1)</f>
        <v>0.15501783223950172</v>
      </c>
    </row>
    <row r="360" spans="1:13" x14ac:dyDescent="0.25">
      <c r="A360" s="15">
        <f t="shared" si="10"/>
        <v>43315</v>
      </c>
      <c r="B360" s="25">
        <f t="shared" si="11"/>
        <v>9.9500000000000005E-2</v>
      </c>
      <c r="C360" s="3">
        <f>IF(Table1[[#This Row],[Tesouro Prefixado]]="","",(B360+1)^(1/252))</f>
        <v>1.0003764816888006</v>
      </c>
      <c r="D360" s="2">
        <f>IF(Table1[[#This Row],[Column2]]="","",(1+D359)*(C360)-1)</f>
        <v>0.14425649846633348</v>
      </c>
      <c r="E360" s="1">
        <f>IF(Table1[[#This Row],[Column1]]="","",VLOOKUP(A360,COPOMs!B:E,4)+prêmio_de_risco)</f>
        <v>9.2499999999999971E-2</v>
      </c>
      <c r="F360" s="3">
        <f>IF(Table1[[#This Row],[Tesouro Selic: Cenário 1]]="","",(E360+1)^(1/252))</f>
        <v>1.0003511276943453</v>
      </c>
      <c r="G360" s="2">
        <f>IF(Table1[[#This Row],[Column4]]="","",(1+G359)*(F360)-1)</f>
        <v>0.14737595277948423</v>
      </c>
      <c r="H360" s="1">
        <f>IF(Table1[[#This Row],[Column1]]="","",VLOOKUP(A360,COPOMs!B:H,7)+prêmio_de_risco)</f>
        <v>6.7500000000000032E-2</v>
      </c>
      <c r="I360" s="3">
        <f>IF(Table1[[#This Row],[Tesouro Selic: Cenário 2]]="","",(H360+1)^(1/252))</f>
        <v>1.0002592378269568</v>
      </c>
      <c r="J360" s="2">
        <f>IF(Table1[[#This Row],[Column6]]="","",(1+J359)*(I360)-1)</f>
        <v>0.12501223603851064</v>
      </c>
      <c r="K360" s="1">
        <f>IF(Table1[[#This Row],[Column1]]="","",VLOOKUP(A360,COPOMs!B:K,10)+prêmio_de_risco)</f>
        <v>9.9999999999999978E-2</v>
      </c>
      <c r="L360" s="3">
        <f>IF(Table1[[#This Row],[Tesouro Selic: Cenário 3]]="","",(K360+1)^(1/252))</f>
        <v>1.0003782865315343</v>
      </c>
      <c r="M360" s="2">
        <f>IF(Table1[[#This Row],[Column8]]="","",(1+M359)*(L360)-1)</f>
        <v>0.15545475992911983</v>
      </c>
    </row>
    <row r="361" spans="1:13" x14ac:dyDescent="0.25">
      <c r="A361" s="15">
        <f t="shared" si="10"/>
        <v>43318</v>
      </c>
      <c r="B361" s="25">
        <f t="shared" si="11"/>
        <v>9.9500000000000005E-2</v>
      </c>
      <c r="C361" s="3">
        <f>IF(Table1[[#This Row],[Tesouro Prefixado]]="","",(B361+1)^(1/252))</f>
        <v>1.0003764816888006</v>
      </c>
      <c r="D361" s="2">
        <f>IF(Table1[[#This Row],[Column2]]="","",(1+D360)*(C361)-1)</f>
        <v>0.14468729008529713</v>
      </c>
      <c r="E361" s="1">
        <f>IF(Table1[[#This Row],[Column1]]="","",VLOOKUP(A361,COPOMs!B:E,4)+prêmio_de_risco)</f>
        <v>9.2499999999999971E-2</v>
      </c>
      <c r="F361" s="3">
        <f>IF(Table1[[#This Row],[Tesouro Selic: Cenário 1]]="","",(E361+1)^(1/252))</f>
        <v>1.0003511276943453</v>
      </c>
      <c r="G361" s="2">
        <f>IF(Table1[[#This Row],[Column4]]="","",(1+G360)*(F361)-1)</f>
        <v>0.14777882825233091</v>
      </c>
      <c r="H361" s="1">
        <f>IF(Table1[[#This Row],[Column1]]="","",VLOOKUP(A361,COPOMs!B:H,7)+prêmio_de_risco)</f>
        <v>6.7500000000000032E-2</v>
      </c>
      <c r="I361" s="3">
        <f>IF(Table1[[#This Row],[Tesouro Selic: Cenário 2]]="","",(H361+1)^(1/252))</f>
        <v>1.0002592378269568</v>
      </c>
      <c r="J361" s="2">
        <f>IF(Table1[[#This Row],[Column6]]="","",(1+J360)*(I361)-1)</f>
        <v>0.12530388176588114</v>
      </c>
      <c r="K361" s="1">
        <f>IF(Table1[[#This Row],[Column1]]="","",VLOOKUP(A361,COPOMs!B:K,10)+prêmio_de_risco)</f>
        <v>9.9999999999999978E-2</v>
      </c>
      <c r="L361" s="3">
        <f>IF(Table1[[#This Row],[Tesouro Selic: Cenário 3]]="","",(K361+1)^(1/252))</f>
        <v>1.0003782865315343</v>
      </c>
      <c r="M361" s="2">
        <f>IF(Table1[[#This Row],[Column8]]="","",(1+M360)*(L361)-1)</f>
        <v>0.1558918529025981</v>
      </c>
    </row>
    <row r="362" spans="1:13" x14ac:dyDescent="0.25">
      <c r="A362" s="15">
        <f t="shared" si="10"/>
        <v>43319</v>
      </c>
      <c r="B362" s="25">
        <f t="shared" si="11"/>
        <v>9.9500000000000005E-2</v>
      </c>
      <c r="C362" s="3">
        <f>IF(Table1[[#This Row],[Tesouro Prefixado]]="","",(B362+1)^(1/252))</f>
        <v>1.0003764816888006</v>
      </c>
      <c r="D362" s="2">
        <f>IF(Table1[[#This Row],[Column2]]="","",(1+D361)*(C362)-1)</f>
        <v>0.14511824388941696</v>
      </c>
      <c r="E362" s="1">
        <f>IF(Table1[[#This Row],[Column1]]="","",VLOOKUP(A362,COPOMs!B:E,4)+prêmio_de_risco)</f>
        <v>9.2499999999999971E-2</v>
      </c>
      <c r="F362" s="3">
        <f>IF(Table1[[#This Row],[Tesouro Selic: Cenário 1]]="","",(E362+1)^(1/252))</f>
        <v>1.0003511276943453</v>
      </c>
      <c r="G362" s="2">
        <f>IF(Table1[[#This Row],[Column4]]="","",(1+G361)*(F362)-1)</f>
        <v>0.1481818451859136</v>
      </c>
      <c r="H362" s="1">
        <f>IF(Table1[[#This Row],[Column1]]="","",VLOOKUP(A362,COPOMs!B:H,7)+prêmio_de_risco)</f>
        <v>6.7500000000000032E-2</v>
      </c>
      <c r="I362" s="3">
        <f>IF(Table1[[#This Row],[Tesouro Selic: Cenário 2]]="","",(H362+1)^(1/252))</f>
        <v>1.0002592378269568</v>
      </c>
      <c r="J362" s="2">
        <f>IF(Table1[[#This Row],[Column6]]="","",(1+J361)*(I362)-1)</f>
        <v>0.12559560309885609</v>
      </c>
      <c r="K362" s="1">
        <f>IF(Table1[[#This Row],[Column1]]="","",VLOOKUP(A362,COPOMs!B:K,10)+prêmio_de_risco)</f>
        <v>9.9999999999999978E-2</v>
      </c>
      <c r="L362" s="3">
        <f>IF(Table1[[#This Row],[Tesouro Selic: Cenário 3]]="","",(K362+1)^(1/252))</f>
        <v>1.0003782865315343</v>
      </c>
      <c r="M362" s="2">
        <f>IF(Table1[[#This Row],[Column8]]="","",(1+M361)*(L362)-1)</f>
        <v>0.1563291112224614</v>
      </c>
    </row>
    <row r="363" spans="1:13" x14ac:dyDescent="0.25">
      <c r="A363" s="15">
        <f t="shared" si="10"/>
        <v>43320</v>
      </c>
      <c r="B363" s="25">
        <f t="shared" si="11"/>
        <v>9.9500000000000005E-2</v>
      </c>
      <c r="C363" s="3">
        <f>IF(Table1[[#This Row],[Tesouro Prefixado]]="","",(B363+1)^(1/252))</f>
        <v>1.0003764816888006</v>
      </c>
      <c r="D363" s="2">
        <f>IF(Table1[[#This Row],[Column2]]="","",(1+D362)*(C363)-1)</f>
        <v>0.14554935993975282</v>
      </c>
      <c r="E363" s="1">
        <f>IF(Table1[[#This Row],[Column1]]="","",VLOOKUP(A363,COPOMs!B:E,4)+prêmio_de_risco)</f>
        <v>9.2499999999999971E-2</v>
      </c>
      <c r="F363" s="3">
        <f>IF(Table1[[#This Row],[Tesouro Selic: Cenário 1]]="","",(E363+1)^(1/252))</f>
        <v>1.0003511276943453</v>
      </c>
      <c r="G363" s="2">
        <f>IF(Table1[[#This Row],[Column4]]="","",(1+G362)*(F363)-1)</f>
        <v>0.14858500362990279</v>
      </c>
      <c r="H363" s="1">
        <f>IF(Table1[[#This Row],[Column1]]="","",VLOOKUP(A363,COPOMs!B:H,7)+prêmio_de_risco)</f>
        <v>6.7500000000000032E-2</v>
      </c>
      <c r="I363" s="3">
        <f>IF(Table1[[#This Row],[Tesouro Selic: Cenário 2]]="","",(H363+1)^(1/252))</f>
        <v>1.0002592378269568</v>
      </c>
      <c r="J363" s="2">
        <f>IF(Table1[[#This Row],[Column6]]="","",(1+J362)*(I363)-1)</f>
        <v>0.12588740005703558</v>
      </c>
      <c r="K363" s="1">
        <f>IF(Table1[[#This Row],[Column1]]="","",VLOOKUP(A363,COPOMs!B:K,10)+prêmio_de_risco)</f>
        <v>9.9999999999999978E-2</v>
      </c>
      <c r="L363" s="3">
        <f>IF(Table1[[#This Row],[Tesouro Selic: Cenário 3]]="","",(K363+1)^(1/252))</f>
        <v>1.0003782865315343</v>
      </c>
      <c r="M363" s="2">
        <f>IF(Table1[[#This Row],[Column8]]="","",(1+M362)*(L363)-1)</f>
        <v>0.15676653495125792</v>
      </c>
    </row>
    <row r="364" spans="1:13" x14ac:dyDescent="0.25">
      <c r="A364" s="15">
        <f t="shared" si="10"/>
        <v>43321</v>
      </c>
      <c r="B364" s="25">
        <f t="shared" si="11"/>
        <v>9.9500000000000005E-2</v>
      </c>
      <c r="C364" s="3">
        <f>IF(Table1[[#This Row],[Tesouro Prefixado]]="","",(B364+1)^(1/252))</f>
        <v>1.0003764816888006</v>
      </c>
      <c r="D364" s="2">
        <f>IF(Table1[[#This Row],[Column2]]="","",(1+D363)*(C364)-1)</f>
        <v>0.14598063829738739</v>
      </c>
      <c r="E364" s="1">
        <f>IF(Table1[[#This Row],[Column1]]="","",VLOOKUP(A364,COPOMs!B:E,4)+prêmio_de_risco)</f>
        <v>9.2499999999999971E-2</v>
      </c>
      <c r="F364" s="3">
        <f>IF(Table1[[#This Row],[Tesouro Selic: Cenário 1]]="","",(E364+1)^(1/252))</f>
        <v>1.0003511276943453</v>
      </c>
      <c r="G364" s="2">
        <f>IF(Table1[[#This Row],[Column4]]="","",(1+G363)*(F364)-1)</f>
        <v>0.14898830363398696</v>
      </c>
      <c r="H364" s="1">
        <f>IF(Table1[[#This Row],[Column1]]="","",VLOOKUP(A364,COPOMs!B:H,7)+prêmio_de_risco)</f>
        <v>6.7500000000000032E-2</v>
      </c>
      <c r="I364" s="3">
        <f>IF(Table1[[#This Row],[Tesouro Selic: Cenário 2]]="","",(H364+1)^(1/252))</f>
        <v>1.0002592378269568</v>
      </c>
      <c r="J364" s="2">
        <f>IF(Table1[[#This Row],[Column6]]="","",(1+J363)*(I364)-1)</f>
        <v>0.12617927266002438</v>
      </c>
      <c r="K364" s="1">
        <f>IF(Table1[[#This Row],[Column1]]="","",VLOOKUP(A364,COPOMs!B:K,10)+prêmio_de_risco)</f>
        <v>9.9999999999999978E-2</v>
      </c>
      <c r="L364" s="3">
        <f>IF(Table1[[#This Row],[Tesouro Selic: Cenário 3]]="","",(K364+1)^(1/252))</f>
        <v>1.0003782865315343</v>
      </c>
      <c r="M364" s="2">
        <f>IF(Table1[[#This Row],[Column8]]="","",(1+M363)*(L364)-1)</f>
        <v>0.1572041241515596</v>
      </c>
    </row>
    <row r="365" spans="1:13" x14ac:dyDescent="0.25">
      <c r="A365" s="15">
        <f t="shared" si="10"/>
        <v>43322</v>
      </c>
      <c r="B365" s="25">
        <f t="shared" si="11"/>
        <v>9.9500000000000005E-2</v>
      </c>
      <c r="C365" s="3">
        <f>IF(Table1[[#This Row],[Tesouro Prefixado]]="","",(B365+1)^(1/252))</f>
        <v>1.0003764816888006</v>
      </c>
      <c r="D365" s="2">
        <f>IF(Table1[[#This Row],[Column2]]="","",(1+D364)*(C365)-1)</f>
        <v>0.14641207902342623</v>
      </c>
      <c r="E365" s="1">
        <f>IF(Table1[[#This Row],[Column1]]="","",VLOOKUP(A365,COPOMs!B:E,4)+prêmio_de_risco)</f>
        <v>9.2499999999999971E-2</v>
      </c>
      <c r="F365" s="3">
        <f>IF(Table1[[#This Row],[Tesouro Selic: Cenário 1]]="","",(E365+1)^(1/252))</f>
        <v>1.0003511276943453</v>
      </c>
      <c r="G365" s="2">
        <f>IF(Table1[[#This Row],[Column4]]="","",(1+G364)*(F365)-1)</f>
        <v>0.14939174524787169</v>
      </c>
      <c r="H365" s="1">
        <f>IF(Table1[[#This Row],[Column1]]="","",VLOOKUP(A365,COPOMs!B:H,7)+prêmio_de_risco)</f>
        <v>6.7500000000000032E-2</v>
      </c>
      <c r="I365" s="3">
        <f>IF(Table1[[#This Row],[Tesouro Selic: Cenário 2]]="","",(H365+1)^(1/252))</f>
        <v>1.0002592378269568</v>
      </c>
      <c r="J365" s="2">
        <f>IF(Table1[[#This Row],[Column6]]="","",(1+J364)*(I365)-1)</f>
        <v>0.12647122092743257</v>
      </c>
      <c r="K365" s="1">
        <f>IF(Table1[[#This Row],[Column1]]="","",VLOOKUP(A365,COPOMs!B:K,10)+prêmio_de_risco)</f>
        <v>9.9999999999999978E-2</v>
      </c>
      <c r="L365" s="3">
        <f>IF(Table1[[#This Row],[Tesouro Selic: Cenário 3]]="","",(K365+1)^(1/252))</f>
        <v>1.0003782865315343</v>
      </c>
      <c r="M365" s="2">
        <f>IF(Table1[[#This Row],[Column8]]="","",(1+M364)*(L365)-1)</f>
        <v>0.15764187888596215</v>
      </c>
    </row>
    <row r="366" spans="1:13" x14ac:dyDescent="0.25">
      <c r="A366" s="15">
        <f t="shared" si="10"/>
        <v>43325</v>
      </c>
      <c r="B366" s="25">
        <f t="shared" si="11"/>
        <v>9.9500000000000005E-2</v>
      </c>
      <c r="C366" s="3">
        <f>IF(Table1[[#This Row],[Tesouro Prefixado]]="","",(B366+1)^(1/252))</f>
        <v>1.0003764816888006</v>
      </c>
      <c r="D366" s="2">
        <f>IF(Table1[[#This Row],[Column2]]="","",(1+D365)*(C366)-1)</f>
        <v>0.14684368217899824</v>
      </c>
      <c r="E366" s="1">
        <f>IF(Table1[[#This Row],[Column1]]="","",VLOOKUP(A366,COPOMs!B:E,4)+prêmio_de_risco)</f>
        <v>9.2499999999999971E-2</v>
      </c>
      <c r="F366" s="3">
        <f>IF(Table1[[#This Row],[Tesouro Selic: Cenário 1]]="","",(E366+1)^(1/252))</f>
        <v>1.0003511276943453</v>
      </c>
      <c r="G366" s="2">
        <f>IF(Table1[[#This Row],[Column4]]="","",(1+G365)*(F366)-1)</f>
        <v>0.14979532852128008</v>
      </c>
      <c r="H366" s="1">
        <f>IF(Table1[[#This Row],[Column1]]="","",VLOOKUP(A366,COPOMs!B:H,7)+prêmio_de_risco)</f>
        <v>6.7500000000000032E-2</v>
      </c>
      <c r="I366" s="3">
        <f>IF(Table1[[#This Row],[Tesouro Selic: Cenário 2]]="","",(H366+1)^(1/252))</f>
        <v>1.0002592378269568</v>
      </c>
      <c r="J366" s="2">
        <f>IF(Table1[[#This Row],[Column6]]="","",(1+J365)*(I366)-1)</f>
        <v>0.12676324487887514</v>
      </c>
      <c r="K366" s="1">
        <f>IF(Table1[[#This Row],[Column1]]="","",VLOOKUP(A366,COPOMs!B:K,10)+prêmio_de_risco)</f>
        <v>9.9999999999999978E-2</v>
      </c>
      <c r="L366" s="3">
        <f>IF(Table1[[#This Row],[Tesouro Selic: Cenário 3]]="","",(K366+1)^(1/252))</f>
        <v>1.0003782865315343</v>
      </c>
      <c r="M366" s="2">
        <f>IF(Table1[[#This Row],[Column8]]="","",(1+M365)*(L366)-1)</f>
        <v>0.15807979921708482</v>
      </c>
    </row>
    <row r="367" spans="1:13" x14ac:dyDescent="0.25">
      <c r="A367" s="15">
        <f t="shared" si="10"/>
        <v>43326</v>
      </c>
      <c r="B367" s="25">
        <f t="shared" si="11"/>
        <v>9.9500000000000005E-2</v>
      </c>
      <c r="C367" s="3">
        <f>IF(Table1[[#This Row],[Tesouro Prefixado]]="","",(B367+1)^(1/252))</f>
        <v>1.0003764816888006</v>
      </c>
      <c r="D367" s="2">
        <f>IF(Table1[[#This Row],[Column2]]="","",(1+D366)*(C367)-1)</f>
        <v>0.14727544782525515</v>
      </c>
      <c r="E367" s="1">
        <f>IF(Table1[[#This Row],[Column1]]="","",VLOOKUP(A367,COPOMs!B:E,4)+prêmio_de_risco)</f>
        <v>9.2499999999999971E-2</v>
      </c>
      <c r="F367" s="3">
        <f>IF(Table1[[#This Row],[Tesouro Selic: Cenário 1]]="","",(E367+1)^(1/252))</f>
        <v>1.0003511276943453</v>
      </c>
      <c r="G367" s="2">
        <f>IF(Table1[[#This Row],[Column4]]="","",(1+G366)*(F367)-1)</f>
        <v>0.1501990535039528</v>
      </c>
      <c r="H367" s="1">
        <f>IF(Table1[[#This Row],[Column1]]="","",VLOOKUP(A367,COPOMs!B:H,7)+prêmio_de_risco)</f>
        <v>6.7500000000000032E-2</v>
      </c>
      <c r="I367" s="3">
        <f>IF(Table1[[#This Row],[Tesouro Selic: Cenário 2]]="","",(H367+1)^(1/252))</f>
        <v>1.0002592378269568</v>
      </c>
      <c r="J367" s="2">
        <f>IF(Table1[[#This Row],[Column6]]="","",(1+J366)*(I367)-1)</f>
        <v>0.12705534453397238</v>
      </c>
      <c r="K367" s="1">
        <f>IF(Table1[[#This Row],[Column1]]="","",VLOOKUP(A367,COPOMs!B:K,10)+prêmio_de_risco)</f>
        <v>9.9999999999999978E-2</v>
      </c>
      <c r="L367" s="3">
        <f>IF(Table1[[#This Row],[Tesouro Selic: Cenário 3]]="","",(K367+1)^(1/252))</f>
        <v>1.0003782865315343</v>
      </c>
      <c r="M367" s="2">
        <f>IF(Table1[[#This Row],[Column8]]="","",(1+M366)*(L367)-1)</f>
        <v>0.1585178852075706</v>
      </c>
    </row>
    <row r="368" spans="1:13" x14ac:dyDescent="0.25">
      <c r="A368" s="15">
        <f t="shared" si="10"/>
        <v>43327</v>
      </c>
      <c r="B368" s="25">
        <f t="shared" si="11"/>
        <v>9.9500000000000005E-2</v>
      </c>
      <c r="C368" s="3">
        <f>IF(Table1[[#This Row],[Tesouro Prefixado]]="","",(B368+1)^(1/252))</f>
        <v>1.0003764816888006</v>
      </c>
      <c r="D368" s="2">
        <f>IF(Table1[[#This Row],[Column2]]="","",(1+D367)*(C368)-1)</f>
        <v>0.14770737602337181</v>
      </c>
      <c r="E368" s="1">
        <f>IF(Table1[[#This Row],[Column1]]="","",VLOOKUP(A368,COPOMs!B:E,4)+prêmio_de_risco)</f>
        <v>9.2499999999999971E-2</v>
      </c>
      <c r="F368" s="3">
        <f>IF(Table1[[#This Row],[Tesouro Selic: Cenário 1]]="","",(E368+1)^(1/252))</f>
        <v>1.0003511276943453</v>
      </c>
      <c r="G368" s="2">
        <f>IF(Table1[[#This Row],[Column4]]="","",(1+G367)*(F368)-1)</f>
        <v>0.15060292024564781</v>
      </c>
      <c r="H368" s="1">
        <f>IF(Table1[[#This Row],[Column1]]="","",VLOOKUP(A368,COPOMs!B:H,7)+prêmio_de_risco)</f>
        <v>6.7500000000000032E-2</v>
      </c>
      <c r="I368" s="3">
        <f>IF(Table1[[#This Row],[Tesouro Selic: Cenário 2]]="","",(H368+1)^(1/252))</f>
        <v>1.0002592378269568</v>
      </c>
      <c r="J368" s="2">
        <f>IF(Table1[[#This Row],[Column6]]="","",(1+J367)*(I368)-1)</f>
        <v>0.12734751991234949</v>
      </c>
      <c r="K368" s="1">
        <f>IF(Table1[[#This Row],[Column1]]="","",VLOOKUP(A368,COPOMs!B:K,10)+prêmio_de_risco)</f>
        <v>9.9999999999999978E-2</v>
      </c>
      <c r="L368" s="3">
        <f>IF(Table1[[#This Row],[Tesouro Selic: Cenário 3]]="","",(K368+1)^(1/252))</f>
        <v>1.0003782865315343</v>
      </c>
      <c r="M368" s="2">
        <f>IF(Table1[[#This Row],[Column8]]="","",(1+M367)*(L368)-1)</f>
        <v>0.15895613692008626</v>
      </c>
    </row>
    <row r="369" spans="1:13" x14ac:dyDescent="0.25">
      <c r="A369" s="15">
        <f t="shared" si="10"/>
        <v>43328</v>
      </c>
      <c r="B369" s="25">
        <f t="shared" si="11"/>
        <v>9.9500000000000005E-2</v>
      </c>
      <c r="C369" s="3">
        <f>IF(Table1[[#This Row],[Tesouro Prefixado]]="","",(B369+1)^(1/252))</f>
        <v>1.0003764816888006</v>
      </c>
      <c r="D369" s="2">
        <f>IF(Table1[[#This Row],[Column2]]="","",(1+D368)*(C369)-1)</f>
        <v>0.14813946683454593</v>
      </c>
      <c r="E369" s="1">
        <f>IF(Table1[[#This Row],[Column1]]="","",VLOOKUP(A369,COPOMs!B:E,4)+prêmio_de_risco)</f>
        <v>9.2499999999999971E-2</v>
      </c>
      <c r="F369" s="3">
        <f>IF(Table1[[#This Row],[Tesouro Selic: Cenário 1]]="","",(E369+1)^(1/252))</f>
        <v>1.0003511276943453</v>
      </c>
      <c r="G369" s="2">
        <f>IF(Table1[[#This Row],[Column4]]="","",(1+G368)*(F369)-1)</f>
        <v>0.15100692879614064</v>
      </c>
      <c r="H369" s="1">
        <f>IF(Table1[[#This Row],[Column1]]="","",VLOOKUP(A369,COPOMs!B:H,7)+prêmio_de_risco)</f>
        <v>6.7500000000000032E-2</v>
      </c>
      <c r="I369" s="3">
        <f>IF(Table1[[#This Row],[Tesouro Selic: Cenário 2]]="","",(H369+1)^(1/252))</f>
        <v>1.0002592378269568</v>
      </c>
      <c r="J369" s="2">
        <f>IF(Table1[[#This Row],[Column6]]="","",(1+J368)*(I369)-1)</f>
        <v>0.12763977103363677</v>
      </c>
      <c r="K369" s="1">
        <f>IF(Table1[[#This Row],[Column1]]="","",VLOOKUP(A369,COPOMs!B:K,10)+prêmio_de_risco)</f>
        <v>9.9999999999999978E-2</v>
      </c>
      <c r="L369" s="3">
        <f>IF(Table1[[#This Row],[Tesouro Selic: Cenário 3]]="","",(K369+1)^(1/252))</f>
        <v>1.0003782865315343</v>
      </c>
      <c r="M369" s="2">
        <f>IF(Table1[[#This Row],[Column8]]="","",(1+M368)*(L369)-1)</f>
        <v>0.15939455441732209</v>
      </c>
    </row>
    <row r="370" spans="1:13" x14ac:dyDescent="0.25">
      <c r="A370" s="15">
        <f t="shared" si="10"/>
        <v>43329</v>
      </c>
      <c r="B370" s="25">
        <f t="shared" si="11"/>
        <v>9.9500000000000005E-2</v>
      </c>
      <c r="C370" s="3">
        <f>IF(Table1[[#This Row],[Tesouro Prefixado]]="","",(B370+1)^(1/252))</f>
        <v>1.0003764816888006</v>
      </c>
      <c r="D370" s="2">
        <f>IF(Table1[[#This Row],[Column2]]="","",(1+D369)*(C370)-1)</f>
        <v>0.14857172031999832</v>
      </c>
      <c r="E370" s="1">
        <f>IF(Table1[[#This Row],[Column1]]="","",VLOOKUP(A370,COPOMs!B:E,4)+prêmio_de_risco)</f>
        <v>9.2499999999999971E-2</v>
      </c>
      <c r="F370" s="3">
        <f>IF(Table1[[#This Row],[Tesouro Selic: Cenário 1]]="","",(E370+1)^(1/252))</f>
        <v>1.0003511276943453</v>
      </c>
      <c r="G370" s="2">
        <f>IF(Table1[[#This Row],[Column4]]="","",(1+G369)*(F370)-1)</f>
        <v>0.15141107920522434</v>
      </c>
      <c r="H370" s="1">
        <f>IF(Table1[[#This Row],[Column1]]="","",VLOOKUP(A370,COPOMs!B:H,7)+prêmio_de_risco)</f>
        <v>6.7500000000000032E-2</v>
      </c>
      <c r="I370" s="3">
        <f>IF(Table1[[#This Row],[Tesouro Selic: Cenário 2]]="","",(H370+1)^(1/252))</f>
        <v>1.0002592378269568</v>
      </c>
      <c r="J370" s="2">
        <f>IF(Table1[[#This Row],[Column6]]="","",(1+J369)*(I370)-1)</f>
        <v>0.12793209791746962</v>
      </c>
      <c r="K370" s="1">
        <f>IF(Table1[[#This Row],[Column1]]="","",VLOOKUP(A370,COPOMs!B:K,10)+prêmio_de_risco)</f>
        <v>9.9999999999999978E-2</v>
      </c>
      <c r="L370" s="3">
        <f>IF(Table1[[#This Row],[Tesouro Selic: Cenário 3]]="","",(K370+1)^(1/252))</f>
        <v>1.0003782865315343</v>
      </c>
      <c r="M370" s="2">
        <f>IF(Table1[[#This Row],[Column8]]="","",(1+M369)*(L370)-1)</f>
        <v>0.15983313776199237</v>
      </c>
    </row>
    <row r="371" spans="1:13" x14ac:dyDescent="0.25">
      <c r="A371" s="15">
        <f t="shared" si="10"/>
        <v>43332</v>
      </c>
      <c r="B371" s="25">
        <f t="shared" si="11"/>
        <v>9.9500000000000005E-2</v>
      </c>
      <c r="C371" s="3">
        <f>IF(Table1[[#This Row],[Tesouro Prefixado]]="","",(B371+1)^(1/252))</f>
        <v>1.0003764816888006</v>
      </c>
      <c r="D371" s="2">
        <f>IF(Table1[[#This Row],[Column2]]="","",(1+D370)*(C371)-1)</f>
        <v>0.14900413654097289</v>
      </c>
      <c r="E371" s="1">
        <f>IF(Table1[[#This Row],[Column1]]="","",VLOOKUP(A371,COPOMs!B:E,4)+prêmio_de_risco)</f>
        <v>9.2499999999999971E-2</v>
      </c>
      <c r="F371" s="3">
        <f>IF(Table1[[#This Row],[Tesouro Selic: Cenário 1]]="","",(E371+1)^(1/252))</f>
        <v>1.0003511276943453</v>
      </c>
      <c r="G371" s="2">
        <f>IF(Table1[[#This Row],[Column4]]="","",(1+G370)*(F371)-1)</f>
        <v>0.1518153715227093</v>
      </c>
      <c r="H371" s="1">
        <f>IF(Table1[[#This Row],[Column1]]="","",VLOOKUP(A371,COPOMs!B:H,7)+prêmio_de_risco)</f>
        <v>6.7500000000000032E-2</v>
      </c>
      <c r="I371" s="3">
        <f>IF(Table1[[#This Row],[Tesouro Selic: Cenário 2]]="","",(H371+1)^(1/252))</f>
        <v>1.0002592378269568</v>
      </c>
      <c r="J371" s="2">
        <f>IF(Table1[[#This Row],[Column6]]="","",(1+J370)*(I371)-1)</f>
        <v>0.12822450058348855</v>
      </c>
      <c r="K371" s="1">
        <f>IF(Table1[[#This Row],[Column1]]="","",VLOOKUP(A371,COPOMs!B:K,10)+prêmio_de_risco)</f>
        <v>9.9999999999999978E-2</v>
      </c>
      <c r="L371" s="3">
        <f>IF(Table1[[#This Row],[Tesouro Selic: Cenário 3]]="","",(K371+1)^(1/252))</f>
        <v>1.0003782865315343</v>
      </c>
      <c r="M371" s="2">
        <f>IF(Table1[[#This Row],[Column8]]="","",(1+M370)*(L371)-1)</f>
        <v>0.16027188701683492</v>
      </c>
    </row>
    <row r="372" spans="1:13" x14ac:dyDescent="0.25">
      <c r="A372" s="15">
        <f t="shared" si="10"/>
        <v>43333</v>
      </c>
      <c r="B372" s="25">
        <f t="shared" si="11"/>
        <v>9.9500000000000005E-2</v>
      </c>
      <c r="C372" s="3">
        <f>IF(Table1[[#This Row],[Tesouro Prefixado]]="","",(B372+1)^(1/252))</f>
        <v>1.0003764816888006</v>
      </c>
      <c r="D372" s="2">
        <f>IF(Table1[[#This Row],[Column2]]="","",(1+D371)*(C372)-1)</f>
        <v>0.14943671555873661</v>
      </c>
      <c r="E372" s="1">
        <f>IF(Table1[[#This Row],[Column1]]="","",VLOOKUP(A372,COPOMs!B:E,4)+prêmio_de_risco)</f>
        <v>9.2499999999999971E-2</v>
      </c>
      <c r="F372" s="3">
        <f>IF(Table1[[#This Row],[Tesouro Selic: Cenário 1]]="","",(E372+1)^(1/252))</f>
        <v>1.0003511276943453</v>
      </c>
      <c r="G372" s="2">
        <f>IF(Table1[[#This Row],[Column4]]="","",(1+G371)*(F372)-1)</f>
        <v>0.15221980579842365</v>
      </c>
      <c r="H372" s="1">
        <f>IF(Table1[[#This Row],[Column1]]="","",VLOOKUP(A372,COPOMs!B:H,7)+prêmio_de_risco)</f>
        <v>6.7500000000000032E-2</v>
      </c>
      <c r="I372" s="3">
        <f>IF(Table1[[#This Row],[Tesouro Selic: Cenário 2]]="","",(H372+1)^(1/252))</f>
        <v>1.0002592378269568</v>
      </c>
      <c r="J372" s="2">
        <f>IF(Table1[[#This Row],[Column6]]="","",(1+J371)*(I372)-1)</f>
        <v>0.12851697905133919</v>
      </c>
      <c r="K372" s="1">
        <f>IF(Table1[[#This Row],[Column1]]="","",VLOOKUP(A372,COPOMs!B:K,10)+prêmio_de_risco)</f>
        <v>9.9999999999999978E-2</v>
      </c>
      <c r="L372" s="3">
        <f>IF(Table1[[#This Row],[Tesouro Selic: Cenário 3]]="","",(K372+1)^(1/252))</f>
        <v>1.0003782865315343</v>
      </c>
      <c r="M372" s="2">
        <f>IF(Table1[[#This Row],[Column8]]="","",(1+M371)*(L372)-1)</f>
        <v>0.16071080224461132</v>
      </c>
    </row>
    <row r="373" spans="1:13" x14ac:dyDescent="0.25">
      <c r="A373" s="15">
        <f t="shared" si="10"/>
        <v>43334</v>
      </c>
      <c r="B373" s="25">
        <f t="shared" si="11"/>
        <v>9.9500000000000005E-2</v>
      </c>
      <c r="C373" s="3">
        <f>IF(Table1[[#This Row],[Tesouro Prefixado]]="","",(B373+1)^(1/252))</f>
        <v>1.0003764816888006</v>
      </c>
      <c r="D373" s="2">
        <f>IF(Table1[[#This Row],[Column2]]="","",(1+D372)*(C373)-1)</f>
        <v>0.14986945743457958</v>
      </c>
      <c r="E373" s="1">
        <f>IF(Table1[[#This Row],[Column1]]="","",VLOOKUP(A373,COPOMs!B:E,4)+prêmio_de_risco)</f>
        <v>9.2499999999999971E-2</v>
      </c>
      <c r="F373" s="3">
        <f>IF(Table1[[#This Row],[Tesouro Selic: Cenário 1]]="","",(E373+1)^(1/252))</f>
        <v>1.0003511276943453</v>
      </c>
      <c r="G373" s="2">
        <f>IF(Table1[[#This Row],[Column4]]="","",(1+G372)*(F373)-1)</f>
        <v>0.15262438208221263</v>
      </c>
      <c r="H373" s="1">
        <f>IF(Table1[[#This Row],[Column1]]="","",VLOOKUP(A373,COPOMs!B:H,7)+prêmio_de_risco)</f>
        <v>6.7500000000000032E-2</v>
      </c>
      <c r="I373" s="3">
        <f>IF(Table1[[#This Row],[Tesouro Selic: Cenário 2]]="","",(H373+1)^(1/252))</f>
        <v>1.0002592378269568</v>
      </c>
      <c r="J373" s="2">
        <f>IF(Table1[[#This Row],[Column6]]="","",(1+J372)*(I373)-1)</f>
        <v>0.12880953334067224</v>
      </c>
      <c r="K373" s="1">
        <f>IF(Table1[[#This Row],[Column1]]="","",VLOOKUP(A373,COPOMs!B:K,10)+prêmio_de_risco)</f>
        <v>9.9999999999999978E-2</v>
      </c>
      <c r="L373" s="3">
        <f>IF(Table1[[#This Row],[Tesouro Selic: Cenário 3]]="","",(K373+1)^(1/252))</f>
        <v>1.0003782865315343</v>
      </c>
      <c r="M373" s="2">
        <f>IF(Table1[[#This Row],[Column8]]="","",(1+M372)*(L373)-1)</f>
        <v>0.16114988350810688</v>
      </c>
    </row>
    <row r="374" spans="1:13" x14ac:dyDescent="0.25">
      <c r="A374" s="15">
        <f t="shared" si="10"/>
        <v>43335</v>
      </c>
      <c r="B374" s="25">
        <f t="shared" si="11"/>
        <v>9.9500000000000005E-2</v>
      </c>
      <c r="C374" s="3">
        <f>IF(Table1[[#This Row],[Tesouro Prefixado]]="","",(B374+1)^(1/252))</f>
        <v>1.0003764816888006</v>
      </c>
      <c r="D374" s="2">
        <f>IF(Table1[[#This Row],[Column2]]="","",(1+D373)*(C374)-1)</f>
        <v>0.15030236222981475</v>
      </c>
      <c r="E374" s="1">
        <f>IF(Table1[[#This Row],[Column1]]="","",VLOOKUP(A374,COPOMs!B:E,4)+prêmio_de_risco)</f>
        <v>9.2499999999999971E-2</v>
      </c>
      <c r="F374" s="3">
        <f>IF(Table1[[#This Row],[Tesouro Selic: Cenário 1]]="","",(E374+1)^(1/252))</f>
        <v>1.0003511276943453</v>
      </c>
      <c r="G374" s="2">
        <f>IF(Table1[[#This Row],[Column4]]="","",(1+G373)*(F374)-1)</f>
        <v>0.15302910042393925</v>
      </c>
      <c r="H374" s="1">
        <f>IF(Table1[[#This Row],[Column1]]="","",VLOOKUP(A374,COPOMs!B:H,7)+prêmio_de_risco)</f>
        <v>6.7500000000000032E-2</v>
      </c>
      <c r="I374" s="3">
        <f>IF(Table1[[#This Row],[Tesouro Selic: Cenário 2]]="","",(H374+1)^(1/252))</f>
        <v>1.0002592378269568</v>
      </c>
      <c r="J374" s="2">
        <f>IF(Table1[[#This Row],[Column6]]="","",(1+J373)*(I374)-1)</f>
        <v>0.12910216347114356</v>
      </c>
      <c r="K374" s="1">
        <f>IF(Table1[[#This Row],[Column1]]="","",VLOOKUP(A374,COPOMs!B:K,10)+prêmio_de_risco)</f>
        <v>9.9999999999999978E-2</v>
      </c>
      <c r="L374" s="3">
        <f>IF(Table1[[#This Row],[Tesouro Selic: Cenário 3]]="","",(K374+1)^(1/252))</f>
        <v>1.0003782865315343</v>
      </c>
      <c r="M374" s="2">
        <f>IF(Table1[[#This Row],[Column8]]="","",(1+M373)*(L374)-1)</f>
        <v>0.16158913087013049</v>
      </c>
    </row>
    <row r="375" spans="1:13" x14ac:dyDescent="0.25">
      <c r="A375" s="15">
        <f t="shared" si="10"/>
        <v>43336</v>
      </c>
      <c r="B375" s="25">
        <f t="shared" si="11"/>
        <v>9.9500000000000005E-2</v>
      </c>
      <c r="C375" s="3">
        <f>IF(Table1[[#This Row],[Tesouro Prefixado]]="","",(B375+1)^(1/252))</f>
        <v>1.0003764816888006</v>
      </c>
      <c r="D375" s="2">
        <f>IF(Table1[[#This Row],[Column2]]="","",(1+D374)*(C375)-1)</f>
        <v>0.15073543000577838</v>
      </c>
      <c r="E375" s="1">
        <f>IF(Table1[[#This Row],[Column1]]="","",VLOOKUP(A375,COPOMs!B:E,4)+prêmio_de_risco)</f>
        <v>9.2499999999999971E-2</v>
      </c>
      <c r="F375" s="3">
        <f>IF(Table1[[#This Row],[Tesouro Selic: Cenário 1]]="","",(E375+1)^(1/252))</f>
        <v>1.0003511276943453</v>
      </c>
      <c r="G375" s="2">
        <f>IF(Table1[[#This Row],[Column4]]="","",(1+G374)*(F375)-1)</f>
        <v>0.15343396087348404</v>
      </c>
      <c r="H375" s="1">
        <f>IF(Table1[[#This Row],[Column1]]="","",VLOOKUP(A375,COPOMs!B:H,7)+prêmio_de_risco)</f>
        <v>6.7500000000000032E-2</v>
      </c>
      <c r="I375" s="3">
        <f>IF(Table1[[#This Row],[Tesouro Selic: Cenário 2]]="","",(H375+1)^(1/252))</f>
        <v>1.0002592378269568</v>
      </c>
      <c r="J375" s="2">
        <f>IF(Table1[[#This Row],[Column6]]="","",(1+J374)*(I375)-1)</f>
        <v>0.12939486946241407</v>
      </c>
      <c r="K375" s="1">
        <f>IF(Table1[[#This Row],[Column1]]="","",VLOOKUP(A375,COPOMs!B:K,10)+prêmio_de_risco)</f>
        <v>9.9999999999999978E-2</v>
      </c>
      <c r="L375" s="3">
        <f>IF(Table1[[#This Row],[Tesouro Selic: Cenário 3]]="","",(K375+1)^(1/252))</f>
        <v>1.0003782865315343</v>
      </c>
      <c r="M375" s="2">
        <f>IF(Table1[[#This Row],[Column8]]="","",(1+M374)*(L375)-1)</f>
        <v>0.16202854439351522</v>
      </c>
    </row>
    <row r="376" spans="1:13" x14ac:dyDescent="0.25">
      <c r="A376" s="15">
        <f t="shared" si="10"/>
        <v>43339</v>
      </c>
      <c r="B376" s="25">
        <f t="shared" si="11"/>
        <v>9.9500000000000005E-2</v>
      </c>
      <c r="C376" s="3">
        <f>IF(Table1[[#This Row],[Tesouro Prefixado]]="","",(B376+1)^(1/252))</f>
        <v>1.0003764816888006</v>
      </c>
      <c r="D376" s="2">
        <f>IF(Table1[[#This Row],[Column2]]="","",(1+D375)*(C376)-1)</f>
        <v>0.15116866082382963</v>
      </c>
      <c r="E376" s="1">
        <f>IF(Table1[[#This Row],[Column1]]="","",VLOOKUP(A376,COPOMs!B:E,4)+prêmio_de_risco)</f>
        <v>9.2499999999999971E-2</v>
      </c>
      <c r="F376" s="3">
        <f>IF(Table1[[#This Row],[Tesouro Selic: Cenário 1]]="","",(E376+1)^(1/252))</f>
        <v>1.0003511276943453</v>
      </c>
      <c r="G376" s="2">
        <f>IF(Table1[[#This Row],[Column4]]="","",(1+G375)*(F376)-1)</f>
        <v>0.15383896348074511</v>
      </c>
      <c r="H376" s="1">
        <f>IF(Table1[[#This Row],[Column1]]="","",VLOOKUP(A376,COPOMs!B:H,7)+prêmio_de_risco)</f>
        <v>6.7500000000000032E-2</v>
      </c>
      <c r="I376" s="3">
        <f>IF(Table1[[#This Row],[Tesouro Selic: Cenário 2]]="","",(H376+1)^(1/252))</f>
        <v>1.0002592378269568</v>
      </c>
      <c r="J376" s="2">
        <f>IF(Table1[[#This Row],[Column6]]="","",(1+J375)*(I376)-1)</f>
        <v>0.12968765133414961</v>
      </c>
      <c r="K376" s="1">
        <f>IF(Table1[[#This Row],[Column1]]="","",VLOOKUP(A376,COPOMs!B:K,10)+prêmio_de_risco)</f>
        <v>9.9999999999999978E-2</v>
      </c>
      <c r="L376" s="3">
        <f>IF(Table1[[#This Row],[Tesouro Selic: Cenário 3]]="","",(K376+1)^(1/252))</f>
        <v>1.0003782865315343</v>
      </c>
      <c r="M376" s="2">
        <f>IF(Table1[[#This Row],[Column8]]="","",(1+M375)*(L376)-1)</f>
        <v>0.16246812414111766</v>
      </c>
    </row>
    <row r="377" spans="1:13" x14ac:dyDescent="0.25">
      <c r="A377" s="15">
        <f t="shared" si="10"/>
        <v>43340</v>
      </c>
      <c r="B377" s="25">
        <f t="shared" si="11"/>
        <v>9.9500000000000005E-2</v>
      </c>
      <c r="C377" s="3">
        <f>IF(Table1[[#This Row],[Tesouro Prefixado]]="","",(B377+1)^(1/252))</f>
        <v>1.0003764816888006</v>
      </c>
      <c r="D377" s="2">
        <f>IF(Table1[[#This Row],[Column2]]="","",(1+D376)*(C377)-1)</f>
        <v>0.15160205474535093</v>
      </c>
      <c r="E377" s="1">
        <f>IF(Table1[[#This Row],[Column1]]="","",VLOOKUP(A377,COPOMs!B:E,4)+prêmio_de_risco)</f>
        <v>9.2499999999999971E-2</v>
      </c>
      <c r="F377" s="3">
        <f>IF(Table1[[#This Row],[Tesouro Selic: Cenário 1]]="","",(E377+1)^(1/252))</f>
        <v>1.0003511276943453</v>
      </c>
      <c r="G377" s="2">
        <f>IF(Table1[[#This Row],[Column4]]="","",(1+G376)*(F377)-1)</f>
        <v>0.15424410829563784</v>
      </c>
      <c r="H377" s="1">
        <f>IF(Table1[[#This Row],[Column1]]="","",VLOOKUP(A377,COPOMs!B:H,7)+prêmio_de_risco)</f>
        <v>6.7500000000000032E-2</v>
      </c>
      <c r="I377" s="3">
        <f>IF(Table1[[#This Row],[Tesouro Selic: Cenário 2]]="","",(H377+1)^(1/252))</f>
        <v>1.0002592378269568</v>
      </c>
      <c r="J377" s="2">
        <f>IF(Table1[[#This Row],[Column6]]="","",(1+J376)*(I377)-1)</f>
        <v>0.12998050910602132</v>
      </c>
      <c r="K377" s="1">
        <f>IF(Table1[[#This Row],[Column1]]="","",VLOOKUP(A377,COPOMs!B:K,10)+prêmio_de_risco)</f>
        <v>9.9999999999999978E-2</v>
      </c>
      <c r="L377" s="3">
        <f>IF(Table1[[#This Row],[Tesouro Selic: Cenário 3]]="","",(K377+1)^(1/252))</f>
        <v>1.0003782865315343</v>
      </c>
      <c r="M377" s="2">
        <f>IF(Table1[[#This Row],[Column8]]="","",(1+M376)*(L377)-1)</f>
        <v>0.1629078701758182</v>
      </c>
    </row>
    <row r="378" spans="1:13" x14ac:dyDescent="0.25">
      <c r="A378" s="15">
        <f t="shared" si="10"/>
        <v>43341</v>
      </c>
      <c r="B378" s="25">
        <f t="shared" si="11"/>
        <v>9.9500000000000005E-2</v>
      </c>
      <c r="C378" s="3">
        <f>IF(Table1[[#This Row],[Tesouro Prefixado]]="","",(B378+1)^(1/252))</f>
        <v>1.0003764816888006</v>
      </c>
      <c r="D378" s="2">
        <f>IF(Table1[[#This Row],[Column2]]="","",(1+D377)*(C378)-1)</f>
        <v>0.15203561183174763</v>
      </c>
      <c r="E378" s="1">
        <f>IF(Table1[[#This Row],[Column1]]="","",VLOOKUP(A378,COPOMs!B:E,4)+prêmio_de_risco)</f>
        <v>9.2499999999999971E-2</v>
      </c>
      <c r="F378" s="3">
        <f>IF(Table1[[#This Row],[Tesouro Selic: Cenário 1]]="","",(E378+1)^(1/252))</f>
        <v>1.0003511276943453</v>
      </c>
      <c r="G378" s="2">
        <f>IF(Table1[[#This Row],[Column4]]="","",(1+G377)*(F378)-1)</f>
        <v>0.15464939536809541</v>
      </c>
      <c r="H378" s="1">
        <f>IF(Table1[[#This Row],[Column1]]="","",VLOOKUP(A378,COPOMs!B:H,7)+prêmio_de_risco)</f>
        <v>6.7500000000000032E-2</v>
      </c>
      <c r="I378" s="3">
        <f>IF(Table1[[#This Row],[Tesouro Selic: Cenário 2]]="","",(H378+1)^(1/252))</f>
        <v>1.0002592378269568</v>
      </c>
      <c r="J378" s="2">
        <f>IF(Table1[[#This Row],[Column6]]="","",(1+J377)*(I378)-1)</f>
        <v>0.13027344279770547</v>
      </c>
      <c r="K378" s="1">
        <f>IF(Table1[[#This Row],[Column1]]="","",VLOOKUP(A378,COPOMs!B:K,10)+prêmio_de_risco)</f>
        <v>9.9999999999999978E-2</v>
      </c>
      <c r="L378" s="3">
        <f>IF(Table1[[#This Row],[Tesouro Selic: Cenário 3]]="","",(K378+1)^(1/252))</f>
        <v>1.0003782865315343</v>
      </c>
      <c r="M378" s="2">
        <f>IF(Table1[[#This Row],[Column8]]="","",(1+M377)*(L378)-1)</f>
        <v>0.16334778256052096</v>
      </c>
    </row>
    <row r="379" spans="1:13" x14ac:dyDescent="0.25">
      <c r="A379" s="15">
        <f t="shared" si="10"/>
        <v>43342</v>
      </c>
      <c r="B379" s="25">
        <f t="shared" si="11"/>
        <v>9.9500000000000005E-2</v>
      </c>
      <c r="C379" s="3">
        <f>IF(Table1[[#This Row],[Tesouro Prefixado]]="","",(B379+1)^(1/252))</f>
        <v>1.0003764816888006</v>
      </c>
      <c r="D379" s="2">
        <f>IF(Table1[[#This Row],[Column2]]="","",(1+D378)*(C379)-1)</f>
        <v>0.15246933214444836</v>
      </c>
      <c r="E379" s="1">
        <f>IF(Table1[[#This Row],[Column1]]="","",VLOOKUP(A379,COPOMs!B:E,4)+prêmio_de_risco)</f>
        <v>9.2499999999999971E-2</v>
      </c>
      <c r="F379" s="3">
        <f>IF(Table1[[#This Row],[Tesouro Selic: Cenário 1]]="","",(E379+1)^(1/252))</f>
        <v>1.0003511276943453</v>
      </c>
      <c r="G379" s="2">
        <f>IF(Table1[[#This Row],[Column4]]="","",(1+G378)*(F379)-1)</f>
        <v>0.15505482474806831</v>
      </c>
      <c r="H379" s="1">
        <f>IF(Table1[[#This Row],[Column1]]="","",VLOOKUP(A379,COPOMs!B:H,7)+prêmio_de_risco)</f>
        <v>6.7500000000000032E-2</v>
      </c>
      <c r="I379" s="3">
        <f>IF(Table1[[#This Row],[Tesouro Selic: Cenário 2]]="","",(H379+1)^(1/252))</f>
        <v>1.0002592378269568</v>
      </c>
      <c r="J379" s="2">
        <f>IF(Table1[[#This Row],[Column6]]="","",(1+J378)*(I379)-1)</f>
        <v>0.13056645242888343</v>
      </c>
      <c r="K379" s="1">
        <f>IF(Table1[[#This Row],[Column1]]="","",VLOOKUP(A379,COPOMs!B:K,10)+prêmio_de_risco)</f>
        <v>9.9999999999999978E-2</v>
      </c>
      <c r="L379" s="3">
        <f>IF(Table1[[#This Row],[Tesouro Selic: Cenário 3]]="","",(K379+1)^(1/252))</f>
        <v>1.0003782865315343</v>
      </c>
      <c r="M379" s="2">
        <f>IF(Table1[[#This Row],[Column8]]="","",(1+M378)*(L379)-1)</f>
        <v>0.16378786135815382</v>
      </c>
    </row>
    <row r="380" spans="1:13" x14ac:dyDescent="0.25">
      <c r="A380" s="15">
        <f t="shared" si="10"/>
        <v>43343</v>
      </c>
      <c r="B380" s="25">
        <f t="shared" si="11"/>
        <v>9.9500000000000005E-2</v>
      </c>
      <c r="C380" s="3">
        <f>IF(Table1[[#This Row],[Tesouro Prefixado]]="","",(B380+1)^(1/252))</f>
        <v>1.0003764816888006</v>
      </c>
      <c r="D380" s="2">
        <f>IF(Table1[[#This Row],[Column2]]="","",(1+D379)*(C380)-1)</f>
        <v>0.15290321574490484</v>
      </c>
      <c r="E380" s="1">
        <f>IF(Table1[[#This Row],[Column1]]="","",VLOOKUP(A380,COPOMs!B:E,4)+prêmio_de_risco)</f>
        <v>9.2499999999999971E-2</v>
      </c>
      <c r="F380" s="3">
        <f>IF(Table1[[#This Row],[Tesouro Selic: Cenário 1]]="","",(E380+1)^(1/252))</f>
        <v>1.0003511276943453</v>
      </c>
      <c r="G380" s="2">
        <f>IF(Table1[[#This Row],[Column4]]="","",(1+G379)*(F380)-1)</f>
        <v>0.15546039648552457</v>
      </c>
      <c r="H380" s="1">
        <f>IF(Table1[[#This Row],[Column1]]="","",VLOOKUP(A380,COPOMs!B:H,7)+prêmio_de_risco)</f>
        <v>6.7500000000000032E-2</v>
      </c>
      <c r="I380" s="3">
        <f>IF(Table1[[#This Row],[Tesouro Selic: Cenário 2]]="","",(H380+1)^(1/252))</f>
        <v>1.0002592378269568</v>
      </c>
      <c r="J380" s="2">
        <f>IF(Table1[[#This Row],[Column6]]="","",(1+J379)*(I380)-1)</f>
        <v>0.13085953801924144</v>
      </c>
      <c r="K380" s="1">
        <f>IF(Table1[[#This Row],[Column1]]="","",VLOOKUP(A380,COPOMs!B:K,10)+prêmio_de_risco)</f>
        <v>9.9999999999999978E-2</v>
      </c>
      <c r="L380" s="3">
        <f>IF(Table1[[#This Row],[Tesouro Selic: Cenário 3]]="","",(K380+1)^(1/252))</f>
        <v>1.0003782865315343</v>
      </c>
      <c r="M380" s="2">
        <f>IF(Table1[[#This Row],[Column8]]="","",(1+M379)*(L380)-1)</f>
        <v>0.16422810663166865</v>
      </c>
    </row>
    <row r="381" spans="1:13" x14ac:dyDescent="0.25">
      <c r="A381" s="15">
        <f t="shared" si="10"/>
        <v>43346</v>
      </c>
      <c r="B381" s="25">
        <f t="shared" si="11"/>
        <v>9.9500000000000005E-2</v>
      </c>
      <c r="C381" s="3">
        <f>IF(Table1[[#This Row],[Tesouro Prefixado]]="","",(B381+1)^(1/252))</f>
        <v>1.0003764816888006</v>
      </c>
      <c r="D381" s="2">
        <f>IF(Table1[[#This Row],[Column2]]="","",(1+D380)*(C381)-1)</f>
        <v>0.15333726269459214</v>
      </c>
      <c r="E381" s="1">
        <f>IF(Table1[[#This Row],[Column1]]="","",VLOOKUP(A381,COPOMs!B:E,4)+prêmio_de_risco)</f>
        <v>9.2499999999999971E-2</v>
      </c>
      <c r="F381" s="3">
        <f>IF(Table1[[#This Row],[Tesouro Selic: Cenário 1]]="","",(E381+1)^(1/252))</f>
        <v>1.0003511276943453</v>
      </c>
      <c r="G381" s="2">
        <f>IF(Table1[[#This Row],[Column4]]="","",(1+G380)*(F381)-1)</f>
        <v>0.15586611063044975</v>
      </c>
      <c r="H381" s="1">
        <f>IF(Table1[[#This Row],[Column1]]="","",VLOOKUP(A381,COPOMs!B:H,7)+prêmio_de_risco)</f>
        <v>6.7500000000000032E-2</v>
      </c>
      <c r="I381" s="3">
        <f>IF(Table1[[#This Row],[Tesouro Selic: Cenário 2]]="","",(H381+1)^(1/252))</f>
        <v>1.0002592378269568</v>
      </c>
      <c r="J381" s="2">
        <f>IF(Table1[[#This Row],[Column6]]="","",(1+J380)*(I381)-1)</f>
        <v>0.13115269958847087</v>
      </c>
      <c r="K381" s="1">
        <f>IF(Table1[[#This Row],[Column1]]="","",VLOOKUP(A381,COPOMs!B:K,10)+prêmio_de_risco)</f>
        <v>9.9999999999999978E-2</v>
      </c>
      <c r="L381" s="3">
        <f>IF(Table1[[#This Row],[Tesouro Selic: Cenário 3]]="","",(K381+1)^(1/252))</f>
        <v>1.0003782865315343</v>
      </c>
      <c r="M381" s="2">
        <f>IF(Table1[[#This Row],[Column8]]="","",(1+M380)*(L381)-1)</f>
        <v>0.16466851844404107</v>
      </c>
    </row>
    <row r="382" spans="1:13" x14ac:dyDescent="0.25">
      <c r="A382" s="15">
        <f t="shared" si="10"/>
        <v>43347</v>
      </c>
      <c r="B382" s="25">
        <f t="shared" si="11"/>
        <v>9.9500000000000005E-2</v>
      </c>
      <c r="C382" s="3">
        <f>IF(Table1[[#This Row],[Tesouro Prefixado]]="","",(B382+1)^(1/252))</f>
        <v>1.0003764816888006</v>
      </c>
      <c r="D382" s="2">
        <f>IF(Table1[[#This Row],[Column2]]="","",(1+D381)*(C382)-1)</f>
        <v>0.15377147305500793</v>
      </c>
      <c r="E382" s="1">
        <f>IF(Table1[[#This Row],[Column1]]="","",VLOOKUP(A382,COPOMs!B:E,4)+prêmio_de_risco)</f>
        <v>9.2499999999999971E-2</v>
      </c>
      <c r="F382" s="3">
        <f>IF(Table1[[#This Row],[Tesouro Selic: Cenário 1]]="","",(E382+1)^(1/252))</f>
        <v>1.0003511276943453</v>
      </c>
      <c r="G382" s="2">
        <f>IF(Table1[[#This Row],[Column4]]="","",(1+G381)*(F382)-1)</f>
        <v>0.1562719672328472</v>
      </c>
      <c r="H382" s="1">
        <f>IF(Table1[[#This Row],[Column1]]="","",VLOOKUP(A382,COPOMs!B:H,7)+prêmio_de_risco)</f>
        <v>6.7500000000000032E-2</v>
      </c>
      <c r="I382" s="3">
        <f>IF(Table1[[#This Row],[Tesouro Selic: Cenário 2]]="","",(H382+1)^(1/252))</f>
        <v>1.0002592378269568</v>
      </c>
      <c r="J382" s="2">
        <f>IF(Table1[[#This Row],[Column6]]="","",(1+J381)*(I382)-1)</f>
        <v>0.1314459371562684</v>
      </c>
      <c r="K382" s="1">
        <f>IF(Table1[[#This Row],[Column1]]="","",VLOOKUP(A382,COPOMs!B:K,10)+prêmio_de_risco)</f>
        <v>9.9999999999999978E-2</v>
      </c>
      <c r="L382" s="3">
        <f>IF(Table1[[#This Row],[Tesouro Selic: Cenário 3]]="","",(K382+1)^(1/252))</f>
        <v>1.0003782865315343</v>
      </c>
      <c r="M382" s="2">
        <f>IF(Table1[[#This Row],[Column8]]="","",(1+M381)*(L382)-1)</f>
        <v>0.16510909685827047</v>
      </c>
    </row>
    <row r="383" spans="1:13" x14ac:dyDescent="0.25">
      <c r="A383" s="15">
        <f t="shared" si="10"/>
        <v>43348</v>
      </c>
      <c r="B383" s="25">
        <f t="shared" si="11"/>
        <v>9.9500000000000005E-2</v>
      </c>
      <c r="C383" s="3">
        <f>IF(Table1[[#This Row],[Tesouro Prefixado]]="","",(B383+1)^(1/252))</f>
        <v>1.0003764816888006</v>
      </c>
      <c r="D383" s="2">
        <f>IF(Table1[[#This Row],[Column2]]="","",(1+D382)*(C383)-1)</f>
        <v>0.15420584688767369</v>
      </c>
      <c r="E383" s="1">
        <f>IF(Table1[[#This Row],[Column1]]="","",VLOOKUP(A383,COPOMs!B:E,4)+prêmio_de_risco)</f>
        <v>9.2499999999999971E-2</v>
      </c>
      <c r="F383" s="3">
        <f>IF(Table1[[#This Row],[Tesouro Selic: Cenário 1]]="","",(E383+1)^(1/252))</f>
        <v>1.0003511276943453</v>
      </c>
      <c r="G383" s="2">
        <f>IF(Table1[[#This Row],[Column4]]="","",(1+G382)*(F383)-1)</f>
        <v>0.15667796634273778</v>
      </c>
      <c r="H383" s="1">
        <f>IF(Table1[[#This Row],[Column1]]="","",VLOOKUP(A383,COPOMs!B:H,7)+prêmio_de_risco)</f>
        <v>6.7500000000000032E-2</v>
      </c>
      <c r="I383" s="3">
        <f>IF(Table1[[#This Row],[Tesouro Selic: Cenário 2]]="","",(H383+1)^(1/252))</f>
        <v>1.0002592378269568</v>
      </c>
      <c r="J383" s="2">
        <f>IF(Table1[[#This Row],[Column6]]="","",(1+J382)*(I383)-1)</f>
        <v>0.13173925074233583</v>
      </c>
      <c r="K383" s="1">
        <f>IF(Table1[[#This Row],[Column1]]="","",VLOOKUP(A383,COPOMs!B:K,10)+prêmio_de_risco)</f>
        <v>9.9999999999999978E-2</v>
      </c>
      <c r="L383" s="3">
        <f>IF(Table1[[#This Row],[Tesouro Selic: Cenário 3]]="","",(K383+1)^(1/252))</f>
        <v>1.0003782865315343</v>
      </c>
      <c r="M383" s="2">
        <f>IF(Table1[[#This Row],[Column8]]="","",(1+M382)*(L383)-1)</f>
        <v>0.16554984193737998</v>
      </c>
    </row>
    <row r="384" spans="1:13" x14ac:dyDescent="0.25">
      <c r="A384" s="15">
        <f t="shared" si="10"/>
        <v>43349</v>
      </c>
      <c r="B384" s="25">
        <f t="shared" si="11"/>
        <v>9.9500000000000005E-2</v>
      </c>
      <c r="C384" s="3">
        <f>IF(Table1[[#This Row],[Tesouro Prefixado]]="","",(B384+1)^(1/252))</f>
        <v>1.0003764816888006</v>
      </c>
      <c r="D384" s="2">
        <f>IF(Table1[[#This Row],[Column2]]="","",(1+D383)*(C384)-1)</f>
        <v>0.15464038425413351</v>
      </c>
      <c r="E384" s="1">
        <f>IF(Table1[[#This Row],[Column1]]="","",VLOOKUP(A384,COPOMs!B:E,4)+prêmio_de_risco)</f>
        <v>9.2499999999999971E-2</v>
      </c>
      <c r="F384" s="3">
        <f>IF(Table1[[#This Row],[Tesouro Selic: Cenário 1]]="","",(E384+1)^(1/252))</f>
        <v>1.0003511276943453</v>
      </c>
      <c r="G384" s="2">
        <f>IF(Table1[[#This Row],[Column4]]="","",(1+G383)*(F384)-1)</f>
        <v>0.15708410801015971</v>
      </c>
      <c r="H384" s="1">
        <f>IF(Table1[[#This Row],[Column1]]="","",VLOOKUP(A384,COPOMs!B:H,7)+prêmio_de_risco)</f>
        <v>6.7500000000000032E-2</v>
      </c>
      <c r="I384" s="3">
        <f>IF(Table1[[#This Row],[Tesouro Selic: Cenário 2]]="","",(H384+1)^(1/252))</f>
        <v>1.0002592378269568</v>
      </c>
      <c r="J384" s="2">
        <f>IF(Table1[[#This Row],[Column6]]="","",(1+J383)*(I384)-1)</f>
        <v>0.13203264036638007</v>
      </c>
      <c r="K384" s="1">
        <f>IF(Table1[[#This Row],[Column1]]="","",VLOOKUP(A384,COPOMs!B:K,10)+prêmio_de_risco)</f>
        <v>9.9999999999999978E-2</v>
      </c>
      <c r="L384" s="3">
        <f>IF(Table1[[#This Row],[Tesouro Selic: Cenário 3]]="","",(K384+1)^(1/252))</f>
        <v>1.0003782865315343</v>
      </c>
      <c r="M384" s="2">
        <f>IF(Table1[[#This Row],[Column8]]="","",(1+M383)*(L384)-1)</f>
        <v>0.16599075374441674</v>
      </c>
    </row>
    <row r="385" spans="1:13" x14ac:dyDescent="0.25">
      <c r="A385" s="15">
        <f t="shared" si="10"/>
        <v>43353</v>
      </c>
      <c r="B385" s="25">
        <f t="shared" si="11"/>
        <v>9.9500000000000005E-2</v>
      </c>
      <c r="C385" s="3">
        <f>IF(Table1[[#This Row],[Tesouro Prefixado]]="","",(B385+1)^(1/252))</f>
        <v>1.0003764816888006</v>
      </c>
      <c r="D385" s="2">
        <f>IF(Table1[[#This Row],[Column2]]="","",(1+D384)*(C385)-1)</f>
        <v>0.15507508521595481</v>
      </c>
      <c r="E385" s="1">
        <f>IF(Table1[[#This Row],[Column1]]="","",VLOOKUP(A385,COPOMs!B:E,4)+prêmio_de_risco)</f>
        <v>9.2499999999999971E-2</v>
      </c>
      <c r="F385" s="3">
        <f>IF(Table1[[#This Row],[Tesouro Selic: Cenário 1]]="","",(E385+1)^(1/252))</f>
        <v>1.0003511276943453</v>
      </c>
      <c r="G385" s="2">
        <f>IF(Table1[[#This Row],[Column4]]="","",(1+G384)*(F385)-1)</f>
        <v>0.15749039228516892</v>
      </c>
      <c r="H385" s="1">
        <f>IF(Table1[[#This Row],[Column1]]="","",VLOOKUP(A385,COPOMs!B:H,7)+prêmio_de_risco)</f>
        <v>6.7500000000000032E-2</v>
      </c>
      <c r="I385" s="3">
        <f>IF(Table1[[#This Row],[Tesouro Selic: Cenário 2]]="","",(H385+1)^(1/252))</f>
        <v>1.0002592378269568</v>
      </c>
      <c r="J385" s="2">
        <f>IF(Table1[[#This Row],[Column6]]="","",(1+J384)*(I385)-1)</f>
        <v>0.1323261060481129</v>
      </c>
      <c r="K385" s="1">
        <f>IF(Table1[[#This Row],[Column1]]="","",VLOOKUP(A385,COPOMs!B:K,10)+prêmio_de_risco)</f>
        <v>9.9999999999999978E-2</v>
      </c>
      <c r="L385" s="3">
        <f>IF(Table1[[#This Row],[Tesouro Selic: Cenário 3]]="","",(K385+1)^(1/252))</f>
        <v>1.0003782865315343</v>
      </c>
      <c r="M385" s="2">
        <f>IF(Table1[[#This Row],[Column8]]="","",(1+M384)*(L385)-1)</f>
        <v>0.16643183234245185</v>
      </c>
    </row>
    <row r="386" spans="1:13" x14ac:dyDescent="0.25">
      <c r="A386" s="15">
        <f t="shared" si="10"/>
        <v>43354</v>
      </c>
      <c r="B386" s="25">
        <f t="shared" si="11"/>
        <v>9.9500000000000005E-2</v>
      </c>
      <c r="C386" s="3">
        <f>IF(Table1[[#This Row],[Tesouro Prefixado]]="","",(B386+1)^(1/252))</f>
        <v>1.0003764816888006</v>
      </c>
      <c r="D386" s="2">
        <f>IF(Table1[[#This Row],[Column2]]="","",(1+D385)*(C386)-1)</f>
        <v>0.15550994983472832</v>
      </c>
      <c r="E386" s="1">
        <f>IF(Table1[[#This Row],[Column1]]="","",VLOOKUP(A386,COPOMs!B:E,4)+prêmio_de_risco)</f>
        <v>9.2499999999999971E-2</v>
      </c>
      <c r="F386" s="3">
        <f>IF(Table1[[#This Row],[Tesouro Selic: Cenário 1]]="","",(E386+1)^(1/252))</f>
        <v>1.0003511276943453</v>
      </c>
      <c r="G386" s="2">
        <f>IF(Table1[[#This Row],[Column4]]="","",(1+G385)*(F386)-1)</f>
        <v>0.15789681921783894</v>
      </c>
      <c r="H386" s="1">
        <f>IF(Table1[[#This Row],[Column1]]="","",VLOOKUP(A386,COPOMs!B:H,7)+prêmio_de_risco)</f>
        <v>6.7500000000000032E-2</v>
      </c>
      <c r="I386" s="3">
        <f>IF(Table1[[#This Row],[Tesouro Selic: Cenário 2]]="","",(H386+1)^(1/252))</f>
        <v>1.0002592378269568</v>
      </c>
      <c r="J386" s="2">
        <f>IF(Table1[[#This Row],[Column6]]="","",(1+J385)*(I386)-1)</f>
        <v>0.13261964780725122</v>
      </c>
      <c r="K386" s="1">
        <f>IF(Table1[[#This Row],[Column1]]="","",VLOOKUP(A386,COPOMs!B:K,10)+prêmio_de_risco)</f>
        <v>9.9999999999999978E-2</v>
      </c>
      <c r="L386" s="3">
        <f>IF(Table1[[#This Row],[Tesouro Selic: Cenário 3]]="","",(K386+1)^(1/252))</f>
        <v>1.0003782865315343</v>
      </c>
      <c r="M386" s="2">
        <f>IF(Table1[[#This Row],[Column8]]="","",(1+M385)*(L386)-1)</f>
        <v>0.16687307779457994</v>
      </c>
    </row>
    <row r="387" spans="1:13" x14ac:dyDescent="0.25">
      <c r="A387" s="15">
        <f t="shared" ref="A387:A450" si="12">IFERROR(IF(WORKDAY(A386,1,feriados)&lt;=vencimento,WORKDAY(A386,1,feriados),""),"")</f>
        <v>43355</v>
      </c>
      <c r="B387" s="25">
        <f t="shared" ref="B387:B450" si="13">IF(A387="","",taxa_pré)</f>
        <v>9.9500000000000005E-2</v>
      </c>
      <c r="C387" s="3">
        <f>IF(Table1[[#This Row],[Tesouro Prefixado]]="","",(B387+1)^(1/252))</f>
        <v>1.0003764816888006</v>
      </c>
      <c r="D387" s="2">
        <f>IF(Table1[[#This Row],[Column2]]="","",(1+D386)*(C387)-1)</f>
        <v>0.15594497817206787</v>
      </c>
      <c r="E387" s="1">
        <f>IF(Table1[[#This Row],[Column1]]="","",VLOOKUP(A387,COPOMs!B:E,4)+prêmio_de_risco)</f>
        <v>9.2499999999999971E-2</v>
      </c>
      <c r="F387" s="3">
        <f>IF(Table1[[#This Row],[Tesouro Selic: Cenário 1]]="","",(E387+1)^(1/252))</f>
        <v>1.0003511276943453</v>
      </c>
      <c r="G387" s="2">
        <f>IF(Table1[[#This Row],[Column4]]="","",(1+G386)*(F387)-1)</f>
        <v>0.15830338885826056</v>
      </c>
      <c r="H387" s="1">
        <f>IF(Table1[[#This Row],[Column1]]="","",VLOOKUP(A387,COPOMs!B:H,7)+prêmio_de_risco)</f>
        <v>6.7500000000000032E-2</v>
      </c>
      <c r="I387" s="3">
        <f>IF(Table1[[#This Row],[Tesouro Selic: Cenário 2]]="","",(H387+1)^(1/252))</f>
        <v>1.0002592378269568</v>
      </c>
      <c r="J387" s="2">
        <f>IF(Table1[[#This Row],[Column6]]="","",(1+J386)*(I387)-1)</f>
        <v>0.13291326566351724</v>
      </c>
      <c r="K387" s="1">
        <f>IF(Table1[[#This Row],[Column1]]="","",VLOOKUP(A387,COPOMs!B:K,10)+prêmio_de_risco)</f>
        <v>9.9999999999999978E-2</v>
      </c>
      <c r="L387" s="3">
        <f>IF(Table1[[#This Row],[Tesouro Selic: Cenário 3]]="","",(K387+1)^(1/252))</f>
        <v>1.0003782865315343</v>
      </c>
      <c r="M387" s="2">
        <f>IF(Table1[[#This Row],[Column8]]="","",(1+M386)*(L387)-1)</f>
        <v>0.16731449016391964</v>
      </c>
    </row>
    <row r="388" spans="1:13" x14ac:dyDescent="0.25">
      <c r="A388" s="15">
        <f t="shared" si="12"/>
        <v>43356</v>
      </c>
      <c r="B388" s="25">
        <f t="shared" si="13"/>
        <v>9.9500000000000005E-2</v>
      </c>
      <c r="C388" s="3">
        <f>IF(Table1[[#This Row],[Tesouro Prefixado]]="","",(B388+1)^(1/252))</f>
        <v>1.0003764816888006</v>
      </c>
      <c r="D388" s="2">
        <f>IF(Table1[[#This Row],[Column2]]="","",(1+D387)*(C388)-1)</f>
        <v>0.1563801702896106</v>
      </c>
      <c r="E388" s="1">
        <f>IF(Table1[[#This Row],[Column1]]="","",VLOOKUP(A388,COPOMs!B:E,4)+prêmio_de_risco)</f>
        <v>9.2499999999999971E-2</v>
      </c>
      <c r="F388" s="3">
        <f>IF(Table1[[#This Row],[Tesouro Selic: Cenário 1]]="","",(E388+1)^(1/252))</f>
        <v>1.0003511276943453</v>
      </c>
      <c r="G388" s="2">
        <f>IF(Table1[[#This Row],[Column4]]="","",(1+G387)*(F388)-1)</f>
        <v>0.15871010125654261</v>
      </c>
      <c r="H388" s="1">
        <f>IF(Table1[[#This Row],[Column1]]="","",VLOOKUP(A388,COPOMs!B:H,7)+prêmio_de_risco)</f>
        <v>6.7500000000000032E-2</v>
      </c>
      <c r="I388" s="3">
        <f>IF(Table1[[#This Row],[Tesouro Selic: Cenário 2]]="","",(H388+1)^(1/252))</f>
        <v>1.0002592378269568</v>
      </c>
      <c r="J388" s="2">
        <f>IF(Table1[[#This Row],[Column6]]="","",(1+J387)*(I388)-1)</f>
        <v>0.13320695963663831</v>
      </c>
      <c r="K388" s="1">
        <f>IF(Table1[[#This Row],[Column1]]="","",VLOOKUP(A388,COPOMs!B:K,10)+prêmio_de_risco)</f>
        <v>9.9999999999999978E-2</v>
      </c>
      <c r="L388" s="3">
        <f>IF(Table1[[#This Row],[Tesouro Selic: Cenário 3]]="","",(K388+1)^(1/252))</f>
        <v>1.0003782865315343</v>
      </c>
      <c r="M388" s="2">
        <f>IF(Table1[[#This Row],[Column8]]="","",(1+M387)*(L388)-1)</f>
        <v>0.16775606951361355</v>
      </c>
    </row>
    <row r="389" spans="1:13" x14ac:dyDescent="0.25">
      <c r="A389" s="15">
        <f t="shared" si="12"/>
        <v>43357</v>
      </c>
      <c r="B389" s="25">
        <f t="shared" si="13"/>
        <v>9.9500000000000005E-2</v>
      </c>
      <c r="C389" s="3">
        <f>IF(Table1[[#This Row],[Tesouro Prefixado]]="","",(B389+1)^(1/252))</f>
        <v>1.0003764816888006</v>
      </c>
      <c r="D389" s="2">
        <f>IF(Table1[[#This Row],[Column2]]="","",(1+D388)*(C389)-1)</f>
        <v>0.15681552624901673</v>
      </c>
      <c r="E389" s="1">
        <f>IF(Table1[[#This Row],[Column1]]="","",VLOOKUP(A389,COPOMs!B:E,4)+prêmio_de_risco)</f>
        <v>9.2499999999999971E-2</v>
      </c>
      <c r="F389" s="3">
        <f>IF(Table1[[#This Row],[Tesouro Selic: Cenário 1]]="","",(E389+1)^(1/252))</f>
        <v>1.0003511276943453</v>
      </c>
      <c r="G389" s="2">
        <f>IF(Table1[[#This Row],[Column4]]="","",(1+G388)*(F389)-1)</f>
        <v>0.15911695646281143</v>
      </c>
      <c r="H389" s="1">
        <f>IF(Table1[[#This Row],[Column1]]="","",VLOOKUP(A389,COPOMs!B:H,7)+prêmio_de_risco)</f>
        <v>6.7500000000000032E-2</v>
      </c>
      <c r="I389" s="3">
        <f>IF(Table1[[#This Row],[Tesouro Selic: Cenário 2]]="","",(H389+1)^(1/252))</f>
        <v>1.0002592378269568</v>
      </c>
      <c r="J389" s="2">
        <f>IF(Table1[[#This Row],[Column6]]="","",(1+J388)*(I389)-1)</f>
        <v>0.13350072974634686</v>
      </c>
      <c r="K389" s="1">
        <f>IF(Table1[[#This Row],[Column1]]="","",VLOOKUP(A389,COPOMs!B:K,10)+prêmio_de_risco)</f>
        <v>9.9999999999999978E-2</v>
      </c>
      <c r="L389" s="3">
        <f>IF(Table1[[#This Row],[Tesouro Selic: Cenário 3]]="","",(K389+1)^(1/252))</f>
        <v>1.0003782865315343</v>
      </c>
      <c r="M389" s="2">
        <f>IF(Table1[[#This Row],[Column8]]="","",(1+M388)*(L389)-1)</f>
        <v>0.16819781590682803</v>
      </c>
    </row>
    <row r="390" spans="1:13" x14ac:dyDescent="0.25">
      <c r="A390" s="15">
        <f t="shared" si="12"/>
        <v>43360</v>
      </c>
      <c r="B390" s="25">
        <f t="shared" si="13"/>
        <v>9.9500000000000005E-2</v>
      </c>
      <c r="C390" s="3">
        <f>IF(Table1[[#This Row],[Tesouro Prefixado]]="","",(B390+1)^(1/252))</f>
        <v>1.0003764816888006</v>
      </c>
      <c r="D390" s="2">
        <f>IF(Table1[[#This Row],[Column2]]="","",(1+D389)*(C390)-1)</f>
        <v>0.15725104611196961</v>
      </c>
      <c r="E390" s="1">
        <f>IF(Table1[[#This Row],[Column1]]="","",VLOOKUP(A390,COPOMs!B:E,4)+prêmio_de_risco)</f>
        <v>9.2499999999999971E-2</v>
      </c>
      <c r="F390" s="3">
        <f>IF(Table1[[#This Row],[Tesouro Selic: Cenário 1]]="","",(E390+1)^(1/252))</f>
        <v>1.0003511276943453</v>
      </c>
      <c r="G390" s="2">
        <f>IF(Table1[[#This Row],[Column4]]="","",(1+G389)*(F390)-1)</f>
        <v>0.15952395452721069</v>
      </c>
      <c r="H390" s="1">
        <f>IF(Table1[[#This Row],[Column1]]="","",VLOOKUP(A390,COPOMs!B:H,7)+prêmio_de_risco)</f>
        <v>6.7500000000000032E-2</v>
      </c>
      <c r="I390" s="3">
        <f>IF(Table1[[#This Row],[Tesouro Selic: Cenário 2]]="","",(H390+1)^(1/252))</f>
        <v>1.0002592378269568</v>
      </c>
      <c r="J390" s="2">
        <f>IF(Table1[[#This Row],[Column6]]="","",(1+J389)*(I390)-1)</f>
        <v>0.13379457601238021</v>
      </c>
      <c r="K390" s="1">
        <f>IF(Table1[[#This Row],[Column1]]="","",VLOOKUP(A390,COPOMs!B:K,10)+prêmio_de_risco)</f>
        <v>9.9999999999999978E-2</v>
      </c>
      <c r="L390" s="3">
        <f>IF(Table1[[#This Row],[Tesouro Selic: Cenário 3]]="","",(K390+1)^(1/252))</f>
        <v>1.0003782865315343</v>
      </c>
      <c r="M390" s="2">
        <f>IF(Table1[[#This Row],[Column8]]="","",(1+M389)*(L390)-1)</f>
        <v>0.16863972940675342</v>
      </c>
    </row>
    <row r="391" spans="1:13" x14ac:dyDescent="0.25">
      <c r="A391" s="15">
        <f t="shared" si="12"/>
        <v>43361</v>
      </c>
      <c r="B391" s="25">
        <f t="shared" si="13"/>
        <v>9.9500000000000005E-2</v>
      </c>
      <c r="C391" s="3">
        <f>IF(Table1[[#This Row],[Tesouro Prefixado]]="","",(B391+1)^(1/252))</f>
        <v>1.0003764816888006</v>
      </c>
      <c r="D391" s="2">
        <f>IF(Table1[[#This Row],[Column2]]="","",(1+D390)*(C391)-1)</f>
        <v>0.15768672994017607</v>
      </c>
      <c r="E391" s="1">
        <f>IF(Table1[[#This Row],[Column1]]="","",VLOOKUP(A391,COPOMs!B:E,4)+prêmio_de_risco)</f>
        <v>9.2499999999999971E-2</v>
      </c>
      <c r="F391" s="3">
        <f>IF(Table1[[#This Row],[Tesouro Selic: Cenário 1]]="","",(E391+1)^(1/252))</f>
        <v>1.0003511276943453</v>
      </c>
      <c r="G391" s="2">
        <f>IF(Table1[[#This Row],[Column4]]="","",(1+G390)*(F391)-1)</f>
        <v>0.15993109549990203</v>
      </c>
      <c r="H391" s="1">
        <f>IF(Table1[[#This Row],[Column1]]="","",VLOOKUP(A391,COPOMs!B:H,7)+prêmio_de_risco)</f>
        <v>6.7500000000000032E-2</v>
      </c>
      <c r="I391" s="3">
        <f>IF(Table1[[#This Row],[Tesouro Selic: Cenário 2]]="","",(H391+1)^(1/252))</f>
        <v>1.0002592378269568</v>
      </c>
      <c r="J391" s="2">
        <f>IF(Table1[[#This Row],[Column6]]="","",(1+J390)*(I391)-1)</f>
        <v>0.13408849845448101</v>
      </c>
      <c r="K391" s="1">
        <f>IF(Table1[[#This Row],[Column1]]="","",VLOOKUP(A391,COPOMs!B:K,10)+prêmio_de_risco)</f>
        <v>9.9999999999999978E-2</v>
      </c>
      <c r="L391" s="3">
        <f>IF(Table1[[#This Row],[Tesouro Selic: Cenário 3]]="","",(K391+1)^(1/252))</f>
        <v>1.0003782865315343</v>
      </c>
      <c r="M391" s="2">
        <f>IF(Table1[[#This Row],[Column8]]="","",(1+M390)*(L391)-1)</f>
        <v>0.16908181007660383</v>
      </c>
    </row>
    <row r="392" spans="1:13" x14ac:dyDescent="0.25">
      <c r="A392" s="15">
        <f t="shared" si="12"/>
        <v>43362</v>
      </c>
      <c r="B392" s="25">
        <f t="shared" si="13"/>
        <v>9.9500000000000005E-2</v>
      </c>
      <c r="C392" s="3">
        <f>IF(Table1[[#This Row],[Tesouro Prefixado]]="","",(B392+1)^(1/252))</f>
        <v>1.0003764816888006</v>
      </c>
      <c r="D392" s="2">
        <f>IF(Table1[[#This Row],[Column2]]="","",(1+D391)*(C392)-1)</f>
        <v>0.15812257779536587</v>
      </c>
      <c r="E392" s="1">
        <f>IF(Table1[[#This Row],[Column1]]="","",VLOOKUP(A392,COPOMs!B:E,4)+prêmio_de_risco)</f>
        <v>9.2499999999999971E-2</v>
      </c>
      <c r="F392" s="3">
        <f>IF(Table1[[#This Row],[Tesouro Selic: Cenário 1]]="","",(E392+1)^(1/252))</f>
        <v>1.0003511276943453</v>
      </c>
      <c r="G392" s="2">
        <f>IF(Table1[[#This Row],[Column4]]="","",(1+G391)*(F392)-1)</f>
        <v>0.16033837943106444</v>
      </c>
      <c r="H392" s="1">
        <f>IF(Table1[[#This Row],[Column1]]="","",VLOOKUP(A392,COPOMs!B:H,7)+prêmio_de_risco)</f>
        <v>6.7500000000000032E-2</v>
      </c>
      <c r="I392" s="3">
        <f>IF(Table1[[#This Row],[Tesouro Selic: Cenário 2]]="","",(H392+1)^(1/252))</f>
        <v>1.0002592378269568</v>
      </c>
      <c r="J392" s="2">
        <f>IF(Table1[[#This Row],[Column6]]="","",(1+J391)*(I392)-1)</f>
        <v>0.13438249709239702</v>
      </c>
      <c r="K392" s="1">
        <f>IF(Table1[[#This Row],[Column1]]="","",VLOOKUP(A392,COPOMs!B:K,10)+prêmio_de_risco)</f>
        <v>9.9999999999999978E-2</v>
      </c>
      <c r="L392" s="3">
        <f>IF(Table1[[#This Row],[Tesouro Selic: Cenário 3]]="","",(K392+1)^(1/252))</f>
        <v>1.0003782865315343</v>
      </c>
      <c r="M392" s="2">
        <f>IF(Table1[[#This Row],[Column8]]="","",(1+M391)*(L392)-1)</f>
        <v>0.16952405797961756</v>
      </c>
    </row>
    <row r="393" spans="1:13" x14ac:dyDescent="0.25">
      <c r="A393" s="15">
        <f t="shared" si="12"/>
        <v>43363</v>
      </c>
      <c r="B393" s="25">
        <f t="shared" si="13"/>
        <v>9.9500000000000005E-2</v>
      </c>
      <c r="C393" s="3">
        <f>IF(Table1[[#This Row],[Tesouro Prefixado]]="","",(B393+1)^(1/252))</f>
        <v>1.0003764816888006</v>
      </c>
      <c r="D393" s="2">
        <f>IF(Table1[[#This Row],[Column2]]="","",(1+D392)*(C393)-1)</f>
        <v>0.15855858973929227</v>
      </c>
      <c r="E393" s="1">
        <f>IF(Table1[[#This Row],[Column1]]="","",VLOOKUP(A393,COPOMs!B:E,4)+prêmio_de_risco)</f>
        <v>9.2499999999999971E-2</v>
      </c>
      <c r="F393" s="3">
        <f>IF(Table1[[#This Row],[Tesouro Selic: Cenário 1]]="","",(E393+1)^(1/252))</f>
        <v>1.0003511276943453</v>
      </c>
      <c r="G393" s="2">
        <f>IF(Table1[[#This Row],[Column4]]="","",(1+G392)*(F393)-1)</f>
        <v>0.16074580637089442</v>
      </c>
      <c r="H393" s="1">
        <f>IF(Table1[[#This Row],[Column1]]="","",VLOOKUP(A393,COPOMs!B:H,7)+prêmio_de_risco)</f>
        <v>6.7500000000000032E-2</v>
      </c>
      <c r="I393" s="3">
        <f>IF(Table1[[#This Row],[Tesouro Selic: Cenário 2]]="","",(H393+1)^(1/252))</f>
        <v>1.0002592378269568</v>
      </c>
      <c r="J393" s="2">
        <f>IF(Table1[[#This Row],[Column6]]="","",(1+J392)*(I393)-1)</f>
        <v>0.13467657194588112</v>
      </c>
      <c r="K393" s="1">
        <f>IF(Table1[[#This Row],[Column1]]="","",VLOOKUP(A393,COPOMs!B:K,10)+prêmio_de_risco)</f>
        <v>9.9999999999999978E-2</v>
      </c>
      <c r="L393" s="3">
        <f>IF(Table1[[#This Row],[Tesouro Selic: Cenário 3]]="","",(K393+1)^(1/252))</f>
        <v>1.0003782865315343</v>
      </c>
      <c r="M393" s="2">
        <f>IF(Table1[[#This Row],[Column8]]="","",(1+M392)*(L393)-1)</f>
        <v>0.16996647317905644</v>
      </c>
    </row>
    <row r="394" spans="1:13" x14ac:dyDescent="0.25">
      <c r="A394" s="15">
        <f t="shared" si="12"/>
        <v>43364</v>
      </c>
      <c r="B394" s="25">
        <f t="shared" si="13"/>
        <v>9.9500000000000005E-2</v>
      </c>
      <c r="C394" s="3">
        <f>IF(Table1[[#This Row],[Tesouro Prefixado]]="","",(B394+1)^(1/252))</f>
        <v>1.0003764816888006</v>
      </c>
      <c r="D394" s="2">
        <f>IF(Table1[[#This Row],[Column2]]="","",(1+D393)*(C394)-1)</f>
        <v>0.15899476583373162</v>
      </c>
      <c r="E394" s="1">
        <f>IF(Table1[[#This Row],[Column1]]="","",VLOOKUP(A394,COPOMs!B:E,4)+prêmio_de_risco)</f>
        <v>9.2499999999999971E-2</v>
      </c>
      <c r="F394" s="3">
        <f>IF(Table1[[#This Row],[Tesouro Selic: Cenário 1]]="","",(E394+1)^(1/252))</f>
        <v>1.0003511276943453</v>
      </c>
      <c r="G394" s="2">
        <f>IF(Table1[[#This Row],[Column4]]="","",(1+G393)*(F394)-1)</f>
        <v>0.16115337636960647</v>
      </c>
      <c r="H394" s="1">
        <f>IF(Table1[[#This Row],[Column1]]="","",VLOOKUP(A394,COPOMs!B:H,7)+prêmio_de_risco)</f>
        <v>6.7500000000000032E-2</v>
      </c>
      <c r="I394" s="3">
        <f>IF(Table1[[#This Row],[Tesouro Selic: Cenário 2]]="","",(H394+1)^(1/252))</f>
        <v>1.0002592378269568</v>
      </c>
      <c r="J394" s="2">
        <f>IF(Table1[[#This Row],[Column6]]="","",(1+J393)*(I394)-1)</f>
        <v>0.13497072303469126</v>
      </c>
      <c r="K394" s="1">
        <f>IF(Table1[[#This Row],[Column1]]="","",VLOOKUP(A394,COPOMs!B:K,10)+prêmio_de_risco)</f>
        <v>9.9999999999999978E-2</v>
      </c>
      <c r="L394" s="3">
        <f>IF(Table1[[#This Row],[Tesouro Selic: Cenário 3]]="","",(K394+1)^(1/252))</f>
        <v>1.0003782865315343</v>
      </c>
      <c r="M394" s="2">
        <f>IF(Table1[[#This Row],[Column8]]="","",(1+M393)*(L394)-1)</f>
        <v>0.17040905573820675</v>
      </c>
    </row>
    <row r="395" spans="1:13" x14ac:dyDescent="0.25">
      <c r="A395" s="15">
        <f t="shared" si="12"/>
        <v>43367</v>
      </c>
      <c r="B395" s="25">
        <f t="shared" si="13"/>
        <v>9.9500000000000005E-2</v>
      </c>
      <c r="C395" s="3">
        <f>IF(Table1[[#This Row],[Tesouro Prefixado]]="","",(B395+1)^(1/252))</f>
        <v>1.0003764816888006</v>
      </c>
      <c r="D395" s="2">
        <f>IF(Table1[[#This Row],[Column2]]="","",(1+D394)*(C395)-1)</f>
        <v>0.15943110614048361</v>
      </c>
      <c r="E395" s="1">
        <f>IF(Table1[[#This Row],[Column1]]="","",VLOOKUP(A395,COPOMs!B:E,4)+prêmio_de_risco)</f>
        <v>9.2499999999999971E-2</v>
      </c>
      <c r="F395" s="3">
        <f>IF(Table1[[#This Row],[Tesouro Selic: Cenário 1]]="","",(E395+1)^(1/252))</f>
        <v>1.0003511276943453</v>
      </c>
      <c r="G395" s="2">
        <f>IF(Table1[[#This Row],[Column4]]="","",(1+G394)*(F395)-1)</f>
        <v>0.16156108947743242</v>
      </c>
      <c r="H395" s="1">
        <f>IF(Table1[[#This Row],[Column1]]="","",VLOOKUP(A395,COPOMs!B:H,7)+prêmio_de_risco)</f>
        <v>6.7500000000000032E-2</v>
      </c>
      <c r="I395" s="3">
        <f>IF(Table1[[#This Row],[Tesouro Selic: Cenário 2]]="","",(H395+1)^(1/252))</f>
        <v>1.0002592378269568</v>
      </c>
      <c r="J395" s="2">
        <f>IF(Table1[[#This Row],[Column6]]="","",(1+J394)*(I395)-1)</f>
        <v>0.13526495037859032</v>
      </c>
      <c r="K395" s="1">
        <f>IF(Table1[[#This Row],[Column1]]="","",VLOOKUP(A395,COPOMs!B:K,10)+prêmio_de_risco)</f>
        <v>9.9999999999999978E-2</v>
      </c>
      <c r="L395" s="3">
        <f>IF(Table1[[#This Row],[Tesouro Selic: Cenário 3]]="","",(K395+1)^(1/252))</f>
        <v>1.0003782865315343</v>
      </c>
      <c r="M395" s="2">
        <f>IF(Table1[[#This Row],[Column8]]="","",(1+M394)*(L395)-1)</f>
        <v>0.17085180572037828</v>
      </c>
    </row>
    <row r="396" spans="1:13" x14ac:dyDescent="0.25">
      <c r="A396" s="15">
        <f t="shared" si="12"/>
        <v>43368</v>
      </c>
      <c r="B396" s="25">
        <f t="shared" si="13"/>
        <v>9.9500000000000005E-2</v>
      </c>
      <c r="C396" s="3">
        <f>IF(Table1[[#This Row],[Tesouro Prefixado]]="","",(B396+1)^(1/252))</f>
        <v>1.0003764816888006</v>
      </c>
      <c r="D396" s="2">
        <f>IF(Table1[[#This Row],[Column2]]="","",(1+D395)*(C396)-1)</f>
        <v>0.15986761072137123</v>
      </c>
      <c r="E396" s="1">
        <f>IF(Table1[[#This Row],[Column1]]="","",VLOOKUP(A396,COPOMs!B:E,4)+prêmio_de_risco)</f>
        <v>9.2499999999999971E-2</v>
      </c>
      <c r="F396" s="3">
        <f>IF(Table1[[#This Row],[Tesouro Selic: Cenário 1]]="","",(E396+1)^(1/252))</f>
        <v>1.0003511276943453</v>
      </c>
      <c r="G396" s="2">
        <f>IF(Table1[[#This Row],[Column4]]="","",(1+G395)*(F396)-1)</f>
        <v>0.16196894574462184</v>
      </c>
      <c r="H396" s="1">
        <f>IF(Table1[[#This Row],[Column1]]="","",VLOOKUP(A396,COPOMs!B:H,7)+prêmio_de_risco)</f>
        <v>6.7500000000000032E-2</v>
      </c>
      <c r="I396" s="3">
        <f>IF(Table1[[#This Row],[Tesouro Selic: Cenário 2]]="","",(H396+1)^(1/252))</f>
        <v>1.0002592378269568</v>
      </c>
      <c r="J396" s="2">
        <f>IF(Table1[[#This Row],[Column6]]="","",(1+J395)*(I396)-1)</f>
        <v>0.1355592539973467</v>
      </c>
      <c r="K396" s="1">
        <f>IF(Table1[[#This Row],[Column1]]="","",VLOOKUP(A396,COPOMs!B:K,10)+prêmio_de_risco)</f>
        <v>9.9999999999999978E-2</v>
      </c>
      <c r="L396" s="3">
        <f>IF(Table1[[#This Row],[Tesouro Selic: Cenário 3]]="","",(K396+1)^(1/252))</f>
        <v>1.0003782865315343</v>
      </c>
      <c r="M396" s="2">
        <f>IF(Table1[[#This Row],[Column8]]="","",(1+M395)*(L396)-1)</f>
        <v>0.17129472318890482</v>
      </c>
    </row>
    <row r="397" spans="1:13" x14ac:dyDescent="0.25">
      <c r="A397" s="15">
        <f t="shared" si="12"/>
        <v>43369</v>
      </c>
      <c r="B397" s="25">
        <f t="shared" si="13"/>
        <v>9.9500000000000005E-2</v>
      </c>
      <c r="C397" s="3">
        <f>IF(Table1[[#This Row],[Tesouro Prefixado]]="","",(B397+1)^(1/252))</f>
        <v>1.0003764816888006</v>
      </c>
      <c r="D397" s="2">
        <f>IF(Table1[[#This Row],[Column2]]="","",(1+D396)*(C397)-1)</f>
        <v>0.16030427963824079</v>
      </c>
      <c r="E397" s="1">
        <f>IF(Table1[[#This Row],[Column1]]="","",VLOOKUP(A397,COPOMs!B:E,4)+prêmio_de_risco)</f>
        <v>9.2499999999999971E-2</v>
      </c>
      <c r="F397" s="3">
        <f>IF(Table1[[#This Row],[Tesouro Selic: Cenário 1]]="","",(E397+1)^(1/252))</f>
        <v>1.0003511276943453</v>
      </c>
      <c r="G397" s="2">
        <f>IF(Table1[[#This Row],[Column4]]="","",(1+G396)*(F397)-1)</f>
        <v>0.16237694522144208</v>
      </c>
      <c r="H397" s="1">
        <f>IF(Table1[[#This Row],[Column1]]="","",VLOOKUP(A397,COPOMs!B:H,7)+prêmio_de_risco)</f>
        <v>6.7500000000000032E-2</v>
      </c>
      <c r="I397" s="3">
        <f>IF(Table1[[#This Row],[Tesouro Selic: Cenário 2]]="","",(H397+1)^(1/252))</f>
        <v>1.0002592378269568</v>
      </c>
      <c r="J397" s="2">
        <f>IF(Table1[[#This Row],[Column6]]="","",(1+J396)*(I397)-1)</f>
        <v>0.13585363391073368</v>
      </c>
      <c r="K397" s="1">
        <f>IF(Table1[[#This Row],[Column1]]="","",VLOOKUP(A397,COPOMs!B:K,10)+prêmio_de_risco)</f>
        <v>9.9999999999999978E-2</v>
      </c>
      <c r="L397" s="3">
        <f>IF(Table1[[#This Row],[Tesouro Selic: Cenário 3]]="","",(K397+1)^(1/252))</f>
        <v>1.0003782865315343</v>
      </c>
      <c r="M397" s="2">
        <f>IF(Table1[[#This Row],[Column8]]="","",(1+M396)*(L397)-1)</f>
        <v>0.17173780820714435</v>
      </c>
    </row>
    <row r="398" spans="1:13" x14ac:dyDescent="0.25">
      <c r="A398" s="15">
        <f t="shared" si="12"/>
        <v>43370</v>
      </c>
      <c r="B398" s="25">
        <f t="shared" si="13"/>
        <v>9.9500000000000005E-2</v>
      </c>
      <c r="C398" s="3">
        <f>IF(Table1[[#This Row],[Tesouro Prefixado]]="","",(B398+1)^(1/252))</f>
        <v>1.0003764816888006</v>
      </c>
      <c r="D398" s="2">
        <f>IF(Table1[[#This Row],[Column2]]="","",(1+D397)*(C398)-1)</f>
        <v>0.16074111295296145</v>
      </c>
      <c r="E398" s="1">
        <f>IF(Table1[[#This Row],[Column1]]="","",VLOOKUP(A398,COPOMs!B:E,4)+prêmio_de_risco)</f>
        <v>9.2499999999999971E-2</v>
      </c>
      <c r="F398" s="3">
        <f>IF(Table1[[#This Row],[Tesouro Selic: Cenário 1]]="","",(E398+1)^(1/252))</f>
        <v>1.0003511276943453</v>
      </c>
      <c r="G398" s="2">
        <f>IF(Table1[[#This Row],[Column4]]="","",(1+G397)*(F398)-1)</f>
        <v>0.16278508795817781</v>
      </c>
      <c r="H398" s="1">
        <f>IF(Table1[[#This Row],[Column1]]="","",VLOOKUP(A398,COPOMs!B:H,7)+prêmio_de_risco)</f>
        <v>6.7500000000000032E-2</v>
      </c>
      <c r="I398" s="3">
        <f>IF(Table1[[#This Row],[Tesouro Selic: Cenário 2]]="","",(H398+1)^(1/252))</f>
        <v>1.0002592378269568</v>
      </c>
      <c r="J398" s="2">
        <f>IF(Table1[[#This Row],[Column6]]="","",(1+J397)*(I398)-1)</f>
        <v>0.13614809013852969</v>
      </c>
      <c r="K398" s="1">
        <f>IF(Table1[[#This Row],[Column1]]="","",VLOOKUP(A398,COPOMs!B:K,10)+prêmio_de_risco)</f>
        <v>9.9999999999999978E-2</v>
      </c>
      <c r="L398" s="3">
        <f>IF(Table1[[#This Row],[Tesouro Selic: Cenário 3]]="","",(K398+1)^(1/252))</f>
        <v>1.0003782865315343</v>
      </c>
      <c r="M398" s="2">
        <f>IF(Table1[[#This Row],[Column8]]="","",(1+M397)*(L398)-1)</f>
        <v>0.17218106083847862</v>
      </c>
    </row>
    <row r="399" spans="1:13" x14ac:dyDescent="0.25">
      <c r="A399" s="15">
        <f t="shared" si="12"/>
        <v>43371</v>
      </c>
      <c r="B399" s="25">
        <f t="shared" si="13"/>
        <v>9.9500000000000005E-2</v>
      </c>
      <c r="C399" s="3">
        <f>IF(Table1[[#This Row],[Tesouro Prefixado]]="","",(B399+1)^(1/252))</f>
        <v>1.0003764816888006</v>
      </c>
      <c r="D399" s="2">
        <f>IF(Table1[[#This Row],[Column2]]="","",(1+D398)*(C399)-1)</f>
        <v>0.16117811072742616</v>
      </c>
      <c r="E399" s="1">
        <f>IF(Table1[[#This Row],[Column1]]="","",VLOOKUP(A399,COPOMs!B:E,4)+prêmio_de_risco)</f>
        <v>9.2499999999999971E-2</v>
      </c>
      <c r="F399" s="3">
        <f>IF(Table1[[#This Row],[Tesouro Selic: Cenário 1]]="","",(E399+1)^(1/252))</f>
        <v>1.0003511276943453</v>
      </c>
      <c r="G399" s="2">
        <f>IF(Table1[[#This Row],[Column4]]="","",(1+G398)*(F399)-1)</f>
        <v>0.16319337400513168</v>
      </c>
      <c r="H399" s="1">
        <f>IF(Table1[[#This Row],[Column1]]="","",VLOOKUP(A399,COPOMs!B:H,7)+prêmio_de_risco)</f>
        <v>6.7500000000000032E-2</v>
      </c>
      <c r="I399" s="3">
        <f>IF(Table1[[#This Row],[Tesouro Selic: Cenário 2]]="","",(H399+1)^(1/252))</f>
        <v>1.0002592378269568</v>
      </c>
      <c r="J399" s="2">
        <f>IF(Table1[[#This Row],[Column6]]="","",(1+J398)*(I399)-1)</f>
        <v>0.13644262270051821</v>
      </c>
      <c r="K399" s="1">
        <f>IF(Table1[[#This Row],[Column1]]="","",VLOOKUP(A399,COPOMs!B:K,10)+prêmio_de_risco)</f>
        <v>9.9999999999999978E-2</v>
      </c>
      <c r="L399" s="3">
        <f>IF(Table1[[#This Row],[Tesouro Selic: Cenário 3]]="","",(K399+1)^(1/252))</f>
        <v>1.0003782865315343</v>
      </c>
      <c r="M399" s="2">
        <f>IF(Table1[[#This Row],[Column8]]="","",(1+M398)*(L399)-1)</f>
        <v>0.17262448114631335</v>
      </c>
    </row>
    <row r="400" spans="1:13" x14ac:dyDescent="0.25">
      <c r="A400" s="15">
        <f t="shared" si="12"/>
        <v>43374</v>
      </c>
      <c r="B400" s="25">
        <f t="shared" si="13"/>
        <v>9.9500000000000005E-2</v>
      </c>
      <c r="C400" s="3">
        <f>IF(Table1[[#This Row],[Tesouro Prefixado]]="","",(B400+1)^(1/252))</f>
        <v>1.0003764816888006</v>
      </c>
      <c r="D400" s="2">
        <f>IF(Table1[[#This Row],[Column2]]="","",(1+D399)*(C400)-1)</f>
        <v>0.16161527302355116</v>
      </c>
      <c r="E400" s="1">
        <f>IF(Table1[[#This Row],[Column1]]="","",VLOOKUP(A400,COPOMs!B:E,4)+prêmio_de_risco)</f>
        <v>9.2499999999999971E-2</v>
      </c>
      <c r="F400" s="3">
        <f>IF(Table1[[#This Row],[Tesouro Selic: Cenário 1]]="","",(E400+1)^(1/252))</f>
        <v>1.0003511276943453</v>
      </c>
      <c r="G400" s="2">
        <f>IF(Table1[[#This Row],[Column4]]="","",(1+G399)*(F400)-1)</f>
        <v>0.16360180341262387</v>
      </c>
      <c r="H400" s="1">
        <f>IF(Table1[[#This Row],[Column1]]="","",VLOOKUP(A400,COPOMs!B:H,7)+prêmio_de_risco)</f>
        <v>6.7500000000000032E-2</v>
      </c>
      <c r="I400" s="3">
        <f>IF(Table1[[#This Row],[Tesouro Selic: Cenário 2]]="","",(H400+1)^(1/252))</f>
        <v>1.0002592378269568</v>
      </c>
      <c r="J400" s="2">
        <f>IF(Table1[[#This Row],[Column6]]="","",(1+J399)*(I400)-1)</f>
        <v>0.1367372316164881</v>
      </c>
      <c r="K400" s="1">
        <f>IF(Table1[[#This Row],[Column1]]="","",VLOOKUP(A400,COPOMs!B:K,10)+prêmio_de_risco)</f>
        <v>9.9999999999999978E-2</v>
      </c>
      <c r="L400" s="3">
        <f>IF(Table1[[#This Row],[Tesouro Selic: Cenário 3]]="","",(K400+1)^(1/252))</f>
        <v>1.0003782865315343</v>
      </c>
      <c r="M400" s="2">
        <f>IF(Table1[[#This Row],[Column8]]="","",(1+M399)*(L400)-1)</f>
        <v>0.17306806919407824</v>
      </c>
    </row>
    <row r="401" spans="1:13" x14ac:dyDescent="0.25">
      <c r="A401" s="15">
        <f t="shared" si="12"/>
        <v>43375</v>
      </c>
      <c r="B401" s="25">
        <f t="shared" si="13"/>
        <v>9.9500000000000005E-2</v>
      </c>
      <c r="C401" s="3">
        <f>IF(Table1[[#This Row],[Tesouro Prefixado]]="","",(B401+1)^(1/252))</f>
        <v>1.0003764816888006</v>
      </c>
      <c r="D401" s="2">
        <f>IF(Table1[[#This Row],[Column2]]="","",(1+D400)*(C401)-1)</f>
        <v>0.16205259990327558</v>
      </c>
      <c r="E401" s="1">
        <f>IF(Table1[[#This Row],[Column1]]="","",VLOOKUP(A401,COPOMs!B:E,4)+prêmio_de_risco)</f>
        <v>9.2499999999999971E-2</v>
      </c>
      <c r="F401" s="3">
        <f>IF(Table1[[#This Row],[Tesouro Selic: Cenário 1]]="","",(E401+1)^(1/252))</f>
        <v>1.0003511276943453</v>
      </c>
      <c r="G401" s="2">
        <f>IF(Table1[[#This Row],[Column4]]="","",(1+G400)*(F401)-1)</f>
        <v>0.16401037623099213</v>
      </c>
      <c r="H401" s="1">
        <f>IF(Table1[[#This Row],[Column1]]="","",VLOOKUP(A401,COPOMs!B:H,7)+prêmio_de_risco)</f>
        <v>6.7500000000000032E-2</v>
      </c>
      <c r="I401" s="3">
        <f>IF(Table1[[#This Row],[Tesouro Selic: Cenário 2]]="","",(H401+1)^(1/252))</f>
        <v>1.0002592378269568</v>
      </c>
      <c r="J401" s="2">
        <f>IF(Table1[[#This Row],[Column6]]="","",(1+J400)*(I401)-1)</f>
        <v>0.13703191690623329</v>
      </c>
      <c r="K401" s="1">
        <f>IF(Table1[[#This Row],[Column1]]="","",VLOOKUP(A401,COPOMs!B:K,10)+prêmio_de_risco)</f>
        <v>9.9999999999999978E-2</v>
      </c>
      <c r="L401" s="3">
        <f>IF(Table1[[#This Row],[Tesouro Selic: Cenário 3]]="","",(K401+1)^(1/252))</f>
        <v>1.0003782865315343</v>
      </c>
      <c r="M401" s="2">
        <f>IF(Table1[[#This Row],[Column8]]="","",(1+M400)*(L401)-1)</f>
        <v>0.17351182504522722</v>
      </c>
    </row>
    <row r="402" spans="1:13" x14ac:dyDescent="0.25">
      <c r="A402" s="15">
        <f t="shared" si="12"/>
        <v>43376</v>
      </c>
      <c r="B402" s="25">
        <f t="shared" si="13"/>
        <v>9.9500000000000005E-2</v>
      </c>
      <c r="C402" s="3">
        <f>IF(Table1[[#This Row],[Tesouro Prefixado]]="","",(B402+1)^(1/252))</f>
        <v>1.0003764816888006</v>
      </c>
      <c r="D402" s="2">
        <f>IF(Table1[[#This Row],[Column2]]="","",(1+D401)*(C402)-1)</f>
        <v>0.1624900914285623</v>
      </c>
      <c r="E402" s="1">
        <f>IF(Table1[[#This Row],[Column1]]="","",VLOOKUP(A402,COPOMs!B:E,4)+prêmio_de_risco)</f>
        <v>9.2499999999999971E-2</v>
      </c>
      <c r="F402" s="3">
        <f>IF(Table1[[#This Row],[Tesouro Selic: Cenário 1]]="","",(E402+1)^(1/252))</f>
        <v>1.0003511276943453</v>
      </c>
      <c r="G402" s="2">
        <f>IF(Table1[[#This Row],[Column4]]="","",(1+G401)*(F402)-1)</f>
        <v>0.16441909251059217</v>
      </c>
      <c r="H402" s="1">
        <f>IF(Table1[[#This Row],[Column1]]="","",VLOOKUP(A402,COPOMs!B:H,7)+prêmio_de_risco)</f>
        <v>6.7500000000000032E-2</v>
      </c>
      <c r="I402" s="3">
        <f>IF(Table1[[#This Row],[Tesouro Selic: Cenário 2]]="","",(H402+1)^(1/252))</f>
        <v>1.0002592378269568</v>
      </c>
      <c r="J402" s="2">
        <f>IF(Table1[[#This Row],[Column6]]="","",(1+J401)*(I402)-1)</f>
        <v>0.13732667858955261</v>
      </c>
      <c r="K402" s="1">
        <f>IF(Table1[[#This Row],[Column1]]="","",VLOOKUP(A402,COPOMs!B:K,10)+prêmio_de_risco)</f>
        <v>9.9999999999999978E-2</v>
      </c>
      <c r="L402" s="3">
        <f>IF(Table1[[#This Row],[Tesouro Selic: Cenário 3]]="","",(K402+1)^(1/252))</f>
        <v>1.0003782865315343</v>
      </c>
      <c r="M402" s="2">
        <f>IF(Table1[[#This Row],[Column8]]="","",(1+M401)*(L402)-1)</f>
        <v>0.17395574876323794</v>
      </c>
    </row>
    <row r="403" spans="1:13" x14ac:dyDescent="0.25">
      <c r="A403" s="15">
        <f t="shared" si="12"/>
        <v>43377</v>
      </c>
      <c r="B403" s="25">
        <f t="shared" si="13"/>
        <v>9.9500000000000005E-2</v>
      </c>
      <c r="C403" s="3">
        <f>IF(Table1[[#This Row],[Tesouro Prefixado]]="","",(B403+1)^(1/252))</f>
        <v>1.0003764816888006</v>
      </c>
      <c r="D403" s="2">
        <f>IF(Table1[[#This Row],[Column2]]="","",(1+D402)*(C403)-1)</f>
        <v>0.16292774766139728</v>
      </c>
      <c r="E403" s="1">
        <f>IF(Table1[[#This Row],[Column1]]="","",VLOOKUP(A403,COPOMs!B:E,4)+prêmio_de_risco)</f>
        <v>9.2499999999999971E-2</v>
      </c>
      <c r="F403" s="3">
        <f>IF(Table1[[#This Row],[Tesouro Selic: Cenário 1]]="","",(E403+1)^(1/252))</f>
        <v>1.0003511276943453</v>
      </c>
      <c r="G403" s="2">
        <f>IF(Table1[[#This Row],[Column4]]="","",(1+G402)*(F403)-1)</f>
        <v>0.16482795230179703</v>
      </c>
      <c r="H403" s="1">
        <f>IF(Table1[[#This Row],[Column1]]="","",VLOOKUP(A403,COPOMs!B:H,7)+prêmio_de_risco)</f>
        <v>6.7500000000000032E-2</v>
      </c>
      <c r="I403" s="3">
        <f>IF(Table1[[#This Row],[Tesouro Selic: Cenário 2]]="","",(H403+1)^(1/252))</f>
        <v>1.0002592378269568</v>
      </c>
      <c r="J403" s="2">
        <f>IF(Table1[[#This Row],[Column6]]="","",(1+J402)*(I403)-1)</f>
        <v>0.13762151668625022</v>
      </c>
      <c r="K403" s="1">
        <f>IF(Table1[[#This Row],[Column1]]="","",VLOOKUP(A403,COPOMs!B:K,10)+prêmio_de_risco)</f>
        <v>9.9999999999999978E-2</v>
      </c>
      <c r="L403" s="3">
        <f>IF(Table1[[#This Row],[Tesouro Selic: Cenário 3]]="","",(K403+1)^(1/252))</f>
        <v>1.0003782865315343</v>
      </c>
      <c r="M403" s="2">
        <f>IF(Table1[[#This Row],[Column8]]="","",(1+M402)*(L403)-1)</f>
        <v>0.17439984041161227</v>
      </c>
    </row>
    <row r="404" spans="1:13" x14ac:dyDescent="0.25">
      <c r="A404" s="15">
        <f t="shared" si="12"/>
        <v>43378</v>
      </c>
      <c r="B404" s="25">
        <f t="shared" si="13"/>
        <v>9.9500000000000005E-2</v>
      </c>
      <c r="C404" s="3">
        <f>IF(Table1[[#This Row],[Tesouro Prefixado]]="","",(B404+1)^(1/252))</f>
        <v>1.0003764816888006</v>
      </c>
      <c r="D404" s="2">
        <f>IF(Table1[[#This Row],[Column2]]="","",(1+D403)*(C404)-1)</f>
        <v>0.16336556866378982</v>
      </c>
      <c r="E404" s="1">
        <f>IF(Table1[[#This Row],[Column1]]="","",VLOOKUP(A404,COPOMs!B:E,4)+prêmio_de_risco)</f>
        <v>9.2499999999999971E-2</v>
      </c>
      <c r="F404" s="3">
        <f>IF(Table1[[#This Row],[Tesouro Selic: Cenário 1]]="","",(E404+1)^(1/252))</f>
        <v>1.0003511276943453</v>
      </c>
      <c r="G404" s="2">
        <f>IF(Table1[[#This Row],[Column4]]="","",(1+G403)*(F404)-1)</f>
        <v>0.16523695565499774</v>
      </c>
      <c r="H404" s="1">
        <f>IF(Table1[[#This Row],[Column1]]="","",VLOOKUP(A404,COPOMs!B:H,7)+prêmio_de_risco)</f>
        <v>6.7500000000000032E-2</v>
      </c>
      <c r="I404" s="3">
        <f>IF(Table1[[#This Row],[Tesouro Selic: Cenário 2]]="","",(H404+1)^(1/252))</f>
        <v>1.0002592378269568</v>
      </c>
      <c r="J404" s="2">
        <f>IF(Table1[[#This Row],[Column6]]="","",(1+J403)*(I404)-1)</f>
        <v>0.13791643121613517</v>
      </c>
      <c r="K404" s="1">
        <f>IF(Table1[[#This Row],[Column1]]="","",VLOOKUP(A404,COPOMs!B:K,10)+prêmio_de_risco)</f>
        <v>9.9999999999999978E-2</v>
      </c>
      <c r="L404" s="3">
        <f>IF(Table1[[#This Row],[Tesouro Selic: Cenário 3]]="","",(K404+1)^(1/252))</f>
        <v>1.0003782865315343</v>
      </c>
      <c r="M404" s="2">
        <f>IF(Table1[[#This Row],[Column8]]="","",(1+M403)*(L404)-1)</f>
        <v>0.17484410005387607</v>
      </c>
    </row>
    <row r="405" spans="1:13" x14ac:dyDescent="0.25">
      <c r="A405" s="15">
        <f t="shared" si="12"/>
        <v>43381</v>
      </c>
      <c r="B405" s="25">
        <f t="shared" si="13"/>
        <v>9.9500000000000005E-2</v>
      </c>
      <c r="C405" s="3">
        <f>IF(Table1[[#This Row],[Tesouro Prefixado]]="","",(B405+1)^(1/252))</f>
        <v>1.0003764816888006</v>
      </c>
      <c r="D405" s="2">
        <f>IF(Table1[[#This Row],[Column2]]="","",(1+D404)*(C405)-1)</f>
        <v>0.16380355449777273</v>
      </c>
      <c r="E405" s="1">
        <f>IF(Table1[[#This Row],[Column1]]="","",VLOOKUP(A405,COPOMs!B:E,4)+prêmio_de_risco)</f>
        <v>9.2499999999999971E-2</v>
      </c>
      <c r="F405" s="3">
        <f>IF(Table1[[#This Row],[Tesouro Selic: Cenário 1]]="","",(E405+1)^(1/252))</f>
        <v>1.0003511276943453</v>
      </c>
      <c r="G405" s="2">
        <f>IF(Table1[[#This Row],[Column4]]="","",(1+G404)*(F405)-1)</f>
        <v>0.16564610262060286</v>
      </c>
      <c r="H405" s="1">
        <f>IF(Table1[[#This Row],[Column1]]="","",VLOOKUP(A405,COPOMs!B:H,7)+prêmio_de_risco)</f>
        <v>6.7500000000000032E-2</v>
      </c>
      <c r="I405" s="3">
        <f>IF(Table1[[#This Row],[Tesouro Selic: Cenário 2]]="","",(H405+1)^(1/252))</f>
        <v>1.0002592378269568</v>
      </c>
      <c r="J405" s="2">
        <f>IF(Table1[[#This Row],[Column6]]="","",(1+J404)*(I405)-1)</f>
        <v>0.13821142219902205</v>
      </c>
      <c r="K405" s="1">
        <f>IF(Table1[[#This Row],[Column1]]="","",VLOOKUP(A405,COPOMs!B:K,10)+prêmio_de_risco)</f>
        <v>9.9999999999999978E-2</v>
      </c>
      <c r="L405" s="3">
        <f>IF(Table1[[#This Row],[Tesouro Selic: Cenário 3]]="","",(K405+1)^(1/252))</f>
        <v>1.0003782865315343</v>
      </c>
      <c r="M405" s="2">
        <f>IF(Table1[[#This Row],[Column8]]="","",(1+M404)*(L405)-1)</f>
        <v>0.17528852775357895</v>
      </c>
    </row>
    <row r="406" spans="1:13" x14ac:dyDescent="0.25">
      <c r="A406" s="15">
        <f t="shared" si="12"/>
        <v>43382</v>
      </c>
      <c r="B406" s="25">
        <f t="shared" si="13"/>
        <v>9.9500000000000005E-2</v>
      </c>
      <c r="C406" s="3">
        <f>IF(Table1[[#This Row],[Tesouro Prefixado]]="","",(B406+1)^(1/252))</f>
        <v>1.0003764816888006</v>
      </c>
      <c r="D406" s="2">
        <f>IF(Table1[[#This Row],[Column2]]="","",(1+D405)*(C406)-1)</f>
        <v>0.16424170522540216</v>
      </c>
      <c r="E406" s="1">
        <f>IF(Table1[[#This Row],[Column1]]="","",VLOOKUP(A406,COPOMs!B:E,4)+prêmio_de_risco)</f>
        <v>9.2499999999999971E-2</v>
      </c>
      <c r="F406" s="3">
        <f>IF(Table1[[#This Row],[Tesouro Selic: Cenário 1]]="","",(E406+1)^(1/252))</f>
        <v>1.0003511276943453</v>
      </c>
      <c r="G406" s="2">
        <f>IF(Table1[[#This Row],[Column4]]="","",(1+G405)*(F406)-1)</f>
        <v>0.16605539324903873</v>
      </c>
      <c r="H406" s="1">
        <f>IF(Table1[[#This Row],[Column1]]="","",VLOOKUP(A406,COPOMs!B:H,7)+prêmio_de_risco)</f>
        <v>6.7500000000000032E-2</v>
      </c>
      <c r="I406" s="3">
        <f>IF(Table1[[#This Row],[Tesouro Selic: Cenário 2]]="","",(H406+1)^(1/252))</f>
        <v>1.0002592378269568</v>
      </c>
      <c r="J406" s="2">
        <f>IF(Table1[[#This Row],[Column6]]="","",(1+J405)*(I406)-1)</f>
        <v>0.13850648965473034</v>
      </c>
      <c r="K406" s="1">
        <f>IF(Table1[[#This Row],[Column1]]="","",VLOOKUP(A406,COPOMs!B:K,10)+prêmio_de_risco)</f>
        <v>9.9999999999999978E-2</v>
      </c>
      <c r="L406" s="3">
        <f>IF(Table1[[#This Row],[Tesouro Selic: Cenário 3]]="","",(K406+1)^(1/252))</f>
        <v>1.0003782865315343</v>
      </c>
      <c r="M406" s="2">
        <f>IF(Table1[[#This Row],[Column8]]="","",(1+M405)*(L406)-1)</f>
        <v>0.17573312357429494</v>
      </c>
    </row>
    <row r="407" spans="1:13" x14ac:dyDescent="0.25">
      <c r="A407" s="15">
        <f t="shared" si="12"/>
        <v>43383</v>
      </c>
      <c r="B407" s="25">
        <f t="shared" si="13"/>
        <v>9.9500000000000005E-2</v>
      </c>
      <c r="C407" s="3">
        <f>IF(Table1[[#This Row],[Tesouro Prefixado]]="","",(B407+1)^(1/252))</f>
        <v>1.0003764816888006</v>
      </c>
      <c r="D407" s="2">
        <f>IF(Table1[[#This Row],[Column2]]="","",(1+D406)*(C407)-1)</f>
        <v>0.16468002090875755</v>
      </c>
      <c r="E407" s="1">
        <f>IF(Table1[[#This Row],[Column1]]="","",VLOOKUP(A407,COPOMs!B:E,4)+prêmio_de_risco)</f>
        <v>9.2499999999999971E-2</v>
      </c>
      <c r="F407" s="3">
        <f>IF(Table1[[#This Row],[Tesouro Selic: Cenário 1]]="","",(E407+1)^(1/252))</f>
        <v>1.0003511276943453</v>
      </c>
      <c r="G407" s="2">
        <f>IF(Table1[[#This Row],[Column4]]="","",(1+G406)*(F407)-1)</f>
        <v>0.16646482759074921</v>
      </c>
      <c r="H407" s="1">
        <f>IF(Table1[[#This Row],[Column1]]="","",VLOOKUP(A407,COPOMs!B:H,7)+prêmio_de_risco)</f>
        <v>6.7500000000000032E-2</v>
      </c>
      <c r="I407" s="3">
        <f>IF(Table1[[#This Row],[Tesouro Selic: Cenário 2]]="","",(H407+1)^(1/252))</f>
        <v>1.0002592378269568</v>
      </c>
      <c r="J407" s="2">
        <f>IF(Table1[[#This Row],[Column6]]="","",(1+J406)*(I407)-1)</f>
        <v>0.13880163360308462</v>
      </c>
      <c r="K407" s="1">
        <f>IF(Table1[[#This Row],[Column1]]="","",VLOOKUP(A407,COPOMs!B:K,10)+prêmio_de_risco)</f>
        <v>9.9999999999999978E-2</v>
      </c>
      <c r="L407" s="3">
        <f>IF(Table1[[#This Row],[Tesouro Selic: Cenário 3]]="","",(K407+1)^(1/252))</f>
        <v>1.0003782865315343</v>
      </c>
      <c r="M407" s="2">
        <f>IF(Table1[[#This Row],[Column8]]="","",(1+M406)*(L407)-1)</f>
        <v>0.17617788757962183</v>
      </c>
    </row>
    <row r="408" spans="1:13" x14ac:dyDescent="0.25">
      <c r="A408" s="15">
        <f t="shared" si="12"/>
        <v>43384</v>
      </c>
      <c r="B408" s="25">
        <f t="shared" si="13"/>
        <v>9.9500000000000005E-2</v>
      </c>
      <c r="C408" s="3">
        <f>IF(Table1[[#This Row],[Tesouro Prefixado]]="","",(B408+1)^(1/252))</f>
        <v>1.0003764816888006</v>
      </c>
      <c r="D408" s="2">
        <f>IF(Table1[[#This Row],[Column2]]="","",(1+D407)*(C408)-1)</f>
        <v>0.16511850160994146</v>
      </c>
      <c r="E408" s="1">
        <f>IF(Table1[[#This Row],[Column1]]="","",VLOOKUP(A408,COPOMs!B:E,4)+prêmio_de_risco)</f>
        <v>9.2499999999999971E-2</v>
      </c>
      <c r="F408" s="3">
        <f>IF(Table1[[#This Row],[Tesouro Selic: Cenário 1]]="","",(E408+1)^(1/252))</f>
        <v>1.0003511276943453</v>
      </c>
      <c r="G408" s="2">
        <f>IF(Table1[[#This Row],[Column4]]="","",(1+G407)*(F408)-1)</f>
        <v>0.16687440569619616</v>
      </c>
      <c r="H408" s="1">
        <f>IF(Table1[[#This Row],[Column1]]="","",VLOOKUP(A408,COPOMs!B:H,7)+prêmio_de_risco)</f>
        <v>6.7500000000000032E-2</v>
      </c>
      <c r="I408" s="3">
        <f>IF(Table1[[#This Row],[Tesouro Selic: Cenário 2]]="","",(H408+1)^(1/252))</f>
        <v>1.0002592378269568</v>
      </c>
      <c r="J408" s="2">
        <f>IF(Table1[[#This Row],[Column6]]="","",(1+J407)*(I408)-1)</f>
        <v>0.13909685406391481</v>
      </c>
      <c r="K408" s="1">
        <f>IF(Table1[[#This Row],[Column1]]="","",VLOOKUP(A408,COPOMs!B:K,10)+prêmio_de_risco)</f>
        <v>9.9999999999999978E-2</v>
      </c>
      <c r="L408" s="3">
        <f>IF(Table1[[#This Row],[Tesouro Selic: Cenário 3]]="","",(K408+1)^(1/252))</f>
        <v>1.0003782865315343</v>
      </c>
      <c r="M408" s="2">
        <f>IF(Table1[[#This Row],[Column8]]="","",(1+M407)*(L408)-1)</f>
        <v>0.17662281983318162</v>
      </c>
    </row>
    <row r="409" spans="1:13" x14ac:dyDescent="0.25">
      <c r="A409" s="15">
        <f t="shared" si="12"/>
        <v>43388</v>
      </c>
      <c r="B409" s="25">
        <f t="shared" si="13"/>
        <v>9.9500000000000005E-2</v>
      </c>
      <c r="C409" s="3">
        <f>IF(Table1[[#This Row],[Tesouro Prefixado]]="","",(B409+1)^(1/252))</f>
        <v>1.0003764816888006</v>
      </c>
      <c r="D409" s="2">
        <f>IF(Table1[[#This Row],[Column2]]="","",(1+D408)*(C409)-1)</f>
        <v>0.16555714739108041</v>
      </c>
      <c r="E409" s="1">
        <f>IF(Table1[[#This Row],[Column1]]="","",VLOOKUP(A409,COPOMs!B:E,4)+prêmio_de_risco)</f>
        <v>9.2499999999999971E-2</v>
      </c>
      <c r="F409" s="3">
        <f>IF(Table1[[#This Row],[Tesouro Selic: Cenário 1]]="","",(E409+1)^(1/252))</f>
        <v>1.0003511276943453</v>
      </c>
      <c r="G409" s="2">
        <f>IF(Table1[[#This Row],[Column4]]="","",(1+G408)*(F409)-1)</f>
        <v>0.16728412761585876</v>
      </c>
      <c r="H409" s="1">
        <f>IF(Table1[[#This Row],[Column1]]="","",VLOOKUP(A409,COPOMs!B:H,7)+prêmio_de_risco)</f>
        <v>6.7500000000000032E-2</v>
      </c>
      <c r="I409" s="3">
        <f>IF(Table1[[#This Row],[Tesouro Selic: Cenário 2]]="","",(H409+1)^(1/252))</f>
        <v>1.0002592378269568</v>
      </c>
      <c r="J409" s="2">
        <f>IF(Table1[[#This Row],[Column6]]="","",(1+J408)*(I409)-1)</f>
        <v>0.13939215105705571</v>
      </c>
      <c r="K409" s="1">
        <f>IF(Table1[[#This Row],[Column1]]="","",VLOOKUP(A409,COPOMs!B:K,10)+prêmio_de_risco)</f>
        <v>9.9999999999999978E-2</v>
      </c>
      <c r="L409" s="3">
        <f>IF(Table1[[#This Row],[Tesouro Selic: Cenário 3]]="","",(K409+1)^(1/252))</f>
        <v>1.0003782865315343</v>
      </c>
      <c r="M409" s="2">
        <f>IF(Table1[[#This Row],[Column8]]="","",(1+M408)*(L409)-1)</f>
        <v>0.17706792039862029</v>
      </c>
    </row>
    <row r="410" spans="1:13" x14ac:dyDescent="0.25">
      <c r="A410" s="15">
        <f t="shared" si="12"/>
        <v>43389</v>
      </c>
      <c r="B410" s="25">
        <f t="shared" si="13"/>
        <v>9.9500000000000005E-2</v>
      </c>
      <c r="C410" s="3">
        <f>IF(Table1[[#This Row],[Tesouro Prefixado]]="","",(B410+1)^(1/252))</f>
        <v>1.0003764816888006</v>
      </c>
      <c r="D410" s="2">
        <f>IF(Table1[[#This Row],[Column2]]="","",(1+D409)*(C410)-1)</f>
        <v>0.16599595831432379</v>
      </c>
      <c r="E410" s="1">
        <f>IF(Table1[[#This Row],[Column1]]="","",VLOOKUP(A410,COPOMs!B:E,4)+prêmio_de_risco)</f>
        <v>9.2499999999999971E-2</v>
      </c>
      <c r="F410" s="3">
        <f>IF(Table1[[#This Row],[Tesouro Selic: Cenário 1]]="","",(E410+1)^(1/252))</f>
        <v>1.0003511276943453</v>
      </c>
      <c r="G410" s="2">
        <f>IF(Table1[[#This Row],[Column4]]="","",(1+G409)*(F410)-1)</f>
        <v>0.16769399340023439</v>
      </c>
      <c r="H410" s="1">
        <f>IF(Table1[[#This Row],[Column1]]="","",VLOOKUP(A410,COPOMs!B:H,7)+prêmio_de_risco)</f>
        <v>6.7500000000000032E-2</v>
      </c>
      <c r="I410" s="3">
        <f>IF(Table1[[#This Row],[Tesouro Selic: Cenário 2]]="","",(H410+1)^(1/252))</f>
        <v>1.0002592378269568</v>
      </c>
      <c r="J410" s="2">
        <f>IF(Table1[[#This Row],[Column6]]="","",(1+J409)*(I410)-1)</f>
        <v>0.13968752460234746</v>
      </c>
      <c r="K410" s="1">
        <f>IF(Table1[[#This Row],[Column1]]="","",VLOOKUP(A410,COPOMs!B:K,10)+prêmio_de_risco)</f>
        <v>9.9999999999999978E-2</v>
      </c>
      <c r="L410" s="3">
        <f>IF(Table1[[#This Row],[Tesouro Selic: Cenário 3]]="","",(K410+1)^(1/252))</f>
        <v>1.0003782865315343</v>
      </c>
      <c r="M410" s="2">
        <f>IF(Table1[[#This Row],[Column8]]="","",(1+M409)*(L410)-1)</f>
        <v>0.17751318933960825</v>
      </c>
    </row>
    <row r="411" spans="1:13" x14ac:dyDescent="0.25">
      <c r="A411" s="15">
        <f t="shared" si="12"/>
        <v>43390</v>
      </c>
      <c r="B411" s="25">
        <f t="shared" si="13"/>
        <v>9.9500000000000005E-2</v>
      </c>
      <c r="C411" s="3">
        <f>IF(Table1[[#This Row],[Tesouro Prefixado]]="","",(B411+1)^(1/252))</f>
        <v>1.0003764816888006</v>
      </c>
      <c r="D411" s="2">
        <f>IF(Table1[[#This Row],[Column2]]="","",(1+D410)*(C411)-1)</f>
        <v>0.16643493444184454</v>
      </c>
      <c r="E411" s="1">
        <f>IF(Table1[[#This Row],[Column1]]="","",VLOOKUP(A411,COPOMs!B:E,4)+prêmio_de_risco)</f>
        <v>9.2499999999999971E-2</v>
      </c>
      <c r="F411" s="3">
        <f>IF(Table1[[#This Row],[Tesouro Selic: Cenário 1]]="","",(E411+1)^(1/252))</f>
        <v>1.0003511276943453</v>
      </c>
      <c r="G411" s="2">
        <f>IF(Table1[[#This Row],[Column4]]="","",(1+G410)*(F411)-1)</f>
        <v>0.16810400309983797</v>
      </c>
      <c r="H411" s="1">
        <f>IF(Table1[[#This Row],[Column1]]="","",VLOOKUP(A411,COPOMs!B:H,7)+prêmio_de_risco)</f>
        <v>6.7500000000000032E-2</v>
      </c>
      <c r="I411" s="3">
        <f>IF(Table1[[#This Row],[Tesouro Selic: Cenário 2]]="","",(H411+1)^(1/252))</f>
        <v>1.0002592378269568</v>
      </c>
      <c r="J411" s="2">
        <f>IF(Table1[[#This Row],[Column6]]="","",(1+J410)*(I411)-1)</f>
        <v>0.13998297471963506</v>
      </c>
      <c r="K411" s="1">
        <f>IF(Table1[[#This Row],[Column1]]="","",VLOOKUP(A411,COPOMs!B:K,10)+prêmio_de_risco)</f>
        <v>9.9999999999999978E-2</v>
      </c>
      <c r="L411" s="3">
        <f>IF(Table1[[#This Row],[Tesouro Selic: Cenário 3]]="","",(K411+1)^(1/252))</f>
        <v>1.0003782865315343</v>
      </c>
      <c r="M411" s="2">
        <f>IF(Table1[[#This Row],[Column8]]="","",(1+M410)*(L411)-1)</f>
        <v>0.17795862671983942</v>
      </c>
    </row>
    <row r="412" spans="1:13" x14ac:dyDescent="0.25">
      <c r="A412" s="15">
        <f t="shared" si="12"/>
        <v>43391</v>
      </c>
      <c r="B412" s="25">
        <f t="shared" si="13"/>
        <v>9.9500000000000005E-2</v>
      </c>
      <c r="C412" s="3">
        <f>IF(Table1[[#This Row],[Tesouro Prefixado]]="","",(B412+1)^(1/252))</f>
        <v>1.0003764816888006</v>
      </c>
      <c r="D412" s="2">
        <f>IF(Table1[[#This Row],[Column2]]="","",(1+D411)*(C412)-1)</f>
        <v>0.16687407583583913</v>
      </c>
      <c r="E412" s="1">
        <f>IF(Table1[[#This Row],[Column1]]="","",VLOOKUP(A412,COPOMs!B:E,4)+prêmio_de_risco)</f>
        <v>9.2499999999999971E-2</v>
      </c>
      <c r="F412" s="3">
        <f>IF(Table1[[#This Row],[Tesouro Selic: Cenário 1]]="","",(E412+1)^(1/252))</f>
        <v>1.0003511276943453</v>
      </c>
      <c r="G412" s="2">
        <f>IF(Table1[[#This Row],[Column4]]="","",(1+G411)*(F412)-1)</f>
        <v>0.16851415676520198</v>
      </c>
      <c r="H412" s="1">
        <f>IF(Table1[[#This Row],[Column1]]="","",VLOOKUP(A412,COPOMs!B:H,7)+prêmio_de_risco)</f>
        <v>6.7500000000000032E-2</v>
      </c>
      <c r="I412" s="3">
        <f>IF(Table1[[#This Row],[Tesouro Selic: Cenário 2]]="","",(H412+1)^(1/252))</f>
        <v>1.0002592378269568</v>
      </c>
      <c r="J412" s="2">
        <f>IF(Table1[[#This Row],[Column6]]="","",(1+J411)*(I412)-1)</f>
        <v>0.14027850142876908</v>
      </c>
      <c r="K412" s="1">
        <f>IF(Table1[[#This Row],[Column1]]="","",VLOOKUP(A412,COPOMs!B:K,10)+prêmio_de_risco)</f>
        <v>9.9999999999999978E-2</v>
      </c>
      <c r="L412" s="3">
        <f>IF(Table1[[#This Row],[Tesouro Selic: Cenário 3]]="","",(K412+1)^(1/252))</f>
        <v>1.0003782865315343</v>
      </c>
      <c r="M412" s="2">
        <f>IF(Table1[[#This Row],[Column8]]="","",(1+M411)*(L412)-1)</f>
        <v>0.17840423260303218</v>
      </c>
    </row>
    <row r="413" spans="1:13" x14ac:dyDescent="0.25">
      <c r="A413" s="15">
        <f t="shared" si="12"/>
        <v>43392</v>
      </c>
      <c r="B413" s="25">
        <f t="shared" si="13"/>
        <v>9.9500000000000005E-2</v>
      </c>
      <c r="C413" s="3">
        <f>IF(Table1[[#This Row],[Tesouro Prefixado]]="","",(B413+1)^(1/252))</f>
        <v>1.0003764816888006</v>
      </c>
      <c r="D413" s="2">
        <f>IF(Table1[[#This Row],[Column2]]="","",(1+D412)*(C413)-1)</f>
        <v>0.16731338255852735</v>
      </c>
      <c r="E413" s="1">
        <f>IF(Table1[[#This Row],[Column1]]="","",VLOOKUP(A413,COPOMs!B:E,4)+prêmio_de_risco)</f>
        <v>9.2499999999999971E-2</v>
      </c>
      <c r="F413" s="3">
        <f>IF(Table1[[#This Row],[Tesouro Selic: Cenário 1]]="","",(E413+1)^(1/252))</f>
        <v>1.0003511276943453</v>
      </c>
      <c r="G413" s="2">
        <f>IF(Table1[[#This Row],[Column4]]="","",(1+G412)*(F413)-1)</f>
        <v>0.16892445444687687</v>
      </c>
      <c r="H413" s="1">
        <f>IF(Table1[[#This Row],[Column1]]="","",VLOOKUP(A413,COPOMs!B:H,7)+prêmio_de_risco)</f>
        <v>6.7500000000000032E-2</v>
      </c>
      <c r="I413" s="3">
        <f>IF(Table1[[#This Row],[Tesouro Selic: Cenário 2]]="","",(H413+1)^(1/252))</f>
        <v>1.0002592378269568</v>
      </c>
      <c r="J413" s="2">
        <f>IF(Table1[[#This Row],[Column6]]="","",(1+J412)*(I413)-1)</f>
        <v>0.14057410474960497</v>
      </c>
      <c r="K413" s="1">
        <f>IF(Table1[[#This Row],[Column1]]="","",VLOOKUP(A413,COPOMs!B:K,10)+prêmio_de_risco)</f>
        <v>9.9999999999999978E-2</v>
      </c>
      <c r="L413" s="3">
        <f>IF(Table1[[#This Row],[Tesouro Selic: Cenário 3]]="","",(K413+1)^(1/252))</f>
        <v>1.0003782865315343</v>
      </c>
      <c r="M413" s="2">
        <f>IF(Table1[[#This Row],[Column8]]="","",(1+M412)*(L413)-1)</f>
        <v>0.17885000705292886</v>
      </c>
    </row>
    <row r="414" spans="1:13" x14ac:dyDescent="0.25">
      <c r="A414" s="15">
        <f t="shared" si="12"/>
        <v>43395</v>
      </c>
      <c r="B414" s="25">
        <f t="shared" si="13"/>
        <v>9.9500000000000005E-2</v>
      </c>
      <c r="C414" s="3">
        <f>IF(Table1[[#This Row],[Tesouro Prefixado]]="","",(B414+1)^(1/252))</f>
        <v>1.0003764816888006</v>
      </c>
      <c r="D414" s="2">
        <f>IF(Table1[[#This Row],[Column2]]="","",(1+D413)*(C414)-1)</f>
        <v>0.16775285467215251</v>
      </c>
      <c r="E414" s="1">
        <f>IF(Table1[[#This Row],[Column1]]="","",VLOOKUP(A414,COPOMs!B:E,4)+prêmio_de_risco)</f>
        <v>9.2499999999999971E-2</v>
      </c>
      <c r="F414" s="3">
        <f>IF(Table1[[#This Row],[Tesouro Selic: Cenário 1]]="","",(E414+1)^(1/252))</f>
        <v>1.0003511276943453</v>
      </c>
      <c r="G414" s="2">
        <f>IF(Table1[[#This Row],[Column4]]="","",(1+G413)*(F414)-1)</f>
        <v>0.16933489619543063</v>
      </c>
      <c r="H414" s="1">
        <f>IF(Table1[[#This Row],[Column1]]="","",VLOOKUP(A414,COPOMs!B:H,7)+prêmio_de_risco)</f>
        <v>6.7500000000000032E-2</v>
      </c>
      <c r="I414" s="3">
        <f>IF(Table1[[#This Row],[Tesouro Selic: Cenário 2]]="","",(H414+1)^(1/252))</f>
        <v>1.0002592378269568</v>
      </c>
      <c r="J414" s="2">
        <f>IF(Table1[[#This Row],[Column6]]="","",(1+J413)*(I414)-1)</f>
        <v>0.14086978470200351</v>
      </c>
      <c r="K414" s="1">
        <f>IF(Table1[[#This Row],[Column1]]="","",VLOOKUP(A414,COPOMs!B:K,10)+prêmio_de_risco)</f>
        <v>9.9999999999999978E-2</v>
      </c>
      <c r="L414" s="3">
        <f>IF(Table1[[#This Row],[Tesouro Selic: Cenário 3]]="","",(K414+1)^(1/252))</f>
        <v>1.0003782865315343</v>
      </c>
      <c r="M414" s="2">
        <f>IF(Table1[[#This Row],[Column8]]="","",(1+M413)*(L414)-1)</f>
        <v>0.17929595013329602</v>
      </c>
    </row>
    <row r="415" spans="1:13" x14ac:dyDescent="0.25">
      <c r="A415" s="15">
        <f t="shared" si="12"/>
        <v>43396</v>
      </c>
      <c r="B415" s="25">
        <f t="shared" si="13"/>
        <v>9.9500000000000005E-2</v>
      </c>
      <c r="C415" s="3">
        <f>IF(Table1[[#This Row],[Tesouro Prefixado]]="","",(B415+1)^(1/252))</f>
        <v>1.0003764816888006</v>
      </c>
      <c r="D415" s="2">
        <f>IF(Table1[[#This Row],[Column2]]="","",(1+D414)*(C415)-1)</f>
        <v>0.16819249223898125</v>
      </c>
      <c r="E415" s="1">
        <f>IF(Table1[[#This Row],[Column1]]="","",VLOOKUP(A415,COPOMs!B:E,4)+prêmio_de_risco)</f>
        <v>9.2499999999999971E-2</v>
      </c>
      <c r="F415" s="3">
        <f>IF(Table1[[#This Row],[Tesouro Selic: Cenário 1]]="","",(E415+1)^(1/252))</f>
        <v>1.0003511276943453</v>
      </c>
      <c r="G415" s="2">
        <f>IF(Table1[[#This Row],[Column4]]="","",(1+G414)*(F415)-1)</f>
        <v>0.16974548206144924</v>
      </c>
      <c r="H415" s="1">
        <f>IF(Table1[[#This Row],[Column1]]="","",VLOOKUP(A415,COPOMs!B:H,7)+prêmio_de_risco)</f>
        <v>6.7500000000000032E-2</v>
      </c>
      <c r="I415" s="3">
        <f>IF(Table1[[#This Row],[Tesouro Selic: Cenário 2]]="","",(H415+1)^(1/252))</f>
        <v>1.0002592378269568</v>
      </c>
      <c r="J415" s="2">
        <f>IF(Table1[[#This Row],[Column6]]="","",(1+J414)*(I415)-1)</f>
        <v>0.14116554130583037</v>
      </c>
      <c r="K415" s="1">
        <f>IF(Table1[[#This Row],[Column1]]="","",VLOOKUP(A415,COPOMs!B:K,10)+prêmio_de_risco)</f>
        <v>9.9999999999999978E-2</v>
      </c>
      <c r="L415" s="3">
        <f>IF(Table1[[#This Row],[Tesouro Selic: Cenário 3]]="","",(K415+1)^(1/252))</f>
        <v>1.0003782865315343</v>
      </c>
      <c r="M415" s="2">
        <f>IF(Table1[[#This Row],[Column8]]="","",(1+M414)*(L415)-1)</f>
        <v>0.17974206190792441</v>
      </c>
    </row>
    <row r="416" spans="1:13" x14ac:dyDescent="0.25">
      <c r="A416" s="15">
        <f t="shared" si="12"/>
        <v>43397</v>
      </c>
      <c r="B416" s="25">
        <f t="shared" si="13"/>
        <v>9.9500000000000005E-2</v>
      </c>
      <c r="C416" s="3">
        <f>IF(Table1[[#This Row],[Tesouro Prefixado]]="","",(B416+1)^(1/252))</f>
        <v>1.0003764816888006</v>
      </c>
      <c r="D416" s="2">
        <f>IF(Table1[[#This Row],[Column2]]="","",(1+D415)*(C416)-1)</f>
        <v>0.16863229532130353</v>
      </c>
      <c r="E416" s="1">
        <f>IF(Table1[[#This Row],[Column1]]="","",VLOOKUP(A416,COPOMs!B:E,4)+prêmio_de_risco)</f>
        <v>9.2499999999999971E-2</v>
      </c>
      <c r="F416" s="3">
        <f>IF(Table1[[#This Row],[Tesouro Selic: Cenário 1]]="","",(E416+1)^(1/252))</f>
        <v>1.0003511276943453</v>
      </c>
      <c r="G416" s="2">
        <f>IF(Table1[[#This Row],[Column4]]="","",(1+G415)*(F416)-1)</f>
        <v>0.17015621209553622</v>
      </c>
      <c r="H416" s="1">
        <f>IF(Table1[[#This Row],[Column1]]="","",VLOOKUP(A416,COPOMs!B:H,7)+prêmio_de_risco)</f>
        <v>6.7500000000000032E-2</v>
      </c>
      <c r="I416" s="3">
        <f>IF(Table1[[#This Row],[Tesouro Selic: Cenário 2]]="","",(H416+1)^(1/252))</f>
        <v>1.0002592378269568</v>
      </c>
      <c r="J416" s="2">
        <f>IF(Table1[[#This Row],[Column6]]="","",(1+J415)*(I416)-1)</f>
        <v>0.14146137458095653</v>
      </c>
      <c r="K416" s="1">
        <f>IF(Table1[[#This Row],[Column1]]="","",VLOOKUP(A416,COPOMs!B:K,10)+prêmio_de_risco)</f>
        <v>9.9999999999999978E-2</v>
      </c>
      <c r="L416" s="3">
        <f>IF(Table1[[#This Row],[Tesouro Selic: Cenário 3]]="","",(K416+1)^(1/252))</f>
        <v>1.0003782865315343</v>
      </c>
      <c r="M416" s="2">
        <f>IF(Table1[[#This Row],[Column8]]="","",(1+M415)*(L416)-1)</f>
        <v>0.18018834244062854</v>
      </c>
    </row>
    <row r="417" spans="1:13" x14ac:dyDescent="0.25">
      <c r="A417" s="15">
        <f t="shared" si="12"/>
        <v>43398</v>
      </c>
      <c r="B417" s="25">
        <f t="shared" si="13"/>
        <v>9.9500000000000005E-2</v>
      </c>
      <c r="C417" s="3">
        <f>IF(Table1[[#This Row],[Tesouro Prefixado]]="","",(B417+1)^(1/252))</f>
        <v>1.0003764816888006</v>
      </c>
      <c r="D417" s="2">
        <f>IF(Table1[[#This Row],[Column2]]="","",(1+D416)*(C417)-1)</f>
        <v>0.16907226398143305</v>
      </c>
      <c r="E417" s="1">
        <f>IF(Table1[[#This Row],[Column1]]="","",VLOOKUP(A417,COPOMs!B:E,4)+prêmio_de_risco)</f>
        <v>9.2499999999999971E-2</v>
      </c>
      <c r="F417" s="3">
        <f>IF(Table1[[#This Row],[Tesouro Selic: Cenário 1]]="","",(E417+1)^(1/252))</f>
        <v>1.0003511276943453</v>
      </c>
      <c r="G417" s="2">
        <f>IF(Table1[[#This Row],[Column4]]="","",(1+G416)*(F417)-1)</f>
        <v>0.17056708634831308</v>
      </c>
      <c r="H417" s="1">
        <f>IF(Table1[[#This Row],[Column1]]="","",VLOOKUP(A417,COPOMs!B:H,7)+prêmio_de_risco)</f>
        <v>6.7500000000000032E-2</v>
      </c>
      <c r="I417" s="3">
        <f>IF(Table1[[#This Row],[Tesouro Selic: Cenário 2]]="","",(H417+1)^(1/252))</f>
        <v>1.0002592378269568</v>
      </c>
      <c r="J417" s="2">
        <f>IF(Table1[[#This Row],[Column6]]="","",(1+J416)*(I417)-1)</f>
        <v>0.14175728454725811</v>
      </c>
      <c r="K417" s="1">
        <f>IF(Table1[[#This Row],[Column1]]="","",VLOOKUP(A417,COPOMs!B:K,10)+prêmio_de_risco)</f>
        <v>9.9999999999999978E-2</v>
      </c>
      <c r="L417" s="3">
        <f>IF(Table1[[#This Row],[Tesouro Selic: Cenário 3]]="","",(K417+1)^(1/252))</f>
        <v>1.0003782865315343</v>
      </c>
      <c r="M417" s="2">
        <f>IF(Table1[[#This Row],[Column8]]="","",(1+M416)*(L417)-1)</f>
        <v>0.18063479179524755</v>
      </c>
    </row>
    <row r="418" spans="1:13" x14ac:dyDescent="0.25">
      <c r="A418" s="15">
        <f t="shared" si="12"/>
        <v>43399</v>
      </c>
      <c r="B418" s="25">
        <f t="shared" si="13"/>
        <v>9.9500000000000005E-2</v>
      </c>
      <c r="C418" s="3">
        <f>IF(Table1[[#This Row],[Tesouro Prefixado]]="","",(B418+1)^(1/252))</f>
        <v>1.0003764816888006</v>
      </c>
      <c r="D418" s="2">
        <f>IF(Table1[[#This Row],[Column2]]="","",(1+D417)*(C418)-1)</f>
        <v>0.16951239828170661</v>
      </c>
      <c r="E418" s="1">
        <f>IF(Table1[[#This Row],[Column1]]="","",VLOOKUP(A418,COPOMs!B:E,4)+prêmio_de_risco)</f>
        <v>9.2499999999999971E-2</v>
      </c>
      <c r="F418" s="3">
        <f>IF(Table1[[#This Row],[Tesouro Selic: Cenário 1]]="","",(E418+1)^(1/252))</f>
        <v>1.0003511276943453</v>
      </c>
      <c r="G418" s="2">
        <f>IF(Table1[[#This Row],[Column4]]="","",(1+G417)*(F418)-1)</f>
        <v>0.17097810487041909</v>
      </c>
      <c r="H418" s="1">
        <f>IF(Table1[[#This Row],[Column1]]="","",VLOOKUP(A418,COPOMs!B:H,7)+prêmio_de_risco)</f>
        <v>6.7500000000000032E-2</v>
      </c>
      <c r="I418" s="3">
        <f>IF(Table1[[#This Row],[Tesouro Selic: Cenário 2]]="","",(H418+1)^(1/252))</f>
        <v>1.0002592378269568</v>
      </c>
      <c r="J418" s="2">
        <f>IF(Table1[[#This Row],[Column6]]="","",(1+J417)*(I418)-1)</f>
        <v>0.14205327122461631</v>
      </c>
      <c r="K418" s="1">
        <f>IF(Table1[[#This Row],[Column1]]="","",VLOOKUP(A418,COPOMs!B:K,10)+prêmio_de_risco)</f>
        <v>9.9999999999999978E-2</v>
      </c>
      <c r="L418" s="3">
        <f>IF(Table1[[#This Row],[Tesouro Selic: Cenário 3]]="","",(K418+1)^(1/252))</f>
        <v>1.0003782865315343</v>
      </c>
      <c r="M418" s="2">
        <f>IF(Table1[[#This Row],[Column8]]="","",(1+M417)*(L418)-1)</f>
        <v>0.18108141003564437</v>
      </c>
    </row>
    <row r="419" spans="1:13" x14ac:dyDescent="0.25">
      <c r="A419" s="15">
        <f t="shared" si="12"/>
        <v>43402</v>
      </c>
      <c r="B419" s="25">
        <f t="shared" si="13"/>
        <v>9.9500000000000005E-2</v>
      </c>
      <c r="C419" s="3">
        <f>IF(Table1[[#This Row],[Tesouro Prefixado]]="","",(B419+1)^(1/252))</f>
        <v>1.0003764816888006</v>
      </c>
      <c r="D419" s="2">
        <f>IF(Table1[[#This Row],[Column2]]="","",(1+D418)*(C419)-1)</f>
        <v>0.169952698284485</v>
      </c>
      <c r="E419" s="1">
        <f>IF(Table1[[#This Row],[Column1]]="","",VLOOKUP(A419,COPOMs!B:E,4)+prêmio_de_risco)</f>
        <v>9.2499999999999971E-2</v>
      </c>
      <c r="F419" s="3">
        <f>IF(Table1[[#This Row],[Tesouro Selic: Cenário 1]]="","",(E419+1)^(1/252))</f>
        <v>1.0003511276943453</v>
      </c>
      <c r="G419" s="2">
        <f>IF(Table1[[#This Row],[Column4]]="","",(1+G418)*(F419)-1)</f>
        <v>0.17138926771251106</v>
      </c>
      <c r="H419" s="1">
        <f>IF(Table1[[#This Row],[Column1]]="","",VLOOKUP(A419,COPOMs!B:H,7)+prêmio_de_risco)</f>
        <v>6.7500000000000032E-2</v>
      </c>
      <c r="I419" s="3">
        <f>IF(Table1[[#This Row],[Tesouro Selic: Cenário 2]]="","",(H419+1)^(1/252))</f>
        <v>1.0002592378269568</v>
      </c>
      <c r="J419" s="2">
        <f>IF(Table1[[#This Row],[Column6]]="","",(1+J418)*(I419)-1)</f>
        <v>0.14234933463291743</v>
      </c>
      <c r="K419" s="1">
        <f>IF(Table1[[#This Row],[Column1]]="","",VLOOKUP(A419,COPOMs!B:K,10)+prêmio_de_risco)</f>
        <v>9.9999999999999978E-2</v>
      </c>
      <c r="L419" s="3">
        <f>IF(Table1[[#This Row],[Tesouro Selic: Cenário 3]]="","",(K419+1)^(1/252))</f>
        <v>1.0003782865315343</v>
      </c>
      <c r="M419" s="2">
        <f>IF(Table1[[#This Row],[Column8]]="","",(1+M418)*(L419)-1)</f>
        <v>0.18152819722570634</v>
      </c>
    </row>
    <row r="420" spans="1:13" x14ac:dyDescent="0.25">
      <c r="A420" s="15">
        <f t="shared" si="12"/>
        <v>43403</v>
      </c>
      <c r="B420" s="25">
        <f t="shared" si="13"/>
        <v>9.9500000000000005E-2</v>
      </c>
      <c r="C420" s="3">
        <f>IF(Table1[[#This Row],[Tesouro Prefixado]]="","",(B420+1)^(1/252))</f>
        <v>1.0003764816888006</v>
      </c>
      <c r="D420" s="2">
        <f>IF(Table1[[#This Row],[Column2]]="","",(1+D419)*(C420)-1)</f>
        <v>0.17039316405215188</v>
      </c>
      <c r="E420" s="1">
        <f>IF(Table1[[#This Row],[Column1]]="","",VLOOKUP(A420,COPOMs!B:E,4)+prêmio_de_risco)</f>
        <v>9.2499999999999971E-2</v>
      </c>
      <c r="F420" s="3">
        <f>IF(Table1[[#This Row],[Tesouro Selic: Cenário 1]]="","",(E420+1)^(1/252))</f>
        <v>1.0003511276943453</v>
      </c>
      <c r="G420" s="2">
        <f>IF(Table1[[#This Row],[Column4]]="","",(1+G419)*(F420)-1)</f>
        <v>0.17180057492526379</v>
      </c>
      <c r="H420" s="1">
        <f>IF(Table1[[#This Row],[Column1]]="","",VLOOKUP(A420,COPOMs!B:H,7)+prêmio_de_risco)</f>
        <v>6.7500000000000032E-2</v>
      </c>
      <c r="I420" s="3">
        <f>IF(Table1[[#This Row],[Tesouro Selic: Cenário 2]]="","",(H420+1)^(1/252))</f>
        <v>1.0002592378269568</v>
      </c>
      <c r="J420" s="2">
        <f>IF(Table1[[#This Row],[Column6]]="","",(1+J419)*(I420)-1)</f>
        <v>0.14264547479205314</v>
      </c>
      <c r="K420" s="1">
        <f>IF(Table1[[#This Row],[Column1]]="","",VLOOKUP(A420,COPOMs!B:K,10)+prêmio_de_risco)</f>
        <v>9.9999999999999978E-2</v>
      </c>
      <c r="L420" s="3">
        <f>IF(Table1[[#This Row],[Tesouro Selic: Cenário 3]]="","",(K420+1)^(1/252))</f>
        <v>1.0003782865315343</v>
      </c>
      <c r="M420" s="2">
        <f>IF(Table1[[#This Row],[Column8]]="","",(1+M419)*(L420)-1)</f>
        <v>0.18197515342934478</v>
      </c>
    </row>
    <row r="421" spans="1:13" x14ac:dyDescent="0.25">
      <c r="A421" s="15">
        <f t="shared" si="12"/>
        <v>43404</v>
      </c>
      <c r="B421" s="25">
        <f t="shared" si="13"/>
        <v>9.9500000000000005E-2</v>
      </c>
      <c r="C421" s="3">
        <f>IF(Table1[[#This Row],[Tesouro Prefixado]]="","",(B421+1)^(1/252))</f>
        <v>1.0003764816888006</v>
      </c>
      <c r="D421" s="2">
        <f>IF(Table1[[#This Row],[Column2]]="","",(1+D420)*(C421)-1)</f>
        <v>0.17083379564711487</v>
      </c>
      <c r="E421" s="1">
        <f>IF(Table1[[#This Row],[Column1]]="","",VLOOKUP(A421,COPOMs!B:E,4)+prêmio_de_risco)</f>
        <v>9.2499999999999971E-2</v>
      </c>
      <c r="F421" s="3">
        <f>IF(Table1[[#This Row],[Tesouro Selic: Cenário 1]]="","",(E421+1)^(1/252))</f>
        <v>1.0003511276943453</v>
      </c>
      <c r="G421" s="2">
        <f>IF(Table1[[#This Row],[Column4]]="","",(1+G420)*(F421)-1)</f>
        <v>0.17221202655936985</v>
      </c>
      <c r="H421" s="1">
        <f>IF(Table1[[#This Row],[Column1]]="","",VLOOKUP(A421,COPOMs!B:H,7)+prêmio_de_risco)</f>
        <v>6.7500000000000032E-2</v>
      </c>
      <c r="I421" s="3">
        <f>IF(Table1[[#This Row],[Tesouro Selic: Cenário 2]]="","",(H421+1)^(1/252))</f>
        <v>1.0002592378269568</v>
      </c>
      <c r="J421" s="2">
        <f>IF(Table1[[#This Row],[Column6]]="","",(1+J420)*(I421)-1)</f>
        <v>0.14294169172192017</v>
      </c>
      <c r="K421" s="1">
        <f>IF(Table1[[#This Row],[Column1]]="","",VLOOKUP(A421,COPOMs!B:K,10)+prêmio_de_risco)</f>
        <v>9.9999999999999978E-2</v>
      </c>
      <c r="L421" s="3">
        <f>IF(Table1[[#This Row],[Tesouro Selic: Cenário 3]]="","",(K421+1)^(1/252))</f>
        <v>1.0003782865315343</v>
      </c>
      <c r="M421" s="2">
        <f>IF(Table1[[#This Row],[Column8]]="","",(1+M420)*(L421)-1)</f>
        <v>0.18242227871049521</v>
      </c>
    </row>
    <row r="422" spans="1:13" x14ac:dyDescent="0.25">
      <c r="A422" s="15">
        <f t="shared" si="12"/>
        <v>43405</v>
      </c>
      <c r="B422" s="25">
        <f t="shared" si="13"/>
        <v>9.9500000000000005E-2</v>
      </c>
      <c r="C422" s="3">
        <f>IF(Table1[[#This Row],[Tesouro Prefixado]]="","",(B422+1)^(1/252))</f>
        <v>1.0003764816888006</v>
      </c>
      <c r="D422" s="2">
        <f>IF(Table1[[#This Row],[Column2]]="","",(1+D421)*(C422)-1)</f>
        <v>0.17127459313180493</v>
      </c>
      <c r="E422" s="1">
        <f>IF(Table1[[#This Row],[Column1]]="","",VLOOKUP(A422,COPOMs!B:E,4)+prêmio_de_risco)</f>
        <v>9.2499999999999971E-2</v>
      </c>
      <c r="F422" s="3">
        <f>IF(Table1[[#This Row],[Tesouro Selic: Cenário 1]]="","",(E422+1)^(1/252))</f>
        <v>1.0003511276943453</v>
      </c>
      <c r="G422" s="2">
        <f>IF(Table1[[#This Row],[Column4]]="","",(1+G421)*(F422)-1)</f>
        <v>0.17262362266553954</v>
      </c>
      <c r="H422" s="1">
        <f>IF(Table1[[#This Row],[Column1]]="","",VLOOKUP(A422,COPOMs!B:H,7)+prêmio_de_risco)</f>
        <v>6.7500000000000032E-2</v>
      </c>
      <c r="I422" s="3">
        <f>IF(Table1[[#This Row],[Tesouro Selic: Cenário 2]]="","",(H422+1)^(1/252))</f>
        <v>1.0002592378269568</v>
      </c>
      <c r="J422" s="2">
        <f>IF(Table1[[#This Row],[Column6]]="","",(1+J421)*(I422)-1)</f>
        <v>0.14323798544242039</v>
      </c>
      <c r="K422" s="1">
        <f>IF(Table1[[#This Row],[Column1]]="","",VLOOKUP(A422,COPOMs!B:K,10)+prêmio_de_risco)</f>
        <v>9.9999999999999978E-2</v>
      </c>
      <c r="L422" s="3">
        <f>IF(Table1[[#This Row],[Tesouro Selic: Cenário 3]]="","",(K422+1)^(1/252))</f>
        <v>1.0003782865315343</v>
      </c>
      <c r="M422" s="2">
        <f>IF(Table1[[#This Row],[Column8]]="","",(1+M421)*(L422)-1)</f>
        <v>0.18286957313311736</v>
      </c>
    </row>
    <row r="423" spans="1:13" x14ac:dyDescent="0.25">
      <c r="A423" s="15">
        <f t="shared" si="12"/>
        <v>43409</v>
      </c>
      <c r="B423" s="25">
        <f t="shared" si="13"/>
        <v>9.9500000000000005E-2</v>
      </c>
      <c r="C423" s="3">
        <f>IF(Table1[[#This Row],[Tesouro Prefixado]]="","",(B423+1)^(1/252))</f>
        <v>1.0003764816888006</v>
      </c>
      <c r="D423" s="2">
        <f>IF(Table1[[#This Row],[Column2]]="","",(1+D422)*(C423)-1)</f>
        <v>0.17171555656867632</v>
      </c>
      <c r="E423" s="1">
        <f>IF(Table1[[#This Row],[Column1]]="","",VLOOKUP(A423,COPOMs!B:E,4)+prêmio_de_risco)</f>
        <v>9.2499999999999971E-2</v>
      </c>
      <c r="F423" s="3">
        <f>IF(Table1[[#This Row],[Tesouro Selic: Cenário 1]]="","",(E423+1)^(1/252))</f>
        <v>1.0003511276943453</v>
      </c>
      <c r="G423" s="2">
        <f>IF(Table1[[#This Row],[Column4]]="","",(1+G422)*(F423)-1)</f>
        <v>0.17303536329450098</v>
      </c>
      <c r="H423" s="1">
        <f>IF(Table1[[#This Row],[Column1]]="","",VLOOKUP(A423,COPOMs!B:H,7)+prêmio_de_risco)</f>
        <v>6.7500000000000032E-2</v>
      </c>
      <c r="I423" s="3">
        <f>IF(Table1[[#This Row],[Tesouro Selic: Cenário 2]]="","",(H423+1)^(1/252))</f>
        <v>1.0002592378269568</v>
      </c>
      <c r="J423" s="2">
        <f>IF(Table1[[#This Row],[Column6]]="","",(1+J422)*(I423)-1)</f>
        <v>0.14353435597346098</v>
      </c>
      <c r="K423" s="1">
        <f>IF(Table1[[#This Row],[Column1]]="","",VLOOKUP(A423,COPOMs!B:K,10)+prêmio_de_risco)</f>
        <v>9.9999999999999978E-2</v>
      </c>
      <c r="L423" s="3">
        <f>IF(Table1[[#This Row],[Tesouro Selic: Cenário 3]]="","",(K423+1)^(1/252))</f>
        <v>1.0003782865315343</v>
      </c>
      <c r="M423" s="2">
        <f>IF(Table1[[#This Row],[Column8]]="","",(1+M422)*(L423)-1)</f>
        <v>0.18331703676119537</v>
      </c>
    </row>
    <row r="424" spans="1:13" x14ac:dyDescent="0.25">
      <c r="A424" s="15">
        <f t="shared" si="12"/>
        <v>43410</v>
      </c>
      <c r="B424" s="25">
        <f t="shared" si="13"/>
        <v>9.9500000000000005E-2</v>
      </c>
      <c r="C424" s="3">
        <f>IF(Table1[[#This Row],[Tesouro Prefixado]]="","",(B424+1)^(1/252))</f>
        <v>1.0003764816888006</v>
      </c>
      <c r="D424" s="2">
        <f>IF(Table1[[#This Row],[Column2]]="","",(1+D423)*(C424)-1)</f>
        <v>0.17215668602020728</v>
      </c>
      <c r="E424" s="1">
        <f>IF(Table1[[#This Row],[Column1]]="","",VLOOKUP(A424,COPOMs!B:E,4)+prêmio_de_risco)</f>
        <v>9.2499999999999971E-2</v>
      </c>
      <c r="F424" s="3">
        <f>IF(Table1[[#This Row],[Tesouro Selic: Cenário 1]]="","",(E424+1)^(1/252))</f>
        <v>1.0003511276943453</v>
      </c>
      <c r="G424" s="2">
        <f>IF(Table1[[#This Row],[Column4]]="","",(1+G423)*(F424)-1)</f>
        <v>0.173447248497</v>
      </c>
      <c r="H424" s="1">
        <f>IF(Table1[[#This Row],[Column1]]="","",VLOOKUP(A424,COPOMs!B:H,7)+prêmio_de_risco)</f>
        <v>6.7500000000000032E-2</v>
      </c>
      <c r="I424" s="3">
        <f>IF(Table1[[#This Row],[Tesouro Selic: Cenário 2]]="","",(H424+1)^(1/252))</f>
        <v>1.0002592378269568</v>
      </c>
      <c r="J424" s="2">
        <f>IF(Table1[[#This Row],[Column6]]="","",(1+J423)*(I424)-1)</f>
        <v>0.14383080333495402</v>
      </c>
      <c r="K424" s="1">
        <f>IF(Table1[[#This Row],[Column1]]="","",VLOOKUP(A424,COPOMs!B:K,10)+prêmio_de_risco)</f>
        <v>9.9999999999999978E-2</v>
      </c>
      <c r="L424" s="3">
        <f>IF(Table1[[#This Row],[Tesouro Selic: Cenário 3]]="","",(K424+1)^(1/252))</f>
        <v>1.0003782865315343</v>
      </c>
      <c r="M424" s="2">
        <f>IF(Table1[[#This Row],[Column8]]="","",(1+M423)*(L424)-1)</f>
        <v>0.18376466965873717</v>
      </c>
    </row>
    <row r="425" spans="1:13" x14ac:dyDescent="0.25">
      <c r="A425" s="15">
        <f t="shared" si="12"/>
        <v>43411</v>
      </c>
      <c r="B425" s="25">
        <f t="shared" si="13"/>
        <v>9.9500000000000005E-2</v>
      </c>
      <c r="C425" s="3">
        <f>IF(Table1[[#This Row],[Tesouro Prefixado]]="","",(B425+1)^(1/252))</f>
        <v>1.0003764816888006</v>
      </c>
      <c r="D425" s="2">
        <f>IF(Table1[[#This Row],[Column2]]="","",(1+D424)*(C425)-1)</f>
        <v>0.17259798154889894</v>
      </c>
      <c r="E425" s="1">
        <f>IF(Table1[[#This Row],[Column1]]="","",VLOOKUP(A425,COPOMs!B:E,4)+prêmio_de_risco)</f>
        <v>9.2499999999999971E-2</v>
      </c>
      <c r="F425" s="3">
        <f>IF(Table1[[#This Row],[Tesouro Selic: Cenário 1]]="","",(E425+1)^(1/252))</f>
        <v>1.0003511276943453</v>
      </c>
      <c r="G425" s="2">
        <f>IF(Table1[[#This Row],[Column4]]="","",(1+G424)*(F425)-1)</f>
        <v>0.17385927832380066</v>
      </c>
      <c r="H425" s="1">
        <f>IF(Table1[[#This Row],[Column1]]="","",VLOOKUP(A425,COPOMs!B:H,7)+prêmio_de_risco)</f>
        <v>6.7500000000000032E-2</v>
      </c>
      <c r="I425" s="3">
        <f>IF(Table1[[#This Row],[Tesouro Selic: Cenário 2]]="","",(H425+1)^(1/252))</f>
        <v>1.0002592378269568</v>
      </c>
      <c r="J425" s="2">
        <f>IF(Table1[[#This Row],[Column6]]="","",(1+J424)*(I425)-1)</f>
        <v>0.1441273275468169</v>
      </c>
      <c r="K425" s="1">
        <f>IF(Table1[[#This Row],[Column1]]="","",VLOOKUP(A425,COPOMs!B:K,10)+prêmio_de_risco)</f>
        <v>9.9999999999999978E-2</v>
      </c>
      <c r="L425" s="3">
        <f>IF(Table1[[#This Row],[Tesouro Selic: Cenário 3]]="","",(K425+1)^(1/252))</f>
        <v>1.0003782865315343</v>
      </c>
      <c r="M425" s="2">
        <f>IF(Table1[[#This Row],[Column8]]="","",(1+M424)*(L425)-1)</f>
        <v>0.18421247188977508</v>
      </c>
    </row>
    <row r="426" spans="1:13" x14ac:dyDescent="0.25">
      <c r="A426" s="15">
        <f t="shared" si="12"/>
        <v>43412</v>
      </c>
      <c r="B426" s="25">
        <f t="shared" si="13"/>
        <v>9.9500000000000005E-2</v>
      </c>
      <c r="C426" s="3">
        <f>IF(Table1[[#This Row],[Tesouro Prefixado]]="","",(B426+1)^(1/252))</f>
        <v>1.0003764816888006</v>
      </c>
      <c r="D426" s="2">
        <f>IF(Table1[[#This Row],[Column2]]="","",(1+D425)*(C426)-1)</f>
        <v>0.1730394432172766</v>
      </c>
      <c r="E426" s="1">
        <f>IF(Table1[[#This Row],[Column1]]="","",VLOOKUP(A426,COPOMs!B:E,4)+prêmio_de_risco)</f>
        <v>9.2499999999999971E-2</v>
      </c>
      <c r="F426" s="3">
        <f>IF(Table1[[#This Row],[Tesouro Selic: Cenário 1]]="","",(E426+1)^(1/252))</f>
        <v>1.0003511276943453</v>
      </c>
      <c r="G426" s="2">
        <f>IF(Table1[[#This Row],[Column4]]="","",(1+G425)*(F426)-1)</f>
        <v>0.17427145282568435</v>
      </c>
      <c r="H426" s="1">
        <f>IF(Table1[[#This Row],[Column1]]="","",VLOOKUP(A426,COPOMs!B:H,7)+prêmio_de_risco)</f>
        <v>6.7500000000000032E-2</v>
      </c>
      <c r="I426" s="3">
        <f>IF(Table1[[#This Row],[Tesouro Selic: Cenário 2]]="","",(H426+1)^(1/252))</f>
        <v>1.0002592378269568</v>
      </c>
      <c r="J426" s="2">
        <f>IF(Table1[[#This Row],[Column6]]="","",(1+J425)*(I426)-1)</f>
        <v>0.14442392862897213</v>
      </c>
      <c r="K426" s="1">
        <f>IF(Table1[[#This Row],[Column1]]="","",VLOOKUP(A426,COPOMs!B:K,10)+prêmio_de_risco)</f>
        <v>9.9999999999999978E-2</v>
      </c>
      <c r="L426" s="3">
        <f>IF(Table1[[#This Row],[Tesouro Selic: Cenário 3]]="","",(K426+1)^(1/252))</f>
        <v>1.0003782865315343</v>
      </c>
      <c r="M426" s="2">
        <f>IF(Table1[[#This Row],[Column8]]="","",(1+M425)*(L426)-1)</f>
        <v>0.18466044351836586</v>
      </c>
    </row>
    <row r="427" spans="1:13" x14ac:dyDescent="0.25">
      <c r="A427" s="15">
        <f t="shared" si="12"/>
        <v>43413</v>
      </c>
      <c r="B427" s="25">
        <f t="shared" si="13"/>
        <v>9.9500000000000005E-2</v>
      </c>
      <c r="C427" s="3">
        <f>IF(Table1[[#This Row],[Tesouro Prefixado]]="","",(B427+1)^(1/252))</f>
        <v>1.0003764816888006</v>
      </c>
      <c r="D427" s="2">
        <f>IF(Table1[[#This Row],[Column2]]="","",(1+D426)*(C427)-1)</f>
        <v>0.17348107108788868</v>
      </c>
      <c r="E427" s="1">
        <f>IF(Table1[[#This Row],[Column1]]="","",VLOOKUP(A427,COPOMs!B:E,4)+prêmio_de_risco)</f>
        <v>9.2499999999999971E-2</v>
      </c>
      <c r="F427" s="3">
        <f>IF(Table1[[#This Row],[Tesouro Selic: Cenário 1]]="","",(E427+1)^(1/252))</f>
        <v>1.0003511276943453</v>
      </c>
      <c r="G427" s="2">
        <f>IF(Table1[[#This Row],[Column4]]="","",(1+G426)*(F427)-1)</f>
        <v>0.17468377205345065</v>
      </c>
      <c r="H427" s="1">
        <f>IF(Table1[[#This Row],[Column1]]="","",VLOOKUP(A427,COPOMs!B:H,7)+prêmio_de_risco)</f>
        <v>6.7500000000000032E-2</v>
      </c>
      <c r="I427" s="3">
        <f>IF(Table1[[#This Row],[Tesouro Selic: Cenário 2]]="","",(H427+1)^(1/252))</f>
        <v>1.0002592378269568</v>
      </c>
      <c r="J427" s="2">
        <f>IF(Table1[[#This Row],[Column6]]="","",(1+J426)*(I427)-1)</f>
        <v>0.14472060660134733</v>
      </c>
      <c r="K427" s="1">
        <f>IF(Table1[[#This Row],[Column1]]="","",VLOOKUP(A427,COPOMs!B:K,10)+prêmio_de_risco)</f>
        <v>9.9999999999999978E-2</v>
      </c>
      <c r="L427" s="3">
        <f>IF(Table1[[#This Row],[Tesouro Selic: Cenário 3]]="","",(K427+1)^(1/252))</f>
        <v>1.0003782865315343</v>
      </c>
      <c r="M427" s="2">
        <f>IF(Table1[[#This Row],[Column8]]="","",(1+M426)*(L427)-1)</f>
        <v>0.18510858460859025</v>
      </c>
    </row>
    <row r="428" spans="1:13" x14ac:dyDescent="0.25">
      <c r="A428" s="15">
        <f t="shared" si="12"/>
        <v>43416</v>
      </c>
      <c r="B428" s="25">
        <f t="shared" si="13"/>
        <v>9.9500000000000005E-2</v>
      </c>
      <c r="C428" s="3">
        <f>IF(Table1[[#This Row],[Tesouro Prefixado]]="","",(B428+1)^(1/252))</f>
        <v>1.0003764816888006</v>
      </c>
      <c r="D428" s="2">
        <f>IF(Table1[[#This Row],[Column2]]="","",(1+D427)*(C428)-1)</f>
        <v>0.17392286522330735</v>
      </c>
      <c r="E428" s="1">
        <f>IF(Table1[[#This Row],[Column1]]="","",VLOOKUP(A428,COPOMs!B:E,4)+prêmio_de_risco)</f>
        <v>9.2499999999999971E-2</v>
      </c>
      <c r="F428" s="3">
        <f>IF(Table1[[#This Row],[Tesouro Selic: Cenário 1]]="","",(E428+1)^(1/252))</f>
        <v>1.0003511276943453</v>
      </c>
      <c r="G428" s="2">
        <f>IF(Table1[[#This Row],[Column4]]="","",(1+G427)*(F428)-1)</f>
        <v>0.17509623605791669</v>
      </c>
      <c r="H428" s="1">
        <f>IF(Table1[[#This Row],[Column1]]="","",VLOOKUP(A428,COPOMs!B:H,7)+prêmio_de_risco)</f>
        <v>6.7500000000000032E-2</v>
      </c>
      <c r="I428" s="3">
        <f>IF(Table1[[#This Row],[Tesouro Selic: Cenário 2]]="","",(H428+1)^(1/252))</f>
        <v>1.0002592378269568</v>
      </c>
      <c r="J428" s="2">
        <f>IF(Table1[[#This Row],[Column6]]="","",(1+J427)*(I428)-1)</f>
        <v>0.14501736148387545</v>
      </c>
      <c r="K428" s="1">
        <f>IF(Table1[[#This Row],[Column1]]="","",VLOOKUP(A428,COPOMs!B:K,10)+prêmio_de_risco)</f>
        <v>9.9999999999999978E-2</v>
      </c>
      <c r="L428" s="3">
        <f>IF(Table1[[#This Row],[Tesouro Selic: Cenário 3]]="","",(K428+1)^(1/252))</f>
        <v>1.0003782865315343</v>
      </c>
      <c r="M428" s="2">
        <f>IF(Table1[[#This Row],[Column8]]="","",(1+M427)*(L428)-1)</f>
        <v>0.18555689522455343</v>
      </c>
    </row>
    <row r="429" spans="1:13" x14ac:dyDescent="0.25">
      <c r="A429" s="15">
        <f t="shared" si="12"/>
        <v>43417</v>
      </c>
      <c r="B429" s="25">
        <f t="shared" si="13"/>
        <v>9.9500000000000005E-2</v>
      </c>
      <c r="C429" s="3">
        <f>IF(Table1[[#This Row],[Tesouro Prefixado]]="","",(B429+1)^(1/252))</f>
        <v>1.0003764816888006</v>
      </c>
      <c r="D429" s="2">
        <f>IF(Table1[[#This Row],[Column2]]="","",(1+D428)*(C429)-1)</f>
        <v>0.17436482568612832</v>
      </c>
      <c r="E429" s="1">
        <f>IF(Table1[[#This Row],[Column1]]="","",VLOOKUP(A429,COPOMs!B:E,4)+prêmio_de_risco)</f>
        <v>9.2499999999999971E-2</v>
      </c>
      <c r="F429" s="3">
        <f>IF(Table1[[#This Row],[Tesouro Selic: Cenário 1]]="","",(E429+1)^(1/252))</f>
        <v>1.0003511276943453</v>
      </c>
      <c r="G429" s="2">
        <f>IF(Table1[[#This Row],[Column4]]="","",(1+G428)*(F429)-1)</f>
        <v>0.17550884488991758</v>
      </c>
      <c r="H429" s="1">
        <f>IF(Table1[[#This Row],[Column1]]="","",VLOOKUP(A429,COPOMs!B:H,7)+prêmio_de_risco)</f>
        <v>6.7500000000000032E-2</v>
      </c>
      <c r="I429" s="3">
        <f>IF(Table1[[#This Row],[Tesouro Selic: Cenário 2]]="","",(H429+1)^(1/252))</f>
        <v>1.0002592378269568</v>
      </c>
      <c r="J429" s="2">
        <f>IF(Table1[[#This Row],[Column6]]="","",(1+J428)*(I429)-1)</f>
        <v>0.14531419329649431</v>
      </c>
      <c r="K429" s="1">
        <f>IF(Table1[[#This Row],[Column1]]="","",VLOOKUP(A429,COPOMs!B:K,10)+prêmio_de_risco)</f>
        <v>9.9999999999999978E-2</v>
      </c>
      <c r="L429" s="3">
        <f>IF(Table1[[#This Row],[Tesouro Selic: Cenário 3]]="","",(K429+1)^(1/252))</f>
        <v>1.0003782865315343</v>
      </c>
      <c r="M429" s="2">
        <f>IF(Table1[[#This Row],[Column8]]="","",(1+M428)*(L429)-1)</f>
        <v>0.18600537543038453</v>
      </c>
    </row>
    <row r="430" spans="1:13" x14ac:dyDescent="0.25">
      <c r="A430" s="15">
        <f t="shared" si="12"/>
        <v>43418</v>
      </c>
      <c r="B430" s="25">
        <f t="shared" si="13"/>
        <v>9.9500000000000005E-2</v>
      </c>
      <c r="C430" s="3">
        <f>IF(Table1[[#This Row],[Tesouro Prefixado]]="","",(B430+1)^(1/252))</f>
        <v>1.0003764816888006</v>
      </c>
      <c r="D430" s="2">
        <f>IF(Table1[[#This Row],[Column2]]="","",(1+D429)*(C430)-1)</f>
        <v>0.17480695253897061</v>
      </c>
      <c r="E430" s="1">
        <f>IF(Table1[[#This Row],[Column1]]="","",VLOOKUP(A430,COPOMs!B:E,4)+prêmio_de_risco)</f>
        <v>9.2499999999999971E-2</v>
      </c>
      <c r="F430" s="3">
        <f>IF(Table1[[#This Row],[Tesouro Selic: Cenário 1]]="","",(E430+1)^(1/252))</f>
        <v>1.0003511276943453</v>
      </c>
      <c r="G430" s="2">
        <f>IF(Table1[[#This Row],[Column4]]="","",(1+G429)*(F430)-1)</f>
        <v>0.17592159860030621</v>
      </c>
      <c r="H430" s="1">
        <f>IF(Table1[[#This Row],[Column1]]="","",VLOOKUP(A430,COPOMs!B:H,7)+prêmio_de_risco)</f>
        <v>6.7500000000000032E-2</v>
      </c>
      <c r="I430" s="3">
        <f>IF(Table1[[#This Row],[Tesouro Selic: Cenário 2]]="","",(H430+1)^(1/252))</f>
        <v>1.0002592378269568</v>
      </c>
      <c r="J430" s="2">
        <f>IF(Table1[[#This Row],[Column6]]="","",(1+J429)*(I430)-1)</f>
        <v>0.14561110205914729</v>
      </c>
      <c r="K430" s="1">
        <f>IF(Table1[[#This Row],[Column1]]="","",VLOOKUP(A430,COPOMs!B:K,10)+prêmio_de_risco)</f>
        <v>9.9999999999999978E-2</v>
      </c>
      <c r="L430" s="3">
        <f>IF(Table1[[#This Row],[Tesouro Selic: Cenário 3]]="","",(K430+1)^(1/252))</f>
        <v>1.0003782865315343</v>
      </c>
      <c r="M430" s="2">
        <f>IF(Table1[[#This Row],[Column8]]="","",(1+M429)*(L430)-1)</f>
        <v>0.18645402529023714</v>
      </c>
    </row>
    <row r="431" spans="1:13" x14ac:dyDescent="0.25">
      <c r="A431" s="15">
        <f t="shared" si="12"/>
        <v>43420</v>
      </c>
      <c r="B431" s="25">
        <f t="shared" si="13"/>
        <v>9.9500000000000005E-2</v>
      </c>
      <c r="C431" s="3">
        <f>IF(Table1[[#This Row],[Tesouro Prefixado]]="","",(B431+1)^(1/252))</f>
        <v>1.0003764816888006</v>
      </c>
      <c r="D431" s="2">
        <f>IF(Table1[[#This Row],[Column2]]="","",(1+D430)*(C431)-1)</f>
        <v>0.17524924584447721</v>
      </c>
      <c r="E431" s="1">
        <f>IF(Table1[[#This Row],[Column1]]="","",VLOOKUP(A431,COPOMs!B:E,4)+prêmio_de_risco)</f>
        <v>9.2499999999999971E-2</v>
      </c>
      <c r="F431" s="3">
        <f>IF(Table1[[#This Row],[Tesouro Selic: Cenário 1]]="","",(E431+1)^(1/252))</f>
        <v>1.0003511276943453</v>
      </c>
      <c r="G431" s="2">
        <f>IF(Table1[[#This Row],[Column4]]="","",(1+G430)*(F431)-1)</f>
        <v>0.17633449723995365</v>
      </c>
      <c r="H431" s="1">
        <f>IF(Table1[[#This Row],[Column1]]="","",VLOOKUP(A431,COPOMs!B:H,7)+prêmio_de_risco)</f>
        <v>6.7500000000000032E-2</v>
      </c>
      <c r="I431" s="3">
        <f>IF(Table1[[#This Row],[Tesouro Selic: Cenário 2]]="","",(H431+1)^(1/252))</f>
        <v>1.0002592378269568</v>
      </c>
      <c r="J431" s="2">
        <f>IF(Table1[[#This Row],[Column6]]="","",(1+J430)*(I431)-1)</f>
        <v>0.14590808779178266</v>
      </c>
      <c r="K431" s="1">
        <f>IF(Table1[[#This Row],[Column1]]="","",VLOOKUP(A431,COPOMs!B:K,10)+prêmio_de_risco)</f>
        <v>9.9999999999999978E-2</v>
      </c>
      <c r="L431" s="3">
        <f>IF(Table1[[#This Row],[Tesouro Selic: Cenário 3]]="","",(K431+1)^(1/252))</f>
        <v>1.0003782865315343</v>
      </c>
      <c r="M431" s="2">
        <f>IF(Table1[[#This Row],[Column8]]="","",(1+M430)*(L431)-1)</f>
        <v>0.18690284486828901</v>
      </c>
    </row>
    <row r="432" spans="1:13" x14ac:dyDescent="0.25">
      <c r="A432" s="15">
        <f t="shared" si="12"/>
        <v>43423</v>
      </c>
      <c r="B432" s="25">
        <f t="shared" si="13"/>
        <v>9.9500000000000005E-2</v>
      </c>
      <c r="C432" s="3">
        <f>IF(Table1[[#This Row],[Tesouro Prefixado]]="","",(B432+1)^(1/252))</f>
        <v>1.0003764816888006</v>
      </c>
      <c r="D432" s="2">
        <f>IF(Table1[[#This Row],[Column2]]="","",(1+D431)*(C432)-1)</f>
        <v>0.17569170566531422</v>
      </c>
      <c r="E432" s="1">
        <f>IF(Table1[[#This Row],[Column1]]="","",VLOOKUP(A432,COPOMs!B:E,4)+prêmio_de_risco)</f>
        <v>9.2499999999999971E-2</v>
      </c>
      <c r="F432" s="3">
        <f>IF(Table1[[#This Row],[Tesouro Selic: Cenário 1]]="","",(E432+1)^(1/252))</f>
        <v>1.0003511276943453</v>
      </c>
      <c r="G432" s="2">
        <f>IF(Table1[[#This Row],[Column4]]="","",(1+G431)*(F432)-1)</f>
        <v>0.17674754085974831</v>
      </c>
      <c r="H432" s="1">
        <f>IF(Table1[[#This Row],[Column1]]="","",VLOOKUP(A432,COPOMs!B:H,7)+prêmio_de_risco)</f>
        <v>6.7500000000000032E-2</v>
      </c>
      <c r="I432" s="3">
        <f>IF(Table1[[#This Row],[Tesouro Selic: Cenário 2]]="","",(H432+1)^(1/252))</f>
        <v>1.0002592378269568</v>
      </c>
      <c r="J432" s="2">
        <f>IF(Table1[[#This Row],[Column6]]="","",(1+J431)*(I432)-1)</f>
        <v>0.14620515051435401</v>
      </c>
      <c r="K432" s="1">
        <f>IF(Table1[[#This Row],[Column1]]="","",VLOOKUP(A432,COPOMs!B:K,10)+prêmio_de_risco)</f>
        <v>9.9999999999999978E-2</v>
      </c>
      <c r="L432" s="3">
        <f>IF(Table1[[#This Row],[Tesouro Selic: Cenário 3]]="","",(K432+1)^(1/252))</f>
        <v>1.0003782865315343</v>
      </c>
      <c r="M432" s="2">
        <f>IF(Table1[[#This Row],[Column8]]="","",(1+M431)*(L432)-1)</f>
        <v>0.18735183422874235</v>
      </c>
    </row>
    <row r="433" spans="1:13" x14ac:dyDescent="0.25">
      <c r="A433" s="15">
        <f t="shared" si="12"/>
        <v>43424</v>
      </c>
      <c r="B433" s="25">
        <f t="shared" si="13"/>
        <v>9.9500000000000005E-2</v>
      </c>
      <c r="C433" s="3">
        <f>IF(Table1[[#This Row],[Tesouro Prefixado]]="","",(B433+1)^(1/252))</f>
        <v>1.0003764816888006</v>
      </c>
      <c r="D433" s="2">
        <f>IF(Table1[[#This Row],[Column2]]="","",(1+D432)*(C433)-1)</f>
        <v>0.17613433206417195</v>
      </c>
      <c r="E433" s="1">
        <f>IF(Table1[[#This Row],[Column1]]="","",VLOOKUP(A433,COPOMs!B:E,4)+prêmio_de_risco)</f>
        <v>9.2499999999999971E-2</v>
      </c>
      <c r="F433" s="3">
        <f>IF(Table1[[#This Row],[Tesouro Selic: Cenário 1]]="","",(E433+1)^(1/252))</f>
        <v>1.0003511276943453</v>
      </c>
      <c r="G433" s="2">
        <f>IF(Table1[[#This Row],[Column4]]="","",(1+G432)*(F433)-1)</f>
        <v>0.1771607295105968</v>
      </c>
      <c r="H433" s="1">
        <f>IF(Table1[[#This Row],[Column1]]="","",VLOOKUP(A433,COPOMs!B:H,7)+prêmio_de_risco)</f>
        <v>6.7500000000000032E-2</v>
      </c>
      <c r="I433" s="3">
        <f>IF(Table1[[#This Row],[Tesouro Selic: Cenário 2]]="","",(H433+1)^(1/252))</f>
        <v>1.0002592378269568</v>
      </c>
      <c r="J433" s="2">
        <f>IF(Table1[[#This Row],[Column6]]="","",(1+J432)*(I433)-1)</f>
        <v>0.14650229024682004</v>
      </c>
      <c r="K433" s="1">
        <f>IF(Table1[[#This Row],[Column1]]="","",VLOOKUP(A433,COPOMs!B:K,10)+prêmio_de_risco)</f>
        <v>9.9999999999999978E-2</v>
      </c>
      <c r="L433" s="3">
        <f>IF(Table1[[#This Row],[Tesouro Selic: Cenário 3]]="","",(K433+1)^(1/252))</f>
        <v>1.0003782865315343</v>
      </c>
      <c r="M433" s="2">
        <f>IF(Table1[[#This Row],[Column8]]="","",(1+M432)*(L433)-1)</f>
        <v>0.18780099343582357</v>
      </c>
    </row>
    <row r="434" spans="1:13" x14ac:dyDescent="0.25">
      <c r="A434" s="15">
        <f t="shared" si="12"/>
        <v>43425</v>
      </c>
      <c r="B434" s="25">
        <f t="shared" si="13"/>
        <v>9.9500000000000005E-2</v>
      </c>
      <c r="C434" s="3">
        <f>IF(Table1[[#This Row],[Tesouro Prefixado]]="","",(B434+1)^(1/252))</f>
        <v>1.0003764816888006</v>
      </c>
      <c r="D434" s="2">
        <f>IF(Table1[[#This Row],[Column2]]="","",(1+D433)*(C434)-1)</f>
        <v>0.17657712510376378</v>
      </c>
      <c r="E434" s="1">
        <f>IF(Table1[[#This Row],[Column1]]="","",VLOOKUP(A434,COPOMs!B:E,4)+prêmio_de_risco)</f>
        <v>9.2499999999999971E-2</v>
      </c>
      <c r="F434" s="3">
        <f>IF(Table1[[#This Row],[Tesouro Selic: Cenário 1]]="","",(E434+1)^(1/252))</f>
        <v>1.0003511276943453</v>
      </c>
      <c r="G434" s="2">
        <f>IF(Table1[[#This Row],[Column4]]="","",(1+G433)*(F434)-1)</f>
        <v>0.17757406324342373</v>
      </c>
      <c r="H434" s="1">
        <f>IF(Table1[[#This Row],[Column1]]="","",VLOOKUP(A434,COPOMs!B:H,7)+prêmio_de_risco)</f>
        <v>6.7500000000000032E-2</v>
      </c>
      <c r="I434" s="3">
        <f>IF(Table1[[#This Row],[Tesouro Selic: Cenário 2]]="","",(H434+1)^(1/252))</f>
        <v>1.0002592378269568</v>
      </c>
      <c r="J434" s="2">
        <f>IF(Table1[[#This Row],[Column6]]="","",(1+J433)*(I434)-1)</f>
        <v>0.14679950700914457</v>
      </c>
      <c r="K434" s="1">
        <f>IF(Table1[[#This Row],[Column1]]="","",VLOOKUP(A434,COPOMs!B:K,10)+prêmio_de_risco)</f>
        <v>9.9999999999999978E-2</v>
      </c>
      <c r="L434" s="3">
        <f>IF(Table1[[#This Row],[Tesouro Selic: Cenário 3]]="","",(K434+1)^(1/252))</f>
        <v>1.0003782865315343</v>
      </c>
      <c r="M434" s="2">
        <f>IF(Table1[[#This Row],[Column8]]="","",(1+M433)*(L434)-1)</f>
        <v>0.18825032255378327</v>
      </c>
    </row>
    <row r="435" spans="1:13" x14ac:dyDescent="0.25">
      <c r="A435" s="15">
        <f t="shared" si="12"/>
        <v>43426</v>
      </c>
      <c r="B435" s="25">
        <f t="shared" si="13"/>
        <v>9.9500000000000005E-2</v>
      </c>
      <c r="C435" s="3">
        <f>IF(Table1[[#This Row],[Tesouro Prefixado]]="","",(B435+1)^(1/252))</f>
        <v>1.0003764816888006</v>
      </c>
      <c r="D435" s="2">
        <f>IF(Table1[[#This Row],[Column2]]="","",(1+D434)*(C435)-1)</f>
        <v>0.17702008484682685</v>
      </c>
      <c r="E435" s="1">
        <f>IF(Table1[[#This Row],[Column1]]="","",VLOOKUP(A435,COPOMs!B:E,4)+prêmio_de_risco)</f>
        <v>9.2499999999999971E-2</v>
      </c>
      <c r="F435" s="3">
        <f>IF(Table1[[#This Row],[Tesouro Selic: Cenário 1]]="","",(E435+1)^(1/252))</f>
        <v>1.0003511276943453</v>
      </c>
      <c r="G435" s="2">
        <f>IF(Table1[[#This Row],[Column4]]="","",(1+G434)*(F435)-1)</f>
        <v>0.17798754210917123</v>
      </c>
      <c r="H435" s="1">
        <f>IF(Table1[[#This Row],[Column1]]="","",VLOOKUP(A435,COPOMs!B:H,7)+prêmio_de_risco)</f>
        <v>6.7500000000000032E-2</v>
      </c>
      <c r="I435" s="3">
        <f>IF(Table1[[#This Row],[Tesouro Selic: Cenário 2]]="","",(H435+1)^(1/252))</f>
        <v>1.0002592378269568</v>
      </c>
      <c r="J435" s="2">
        <f>IF(Table1[[#This Row],[Column6]]="","",(1+J434)*(I435)-1)</f>
        <v>0.14709680082129672</v>
      </c>
      <c r="K435" s="1">
        <f>IF(Table1[[#This Row],[Column1]]="","",VLOOKUP(A435,COPOMs!B:K,10)+prêmio_de_risco)</f>
        <v>9.9999999999999978E-2</v>
      </c>
      <c r="L435" s="3">
        <f>IF(Table1[[#This Row],[Tesouro Selic: Cenário 3]]="","",(K435+1)^(1/252))</f>
        <v>1.0003782865315343</v>
      </c>
      <c r="M435" s="2">
        <f>IF(Table1[[#This Row],[Column8]]="","",(1+M434)*(L435)-1)</f>
        <v>0.18869982164689669</v>
      </c>
    </row>
    <row r="436" spans="1:13" x14ac:dyDescent="0.25">
      <c r="A436" s="15">
        <f t="shared" si="12"/>
        <v>43427</v>
      </c>
      <c r="B436" s="25">
        <f t="shared" si="13"/>
        <v>9.9500000000000005E-2</v>
      </c>
      <c r="C436" s="3">
        <f>IF(Table1[[#This Row],[Tesouro Prefixado]]="","",(B436+1)^(1/252))</f>
        <v>1.0003764816888006</v>
      </c>
      <c r="D436" s="2">
        <f>IF(Table1[[#This Row],[Column2]]="","",(1+D435)*(C436)-1)</f>
        <v>0.17746321135612209</v>
      </c>
      <c r="E436" s="1">
        <f>IF(Table1[[#This Row],[Column1]]="","",VLOOKUP(A436,COPOMs!B:E,4)+prêmio_de_risco)</f>
        <v>9.2499999999999971E-2</v>
      </c>
      <c r="F436" s="3">
        <f>IF(Table1[[#This Row],[Tesouro Selic: Cenário 1]]="","",(E436+1)^(1/252))</f>
        <v>1.0003511276943453</v>
      </c>
      <c r="G436" s="2">
        <f>IF(Table1[[#This Row],[Column4]]="","",(1+G435)*(F436)-1)</f>
        <v>0.17840116615879942</v>
      </c>
      <c r="H436" s="1">
        <f>IF(Table1[[#This Row],[Column1]]="","",VLOOKUP(A436,COPOMs!B:H,7)+prêmio_de_risco)</f>
        <v>6.7500000000000032E-2</v>
      </c>
      <c r="I436" s="3">
        <f>IF(Table1[[#This Row],[Tesouro Selic: Cenário 2]]="","",(H436+1)^(1/252))</f>
        <v>1.0002592378269568</v>
      </c>
      <c r="J436" s="2">
        <f>IF(Table1[[#This Row],[Column6]]="","",(1+J435)*(I436)-1)</f>
        <v>0.14739417170325075</v>
      </c>
      <c r="K436" s="1">
        <f>IF(Table1[[#This Row],[Column1]]="","",VLOOKUP(A436,COPOMs!B:K,10)+prêmio_de_risco)</f>
        <v>9.9999999999999978E-2</v>
      </c>
      <c r="L436" s="3">
        <f>IF(Table1[[#This Row],[Tesouro Selic: Cenário 3]]="","",(K436+1)^(1/252))</f>
        <v>1.0003782865315343</v>
      </c>
      <c r="M436" s="2">
        <f>IF(Table1[[#This Row],[Column8]]="","",(1+M435)*(L436)-1)</f>
        <v>0.18914949077946286</v>
      </c>
    </row>
    <row r="437" spans="1:13" x14ac:dyDescent="0.25">
      <c r="A437" s="15">
        <f t="shared" si="12"/>
        <v>43430</v>
      </c>
      <c r="B437" s="25">
        <f t="shared" si="13"/>
        <v>9.9500000000000005E-2</v>
      </c>
      <c r="C437" s="3">
        <f>IF(Table1[[#This Row],[Tesouro Prefixado]]="","",(B437+1)^(1/252))</f>
        <v>1.0003764816888006</v>
      </c>
      <c r="D437" s="2">
        <f>IF(Table1[[#This Row],[Column2]]="","",(1+D436)*(C437)-1)</f>
        <v>0.17790650469443392</v>
      </c>
      <c r="E437" s="1">
        <f>IF(Table1[[#This Row],[Column1]]="","",VLOOKUP(A437,COPOMs!B:E,4)+prêmio_de_risco)</f>
        <v>9.2499999999999971E-2</v>
      </c>
      <c r="F437" s="3">
        <f>IF(Table1[[#This Row],[Tesouro Selic: Cenário 1]]="","",(E437+1)^(1/252))</f>
        <v>1.0003511276943453</v>
      </c>
      <c r="G437" s="2">
        <f>IF(Table1[[#This Row],[Column4]]="","",(1+G436)*(F437)-1)</f>
        <v>0.17881493544328664</v>
      </c>
      <c r="H437" s="1">
        <f>IF(Table1[[#This Row],[Column1]]="","",VLOOKUP(A437,COPOMs!B:H,7)+prêmio_de_risco)</f>
        <v>6.7500000000000032E-2</v>
      </c>
      <c r="I437" s="3">
        <f>IF(Table1[[#This Row],[Tesouro Selic: Cenário 2]]="","",(H437+1)^(1/252))</f>
        <v>1.0002592378269568</v>
      </c>
      <c r="J437" s="2">
        <f>IF(Table1[[#This Row],[Column6]]="","",(1+J436)*(I437)-1)</f>
        <v>0.14769161967498601</v>
      </c>
      <c r="K437" s="1">
        <f>IF(Table1[[#This Row],[Column1]]="","",VLOOKUP(A437,COPOMs!B:K,10)+prêmio_de_risco)</f>
        <v>9.9999999999999978E-2</v>
      </c>
      <c r="L437" s="3">
        <f>IF(Table1[[#This Row],[Tesouro Selic: Cenário 3]]="","",(K437+1)^(1/252))</f>
        <v>1.0003782865315343</v>
      </c>
      <c r="M437" s="2">
        <f>IF(Table1[[#This Row],[Column8]]="","",(1+M436)*(L437)-1)</f>
        <v>0.18959933001580564</v>
      </c>
    </row>
    <row r="438" spans="1:13" x14ac:dyDescent="0.25">
      <c r="A438" s="15">
        <f t="shared" si="12"/>
        <v>43431</v>
      </c>
      <c r="B438" s="25">
        <f t="shared" si="13"/>
        <v>9.9500000000000005E-2</v>
      </c>
      <c r="C438" s="3">
        <f>IF(Table1[[#This Row],[Tesouro Prefixado]]="","",(B438+1)^(1/252))</f>
        <v>1.0003764816888006</v>
      </c>
      <c r="D438" s="2">
        <f>IF(Table1[[#This Row],[Column2]]="","",(1+D437)*(C438)-1)</f>
        <v>0.17834996492457034</v>
      </c>
      <c r="E438" s="1">
        <f>IF(Table1[[#This Row],[Column1]]="","",VLOOKUP(A438,COPOMs!B:E,4)+prêmio_de_risco)</f>
        <v>9.2499999999999971E-2</v>
      </c>
      <c r="F438" s="3">
        <f>IF(Table1[[#This Row],[Tesouro Selic: Cenário 1]]="","",(E438+1)^(1/252))</f>
        <v>1.0003511276943453</v>
      </c>
      <c r="G438" s="2">
        <f>IF(Table1[[#This Row],[Column4]]="","",(1+G437)*(F438)-1)</f>
        <v>0.17922885001362876</v>
      </c>
      <c r="H438" s="1">
        <f>IF(Table1[[#This Row],[Column1]]="","",VLOOKUP(A438,COPOMs!B:H,7)+prêmio_de_risco)</f>
        <v>6.7500000000000032E-2</v>
      </c>
      <c r="I438" s="3">
        <f>IF(Table1[[#This Row],[Tesouro Selic: Cenário 2]]="","",(H438+1)^(1/252))</f>
        <v>1.0002592378269568</v>
      </c>
      <c r="J438" s="2">
        <f>IF(Table1[[#This Row],[Column6]]="","",(1+J437)*(I438)-1)</f>
        <v>0.14798914475648717</v>
      </c>
      <c r="K438" s="1">
        <f>IF(Table1[[#This Row],[Column1]]="","",VLOOKUP(A438,COPOMs!B:K,10)+prêmio_de_risco)</f>
        <v>9.9999999999999978E-2</v>
      </c>
      <c r="L438" s="3">
        <f>IF(Table1[[#This Row],[Tesouro Selic: Cenário 3]]="","",(K438+1)^(1/252))</f>
        <v>1.0003782865315343</v>
      </c>
      <c r="M438" s="2">
        <f>IF(Table1[[#This Row],[Column8]]="","",(1+M437)*(L438)-1)</f>
        <v>0.19004933942027291</v>
      </c>
    </row>
    <row r="439" spans="1:13" x14ac:dyDescent="0.25">
      <c r="A439" s="15">
        <f t="shared" si="12"/>
        <v>43432</v>
      </c>
      <c r="B439" s="25">
        <f t="shared" si="13"/>
        <v>9.9500000000000005E-2</v>
      </c>
      <c r="C439" s="3">
        <f>IF(Table1[[#This Row],[Tesouro Prefixado]]="","",(B439+1)^(1/252))</f>
        <v>1.0003764816888006</v>
      </c>
      <c r="D439" s="2">
        <f>IF(Table1[[#This Row],[Column2]]="","",(1+D438)*(C439)-1)</f>
        <v>0.1787935921093633</v>
      </c>
      <c r="E439" s="1">
        <f>IF(Table1[[#This Row],[Column1]]="","",VLOOKUP(A439,COPOMs!B:E,4)+prêmio_de_risco)</f>
        <v>9.2499999999999971E-2</v>
      </c>
      <c r="F439" s="3">
        <f>IF(Table1[[#This Row],[Tesouro Selic: Cenário 1]]="","",(E439+1)^(1/252))</f>
        <v>1.0003511276943453</v>
      </c>
      <c r="G439" s="2">
        <f>IF(Table1[[#This Row],[Column4]]="","",(1+G438)*(F439)-1)</f>
        <v>0.17964290992083942</v>
      </c>
      <c r="H439" s="1">
        <f>IF(Table1[[#This Row],[Column1]]="","",VLOOKUP(A439,COPOMs!B:H,7)+prêmio_de_risco)</f>
        <v>6.7500000000000032E-2</v>
      </c>
      <c r="I439" s="3">
        <f>IF(Table1[[#This Row],[Tesouro Selic: Cenário 2]]="","",(H439+1)^(1/252))</f>
        <v>1.0002592378269568</v>
      </c>
      <c r="J439" s="2">
        <f>IF(Table1[[#This Row],[Column6]]="","",(1+J438)*(I439)-1)</f>
        <v>0.1482867469677438</v>
      </c>
      <c r="K439" s="1">
        <f>IF(Table1[[#This Row],[Column1]]="","",VLOOKUP(A439,COPOMs!B:K,10)+prêmio_de_risco)</f>
        <v>9.9999999999999978E-2</v>
      </c>
      <c r="L439" s="3">
        <f>IF(Table1[[#This Row],[Tesouro Selic: Cenário 3]]="","",(K439+1)^(1/252))</f>
        <v>1.0003782865315343</v>
      </c>
      <c r="M439" s="2">
        <f>IF(Table1[[#This Row],[Column8]]="","",(1+M438)*(L439)-1)</f>
        <v>0.19049951905723694</v>
      </c>
    </row>
    <row r="440" spans="1:13" x14ac:dyDescent="0.25">
      <c r="A440" s="15">
        <f t="shared" si="12"/>
        <v>43433</v>
      </c>
      <c r="B440" s="25">
        <f t="shared" si="13"/>
        <v>9.9500000000000005E-2</v>
      </c>
      <c r="C440" s="3">
        <f>IF(Table1[[#This Row],[Tesouro Prefixado]]="","",(B440+1)^(1/252))</f>
        <v>1.0003764816888006</v>
      </c>
      <c r="D440" s="2">
        <f>IF(Table1[[#This Row],[Column2]]="","",(1+D439)*(C440)-1)</f>
        <v>0.17923738631166786</v>
      </c>
      <c r="E440" s="1">
        <f>IF(Table1[[#This Row],[Column1]]="","",VLOOKUP(A440,COPOMs!B:E,4)+prêmio_de_risco)</f>
        <v>9.2499999999999971E-2</v>
      </c>
      <c r="F440" s="3">
        <f>IF(Table1[[#This Row],[Tesouro Selic: Cenário 1]]="","",(E440+1)^(1/252))</f>
        <v>1.0003511276943453</v>
      </c>
      <c r="G440" s="2">
        <f>IF(Table1[[#This Row],[Column4]]="","",(1+G439)*(F440)-1)</f>
        <v>0.18005711521595069</v>
      </c>
      <c r="H440" s="1">
        <f>IF(Table1[[#This Row],[Column1]]="","",VLOOKUP(A440,COPOMs!B:H,7)+prêmio_de_risco)</f>
        <v>6.7500000000000032E-2</v>
      </c>
      <c r="I440" s="3">
        <f>IF(Table1[[#This Row],[Tesouro Selic: Cenário 2]]="","",(H440+1)^(1/252))</f>
        <v>1.0002592378269568</v>
      </c>
      <c r="J440" s="2">
        <f>IF(Table1[[#This Row],[Column6]]="","",(1+J439)*(I440)-1)</f>
        <v>0.14858442632875102</v>
      </c>
      <c r="K440" s="1">
        <f>IF(Table1[[#This Row],[Column1]]="","",VLOOKUP(A440,COPOMs!B:K,10)+prêmio_de_risco)</f>
        <v>9.9999999999999978E-2</v>
      </c>
      <c r="L440" s="3">
        <f>IF(Table1[[#This Row],[Tesouro Selic: Cenário 3]]="","",(K440+1)^(1/252))</f>
        <v>1.0003782865315343</v>
      </c>
      <c r="M440" s="2">
        <f>IF(Table1[[#This Row],[Column8]]="","",(1+M439)*(L440)-1)</f>
        <v>0.19094986899109423</v>
      </c>
    </row>
    <row r="441" spans="1:13" x14ac:dyDescent="0.25">
      <c r="A441" s="15">
        <f t="shared" si="12"/>
        <v>43434</v>
      </c>
      <c r="B441" s="25">
        <f t="shared" si="13"/>
        <v>9.9500000000000005E-2</v>
      </c>
      <c r="C441" s="3">
        <f>IF(Table1[[#This Row],[Tesouro Prefixado]]="","",(B441+1)^(1/252))</f>
        <v>1.0003764816888006</v>
      </c>
      <c r="D441" s="2">
        <f>IF(Table1[[#This Row],[Column2]]="","",(1+D440)*(C441)-1)</f>
        <v>0.17968134759436327</v>
      </c>
      <c r="E441" s="1">
        <f>IF(Table1[[#This Row],[Column1]]="","",VLOOKUP(A441,COPOMs!B:E,4)+prêmio_de_risco)</f>
        <v>9.2499999999999971E-2</v>
      </c>
      <c r="F441" s="3">
        <f>IF(Table1[[#This Row],[Tesouro Selic: Cenário 1]]="","",(E441+1)^(1/252))</f>
        <v>1.0003511276943453</v>
      </c>
      <c r="G441" s="2">
        <f>IF(Table1[[#This Row],[Column4]]="","",(1+G440)*(F441)-1)</f>
        <v>0.18047146595001218</v>
      </c>
      <c r="H441" s="1">
        <f>IF(Table1[[#This Row],[Column1]]="","",VLOOKUP(A441,COPOMs!B:H,7)+prêmio_de_risco)</f>
        <v>6.7500000000000032E-2</v>
      </c>
      <c r="I441" s="3">
        <f>IF(Table1[[#This Row],[Tesouro Selic: Cenário 2]]="","",(H441+1)^(1/252))</f>
        <v>1.0002592378269568</v>
      </c>
      <c r="J441" s="2">
        <f>IF(Table1[[#This Row],[Column6]]="","",(1+J440)*(I441)-1)</f>
        <v>0.14888218285950883</v>
      </c>
      <c r="K441" s="1">
        <f>IF(Table1[[#This Row],[Column1]]="","",VLOOKUP(A441,COPOMs!B:K,10)+prêmio_de_risco)</f>
        <v>9.9999999999999978E-2</v>
      </c>
      <c r="L441" s="3">
        <f>IF(Table1[[#This Row],[Tesouro Selic: Cenário 3]]="","",(K441+1)^(1/252))</f>
        <v>1.0003782865315343</v>
      </c>
      <c r="M441" s="2">
        <f>IF(Table1[[#This Row],[Column8]]="","",(1+M440)*(L441)-1)</f>
        <v>0.19140038928626613</v>
      </c>
    </row>
    <row r="442" spans="1:13" x14ac:dyDescent="0.25">
      <c r="A442" s="15">
        <f t="shared" si="12"/>
        <v>43437</v>
      </c>
      <c r="B442" s="25">
        <f t="shared" si="13"/>
        <v>9.9500000000000005E-2</v>
      </c>
      <c r="C442" s="3">
        <f>IF(Table1[[#This Row],[Tesouro Prefixado]]="","",(B442+1)^(1/252))</f>
        <v>1.0003764816888006</v>
      </c>
      <c r="D442" s="2">
        <f>IF(Table1[[#This Row],[Column2]]="","",(1+D441)*(C442)-1)</f>
        <v>0.18012547602035212</v>
      </c>
      <c r="E442" s="1">
        <f>IF(Table1[[#This Row],[Column1]]="","",VLOOKUP(A442,COPOMs!B:E,4)+prêmio_de_risco)</f>
        <v>9.2499999999999971E-2</v>
      </c>
      <c r="F442" s="3">
        <f>IF(Table1[[#This Row],[Tesouro Selic: Cenário 1]]="","",(E442+1)^(1/252))</f>
        <v>1.0003511276943453</v>
      </c>
      <c r="G442" s="2">
        <f>IF(Table1[[#This Row],[Column4]]="","",(1+G441)*(F442)-1)</f>
        <v>0.1808859621740917</v>
      </c>
      <c r="H442" s="1">
        <f>IF(Table1[[#This Row],[Column1]]="","",VLOOKUP(A442,COPOMs!B:H,7)+prêmio_de_risco)</f>
        <v>6.7500000000000032E-2</v>
      </c>
      <c r="I442" s="3">
        <f>IF(Table1[[#This Row],[Tesouro Selic: Cenário 2]]="","",(H442+1)^(1/252))</f>
        <v>1.0002592378269568</v>
      </c>
      <c r="J442" s="2">
        <f>IF(Table1[[#This Row],[Column6]]="","",(1+J441)*(I442)-1)</f>
        <v>0.14918001658002278</v>
      </c>
      <c r="K442" s="1">
        <f>IF(Table1[[#This Row],[Column1]]="","",VLOOKUP(A442,COPOMs!B:K,10)+prêmio_de_risco)</f>
        <v>9.9999999999999978E-2</v>
      </c>
      <c r="L442" s="3">
        <f>IF(Table1[[#This Row],[Tesouro Selic: Cenário 3]]="","",(K442+1)^(1/252))</f>
        <v>1.0003782865315343</v>
      </c>
      <c r="M442" s="2">
        <f>IF(Table1[[#This Row],[Column8]]="","",(1+M441)*(L442)-1)</f>
        <v>0.19185108000719775</v>
      </c>
    </row>
    <row r="443" spans="1:13" x14ac:dyDescent="0.25">
      <c r="A443" s="15">
        <f t="shared" si="12"/>
        <v>43438</v>
      </c>
      <c r="B443" s="25">
        <f t="shared" si="13"/>
        <v>9.9500000000000005E-2</v>
      </c>
      <c r="C443" s="3">
        <f>IF(Table1[[#This Row],[Tesouro Prefixado]]="","",(B443+1)^(1/252))</f>
        <v>1.0003764816888006</v>
      </c>
      <c r="D443" s="2">
        <f>IF(Table1[[#This Row],[Column2]]="","",(1+D442)*(C443)-1)</f>
        <v>0.18056977165256072</v>
      </c>
      <c r="E443" s="1">
        <f>IF(Table1[[#This Row],[Column1]]="","",VLOOKUP(A443,COPOMs!B:E,4)+prêmio_de_risco)</f>
        <v>9.2499999999999971E-2</v>
      </c>
      <c r="F443" s="3">
        <f>IF(Table1[[#This Row],[Tesouro Selic: Cenário 1]]="","",(E443+1)^(1/252))</f>
        <v>1.0003511276943453</v>
      </c>
      <c r="G443" s="2">
        <f>IF(Table1[[#This Row],[Column4]]="","",(1+G442)*(F443)-1)</f>
        <v>0.18130060393927461</v>
      </c>
      <c r="H443" s="1">
        <f>IF(Table1[[#This Row],[Column1]]="","",VLOOKUP(A443,COPOMs!B:H,7)+prêmio_de_risco)</f>
        <v>6.7500000000000032E-2</v>
      </c>
      <c r="I443" s="3">
        <f>IF(Table1[[#This Row],[Tesouro Selic: Cenário 2]]="","",(H443+1)^(1/252))</f>
        <v>1.0002592378269568</v>
      </c>
      <c r="J443" s="2">
        <f>IF(Table1[[#This Row],[Column6]]="","",(1+J442)*(I443)-1)</f>
        <v>0.14947792751030309</v>
      </c>
      <c r="K443" s="1">
        <f>IF(Table1[[#This Row],[Column1]]="","",VLOOKUP(A443,COPOMs!B:K,10)+prêmio_de_risco)</f>
        <v>9.9999999999999978E-2</v>
      </c>
      <c r="L443" s="3">
        <f>IF(Table1[[#This Row],[Tesouro Selic: Cenário 3]]="","",(K443+1)^(1/252))</f>
        <v>1.0003782865315343</v>
      </c>
      <c r="M443" s="2">
        <f>IF(Table1[[#This Row],[Column8]]="","",(1+M442)*(L443)-1)</f>
        <v>0.19230194121835908</v>
      </c>
    </row>
    <row r="444" spans="1:13" x14ac:dyDescent="0.25">
      <c r="A444" s="15">
        <f t="shared" si="12"/>
        <v>43439</v>
      </c>
      <c r="B444" s="25">
        <f t="shared" si="13"/>
        <v>9.9500000000000005E-2</v>
      </c>
      <c r="C444" s="3">
        <f>IF(Table1[[#This Row],[Tesouro Prefixado]]="","",(B444+1)^(1/252))</f>
        <v>1.0003764816888006</v>
      </c>
      <c r="D444" s="2">
        <f>IF(Table1[[#This Row],[Column2]]="","",(1+D443)*(C444)-1)</f>
        <v>0.18101423455393939</v>
      </c>
      <c r="E444" s="1">
        <f>IF(Table1[[#This Row],[Column1]]="","",VLOOKUP(A444,COPOMs!B:E,4)+prêmio_de_risco)</f>
        <v>9.2499999999999971E-2</v>
      </c>
      <c r="F444" s="3">
        <f>IF(Table1[[#This Row],[Tesouro Selic: Cenário 1]]="","",(E444+1)^(1/252))</f>
        <v>1.0003511276943453</v>
      </c>
      <c r="G444" s="2">
        <f>IF(Table1[[#This Row],[Column4]]="","",(1+G443)*(F444)-1)</f>
        <v>0.18171539129666447</v>
      </c>
      <c r="H444" s="1">
        <f>IF(Table1[[#This Row],[Column1]]="","",VLOOKUP(A444,COPOMs!B:H,7)+prêmio_de_risco)</f>
        <v>6.7500000000000032E-2</v>
      </c>
      <c r="I444" s="3">
        <f>IF(Table1[[#This Row],[Tesouro Selic: Cenário 2]]="","",(H444+1)^(1/252))</f>
        <v>1.0002592378269568</v>
      </c>
      <c r="J444" s="2">
        <f>IF(Table1[[#This Row],[Column6]]="","",(1+J443)*(I444)-1)</f>
        <v>0.14977591567036574</v>
      </c>
      <c r="K444" s="1">
        <f>IF(Table1[[#This Row],[Column1]]="","",VLOOKUP(A444,COPOMs!B:K,10)+prêmio_de_risco)</f>
        <v>9.9999999999999978E-2</v>
      </c>
      <c r="L444" s="3">
        <f>IF(Table1[[#This Row],[Tesouro Selic: Cenário 3]]="","",(K444+1)^(1/252))</f>
        <v>1.0003782865315343</v>
      </c>
      <c r="M444" s="2">
        <f>IF(Table1[[#This Row],[Column8]]="","",(1+M443)*(L444)-1)</f>
        <v>0.1927529729842441</v>
      </c>
    </row>
    <row r="445" spans="1:13" x14ac:dyDescent="0.25">
      <c r="A445" s="15">
        <f t="shared" si="12"/>
        <v>43440</v>
      </c>
      <c r="B445" s="25">
        <f t="shared" si="13"/>
        <v>9.9500000000000005E-2</v>
      </c>
      <c r="C445" s="3">
        <f>IF(Table1[[#This Row],[Tesouro Prefixado]]="","",(B445+1)^(1/252))</f>
        <v>1.0003764816888006</v>
      </c>
      <c r="D445" s="2">
        <f>IF(Table1[[#This Row],[Column2]]="","",(1+D444)*(C445)-1)</f>
        <v>0.18145886478746176</v>
      </c>
      <c r="E445" s="1">
        <f>IF(Table1[[#This Row],[Column1]]="","",VLOOKUP(A445,COPOMs!B:E,4)+prêmio_de_risco)</f>
        <v>9.2499999999999971E-2</v>
      </c>
      <c r="F445" s="3">
        <f>IF(Table1[[#This Row],[Tesouro Selic: Cenário 1]]="","",(E445+1)^(1/252))</f>
        <v>1.0003511276943453</v>
      </c>
      <c r="G445" s="2">
        <f>IF(Table1[[#This Row],[Column4]]="","",(1+G444)*(F445)-1)</f>
        <v>0.18213032429738285</v>
      </c>
      <c r="H445" s="1">
        <f>IF(Table1[[#This Row],[Column1]]="","",VLOOKUP(A445,COPOMs!B:H,7)+prêmio_de_risco)</f>
        <v>6.7500000000000032E-2</v>
      </c>
      <c r="I445" s="3">
        <f>IF(Table1[[#This Row],[Tesouro Selic: Cenário 2]]="","",(H445+1)^(1/252))</f>
        <v>1.0002592378269568</v>
      </c>
      <c r="J445" s="2">
        <f>IF(Table1[[#This Row],[Column6]]="","",(1+J444)*(I445)-1)</f>
        <v>0.1500739810802314</v>
      </c>
      <c r="K445" s="1">
        <f>IF(Table1[[#This Row],[Column1]]="","",VLOOKUP(A445,COPOMs!B:K,10)+prêmio_de_risco)</f>
        <v>9.9999999999999978E-2</v>
      </c>
      <c r="L445" s="3">
        <f>IF(Table1[[#This Row],[Tesouro Selic: Cenário 3]]="","",(K445+1)^(1/252))</f>
        <v>1.0003782865315343</v>
      </c>
      <c r="M445" s="2">
        <f>IF(Table1[[#This Row],[Column8]]="","",(1+M444)*(L445)-1)</f>
        <v>0.1932041753693714</v>
      </c>
    </row>
    <row r="446" spans="1:13" x14ac:dyDescent="0.25">
      <c r="A446" s="15">
        <f t="shared" si="12"/>
        <v>43441</v>
      </c>
      <c r="B446" s="25">
        <f t="shared" si="13"/>
        <v>9.9500000000000005E-2</v>
      </c>
      <c r="C446" s="3">
        <f>IF(Table1[[#This Row],[Tesouro Prefixado]]="","",(B446+1)^(1/252))</f>
        <v>1.0003764816888006</v>
      </c>
      <c r="D446" s="2">
        <f>IF(Table1[[#This Row],[Column2]]="","",(1+D445)*(C446)-1)</f>
        <v>0.18190366241612543</v>
      </c>
      <c r="E446" s="1">
        <f>IF(Table1[[#This Row],[Column1]]="","",VLOOKUP(A446,COPOMs!B:E,4)+prêmio_de_risco)</f>
        <v>9.2499999999999971E-2</v>
      </c>
      <c r="F446" s="3">
        <f>IF(Table1[[#This Row],[Tesouro Selic: Cenário 1]]="","",(E446+1)^(1/252))</f>
        <v>1.0003511276943453</v>
      </c>
      <c r="G446" s="2">
        <f>IF(Table1[[#This Row],[Column4]]="","",(1+G445)*(F446)-1)</f>
        <v>0.18254540299256905</v>
      </c>
      <c r="H446" s="1">
        <f>IF(Table1[[#This Row],[Column1]]="","",VLOOKUP(A446,COPOMs!B:H,7)+prêmio_de_risco)</f>
        <v>6.7500000000000032E-2</v>
      </c>
      <c r="I446" s="3">
        <f>IF(Table1[[#This Row],[Tesouro Selic: Cenário 2]]="","",(H446+1)^(1/252))</f>
        <v>1.0002592378269568</v>
      </c>
      <c r="J446" s="2">
        <f>IF(Table1[[#This Row],[Column6]]="","",(1+J445)*(I446)-1)</f>
        <v>0.15037212375992626</v>
      </c>
      <c r="K446" s="1">
        <f>IF(Table1[[#This Row],[Column1]]="","",VLOOKUP(A446,COPOMs!B:K,10)+prêmio_de_risco)</f>
        <v>9.9999999999999978E-2</v>
      </c>
      <c r="L446" s="3">
        <f>IF(Table1[[#This Row],[Tesouro Selic: Cenário 3]]="","",(K446+1)^(1/252))</f>
        <v>1.0003782865315343</v>
      </c>
      <c r="M446" s="2">
        <f>IF(Table1[[#This Row],[Column8]]="","",(1+M445)*(L446)-1)</f>
        <v>0.19365554843828403</v>
      </c>
    </row>
    <row r="447" spans="1:13" x14ac:dyDescent="0.25">
      <c r="A447" s="15">
        <f t="shared" si="12"/>
        <v>43444</v>
      </c>
      <c r="B447" s="25">
        <f t="shared" si="13"/>
        <v>9.9500000000000005E-2</v>
      </c>
      <c r="C447" s="3">
        <f>IF(Table1[[#This Row],[Tesouro Prefixado]]="","",(B447+1)^(1/252))</f>
        <v>1.0003764816888006</v>
      </c>
      <c r="D447" s="2">
        <f>IF(Table1[[#This Row],[Column2]]="","",(1+D446)*(C447)-1)</f>
        <v>0.18234862750295133</v>
      </c>
      <c r="E447" s="1">
        <f>IF(Table1[[#This Row],[Column1]]="","",VLOOKUP(A447,COPOMs!B:E,4)+prêmio_de_risco)</f>
        <v>9.2499999999999971E-2</v>
      </c>
      <c r="F447" s="3">
        <f>IF(Table1[[#This Row],[Tesouro Selic: Cenário 1]]="","",(E447+1)^(1/252))</f>
        <v>1.0003511276943453</v>
      </c>
      <c r="G447" s="2">
        <f>IF(Table1[[#This Row],[Column4]]="","",(1+G446)*(F447)-1)</f>
        <v>0.18296062743338037</v>
      </c>
      <c r="H447" s="1">
        <f>IF(Table1[[#This Row],[Column1]]="","",VLOOKUP(A447,COPOMs!B:H,7)+prêmio_de_risco)</f>
        <v>6.7500000000000032E-2</v>
      </c>
      <c r="I447" s="3">
        <f>IF(Table1[[#This Row],[Tesouro Selic: Cenário 2]]="","",(H447+1)^(1/252))</f>
        <v>1.0002592378269568</v>
      </c>
      <c r="J447" s="2">
        <f>IF(Table1[[#This Row],[Column6]]="","",(1+J446)*(I447)-1)</f>
        <v>0.1506703437294814</v>
      </c>
      <c r="K447" s="1">
        <f>IF(Table1[[#This Row],[Column1]]="","",VLOOKUP(A447,COPOMs!B:K,10)+prêmio_de_risco)</f>
        <v>9.9999999999999978E-2</v>
      </c>
      <c r="L447" s="3">
        <f>IF(Table1[[#This Row],[Tesouro Selic: Cenário 3]]="","",(K447+1)^(1/252))</f>
        <v>1.0003782865315343</v>
      </c>
      <c r="M447" s="2">
        <f>IF(Table1[[#This Row],[Column8]]="","",(1+M446)*(L447)-1)</f>
        <v>0.19410709225554945</v>
      </c>
    </row>
    <row r="448" spans="1:13" x14ac:dyDescent="0.25">
      <c r="A448" s="15">
        <f t="shared" si="12"/>
        <v>43445</v>
      </c>
      <c r="B448" s="25">
        <f t="shared" si="13"/>
        <v>9.9500000000000005E-2</v>
      </c>
      <c r="C448" s="3">
        <f>IF(Table1[[#This Row],[Tesouro Prefixado]]="","",(B448+1)^(1/252))</f>
        <v>1.0003764816888006</v>
      </c>
      <c r="D448" s="2">
        <f>IF(Table1[[#This Row],[Column2]]="","",(1+D447)*(C448)-1)</f>
        <v>0.18279376011098458</v>
      </c>
      <c r="E448" s="1">
        <f>IF(Table1[[#This Row],[Column1]]="","",VLOOKUP(A448,COPOMs!B:E,4)+prêmio_de_risco)</f>
        <v>9.2499999999999971E-2</v>
      </c>
      <c r="F448" s="3">
        <f>IF(Table1[[#This Row],[Tesouro Selic: Cenário 1]]="","",(E448+1)^(1/252))</f>
        <v>1.0003511276943453</v>
      </c>
      <c r="G448" s="2">
        <f>IF(Table1[[#This Row],[Column4]]="","",(1+G447)*(F448)-1)</f>
        <v>0.18337599767099233</v>
      </c>
      <c r="H448" s="1">
        <f>IF(Table1[[#This Row],[Column1]]="","",VLOOKUP(A448,COPOMs!B:H,7)+prêmio_de_risco)</f>
        <v>6.7500000000000032E-2</v>
      </c>
      <c r="I448" s="3">
        <f>IF(Table1[[#This Row],[Tesouro Selic: Cenário 2]]="","",(H448+1)^(1/252))</f>
        <v>1.0002592378269568</v>
      </c>
      <c r="J448" s="2">
        <f>IF(Table1[[#This Row],[Column6]]="","",(1+J447)*(I448)-1)</f>
        <v>0.15096864100893348</v>
      </c>
      <c r="K448" s="1">
        <f>IF(Table1[[#This Row],[Column1]]="","",VLOOKUP(A448,COPOMs!B:K,10)+prêmio_de_risco)</f>
        <v>9.9999999999999978E-2</v>
      </c>
      <c r="L448" s="3">
        <f>IF(Table1[[#This Row],[Tesouro Selic: Cenário 3]]="","",(K448+1)^(1/252))</f>
        <v>1.0003782865315343</v>
      </c>
      <c r="M448" s="2">
        <f>IF(Table1[[#This Row],[Column8]]="","",(1+M447)*(L448)-1)</f>
        <v>0.19455880688575933</v>
      </c>
    </row>
    <row r="449" spans="1:13" x14ac:dyDescent="0.25">
      <c r="A449" s="15">
        <f t="shared" si="12"/>
        <v>43446</v>
      </c>
      <c r="B449" s="25">
        <f t="shared" si="13"/>
        <v>9.9500000000000005E-2</v>
      </c>
      <c r="C449" s="3">
        <f>IF(Table1[[#This Row],[Tesouro Prefixado]]="","",(B449+1)^(1/252))</f>
        <v>1.0003764816888006</v>
      </c>
      <c r="D449" s="2">
        <f>IF(Table1[[#This Row],[Column2]]="","",(1+D448)*(C449)-1)</f>
        <v>0.18323906030329384</v>
      </c>
      <c r="E449" s="1">
        <f>IF(Table1[[#This Row],[Column1]]="","",VLOOKUP(A449,COPOMs!B:E,4)+prêmio_de_risco)</f>
        <v>9.2499999999999971E-2</v>
      </c>
      <c r="F449" s="3">
        <f>IF(Table1[[#This Row],[Tesouro Selic: Cenário 1]]="","",(E449+1)^(1/252))</f>
        <v>1.0003511276943453</v>
      </c>
      <c r="G449" s="2">
        <f>IF(Table1[[#This Row],[Column4]]="","",(1+G448)*(F449)-1)</f>
        <v>0.18379151375659819</v>
      </c>
      <c r="H449" s="1">
        <f>IF(Table1[[#This Row],[Column1]]="","",VLOOKUP(A449,COPOMs!B:H,7)+prêmio_de_risco)</f>
        <v>6.7500000000000032E-2</v>
      </c>
      <c r="I449" s="3">
        <f>IF(Table1[[#This Row],[Tesouro Selic: Cenário 2]]="","",(H449+1)^(1/252))</f>
        <v>1.0002592378269568</v>
      </c>
      <c r="J449" s="2">
        <f>IF(Table1[[#This Row],[Column6]]="","",(1+J448)*(I449)-1)</f>
        <v>0.15126701561832401</v>
      </c>
      <c r="K449" s="1">
        <f>IF(Table1[[#This Row],[Column1]]="","",VLOOKUP(A449,COPOMs!B:K,10)+prêmio_de_risco)</f>
        <v>9.9999999999999978E-2</v>
      </c>
      <c r="L449" s="3">
        <f>IF(Table1[[#This Row],[Tesouro Selic: Cenário 3]]="","",(K449+1)^(1/252))</f>
        <v>1.0003782865315343</v>
      </c>
      <c r="M449" s="2">
        <f>IF(Table1[[#This Row],[Column8]]="","",(1+M448)*(L449)-1)</f>
        <v>0.19501069239352975</v>
      </c>
    </row>
    <row r="450" spans="1:13" x14ac:dyDescent="0.25">
      <c r="A450" s="15">
        <f t="shared" si="12"/>
        <v>43447</v>
      </c>
      <c r="B450" s="25">
        <f t="shared" si="13"/>
        <v>9.9500000000000005E-2</v>
      </c>
      <c r="C450" s="3">
        <f>IF(Table1[[#This Row],[Tesouro Prefixado]]="","",(B450+1)^(1/252))</f>
        <v>1.0003764816888006</v>
      </c>
      <c r="D450" s="2">
        <f>IF(Table1[[#This Row],[Column2]]="","",(1+D449)*(C450)-1)</f>
        <v>0.18368452814297154</v>
      </c>
      <c r="E450" s="1">
        <f>IF(Table1[[#This Row],[Column1]]="","",VLOOKUP(A450,COPOMs!B:E,4)+prêmio_de_risco)</f>
        <v>9.2499999999999971E-2</v>
      </c>
      <c r="F450" s="3">
        <f>IF(Table1[[#This Row],[Tesouro Selic: Cenário 1]]="","",(E450+1)^(1/252))</f>
        <v>1.0003511276943453</v>
      </c>
      <c r="G450" s="2">
        <f>IF(Table1[[#This Row],[Column4]]="","",(1+G449)*(F450)-1)</f>
        <v>0.18420717574140899</v>
      </c>
      <c r="H450" s="1">
        <f>IF(Table1[[#This Row],[Column1]]="","",VLOOKUP(A450,COPOMs!B:H,7)+prêmio_de_risco)</f>
        <v>6.7500000000000032E-2</v>
      </c>
      <c r="I450" s="3">
        <f>IF(Table1[[#This Row],[Tesouro Selic: Cenário 2]]="","",(H450+1)^(1/252))</f>
        <v>1.0002592378269568</v>
      </c>
      <c r="J450" s="2">
        <f>IF(Table1[[#This Row],[Column6]]="","",(1+J449)*(I450)-1)</f>
        <v>0.15156546757769984</v>
      </c>
      <c r="K450" s="1">
        <f>IF(Table1[[#This Row],[Column1]]="","",VLOOKUP(A450,COPOMs!B:K,10)+prêmio_de_risco)</f>
        <v>9.9999999999999978E-2</v>
      </c>
      <c r="L450" s="3">
        <f>IF(Table1[[#This Row],[Tesouro Selic: Cenário 3]]="","",(K450+1)^(1/252))</f>
        <v>1.0003782865315343</v>
      </c>
      <c r="M450" s="2">
        <f>IF(Table1[[#This Row],[Column8]]="","",(1+M449)*(L450)-1)</f>
        <v>0.19546274884350168</v>
      </c>
    </row>
    <row r="451" spans="1:13" x14ac:dyDescent="0.25">
      <c r="A451" s="15">
        <f t="shared" ref="A451:A514" si="14">IFERROR(IF(WORKDAY(A450,1,feriados)&lt;=vencimento,WORKDAY(A450,1,feriados),""),"")</f>
        <v>43448</v>
      </c>
      <c r="B451" s="25">
        <f t="shared" ref="B451:B514" si="15">IF(A451="","",taxa_pré)</f>
        <v>9.9500000000000005E-2</v>
      </c>
      <c r="C451" s="3">
        <f>IF(Table1[[#This Row],[Tesouro Prefixado]]="","",(B451+1)^(1/252))</f>
        <v>1.0003764816888006</v>
      </c>
      <c r="D451" s="2">
        <f>IF(Table1[[#This Row],[Column2]]="","",(1+D450)*(C451)-1)</f>
        <v>0.18413016369313384</v>
      </c>
      <c r="E451" s="1">
        <f>IF(Table1[[#This Row],[Column1]]="","",VLOOKUP(A451,COPOMs!B:E,4)+prêmio_de_risco)</f>
        <v>9.2499999999999971E-2</v>
      </c>
      <c r="F451" s="3">
        <f>IF(Table1[[#This Row],[Tesouro Selic: Cenário 1]]="","",(E451+1)^(1/252))</f>
        <v>1.0003511276943453</v>
      </c>
      <c r="G451" s="2">
        <f>IF(Table1[[#This Row],[Column4]]="","",(1+G450)*(F451)-1)</f>
        <v>0.1846229836766542</v>
      </c>
      <c r="H451" s="1">
        <f>IF(Table1[[#This Row],[Column1]]="","",VLOOKUP(A451,COPOMs!B:H,7)+prêmio_de_risco)</f>
        <v>6.7500000000000032E-2</v>
      </c>
      <c r="I451" s="3">
        <f>IF(Table1[[#This Row],[Tesouro Selic: Cenário 2]]="","",(H451+1)^(1/252))</f>
        <v>1.0002592378269568</v>
      </c>
      <c r="J451" s="2">
        <f>IF(Table1[[#This Row],[Column6]]="","",(1+J450)*(I451)-1)</f>
        <v>0.15186399690711316</v>
      </c>
      <c r="K451" s="1">
        <f>IF(Table1[[#This Row],[Column1]]="","",VLOOKUP(A451,COPOMs!B:K,10)+prêmio_de_risco)</f>
        <v>9.9999999999999978E-2</v>
      </c>
      <c r="L451" s="3">
        <f>IF(Table1[[#This Row],[Tesouro Selic: Cenário 3]]="","",(K451+1)^(1/252))</f>
        <v>1.0003782865315343</v>
      </c>
      <c r="M451" s="2">
        <f>IF(Table1[[#This Row],[Column8]]="","",(1+M450)*(L451)-1)</f>
        <v>0.19591497630034005</v>
      </c>
    </row>
    <row r="452" spans="1:13" x14ac:dyDescent="0.25">
      <c r="A452" s="15">
        <f t="shared" si="14"/>
        <v>43451</v>
      </c>
      <c r="B452" s="25">
        <f t="shared" si="15"/>
        <v>9.9500000000000005E-2</v>
      </c>
      <c r="C452" s="3">
        <f>IF(Table1[[#This Row],[Tesouro Prefixado]]="","",(B452+1)^(1/252))</f>
        <v>1.0003764816888006</v>
      </c>
      <c r="D452" s="2">
        <f>IF(Table1[[#This Row],[Column2]]="","",(1+D451)*(C452)-1)</f>
        <v>0.18457596701692069</v>
      </c>
      <c r="E452" s="1">
        <f>IF(Table1[[#This Row],[Column1]]="","",VLOOKUP(A452,COPOMs!B:E,4)+prêmio_de_risco)</f>
        <v>9.2499999999999971E-2</v>
      </c>
      <c r="F452" s="3">
        <f>IF(Table1[[#This Row],[Tesouro Selic: Cenário 1]]="","",(E452+1)^(1/252))</f>
        <v>1.0003511276943453</v>
      </c>
      <c r="G452" s="2">
        <f>IF(Table1[[#This Row],[Column4]]="","",(1+G451)*(F452)-1)</f>
        <v>0.18503893761358103</v>
      </c>
      <c r="H452" s="1">
        <f>IF(Table1[[#This Row],[Column1]]="","",VLOOKUP(A452,COPOMs!B:H,7)+prêmio_de_risco)</f>
        <v>6.7500000000000032E-2</v>
      </c>
      <c r="I452" s="3">
        <f>IF(Table1[[#This Row],[Tesouro Selic: Cenário 2]]="","",(H452+1)^(1/252))</f>
        <v>1.0002592378269568</v>
      </c>
      <c r="J452" s="2">
        <f>IF(Table1[[#This Row],[Column6]]="","",(1+J451)*(I452)-1)</f>
        <v>0.15216260362662104</v>
      </c>
      <c r="K452" s="1">
        <f>IF(Table1[[#This Row],[Column1]]="","",VLOOKUP(A452,COPOMs!B:K,10)+prêmio_de_risco)</f>
        <v>9.9999999999999978E-2</v>
      </c>
      <c r="L452" s="3">
        <f>IF(Table1[[#This Row],[Tesouro Selic: Cenário 3]]="","",(K452+1)^(1/252))</f>
        <v>1.0003782865315343</v>
      </c>
      <c r="M452" s="2">
        <f>IF(Table1[[#This Row],[Column8]]="","",(1+M451)*(L452)-1)</f>
        <v>0.19636737482873468</v>
      </c>
    </row>
    <row r="453" spans="1:13" x14ac:dyDescent="0.25">
      <c r="A453" s="15">
        <f t="shared" si="14"/>
        <v>43452</v>
      </c>
      <c r="B453" s="25">
        <f t="shared" si="15"/>
        <v>9.9500000000000005E-2</v>
      </c>
      <c r="C453" s="3">
        <f>IF(Table1[[#This Row],[Tesouro Prefixado]]="","",(B453+1)^(1/252))</f>
        <v>1.0003764816888006</v>
      </c>
      <c r="D453" s="2">
        <f>IF(Table1[[#This Row],[Column2]]="","",(1+D452)*(C453)-1)</f>
        <v>0.18502193817749579</v>
      </c>
      <c r="E453" s="1">
        <f>IF(Table1[[#This Row],[Column1]]="","",VLOOKUP(A453,COPOMs!B:E,4)+prêmio_de_risco)</f>
        <v>9.2499999999999971E-2</v>
      </c>
      <c r="F453" s="3">
        <f>IF(Table1[[#This Row],[Tesouro Selic: Cenário 1]]="","",(E453+1)^(1/252))</f>
        <v>1.0003511276943453</v>
      </c>
      <c r="G453" s="2">
        <f>IF(Table1[[#This Row],[Column4]]="","",(1+G452)*(F453)-1)</f>
        <v>0.18545503760345472</v>
      </c>
      <c r="H453" s="1">
        <f>IF(Table1[[#This Row],[Column1]]="","",VLOOKUP(A453,COPOMs!B:H,7)+prêmio_de_risco)</f>
        <v>6.7500000000000032E-2</v>
      </c>
      <c r="I453" s="3">
        <f>IF(Table1[[#This Row],[Tesouro Selic: Cenário 2]]="","",(H453+1)^(1/252))</f>
        <v>1.0002592378269568</v>
      </c>
      <c r="J453" s="2">
        <f>IF(Table1[[#This Row],[Column6]]="","",(1+J452)*(I453)-1)</f>
        <v>0.15246128775628609</v>
      </c>
      <c r="K453" s="1">
        <f>IF(Table1[[#This Row],[Column1]]="","",VLOOKUP(A453,COPOMs!B:K,10)+prêmio_de_risco)</f>
        <v>9.9999999999999978E-2</v>
      </c>
      <c r="L453" s="3">
        <f>IF(Table1[[#This Row],[Tesouro Selic: Cenário 3]]="","",(K453+1)^(1/252))</f>
        <v>1.0003782865315343</v>
      </c>
      <c r="M453" s="2">
        <f>IF(Table1[[#This Row],[Column8]]="","",(1+M452)*(L453)-1)</f>
        <v>0.19681994449339935</v>
      </c>
    </row>
    <row r="454" spans="1:13" x14ac:dyDescent="0.25">
      <c r="A454" s="15">
        <f t="shared" si="14"/>
        <v>43453</v>
      </c>
      <c r="B454" s="25">
        <f t="shared" si="15"/>
        <v>9.9500000000000005E-2</v>
      </c>
      <c r="C454" s="3">
        <f>IF(Table1[[#This Row],[Tesouro Prefixado]]="","",(B454+1)^(1/252))</f>
        <v>1.0003764816888006</v>
      </c>
      <c r="D454" s="2">
        <f>IF(Table1[[#This Row],[Column2]]="","",(1+D453)*(C454)-1)</f>
        <v>0.18546807723804659</v>
      </c>
      <c r="E454" s="1">
        <f>IF(Table1[[#This Row],[Column1]]="","",VLOOKUP(A454,COPOMs!B:E,4)+prêmio_de_risco)</f>
        <v>9.2499999999999971E-2</v>
      </c>
      <c r="F454" s="3">
        <f>IF(Table1[[#This Row],[Tesouro Selic: Cenário 1]]="","",(E454+1)^(1/252))</f>
        <v>1.0003511276943453</v>
      </c>
      <c r="G454" s="2">
        <f>IF(Table1[[#This Row],[Column4]]="","",(1+G453)*(F454)-1)</f>
        <v>0.18587128369755845</v>
      </c>
      <c r="H454" s="1">
        <f>IF(Table1[[#This Row],[Column1]]="","",VLOOKUP(A454,COPOMs!B:H,7)+prêmio_de_risco)</f>
        <v>6.7500000000000032E-2</v>
      </c>
      <c r="I454" s="3">
        <f>IF(Table1[[#This Row],[Tesouro Selic: Cenário 2]]="","",(H454+1)^(1/252))</f>
        <v>1.0002592378269568</v>
      </c>
      <c r="J454" s="2">
        <f>IF(Table1[[#This Row],[Column6]]="","",(1+J453)*(I454)-1)</f>
        <v>0.15276004931617582</v>
      </c>
      <c r="K454" s="1">
        <f>IF(Table1[[#This Row],[Column1]]="","",VLOOKUP(A454,COPOMs!B:K,10)+prêmio_de_risco)</f>
        <v>9.9999999999999978E-2</v>
      </c>
      <c r="L454" s="3">
        <f>IF(Table1[[#This Row],[Tesouro Selic: Cenário 3]]="","",(K454+1)^(1/252))</f>
        <v>1.0003782865315343</v>
      </c>
      <c r="M454" s="2">
        <f>IF(Table1[[#This Row],[Column8]]="","",(1+M453)*(L454)-1)</f>
        <v>0.19727268535907272</v>
      </c>
    </row>
    <row r="455" spans="1:13" x14ac:dyDescent="0.25">
      <c r="A455" s="15">
        <f t="shared" si="14"/>
        <v>43454</v>
      </c>
      <c r="B455" s="25">
        <f t="shared" si="15"/>
        <v>9.9500000000000005E-2</v>
      </c>
      <c r="C455" s="3">
        <f>IF(Table1[[#This Row],[Tesouro Prefixado]]="","",(B455+1)^(1/252))</f>
        <v>1.0003764816888006</v>
      </c>
      <c r="D455" s="2">
        <f>IF(Table1[[#This Row],[Column2]]="","",(1+D454)*(C455)-1)</f>
        <v>0.1859143842617843</v>
      </c>
      <c r="E455" s="1">
        <f>IF(Table1[[#This Row],[Column1]]="","",VLOOKUP(A455,COPOMs!B:E,4)+prêmio_de_risco)</f>
        <v>9.2499999999999971E-2</v>
      </c>
      <c r="F455" s="3">
        <f>IF(Table1[[#This Row],[Tesouro Selic: Cenário 1]]="","",(E455+1)^(1/252))</f>
        <v>1.0003511276943453</v>
      </c>
      <c r="G455" s="2">
        <f>IF(Table1[[#This Row],[Column4]]="","",(1+G454)*(F455)-1)</f>
        <v>0.18628767594719342</v>
      </c>
      <c r="H455" s="1">
        <f>IF(Table1[[#This Row],[Column1]]="","",VLOOKUP(A455,COPOMs!B:H,7)+prêmio_de_risco)</f>
        <v>6.7500000000000032E-2</v>
      </c>
      <c r="I455" s="3">
        <f>IF(Table1[[#This Row],[Tesouro Selic: Cenário 2]]="","",(H455+1)^(1/252))</f>
        <v>1.0002592378269568</v>
      </c>
      <c r="J455" s="2">
        <f>IF(Table1[[#This Row],[Column6]]="","",(1+J454)*(I455)-1)</f>
        <v>0.15305888832636305</v>
      </c>
      <c r="K455" s="1">
        <f>IF(Table1[[#This Row],[Column1]]="","",VLOOKUP(A455,COPOMs!B:K,10)+prêmio_de_risco)</f>
        <v>9.9999999999999978E-2</v>
      </c>
      <c r="L455" s="3">
        <f>IF(Table1[[#This Row],[Tesouro Selic: Cenário 3]]="","",(K455+1)^(1/252))</f>
        <v>1.0003782865315343</v>
      </c>
      <c r="M455" s="2">
        <f>IF(Table1[[#This Row],[Column8]]="","",(1+M454)*(L455)-1)</f>
        <v>0.19772559749051788</v>
      </c>
    </row>
    <row r="456" spans="1:13" x14ac:dyDescent="0.25">
      <c r="A456" s="15">
        <f t="shared" si="14"/>
        <v>43455</v>
      </c>
      <c r="B456" s="25">
        <f t="shared" si="15"/>
        <v>9.9500000000000005E-2</v>
      </c>
      <c r="C456" s="3">
        <f>IF(Table1[[#This Row],[Tesouro Prefixado]]="","",(B456+1)^(1/252))</f>
        <v>1.0003764816888006</v>
      </c>
      <c r="D456" s="2">
        <f>IF(Table1[[#This Row],[Column2]]="","",(1+D455)*(C456)-1)</f>
        <v>0.18636085931194413</v>
      </c>
      <c r="E456" s="1">
        <f>IF(Table1[[#This Row],[Column1]]="","",VLOOKUP(A456,COPOMs!B:E,4)+prêmio_de_risco)</f>
        <v>9.2499999999999971E-2</v>
      </c>
      <c r="F456" s="3">
        <f>IF(Table1[[#This Row],[Tesouro Selic: Cenário 1]]="","",(E456+1)^(1/252))</f>
        <v>1.0003511276943453</v>
      </c>
      <c r="G456" s="2">
        <f>IF(Table1[[#This Row],[Column4]]="","",(1+G455)*(F456)-1)</f>
        <v>0.18670421440367901</v>
      </c>
      <c r="H456" s="1">
        <f>IF(Table1[[#This Row],[Column1]]="","",VLOOKUP(A456,COPOMs!B:H,7)+prêmio_de_risco)</f>
        <v>6.7500000000000032E-2</v>
      </c>
      <c r="I456" s="3">
        <f>IF(Table1[[#This Row],[Tesouro Selic: Cenário 2]]="","",(H456+1)^(1/252))</f>
        <v>1.0002592378269568</v>
      </c>
      <c r="J456" s="2">
        <f>IF(Table1[[#This Row],[Column6]]="","",(1+J455)*(I456)-1)</f>
        <v>0.15335780480692596</v>
      </c>
      <c r="K456" s="1">
        <f>IF(Table1[[#This Row],[Column1]]="","",VLOOKUP(A456,COPOMs!B:K,10)+prêmio_de_risco)</f>
        <v>9.9999999999999978E-2</v>
      </c>
      <c r="L456" s="3">
        <f>IF(Table1[[#This Row],[Tesouro Selic: Cenário 3]]="","",(K456+1)^(1/252))</f>
        <v>1.0003782865315343</v>
      </c>
      <c r="M456" s="2">
        <f>IF(Table1[[#This Row],[Column8]]="","",(1+M455)*(L456)-1)</f>
        <v>0.19817868095252233</v>
      </c>
    </row>
    <row r="457" spans="1:13" x14ac:dyDescent="0.25">
      <c r="A457" s="15">
        <f t="shared" si="14"/>
        <v>43458</v>
      </c>
      <c r="B457" s="25">
        <f t="shared" si="15"/>
        <v>9.9500000000000005E-2</v>
      </c>
      <c r="C457" s="3">
        <f>IF(Table1[[#This Row],[Tesouro Prefixado]]="","",(B457+1)^(1/252))</f>
        <v>1.0003764816888006</v>
      </c>
      <c r="D457" s="2">
        <f>IF(Table1[[#This Row],[Column2]]="","",(1+D456)*(C457)-1)</f>
        <v>0.18680750245178479</v>
      </c>
      <c r="E457" s="1">
        <f>IF(Table1[[#This Row],[Column1]]="","",VLOOKUP(A457,COPOMs!B:E,4)+prêmio_de_risco)</f>
        <v>9.2499999999999971E-2</v>
      </c>
      <c r="F457" s="3">
        <f>IF(Table1[[#This Row],[Tesouro Selic: Cenário 1]]="","",(E457+1)^(1/252))</f>
        <v>1.0003511276943453</v>
      </c>
      <c r="G457" s="2">
        <f>IF(Table1[[#This Row],[Column4]]="","",(1+G456)*(F457)-1)</f>
        <v>0.18712089911835239</v>
      </c>
      <c r="H457" s="1">
        <f>IF(Table1[[#This Row],[Column1]]="","",VLOOKUP(A457,COPOMs!B:H,7)+prêmio_de_risco)</f>
        <v>6.7500000000000032E-2</v>
      </c>
      <c r="I457" s="3">
        <f>IF(Table1[[#This Row],[Tesouro Selic: Cenário 2]]="","",(H457+1)^(1/252))</f>
        <v>1.0002592378269568</v>
      </c>
      <c r="J457" s="2">
        <f>IF(Table1[[#This Row],[Column6]]="","",(1+J456)*(I457)-1)</f>
        <v>0.1536567987779478</v>
      </c>
      <c r="K457" s="1">
        <f>IF(Table1[[#This Row],[Column1]]="","",VLOOKUP(A457,COPOMs!B:K,10)+prêmio_de_risco)</f>
        <v>9.9999999999999978E-2</v>
      </c>
      <c r="L457" s="3">
        <f>IF(Table1[[#This Row],[Tesouro Selic: Cenário 3]]="","",(K457+1)^(1/252))</f>
        <v>1.0003782865315343</v>
      </c>
      <c r="M457" s="2">
        <f>IF(Table1[[#This Row],[Column8]]="","",(1+M456)*(L457)-1)</f>
        <v>0.19863193580989824</v>
      </c>
    </row>
    <row r="458" spans="1:13" x14ac:dyDescent="0.25">
      <c r="A458" s="15">
        <f t="shared" si="14"/>
        <v>43460</v>
      </c>
      <c r="B458" s="25">
        <f t="shared" si="15"/>
        <v>9.9500000000000005E-2</v>
      </c>
      <c r="C458" s="3">
        <f>IF(Table1[[#This Row],[Tesouro Prefixado]]="","",(B458+1)^(1/252))</f>
        <v>1.0003764816888006</v>
      </c>
      <c r="D458" s="2">
        <f>IF(Table1[[#This Row],[Column2]]="","",(1+D457)*(C458)-1)</f>
        <v>0.18725431374458901</v>
      </c>
      <c r="E458" s="1">
        <f>IF(Table1[[#This Row],[Column1]]="","",VLOOKUP(A458,COPOMs!B:E,4)+prêmio_de_risco)</f>
        <v>9.2499999999999971E-2</v>
      </c>
      <c r="F458" s="3">
        <f>IF(Table1[[#This Row],[Tesouro Selic: Cenário 1]]="","",(E458+1)^(1/252))</f>
        <v>1.0003511276943453</v>
      </c>
      <c r="G458" s="2">
        <f>IF(Table1[[#This Row],[Column4]]="","",(1+G457)*(F458)-1)</f>
        <v>0.18753773014256891</v>
      </c>
      <c r="H458" s="1">
        <f>IF(Table1[[#This Row],[Column1]]="","",VLOOKUP(A458,COPOMs!B:H,7)+prêmio_de_risco)</f>
        <v>6.7500000000000032E-2</v>
      </c>
      <c r="I458" s="3">
        <f>IF(Table1[[#This Row],[Tesouro Selic: Cenário 2]]="","",(H458+1)^(1/252))</f>
        <v>1.0002592378269568</v>
      </c>
      <c r="J458" s="2">
        <f>IF(Table1[[#This Row],[Column6]]="","",(1+J457)*(I458)-1)</f>
        <v>0.15395587025951696</v>
      </c>
      <c r="K458" s="1">
        <f>IF(Table1[[#This Row],[Column1]]="","",VLOOKUP(A458,COPOMs!B:K,10)+prêmio_de_risco)</f>
        <v>9.9999999999999978E-2</v>
      </c>
      <c r="L458" s="3">
        <f>IF(Table1[[#This Row],[Tesouro Selic: Cenário 3]]="","",(K458+1)^(1/252))</f>
        <v>1.0003782865315343</v>
      </c>
      <c r="M458" s="2">
        <f>IF(Table1[[#This Row],[Column8]]="","",(1+M457)*(L458)-1)</f>
        <v>0.19908536212748196</v>
      </c>
    </row>
    <row r="459" spans="1:13" x14ac:dyDescent="0.25">
      <c r="A459" s="15">
        <f t="shared" si="14"/>
        <v>43461</v>
      </c>
      <c r="B459" s="25">
        <f t="shared" si="15"/>
        <v>9.9500000000000005E-2</v>
      </c>
      <c r="C459" s="3">
        <f>IF(Table1[[#This Row],[Tesouro Prefixado]]="","",(B459+1)^(1/252))</f>
        <v>1.0003764816888006</v>
      </c>
      <c r="D459" s="2">
        <f>IF(Table1[[#This Row],[Column2]]="","",(1+D458)*(C459)-1)</f>
        <v>0.18770129325366325</v>
      </c>
      <c r="E459" s="1">
        <f>IF(Table1[[#This Row],[Column1]]="","",VLOOKUP(A459,COPOMs!B:E,4)+prêmio_de_risco)</f>
        <v>9.2499999999999971E-2</v>
      </c>
      <c r="F459" s="3">
        <f>IF(Table1[[#This Row],[Tesouro Selic: Cenário 1]]="","",(E459+1)^(1/252))</f>
        <v>1.0003511276943453</v>
      </c>
      <c r="G459" s="2">
        <f>IF(Table1[[#This Row],[Column4]]="","",(1+G458)*(F459)-1)</f>
        <v>0.18795470752770194</v>
      </c>
      <c r="H459" s="1">
        <f>IF(Table1[[#This Row],[Column1]]="","",VLOOKUP(A459,COPOMs!B:H,7)+prêmio_de_risco)</f>
        <v>6.7500000000000032E-2</v>
      </c>
      <c r="I459" s="3">
        <f>IF(Table1[[#This Row],[Tesouro Selic: Cenário 2]]="","",(H459+1)^(1/252))</f>
        <v>1.0002592378269568</v>
      </c>
      <c r="J459" s="2">
        <f>IF(Table1[[#This Row],[Column6]]="","",(1+J458)*(I459)-1)</f>
        <v>0.15425501927172713</v>
      </c>
      <c r="K459" s="1">
        <f>IF(Table1[[#This Row],[Column1]]="","",VLOOKUP(A459,COPOMs!B:K,10)+prêmio_de_risco)</f>
        <v>9.9999999999999978E-2</v>
      </c>
      <c r="L459" s="3">
        <f>IF(Table1[[#This Row],[Tesouro Selic: Cenário 3]]="","",(K459+1)^(1/252))</f>
        <v>1.0003782865315343</v>
      </c>
      <c r="M459" s="2">
        <f>IF(Table1[[#This Row],[Column8]]="","",(1+M458)*(L459)-1)</f>
        <v>0.19953895997013471</v>
      </c>
    </row>
    <row r="460" spans="1:13" x14ac:dyDescent="0.25">
      <c r="A460" s="15">
        <f t="shared" si="14"/>
        <v>43462</v>
      </c>
      <c r="B460" s="25">
        <f t="shared" si="15"/>
        <v>9.9500000000000005E-2</v>
      </c>
      <c r="C460" s="3">
        <f>IF(Table1[[#This Row],[Tesouro Prefixado]]="","",(B460+1)^(1/252))</f>
        <v>1.0003764816888006</v>
      </c>
      <c r="D460" s="2">
        <f>IF(Table1[[#This Row],[Column2]]="","",(1+D459)*(C460)-1)</f>
        <v>0.18814844104233797</v>
      </c>
      <c r="E460" s="1">
        <f>IF(Table1[[#This Row],[Column1]]="","",VLOOKUP(A460,COPOMs!B:E,4)+prêmio_de_risco)</f>
        <v>9.2499999999999971E-2</v>
      </c>
      <c r="F460" s="3">
        <f>IF(Table1[[#This Row],[Tesouro Selic: Cenário 1]]="","",(E460+1)^(1/252))</f>
        <v>1.0003511276943453</v>
      </c>
      <c r="G460" s="2">
        <f>IF(Table1[[#This Row],[Column4]]="","",(1+G459)*(F460)-1)</f>
        <v>0.18837183132514279</v>
      </c>
      <c r="H460" s="1">
        <f>IF(Table1[[#This Row],[Column1]]="","",VLOOKUP(A460,COPOMs!B:H,7)+prêmio_de_risco)</f>
        <v>6.7500000000000032E-2</v>
      </c>
      <c r="I460" s="3">
        <f>IF(Table1[[#This Row],[Tesouro Selic: Cenário 2]]="","",(H460+1)^(1/252))</f>
        <v>1.0002592378269568</v>
      </c>
      <c r="J460" s="2">
        <f>IF(Table1[[#This Row],[Column6]]="","",(1+J459)*(I460)-1)</f>
        <v>0.15455424583467714</v>
      </c>
      <c r="K460" s="1">
        <f>IF(Table1[[#This Row],[Column1]]="","",VLOOKUP(A460,COPOMs!B:K,10)+prêmio_de_risco)</f>
        <v>9.9999999999999978E-2</v>
      </c>
      <c r="L460" s="3">
        <f>IF(Table1[[#This Row],[Tesouro Selic: Cenário 3]]="","",(K460+1)^(1/252))</f>
        <v>1.0003782865315343</v>
      </c>
      <c r="M460" s="2">
        <f>IF(Table1[[#This Row],[Column8]]="","",(1+M459)*(L460)-1)</f>
        <v>0.19999272940274193</v>
      </c>
    </row>
    <row r="461" spans="1:13" x14ac:dyDescent="0.25">
      <c r="A461" s="15">
        <f t="shared" si="14"/>
        <v>43465</v>
      </c>
      <c r="B461" s="25">
        <f t="shared" si="15"/>
        <v>9.9500000000000005E-2</v>
      </c>
      <c r="C461" s="3">
        <f>IF(Table1[[#This Row],[Tesouro Prefixado]]="","",(B461+1)^(1/252))</f>
        <v>1.0003764816888006</v>
      </c>
      <c r="D461" s="2">
        <f>IF(Table1[[#This Row],[Column2]]="","",(1+D460)*(C461)-1)</f>
        <v>0.18859575717396737</v>
      </c>
      <c r="E461" s="1">
        <f>IF(Table1[[#This Row],[Column1]]="","",VLOOKUP(A461,COPOMs!B:E,4)+prêmio_de_risco)</f>
        <v>9.2499999999999971E-2</v>
      </c>
      <c r="F461" s="3">
        <f>IF(Table1[[#This Row],[Tesouro Selic: Cenário 1]]="","",(E461+1)^(1/252))</f>
        <v>1.0003511276943453</v>
      </c>
      <c r="G461" s="2">
        <f>IF(Table1[[#This Row],[Column4]]="","",(1+G460)*(F461)-1)</f>
        <v>0.1887891015863008</v>
      </c>
      <c r="H461" s="1">
        <f>IF(Table1[[#This Row],[Column1]]="","",VLOOKUP(A461,COPOMs!B:H,7)+prêmio_de_risco)</f>
        <v>6.7500000000000032E-2</v>
      </c>
      <c r="I461" s="3">
        <f>IF(Table1[[#This Row],[Tesouro Selic: Cenário 2]]="","",(H461+1)^(1/252))</f>
        <v>1.0002592378269568</v>
      </c>
      <c r="J461" s="2">
        <f>IF(Table1[[#This Row],[Column6]]="","",(1+J460)*(I461)-1)</f>
        <v>0.15485354996847112</v>
      </c>
      <c r="K461" s="1">
        <f>IF(Table1[[#This Row],[Column1]]="","",VLOOKUP(A461,COPOMs!B:K,10)+prêmio_de_risco)</f>
        <v>9.9999999999999978E-2</v>
      </c>
      <c r="L461" s="3">
        <f>IF(Table1[[#This Row],[Tesouro Selic: Cenário 3]]="","",(K461+1)^(1/252))</f>
        <v>1.0003782865315343</v>
      </c>
      <c r="M461" s="2">
        <f>IF(Table1[[#This Row],[Column8]]="","",(1+M460)*(L461)-1)</f>
        <v>0.20044667049021414</v>
      </c>
    </row>
    <row r="462" spans="1:13" x14ac:dyDescent="0.25">
      <c r="A462" s="15">
        <f t="shared" si="14"/>
        <v>43467</v>
      </c>
      <c r="B462" s="25">
        <f t="shared" si="15"/>
        <v>9.9500000000000005E-2</v>
      </c>
      <c r="C462" s="3">
        <f>IF(Table1[[#This Row],[Tesouro Prefixado]]="","",(B462+1)^(1/252))</f>
        <v>1.0003764816888006</v>
      </c>
      <c r="D462" s="2">
        <f>IF(Table1[[#This Row],[Column2]]="","",(1+D461)*(C462)-1)</f>
        <v>0.18904324171192943</v>
      </c>
      <c r="E462" s="1">
        <f>IF(Table1[[#This Row],[Column1]]="","",VLOOKUP(A462,COPOMs!B:E,4)+prêmio_de_risco)</f>
        <v>9.2499999999999971E-2</v>
      </c>
      <c r="F462" s="3">
        <f>IF(Table1[[#This Row],[Tesouro Selic: Cenário 1]]="","",(E462+1)^(1/252))</f>
        <v>1.0003511276943453</v>
      </c>
      <c r="G462" s="2">
        <f>IF(Table1[[#This Row],[Column4]]="","",(1+G461)*(F462)-1)</f>
        <v>0.18920651836260372</v>
      </c>
      <c r="H462" s="1">
        <f>IF(Table1[[#This Row],[Column1]]="","",VLOOKUP(A462,COPOMs!B:H,7)+prêmio_de_risco)</f>
        <v>6.7500000000000032E-2</v>
      </c>
      <c r="I462" s="3">
        <f>IF(Table1[[#This Row],[Tesouro Selic: Cenário 2]]="","",(H462+1)^(1/252))</f>
        <v>1.0002592378269568</v>
      </c>
      <c r="J462" s="2">
        <f>IF(Table1[[#This Row],[Column6]]="","",(1+J461)*(I462)-1)</f>
        <v>0.15515293169321831</v>
      </c>
      <c r="K462" s="1">
        <f>IF(Table1[[#This Row],[Column1]]="","",VLOOKUP(A462,COPOMs!B:K,10)+prêmio_de_risco)</f>
        <v>9.9999999999999978E-2</v>
      </c>
      <c r="L462" s="3">
        <f>IF(Table1[[#This Row],[Tesouro Selic: Cenário 3]]="","",(K462+1)^(1/252))</f>
        <v>1.0003782865315343</v>
      </c>
      <c r="M462" s="2">
        <f>IF(Table1[[#This Row],[Column8]]="","",(1+M461)*(L462)-1)</f>
        <v>0.20090078329748584</v>
      </c>
    </row>
    <row r="463" spans="1:13" x14ac:dyDescent="0.25">
      <c r="A463" s="15">
        <f t="shared" si="14"/>
        <v>43468</v>
      </c>
      <c r="B463" s="25">
        <f t="shared" si="15"/>
        <v>9.9500000000000005E-2</v>
      </c>
      <c r="C463" s="3">
        <f>IF(Table1[[#This Row],[Tesouro Prefixado]]="","",(B463+1)^(1/252))</f>
        <v>1.0003764816888006</v>
      </c>
      <c r="D463" s="2">
        <f>IF(Table1[[#This Row],[Column2]]="","",(1+D462)*(C463)-1)</f>
        <v>0.1894908947196261</v>
      </c>
      <c r="E463" s="1">
        <f>IF(Table1[[#This Row],[Column1]]="","",VLOOKUP(A463,COPOMs!B:E,4)+prêmio_de_risco)</f>
        <v>9.2499999999999971E-2</v>
      </c>
      <c r="F463" s="3">
        <f>IF(Table1[[#This Row],[Tesouro Selic: Cenário 1]]="","",(E463+1)^(1/252))</f>
        <v>1.0003511276943453</v>
      </c>
      <c r="G463" s="2">
        <f>IF(Table1[[#This Row],[Column4]]="","",(1+G462)*(F463)-1)</f>
        <v>0.18962408170549683</v>
      </c>
      <c r="H463" s="1">
        <f>IF(Table1[[#This Row],[Column1]]="","",VLOOKUP(A463,COPOMs!B:H,7)+prêmio_de_risco)</f>
        <v>6.7500000000000032E-2</v>
      </c>
      <c r="I463" s="3">
        <f>IF(Table1[[#This Row],[Tesouro Selic: Cenário 2]]="","",(H463+1)^(1/252))</f>
        <v>1.0002592378269568</v>
      </c>
      <c r="J463" s="2">
        <f>IF(Table1[[#This Row],[Column6]]="","",(1+J462)*(I463)-1)</f>
        <v>0.1554523910290333</v>
      </c>
      <c r="K463" s="1">
        <f>IF(Table1[[#This Row],[Column1]]="","",VLOOKUP(A463,COPOMs!B:K,10)+prêmio_de_risco)</f>
        <v>9.9999999999999978E-2</v>
      </c>
      <c r="L463" s="3">
        <f>IF(Table1[[#This Row],[Tesouro Selic: Cenário 3]]="","",(K463+1)^(1/252))</f>
        <v>1.0003782865315343</v>
      </c>
      <c r="M463" s="2">
        <f>IF(Table1[[#This Row],[Column8]]="","",(1+M462)*(L463)-1)</f>
        <v>0.20135506788951618</v>
      </c>
    </row>
    <row r="464" spans="1:13" x14ac:dyDescent="0.25">
      <c r="A464" s="15">
        <f t="shared" si="14"/>
        <v>43469</v>
      </c>
      <c r="B464" s="25">
        <f t="shared" si="15"/>
        <v>9.9500000000000005E-2</v>
      </c>
      <c r="C464" s="3">
        <f>IF(Table1[[#This Row],[Tesouro Prefixado]]="","",(B464+1)^(1/252))</f>
        <v>1.0003764816888006</v>
      </c>
      <c r="D464" s="2">
        <f>IF(Table1[[#This Row],[Column2]]="","",(1+D463)*(C464)-1)</f>
        <v>0.18993871626048309</v>
      </c>
      <c r="E464" s="1">
        <f>IF(Table1[[#This Row],[Column1]]="","",VLOOKUP(A464,COPOMs!B:E,4)+prêmio_de_risco)</f>
        <v>9.2499999999999971E-2</v>
      </c>
      <c r="F464" s="3">
        <f>IF(Table1[[#This Row],[Tesouro Selic: Cenário 1]]="","",(E464+1)^(1/252))</f>
        <v>1.0003511276943453</v>
      </c>
      <c r="G464" s="2">
        <f>IF(Table1[[#This Row],[Column4]]="","",(1+G463)*(F464)-1)</f>
        <v>0.19004179166644364</v>
      </c>
      <c r="H464" s="1">
        <f>IF(Table1[[#This Row],[Column1]]="","",VLOOKUP(A464,COPOMs!B:H,7)+prêmio_de_risco)</f>
        <v>6.7500000000000032E-2</v>
      </c>
      <c r="I464" s="3">
        <f>IF(Table1[[#This Row],[Tesouro Selic: Cenário 2]]="","",(H464+1)^(1/252))</f>
        <v>1.0002592378269568</v>
      </c>
      <c r="J464" s="2">
        <f>IF(Table1[[#This Row],[Column6]]="","",(1+J463)*(I464)-1)</f>
        <v>0.15575192799603577</v>
      </c>
      <c r="K464" s="1">
        <f>IF(Table1[[#This Row],[Column1]]="","",VLOOKUP(A464,COPOMs!B:K,10)+prêmio_de_risco)</f>
        <v>9.9999999999999978E-2</v>
      </c>
      <c r="L464" s="3">
        <f>IF(Table1[[#This Row],[Tesouro Selic: Cenário 3]]="","",(K464+1)^(1/252))</f>
        <v>1.0003782865315343</v>
      </c>
      <c r="M464" s="2">
        <f>IF(Table1[[#This Row],[Column8]]="","",(1+M463)*(L464)-1)</f>
        <v>0.20180952433128918</v>
      </c>
    </row>
    <row r="465" spans="1:13" x14ac:dyDescent="0.25">
      <c r="A465" s="15">
        <f t="shared" si="14"/>
        <v>43472</v>
      </c>
      <c r="B465" s="25">
        <f t="shared" si="15"/>
        <v>9.9500000000000005E-2</v>
      </c>
      <c r="C465" s="3">
        <f>IF(Table1[[#This Row],[Tesouro Prefixado]]="","",(B465+1)^(1/252))</f>
        <v>1.0003764816888006</v>
      </c>
      <c r="D465" s="2">
        <f>IF(Table1[[#This Row],[Column2]]="","",(1+D464)*(C465)-1)</f>
        <v>0.19038670639795008</v>
      </c>
      <c r="E465" s="1">
        <f>IF(Table1[[#This Row],[Column1]]="","",VLOOKUP(A465,COPOMs!B:E,4)+prêmio_de_risco)</f>
        <v>9.2499999999999971E-2</v>
      </c>
      <c r="F465" s="3">
        <f>IF(Table1[[#This Row],[Tesouro Selic: Cenário 1]]="","",(E465+1)^(1/252))</f>
        <v>1.0003511276943453</v>
      </c>
      <c r="G465" s="2">
        <f>IF(Table1[[#This Row],[Column4]]="","",(1+G464)*(F465)-1)</f>
        <v>0.19045964829692608</v>
      </c>
      <c r="H465" s="1">
        <f>IF(Table1[[#This Row],[Column1]]="","",VLOOKUP(A465,COPOMs!B:H,7)+prêmio_de_risco)</f>
        <v>6.7500000000000032E-2</v>
      </c>
      <c r="I465" s="3">
        <f>IF(Table1[[#This Row],[Tesouro Selic: Cenário 2]]="","",(H465+1)^(1/252))</f>
        <v>1.0002592378269568</v>
      </c>
      <c r="J465" s="2">
        <f>IF(Table1[[#This Row],[Column6]]="","",(1+J464)*(I465)-1)</f>
        <v>0.1560515426143505</v>
      </c>
      <c r="K465" s="1">
        <f>IF(Table1[[#This Row],[Column1]]="","",VLOOKUP(A465,COPOMs!B:K,10)+prêmio_de_risco)</f>
        <v>9.9999999999999978E-2</v>
      </c>
      <c r="L465" s="3">
        <f>IF(Table1[[#This Row],[Tesouro Selic: Cenário 3]]="","",(K465+1)^(1/252))</f>
        <v>1.0003782865315343</v>
      </c>
      <c r="M465" s="2">
        <f>IF(Table1[[#This Row],[Column8]]="","",(1+M464)*(L465)-1)</f>
        <v>0.20226415268781328</v>
      </c>
    </row>
    <row r="466" spans="1:13" x14ac:dyDescent="0.25">
      <c r="A466" s="15">
        <f t="shared" si="14"/>
        <v>43473</v>
      </c>
      <c r="B466" s="25">
        <f t="shared" si="15"/>
        <v>9.9500000000000005E-2</v>
      </c>
      <c r="C466" s="3">
        <f>IF(Table1[[#This Row],[Tesouro Prefixado]]="","",(B466+1)^(1/252))</f>
        <v>1.0003764816888006</v>
      </c>
      <c r="D466" s="2">
        <f>IF(Table1[[#This Row],[Column2]]="","",(1+D465)*(C466)-1)</f>
        <v>0.19083486519550052</v>
      </c>
      <c r="E466" s="1">
        <f>IF(Table1[[#This Row],[Column1]]="","",VLOOKUP(A466,COPOMs!B:E,4)+prêmio_de_risco)</f>
        <v>9.2499999999999971E-2</v>
      </c>
      <c r="F466" s="3">
        <f>IF(Table1[[#This Row],[Tesouro Selic: Cenário 1]]="","",(E466+1)^(1/252))</f>
        <v>1.0003511276943453</v>
      </c>
      <c r="G466" s="2">
        <f>IF(Table1[[#This Row],[Column4]]="","",(1+G465)*(F466)-1)</f>
        <v>0.19087765164844361</v>
      </c>
      <c r="H466" s="1">
        <f>IF(Table1[[#This Row],[Column1]]="","",VLOOKUP(A466,COPOMs!B:H,7)+prêmio_de_risco)</f>
        <v>6.7500000000000032E-2</v>
      </c>
      <c r="I466" s="3">
        <f>IF(Table1[[#This Row],[Tesouro Selic: Cenário 2]]="","",(H466+1)^(1/252))</f>
        <v>1.0002592378269568</v>
      </c>
      <c r="J466" s="2">
        <f>IF(Table1[[#This Row],[Column6]]="","",(1+J465)*(I466)-1)</f>
        <v>0.15635123490410785</v>
      </c>
      <c r="K466" s="1">
        <f>IF(Table1[[#This Row],[Column1]]="","",VLOOKUP(A466,COPOMs!B:K,10)+prêmio_de_risco)</f>
        <v>9.9999999999999978E-2</v>
      </c>
      <c r="L466" s="3">
        <f>IF(Table1[[#This Row],[Tesouro Selic: Cenário 3]]="","",(K466+1)^(1/252))</f>
        <v>1.0003782865315343</v>
      </c>
      <c r="M466" s="2">
        <f>IF(Table1[[#This Row],[Column8]]="","",(1+M465)*(L466)-1)</f>
        <v>0.20271895302412157</v>
      </c>
    </row>
    <row r="467" spans="1:13" x14ac:dyDescent="0.25">
      <c r="A467" s="15">
        <f t="shared" si="14"/>
        <v>43474</v>
      </c>
      <c r="B467" s="25">
        <f t="shared" si="15"/>
        <v>9.9500000000000005E-2</v>
      </c>
      <c r="C467" s="3">
        <f>IF(Table1[[#This Row],[Tesouro Prefixado]]="","",(B467+1)^(1/252))</f>
        <v>1.0003764816888006</v>
      </c>
      <c r="D467" s="2">
        <f>IF(Table1[[#This Row],[Column2]]="","",(1+D466)*(C467)-1)</f>
        <v>0.19128319271663186</v>
      </c>
      <c r="E467" s="1">
        <f>IF(Table1[[#This Row],[Column1]]="","",VLOOKUP(A467,COPOMs!B:E,4)+prêmio_de_risco)</f>
        <v>9.2499999999999971E-2</v>
      </c>
      <c r="F467" s="3">
        <f>IF(Table1[[#This Row],[Tesouro Selic: Cenário 1]]="","",(E467+1)^(1/252))</f>
        <v>1.0003511276943453</v>
      </c>
      <c r="G467" s="2">
        <f>IF(Table1[[#This Row],[Column4]]="","",(1+G466)*(F467)-1)</f>
        <v>0.19129580177251437</v>
      </c>
      <c r="H467" s="1">
        <f>IF(Table1[[#This Row],[Column1]]="","",VLOOKUP(A467,COPOMs!B:H,7)+prêmio_de_risco)</f>
        <v>6.7500000000000032E-2</v>
      </c>
      <c r="I467" s="3">
        <f>IF(Table1[[#This Row],[Tesouro Selic: Cenário 2]]="","",(H467+1)^(1/252))</f>
        <v>1.0002592378269568</v>
      </c>
      <c r="J467" s="2">
        <f>IF(Table1[[#This Row],[Column6]]="","",(1+J466)*(I467)-1)</f>
        <v>0.15665100488544326</v>
      </c>
      <c r="K467" s="1">
        <f>IF(Table1[[#This Row],[Column1]]="","",VLOOKUP(A467,COPOMs!B:K,10)+prêmio_de_risco)</f>
        <v>9.9999999999999978E-2</v>
      </c>
      <c r="L467" s="3">
        <f>IF(Table1[[#This Row],[Tesouro Selic: Cenário 3]]="","",(K467+1)^(1/252))</f>
        <v>1.0003782865315343</v>
      </c>
      <c r="M467" s="2">
        <f>IF(Table1[[#This Row],[Column8]]="","",(1+M466)*(L467)-1)</f>
        <v>0.20317392540527157</v>
      </c>
    </row>
    <row r="468" spans="1:13" x14ac:dyDescent="0.25">
      <c r="A468" s="15">
        <f t="shared" si="14"/>
        <v>43475</v>
      </c>
      <c r="B468" s="25">
        <f t="shared" si="15"/>
        <v>9.9500000000000005E-2</v>
      </c>
      <c r="C468" s="3">
        <f>IF(Table1[[#This Row],[Tesouro Prefixado]]="","",(B468+1)^(1/252))</f>
        <v>1.0003764816888006</v>
      </c>
      <c r="D468" s="2">
        <f>IF(Table1[[#This Row],[Column2]]="","",(1+D467)*(C468)-1)</f>
        <v>0.19173168902486548</v>
      </c>
      <c r="E468" s="1">
        <f>IF(Table1[[#This Row],[Column1]]="","",VLOOKUP(A468,COPOMs!B:E,4)+prêmio_de_risco)</f>
        <v>9.2499999999999971E-2</v>
      </c>
      <c r="F468" s="3">
        <f>IF(Table1[[#This Row],[Tesouro Selic: Cenário 1]]="","",(E468+1)^(1/252))</f>
        <v>1.0003511276943453</v>
      </c>
      <c r="G468" s="2">
        <f>IF(Table1[[#This Row],[Column4]]="","",(1+G467)*(F468)-1)</f>
        <v>0.19171409872067402</v>
      </c>
      <c r="H468" s="1">
        <f>IF(Table1[[#This Row],[Column1]]="","",VLOOKUP(A468,COPOMs!B:H,7)+prêmio_de_risco)</f>
        <v>6.7500000000000032E-2</v>
      </c>
      <c r="I468" s="3">
        <f>IF(Table1[[#This Row],[Tesouro Selic: Cenário 2]]="","",(H468+1)^(1/252))</f>
        <v>1.0002592378269568</v>
      </c>
      <c r="J468" s="2">
        <f>IF(Table1[[#This Row],[Column6]]="","",(1+J467)*(I468)-1)</f>
        <v>0.15695085257849706</v>
      </c>
      <c r="K468" s="1">
        <f>IF(Table1[[#This Row],[Column1]]="","",VLOOKUP(A468,COPOMs!B:K,10)+prêmio_de_risco)</f>
        <v>9.9999999999999978E-2</v>
      </c>
      <c r="L468" s="3">
        <f>IF(Table1[[#This Row],[Tesouro Selic: Cenário 3]]="","",(K468+1)^(1/252))</f>
        <v>1.0003782865315343</v>
      </c>
      <c r="M468" s="2">
        <f>IF(Table1[[#This Row],[Column8]]="","",(1+M467)*(L468)-1)</f>
        <v>0.20362906989634566</v>
      </c>
    </row>
    <row r="469" spans="1:13" x14ac:dyDescent="0.25">
      <c r="A469" s="15">
        <f t="shared" si="14"/>
        <v>43476</v>
      </c>
      <c r="B469" s="25">
        <f t="shared" si="15"/>
        <v>9.9500000000000005E-2</v>
      </c>
      <c r="C469" s="3">
        <f>IF(Table1[[#This Row],[Tesouro Prefixado]]="","",(B469+1)^(1/252))</f>
        <v>1.0003764816888006</v>
      </c>
      <c r="D469" s="2">
        <f>IF(Table1[[#This Row],[Column2]]="","",(1+D468)*(C469)-1)</f>
        <v>0.19218035418374679</v>
      </c>
      <c r="E469" s="1">
        <f>IF(Table1[[#This Row],[Column1]]="","",VLOOKUP(A469,COPOMs!B:E,4)+prêmio_de_risco)</f>
        <v>9.2499999999999971E-2</v>
      </c>
      <c r="F469" s="3">
        <f>IF(Table1[[#This Row],[Tesouro Selic: Cenário 1]]="","",(E469+1)^(1/252))</f>
        <v>1.0003511276943453</v>
      </c>
      <c r="G469" s="2">
        <f>IF(Table1[[#This Row],[Column4]]="","",(1+G468)*(F469)-1)</f>
        <v>0.19213254254447665</v>
      </c>
      <c r="H469" s="1">
        <f>IF(Table1[[#This Row],[Column1]]="","",VLOOKUP(A469,COPOMs!B:H,7)+prêmio_de_risco)</f>
        <v>6.7500000000000032E-2</v>
      </c>
      <c r="I469" s="3">
        <f>IF(Table1[[#This Row],[Tesouro Selic: Cenário 2]]="","",(H469+1)^(1/252))</f>
        <v>1.0002592378269568</v>
      </c>
      <c r="J469" s="2">
        <f>IF(Table1[[#This Row],[Column6]]="","",(1+J468)*(I469)-1)</f>
        <v>0.15725077800341536</v>
      </c>
      <c r="K469" s="1">
        <f>IF(Table1[[#This Row],[Column1]]="","",VLOOKUP(A469,COPOMs!B:K,10)+prêmio_de_risco)</f>
        <v>9.9999999999999978E-2</v>
      </c>
      <c r="L469" s="3">
        <f>IF(Table1[[#This Row],[Tesouro Selic: Cenário 3]]="","",(K469+1)^(1/252))</f>
        <v>1.0003782865315343</v>
      </c>
      <c r="M469" s="2">
        <f>IF(Table1[[#This Row],[Column8]]="","",(1+M468)*(L469)-1)</f>
        <v>0.20408438656245065</v>
      </c>
    </row>
    <row r="470" spans="1:13" x14ac:dyDescent="0.25">
      <c r="A470" s="15">
        <f t="shared" si="14"/>
        <v>43479</v>
      </c>
      <c r="B470" s="25">
        <f t="shared" si="15"/>
        <v>9.9500000000000005E-2</v>
      </c>
      <c r="C470" s="3">
        <f>IF(Table1[[#This Row],[Tesouro Prefixado]]="","",(B470+1)^(1/252))</f>
        <v>1.0003764816888006</v>
      </c>
      <c r="D470" s="2">
        <f>IF(Table1[[#This Row],[Column2]]="","",(1+D469)*(C470)-1)</f>
        <v>0.19262918825684472</v>
      </c>
      <c r="E470" s="1">
        <f>IF(Table1[[#This Row],[Column1]]="","",VLOOKUP(A470,COPOMs!B:E,4)+prêmio_de_risco)</f>
        <v>9.2499999999999971E-2</v>
      </c>
      <c r="F470" s="3">
        <f>IF(Table1[[#This Row],[Tesouro Selic: Cenário 1]]="","",(E470+1)^(1/252))</f>
        <v>1.0003511276943453</v>
      </c>
      <c r="G470" s="2">
        <f>IF(Table1[[#This Row],[Column4]]="","",(1+G469)*(F470)-1)</f>
        <v>0.19255113329549434</v>
      </c>
      <c r="H470" s="1">
        <f>IF(Table1[[#This Row],[Column1]]="","",VLOOKUP(A470,COPOMs!B:H,7)+prêmio_de_risco)</f>
        <v>6.7500000000000032E-2</v>
      </c>
      <c r="I470" s="3">
        <f>IF(Table1[[#This Row],[Tesouro Selic: Cenário 2]]="","",(H470+1)^(1/252))</f>
        <v>1.0002592378269568</v>
      </c>
      <c r="J470" s="2">
        <f>IF(Table1[[#This Row],[Column6]]="","",(1+J469)*(I470)-1)</f>
        <v>0.15755078118034893</v>
      </c>
      <c r="K470" s="1">
        <f>IF(Table1[[#This Row],[Column1]]="","",VLOOKUP(A470,COPOMs!B:K,10)+prêmio_de_risco)</f>
        <v>9.9999999999999978E-2</v>
      </c>
      <c r="L470" s="3">
        <f>IF(Table1[[#This Row],[Tesouro Selic: Cenário 3]]="","",(K470+1)^(1/252))</f>
        <v>1.0003782865315343</v>
      </c>
      <c r="M470" s="2">
        <f>IF(Table1[[#This Row],[Column8]]="","",(1+M469)*(L470)-1)</f>
        <v>0.20453987546871799</v>
      </c>
    </row>
    <row r="471" spans="1:13" x14ac:dyDescent="0.25">
      <c r="A471" s="15">
        <f t="shared" si="14"/>
        <v>43480</v>
      </c>
      <c r="B471" s="25">
        <f t="shared" si="15"/>
        <v>9.9500000000000005E-2</v>
      </c>
      <c r="C471" s="3">
        <f>IF(Table1[[#This Row],[Tesouro Prefixado]]="","",(B471+1)^(1/252))</f>
        <v>1.0003764816888006</v>
      </c>
      <c r="D471" s="2">
        <f>IF(Table1[[#This Row],[Column2]]="","",(1+D470)*(C471)-1)</f>
        <v>0.19307819130775239</v>
      </c>
      <c r="E471" s="1">
        <f>IF(Table1[[#This Row],[Column1]]="","",VLOOKUP(A471,COPOMs!B:E,4)+prêmio_de_risco)</f>
        <v>9.2499999999999971E-2</v>
      </c>
      <c r="F471" s="3">
        <f>IF(Table1[[#This Row],[Tesouro Selic: Cenário 1]]="","",(E471+1)^(1/252))</f>
        <v>1.0003511276943453</v>
      </c>
      <c r="G471" s="2">
        <f>IF(Table1[[#This Row],[Column4]]="","",(1+G470)*(F471)-1)</f>
        <v>0.19296987102531737</v>
      </c>
      <c r="H471" s="1">
        <f>IF(Table1[[#This Row],[Column1]]="","",VLOOKUP(A471,COPOMs!B:H,7)+prêmio_de_risco)</f>
        <v>6.7500000000000032E-2</v>
      </c>
      <c r="I471" s="3">
        <f>IF(Table1[[#This Row],[Tesouro Selic: Cenário 2]]="","",(H471+1)^(1/252))</f>
        <v>1.0002592378269568</v>
      </c>
      <c r="J471" s="2">
        <f>IF(Table1[[#This Row],[Column6]]="","",(1+J470)*(I471)-1)</f>
        <v>0.15785086212945432</v>
      </c>
      <c r="K471" s="1">
        <f>IF(Table1[[#This Row],[Column1]]="","",VLOOKUP(A471,COPOMs!B:K,10)+prêmio_de_risco)</f>
        <v>9.9999999999999978E-2</v>
      </c>
      <c r="L471" s="3">
        <f>IF(Table1[[#This Row],[Tesouro Selic: Cenário 3]]="","",(K471+1)^(1/252))</f>
        <v>1.0003782865315343</v>
      </c>
      <c r="M471" s="2">
        <f>IF(Table1[[#This Row],[Column8]]="","",(1+M470)*(L471)-1)</f>
        <v>0.20499553668030379</v>
      </c>
    </row>
    <row r="472" spans="1:13" x14ac:dyDescent="0.25">
      <c r="A472" s="15">
        <f t="shared" si="14"/>
        <v>43481</v>
      </c>
      <c r="B472" s="25">
        <f t="shared" si="15"/>
        <v>9.9500000000000005E-2</v>
      </c>
      <c r="C472" s="3">
        <f>IF(Table1[[#This Row],[Tesouro Prefixado]]="","",(B472+1)^(1/252))</f>
        <v>1.0003764816888006</v>
      </c>
      <c r="D472" s="2">
        <f>IF(Table1[[#This Row],[Column2]]="","",(1+D471)*(C472)-1)</f>
        <v>0.19352736340008714</v>
      </c>
      <c r="E472" s="1">
        <f>IF(Table1[[#This Row],[Column1]]="","",VLOOKUP(A472,COPOMs!B:E,4)+prêmio_de_risco)</f>
        <v>9.2499999999999971E-2</v>
      </c>
      <c r="F472" s="3">
        <f>IF(Table1[[#This Row],[Tesouro Selic: Cenário 1]]="","",(E472+1)^(1/252))</f>
        <v>1.0003511276943453</v>
      </c>
      <c r="G472" s="2">
        <f>IF(Table1[[#This Row],[Column4]]="","",(1+G471)*(F472)-1)</f>
        <v>0.19338875578555381</v>
      </c>
      <c r="H472" s="1">
        <f>IF(Table1[[#This Row],[Column1]]="","",VLOOKUP(A472,COPOMs!B:H,7)+prêmio_de_risco)</f>
        <v>6.7500000000000032E-2</v>
      </c>
      <c r="I472" s="3">
        <f>IF(Table1[[#This Row],[Tesouro Selic: Cenário 2]]="","",(H472+1)^(1/252))</f>
        <v>1.0002592378269568</v>
      </c>
      <c r="J472" s="2">
        <f>IF(Table1[[#This Row],[Column6]]="","",(1+J471)*(I472)-1)</f>
        <v>0.15815102087089272</v>
      </c>
      <c r="K472" s="1">
        <f>IF(Table1[[#This Row],[Column1]]="","",VLOOKUP(A472,COPOMs!B:K,10)+prêmio_de_risco)</f>
        <v>9.9999999999999978E-2</v>
      </c>
      <c r="L472" s="3">
        <f>IF(Table1[[#This Row],[Tesouro Selic: Cenário 3]]="","",(K472+1)^(1/252))</f>
        <v>1.0003782865315343</v>
      </c>
      <c r="M472" s="2">
        <f>IF(Table1[[#This Row],[Column8]]="","",(1+M471)*(L472)-1)</f>
        <v>0.2054513702623888</v>
      </c>
    </row>
    <row r="473" spans="1:13" x14ac:dyDescent="0.25">
      <c r="A473" s="15">
        <f t="shared" si="14"/>
        <v>43482</v>
      </c>
      <c r="B473" s="25">
        <f t="shared" si="15"/>
        <v>9.9500000000000005E-2</v>
      </c>
      <c r="C473" s="3">
        <f>IF(Table1[[#This Row],[Tesouro Prefixado]]="","",(B473+1)^(1/252))</f>
        <v>1.0003764816888006</v>
      </c>
      <c r="D473" s="2">
        <f>IF(Table1[[#This Row],[Column2]]="","",(1+D472)*(C473)-1)</f>
        <v>0.19397670459748961</v>
      </c>
      <c r="E473" s="1">
        <f>IF(Table1[[#This Row],[Column1]]="","",VLOOKUP(A473,COPOMs!B:E,4)+prêmio_de_risco)</f>
        <v>9.2499999999999971E-2</v>
      </c>
      <c r="F473" s="3">
        <f>IF(Table1[[#This Row],[Tesouro Selic: Cenário 1]]="","",(E473+1)^(1/252))</f>
        <v>1.0003511276943453</v>
      </c>
      <c r="G473" s="2">
        <f>IF(Table1[[#This Row],[Column4]]="","",(1+G472)*(F473)-1)</f>
        <v>0.19380778762783035</v>
      </c>
      <c r="H473" s="1">
        <f>IF(Table1[[#This Row],[Column1]]="","",VLOOKUP(A473,COPOMs!B:H,7)+prêmio_de_risco)</f>
        <v>6.7500000000000032E-2</v>
      </c>
      <c r="I473" s="3">
        <f>IF(Table1[[#This Row],[Tesouro Selic: Cenário 2]]="","",(H473+1)^(1/252))</f>
        <v>1.0002592378269568</v>
      </c>
      <c r="J473" s="2">
        <f>IF(Table1[[#This Row],[Column6]]="","",(1+J472)*(I473)-1)</f>
        <v>0.15845125742483113</v>
      </c>
      <c r="K473" s="1">
        <f>IF(Table1[[#This Row],[Column1]]="","",VLOOKUP(A473,COPOMs!B:K,10)+prêmio_de_risco)</f>
        <v>9.9999999999999978E-2</v>
      </c>
      <c r="L473" s="3">
        <f>IF(Table1[[#This Row],[Tesouro Selic: Cenário 3]]="","",(K473+1)^(1/252))</f>
        <v>1.0003782865315343</v>
      </c>
      <c r="M473" s="2">
        <f>IF(Table1[[#This Row],[Column8]]="","",(1+M472)*(L473)-1)</f>
        <v>0.20590737628017863</v>
      </c>
    </row>
    <row r="474" spans="1:13" x14ac:dyDescent="0.25">
      <c r="A474" s="15">
        <f t="shared" si="14"/>
        <v>43483</v>
      </c>
      <c r="B474" s="25">
        <f t="shared" si="15"/>
        <v>9.9500000000000005E-2</v>
      </c>
      <c r="C474" s="3">
        <f>IF(Table1[[#This Row],[Tesouro Prefixado]]="","",(B474+1)^(1/252))</f>
        <v>1.0003764816888006</v>
      </c>
      <c r="D474" s="2">
        <f>IF(Table1[[#This Row],[Column2]]="","",(1+D473)*(C474)-1)</f>
        <v>0.19442621496362489</v>
      </c>
      <c r="E474" s="1">
        <f>IF(Table1[[#This Row],[Column1]]="","",VLOOKUP(A474,COPOMs!B:E,4)+prêmio_de_risco)</f>
        <v>9.2499999999999971E-2</v>
      </c>
      <c r="F474" s="3">
        <f>IF(Table1[[#This Row],[Tesouro Selic: Cenário 1]]="","",(E474+1)^(1/252))</f>
        <v>1.0003511276943453</v>
      </c>
      <c r="G474" s="2">
        <f>IF(Table1[[#This Row],[Column4]]="","",(1+G473)*(F474)-1)</f>
        <v>0.19422696660379168</v>
      </c>
      <c r="H474" s="1">
        <f>IF(Table1[[#This Row],[Column1]]="","",VLOOKUP(A474,COPOMs!B:H,7)+prêmio_de_risco)</f>
        <v>6.7500000000000032E-2</v>
      </c>
      <c r="I474" s="3">
        <f>IF(Table1[[#This Row],[Tesouro Selic: Cenário 2]]="","",(H474+1)^(1/252))</f>
        <v>1.0002592378269568</v>
      </c>
      <c r="J474" s="2">
        <f>IF(Table1[[#This Row],[Column6]]="","",(1+J473)*(I474)-1)</f>
        <v>0.15875157181144139</v>
      </c>
      <c r="K474" s="1">
        <f>IF(Table1[[#This Row],[Column1]]="","",VLOOKUP(A474,COPOMs!B:K,10)+prêmio_de_risco)</f>
        <v>9.9999999999999978E-2</v>
      </c>
      <c r="L474" s="3">
        <f>IF(Table1[[#This Row],[Tesouro Selic: Cenário 3]]="","",(K474+1)^(1/252))</f>
        <v>1.0003782865315343</v>
      </c>
      <c r="M474" s="2">
        <f>IF(Table1[[#This Row],[Column8]]="","",(1+M473)*(L474)-1)</f>
        <v>0.20636355479890334</v>
      </c>
    </row>
    <row r="475" spans="1:13" x14ac:dyDescent="0.25">
      <c r="A475" s="15">
        <f t="shared" si="14"/>
        <v>43486</v>
      </c>
      <c r="B475" s="25">
        <f t="shared" si="15"/>
        <v>9.9500000000000005E-2</v>
      </c>
      <c r="C475" s="3">
        <f>IF(Table1[[#This Row],[Tesouro Prefixado]]="","",(B475+1)^(1/252))</f>
        <v>1.0003764816888006</v>
      </c>
      <c r="D475" s="2">
        <f>IF(Table1[[#This Row],[Column2]]="","",(1+D474)*(C475)-1)</f>
        <v>0.19487589456218202</v>
      </c>
      <c r="E475" s="1">
        <f>IF(Table1[[#This Row],[Column1]]="","",VLOOKUP(A475,COPOMs!B:E,4)+prêmio_de_risco)</f>
        <v>9.2499999999999971E-2</v>
      </c>
      <c r="F475" s="3">
        <f>IF(Table1[[#This Row],[Tesouro Selic: Cenário 1]]="","",(E475+1)^(1/252))</f>
        <v>1.0003511276943453</v>
      </c>
      <c r="G475" s="2">
        <f>IF(Table1[[#This Row],[Column4]]="","",(1+G474)*(F475)-1)</f>
        <v>0.19464629276510026</v>
      </c>
      <c r="H475" s="1">
        <f>IF(Table1[[#This Row],[Column1]]="","",VLOOKUP(A475,COPOMs!B:H,7)+prêmio_de_risco)</f>
        <v>6.7500000000000032E-2</v>
      </c>
      <c r="I475" s="3">
        <f>IF(Table1[[#This Row],[Tesouro Selic: Cenário 2]]="","",(H475+1)^(1/252))</f>
        <v>1.0002592378269568</v>
      </c>
      <c r="J475" s="2">
        <f>IF(Table1[[#This Row],[Column6]]="","",(1+J474)*(I475)-1)</f>
        <v>0.1590519640509005</v>
      </c>
      <c r="K475" s="1">
        <f>IF(Table1[[#This Row],[Column1]]="","",VLOOKUP(A475,COPOMs!B:K,10)+prêmio_de_risco)</f>
        <v>9.9999999999999978E-2</v>
      </c>
      <c r="L475" s="3">
        <f>IF(Table1[[#This Row],[Tesouro Selic: Cenário 3]]="","",(K475+1)^(1/252))</f>
        <v>1.0003782865315343</v>
      </c>
      <c r="M475" s="2">
        <f>IF(Table1[[#This Row],[Column8]]="","",(1+M474)*(L475)-1)</f>
        <v>0.2068199058838176</v>
      </c>
    </row>
    <row r="476" spans="1:13" x14ac:dyDescent="0.25">
      <c r="A476" s="15">
        <f t="shared" si="14"/>
        <v>43487</v>
      </c>
      <c r="B476" s="25">
        <f t="shared" si="15"/>
        <v>9.9500000000000005E-2</v>
      </c>
      <c r="C476" s="3">
        <f>IF(Table1[[#This Row],[Tesouro Prefixado]]="","",(B476+1)^(1/252))</f>
        <v>1.0003764816888006</v>
      </c>
      <c r="D476" s="2">
        <f>IF(Table1[[#This Row],[Column2]]="","",(1+D475)*(C476)-1)</f>
        <v>0.19532574345687381</v>
      </c>
      <c r="E476" s="1">
        <f>IF(Table1[[#This Row],[Column1]]="","",VLOOKUP(A476,COPOMs!B:E,4)+prêmio_de_risco)</f>
        <v>9.2499999999999971E-2</v>
      </c>
      <c r="F476" s="3">
        <f>IF(Table1[[#This Row],[Tesouro Selic: Cenário 1]]="","",(E476+1)^(1/252))</f>
        <v>1.0003511276943453</v>
      </c>
      <c r="G476" s="2">
        <f>IF(Table1[[#This Row],[Column4]]="","",(1+G475)*(F476)-1)</f>
        <v>0.19506576616343696</v>
      </c>
      <c r="H476" s="1">
        <f>IF(Table1[[#This Row],[Column1]]="","",VLOOKUP(A476,COPOMs!B:H,7)+prêmio_de_risco)</f>
        <v>6.7500000000000032E-2</v>
      </c>
      <c r="I476" s="3">
        <f>IF(Table1[[#This Row],[Tesouro Selic: Cenário 2]]="","",(H476+1)^(1/252))</f>
        <v>1.0002592378269568</v>
      </c>
      <c r="J476" s="2">
        <f>IF(Table1[[#This Row],[Column6]]="","",(1+J475)*(I476)-1)</f>
        <v>0.15935243416339118</v>
      </c>
      <c r="K476" s="1">
        <f>IF(Table1[[#This Row],[Column1]]="","",VLOOKUP(A476,COPOMs!B:K,10)+prêmio_de_risco)</f>
        <v>9.9999999999999978E-2</v>
      </c>
      <c r="L476" s="3">
        <f>IF(Table1[[#This Row],[Tesouro Selic: Cenário 3]]="","",(K476+1)^(1/252))</f>
        <v>1.0003782865315343</v>
      </c>
      <c r="M476" s="2">
        <f>IF(Table1[[#This Row],[Column8]]="","",(1+M475)*(L476)-1)</f>
        <v>0.20727642960020098</v>
      </c>
    </row>
    <row r="477" spans="1:13" x14ac:dyDescent="0.25">
      <c r="A477" s="15">
        <f t="shared" si="14"/>
        <v>43488</v>
      </c>
      <c r="B477" s="25">
        <f t="shared" si="15"/>
        <v>9.9500000000000005E-2</v>
      </c>
      <c r="C477" s="3">
        <f>IF(Table1[[#This Row],[Tesouro Prefixado]]="","",(B477+1)^(1/252))</f>
        <v>1.0003764816888006</v>
      </c>
      <c r="D477" s="2">
        <f>IF(Table1[[#This Row],[Column2]]="","",(1+D476)*(C477)-1)</f>
        <v>0.19577576171143729</v>
      </c>
      <c r="E477" s="1">
        <f>IF(Table1[[#This Row],[Column1]]="","",VLOOKUP(A477,COPOMs!B:E,4)+prêmio_de_risco)</f>
        <v>9.2499999999999971E-2</v>
      </c>
      <c r="F477" s="3">
        <f>IF(Table1[[#This Row],[Tesouro Selic: Cenário 1]]="","",(E477+1)^(1/252))</f>
        <v>1.0003511276943453</v>
      </c>
      <c r="G477" s="2">
        <f>IF(Table1[[#This Row],[Column4]]="","",(1+G476)*(F477)-1)</f>
        <v>0.19548538685050088</v>
      </c>
      <c r="H477" s="1">
        <f>IF(Table1[[#This Row],[Column1]]="","",VLOOKUP(A477,COPOMs!B:H,7)+prêmio_de_risco)</f>
        <v>6.7500000000000032E-2</v>
      </c>
      <c r="I477" s="3">
        <f>IF(Table1[[#This Row],[Tesouro Selic: Cenário 2]]="","",(H477+1)^(1/252))</f>
        <v>1.0002592378269568</v>
      </c>
      <c r="J477" s="2">
        <f>IF(Table1[[#This Row],[Column6]]="","",(1+J476)*(I477)-1)</f>
        <v>0.15965298216910084</v>
      </c>
      <c r="K477" s="1">
        <f>IF(Table1[[#This Row],[Column1]]="","",VLOOKUP(A477,COPOMs!B:K,10)+prêmio_de_risco)</f>
        <v>9.9999999999999978E-2</v>
      </c>
      <c r="L477" s="3">
        <f>IF(Table1[[#This Row],[Tesouro Selic: Cenário 3]]="","",(K477+1)^(1/252))</f>
        <v>1.0003782865315343</v>
      </c>
      <c r="M477" s="2">
        <f>IF(Table1[[#This Row],[Column8]]="","",(1+M476)*(L477)-1)</f>
        <v>0.20773312601335747</v>
      </c>
    </row>
    <row r="478" spans="1:13" x14ac:dyDescent="0.25">
      <c r="A478" s="15">
        <f t="shared" si="14"/>
        <v>43489</v>
      </c>
      <c r="B478" s="25">
        <f t="shared" si="15"/>
        <v>9.9500000000000005E-2</v>
      </c>
      <c r="C478" s="3">
        <f>IF(Table1[[#This Row],[Tesouro Prefixado]]="","",(B478+1)^(1/252))</f>
        <v>1.0003764816888006</v>
      </c>
      <c r="D478" s="2">
        <f>IF(Table1[[#This Row],[Column2]]="","",(1+D477)*(C478)-1)</f>
        <v>0.19622594938963323</v>
      </c>
      <c r="E478" s="1">
        <f>IF(Table1[[#This Row],[Column1]]="","",VLOOKUP(A478,COPOMs!B:E,4)+prêmio_de_risco)</f>
        <v>9.2499999999999971E-2</v>
      </c>
      <c r="F478" s="3">
        <f>IF(Table1[[#This Row],[Tesouro Selic: Cenário 1]]="","",(E478+1)^(1/252))</f>
        <v>1.0003511276943453</v>
      </c>
      <c r="G478" s="2">
        <f>IF(Table1[[#This Row],[Column4]]="","",(1+G477)*(F478)-1)</f>
        <v>0.1959051548780093</v>
      </c>
      <c r="H478" s="1">
        <f>IF(Table1[[#This Row],[Column1]]="","",VLOOKUP(A478,COPOMs!B:H,7)+prêmio_de_risco)</f>
        <v>6.7500000000000032E-2</v>
      </c>
      <c r="I478" s="3">
        <f>IF(Table1[[#This Row],[Tesouro Selic: Cenário 2]]="","",(H478+1)^(1/252))</f>
        <v>1.0002592378269568</v>
      </c>
      <c r="J478" s="2">
        <f>IF(Table1[[#This Row],[Column6]]="","",(1+J477)*(I478)-1)</f>
        <v>0.15995360808822223</v>
      </c>
      <c r="K478" s="1">
        <f>IF(Table1[[#This Row],[Column1]]="","",VLOOKUP(A478,COPOMs!B:K,10)+prêmio_de_risco)</f>
        <v>9.9999999999999978E-2</v>
      </c>
      <c r="L478" s="3">
        <f>IF(Table1[[#This Row],[Tesouro Selic: Cenário 3]]="","",(K478+1)^(1/252))</f>
        <v>1.0003782865315343</v>
      </c>
      <c r="M478" s="2">
        <f>IF(Table1[[#This Row],[Column8]]="","",(1+M477)*(L478)-1)</f>
        <v>0.20818999518861614</v>
      </c>
    </row>
    <row r="479" spans="1:13" x14ac:dyDescent="0.25">
      <c r="A479" s="15">
        <f t="shared" si="14"/>
        <v>43490</v>
      </c>
      <c r="B479" s="25">
        <f t="shared" si="15"/>
        <v>9.9500000000000005E-2</v>
      </c>
      <c r="C479" s="3">
        <f>IF(Table1[[#This Row],[Tesouro Prefixado]]="","",(B479+1)^(1/252))</f>
        <v>1.0003764816888006</v>
      </c>
      <c r="D479" s="2">
        <f>IF(Table1[[#This Row],[Column2]]="","",(1+D478)*(C479)-1)</f>
        <v>0.19667630655524659</v>
      </c>
      <c r="E479" s="1">
        <f>IF(Table1[[#This Row],[Column1]]="","",VLOOKUP(A479,COPOMs!B:E,4)+prêmio_de_risco)</f>
        <v>9.2499999999999971E-2</v>
      </c>
      <c r="F479" s="3">
        <f>IF(Table1[[#This Row],[Tesouro Selic: Cenário 1]]="","",(E479+1)^(1/252))</f>
        <v>1.0003511276943453</v>
      </c>
      <c r="G479" s="2">
        <f>IF(Table1[[#This Row],[Column4]]="","",(1+G478)*(F479)-1)</f>
        <v>0.1963250702976973</v>
      </c>
      <c r="H479" s="1">
        <f>IF(Table1[[#This Row],[Column1]]="","",VLOOKUP(A479,COPOMs!B:H,7)+prêmio_de_risco)</f>
        <v>6.7500000000000032E-2</v>
      </c>
      <c r="I479" s="3">
        <f>IF(Table1[[#This Row],[Tesouro Selic: Cenário 2]]="","",(H479+1)^(1/252))</f>
        <v>1.0002592378269568</v>
      </c>
      <c r="J479" s="2">
        <f>IF(Table1[[#This Row],[Column6]]="","",(1+J478)*(I479)-1)</f>
        <v>0.16025431194095363</v>
      </c>
      <c r="K479" s="1">
        <f>IF(Table1[[#This Row],[Column1]]="","",VLOOKUP(A479,COPOMs!B:K,10)+prêmio_de_risco)</f>
        <v>9.9999999999999978E-2</v>
      </c>
      <c r="L479" s="3">
        <f>IF(Table1[[#This Row],[Tesouro Selic: Cenário 3]]="","",(K479+1)^(1/252))</f>
        <v>1.0003782865315343</v>
      </c>
      <c r="M479" s="2">
        <f>IF(Table1[[#This Row],[Column8]]="","",(1+M478)*(L479)-1)</f>
        <v>0.20864703719133049</v>
      </c>
    </row>
    <row r="480" spans="1:13" x14ac:dyDescent="0.25">
      <c r="A480" s="15">
        <f t="shared" si="14"/>
        <v>43493</v>
      </c>
      <c r="B480" s="25">
        <f t="shared" si="15"/>
        <v>9.9500000000000005E-2</v>
      </c>
      <c r="C480" s="3">
        <f>IF(Table1[[#This Row],[Tesouro Prefixado]]="","",(B480+1)^(1/252))</f>
        <v>1.0003764816888006</v>
      </c>
      <c r="D480" s="2">
        <f>IF(Table1[[#This Row],[Column2]]="","",(1+D479)*(C480)-1)</f>
        <v>0.19712683327208613</v>
      </c>
      <c r="E480" s="1">
        <f>IF(Table1[[#This Row],[Column1]]="","",VLOOKUP(A480,COPOMs!B:E,4)+prêmio_de_risco)</f>
        <v>9.2499999999999971E-2</v>
      </c>
      <c r="F480" s="3">
        <f>IF(Table1[[#This Row],[Tesouro Selic: Cenário 1]]="","",(E480+1)^(1/252))</f>
        <v>1.0003511276943453</v>
      </c>
      <c r="G480" s="2">
        <f>IF(Table1[[#This Row],[Column4]]="","",(1+G479)*(F480)-1)</f>
        <v>0.19674513316131836</v>
      </c>
      <c r="H480" s="1">
        <f>IF(Table1[[#This Row],[Column1]]="","",VLOOKUP(A480,COPOMs!B:H,7)+prêmio_de_risco)</f>
        <v>6.7500000000000032E-2</v>
      </c>
      <c r="I480" s="3">
        <f>IF(Table1[[#This Row],[Tesouro Selic: Cenário 2]]="","",(H480+1)^(1/252))</f>
        <v>1.0002592378269568</v>
      </c>
      <c r="J480" s="2">
        <f>IF(Table1[[#This Row],[Column6]]="","",(1+J479)*(I480)-1)</f>
        <v>0.16055509374749843</v>
      </c>
      <c r="K480" s="1">
        <f>IF(Table1[[#This Row],[Column1]]="","",VLOOKUP(A480,COPOMs!B:K,10)+prêmio_de_risco)</f>
        <v>9.9999999999999978E-2</v>
      </c>
      <c r="L480" s="3">
        <f>IF(Table1[[#This Row],[Tesouro Selic: Cenário 3]]="","",(K480+1)^(1/252))</f>
        <v>1.0003782865315343</v>
      </c>
      <c r="M480" s="2">
        <f>IF(Table1[[#This Row],[Column8]]="","",(1+M479)*(L480)-1)</f>
        <v>0.20910425208687866</v>
      </c>
    </row>
    <row r="481" spans="1:13" x14ac:dyDescent="0.25">
      <c r="A481" s="15">
        <f t="shared" si="14"/>
        <v>43494</v>
      </c>
      <c r="B481" s="25">
        <f t="shared" si="15"/>
        <v>9.9500000000000005E-2</v>
      </c>
      <c r="C481" s="3">
        <f>IF(Table1[[#This Row],[Tesouro Prefixado]]="","",(B481+1)^(1/252))</f>
        <v>1.0003764816888006</v>
      </c>
      <c r="D481" s="2">
        <f>IF(Table1[[#This Row],[Column2]]="","",(1+D480)*(C481)-1)</f>
        <v>0.19757752960398478</v>
      </c>
      <c r="E481" s="1">
        <f>IF(Table1[[#This Row],[Column1]]="","",VLOOKUP(A481,COPOMs!B:E,4)+prêmio_de_risco)</f>
        <v>9.2499999999999971E-2</v>
      </c>
      <c r="F481" s="3">
        <f>IF(Table1[[#This Row],[Tesouro Selic: Cenário 1]]="","",(E481+1)^(1/252))</f>
        <v>1.0003511276943453</v>
      </c>
      <c r="G481" s="2">
        <f>IF(Table1[[#This Row],[Column4]]="","",(1+G480)*(F481)-1)</f>
        <v>0.19716534352064419</v>
      </c>
      <c r="H481" s="1">
        <f>IF(Table1[[#This Row],[Column1]]="","",VLOOKUP(A481,COPOMs!B:H,7)+prêmio_de_risco)</f>
        <v>6.7500000000000032E-2</v>
      </c>
      <c r="I481" s="3">
        <f>IF(Table1[[#This Row],[Tesouro Selic: Cenário 2]]="","",(H481+1)^(1/252))</f>
        <v>1.0002592378269568</v>
      </c>
      <c r="J481" s="2">
        <f>IF(Table1[[#This Row],[Column6]]="","",(1+J480)*(I481)-1)</f>
        <v>0.16085595352806514</v>
      </c>
      <c r="K481" s="1">
        <f>IF(Table1[[#This Row],[Column1]]="","",VLOOKUP(A481,COPOMs!B:K,10)+prêmio_de_risco)</f>
        <v>9.9999999999999978E-2</v>
      </c>
      <c r="L481" s="3">
        <f>IF(Table1[[#This Row],[Tesouro Selic: Cenário 3]]="","",(K481+1)^(1/252))</f>
        <v>1.0003782865315343</v>
      </c>
      <c r="M481" s="2">
        <f>IF(Table1[[#This Row],[Column8]]="","",(1+M480)*(L481)-1)</f>
        <v>0.2095616399406639</v>
      </c>
    </row>
    <row r="482" spans="1:13" x14ac:dyDescent="0.25">
      <c r="A482" s="15">
        <f t="shared" si="14"/>
        <v>43495</v>
      </c>
      <c r="B482" s="25">
        <f t="shared" si="15"/>
        <v>9.9500000000000005E-2</v>
      </c>
      <c r="C482" s="3">
        <f>IF(Table1[[#This Row],[Tesouro Prefixado]]="","",(B482+1)^(1/252))</f>
        <v>1.0003764816888006</v>
      </c>
      <c r="D482" s="2">
        <f>IF(Table1[[#This Row],[Column2]]="","",(1+D481)*(C482)-1)</f>
        <v>0.19802839561479968</v>
      </c>
      <c r="E482" s="1">
        <f>IF(Table1[[#This Row],[Column1]]="","",VLOOKUP(A482,COPOMs!B:E,4)+prêmio_de_risco)</f>
        <v>9.2499999999999971E-2</v>
      </c>
      <c r="F482" s="3">
        <f>IF(Table1[[#This Row],[Tesouro Selic: Cenário 1]]="","",(E482+1)^(1/252))</f>
        <v>1.0003511276943453</v>
      </c>
      <c r="G482" s="2">
        <f>IF(Table1[[#This Row],[Column4]]="","",(1+G481)*(F482)-1)</f>
        <v>0.19758570142746468</v>
      </c>
      <c r="H482" s="1">
        <f>IF(Table1[[#This Row],[Column1]]="","",VLOOKUP(A482,COPOMs!B:H,7)+prêmio_de_risco)</f>
        <v>6.7500000000000032E-2</v>
      </c>
      <c r="I482" s="3">
        <f>IF(Table1[[#This Row],[Tesouro Selic: Cenário 2]]="","",(H482+1)^(1/252))</f>
        <v>1.0002592378269568</v>
      </c>
      <c r="J482" s="2">
        <f>IF(Table1[[#This Row],[Column6]]="","",(1+J481)*(I482)-1)</f>
        <v>0.16115689130286759</v>
      </c>
      <c r="K482" s="1">
        <f>IF(Table1[[#This Row],[Column1]]="","",VLOOKUP(A482,COPOMs!B:K,10)+prêmio_de_risco)</f>
        <v>9.9999999999999978E-2</v>
      </c>
      <c r="L482" s="3">
        <f>IF(Table1[[#This Row],[Tesouro Selic: Cenário 3]]="","",(K482+1)^(1/252))</f>
        <v>1.0003782865315343</v>
      </c>
      <c r="M482" s="2">
        <f>IF(Table1[[#This Row],[Column8]]="","",(1+M481)*(L482)-1)</f>
        <v>0.21001920081811387</v>
      </c>
    </row>
    <row r="483" spans="1:13" x14ac:dyDescent="0.25">
      <c r="A483" s="15">
        <f t="shared" si="14"/>
        <v>43496</v>
      </c>
      <c r="B483" s="25">
        <f t="shared" si="15"/>
        <v>9.9500000000000005E-2</v>
      </c>
      <c r="C483" s="3">
        <f>IF(Table1[[#This Row],[Tesouro Prefixado]]="","",(B483+1)^(1/252))</f>
        <v>1.0003764816888006</v>
      </c>
      <c r="D483" s="2">
        <f>IF(Table1[[#This Row],[Column2]]="","",(1+D482)*(C483)-1)</f>
        <v>0.19847943136841173</v>
      </c>
      <c r="E483" s="1">
        <f>IF(Table1[[#This Row],[Column1]]="","",VLOOKUP(A483,COPOMs!B:E,4)+prêmio_de_risco)</f>
        <v>9.7499999999999976E-2</v>
      </c>
      <c r="F483" s="3">
        <f>IF(Table1[[#This Row],[Tesouro Selic: Cenário 1]]="","",(E483+1)^(1/252))</f>
        <v>1.00036925413359</v>
      </c>
      <c r="G483" s="2">
        <f>IF(Table1[[#This Row],[Column4]]="","",(1+G482)*(F483)-1)</f>
        <v>0.19802791489804505</v>
      </c>
      <c r="H483" s="1">
        <f>IF(Table1[[#This Row],[Column1]]="","",VLOOKUP(A483,COPOMs!B:H,7)+prêmio_de_risco)</f>
        <v>7.2500000000000037E-2</v>
      </c>
      <c r="I483" s="3">
        <f>IF(Table1[[#This Row],[Tesouro Selic: Cenário 2]]="","",(H483+1)^(1/252))</f>
        <v>1.0002777860826326</v>
      </c>
      <c r="J483" s="2">
        <f>IF(Table1[[#This Row],[Column6]]="","",(1+J482)*(I483)-1)</f>
        <v>0.16147944452702445</v>
      </c>
      <c r="K483" s="1">
        <f>IF(Table1[[#This Row],[Column1]]="","",VLOOKUP(A483,COPOMs!B:K,10)+prêmio_de_risco)</f>
        <v>9.9999999999999978E-2</v>
      </c>
      <c r="L483" s="3">
        <f>IF(Table1[[#This Row],[Tesouro Selic: Cenário 3]]="","",(K483+1)^(1/252))</f>
        <v>1.0003782865315343</v>
      </c>
      <c r="M483" s="2">
        <f>IF(Table1[[#This Row],[Column8]]="","",(1+M482)*(L483)-1)</f>
        <v>0.21047693478468132</v>
      </c>
    </row>
    <row r="484" spans="1:13" x14ac:dyDescent="0.25">
      <c r="A484" s="15">
        <f t="shared" si="14"/>
        <v>43497</v>
      </c>
      <c r="B484" s="25">
        <f t="shared" si="15"/>
        <v>9.9500000000000005E-2</v>
      </c>
      <c r="C484" s="3">
        <f>IF(Table1[[#This Row],[Tesouro Prefixado]]="","",(B484+1)^(1/252))</f>
        <v>1.0003764816888006</v>
      </c>
      <c r="D484" s="2">
        <f>IF(Table1[[#This Row],[Column2]]="","",(1+D483)*(C484)-1)</f>
        <v>0.19893063692872603</v>
      </c>
      <c r="E484" s="1">
        <f>IF(Table1[[#This Row],[Column1]]="","",VLOOKUP(A484,COPOMs!B:E,4)+prêmio_de_risco)</f>
        <v>9.7499999999999976E-2</v>
      </c>
      <c r="F484" s="3">
        <f>IF(Table1[[#This Row],[Tesouro Selic: Cenário 1]]="","",(E484+1)^(1/252))</f>
        <v>1.00036925413359</v>
      </c>
      <c r="G484" s="2">
        <f>IF(Table1[[#This Row],[Column4]]="","",(1+G483)*(F484)-1)</f>
        <v>0.19847029165777741</v>
      </c>
      <c r="H484" s="1">
        <f>IF(Table1[[#This Row],[Column1]]="","",VLOOKUP(A484,COPOMs!B:H,7)+prêmio_de_risco)</f>
        <v>7.2500000000000037E-2</v>
      </c>
      <c r="I484" s="3">
        <f>IF(Table1[[#This Row],[Tesouro Selic: Cenário 2]]="","",(H484+1)^(1/252))</f>
        <v>1.0002777860826326</v>
      </c>
      <c r="J484" s="2">
        <f>IF(Table1[[#This Row],[Column6]]="","",(1+J483)*(I484)-1)</f>
        <v>0.16180208735197787</v>
      </c>
      <c r="K484" s="1">
        <f>IF(Table1[[#This Row],[Column1]]="","",VLOOKUP(A484,COPOMs!B:K,10)+prêmio_de_risco)</f>
        <v>9.9999999999999978E-2</v>
      </c>
      <c r="L484" s="3">
        <f>IF(Table1[[#This Row],[Tesouro Selic: Cenário 3]]="","",(K484+1)^(1/252))</f>
        <v>1.0003782865315343</v>
      </c>
      <c r="M484" s="2">
        <f>IF(Table1[[#This Row],[Column8]]="","",(1+M483)*(L484)-1)</f>
        <v>0.21093484190584322</v>
      </c>
    </row>
    <row r="485" spans="1:13" x14ac:dyDescent="0.25">
      <c r="A485" s="15">
        <f t="shared" si="14"/>
        <v>43500</v>
      </c>
      <c r="B485" s="25">
        <f t="shared" si="15"/>
        <v>9.9500000000000005E-2</v>
      </c>
      <c r="C485" s="3">
        <f>IF(Table1[[#This Row],[Tesouro Prefixado]]="","",(B485+1)^(1/252))</f>
        <v>1.0003764816888006</v>
      </c>
      <c r="D485" s="2">
        <f>IF(Table1[[#This Row],[Column2]]="","",(1+D484)*(C485)-1)</f>
        <v>0.19938201235967168</v>
      </c>
      <c r="E485" s="1">
        <f>IF(Table1[[#This Row],[Column1]]="","",VLOOKUP(A485,COPOMs!B:E,4)+prêmio_de_risco)</f>
        <v>9.7499999999999976E-2</v>
      </c>
      <c r="F485" s="3">
        <f>IF(Table1[[#This Row],[Tesouro Selic: Cenário 1]]="","",(E485+1)^(1/252))</f>
        <v>1.00036925413359</v>
      </c>
      <c r="G485" s="2">
        <f>IF(Table1[[#This Row],[Column4]]="","",(1+G484)*(F485)-1)</f>
        <v>0.19891283176695684</v>
      </c>
      <c r="H485" s="1">
        <f>IF(Table1[[#This Row],[Column1]]="","",VLOOKUP(A485,COPOMs!B:H,7)+prêmio_de_risco)</f>
        <v>7.2500000000000037E-2</v>
      </c>
      <c r="I485" s="3">
        <f>IF(Table1[[#This Row],[Tesouro Selic: Cenário 2]]="","",(H485+1)^(1/252))</f>
        <v>1.0002777860826326</v>
      </c>
      <c r="J485" s="2">
        <f>IF(Table1[[#This Row],[Column6]]="","",(1+J484)*(I485)-1)</f>
        <v>0.16212481980261773</v>
      </c>
      <c r="K485" s="1">
        <f>IF(Table1[[#This Row],[Column1]]="","",VLOOKUP(A485,COPOMs!B:K,10)+prêmio_de_risco)</f>
        <v>9.9999999999999978E-2</v>
      </c>
      <c r="L485" s="3">
        <f>IF(Table1[[#This Row],[Tesouro Selic: Cenário 3]]="","",(K485+1)^(1/252))</f>
        <v>1.0003782865315343</v>
      </c>
      <c r="M485" s="2">
        <f>IF(Table1[[#This Row],[Column8]]="","",(1+M484)*(L485)-1)</f>
        <v>0.21139292224710182</v>
      </c>
    </row>
    <row r="486" spans="1:13" x14ac:dyDescent="0.25">
      <c r="A486" s="15">
        <f t="shared" si="14"/>
        <v>43501</v>
      </c>
      <c r="B486" s="25">
        <f t="shared" si="15"/>
        <v>9.9500000000000005E-2</v>
      </c>
      <c r="C486" s="3">
        <f>IF(Table1[[#This Row],[Tesouro Prefixado]]="","",(B486+1)^(1/252))</f>
        <v>1.0003764816888006</v>
      </c>
      <c r="D486" s="2">
        <f>IF(Table1[[#This Row],[Column2]]="","",(1+D485)*(C486)-1)</f>
        <v>0.19983355772520195</v>
      </c>
      <c r="E486" s="1">
        <f>IF(Table1[[#This Row],[Column1]]="","",VLOOKUP(A486,COPOMs!B:E,4)+prêmio_de_risco)</f>
        <v>9.7499999999999976E-2</v>
      </c>
      <c r="F486" s="3">
        <f>IF(Table1[[#This Row],[Tesouro Selic: Cenário 1]]="","",(E486+1)^(1/252))</f>
        <v>1.00036925413359</v>
      </c>
      <c r="G486" s="2">
        <f>IF(Table1[[#This Row],[Column4]]="","",(1+G485)*(F486)-1)</f>
        <v>0.19935553528590089</v>
      </c>
      <c r="H486" s="1">
        <f>IF(Table1[[#This Row],[Column1]]="","",VLOOKUP(A486,COPOMs!B:H,7)+prêmio_de_risco)</f>
        <v>7.2500000000000037E-2</v>
      </c>
      <c r="I486" s="3">
        <f>IF(Table1[[#This Row],[Tesouro Selic: Cenário 2]]="","",(H486+1)^(1/252))</f>
        <v>1.0002777860826326</v>
      </c>
      <c r="J486" s="2">
        <f>IF(Table1[[#This Row],[Column6]]="","",(1+J485)*(I486)-1)</f>
        <v>0.16244764190384076</v>
      </c>
      <c r="K486" s="1">
        <f>IF(Table1[[#This Row],[Column1]]="","",VLOOKUP(A486,COPOMs!B:K,10)+prêmio_de_risco)</f>
        <v>9.9999999999999978E-2</v>
      </c>
      <c r="L486" s="3">
        <f>IF(Table1[[#This Row],[Tesouro Selic: Cenário 3]]="","",(K486+1)^(1/252))</f>
        <v>1.0003782865315343</v>
      </c>
      <c r="M486" s="2">
        <f>IF(Table1[[#This Row],[Column8]]="","",(1+M485)*(L486)-1)</f>
        <v>0.21185117587398383</v>
      </c>
    </row>
    <row r="487" spans="1:13" x14ac:dyDescent="0.25">
      <c r="A487" s="15">
        <f t="shared" si="14"/>
        <v>43502</v>
      </c>
      <c r="B487" s="25">
        <f t="shared" si="15"/>
        <v>9.9500000000000005E-2</v>
      </c>
      <c r="C487" s="3">
        <f>IF(Table1[[#This Row],[Tesouro Prefixado]]="","",(B487+1)^(1/252))</f>
        <v>1.0003764816888006</v>
      </c>
      <c r="D487" s="2">
        <f>IF(Table1[[#This Row],[Column2]]="","",(1+D486)*(C487)-1)</f>
        <v>0.20028527308929389</v>
      </c>
      <c r="E487" s="1">
        <f>IF(Table1[[#This Row],[Column1]]="","",VLOOKUP(A487,COPOMs!B:E,4)+prêmio_de_risco)</f>
        <v>9.7499999999999976E-2</v>
      </c>
      <c r="F487" s="3">
        <f>IF(Table1[[#This Row],[Tesouro Selic: Cenário 1]]="","",(E487+1)^(1/252))</f>
        <v>1.00036925413359</v>
      </c>
      <c r="G487" s="2">
        <f>IF(Table1[[#This Row],[Column4]]="","",(1+G486)*(F487)-1)</f>
        <v>0.19979840227494927</v>
      </c>
      <c r="H487" s="1">
        <f>IF(Table1[[#This Row],[Column1]]="","",VLOOKUP(A487,COPOMs!B:H,7)+prêmio_de_risco)</f>
        <v>7.2500000000000037E-2</v>
      </c>
      <c r="I487" s="3">
        <f>IF(Table1[[#This Row],[Tesouro Selic: Cenário 2]]="","",(H487+1)^(1/252))</f>
        <v>1.0002777860826326</v>
      </c>
      <c r="J487" s="2">
        <f>IF(Table1[[#This Row],[Column6]]="","",(1+J486)*(I487)-1)</f>
        <v>0.16277055368055082</v>
      </c>
      <c r="K487" s="1">
        <f>IF(Table1[[#This Row],[Column1]]="","",VLOOKUP(A487,COPOMs!B:K,10)+prêmio_de_risco)</f>
        <v>9.9999999999999978E-2</v>
      </c>
      <c r="L487" s="3">
        <f>IF(Table1[[#This Row],[Tesouro Selic: Cenário 3]]="","",(K487+1)^(1/252))</f>
        <v>1.0003782865315343</v>
      </c>
      <c r="M487" s="2">
        <f>IF(Table1[[#This Row],[Column8]]="","",(1+M486)*(L487)-1)</f>
        <v>0.21230960285204103</v>
      </c>
    </row>
    <row r="488" spans="1:13" x14ac:dyDescent="0.25">
      <c r="A488" s="15">
        <f t="shared" si="14"/>
        <v>43503</v>
      </c>
      <c r="B488" s="25">
        <f t="shared" si="15"/>
        <v>9.9500000000000005E-2</v>
      </c>
      <c r="C488" s="3">
        <f>IF(Table1[[#This Row],[Tesouro Prefixado]]="","",(B488+1)^(1/252))</f>
        <v>1.0003764816888006</v>
      </c>
      <c r="D488" s="2">
        <f>IF(Table1[[#This Row],[Column2]]="","",(1+D487)*(C488)-1)</f>
        <v>0.20073715851594898</v>
      </c>
      <c r="E488" s="1">
        <f>IF(Table1[[#This Row],[Column1]]="","",VLOOKUP(A488,COPOMs!B:E,4)+prêmio_de_risco)</f>
        <v>9.7499999999999976E-2</v>
      </c>
      <c r="F488" s="3">
        <f>IF(Table1[[#This Row],[Tesouro Selic: Cenário 1]]="","",(E488+1)^(1/252))</f>
        <v>1.00036925413359</v>
      </c>
      <c r="G488" s="2">
        <f>IF(Table1[[#This Row],[Column4]]="","",(1+G487)*(F488)-1)</f>
        <v>0.20024143279446394</v>
      </c>
      <c r="H488" s="1">
        <f>IF(Table1[[#This Row],[Column1]]="","",VLOOKUP(A488,COPOMs!B:H,7)+prêmio_de_risco)</f>
        <v>7.2500000000000037E-2</v>
      </c>
      <c r="I488" s="3">
        <f>IF(Table1[[#This Row],[Tesouro Selic: Cenário 2]]="","",(H488+1)^(1/252))</f>
        <v>1.0002777860826326</v>
      </c>
      <c r="J488" s="2">
        <f>IF(Table1[[#This Row],[Column6]]="","",(1+J487)*(I488)-1)</f>
        <v>0.16309355515765822</v>
      </c>
      <c r="K488" s="1">
        <f>IF(Table1[[#This Row],[Column1]]="","",VLOOKUP(A488,COPOMs!B:K,10)+prêmio_de_risco)</f>
        <v>9.9999999999999978E-2</v>
      </c>
      <c r="L488" s="3">
        <f>IF(Table1[[#This Row],[Tesouro Selic: Cenário 3]]="","",(K488+1)^(1/252))</f>
        <v>1.0003782865315343</v>
      </c>
      <c r="M488" s="2">
        <f>IF(Table1[[#This Row],[Column8]]="","",(1+M487)*(L488)-1)</f>
        <v>0.21276820324684964</v>
      </c>
    </row>
    <row r="489" spans="1:13" x14ac:dyDescent="0.25">
      <c r="A489" s="15">
        <f t="shared" si="14"/>
        <v>43504</v>
      </c>
      <c r="B489" s="25">
        <f t="shared" si="15"/>
        <v>9.9500000000000005E-2</v>
      </c>
      <c r="C489" s="3">
        <f>IF(Table1[[#This Row],[Tesouro Prefixado]]="","",(B489+1)^(1/252))</f>
        <v>1.0003764816888006</v>
      </c>
      <c r="D489" s="2">
        <f>IF(Table1[[#This Row],[Column2]]="","",(1+D488)*(C489)-1)</f>
        <v>0.20118921406919266</v>
      </c>
      <c r="E489" s="1">
        <f>IF(Table1[[#This Row],[Column1]]="","",VLOOKUP(A489,COPOMs!B:E,4)+prêmio_de_risco)</f>
        <v>9.7499999999999976E-2</v>
      </c>
      <c r="F489" s="3">
        <f>IF(Table1[[#This Row],[Tesouro Selic: Cenário 1]]="","",(E489+1)^(1/252))</f>
        <v>1.00036925413359</v>
      </c>
      <c r="G489" s="2">
        <f>IF(Table1[[#This Row],[Column4]]="","",(1+G488)*(F489)-1)</f>
        <v>0.20068462690482924</v>
      </c>
      <c r="H489" s="1">
        <f>IF(Table1[[#This Row],[Column1]]="","",VLOOKUP(A489,COPOMs!B:H,7)+prêmio_de_risco)</f>
        <v>7.2500000000000037E-2</v>
      </c>
      <c r="I489" s="3">
        <f>IF(Table1[[#This Row],[Tesouro Selic: Cenário 2]]="","",(H489+1)^(1/252))</f>
        <v>1.0002777860826326</v>
      </c>
      <c r="J489" s="2">
        <f>IF(Table1[[#This Row],[Column6]]="","",(1+J488)*(I489)-1)</f>
        <v>0.1634166463600808</v>
      </c>
      <c r="K489" s="1">
        <f>IF(Table1[[#This Row],[Column1]]="","",VLOOKUP(A489,COPOMs!B:K,10)+prêmio_de_risco)</f>
        <v>9.9999999999999978E-2</v>
      </c>
      <c r="L489" s="3">
        <f>IF(Table1[[#This Row],[Tesouro Selic: Cenário 3]]="","",(K489+1)^(1/252))</f>
        <v>1.0003782865315343</v>
      </c>
      <c r="M489" s="2">
        <f>IF(Table1[[#This Row],[Column8]]="","",(1+M488)*(L489)-1)</f>
        <v>0.21322697712401095</v>
      </c>
    </row>
    <row r="490" spans="1:13" x14ac:dyDescent="0.25">
      <c r="A490" s="15">
        <f t="shared" si="14"/>
        <v>43507</v>
      </c>
      <c r="B490" s="25">
        <f t="shared" si="15"/>
        <v>9.9500000000000005E-2</v>
      </c>
      <c r="C490" s="3">
        <f>IF(Table1[[#This Row],[Tesouro Prefixado]]="","",(B490+1)^(1/252))</f>
        <v>1.0003764816888006</v>
      </c>
      <c r="D490" s="2">
        <f>IF(Table1[[#This Row],[Column2]]="","",(1+D489)*(C490)-1)</f>
        <v>0.20164143981307436</v>
      </c>
      <c r="E490" s="1">
        <f>IF(Table1[[#This Row],[Column1]]="","",VLOOKUP(A490,COPOMs!B:E,4)+prêmio_de_risco)</f>
        <v>9.7499999999999976E-2</v>
      </c>
      <c r="F490" s="3">
        <f>IF(Table1[[#This Row],[Tesouro Selic: Cenário 1]]="","",(E490+1)^(1/252))</f>
        <v>1.00036925413359</v>
      </c>
      <c r="G490" s="2">
        <f>IF(Table1[[#This Row],[Column4]]="","",(1+G489)*(F490)-1)</f>
        <v>0.20112798466645176</v>
      </c>
      <c r="H490" s="1">
        <f>IF(Table1[[#This Row],[Column1]]="","",VLOOKUP(A490,COPOMs!B:H,7)+prêmio_de_risco)</f>
        <v>7.2500000000000037E-2</v>
      </c>
      <c r="I490" s="3">
        <f>IF(Table1[[#This Row],[Tesouro Selic: Cenário 2]]="","",(H490+1)^(1/252))</f>
        <v>1.0002777860826326</v>
      </c>
      <c r="J490" s="2">
        <f>IF(Table1[[#This Row],[Column6]]="","",(1+J489)*(I490)-1)</f>
        <v>0.16373982731274284</v>
      </c>
      <c r="K490" s="1">
        <f>IF(Table1[[#This Row],[Column1]]="","",VLOOKUP(A490,COPOMs!B:K,10)+prêmio_de_risco)</f>
        <v>9.9999999999999978E-2</v>
      </c>
      <c r="L490" s="3">
        <f>IF(Table1[[#This Row],[Tesouro Selic: Cenário 3]]="","",(K490+1)^(1/252))</f>
        <v>1.0003782865315343</v>
      </c>
      <c r="M490" s="2">
        <f>IF(Table1[[#This Row],[Column8]]="","",(1+M489)*(L490)-1)</f>
        <v>0.21368592454915092</v>
      </c>
    </row>
    <row r="491" spans="1:13" x14ac:dyDescent="0.25">
      <c r="A491" s="15">
        <f t="shared" si="14"/>
        <v>43508</v>
      </c>
      <c r="B491" s="25">
        <f t="shared" si="15"/>
        <v>9.9500000000000005E-2</v>
      </c>
      <c r="C491" s="3">
        <f>IF(Table1[[#This Row],[Tesouro Prefixado]]="","",(B491+1)^(1/252))</f>
        <v>1.0003764816888006</v>
      </c>
      <c r="D491" s="2">
        <f>IF(Table1[[#This Row],[Column2]]="","",(1+D490)*(C491)-1)</f>
        <v>0.20209383581166795</v>
      </c>
      <c r="E491" s="1">
        <f>IF(Table1[[#This Row],[Column1]]="","",VLOOKUP(A491,COPOMs!B:E,4)+prêmio_de_risco)</f>
        <v>9.7499999999999976E-2</v>
      </c>
      <c r="F491" s="3">
        <f>IF(Table1[[#This Row],[Tesouro Selic: Cenário 1]]="","",(E491+1)^(1/252))</f>
        <v>1.00036925413359</v>
      </c>
      <c r="G491" s="2">
        <f>IF(Table1[[#This Row],[Column4]]="","",(1+G490)*(F491)-1)</f>
        <v>0.20157150613976049</v>
      </c>
      <c r="H491" s="1">
        <f>IF(Table1[[#This Row],[Column1]]="","",VLOOKUP(A491,COPOMs!B:H,7)+prêmio_de_risco)</f>
        <v>7.2500000000000037E-2</v>
      </c>
      <c r="I491" s="3">
        <f>IF(Table1[[#This Row],[Tesouro Selic: Cenário 2]]="","",(H491+1)^(1/252))</f>
        <v>1.0002777860826326</v>
      </c>
      <c r="J491" s="2">
        <f>IF(Table1[[#This Row],[Column6]]="","",(1+J490)*(I491)-1)</f>
        <v>0.16406309804057551</v>
      </c>
      <c r="K491" s="1">
        <f>IF(Table1[[#This Row],[Column1]]="","",VLOOKUP(A491,COPOMs!B:K,10)+prêmio_de_risco)</f>
        <v>9.9999999999999978E-2</v>
      </c>
      <c r="L491" s="3">
        <f>IF(Table1[[#This Row],[Tesouro Selic: Cenário 3]]="","",(K491+1)^(1/252))</f>
        <v>1.0003782865315343</v>
      </c>
      <c r="M491" s="2">
        <f>IF(Table1[[#This Row],[Column8]]="","",(1+M490)*(L491)-1)</f>
        <v>0.21414504558792058</v>
      </c>
    </row>
    <row r="492" spans="1:13" x14ac:dyDescent="0.25">
      <c r="A492" s="15">
        <f t="shared" si="14"/>
        <v>43509</v>
      </c>
      <c r="B492" s="25">
        <f t="shared" si="15"/>
        <v>9.9500000000000005E-2</v>
      </c>
      <c r="C492" s="3">
        <f>IF(Table1[[#This Row],[Tesouro Prefixado]]="","",(B492+1)^(1/252))</f>
        <v>1.0003764816888006</v>
      </c>
      <c r="D492" s="2">
        <f>IF(Table1[[#This Row],[Column2]]="","",(1+D491)*(C492)-1)</f>
        <v>0.20254640212907105</v>
      </c>
      <c r="E492" s="1">
        <f>IF(Table1[[#This Row],[Column1]]="","",VLOOKUP(A492,COPOMs!B:E,4)+prêmio_de_risco)</f>
        <v>9.7499999999999976E-2</v>
      </c>
      <c r="F492" s="3">
        <f>IF(Table1[[#This Row],[Tesouro Selic: Cenário 1]]="","",(E492+1)^(1/252))</f>
        <v>1.00036925413359</v>
      </c>
      <c r="G492" s="2">
        <f>IF(Table1[[#This Row],[Column4]]="","",(1+G491)*(F492)-1)</f>
        <v>0.20201519138520663</v>
      </c>
      <c r="H492" s="1">
        <f>IF(Table1[[#This Row],[Column1]]="","",VLOOKUP(A492,COPOMs!B:H,7)+prêmio_de_risco)</f>
        <v>7.2500000000000037E-2</v>
      </c>
      <c r="I492" s="3">
        <f>IF(Table1[[#This Row],[Tesouro Selic: Cenário 2]]="","",(H492+1)^(1/252))</f>
        <v>1.0002777860826326</v>
      </c>
      <c r="J492" s="2">
        <f>IF(Table1[[#This Row],[Column6]]="","",(1+J491)*(I492)-1)</f>
        <v>0.1643864585685173</v>
      </c>
      <c r="K492" s="1">
        <f>IF(Table1[[#This Row],[Column1]]="","",VLOOKUP(A492,COPOMs!B:K,10)+prêmio_de_risco)</f>
        <v>9.9999999999999978E-2</v>
      </c>
      <c r="L492" s="3">
        <f>IF(Table1[[#This Row],[Tesouro Selic: Cenário 3]]="","",(K492+1)^(1/252))</f>
        <v>1.0003782865315343</v>
      </c>
      <c r="M492" s="2">
        <f>IF(Table1[[#This Row],[Column8]]="","",(1+M491)*(L492)-1)</f>
        <v>0.21460434030599562</v>
      </c>
    </row>
    <row r="493" spans="1:13" x14ac:dyDescent="0.25">
      <c r="A493" s="15">
        <f t="shared" si="14"/>
        <v>43510</v>
      </c>
      <c r="B493" s="25">
        <f t="shared" si="15"/>
        <v>9.9500000000000005E-2</v>
      </c>
      <c r="C493" s="3">
        <f>IF(Table1[[#This Row],[Tesouro Prefixado]]="","",(B493+1)^(1/252))</f>
        <v>1.0003764816888006</v>
      </c>
      <c r="D493" s="2">
        <f>IF(Table1[[#This Row],[Column2]]="","",(1+D492)*(C493)-1)</f>
        <v>0.20299913882940568</v>
      </c>
      <c r="E493" s="1">
        <f>IF(Table1[[#This Row],[Column1]]="","",VLOOKUP(A493,COPOMs!B:E,4)+prêmio_de_risco)</f>
        <v>9.7499999999999976E-2</v>
      </c>
      <c r="F493" s="3">
        <f>IF(Table1[[#This Row],[Tesouro Selic: Cenário 1]]="","",(E493+1)^(1/252))</f>
        <v>1.00036925413359</v>
      </c>
      <c r="G493" s="2">
        <f>IF(Table1[[#This Row],[Column4]]="","",(1+G492)*(F493)-1)</f>
        <v>0.20245904046326357</v>
      </c>
      <c r="H493" s="1">
        <f>IF(Table1[[#This Row],[Column1]]="","",VLOOKUP(A493,COPOMs!B:H,7)+prêmio_de_risco)</f>
        <v>7.2500000000000037E-2</v>
      </c>
      <c r="I493" s="3">
        <f>IF(Table1[[#This Row],[Tesouro Selic: Cenário 2]]="","",(H493+1)^(1/252))</f>
        <v>1.0002777860826326</v>
      </c>
      <c r="J493" s="2">
        <f>IF(Table1[[#This Row],[Column6]]="","",(1+J492)*(I493)-1)</f>
        <v>0.1647099089215136</v>
      </c>
      <c r="K493" s="1">
        <f>IF(Table1[[#This Row],[Column1]]="","",VLOOKUP(A493,COPOMs!B:K,10)+prêmio_de_risco)</f>
        <v>9.9999999999999978E-2</v>
      </c>
      <c r="L493" s="3">
        <f>IF(Table1[[#This Row],[Tesouro Selic: Cenário 3]]="","",(K493+1)^(1/252))</f>
        <v>1.0003782865315343</v>
      </c>
      <c r="M493" s="2">
        <f>IF(Table1[[#This Row],[Column8]]="","",(1+M492)*(L493)-1)</f>
        <v>0.21506380876907638</v>
      </c>
    </row>
    <row r="494" spans="1:13" x14ac:dyDescent="0.25">
      <c r="A494" s="15">
        <f t="shared" si="14"/>
        <v>43511</v>
      </c>
      <c r="B494" s="25">
        <f t="shared" si="15"/>
        <v>9.9500000000000005E-2</v>
      </c>
      <c r="C494" s="3">
        <f>IF(Table1[[#This Row],[Tesouro Prefixado]]="","",(B494+1)^(1/252))</f>
        <v>1.0003764816888006</v>
      </c>
      <c r="D494" s="2">
        <f>IF(Table1[[#This Row],[Column2]]="","",(1+D493)*(C494)-1)</f>
        <v>0.20345204597681787</v>
      </c>
      <c r="E494" s="1">
        <f>IF(Table1[[#This Row],[Column1]]="","",VLOOKUP(A494,COPOMs!B:E,4)+prêmio_de_risco)</f>
        <v>9.7499999999999976E-2</v>
      </c>
      <c r="F494" s="3">
        <f>IF(Table1[[#This Row],[Tesouro Selic: Cenário 1]]="","",(E494+1)^(1/252))</f>
        <v>1.00036925413359</v>
      </c>
      <c r="G494" s="2">
        <f>IF(Table1[[#This Row],[Column4]]="","",(1+G493)*(F494)-1)</f>
        <v>0.20290305343442738</v>
      </c>
      <c r="H494" s="1">
        <f>IF(Table1[[#This Row],[Column1]]="","",VLOOKUP(A494,COPOMs!B:H,7)+prêmio_de_risco)</f>
        <v>7.2500000000000037E-2</v>
      </c>
      <c r="I494" s="3">
        <f>IF(Table1[[#This Row],[Tesouro Selic: Cenário 2]]="","",(H494+1)^(1/252))</f>
        <v>1.0002777860826326</v>
      </c>
      <c r="J494" s="2">
        <f>IF(Table1[[#This Row],[Column6]]="","",(1+J493)*(I494)-1)</f>
        <v>0.16503344912451623</v>
      </c>
      <c r="K494" s="1">
        <f>IF(Table1[[#This Row],[Column1]]="","",VLOOKUP(A494,COPOMs!B:K,10)+prêmio_de_risco)</f>
        <v>9.9999999999999978E-2</v>
      </c>
      <c r="L494" s="3">
        <f>IF(Table1[[#This Row],[Tesouro Selic: Cenário 3]]="","",(K494+1)^(1/252))</f>
        <v>1.0003782865315343</v>
      </c>
      <c r="M494" s="2">
        <f>IF(Table1[[#This Row],[Column8]]="","",(1+M493)*(L494)-1)</f>
        <v>0.2155234510428885</v>
      </c>
    </row>
    <row r="495" spans="1:13" x14ac:dyDescent="0.25">
      <c r="A495" s="15">
        <f t="shared" si="14"/>
        <v>43514</v>
      </c>
      <c r="B495" s="25">
        <f t="shared" si="15"/>
        <v>9.9500000000000005E-2</v>
      </c>
      <c r="C495" s="3">
        <f>IF(Table1[[#This Row],[Tesouro Prefixado]]="","",(B495+1)^(1/252))</f>
        <v>1.0003764816888006</v>
      </c>
      <c r="D495" s="2">
        <f>IF(Table1[[#This Row],[Column2]]="","",(1+D494)*(C495)-1)</f>
        <v>0.20390512363547764</v>
      </c>
      <c r="E495" s="1">
        <f>IF(Table1[[#This Row],[Column1]]="","",VLOOKUP(A495,COPOMs!B:E,4)+prêmio_de_risco)</f>
        <v>9.7499999999999976E-2</v>
      </c>
      <c r="F495" s="3">
        <f>IF(Table1[[#This Row],[Tesouro Selic: Cenário 1]]="","",(E495+1)^(1/252))</f>
        <v>1.00036925413359</v>
      </c>
      <c r="G495" s="2">
        <f>IF(Table1[[#This Row],[Column4]]="","",(1+G494)*(F495)-1)</f>
        <v>0.20334723035921609</v>
      </c>
      <c r="H495" s="1">
        <f>IF(Table1[[#This Row],[Column1]]="","",VLOOKUP(A495,COPOMs!B:H,7)+prêmio_de_risco)</f>
        <v>7.2500000000000037E-2</v>
      </c>
      <c r="I495" s="3">
        <f>IF(Table1[[#This Row],[Tesouro Selic: Cenário 2]]="","",(H495+1)^(1/252))</f>
        <v>1.0002777860826326</v>
      </c>
      <c r="J495" s="2">
        <f>IF(Table1[[#This Row],[Column6]]="","",(1+J494)*(I495)-1)</f>
        <v>0.16535707920248455</v>
      </c>
      <c r="K495" s="1">
        <f>IF(Table1[[#This Row],[Column1]]="","",VLOOKUP(A495,COPOMs!B:K,10)+prêmio_de_risco)</f>
        <v>9.9999999999999978E-2</v>
      </c>
      <c r="L495" s="3">
        <f>IF(Table1[[#This Row],[Tesouro Selic: Cenário 3]]="","",(K495+1)^(1/252))</f>
        <v>1.0003782865315343</v>
      </c>
      <c r="M495" s="2">
        <f>IF(Table1[[#This Row],[Column8]]="","",(1+M494)*(L495)-1)</f>
        <v>0.21598326719318206</v>
      </c>
    </row>
    <row r="496" spans="1:13" x14ac:dyDescent="0.25">
      <c r="A496" s="15">
        <f t="shared" si="14"/>
        <v>43515</v>
      </c>
      <c r="B496" s="25">
        <f t="shared" si="15"/>
        <v>9.9500000000000005E-2</v>
      </c>
      <c r="C496" s="3">
        <f>IF(Table1[[#This Row],[Tesouro Prefixado]]="","",(B496+1)^(1/252))</f>
        <v>1.0003764816888006</v>
      </c>
      <c r="D496" s="2">
        <f>IF(Table1[[#This Row],[Column2]]="","",(1+D495)*(C496)-1)</f>
        <v>0.20435837186957961</v>
      </c>
      <c r="E496" s="1">
        <f>IF(Table1[[#This Row],[Column1]]="","",VLOOKUP(A496,COPOMs!B:E,4)+prêmio_de_risco)</f>
        <v>9.7499999999999976E-2</v>
      </c>
      <c r="F496" s="3">
        <f>IF(Table1[[#This Row],[Tesouro Selic: Cenário 1]]="","",(E496+1)^(1/252))</f>
        <v>1.00036925413359</v>
      </c>
      <c r="G496" s="2">
        <f>IF(Table1[[#This Row],[Column4]]="","",(1+G495)*(F496)-1)</f>
        <v>0.20379157129817038</v>
      </c>
      <c r="H496" s="1">
        <f>IF(Table1[[#This Row],[Column1]]="","",VLOOKUP(A496,COPOMs!B:H,7)+prêmio_de_risco)</f>
        <v>7.2500000000000037E-2</v>
      </c>
      <c r="I496" s="3">
        <f>IF(Table1[[#This Row],[Tesouro Selic: Cenário 2]]="","",(H496+1)^(1/252))</f>
        <v>1.0002777860826326</v>
      </c>
      <c r="J496" s="2">
        <f>IF(Table1[[#This Row],[Column6]]="","",(1+J495)*(I496)-1)</f>
        <v>0.16568079918038436</v>
      </c>
      <c r="K496" s="1">
        <f>IF(Table1[[#This Row],[Column1]]="","",VLOOKUP(A496,COPOMs!B:K,10)+prêmio_de_risco)</f>
        <v>9.9999999999999978E-2</v>
      </c>
      <c r="L496" s="3">
        <f>IF(Table1[[#This Row],[Tesouro Selic: Cenário 3]]="","",(K496+1)^(1/252))</f>
        <v>1.0003782865315343</v>
      </c>
      <c r="M496" s="2">
        <f>IF(Table1[[#This Row],[Column8]]="","",(1+M495)*(L496)-1)</f>
        <v>0.21644325728573222</v>
      </c>
    </row>
    <row r="497" spans="1:13" x14ac:dyDescent="0.25">
      <c r="A497" s="15">
        <f t="shared" si="14"/>
        <v>43516</v>
      </c>
      <c r="B497" s="25">
        <f t="shared" si="15"/>
        <v>9.9500000000000005E-2</v>
      </c>
      <c r="C497" s="3">
        <f>IF(Table1[[#This Row],[Tesouro Prefixado]]="","",(B497+1)^(1/252))</f>
        <v>1.0003764816888006</v>
      </c>
      <c r="D497" s="2">
        <f>IF(Table1[[#This Row],[Column2]]="","",(1+D496)*(C497)-1)</f>
        <v>0.20481179074334221</v>
      </c>
      <c r="E497" s="1">
        <f>IF(Table1[[#This Row],[Column1]]="","",VLOOKUP(A497,COPOMs!B:E,4)+prêmio_de_risco)</f>
        <v>9.7499999999999976E-2</v>
      </c>
      <c r="F497" s="3">
        <f>IF(Table1[[#This Row],[Tesouro Selic: Cenário 1]]="","",(E497+1)^(1/252))</f>
        <v>1.00036925413359</v>
      </c>
      <c r="G497" s="2">
        <f>IF(Table1[[#This Row],[Column4]]="","",(1+G496)*(F497)-1)</f>
        <v>0.20423607631185314</v>
      </c>
      <c r="H497" s="1">
        <f>IF(Table1[[#This Row],[Column1]]="","",VLOOKUP(A497,COPOMs!B:H,7)+prêmio_de_risco)</f>
        <v>7.2500000000000037E-2</v>
      </c>
      <c r="I497" s="3">
        <f>IF(Table1[[#This Row],[Tesouro Selic: Cenário 2]]="","",(H497+1)^(1/252))</f>
        <v>1.0002777860826326</v>
      </c>
      <c r="J497" s="2">
        <f>IF(Table1[[#This Row],[Column6]]="","",(1+J496)*(I497)-1)</f>
        <v>0.16600460908318881</v>
      </c>
      <c r="K497" s="1">
        <f>IF(Table1[[#This Row],[Column1]]="","",VLOOKUP(A497,COPOMs!B:K,10)+prêmio_de_risco)</f>
        <v>9.9999999999999978E-2</v>
      </c>
      <c r="L497" s="3">
        <f>IF(Table1[[#This Row],[Tesouro Selic: Cenário 3]]="","",(K497+1)^(1/252))</f>
        <v>1.0003782865315343</v>
      </c>
      <c r="M497" s="2">
        <f>IF(Table1[[#This Row],[Column8]]="","",(1+M496)*(L497)-1)</f>
        <v>0.216903421386339</v>
      </c>
    </row>
    <row r="498" spans="1:13" x14ac:dyDescent="0.25">
      <c r="A498" s="15">
        <f t="shared" si="14"/>
        <v>43517</v>
      </c>
      <c r="B498" s="25">
        <f t="shared" si="15"/>
        <v>9.9500000000000005E-2</v>
      </c>
      <c r="C498" s="3">
        <f>IF(Table1[[#This Row],[Tesouro Prefixado]]="","",(B498+1)^(1/252))</f>
        <v>1.0003764816888006</v>
      </c>
      <c r="D498" s="2">
        <f>IF(Table1[[#This Row],[Column2]]="","",(1+D497)*(C498)-1)</f>
        <v>0.20526538032100805</v>
      </c>
      <c r="E498" s="1">
        <f>IF(Table1[[#This Row],[Column1]]="","",VLOOKUP(A498,COPOMs!B:E,4)+prêmio_de_risco)</f>
        <v>9.7499999999999976E-2</v>
      </c>
      <c r="F498" s="3">
        <f>IF(Table1[[#This Row],[Tesouro Selic: Cenário 1]]="","",(E498+1)^(1/252))</f>
        <v>1.00036925413359</v>
      </c>
      <c r="G498" s="2">
        <f>IF(Table1[[#This Row],[Column4]]="","",(1+G497)*(F498)-1)</f>
        <v>0.20468074546084947</v>
      </c>
      <c r="H498" s="1">
        <f>IF(Table1[[#This Row],[Column1]]="","",VLOOKUP(A498,COPOMs!B:H,7)+prêmio_de_risco)</f>
        <v>7.2500000000000037E-2</v>
      </c>
      <c r="I498" s="3">
        <f>IF(Table1[[#This Row],[Tesouro Selic: Cenário 2]]="","",(H498+1)^(1/252))</f>
        <v>1.0002777860826326</v>
      </c>
      <c r="J498" s="2">
        <f>IF(Table1[[#This Row],[Column6]]="","",(1+J497)*(I498)-1)</f>
        <v>0.16632850893587769</v>
      </c>
      <c r="K498" s="1">
        <f>IF(Table1[[#This Row],[Column1]]="","",VLOOKUP(A498,COPOMs!B:K,10)+prêmio_de_risco)</f>
        <v>9.9999999999999978E-2</v>
      </c>
      <c r="L498" s="3">
        <f>IF(Table1[[#This Row],[Tesouro Selic: Cenário 3]]="","",(K498+1)^(1/252))</f>
        <v>1.0003782865315343</v>
      </c>
      <c r="M498" s="2">
        <f>IF(Table1[[#This Row],[Column8]]="","",(1+M497)*(L498)-1)</f>
        <v>0.21736375956082732</v>
      </c>
    </row>
    <row r="499" spans="1:13" x14ac:dyDescent="0.25">
      <c r="A499" s="15">
        <f t="shared" si="14"/>
        <v>43518</v>
      </c>
      <c r="B499" s="25">
        <f t="shared" si="15"/>
        <v>9.9500000000000005E-2</v>
      </c>
      <c r="C499" s="3">
        <f>IF(Table1[[#This Row],[Tesouro Prefixado]]="","",(B499+1)^(1/252))</f>
        <v>1.0003764816888006</v>
      </c>
      <c r="D499" s="2">
        <f>IF(Table1[[#This Row],[Column2]]="","",(1+D498)*(C499)-1)</f>
        <v>0.20571914066684416</v>
      </c>
      <c r="E499" s="1">
        <f>IF(Table1[[#This Row],[Column1]]="","",VLOOKUP(A499,COPOMs!B:E,4)+prêmio_de_risco)</f>
        <v>9.7499999999999976E-2</v>
      </c>
      <c r="F499" s="3">
        <f>IF(Table1[[#This Row],[Tesouro Selic: Cenário 1]]="","",(E499+1)^(1/252))</f>
        <v>1.00036925413359</v>
      </c>
      <c r="G499" s="2">
        <f>IF(Table1[[#This Row],[Column4]]="","",(1+G498)*(F499)-1)</f>
        <v>0.20512557880576709</v>
      </c>
      <c r="H499" s="1">
        <f>IF(Table1[[#This Row],[Column1]]="","",VLOOKUP(A499,COPOMs!B:H,7)+prêmio_de_risco)</f>
        <v>7.2500000000000037E-2</v>
      </c>
      <c r="I499" s="3">
        <f>IF(Table1[[#This Row],[Tesouro Selic: Cenário 2]]="","",(H499+1)^(1/252))</f>
        <v>1.0002777860826326</v>
      </c>
      <c r="J499" s="2">
        <f>IF(Table1[[#This Row],[Column6]]="","",(1+J498)*(I499)-1)</f>
        <v>0.16665249876343768</v>
      </c>
      <c r="K499" s="1">
        <f>IF(Table1[[#This Row],[Column1]]="","",VLOOKUP(A499,COPOMs!B:K,10)+prêmio_de_risco)</f>
        <v>9.9999999999999978E-2</v>
      </c>
      <c r="L499" s="3">
        <f>IF(Table1[[#This Row],[Tesouro Selic: Cenário 3]]="","",(K499+1)^(1/252))</f>
        <v>1.0003782865315343</v>
      </c>
      <c r="M499" s="2">
        <f>IF(Table1[[#This Row],[Column8]]="","",(1+M498)*(L499)-1)</f>
        <v>0.21782427187504716</v>
      </c>
    </row>
    <row r="500" spans="1:13" x14ac:dyDescent="0.25">
      <c r="A500" s="15">
        <f t="shared" si="14"/>
        <v>43521</v>
      </c>
      <c r="B500" s="25">
        <f t="shared" si="15"/>
        <v>9.9500000000000005E-2</v>
      </c>
      <c r="C500" s="3">
        <f>IF(Table1[[#This Row],[Tesouro Prefixado]]="","",(B500+1)^(1/252))</f>
        <v>1.0003764816888006</v>
      </c>
      <c r="D500" s="2">
        <f>IF(Table1[[#This Row],[Column2]]="","",(1+D499)*(C500)-1)</f>
        <v>0.20617307184514155</v>
      </c>
      <c r="E500" s="1">
        <f>IF(Table1[[#This Row],[Column1]]="","",VLOOKUP(A500,COPOMs!B:E,4)+prêmio_de_risco)</f>
        <v>9.7499999999999976E-2</v>
      </c>
      <c r="F500" s="3">
        <f>IF(Table1[[#This Row],[Tesouro Selic: Cenário 1]]="","",(E500+1)^(1/252))</f>
        <v>1.00036925413359</v>
      </c>
      <c r="G500" s="2">
        <f>IF(Table1[[#This Row],[Column4]]="","",(1+G499)*(F500)-1)</f>
        <v>0.20557057640723619</v>
      </c>
      <c r="H500" s="1">
        <f>IF(Table1[[#This Row],[Column1]]="","",VLOOKUP(A500,COPOMs!B:H,7)+prêmio_de_risco)</f>
        <v>7.2500000000000037E-2</v>
      </c>
      <c r="I500" s="3">
        <f>IF(Table1[[#This Row],[Tesouro Selic: Cenário 2]]="","",(H500+1)^(1/252))</f>
        <v>1.0002777860826326</v>
      </c>
      <c r="J500" s="2">
        <f>IF(Table1[[#This Row],[Column6]]="","",(1+J499)*(I500)-1)</f>
        <v>0.16697657859086279</v>
      </c>
      <c r="K500" s="1">
        <f>IF(Table1[[#This Row],[Column1]]="","",VLOOKUP(A500,COPOMs!B:K,10)+prêmio_de_risco)</f>
        <v>9.9999999999999978E-2</v>
      </c>
      <c r="L500" s="3">
        <f>IF(Table1[[#This Row],[Tesouro Selic: Cenário 3]]="","",(K500+1)^(1/252))</f>
        <v>1.0003782865315343</v>
      </c>
      <c r="M500" s="2">
        <f>IF(Table1[[#This Row],[Column8]]="","",(1+M499)*(L500)-1)</f>
        <v>0.21828495839487294</v>
      </c>
    </row>
    <row r="501" spans="1:13" x14ac:dyDescent="0.25">
      <c r="A501" s="15">
        <f t="shared" si="14"/>
        <v>43522</v>
      </c>
      <c r="B501" s="25">
        <f t="shared" si="15"/>
        <v>9.9500000000000005E-2</v>
      </c>
      <c r="C501" s="3">
        <f>IF(Table1[[#This Row],[Tesouro Prefixado]]="","",(B501+1)^(1/252))</f>
        <v>1.0003764816888006</v>
      </c>
      <c r="D501" s="2">
        <f>IF(Table1[[#This Row],[Column2]]="","",(1+D500)*(C501)-1)</f>
        <v>0.20662717392021546</v>
      </c>
      <c r="E501" s="1">
        <f>IF(Table1[[#This Row],[Column1]]="","",VLOOKUP(A501,COPOMs!B:E,4)+prêmio_de_risco)</f>
        <v>9.7499999999999976E-2</v>
      </c>
      <c r="F501" s="3">
        <f>IF(Table1[[#This Row],[Tesouro Selic: Cenário 1]]="","",(E501+1)^(1/252))</f>
        <v>1.00036925413359</v>
      </c>
      <c r="G501" s="2">
        <f>IF(Table1[[#This Row],[Column4]]="","",(1+G500)*(F501)-1)</f>
        <v>0.20601573832590914</v>
      </c>
      <c r="H501" s="1">
        <f>IF(Table1[[#This Row],[Column1]]="","",VLOOKUP(A501,COPOMs!B:H,7)+prêmio_de_risco)</f>
        <v>7.2500000000000037E-2</v>
      </c>
      <c r="I501" s="3">
        <f>IF(Table1[[#This Row],[Tesouro Selic: Cenário 2]]="","",(H501+1)^(1/252))</f>
        <v>1.0002777860826326</v>
      </c>
      <c r="J501" s="2">
        <f>IF(Table1[[#This Row],[Column6]]="","",(1+J500)*(I501)-1)</f>
        <v>0.16730074844315368</v>
      </c>
      <c r="K501" s="1">
        <f>IF(Table1[[#This Row],[Column1]]="","",VLOOKUP(A501,COPOMs!B:K,10)+prêmio_de_risco)</f>
        <v>9.9999999999999978E-2</v>
      </c>
      <c r="L501" s="3">
        <f>IF(Table1[[#This Row],[Tesouro Selic: Cenário 3]]="","",(K501+1)^(1/252))</f>
        <v>1.0003782865315343</v>
      </c>
      <c r="M501" s="2">
        <f>IF(Table1[[#This Row],[Column8]]="","",(1+M500)*(L501)-1)</f>
        <v>0.21874581918620462</v>
      </c>
    </row>
    <row r="502" spans="1:13" x14ac:dyDescent="0.25">
      <c r="A502" s="15">
        <f t="shared" si="14"/>
        <v>43523</v>
      </c>
      <c r="B502" s="25">
        <f t="shared" si="15"/>
        <v>9.9500000000000005E-2</v>
      </c>
      <c r="C502" s="3">
        <f>IF(Table1[[#This Row],[Tesouro Prefixado]]="","",(B502+1)^(1/252))</f>
        <v>1.0003764816888006</v>
      </c>
      <c r="D502" s="2">
        <f>IF(Table1[[#This Row],[Column2]]="","",(1+D501)*(C502)-1)</f>
        <v>0.20708144695640551</v>
      </c>
      <c r="E502" s="1">
        <f>IF(Table1[[#This Row],[Column1]]="","",VLOOKUP(A502,COPOMs!B:E,4)+prêmio_de_risco)</f>
        <v>9.7499999999999976E-2</v>
      </c>
      <c r="F502" s="3">
        <f>IF(Table1[[#This Row],[Tesouro Selic: Cenário 1]]="","",(E502+1)^(1/252))</f>
        <v>1.00036925413359</v>
      </c>
      <c r="G502" s="2">
        <f>IF(Table1[[#This Row],[Column4]]="","",(1+G501)*(F502)-1)</f>
        <v>0.2064610646224605</v>
      </c>
      <c r="H502" s="1">
        <f>IF(Table1[[#This Row],[Column1]]="","",VLOOKUP(A502,COPOMs!B:H,7)+prêmio_de_risco)</f>
        <v>7.2500000000000037E-2</v>
      </c>
      <c r="I502" s="3">
        <f>IF(Table1[[#This Row],[Tesouro Selic: Cenário 2]]="","",(H502+1)^(1/252))</f>
        <v>1.0002777860826326</v>
      </c>
      <c r="J502" s="2">
        <f>IF(Table1[[#This Row],[Column6]]="","",(1+J501)*(I502)-1)</f>
        <v>0.16762500834531791</v>
      </c>
      <c r="K502" s="1">
        <f>IF(Table1[[#This Row],[Column1]]="","",VLOOKUP(A502,COPOMs!B:K,10)+prêmio_de_risco)</f>
        <v>9.9999999999999978E-2</v>
      </c>
      <c r="L502" s="3">
        <f>IF(Table1[[#This Row],[Tesouro Selic: Cenário 3]]="","",(K502+1)^(1/252))</f>
        <v>1.0003782865315343</v>
      </c>
      <c r="M502" s="2">
        <f>IF(Table1[[#This Row],[Column8]]="","",(1+M501)*(L502)-1)</f>
        <v>0.21920685431496656</v>
      </c>
    </row>
    <row r="503" spans="1:13" x14ac:dyDescent="0.25">
      <c r="A503" s="15">
        <f t="shared" si="14"/>
        <v>43524</v>
      </c>
      <c r="B503" s="25">
        <f t="shared" si="15"/>
        <v>9.9500000000000005E-2</v>
      </c>
      <c r="C503" s="3">
        <f>IF(Table1[[#This Row],[Tesouro Prefixado]]="","",(B503+1)^(1/252))</f>
        <v>1.0003764816888006</v>
      </c>
      <c r="D503" s="2">
        <f>IF(Table1[[#This Row],[Column2]]="","",(1+D502)*(C503)-1)</f>
        <v>0.20753589101807557</v>
      </c>
      <c r="E503" s="1">
        <f>IF(Table1[[#This Row],[Column1]]="","",VLOOKUP(A503,COPOMs!B:E,4)+prêmio_de_risco)</f>
        <v>9.7499999999999976E-2</v>
      </c>
      <c r="F503" s="3">
        <f>IF(Table1[[#This Row],[Tesouro Selic: Cenário 1]]="","",(E503+1)^(1/252))</f>
        <v>1.00036925413359</v>
      </c>
      <c r="G503" s="2">
        <f>IF(Table1[[#This Row],[Column4]]="","",(1+G502)*(F503)-1)</f>
        <v>0.20690655535758773</v>
      </c>
      <c r="H503" s="1">
        <f>IF(Table1[[#This Row],[Column1]]="","",VLOOKUP(A503,COPOMs!B:H,7)+prêmio_de_risco)</f>
        <v>7.2500000000000037E-2</v>
      </c>
      <c r="I503" s="3">
        <f>IF(Table1[[#This Row],[Tesouro Selic: Cenário 2]]="","",(H503+1)^(1/252))</f>
        <v>1.0002777860826326</v>
      </c>
      <c r="J503" s="2">
        <f>IF(Table1[[#This Row],[Column6]]="","",(1+J502)*(I503)-1)</f>
        <v>0.16794935832237012</v>
      </c>
      <c r="K503" s="1">
        <f>IF(Table1[[#This Row],[Column1]]="","",VLOOKUP(A503,COPOMs!B:K,10)+prêmio_de_risco)</f>
        <v>9.9999999999999978E-2</v>
      </c>
      <c r="L503" s="3">
        <f>IF(Table1[[#This Row],[Tesouro Selic: Cenário 3]]="","",(K503+1)^(1/252))</f>
        <v>1.0003782865315343</v>
      </c>
      <c r="M503" s="2">
        <f>IF(Table1[[#This Row],[Column8]]="","",(1+M502)*(L503)-1)</f>
        <v>0.21966806384710824</v>
      </c>
    </row>
    <row r="504" spans="1:13" x14ac:dyDescent="0.25">
      <c r="A504" s="15">
        <f t="shared" si="14"/>
        <v>43525</v>
      </c>
      <c r="B504" s="25">
        <f t="shared" si="15"/>
        <v>9.9500000000000005E-2</v>
      </c>
      <c r="C504" s="3">
        <f>IF(Table1[[#This Row],[Tesouro Prefixado]]="","",(B504+1)^(1/252))</f>
        <v>1.0003764816888006</v>
      </c>
      <c r="D504" s="2">
        <f>IF(Table1[[#This Row],[Column2]]="","",(1+D503)*(C504)-1)</f>
        <v>0.20799050616961323</v>
      </c>
      <c r="E504" s="1">
        <f>IF(Table1[[#This Row],[Column1]]="","",VLOOKUP(A504,COPOMs!B:E,4)+prêmio_de_risco)</f>
        <v>9.7499999999999976E-2</v>
      </c>
      <c r="F504" s="3">
        <f>IF(Table1[[#This Row],[Tesouro Selic: Cenário 1]]="","",(E504+1)^(1/252))</f>
        <v>1.00036925413359</v>
      </c>
      <c r="G504" s="2">
        <f>IF(Table1[[#This Row],[Column4]]="","",(1+G503)*(F504)-1)</f>
        <v>0.20735221059201048</v>
      </c>
      <c r="H504" s="1">
        <f>IF(Table1[[#This Row],[Column1]]="","",VLOOKUP(A504,COPOMs!B:H,7)+prêmio_de_risco)</f>
        <v>7.2500000000000037E-2</v>
      </c>
      <c r="I504" s="3">
        <f>IF(Table1[[#This Row],[Tesouro Selic: Cenário 2]]="","",(H504+1)^(1/252))</f>
        <v>1.0002777860826326</v>
      </c>
      <c r="J504" s="2">
        <f>IF(Table1[[#This Row],[Column6]]="","",(1+J503)*(I504)-1)</f>
        <v>0.16827379839933188</v>
      </c>
      <c r="K504" s="1">
        <f>IF(Table1[[#This Row],[Column1]]="","",VLOOKUP(A504,COPOMs!B:K,10)+prêmio_de_risco)</f>
        <v>9.9999999999999978E-2</v>
      </c>
      <c r="L504" s="3">
        <f>IF(Table1[[#This Row],[Tesouro Selic: Cenário 3]]="","",(K504+1)^(1/252))</f>
        <v>1.0003782865315343</v>
      </c>
      <c r="M504" s="2">
        <f>IF(Table1[[#This Row],[Column8]]="","",(1+M503)*(L504)-1)</f>
        <v>0.220129447848604</v>
      </c>
    </row>
    <row r="505" spans="1:13" x14ac:dyDescent="0.25">
      <c r="A505" s="15">
        <f t="shared" si="14"/>
        <v>43530</v>
      </c>
      <c r="B505" s="25">
        <f t="shared" si="15"/>
        <v>9.9500000000000005E-2</v>
      </c>
      <c r="C505" s="3">
        <f>IF(Table1[[#This Row],[Tesouro Prefixado]]="","",(B505+1)^(1/252))</f>
        <v>1.0003764816888006</v>
      </c>
      <c r="D505" s="2">
        <f>IF(Table1[[#This Row],[Column2]]="","",(1+D504)*(C505)-1)</f>
        <v>0.20844529247543098</v>
      </c>
      <c r="E505" s="1">
        <f>IF(Table1[[#This Row],[Column1]]="","",VLOOKUP(A505,COPOMs!B:E,4)+prêmio_de_risco)</f>
        <v>9.7499999999999976E-2</v>
      </c>
      <c r="F505" s="3">
        <f>IF(Table1[[#This Row],[Tesouro Selic: Cenário 1]]="","",(E505+1)^(1/252))</f>
        <v>1.00036925413359</v>
      </c>
      <c r="G505" s="2">
        <f>IF(Table1[[#This Row],[Column4]]="","",(1+G504)*(F505)-1)</f>
        <v>0.2077980303864706</v>
      </c>
      <c r="H505" s="1">
        <f>IF(Table1[[#This Row],[Column1]]="","",VLOOKUP(A505,COPOMs!B:H,7)+prêmio_de_risco)</f>
        <v>7.2500000000000037E-2</v>
      </c>
      <c r="I505" s="3">
        <f>IF(Table1[[#This Row],[Tesouro Selic: Cenário 2]]="","",(H505+1)^(1/252))</f>
        <v>1.0002777860826326</v>
      </c>
      <c r="J505" s="2">
        <f>IF(Table1[[#This Row],[Column6]]="","",(1+J504)*(I505)-1)</f>
        <v>0.16859832860123158</v>
      </c>
      <c r="K505" s="1">
        <f>IF(Table1[[#This Row],[Column1]]="","",VLOOKUP(A505,COPOMs!B:K,10)+prêmio_de_risco)</f>
        <v>9.9999999999999978E-2</v>
      </c>
      <c r="L505" s="3">
        <f>IF(Table1[[#This Row],[Tesouro Selic: Cenário 3]]="","",(K505+1)^(1/252))</f>
        <v>1.0003782865315343</v>
      </c>
      <c r="M505" s="2">
        <f>IF(Table1[[#This Row],[Column8]]="","",(1+M504)*(L505)-1)</f>
        <v>0.22059100638545348</v>
      </c>
    </row>
    <row r="506" spans="1:13" x14ac:dyDescent="0.25">
      <c r="A506" s="15">
        <f t="shared" si="14"/>
        <v>43531</v>
      </c>
      <c r="B506" s="25">
        <f t="shared" si="15"/>
        <v>9.9500000000000005E-2</v>
      </c>
      <c r="C506" s="3">
        <f>IF(Table1[[#This Row],[Tesouro Prefixado]]="","",(B506+1)^(1/252))</f>
        <v>1.0003764816888006</v>
      </c>
      <c r="D506" s="2">
        <f>IF(Table1[[#This Row],[Column2]]="","",(1+D505)*(C506)-1)</f>
        <v>0.20890024999996526</v>
      </c>
      <c r="E506" s="1">
        <f>IF(Table1[[#This Row],[Column1]]="","",VLOOKUP(A506,COPOMs!B:E,4)+prêmio_de_risco)</f>
        <v>9.7499999999999976E-2</v>
      </c>
      <c r="F506" s="3">
        <f>IF(Table1[[#This Row],[Tesouro Selic: Cenário 1]]="","",(E506+1)^(1/252))</f>
        <v>1.00036925413359</v>
      </c>
      <c r="G506" s="2">
        <f>IF(Table1[[#This Row],[Column4]]="","",(1+G505)*(F506)-1)</f>
        <v>0.2082440148017326</v>
      </c>
      <c r="H506" s="1">
        <f>IF(Table1[[#This Row],[Column1]]="","",VLOOKUP(A506,COPOMs!B:H,7)+prêmio_de_risco)</f>
        <v>7.2500000000000037E-2</v>
      </c>
      <c r="I506" s="3">
        <f>IF(Table1[[#This Row],[Tesouro Selic: Cenário 2]]="","",(H506+1)^(1/252))</f>
        <v>1.0002777860826326</v>
      </c>
      <c r="J506" s="2">
        <f>IF(Table1[[#This Row],[Column6]]="","",(1+J505)*(I506)-1)</f>
        <v>0.16892294895310478</v>
      </c>
      <c r="K506" s="1">
        <f>IF(Table1[[#This Row],[Column1]]="","",VLOOKUP(A506,COPOMs!B:K,10)+prêmio_de_risco)</f>
        <v>9.9999999999999978E-2</v>
      </c>
      <c r="L506" s="3">
        <f>IF(Table1[[#This Row],[Tesouro Selic: Cenário 3]]="","",(K506+1)^(1/252))</f>
        <v>1.0003782865315343</v>
      </c>
      <c r="M506" s="2">
        <f>IF(Table1[[#This Row],[Column8]]="","",(1+M505)*(L506)-1)</f>
        <v>0.22105273952368099</v>
      </c>
    </row>
    <row r="507" spans="1:13" x14ac:dyDescent="0.25">
      <c r="A507" s="15">
        <f t="shared" si="14"/>
        <v>43532</v>
      </c>
      <c r="B507" s="25">
        <f t="shared" si="15"/>
        <v>9.9500000000000005E-2</v>
      </c>
      <c r="C507" s="3">
        <f>IF(Table1[[#This Row],[Tesouro Prefixado]]="","",(B507+1)^(1/252))</f>
        <v>1.0003764816888006</v>
      </c>
      <c r="D507" s="2">
        <f>IF(Table1[[#This Row],[Column2]]="","",(1+D506)*(C507)-1)</f>
        <v>0.20935537880767674</v>
      </c>
      <c r="E507" s="1">
        <f>IF(Table1[[#This Row],[Column1]]="","",VLOOKUP(A507,COPOMs!B:E,4)+prêmio_de_risco)</f>
        <v>9.7499999999999976E-2</v>
      </c>
      <c r="F507" s="3">
        <f>IF(Table1[[#This Row],[Tesouro Selic: Cenário 1]]="","",(E507+1)^(1/252))</f>
        <v>1.00036925413359</v>
      </c>
      <c r="G507" s="2">
        <f>IF(Table1[[#This Row],[Column4]]="","",(1+G506)*(F507)-1)</f>
        <v>0.20869016389858364</v>
      </c>
      <c r="H507" s="1">
        <f>IF(Table1[[#This Row],[Column1]]="","",VLOOKUP(A507,COPOMs!B:H,7)+prêmio_de_risco)</f>
        <v>7.2500000000000037E-2</v>
      </c>
      <c r="I507" s="3">
        <f>IF(Table1[[#This Row],[Tesouro Selic: Cenário 2]]="","",(H507+1)^(1/252))</f>
        <v>1.0002777860826326</v>
      </c>
      <c r="J507" s="2">
        <f>IF(Table1[[#This Row],[Column6]]="","",(1+J506)*(I507)-1)</f>
        <v>0.16924765947999387</v>
      </c>
      <c r="K507" s="1">
        <f>IF(Table1[[#This Row],[Column1]]="","",VLOOKUP(A507,COPOMs!B:K,10)+prêmio_de_risco)</f>
        <v>9.9999999999999978E-2</v>
      </c>
      <c r="L507" s="3">
        <f>IF(Table1[[#This Row],[Tesouro Selic: Cenário 3]]="","",(K507+1)^(1/252))</f>
        <v>1.0003782865315343</v>
      </c>
      <c r="M507" s="2">
        <f>IF(Table1[[#This Row],[Column8]]="","",(1+M506)*(L507)-1)</f>
        <v>0.2215146473293359</v>
      </c>
    </row>
    <row r="508" spans="1:13" x14ac:dyDescent="0.25">
      <c r="A508" s="15">
        <f t="shared" si="14"/>
        <v>43535</v>
      </c>
      <c r="B508" s="25">
        <f t="shared" si="15"/>
        <v>9.9500000000000005E-2</v>
      </c>
      <c r="C508" s="3">
        <f>IF(Table1[[#This Row],[Tesouro Prefixado]]="","",(B508+1)^(1/252))</f>
        <v>1.0003764816888006</v>
      </c>
      <c r="D508" s="2">
        <f>IF(Table1[[#This Row],[Column2]]="","",(1+D507)*(C508)-1)</f>
        <v>0.20981067896305028</v>
      </c>
      <c r="E508" s="1">
        <f>IF(Table1[[#This Row],[Column1]]="","",VLOOKUP(A508,COPOMs!B:E,4)+prêmio_de_risco)</f>
        <v>9.7499999999999976E-2</v>
      </c>
      <c r="F508" s="3">
        <f>IF(Table1[[#This Row],[Tesouro Selic: Cenário 1]]="","",(E508+1)^(1/252))</f>
        <v>1.00036925413359</v>
      </c>
      <c r="G508" s="2">
        <f>IF(Table1[[#This Row],[Column4]]="","",(1+G507)*(F508)-1)</f>
        <v>0.20913647773783284</v>
      </c>
      <c r="H508" s="1">
        <f>IF(Table1[[#This Row],[Column1]]="","",VLOOKUP(A508,COPOMs!B:H,7)+prêmio_de_risco)</f>
        <v>7.2500000000000037E-2</v>
      </c>
      <c r="I508" s="3">
        <f>IF(Table1[[#This Row],[Tesouro Selic: Cenário 2]]="","",(H508+1)^(1/252))</f>
        <v>1.0002777860826326</v>
      </c>
      <c r="J508" s="2">
        <f>IF(Table1[[#This Row],[Column6]]="","",(1+J507)*(I508)-1)</f>
        <v>0.16957246020694816</v>
      </c>
      <c r="K508" s="1">
        <f>IF(Table1[[#This Row],[Column1]]="","",VLOOKUP(A508,COPOMs!B:K,10)+prêmio_de_risco)</f>
        <v>9.9999999999999978E-2</v>
      </c>
      <c r="L508" s="3">
        <f>IF(Table1[[#This Row],[Tesouro Selic: Cenário 3]]="","",(K508+1)^(1/252))</f>
        <v>1.0003782865315343</v>
      </c>
      <c r="M508" s="2">
        <f>IF(Table1[[#This Row],[Column8]]="","",(1+M507)*(L508)-1)</f>
        <v>0.22197672986849248</v>
      </c>
    </row>
    <row r="509" spans="1:13" x14ac:dyDescent="0.25">
      <c r="A509" s="15">
        <f t="shared" si="14"/>
        <v>43536</v>
      </c>
      <c r="B509" s="25">
        <f t="shared" si="15"/>
        <v>9.9500000000000005E-2</v>
      </c>
      <c r="C509" s="3">
        <f>IF(Table1[[#This Row],[Tesouro Prefixado]]="","",(B509+1)^(1/252))</f>
        <v>1.0003764816888006</v>
      </c>
      <c r="D509" s="2">
        <f>IF(Table1[[#This Row],[Column2]]="","",(1+D508)*(C509)-1)</f>
        <v>0.21026615053059516</v>
      </c>
      <c r="E509" s="1">
        <f>IF(Table1[[#This Row],[Column1]]="","",VLOOKUP(A509,COPOMs!B:E,4)+prêmio_de_risco)</f>
        <v>9.7499999999999976E-2</v>
      </c>
      <c r="F509" s="3">
        <f>IF(Table1[[#This Row],[Tesouro Selic: Cenário 1]]="","",(E509+1)^(1/252))</f>
        <v>1.00036925413359</v>
      </c>
      <c r="G509" s="2">
        <f>IF(Table1[[#This Row],[Column4]]="","",(1+G508)*(F509)-1)</f>
        <v>0.20958295638031199</v>
      </c>
      <c r="H509" s="1">
        <f>IF(Table1[[#This Row],[Column1]]="","",VLOOKUP(A509,COPOMs!B:H,7)+prêmio_de_risco)</f>
        <v>7.2500000000000037E-2</v>
      </c>
      <c r="I509" s="3">
        <f>IF(Table1[[#This Row],[Tesouro Selic: Cenário 2]]="","",(H509+1)^(1/252))</f>
        <v>1.0002777860826326</v>
      </c>
      <c r="J509" s="2">
        <f>IF(Table1[[#This Row],[Column6]]="","",(1+J508)*(I509)-1)</f>
        <v>0.16989735115902405</v>
      </c>
      <c r="K509" s="1">
        <f>IF(Table1[[#This Row],[Column1]]="","",VLOOKUP(A509,COPOMs!B:K,10)+prêmio_de_risco)</f>
        <v>9.9999999999999978E-2</v>
      </c>
      <c r="L509" s="3">
        <f>IF(Table1[[#This Row],[Tesouro Selic: Cenário 3]]="","",(K509+1)^(1/252))</f>
        <v>1.0003782865315343</v>
      </c>
      <c r="M509" s="2">
        <f>IF(Table1[[#This Row],[Column8]]="","",(1+M508)*(L509)-1)</f>
        <v>0.22243898720725008</v>
      </c>
    </row>
    <row r="510" spans="1:13" x14ac:dyDescent="0.25">
      <c r="A510" s="15">
        <f t="shared" si="14"/>
        <v>43537</v>
      </c>
      <c r="B510" s="25">
        <f t="shared" si="15"/>
        <v>9.9500000000000005E-2</v>
      </c>
      <c r="C510" s="3">
        <f>IF(Table1[[#This Row],[Tesouro Prefixado]]="","",(B510+1)^(1/252))</f>
        <v>1.0003764816888006</v>
      </c>
      <c r="D510" s="2">
        <f>IF(Table1[[#This Row],[Column2]]="","",(1+D509)*(C510)-1)</f>
        <v>0.21072179357484511</v>
      </c>
      <c r="E510" s="1">
        <f>IF(Table1[[#This Row],[Column1]]="","",VLOOKUP(A510,COPOMs!B:E,4)+prêmio_de_risco)</f>
        <v>9.7499999999999976E-2</v>
      </c>
      <c r="F510" s="3">
        <f>IF(Table1[[#This Row],[Tesouro Selic: Cenário 1]]="","",(E510+1)^(1/252))</f>
        <v>1.00036925413359</v>
      </c>
      <c r="G510" s="2">
        <f>IF(Table1[[#This Row],[Column4]]="","",(1+G509)*(F510)-1)</f>
        <v>0.21002959988687553</v>
      </c>
      <c r="H510" s="1">
        <f>IF(Table1[[#This Row],[Column1]]="","",VLOOKUP(A510,COPOMs!B:H,7)+prêmio_de_risco)</f>
        <v>7.2500000000000037E-2</v>
      </c>
      <c r="I510" s="3">
        <f>IF(Table1[[#This Row],[Tesouro Selic: Cenário 2]]="","",(H510+1)^(1/252))</f>
        <v>1.0002777860826326</v>
      </c>
      <c r="J510" s="2">
        <f>IF(Table1[[#This Row],[Column6]]="","",(1+J509)*(I510)-1)</f>
        <v>0.17022233236128481</v>
      </c>
      <c r="K510" s="1">
        <f>IF(Table1[[#This Row],[Column1]]="","",VLOOKUP(A510,COPOMs!B:K,10)+prêmio_de_risco)</f>
        <v>9.9999999999999978E-2</v>
      </c>
      <c r="L510" s="3">
        <f>IF(Table1[[#This Row],[Tesouro Selic: Cenário 3]]="","",(K510+1)^(1/252))</f>
        <v>1.0003782865315343</v>
      </c>
      <c r="M510" s="2">
        <f>IF(Table1[[#This Row],[Column8]]="","",(1+M509)*(L510)-1)</f>
        <v>0.22290141941173292</v>
      </c>
    </row>
    <row r="511" spans="1:13" x14ac:dyDescent="0.25">
      <c r="A511" s="15">
        <f t="shared" si="14"/>
        <v>43538</v>
      </c>
      <c r="B511" s="25">
        <f t="shared" si="15"/>
        <v>9.9500000000000005E-2</v>
      </c>
      <c r="C511" s="3">
        <f>IF(Table1[[#This Row],[Tesouro Prefixado]]="","",(B511+1)^(1/252))</f>
        <v>1.0003764816888006</v>
      </c>
      <c r="D511" s="2">
        <f>IF(Table1[[#This Row],[Column2]]="","",(1+D510)*(C511)-1)</f>
        <v>0.2111776081603578</v>
      </c>
      <c r="E511" s="1">
        <f>IF(Table1[[#This Row],[Column1]]="","",VLOOKUP(A511,COPOMs!B:E,4)+prêmio_de_risco)</f>
        <v>0.10249999999999998</v>
      </c>
      <c r="F511" s="3">
        <f>IF(Table1[[#This Row],[Tesouro Selic: Cenário 1]]="","",(E511+1)^(1/252))</f>
        <v>1.0003872985058613</v>
      </c>
      <c r="G511" s="2">
        <f>IF(Table1[[#This Row],[Column4]]="","",(1+G510)*(F511)-1)</f>
        <v>0.21049824254295957</v>
      </c>
      <c r="H511" s="1">
        <f>IF(Table1[[#This Row],[Column1]]="","",VLOOKUP(A511,COPOMs!B:H,7)+prêmio_de_risco)</f>
        <v>7.7500000000000041E-2</v>
      </c>
      <c r="I511" s="3">
        <f>IF(Table1[[#This Row],[Tesouro Selic: Cenário 2]]="","",(H511+1)^(1/252))</f>
        <v>1.0002962484085927</v>
      </c>
      <c r="J511" s="2">
        <f>IF(Table1[[#This Row],[Column6]]="","",(1+J510)*(I511)-1)</f>
        <v>0.17056900886494653</v>
      </c>
      <c r="K511" s="1">
        <f>IF(Table1[[#This Row],[Column1]]="","",VLOOKUP(A511,COPOMs!B:K,10)+prêmio_de_risco)</f>
        <v>9.9999999999999978E-2</v>
      </c>
      <c r="L511" s="3">
        <f>IF(Table1[[#This Row],[Tesouro Selic: Cenário 3]]="","",(K511+1)^(1/252))</f>
        <v>1.0003782865315343</v>
      </c>
      <c r="M511" s="2">
        <f>IF(Table1[[#This Row],[Column8]]="","",(1+M510)*(L511)-1)</f>
        <v>0.22336402654809051</v>
      </c>
    </row>
    <row r="512" spans="1:13" x14ac:dyDescent="0.25">
      <c r="A512" s="15">
        <f t="shared" si="14"/>
        <v>43539</v>
      </c>
      <c r="B512" s="25">
        <f t="shared" si="15"/>
        <v>9.9500000000000005E-2</v>
      </c>
      <c r="C512" s="3">
        <f>IF(Table1[[#This Row],[Tesouro Prefixado]]="","",(B512+1)^(1/252))</f>
        <v>1.0003764816888006</v>
      </c>
      <c r="D512" s="2">
        <f>IF(Table1[[#This Row],[Column2]]="","",(1+D511)*(C512)-1)</f>
        <v>0.21163359435171536</v>
      </c>
      <c r="E512" s="1">
        <f>IF(Table1[[#This Row],[Column1]]="","",VLOOKUP(A512,COPOMs!B:E,4)+prêmio_de_risco)</f>
        <v>0.10249999999999998</v>
      </c>
      <c r="F512" s="3">
        <f>IF(Table1[[#This Row],[Tesouro Selic: Cenário 1]]="","",(E512+1)^(1/252))</f>
        <v>1.0003872985058613</v>
      </c>
      <c r="G512" s="2">
        <f>IF(Table1[[#This Row],[Column4]]="","",(1+G511)*(F512)-1)</f>
        <v>0.21096706670364407</v>
      </c>
      <c r="H512" s="1">
        <f>IF(Table1[[#This Row],[Column1]]="","",VLOOKUP(A512,COPOMs!B:H,7)+prêmio_de_risco)</f>
        <v>7.7500000000000041E-2</v>
      </c>
      <c r="I512" s="3">
        <f>IF(Table1[[#This Row],[Tesouro Selic: Cenário 2]]="","",(H512+1)^(1/252))</f>
        <v>1.0002962484085927</v>
      </c>
      <c r="J512" s="2">
        <f>IF(Table1[[#This Row],[Column6]]="","",(1+J511)*(I512)-1)</f>
        <v>0.17091578807097063</v>
      </c>
      <c r="K512" s="1">
        <f>IF(Table1[[#This Row],[Column1]]="","",VLOOKUP(A512,COPOMs!B:K,10)+prêmio_de_risco)</f>
        <v>9.9999999999999978E-2</v>
      </c>
      <c r="L512" s="3">
        <f>IF(Table1[[#This Row],[Tesouro Selic: Cenário 3]]="","",(K512+1)^(1/252))</f>
        <v>1.0003782865315343</v>
      </c>
      <c r="M512" s="2">
        <f>IF(Table1[[#This Row],[Column8]]="","",(1+M511)*(L512)-1)</f>
        <v>0.22382680868249727</v>
      </c>
    </row>
    <row r="513" spans="1:13" x14ac:dyDescent="0.25">
      <c r="A513" s="15">
        <f t="shared" si="14"/>
        <v>43542</v>
      </c>
      <c r="B513" s="25">
        <f t="shared" si="15"/>
        <v>9.9500000000000005E-2</v>
      </c>
      <c r="C513" s="3">
        <f>IF(Table1[[#This Row],[Tesouro Prefixado]]="","",(B513+1)^(1/252))</f>
        <v>1.0003764816888006</v>
      </c>
      <c r="D513" s="2">
        <f>IF(Table1[[#This Row],[Column2]]="","",(1+D512)*(C513)-1)</f>
        <v>0.21208975221352433</v>
      </c>
      <c r="E513" s="1">
        <f>IF(Table1[[#This Row],[Column1]]="","",VLOOKUP(A513,COPOMs!B:E,4)+prêmio_de_risco)</f>
        <v>0.10249999999999998</v>
      </c>
      <c r="F513" s="3">
        <f>IF(Table1[[#This Row],[Tesouro Selic: Cenário 1]]="","",(E513+1)^(1/252))</f>
        <v>1.0003872985058613</v>
      </c>
      <c r="G513" s="2">
        <f>IF(Table1[[#This Row],[Column4]]="","",(1+G512)*(F513)-1)</f>
        <v>0.21143607243922569</v>
      </c>
      <c r="H513" s="1">
        <f>IF(Table1[[#This Row],[Column1]]="","",VLOOKUP(A513,COPOMs!B:H,7)+prêmio_de_risco)</f>
        <v>7.7500000000000041E-2</v>
      </c>
      <c r="I513" s="3">
        <f>IF(Table1[[#This Row],[Tesouro Selic: Cenário 2]]="","",(H513+1)^(1/252))</f>
        <v>1.0002962484085927</v>
      </c>
      <c r="J513" s="2">
        <f>IF(Table1[[#This Row],[Column6]]="","",(1+J512)*(I513)-1)</f>
        <v>0.17126267000978257</v>
      </c>
      <c r="K513" s="1">
        <f>IF(Table1[[#This Row],[Column1]]="","",VLOOKUP(A513,COPOMs!B:K,10)+prêmio_de_risco)</f>
        <v>9.9999999999999978E-2</v>
      </c>
      <c r="L513" s="3">
        <f>IF(Table1[[#This Row],[Tesouro Selic: Cenário 3]]="","",(K513+1)^(1/252))</f>
        <v>1.0003782865315343</v>
      </c>
      <c r="M513" s="2">
        <f>IF(Table1[[#This Row],[Column8]]="","",(1+M512)*(L513)-1)</f>
        <v>0.22428976588115246</v>
      </c>
    </row>
    <row r="514" spans="1:13" x14ac:dyDescent="0.25">
      <c r="A514" s="15">
        <f t="shared" si="14"/>
        <v>43543</v>
      </c>
      <c r="B514" s="25">
        <f t="shared" si="15"/>
        <v>9.9500000000000005E-2</v>
      </c>
      <c r="C514" s="3">
        <f>IF(Table1[[#This Row],[Tesouro Prefixado]]="","",(B514+1)^(1/252))</f>
        <v>1.0003764816888006</v>
      </c>
      <c r="D514" s="2">
        <f>IF(Table1[[#This Row],[Column2]]="","",(1+D513)*(C514)-1)</f>
        <v>0.21254608181041545</v>
      </c>
      <c r="E514" s="1">
        <f>IF(Table1[[#This Row],[Column1]]="","",VLOOKUP(A514,COPOMs!B:E,4)+prêmio_de_risco)</f>
        <v>0.10249999999999998</v>
      </c>
      <c r="F514" s="3">
        <f>IF(Table1[[#This Row],[Tesouro Selic: Cenário 1]]="","",(E514+1)^(1/252))</f>
        <v>1.0003872985058613</v>
      </c>
      <c r="G514" s="2">
        <f>IF(Table1[[#This Row],[Column4]]="","",(1+G513)*(F514)-1)</f>
        <v>0.21190525982002795</v>
      </c>
      <c r="H514" s="1">
        <f>IF(Table1[[#This Row],[Column1]]="","",VLOOKUP(A514,COPOMs!B:H,7)+prêmio_de_risco)</f>
        <v>7.7500000000000041E-2</v>
      </c>
      <c r="I514" s="3">
        <f>IF(Table1[[#This Row],[Tesouro Selic: Cenário 2]]="","",(H514+1)^(1/252))</f>
        <v>1.0002962484085927</v>
      </c>
      <c r="J514" s="2">
        <f>IF(Table1[[#This Row],[Column6]]="","",(1+J513)*(I514)-1)</f>
        <v>0.17160965471181688</v>
      </c>
      <c r="K514" s="1">
        <f>IF(Table1[[#This Row],[Column1]]="","",VLOOKUP(A514,COPOMs!B:K,10)+prêmio_de_risco)</f>
        <v>9.9999999999999978E-2</v>
      </c>
      <c r="L514" s="3">
        <f>IF(Table1[[#This Row],[Tesouro Selic: Cenário 3]]="","",(K514+1)^(1/252))</f>
        <v>1.0003782865315343</v>
      </c>
      <c r="M514" s="2">
        <f>IF(Table1[[#This Row],[Column8]]="","",(1+M513)*(L514)-1)</f>
        <v>0.22475289821028044</v>
      </c>
    </row>
    <row r="515" spans="1:13" x14ac:dyDescent="0.25">
      <c r="A515" s="15">
        <f t="shared" ref="A515:A578" si="16">IFERROR(IF(WORKDAY(A514,1,feriados)&lt;=vencimento,WORKDAY(A514,1,feriados),""),"")</f>
        <v>43544</v>
      </c>
      <c r="B515" s="25">
        <f t="shared" ref="B515:B578" si="17">IF(A515="","",taxa_pré)</f>
        <v>9.9500000000000005E-2</v>
      </c>
      <c r="C515" s="3">
        <f>IF(Table1[[#This Row],[Tesouro Prefixado]]="","",(B515+1)^(1/252))</f>
        <v>1.0003764816888006</v>
      </c>
      <c r="D515" s="2">
        <f>IF(Table1[[#This Row],[Column2]]="","",(1+D514)*(C515)-1)</f>
        <v>0.21300258320704391</v>
      </c>
      <c r="E515" s="1">
        <f>IF(Table1[[#This Row],[Column1]]="","",VLOOKUP(A515,COPOMs!B:E,4)+prêmio_de_risco)</f>
        <v>0.10249999999999998</v>
      </c>
      <c r="F515" s="3">
        <f>IF(Table1[[#This Row],[Tesouro Selic: Cenário 1]]="","",(E515+1)^(1/252))</f>
        <v>1.0003872985058613</v>
      </c>
      <c r="G515" s="2">
        <f>IF(Table1[[#This Row],[Column4]]="","",(1+G514)*(F515)-1)</f>
        <v>0.21237462891640169</v>
      </c>
      <c r="H515" s="1">
        <f>IF(Table1[[#This Row],[Column1]]="","",VLOOKUP(A515,COPOMs!B:H,7)+prêmio_de_risco)</f>
        <v>7.7500000000000041E-2</v>
      </c>
      <c r="I515" s="3">
        <f>IF(Table1[[#This Row],[Tesouro Selic: Cenário 2]]="","",(H515+1)^(1/252))</f>
        <v>1.0002962484085927</v>
      </c>
      <c r="J515" s="2">
        <f>IF(Table1[[#This Row],[Column6]]="","",(1+J514)*(I515)-1)</f>
        <v>0.171956742207517</v>
      </c>
      <c r="K515" s="1">
        <f>IF(Table1[[#This Row],[Column1]]="","",VLOOKUP(A515,COPOMs!B:K,10)+prêmio_de_risco)</f>
        <v>9.9999999999999978E-2</v>
      </c>
      <c r="L515" s="3">
        <f>IF(Table1[[#This Row],[Tesouro Selic: Cenário 3]]="","",(K515+1)^(1/252))</f>
        <v>1.0003782865315343</v>
      </c>
      <c r="M515" s="2">
        <f>IF(Table1[[#This Row],[Column8]]="","",(1+M514)*(L515)-1)</f>
        <v>0.22521620573613088</v>
      </c>
    </row>
    <row r="516" spans="1:13" x14ac:dyDescent="0.25">
      <c r="A516" s="15">
        <f t="shared" si="16"/>
        <v>43545</v>
      </c>
      <c r="B516" s="25">
        <f t="shared" si="17"/>
        <v>9.9500000000000005E-2</v>
      </c>
      <c r="C516" s="3">
        <f>IF(Table1[[#This Row],[Tesouro Prefixado]]="","",(B516+1)^(1/252))</f>
        <v>1.0003764816888006</v>
      </c>
      <c r="D516" s="2">
        <f>IF(Table1[[#This Row],[Column2]]="","",(1+D515)*(C516)-1)</f>
        <v>0.21345925646808905</v>
      </c>
      <c r="E516" s="1">
        <f>IF(Table1[[#This Row],[Column1]]="","",VLOOKUP(A516,COPOMs!B:E,4)+prêmio_de_risco)</f>
        <v>0.10249999999999998</v>
      </c>
      <c r="F516" s="3">
        <f>IF(Table1[[#This Row],[Tesouro Selic: Cenário 1]]="","",(E516+1)^(1/252))</f>
        <v>1.0003872985058613</v>
      </c>
      <c r="G516" s="2">
        <f>IF(Table1[[#This Row],[Column4]]="","",(1+G515)*(F516)-1)</f>
        <v>0.21284417979872505</v>
      </c>
      <c r="H516" s="1">
        <f>IF(Table1[[#This Row],[Column1]]="","",VLOOKUP(A516,COPOMs!B:H,7)+prêmio_de_risco)</f>
        <v>7.7500000000000041E-2</v>
      </c>
      <c r="I516" s="3">
        <f>IF(Table1[[#This Row],[Tesouro Selic: Cenário 2]]="","",(H516+1)^(1/252))</f>
        <v>1.0002962484085927</v>
      </c>
      <c r="J516" s="2">
        <f>IF(Table1[[#This Row],[Column6]]="","",(1+J515)*(I516)-1)</f>
        <v>0.17230393252733545</v>
      </c>
      <c r="K516" s="1">
        <f>IF(Table1[[#This Row],[Column1]]="","",VLOOKUP(A516,COPOMs!B:K,10)+prêmio_de_risco)</f>
        <v>9.9999999999999978E-2</v>
      </c>
      <c r="L516" s="3">
        <f>IF(Table1[[#This Row],[Tesouro Selic: Cenário 3]]="","",(K516+1)^(1/252))</f>
        <v>1.0003782865315343</v>
      </c>
      <c r="M516" s="2">
        <f>IF(Table1[[#This Row],[Column8]]="","",(1+M515)*(L516)-1)</f>
        <v>0.22567968852497833</v>
      </c>
    </row>
    <row r="517" spans="1:13" x14ac:dyDescent="0.25">
      <c r="A517" s="15">
        <f t="shared" si="16"/>
        <v>43546</v>
      </c>
      <c r="B517" s="25">
        <f t="shared" si="17"/>
        <v>9.9500000000000005E-2</v>
      </c>
      <c r="C517" s="3">
        <f>IF(Table1[[#This Row],[Tesouro Prefixado]]="","",(B517+1)^(1/252))</f>
        <v>1.0003764816888006</v>
      </c>
      <c r="D517" s="2">
        <f>IF(Table1[[#This Row],[Column2]]="","",(1+D516)*(C517)-1)</f>
        <v>0.21391610165825492</v>
      </c>
      <c r="E517" s="1">
        <f>IF(Table1[[#This Row],[Column1]]="","",VLOOKUP(A517,COPOMs!B:E,4)+prêmio_de_risco)</f>
        <v>0.10249999999999998</v>
      </c>
      <c r="F517" s="3">
        <f>IF(Table1[[#This Row],[Tesouro Selic: Cenário 1]]="","",(E517+1)^(1/252))</f>
        <v>1.0003872985058613</v>
      </c>
      <c r="G517" s="2">
        <f>IF(Table1[[#This Row],[Column4]]="","",(1+G516)*(F517)-1)</f>
        <v>0.21331391253740373</v>
      </c>
      <c r="H517" s="1">
        <f>IF(Table1[[#This Row],[Column1]]="","",VLOOKUP(A517,COPOMs!B:H,7)+prêmio_de_risco)</f>
        <v>7.7500000000000041E-2</v>
      </c>
      <c r="I517" s="3">
        <f>IF(Table1[[#This Row],[Tesouro Selic: Cenário 2]]="","",(H517+1)^(1/252))</f>
        <v>1.0002962484085927</v>
      </c>
      <c r="J517" s="2">
        <f>IF(Table1[[#This Row],[Column6]]="","",(1+J516)*(I517)-1)</f>
        <v>0.17265122570173363</v>
      </c>
      <c r="K517" s="1">
        <f>IF(Table1[[#This Row],[Column1]]="","",VLOOKUP(A517,COPOMs!B:K,10)+prêmio_de_risco)</f>
        <v>9.9999999999999978E-2</v>
      </c>
      <c r="L517" s="3">
        <f>IF(Table1[[#This Row],[Tesouro Selic: Cenário 3]]="","",(K517+1)^(1/252))</f>
        <v>1.0003782865315343</v>
      </c>
      <c r="M517" s="2">
        <f>IF(Table1[[#This Row],[Column8]]="","",(1+M516)*(L517)-1)</f>
        <v>0.22614334664312241</v>
      </c>
    </row>
    <row r="518" spans="1:13" x14ac:dyDescent="0.25">
      <c r="A518" s="15">
        <f t="shared" si="16"/>
        <v>43549</v>
      </c>
      <c r="B518" s="25">
        <f t="shared" si="17"/>
        <v>9.9500000000000005E-2</v>
      </c>
      <c r="C518" s="3">
        <f>IF(Table1[[#This Row],[Tesouro Prefixado]]="","",(B518+1)^(1/252))</f>
        <v>1.0003764816888006</v>
      </c>
      <c r="D518" s="2">
        <f>IF(Table1[[#This Row],[Column2]]="","",(1+D517)*(C518)-1)</f>
        <v>0.21437311884226951</v>
      </c>
      <c r="E518" s="1">
        <f>IF(Table1[[#This Row],[Column1]]="","",VLOOKUP(A518,COPOMs!B:E,4)+prêmio_de_risco)</f>
        <v>0.10249999999999998</v>
      </c>
      <c r="F518" s="3">
        <f>IF(Table1[[#This Row],[Tesouro Selic: Cenário 1]]="","",(E518+1)^(1/252))</f>
        <v>1.0003872985058613</v>
      </c>
      <c r="G518" s="2">
        <f>IF(Table1[[#This Row],[Column4]]="","",(1+G517)*(F518)-1)</f>
        <v>0.21378382720287026</v>
      </c>
      <c r="H518" s="1">
        <f>IF(Table1[[#This Row],[Column1]]="","",VLOOKUP(A518,COPOMs!B:H,7)+prêmio_de_risco)</f>
        <v>7.7500000000000041E-2</v>
      </c>
      <c r="I518" s="3">
        <f>IF(Table1[[#This Row],[Tesouro Selic: Cenário 2]]="","",(H518+1)^(1/252))</f>
        <v>1.0002962484085927</v>
      </c>
      <c r="J518" s="2">
        <f>IF(Table1[[#This Row],[Column6]]="","",(1+J517)*(I518)-1)</f>
        <v>0.17299862176118208</v>
      </c>
      <c r="K518" s="1">
        <f>IF(Table1[[#This Row],[Column1]]="","",VLOOKUP(A518,COPOMs!B:K,10)+prêmio_de_risco)</f>
        <v>9.9999999999999978E-2</v>
      </c>
      <c r="L518" s="3">
        <f>IF(Table1[[#This Row],[Tesouro Selic: Cenário 3]]="","",(K518+1)^(1/252))</f>
        <v>1.0003782865315343</v>
      </c>
      <c r="M518" s="2">
        <f>IF(Table1[[#This Row],[Column8]]="","",(1+M517)*(L518)-1)</f>
        <v>0.22660718015688786</v>
      </c>
    </row>
    <row r="519" spans="1:13" x14ac:dyDescent="0.25">
      <c r="A519" s="15">
        <f t="shared" si="16"/>
        <v>43550</v>
      </c>
      <c r="B519" s="25">
        <f t="shared" si="17"/>
        <v>9.9500000000000005E-2</v>
      </c>
      <c r="C519" s="3">
        <f>IF(Table1[[#This Row],[Tesouro Prefixado]]="","",(B519+1)^(1/252))</f>
        <v>1.0003764816888006</v>
      </c>
      <c r="D519" s="2">
        <f>IF(Table1[[#This Row],[Column2]]="","",(1+D518)*(C519)-1)</f>
        <v>0.21483030808488524</v>
      </c>
      <c r="E519" s="1">
        <f>IF(Table1[[#This Row],[Column1]]="","",VLOOKUP(A519,COPOMs!B:E,4)+prêmio_de_risco)</f>
        <v>0.10249999999999998</v>
      </c>
      <c r="F519" s="3">
        <f>IF(Table1[[#This Row],[Tesouro Selic: Cenário 1]]="","",(E519+1)^(1/252))</f>
        <v>1.0003872985058613</v>
      </c>
      <c r="G519" s="2">
        <f>IF(Table1[[#This Row],[Column4]]="","",(1+G518)*(F519)-1)</f>
        <v>0.21425392386558451</v>
      </c>
      <c r="H519" s="1">
        <f>IF(Table1[[#This Row],[Column1]]="","",VLOOKUP(A519,COPOMs!B:H,7)+prêmio_de_risco)</f>
        <v>7.7500000000000041E-2</v>
      </c>
      <c r="I519" s="3">
        <f>IF(Table1[[#This Row],[Tesouro Selic: Cenário 2]]="","",(H519+1)^(1/252))</f>
        <v>1.0002962484085927</v>
      </c>
      <c r="J519" s="2">
        <f>IF(Table1[[#This Row],[Column6]]="","",(1+J518)*(I519)-1)</f>
        <v>0.17334612073616018</v>
      </c>
      <c r="K519" s="1">
        <f>IF(Table1[[#This Row],[Column1]]="","",VLOOKUP(A519,COPOMs!B:K,10)+prêmio_de_risco)</f>
        <v>9.9999999999999978E-2</v>
      </c>
      <c r="L519" s="3">
        <f>IF(Table1[[#This Row],[Tesouro Selic: Cenário 3]]="","",(K519+1)^(1/252))</f>
        <v>1.0003782865315343</v>
      </c>
      <c r="M519" s="2">
        <f>IF(Table1[[#This Row],[Column8]]="","",(1+M518)*(L519)-1)</f>
        <v>0.22707118913262447</v>
      </c>
    </row>
    <row r="520" spans="1:13" x14ac:dyDescent="0.25">
      <c r="A520" s="15">
        <f t="shared" si="16"/>
        <v>43551</v>
      </c>
      <c r="B520" s="25">
        <f t="shared" si="17"/>
        <v>9.9500000000000005E-2</v>
      </c>
      <c r="C520" s="3">
        <f>IF(Table1[[#This Row],[Tesouro Prefixado]]="","",(B520+1)^(1/252))</f>
        <v>1.0003764816888006</v>
      </c>
      <c r="D520" s="2">
        <f>IF(Table1[[#This Row],[Column2]]="","",(1+D519)*(C520)-1)</f>
        <v>0.21528766945087918</v>
      </c>
      <c r="E520" s="1">
        <f>IF(Table1[[#This Row],[Column1]]="","",VLOOKUP(A520,COPOMs!B:E,4)+prêmio_de_risco)</f>
        <v>0.10249999999999998</v>
      </c>
      <c r="F520" s="3">
        <f>IF(Table1[[#This Row],[Tesouro Selic: Cenário 1]]="","",(E520+1)^(1/252))</f>
        <v>1.0003872985058613</v>
      </c>
      <c r="G520" s="2">
        <f>IF(Table1[[#This Row],[Column4]]="","",(1+G519)*(F520)-1)</f>
        <v>0.21472420259603386</v>
      </c>
      <c r="H520" s="1">
        <f>IF(Table1[[#This Row],[Column1]]="","",VLOOKUP(A520,COPOMs!B:H,7)+prêmio_de_risco)</f>
        <v>7.7500000000000041E-2</v>
      </c>
      <c r="I520" s="3">
        <f>IF(Table1[[#This Row],[Tesouro Selic: Cenário 2]]="","",(H520+1)^(1/252))</f>
        <v>1.0002962484085927</v>
      </c>
      <c r="J520" s="2">
        <f>IF(Table1[[#This Row],[Column6]]="","",(1+J519)*(I520)-1)</f>
        <v>0.17369372265715666</v>
      </c>
      <c r="K520" s="1">
        <f>IF(Table1[[#This Row],[Column1]]="","",VLOOKUP(A520,COPOMs!B:K,10)+prêmio_de_risco)</f>
        <v>9.9999999999999978E-2</v>
      </c>
      <c r="L520" s="3">
        <f>IF(Table1[[#This Row],[Tesouro Selic: Cenário 3]]="","",(K520+1)^(1/252))</f>
        <v>1.0003782865315343</v>
      </c>
      <c r="M520" s="2">
        <f>IF(Table1[[#This Row],[Column8]]="","",(1+M519)*(L520)-1)</f>
        <v>0.22753537363670717</v>
      </c>
    </row>
    <row r="521" spans="1:13" x14ac:dyDescent="0.25">
      <c r="A521" s="15">
        <f t="shared" si="16"/>
        <v>43552</v>
      </c>
      <c r="B521" s="25">
        <f t="shared" si="17"/>
        <v>9.9500000000000005E-2</v>
      </c>
      <c r="C521" s="3">
        <f>IF(Table1[[#This Row],[Tesouro Prefixado]]="","",(B521+1)^(1/252))</f>
        <v>1.0003764816888006</v>
      </c>
      <c r="D521" s="2">
        <f>IF(Table1[[#This Row],[Column2]]="","",(1+D520)*(C521)-1)</f>
        <v>0.21574520300505262</v>
      </c>
      <c r="E521" s="1">
        <f>IF(Table1[[#This Row],[Column1]]="","",VLOOKUP(A521,COPOMs!B:E,4)+prêmio_de_risco)</f>
        <v>0.10249999999999998</v>
      </c>
      <c r="F521" s="3">
        <f>IF(Table1[[#This Row],[Tesouro Selic: Cenário 1]]="","",(E521+1)^(1/252))</f>
        <v>1.0003872985058613</v>
      </c>
      <c r="G521" s="2">
        <f>IF(Table1[[#This Row],[Column4]]="","",(1+G520)*(F521)-1)</f>
        <v>0.21519466346473282</v>
      </c>
      <c r="H521" s="1">
        <f>IF(Table1[[#This Row],[Column1]]="","",VLOOKUP(A521,COPOMs!B:H,7)+prêmio_de_risco)</f>
        <v>7.7500000000000041E-2</v>
      </c>
      <c r="I521" s="3">
        <f>IF(Table1[[#This Row],[Tesouro Selic: Cenário 2]]="","",(H521+1)^(1/252))</f>
        <v>1.0002962484085927</v>
      </c>
      <c r="J521" s="2">
        <f>IF(Table1[[#This Row],[Column6]]="","",(1+J520)*(I521)-1)</f>
        <v>0.17404142755466911</v>
      </c>
      <c r="K521" s="1">
        <f>IF(Table1[[#This Row],[Column1]]="","",VLOOKUP(A521,COPOMs!B:K,10)+prêmio_de_risco)</f>
        <v>9.9999999999999978E-2</v>
      </c>
      <c r="L521" s="3">
        <f>IF(Table1[[#This Row],[Tesouro Selic: Cenário 3]]="","",(K521+1)^(1/252))</f>
        <v>1.0003782865315343</v>
      </c>
      <c r="M521" s="2">
        <f>IF(Table1[[#This Row],[Column8]]="","",(1+M520)*(L521)-1)</f>
        <v>0.22799973373553573</v>
      </c>
    </row>
    <row r="522" spans="1:13" x14ac:dyDescent="0.25">
      <c r="A522" s="15">
        <f t="shared" si="16"/>
        <v>43553</v>
      </c>
      <c r="B522" s="25">
        <f t="shared" si="17"/>
        <v>9.9500000000000005E-2</v>
      </c>
      <c r="C522" s="3">
        <f>IF(Table1[[#This Row],[Tesouro Prefixado]]="","",(B522+1)^(1/252))</f>
        <v>1.0003764816888006</v>
      </c>
      <c r="D522" s="2">
        <f>IF(Table1[[#This Row],[Column2]]="","",(1+D521)*(C522)-1)</f>
        <v>0.21620290881223103</v>
      </c>
      <c r="E522" s="1">
        <f>IF(Table1[[#This Row],[Column1]]="","",VLOOKUP(A522,COPOMs!B:E,4)+prêmio_de_risco)</f>
        <v>0.10249999999999998</v>
      </c>
      <c r="F522" s="3">
        <f>IF(Table1[[#This Row],[Tesouro Selic: Cenário 1]]="","",(E522+1)^(1/252))</f>
        <v>1.0003872985058613</v>
      </c>
      <c r="G522" s="2">
        <f>IF(Table1[[#This Row],[Column4]]="","",(1+G521)*(F522)-1)</f>
        <v>0.21566530654222338</v>
      </c>
      <c r="H522" s="1">
        <f>IF(Table1[[#This Row],[Column1]]="","",VLOOKUP(A522,COPOMs!B:H,7)+prêmio_de_risco)</f>
        <v>7.7500000000000041E-2</v>
      </c>
      <c r="I522" s="3">
        <f>IF(Table1[[#This Row],[Tesouro Selic: Cenário 2]]="","",(H522+1)^(1/252))</f>
        <v>1.0002962484085927</v>
      </c>
      <c r="J522" s="2">
        <f>IF(Table1[[#This Row],[Column6]]="","",(1+J521)*(I522)-1)</f>
        <v>0.17438923545920404</v>
      </c>
      <c r="K522" s="1">
        <f>IF(Table1[[#This Row],[Column1]]="","",VLOOKUP(A522,COPOMs!B:K,10)+prêmio_de_risco)</f>
        <v>9.9999999999999978E-2</v>
      </c>
      <c r="L522" s="3">
        <f>IF(Table1[[#This Row],[Tesouro Selic: Cenário 3]]="","",(K522+1)^(1/252))</f>
        <v>1.0003782865315343</v>
      </c>
      <c r="M522" s="2">
        <f>IF(Table1[[#This Row],[Column8]]="","",(1+M521)*(L522)-1)</f>
        <v>0.22846426949553544</v>
      </c>
    </row>
    <row r="523" spans="1:13" x14ac:dyDescent="0.25">
      <c r="A523" s="15">
        <f t="shared" si="16"/>
        <v>43556</v>
      </c>
      <c r="B523" s="25">
        <f t="shared" si="17"/>
        <v>9.9500000000000005E-2</v>
      </c>
      <c r="C523" s="3">
        <f>IF(Table1[[#This Row],[Tesouro Prefixado]]="","",(B523+1)^(1/252))</f>
        <v>1.0003764816888006</v>
      </c>
      <c r="D523" s="2">
        <f>IF(Table1[[#This Row],[Column2]]="","",(1+D522)*(C523)-1)</f>
        <v>0.21666078693726476</v>
      </c>
      <c r="E523" s="1">
        <f>IF(Table1[[#This Row],[Column1]]="","",VLOOKUP(A523,COPOMs!B:E,4)+prêmio_de_risco)</f>
        <v>0.10249999999999998</v>
      </c>
      <c r="F523" s="3">
        <f>IF(Table1[[#This Row],[Tesouro Selic: Cenário 1]]="","",(E523+1)^(1/252))</f>
        <v>1.0003872985058613</v>
      </c>
      <c r="G523" s="2">
        <f>IF(Table1[[#This Row],[Column4]]="","",(1+G522)*(F523)-1)</f>
        <v>0.21613613189907466</v>
      </c>
      <c r="H523" s="1">
        <f>IF(Table1[[#This Row],[Column1]]="","",VLOOKUP(A523,COPOMs!B:H,7)+prêmio_de_risco)</f>
        <v>7.7500000000000041E-2</v>
      </c>
      <c r="I523" s="3">
        <f>IF(Table1[[#This Row],[Tesouro Selic: Cenário 2]]="","",(H523+1)^(1/252))</f>
        <v>1.0002962484085927</v>
      </c>
      <c r="J523" s="2">
        <f>IF(Table1[[#This Row],[Column6]]="","",(1+J522)*(I523)-1)</f>
        <v>0.17473714640127724</v>
      </c>
      <c r="K523" s="1">
        <f>IF(Table1[[#This Row],[Column1]]="","",VLOOKUP(A523,COPOMs!B:K,10)+prêmio_de_risco)</f>
        <v>9.9999999999999978E-2</v>
      </c>
      <c r="L523" s="3">
        <f>IF(Table1[[#This Row],[Tesouro Selic: Cenário 3]]="","",(K523+1)^(1/252))</f>
        <v>1.0003782865315343</v>
      </c>
      <c r="M523" s="2">
        <f>IF(Table1[[#This Row],[Column8]]="","",(1+M522)*(L523)-1)</f>
        <v>0.22892898098315673</v>
      </c>
    </row>
    <row r="524" spans="1:13" x14ac:dyDescent="0.25">
      <c r="A524" s="15">
        <f t="shared" si="16"/>
        <v>43557</v>
      </c>
      <c r="B524" s="25">
        <f t="shared" si="17"/>
        <v>9.9500000000000005E-2</v>
      </c>
      <c r="C524" s="3">
        <f>IF(Table1[[#This Row],[Tesouro Prefixado]]="","",(B524+1)^(1/252))</f>
        <v>1.0003764816888006</v>
      </c>
      <c r="D524" s="2">
        <f>IF(Table1[[#This Row],[Column2]]="","",(1+D523)*(C524)-1)</f>
        <v>0.21711883744502836</v>
      </c>
      <c r="E524" s="1">
        <f>IF(Table1[[#This Row],[Column1]]="","",VLOOKUP(A524,COPOMs!B:E,4)+prêmio_de_risco)</f>
        <v>0.10249999999999998</v>
      </c>
      <c r="F524" s="3">
        <f>IF(Table1[[#This Row],[Tesouro Selic: Cenário 1]]="","",(E524+1)^(1/252))</f>
        <v>1.0003872985058613</v>
      </c>
      <c r="G524" s="2">
        <f>IF(Table1[[#This Row],[Column4]]="","",(1+G523)*(F524)-1)</f>
        <v>0.21660713960588307</v>
      </c>
      <c r="H524" s="1">
        <f>IF(Table1[[#This Row],[Column1]]="","",VLOOKUP(A524,COPOMs!B:H,7)+prêmio_de_risco)</f>
        <v>7.7500000000000041E-2</v>
      </c>
      <c r="I524" s="3">
        <f>IF(Table1[[#This Row],[Tesouro Selic: Cenário 2]]="","",(H524+1)^(1/252))</f>
        <v>1.0002962484085927</v>
      </c>
      <c r="J524" s="2">
        <f>IF(Table1[[#This Row],[Column6]]="","",(1+J523)*(I524)-1)</f>
        <v>0.1750851604114132</v>
      </c>
      <c r="K524" s="1">
        <f>IF(Table1[[#This Row],[Column1]]="","",VLOOKUP(A524,COPOMs!B:K,10)+prêmio_de_risco)</f>
        <v>9.9999999999999978E-2</v>
      </c>
      <c r="L524" s="3">
        <f>IF(Table1[[#This Row],[Tesouro Selic: Cenário 3]]="","",(K524+1)^(1/252))</f>
        <v>1.0003782865315343</v>
      </c>
      <c r="M524" s="2">
        <f>IF(Table1[[#This Row],[Column8]]="","",(1+M523)*(L524)-1)</f>
        <v>0.22939386826487485</v>
      </c>
    </row>
    <row r="525" spans="1:13" x14ac:dyDescent="0.25">
      <c r="A525" s="15">
        <f t="shared" si="16"/>
        <v>43558</v>
      </c>
      <c r="B525" s="25">
        <f t="shared" si="17"/>
        <v>9.9500000000000005E-2</v>
      </c>
      <c r="C525" s="3">
        <f>IF(Table1[[#This Row],[Tesouro Prefixado]]="","",(B525+1)^(1/252))</f>
        <v>1.0003764816888006</v>
      </c>
      <c r="D525" s="2">
        <f>IF(Table1[[#This Row],[Column2]]="","",(1+D524)*(C525)-1)</f>
        <v>0.21757706040042057</v>
      </c>
      <c r="E525" s="1">
        <f>IF(Table1[[#This Row],[Column1]]="","",VLOOKUP(A525,COPOMs!B:E,4)+prêmio_de_risco)</f>
        <v>0.10249999999999998</v>
      </c>
      <c r="F525" s="3">
        <f>IF(Table1[[#This Row],[Tesouro Selic: Cenário 1]]="","",(E525+1)^(1/252))</f>
        <v>1.0003872985058613</v>
      </c>
      <c r="G525" s="2">
        <f>IF(Table1[[#This Row],[Column4]]="","",(1+G524)*(F525)-1)</f>
        <v>0.21707832973327257</v>
      </c>
      <c r="H525" s="1">
        <f>IF(Table1[[#This Row],[Column1]]="","",VLOOKUP(A525,COPOMs!B:H,7)+prêmio_de_risco)</f>
        <v>7.7500000000000041E-2</v>
      </c>
      <c r="I525" s="3">
        <f>IF(Table1[[#This Row],[Tesouro Selic: Cenário 2]]="","",(H525+1)^(1/252))</f>
        <v>1.0002962484085927</v>
      </c>
      <c r="J525" s="2">
        <f>IF(Table1[[#This Row],[Column6]]="","",(1+J524)*(I525)-1)</f>
        <v>0.17543327752014592</v>
      </c>
      <c r="K525" s="1">
        <f>IF(Table1[[#This Row],[Column1]]="","",VLOOKUP(A525,COPOMs!B:K,10)+prêmio_de_risco)</f>
        <v>9.9999999999999978E-2</v>
      </c>
      <c r="L525" s="3">
        <f>IF(Table1[[#This Row],[Tesouro Selic: Cenário 3]]="","",(K525+1)^(1/252))</f>
        <v>1.0003782865315343</v>
      </c>
      <c r="M525" s="2">
        <f>IF(Table1[[#This Row],[Column8]]="","",(1+M524)*(L525)-1)</f>
        <v>0.22985893140719016</v>
      </c>
    </row>
    <row r="526" spans="1:13" x14ac:dyDescent="0.25">
      <c r="A526" s="15">
        <f t="shared" si="16"/>
        <v>43559</v>
      </c>
      <c r="B526" s="25">
        <f t="shared" si="17"/>
        <v>9.9500000000000005E-2</v>
      </c>
      <c r="C526" s="3">
        <f>IF(Table1[[#This Row],[Tesouro Prefixado]]="","",(B526+1)^(1/252))</f>
        <v>1.0003764816888006</v>
      </c>
      <c r="D526" s="2">
        <f>IF(Table1[[#This Row],[Column2]]="","",(1+D525)*(C526)-1)</f>
        <v>0.21803545586836504</v>
      </c>
      <c r="E526" s="1">
        <f>IF(Table1[[#This Row],[Column1]]="","",VLOOKUP(A526,COPOMs!B:E,4)+prêmio_de_risco)</f>
        <v>0.10249999999999998</v>
      </c>
      <c r="F526" s="3">
        <f>IF(Table1[[#This Row],[Tesouro Selic: Cenário 1]]="","",(E526+1)^(1/252))</f>
        <v>1.0003872985058613</v>
      </c>
      <c r="G526" s="2">
        <f>IF(Table1[[#This Row],[Column4]]="","",(1+G525)*(F526)-1)</f>
        <v>0.21754970235189441</v>
      </c>
      <c r="H526" s="1">
        <f>IF(Table1[[#This Row],[Column1]]="","",VLOOKUP(A526,COPOMs!B:H,7)+prêmio_de_risco)</f>
        <v>7.7500000000000041E-2</v>
      </c>
      <c r="I526" s="3">
        <f>IF(Table1[[#This Row],[Tesouro Selic: Cenário 2]]="","",(H526+1)^(1/252))</f>
        <v>1.0002962484085927</v>
      </c>
      <c r="J526" s="2">
        <f>IF(Table1[[#This Row],[Column6]]="","",(1+J525)*(I526)-1)</f>
        <v>0.1757814977580181</v>
      </c>
      <c r="K526" s="1">
        <f>IF(Table1[[#This Row],[Column1]]="","",VLOOKUP(A526,COPOMs!B:K,10)+prêmio_de_risco)</f>
        <v>9.9999999999999978E-2</v>
      </c>
      <c r="L526" s="3">
        <f>IF(Table1[[#This Row],[Tesouro Selic: Cenário 3]]="","",(K526+1)^(1/252))</f>
        <v>1.0003782865315343</v>
      </c>
      <c r="M526" s="2">
        <f>IF(Table1[[#This Row],[Column8]]="","",(1+M525)*(L526)-1)</f>
        <v>0.23032417047662856</v>
      </c>
    </row>
    <row r="527" spans="1:13" x14ac:dyDescent="0.25">
      <c r="A527" s="15">
        <f t="shared" si="16"/>
        <v>43560</v>
      </c>
      <c r="B527" s="25">
        <f t="shared" si="17"/>
        <v>9.9500000000000005E-2</v>
      </c>
      <c r="C527" s="3">
        <f>IF(Table1[[#This Row],[Tesouro Prefixado]]="","",(B527+1)^(1/252))</f>
        <v>1.0003764816888006</v>
      </c>
      <c r="D527" s="2">
        <f>IF(Table1[[#This Row],[Column2]]="","",(1+D526)*(C527)-1)</f>
        <v>0.21849402391380934</v>
      </c>
      <c r="E527" s="1">
        <f>IF(Table1[[#This Row],[Column1]]="","",VLOOKUP(A527,COPOMs!B:E,4)+prêmio_de_risco)</f>
        <v>0.10249999999999998</v>
      </c>
      <c r="F527" s="3">
        <f>IF(Table1[[#This Row],[Tesouro Selic: Cenário 1]]="","",(E527+1)^(1/252))</f>
        <v>1.0003872985058613</v>
      </c>
      <c r="G527" s="2">
        <f>IF(Table1[[#This Row],[Column4]]="","",(1+G526)*(F527)-1)</f>
        <v>0.21802125753242718</v>
      </c>
      <c r="H527" s="1">
        <f>IF(Table1[[#This Row],[Column1]]="","",VLOOKUP(A527,COPOMs!B:H,7)+prêmio_de_risco)</f>
        <v>7.7500000000000041E-2</v>
      </c>
      <c r="I527" s="3">
        <f>IF(Table1[[#This Row],[Tesouro Selic: Cenário 2]]="","",(H527+1)^(1/252))</f>
        <v>1.0002962484085927</v>
      </c>
      <c r="J527" s="2">
        <f>IF(Table1[[#This Row],[Column6]]="","",(1+J526)*(I527)-1)</f>
        <v>0.17612982115558151</v>
      </c>
      <c r="K527" s="1">
        <f>IF(Table1[[#This Row],[Column1]]="","",VLOOKUP(A527,COPOMs!B:K,10)+prêmio_de_risco)</f>
        <v>9.9999999999999978E-2</v>
      </c>
      <c r="L527" s="3">
        <f>IF(Table1[[#This Row],[Tesouro Selic: Cenário 3]]="","",(K527+1)^(1/252))</f>
        <v>1.0003782865315343</v>
      </c>
      <c r="M527" s="2">
        <f>IF(Table1[[#This Row],[Column8]]="","",(1+M526)*(L527)-1)</f>
        <v>0.23078958553974105</v>
      </c>
    </row>
    <row r="528" spans="1:13" x14ac:dyDescent="0.25">
      <c r="A528" s="15">
        <f t="shared" si="16"/>
        <v>43563</v>
      </c>
      <c r="B528" s="25">
        <f t="shared" si="17"/>
        <v>9.9500000000000005E-2</v>
      </c>
      <c r="C528" s="3">
        <f>IF(Table1[[#This Row],[Tesouro Prefixado]]="","",(B528+1)^(1/252))</f>
        <v>1.0003764816888006</v>
      </c>
      <c r="D528" s="2">
        <f>IF(Table1[[#This Row],[Column2]]="","",(1+D527)*(C528)-1)</f>
        <v>0.21895276460172575</v>
      </c>
      <c r="E528" s="1">
        <f>IF(Table1[[#This Row],[Column1]]="","",VLOOKUP(A528,COPOMs!B:E,4)+prêmio_de_risco)</f>
        <v>0.10249999999999998</v>
      </c>
      <c r="F528" s="3">
        <f>IF(Table1[[#This Row],[Tesouro Selic: Cenário 1]]="","",(E528+1)^(1/252))</f>
        <v>1.0003872985058613</v>
      </c>
      <c r="G528" s="2">
        <f>IF(Table1[[#This Row],[Column4]]="","",(1+G527)*(F528)-1)</f>
        <v>0.21849299534557676</v>
      </c>
      <c r="H528" s="1">
        <f>IF(Table1[[#This Row],[Column1]]="","",VLOOKUP(A528,COPOMs!B:H,7)+prêmio_de_risco)</f>
        <v>7.7500000000000041E-2</v>
      </c>
      <c r="I528" s="3">
        <f>IF(Table1[[#This Row],[Tesouro Selic: Cenário 2]]="","",(H528+1)^(1/252))</f>
        <v>1.0002962484085927</v>
      </c>
      <c r="J528" s="2">
        <f>IF(Table1[[#This Row],[Column6]]="","",(1+J527)*(I528)-1)</f>
        <v>0.17647824774339727</v>
      </c>
      <c r="K528" s="1">
        <f>IF(Table1[[#This Row],[Column1]]="","",VLOOKUP(A528,COPOMs!B:K,10)+prêmio_de_risco)</f>
        <v>9.9999999999999978E-2</v>
      </c>
      <c r="L528" s="3">
        <f>IF(Table1[[#This Row],[Tesouro Selic: Cenário 3]]="","",(K528+1)^(1/252))</f>
        <v>1.0003782865315343</v>
      </c>
      <c r="M528" s="2">
        <f>IF(Table1[[#This Row],[Column8]]="","",(1+M527)*(L528)-1)</f>
        <v>0.23125517666310347</v>
      </c>
    </row>
    <row r="529" spans="1:13" x14ac:dyDescent="0.25">
      <c r="A529" s="15">
        <f t="shared" si="16"/>
        <v>43564</v>
      </c>
      <c r="B529" s="25">
        <f t="shared" si="17"/>
        <v>9.9500000000000005E-2</v>
      </c>
      <c r="C529" s="3">
        <f>IF(Table1[[#This Row],[Tesouro Prefixado]]="","",(B529+1)^(1/252))</f>
        <v>1.0003764816888006</v>
      </c>
      <c r="D529" s="2">
        <f>IF(Table1[[#This Row],[Column2]]="","",(1+D528)*(C529)-1)</f>
        <v>0.21941167799711114</v>
      </c>
      <c r="E529" s="1">
        <f>IF(Table1[[#This Row],[Column1]]="","",VLOOKUP(A529,COPOMs!B:E,4)+prêmio_de_risco)</f>
        <v>0.10249999999999998</v>
      </c>
      <c r="F529" s="3">
        <f>IF(Table1[[#This Row],[Tesouro Selic: Cenário 1]]="","",(E529+1)^(1/252))</f>
        <v>1.0003872985058613</v>
      </c>
      <c r="G529" s="2">
        <f>IF(Table1[[#This Row],[Column4]]="","",(1+G528)*(F529)-1)</f>
        <v>0.21896491586207656</v>
      </c>
      <c r="H529" s="1">
        <f>IF(Table1[[#This Row],[Column1]]="","",VLOOKUP(A529,COPOMs!B:H,7)+prêmio_de_risco)</f>
        <v>7.7500000000000041E-2</v>
      </c>
      <c r="I529" s="3">
        <f>IF(Table1[[#This Row],[Tesouro Selic: Cenário 2]]="","",(H529+1)^(1/252))</f>
        <v>1.0002962484085927</v>
      </c>
      <c r="J529" s="2">
        <f>IF(Table1[[#This Row],[Column6]]="","",(1+J528)*(I529)-1)</f>
        <v>0.17682677755203513</v>
      </c>
      <c r="K529" s="1">
        <f>IF(Table1[[#This Row],[Column1]]="","",VLOOKUP(A529,COPOMs!B:K,10)+prêmio_de_risco)</f>
        <v>9.9999999999999978E-2</v>
      </c>
      <c r="L529" s="3">
        <f>IF(Table1[[#This Row],[Tesouro Selic: Cenário 3]]="","",(K529+1)^(1/252))</f>
        <v>1.0003782865315343</v>
      </c>
      <c r="M529" s="2">
        <f>IF(Table1[[#This Row],[Column8]]="","",(1+M528)*(L529)-1)</f>
        <v>0.23172094391331699</v>
      </c>
    </row>
    <row r="530" spans="1:13" x14ac:dyDescent="0.25">
      <c r="A530" s="15">
        <f t="shared" si="16"/>
        <v>43565</v>
      </c>
      <c r="B530" s="25">
        <f t="shared" si="17"/>
        <v>9.9500000000000005E-2</v>
      </c>
      <c r="C530" s="3">
        <f>IF(Table1[[#This Row],[Tesouro Prefixado]]="","",(B530+1)^(1/252))</f>
        <v>1.0003764816888006</v>
      </c>
      <c r="D530" s="2">
        <f>IF(Table1[[#This Row],[Column2]]="","",(1+D529)*(C530)-1)</f>
        <v>0.21987076416498663</v>
      </c>
      <c r="E530" s="1">
        <f>IF(Table1[[#This Row],[Column1]]="","",VLOOKUP(A530,COPOMs!B:E,4)+prêmio_de_risco)</f>
        <v>0.10249999999999998</v>
      </c>
      <c r="F530" s="3">
        <f>IF(Table1[[#This Row],[Tesouro Selic: Cenário 1]]="","",(E530+1)^(1/252))</f>
        <v>1.0003872985058613</v>
      </c>
      <c r="G530" s="2">
        <f>IF(Table1[[#This Row],[Column4]]="","",(1+G529)*(F530)-1)</f>
        <v>0.21943701915268732</v>
      </c>
      <c r="H530" s="1">
        <f>IF(Table1[[#This Row],[Column1]]="","",VLOOKUP(A530,COPOMs!B:H,7)+prêmio_de_risco)</f>
        <v>7.7500000000000041E-2</v>
      </c>
      <c r="I530" s="3">
        <f>IF(Table1[[#This Row],[Tesouro Selic: Cenário 2]]="","",(H530+1)^(1/252))</f>
        <v>1.0002962484085927</v>
      </c>
      <c r="J530" s="2">
        <f>IF(Table1[[#This Row],[Column6]]="","",(1+J529)*(I530)-1)</f>
        <v>0.1771754106120742</v>
      </c>
      <c r="K530" s="1">
        <f>IF(Table1[[#This Row],[Column1]]="","",VLOOKUP(A530,COPOMs!B:K,10)+prêmio_de_risco)</f>
        <v>9.9999999999999978E-2</v>
      </c>
      <c r="L530" s="3">
        <f>IF(Table1[[#This Row],[Tesouro Selic: Cenário 3]]="","",(K530+1)^(1/252))</f>
        <v>1.0003782865315343</v>
      </c>
      <c r="M530" s="2">
        <f>IF(Table1[[#This Row],[Column8]]="","",(1+M529)*(L530)-1)</f>
        <v>0.2321868873570081</v>
      </c>
    </row>
    <row r="531" spans="1:13" x14ac:dyDescent="0.25">
      <c r="A531" s="15">
        <f t="shared" si="16"/>
        <v>43566</v>
      </c>
      <c r="B531" s="25">
        <f t="shared" si="17"/>
        <v>9.9500000000000005E-2</v>
      </c>
      <c r="C531" s="3">
        <f>IF(Table1[[#This Row],[Tesouro Prefixado]]="","",(B531+1)^(1/252))</f>
        <v>1.0003764816888006</v>
      </c>
      <c r="D531" s="2">
        <f>IF(Table1[[#This Row],[Column2]]="","",(1+D530)*(C531)-1)</f>
        <v>0.22033002317039796</v>
      </c>
      <c r="E531" s="1">
        <f>IF(Table1[[#This Row],[Column1]]="","",VLOOKUP(A531,COPOMs!B:E,4)+prêmio_de_risco)</f>
        <v>0.10249999999999998</v>
      </c>
      <c r="F531" s="3">
        <f>IF(Table1[[#This Row],[Tesouro Selic: Cenário 1]]="","",(E531+1)^(1/252))</f>
        <v>1.0003872985058613</v>
      </c>
      <c r="G531" s="2">
        <f>IF(Table1[[#This Row],[Column4]]="","",(1+G530)*(F531)-1)</f>
        <v>0.21990930528819708</v>
      </c>
      <c r="H531" s="1">
        <f>IF(Table1[[#This Row],[Column1]]="","",VLOOKUP(A531,COPOMs!B:H,7)+prêmio_de_risco)</f>
        <v>7.7500000000000041E-2</v>
      </c>
      <c r="I531" s="3">
        <f>IF(Table1[[#This Row],[Tesouro Selic: Cenário 2]]="","",(H531+1)^(1/252))</f>
        <v>1.0002962484085927</v>
      </c>
      <c r="J531" s="2">
        <f>IF(Table1[[#This Row],[Column6]]="","",(1+J530)*(I531)-1)</f>
        <v>0.17752414695410246</v>
      </c>
      <c r="K531" s="1">
        <f>IF(Table1[[#This Row],[Column1]]="","",VLOOKUP(A531,COPOMs!B:K,10)+prêmio_de_risco)</f>
        <v>9.9999999999999978E-2</v>
      </c>
      <c r="L531" s="3">
        <f>IF(Table1[[#This Row],[Tesouro Selic: Cenário 3]]="","",(K531+1)^(1/252))</f>
        <v>1.0003782865315343</v>
      </c>
      <c r="M531" s="2">
        <f>IF(Table1[[#This Row],[Column8]]="","",(1+M530)*(L531)-1)</f>
        <v>0.23265300706082837</v>
      </c>
    </row>
    <row r="532" spans="1:13" x14ac:dyDescent="0.25">
      <c r="A532" s="15">
        <f t="shared" si="16"/>
        <v>43567</v>
      </c>
      <c r="B532" s="25">
        <f t="shared" si="17"/>
        <v>9.9500000000000005E-2</v>
      </c>
      <c r="C532" s="3">
        <f>IF(Table1[[#This Row],[Tesouro Prefixado]]="","",(B532+1)^(1/252))</f>
        <v>1.0003764816888006</v>
      </c>
      <c r="D532" s="2">
        <f>IF(Table1[[#This Row],[Column2]]="","",(1+D531)*(C532)-1)</f>
        <v>0.22078945507841508</v>
      </c>
      <c r="E532" s="1">
        <f>IF(Table1[[#This Row],[Column1]]="","",VLOOKUP(A532,COPOMs!B:E,4)+prêmio_de_risco)</f>
        <v>0.10249999999999998</v>
      </c>
      <c r="F532" s="3">
        <f>IF(Table1[[#This Row],[Tesouro Selic: Cenário 1]]="","",(E532+1)^(1/252))</f>
        <v>1.0003872985058613</v>
      </c>
      <c r="G532" s="2">
        <f>IF(Table1[[#This Row],[Column4]]="","",(1+G531)*(F532)-1)</f>
        <v>0.22038177433942141</v>
      </c>
      <c r="H532" s="1">
        <f>IF(Table1[[#This Row],[Column1]]="","",VLOOKUP(A532,COPOMs!B:H,7)+prêmio_de_risco)</f>
        <v>7.7500000000000041E-2</v>
      </c>
      <c r="I532" s="3">
        <f>IF(Table1[[#This Row],[Tesouro Selic: Cenário 2]]="","",(H532+1)^(1/252))</f>
        <v>1.0002962484085927</v>
      </c>
      <c r="J532" s="2">
        <f>IF(Table1[[#This Row],[Column6]]="","",(1+J531)*(I532)-1)</f>
        <v>0.17787298660871698</v>
      </c>
      <c r="K532" s="1">
        <f>IF(Table1[[#This Row],[Column1]]="","",VLOOKUP(A532,COPOMs!B:K,10)+prêmio_de_risco)</f>
        <v>9.9999999999999978E-2</v>
      </c>
      <c r="L532" s="3">
        <f>IF(Table1[[#This Row],[Tesouro Selic: Cenário 3]]="","",(K532+1)^(1/252))</f>
        <v>1.0003782865315343</v>
      </c>
      <c r="M532" s="2">
        <f>IF(Table1[[#This Row],[Column8]]="","",(1+M531)*(L532)-1)</f>
        <v>0.23311930309145468</v>
      </c>
    </row>
    <row r="533" spans="1:13" x14ac:dyDescent="0.25">
      <c r="A533" s="15">
        <f t="shared" si="16"/>
        <v>43570</v>
      </c>
      <c r="B533" s="25">
        <f t="shared" si="17"/>
        <v>9.9500000000000005E-2</v>
      </c>
      <c r="C533" s="3">
        <f>IF(Table1[[#This Row],[Tesouro Prefixado]]="","",(B533+1)^(1/252))</f>
        <v>1.0003764816888006</v>
      </c>
      <c r="D533" s="2">
        <f>IF(Table1[[#This Row],[Column2]]="","",(1+D532)*(C533)-1)</f>
        <v>0.2212490599541328</v>
      </c>
      <c r="E533" s="1">
        <f>IF(Table1[[#This Row],[Column1]]="","",VLOOKUP(A533,COPOMs!B:E,4)+prêmio_de_risco)</f>
        <v>0.10249999999999998</v>
      </c>
      <c r="F533" s="3">
        <f>IF(Table1[[#This Row],[Tesouro Selic: Cenário 1]]="","",(E533+1)^(1/252))</f>
        <v>1.0003872985058613</v>
      </c>
      <c r="G533" s="2">
        <f>IF(Table1[[#This Row],[Column4]]="","",(1+G532)*(F533)-1)</f>
        <v>0.22085442637720343</v>
      </c>
      <c r="H533" s="1">
        <f>IF(Table1[[#This Row],[Column1]]="","",VLOOKUP(A533,COPOMs!B:H,7)+prêmio_de_risco)</f>
        <v>7.7500000000000041E-2</v>
      </c>
      <c r="I533" s="3">
        <f>IF(Table1[[#This Row],[Tesouro Selic: Cenário 2]]="","",(H533+1)^(1/252))</f>
        <v>1.0002962484085927</v>
      </c>
      <c r="J533" s="2">
        <f>IF(Table1[[#This Row],[Column6]]="","",(1+J532)*(I533)-1)</f>
        <v>0.17822192960652417</v>
      </c>
      <c r="K533" s="1">
        <f>IF(Table1[[#This Row],[Column1]]="","",VLOOKUP(A533,COPOMs!B:K,10)+prêmio_de_risco)</f>
        <v>9.9999999999999978E-2</v>
      </c>
      <c r="L533" s="3">
        <f>IF(Table1[[#This Row],[Tesouro Selic: Cenário 3]]="","",(K533+1)^(1/252))</f>
        <v>1.0003782865315343</v>
      </c>
      <c r="M533" s="2">
        <f>IF(Table1[[#This Row],[Column8]]="","",(1+M532)*(L533)-1)</f>
        <v>0.23358577551558901</v>
      </c>
    </row>
    <row r="534" spans="1:13" x14ac:dyDescent="0.25">
      <c r="A534" s="15">
        <f t="shared" si="16"/>
        <v>43571</v>
      </c>
      <c r="B534" s="25">
        <f t="shared" si="17"/>
        <v>9.9500000000000005E-2</v>
      </c>
      <c r="C534" s="3">
        <f>IF(Table1[[#This Row],[Tesouro Prefixado]]="","",(B534+1)^(1/252))</f>
        <v>1.0003764816888006</v>
      </c>
      <c r="D534" s="2">
        <f>IF(Table1[[#This Row],[Column2]]="","",(1+D533)*(C534)-1)</f>
        <v>0.22170883786267037</v>
      </c>
      <c r="E534" s="1">
        <f>IF(Table1[[#This Row],[Column1]]="","",VLOOKUP(A534,COPOMs!B:E,4)+prêmio_de_risco)</f>
        <v>0.10249999999999998</v>
      </c>
      <c r="F534" s="3">
        <f>IF(Table1[[#This Row],[Tesouro Selic: Cenário 1]]="","",(E534+1)^(1/252))</f>
        <v>1.0003872985058613</v>
      </c>
      <c r="G534" s="2">
        <f>IF(Table1[[#This Row],[Column4]]="","",(1+G533)*(F534)-1)</f>
        <v>0.22132726147241355</v>
      </c>
      <c r="H534" s="1">
        <f>IF(Table1[[#This Row],[Column1]]="","",VLOOKUP(A534,COPOMs!B:H,7)+prêmio_de_risco)</f>
        <v>7.7500000000000041E-2</v>
      </c>
      <c r="I534" s="3">
        <f>IF(Table1[[#This Row],[Tesouro Selic: Cenário 2]]="","",(H534+1)^(1/252))</f>
        <v>1.0002962484085927</v>
      </c>
      <c r="J534" s="2">
        <f>IF(Table1[[#This Row],[Column6]]="","",(1+J533)*(I534)-1)</f>
        <v>0.17857097597813909</v>
      </c>
      <c r="K534" s="1">
        <f>IF(Table1[[#This Row],[Column1]]="","",VLOOKUP(A534,COPOMs!B:K,10)+prêmio_de_risco)</f>
        <v>9.9999999999999978E-2</v>
      </c>
      <c r="L534" s="3">
        <f>IF(Table1[[#This Row],[Tesouro Selic: Cenário 3]]="","",(K534+1)^(1/252))</f>
        <v>1.0003782865315343</v>
      </c>
      <c r="M534" s="2">
        <f>IF(Table1[[#This Row],[Column8]]="","",(1+M533)*(L534)-1)</f>
        <v>0.23405242439995888</v>
      </c>
    </row>
    <row r="535" spans="1:13" x14ac:dyDescent="0.25">
      <c r="A535" s="15">
        <f t="shared" si="16"/>
        <v>43572</v>
      </c>
      <c r="B535" s="25">
        <f t="shared" si="17"/>
        <v>9.9500000000000005E-2</v>
      </c>
      <c r="C535" s="3">
        <f>IF(Table1[[#This Row],[Tesouro Prefixado]]="","",(B535+1)^(1/252))</f>
        <v>1.0003764816888006</v>
      </c>
      <c r="D535" s="2">
        <f>IF(Table1[[#This Row],[Column2]]="","",(1+D534)*(C535)-1)</f>
        <v>0.22216878886917146</v>
      </c>
      <c r="E535" s="1">
        <f>IF(Table1[[#This Row],[Column1]]="","",VLOOKUP(A535,COPOMs!B:E,4)+prêmio_de_risco)</f>
        <v>0.10249999999999998</v>
      </c>
      <c r="F535" s="3">
        <f>IF(Table1[[#This Row],[Tesouro Selic: Cenário 1]]="","",(E535+1)^(1/252))</f>
        <v>1.0003872985058613</v>
      </c>
      <c r="G535" s="2">
        <f>IF(Table1[[#This Row],[Column4]]="","",(1+G534)*(F535)-1)</f>
        <v>0.22180027969594951</v>
      </c>
      <c r="H535" s="1">
        <f>IF(Table1[[#This Row],[Column1]]="","",VLOOKUP(A535,COPOMs!B:H,7)+prêmio_de_risco)</f>
        <v>7.7500000000000041E-2</v>
      </c>
      <c r="I535" s="3">
        <f>IF(Table1[[#This Row],[Tesouro Selic: Cenário 2]]="","",(H535+1)^(1/252))</f>
        <v>1.0002962484085927</v>
      </c>
      <c r="J535" s="2">
        <f>IF(Table1[[#This Row],[Column6]]="","",(1+J534)*(I535)-1)</f>
        <v>0.17892012575418614</v>
      </c>
      <c r="K535" s="1">
        <f>IF(Table1[[#This Row],[Column1]]="","",VLOOKUP(A535,COPOMs!B:K,10)+prêmio_de_risco)</f>
        <v>9.9999999999999978E-2</v>
      </c>
      <c r="L535" s="3">
        <f>IF(Table1[[#This Row],[Tesouro Selic: Cenário 3]]="","",(K535+1)^(1/252))</f>
        <v>1.0003782865315343</v>
      </c>
      <c r="M535" s="2">
        <f>IF(Table1[[#This Row],[Column8]]="","",(1+M534)*(L535)-1)</f>
        <v>0.23451924981131667</v>
      </c>
    </row>
    <row r="536" spans="1:13" x14ac:dyDescent="0.25">
      <c r="A536" s="15">
        <f t="shared" si="16"/>
        <v>43573</v>
      </c>
      <c r="B536" s="25">
        <f t="shared" si="17"/>
        <v>9.9500000000000005E-2</v>
      </c>
      <c r="C536" s="3">
        <f>IF(Table1[[#This Row],[Tesouro Prefixado]]="","",(B536+1)^(1/252))</f>
        <v>1.0003764816888006</v>
      </c>
      <c r="D536" s="2">
        <f>IF(Table1[[#This Row],[Column2]]="","",(1+D535)*(C536)-1)</f>
        <v>0.22262891303880417</v>
      </c>
      <c r="E536" s="1">
        <f>IF(Table1[[#This Row],[Column1]]="","",VLOOKUP(A536,COPOMs!B:E,4)+prêmio_de_risco)</f>
        <v>0.10249999999999998</v>
      </c>
      <c r="F536" s="3">
        <f>IF(Table1[[#This Row],[Tesouro Selic: Cenário 1]]="","",(E536+1)^(1/252))</f>
        <v>1.0003872985058613</v>
      </c>
      <c r="G536" s="2">
        <f>IF(Table1[[#This Row],[Column4]]="","",(1+G535)*(F536)-1)</f>
        <v>0.22227348111873657</v>
      </c>
      <c r="H536" s="1">
        <f>IF(Table1[[#This Row],[Column1]]="","",VLOOKUP(A536,COPOMs!B:H,7)+prêmio_de_risco)</f>
        <v>7.7500000000000041E-2</v>
      </c>
      <c r="I536" s="3">
        <f>IF(Table1[[#This Row],[Tesouro Selic: Cenário 2]]="","",(H536+1)^(1/252))</f>
        <v>1.0002962484085927</v>
      </c>
      <c r="J536" s="2">
        <f>IF(Table1[[#This Row],[Column6]]="","",(1+J535)*(I536)-1)</f>
        <v>0.1792693789652986</v>
      </c>
      <c r="K536" s="1">
        <f>IF(Table1[[#This Row],[Column1]]="","",VLOOKUP(A536,COPOMs!B:K,10)+prêmio_de_risco)</f>
        <v>9.9999999999999978E-2</v>
      </c>
      <c r="L536" s="3">
        <f>IF(Table1[[#This Row],[Tesouro Selic: Cenário 3]]="","",(K536+1)^(1/252))</f>
        <v>1.0003782865315343</v>
      </c>
      <c r="M536" s="2">
        <f>IF(Table1[[#This Row],[Column8]]="","",(1+M535)*(L536)-1)</f>
        <v>0.23498625181644006</v>
      </c>
    </row>
    <row r="537" spans="1:13" x14ac:dyDescent="0.25">
      <c r="A537" s="15">
        <f t="shared" si="16"/>
        <v>43577</v>
      </c>
      <c r="B537" s="25">
        <f t="shared" si="17"/>
        <v>9.9500000000000005E-2</v>
      </c>
      <c r="C537" s="3">
        <f>IF(Table1[[#This Row],[Tesouro Prefixado]]="","",(B537+1)^(1/252))</f>
        <v>1.0003764816888006</v>
      </c>
      <c r="D537" s="2">
        <f>IF(Table1[[#This Row],[Column2]]="","",(1+D536)*(C537)-1)</f>
        <v>0.22308921043676144</v>
      </c>
      <c r="E537" s="1">
        <f>IF(Table1[[#This Row],[Column1]]="","",VLOOKUP(A537,COPOMs!B:E,4)+prêmio_de_risco)</f>
        <v>0.10249999999999998</v>
      </c>
      <c r="F537" s="3">
        <f>IF(Table1[[#This Row],[Tesouro Selic: Cenário 1]]="","",(E537+1)^(1/252))</f>
        <v>1.0003872985058613</v>
      </c>
      <c r="G537" s="2">
        <f>IF(Table1[[#This Row],[Column4]]="","",(1+G536)*(F537)-1)</f>
        <v>0.22274686581172776</v>
      </c>
      <c r="H537" s="1">
        <f>IF(Table1[[#This Row],[Column1]]="","",VLOOKUP(A537,COPOMs!B:H,7)+prêmio_de_risco)</f>
        <v>7.7500000000000041E-2</v>
      </c>
      <c r="I537" s="3">
        <f>IF(Table1[[#This Row],[Tesouro Selic: Cenário 2]]="","",(H537+1)^(1/252))</f>
        <v>1.0002962484085927</v>
      </c>
      <c r="J537" s="2">
        <f>IF(Table1[[#This Row],[Column6]]="","",(1+J536)*(I537)-1)</f>
        <v>0.17961873564211905</v>
      </c>
      <c r="K537" s="1">
        <f>IF(Table1[[#This Row],[Column1]]="","",VLOOKUP(A537,COPOMs!B:K,10)+prêmio_de_risco)</f>
        <v>9.9999999999999978E-2</v>
      </c>
      <c r="L537" s="3">
        <f>IF(Table1[[#This Row],[Tesouro Selic: Cenário 3]]="","",(K537+1)^(1/252))</f>
        <v>1.0003782865315343</v>
      </c>
      <c r="M537" s="2">
        <f>IF(Table1[[#This Row],[Column8]]="","",(1+M536)*(L537)-1)</f>
        <v>0.2354534304821323</v>
      </c>
    </row>
    <row r="538" spans="1:13" x14ac:dyDescent="0.25">
      <c r="A538" s="15">
        <f t="shared" si="16"/>
        <v>43578</v>
      </c>
      <c r="B538" s="25">
        <f t="shared" si="17"/>
        <v>9.9500000000000005E-2</v>
      </c>
      <c r="C538" s="3">
        <f>IF(Table1[[#This Row],[Tesouro Prefixado]]="","",(B538+1)^(1/252))</f>
        <v>1.0003764816888006</v>
      </c>
      <c r="D538" s="2">
        <f>IF(Table1[[#This Row],[Column2]]="","",(1+D537)*(C538)-1)</f>
        <v>0.22354968112826046</v>
      </c>
      <c r="E538" s="1">
        <f>IF(Table1[[#This Row],[Column1]]="","",VLOOKUP(A538,COPOMs!B:E,4)+prêmio_de_risco)</f>
        <v>0.10249999999999998</v>
      </c>
      <c r="F538" s="3">
        <f>IF(Table1[[#This Row],[Tesouro Selic: Cenário 1]]="","",(E538+1)^(1/252))</f>
        <v>1.0003872985058613</v>
      </c>
      <c r="G538" s="2">
        <f>IF(Table1[[#This Row],[Column4]]="","",(1+G537)*(F538)-1)</f>
        <v>0.22322043384590318</v>
      </c>
      <c r="H538" s="1">
        <f>IF(Table1[[#This Row],[Column1]]="","",VLOOKUP(A538,COPOMs!B:H,7)+prêmio_de_risco)</f>
        <v>7.7500000000000041E-2</v>
      </c>
      <c r="I538" s="3">
        <f>IF(Table1[[#This Row],[Tesouro Selic: Cenário 2]]="","",(H538+1)^(1/252))</f>
        <v>1.0002962484085927</v>
      </c>
      <c r="J538" s="2">
        <f>IF(Table1[[#This Row],[Column6]]="","",(1+J537)*(I538)-1)</f>
        <v>0.17996819581529921</v>
      </c>
      <c r="K538" s="1">
        <f>IF(Table1[[#This Row],[Column1]]="","",VLOOKUP(A538,COPOMs!B:K,10)+prêmio_de_risco)</f>
        <v>9.9999999999999978E-2</v>
      </c>
      <c r="L538" s="3">
        <f>IF(Table1[[#This Row],[Tesouro Selic: Cenário 3]]="","",(K538+1)^(1/252))</f>
        <v>1.0003782865315343</v>
      </c>
      <c r="M538" s="2">
        <f>IF(Table1[[#This Row],[Column8]]="","",(1+M537)*(L538)-1)</f>
        <v>0.23592078587522147</v>
      </c>
    </row>
    <row r="539" spans="1:13" x14ac:dyDescent="0.25">
      <c r="A539" s="15">
        <f t="shared" si="16"/>
        <v>43579</v>
      </c>
      <c r="B539" s="25">
        <f t="shared" si="17"/>
        <v>9.9500000000000005E-2</v>
      </c>
      <c r="C539" s="3">
        <f>IF(Table1[[#This Row],[Tesouro Prefixado]]="","",(B539+1)^(1/252))</f>
        <v>1.0003764816888006</v>
      </c>
      <c r="D539" s="2">
        <f>IF(Table1[[#This Row],[Column2]]="","",(1+D538)*(C539)-1)</f>
        <v>0.22401032517854302</v>
      </c>
      <c r="E539" s="1">
        <f>IF(Table1[[#This Row],[Column1]]="","",VLOOKUP(A539,COPOMs!B:E,4)+prêmio_de_risco)</f>
        <v>0.10249999999999998</v>
      </c>
      <c r="F539" s="3">
        <f>IF(Table1[[#This Row],[Tesouro Selic: Cenário 1]]="","",(E539+1)^(1/252))</f>
        <v>1.0003872985058613</v>
      </c>
      <c r="G539" s="2">
        <f>IF(Table1[[#This Row],[Column4]]="","",(1+G538)*(F539)-1)</f>
        <v>0.2236941852922707</v>
      </c>
      <c r="H539" s="1">
        <f>IF(Table1[[#This Row],[Column1]]="","",VLOOKUP(A539,COPOMs!B:H,7)+prêmio_de_risco)</f>
        <v>7.7500000000000041E-2</v>
      </c>
      <c r="I539" s="3">
        <f>IF(Table1[[#This Row],[Tesouro Selic: Cenário 2]]="","",(H539+1)^(1/252))</f>
        <v>1.0002962484085927</v>
      </c>
      <c r="J539" s="2">
        <f>IF(Table1[[#This Row],[Column6]]="","",(1+J538)*(I539)-1)</f>
        <v>0.18031775951549944</v>
      </c>
      <c r="K539" s="1">
        <f>IF(Table1[[#This Row],[Column1]]="","",VLOOKUP(A539,COPOMs!B:K,10)+prêmio_de_risco)</f>
        <v>9.9999999999999978E-2</v>
      </c>
      <c r="L539" s="3">
        <f>IF(Table1[[#This Row],[Tesouro Selic: Cenário 3]]="","",(K539+1)^(1/252))</f>
        <v>1.0003782865315343</v>
      </c>
      <c r="M539" s="2">
        <f>IF(Table1[[#This Row],[Column8]]="","",(1+M538)*(L539)-1)</f>
        <v>0.23638831806256122</v>
      </c>
    </row>
    <row r="540" spans="1:13" x14ac:dyDescent="0.25">
      <c r="A540" s="15">
        <f t="shared" si="16"/>
        <v>43580</v>
      </c>
      <c r="B540" s="25">
        <f t="shared" si="17"/>
        <v>9.9500000000000005E-2</v>
      </c>
      <c r="C540" s="3">
        <f>IF(Table1[[#This Row],[Tesouro Prefixado]]="","",(B540+1)^(1/252))</f>
        <v>1.0003764816888006</v>
      </c>
      <c r="D540" s="2">
        <f>IF(Table1[[#This Row],[Column2]]="","",(1+D539)*(C540)-1)</f>
        <v>0.2244711426528756</v>
      </c>
      <c r="E540" s="1">
        <f>IF(Table1[[#This Row],[Column1]]="","",VLOOKUP(A540,COPOMs!B:E,4)+prêmio_de_risco)</f>
        <v>0.10249999999999998</v>
      </c>
      <c r="F540" s="3">
        <f>IF(Table1[[#This Row],[Tesouro Selic: Cenário 1]]="","",(E540+1)^(1/252))</f>
        <v>1.0003872985058613</v>
      </c>
      <c r="G540" s="2">
        <f>IF(Table1[[#This Row],[Column4]]="","",(1+G539)*(F540)-1)</f>
        <v>0.2241681202218655</v>
      </c>
      <c r="H540" s="1">
        <f>IF(Table1[[#This Row],[Column1]]="","",VLOOKUP(A540,COPOMs!B:H,7)+prêmio_de_risco)</f>
        <v>7.7500000000000041E-2</v>
      </c>
      <c r="I540" s="3">
        <f>IF(Table1[[#This Row],[Tesouro Selic: Cenário 2]]="","",(H540+1)^(1/252))</f>
        <v>1.0002962484085927</v>
      </c>
      <c r="J540" s="2">
        <f>IF(Table1[[#This Row],[Column6]]="","",(1+J539)*(I540)-1)</f>
        <v>0.18066742677338965</v>
      </c>
      <c r="K540" s="1">
        <f>IF(Table1[[#This Row],[Column1]]="","",VLOOKUP(A540,COPOMs!B:K,10)+prêmio_de_risco)</f>
        <v>9.9999999999999978E-2</v>
      </c>
      <c r="L540" s="3">
        <f>IF(Table1[[#This Row],[Tesouro Selic: Cenário 3]]="","",(K540+1)^(1/252))</f>
        <v>1.0003782865315343</v>
      </c>
      <c r="M540" s="2">
        <f>IF(Table1[[#This Row],[Column8]]="","",(1+M539)*(L540)-1)</f>
        <v>0.23685602711103049</v>
      </c>
    </row>
    <row r="541" spans="1:13" x14ac:dyDescent="0.25">
      <c r="A541" s="15">
        <f t="shared" si="16"/>
        <v>43581</v>
      </c>
      <c r="B541" s="25">
        <f t="shared" si="17"/>
        <v>9.9500000000000005E-2</v>
      </c>
      <c r="C541" s="3">
        <f>IF(Table1[[#This Row],[Tesouro Prefixado]]="","",(B541+1)^(1/252))</f>
        <v>1.0003764816888006</v>
      </c>
      <c r="D541" s="2">
        <f>IF(Table1[[#This Row],[Column2]]="","",(1+D540)*(C541)-1)</f>
        <v>0.22493213361654907</v>
      </c>
      <c r="E541" s="1">
        <f>IF(Table1[[#This Row],[Column1]]="","",VLOOKUP(A541,COPOMs!B:E,4)+prêmio_de_risco)</f>
        <v>0.10249999999999998</v>
      </c>
      <c r="F541" s="3">
        <f>IF(Table1[[#This Row],[Tesouro Selic: Cenário 1]]="","",(E541+1)^(1/252))</f>
        <v>1.0003872985058613</v>
      </c>
      <c r="G541" s="2">
        <f>IF(Table1[[#This Row],[Column4]]="","",(1+G540)*(F541)-1)</f>
        <v>0.22464223870575051</v>
      </c>
      <c r="H541" s="1">
        <f>IF(Table1[[#This Row],[Column1]]="","",VLOOKUP(A541,COPOMs!B:H,7)+prêmio_de_risco)</f>
        <v>7.7500000000000041E-2</v>
      </c>
      <c r="I541" s="3">
        <f>IF(Table1[[#This Row],[Tesouro Selic: Cenário 2]]="","",(H541+1)^(1/252))</f>
        <v>1.0002962484085927</v>
      </c>
      <c r="J541" s="2">
        <f>IF(Table1[[#This Row],[Column6]]="","",(1+J540)*(I541)-1)</f>
        <v>0.18101719761964841</v>
      </c>
      <c r="K541" s="1">
        <f>IF(Table1[[#This Row],[Column1]]="","",VLOOKUP(A541,COPOMs!B:K,10)+prêmio_de_risco)</f>
        <v>9.9999999999999978E-2</v>
      </c>
      <c r="L541" s="3">
        <f>IF(Table1[[#This Row],[Tesouro Selic: Cenário 3]]="","",(K541+1)^(1/252))</f>
        <v>1.0003782865315343</v>
      </c>
      <c r="M541" s="2">
        <f>IF(Table1[[#This Row],[Column8]]="","",(1+M540)*(L541)-1)</f>
        <v>0.23732391308753353</v>
      </c>
    </row>
    <row r="542" spans="1:13" x14ac:dyDescent="0.25">
      <c r="A542" s="15">
        <f t="shared" si="16"/>
        <v>43584</v>
      </c>
      <c r="B542" s="25">
        <f t="shared" si="17"/>
        <v>9.9500000000000005E-2</v>
      </c>
      <c r="C542" s="3">
        <f>IF(Table1[[#This Row],[Tesouro Prefixado]]="","",(B542+1)^(1/252))</f>
        <v>1.0003764816888006</v>
      </c>
      <c r="D542" s="2">
        <f>IF(Table1[[#This Row],[Column2]]="","",(1+D541)*(C542)-1)</f>
        <v>0.22539329813487918</v>
      </c>
      <c r="E542" s="1">
        <f>IF(Table1[[#This Row],[Column1]]="","",VLOOKUP(A542,COPOMs!B:E,4)+prêmio_de_risco)</f>
        <v>0.10249999999999998</v>
      </c>
      <c r="F542" s="3">
        <f>IF(Table1[[#This Row],[Tesouro Selic: Cenário 1]]="","",(E542+1)^(1/252))</f>
        <v>1.0003872985058613</v>
      </c>
      <c r="G542" s="2">
        <f>IF(Table1[[#This Row],[Column4]]="","",(1+G541)*(F542)-1)</f>
        <v>0.22511654081501575</v>
      </c>
      <c r="H542" s="1">
        <f>IF(Table1[[#This Row],[Column1]]="","",VLOOKUP(A542,COPOMs!B:H,7)+prêmio_de_risco)</f>
        <v>7.7500000000000041E-2</v>
      </c>
      <c r="I542" s="3">
        <f>IF(Table1[[#This Row],[Tesouro Selic: Cenário 2]]="","",(H542+1)^(1/252))</f>
        <v>1.0002962484085927</v>
      </c>
      <c r="J542" s="2">
        <f>IF(Table1[[#This Row],[Column6]]="","",(1+J541)*(I542)-1)</f>
        <v>0.18136707208496383</v>
      </c>
      <c r="K542" s="1">
        <f>IF(Table1[[#This Row],[Column1]]="","",VLOOKUP(A542,COPOMs!B:K,10)+prêmio_de_risco)</f>
        <v>9.9999999999999978E-2</v>
      </c>
      <c r="L542" s="3">
        <f>IF(Table1[[#This Row],[Tesouro Selic: Cenário 3]]="","",(K542+1)^(1/252))</f>
        <v>1.0003782865315343</v>
      </c>
      <c r="M542" s="2">
        <f>IF(Table1[[#This Row],[Column8]]="","",(1+M541)*(L542)-1)</f>
        <v>0.23779197605899993</v>
      </c>
    </row>
    <row r="543" spans="1:13" x14ac:dyDescent="0.25">
      <c r="A543" s="15">
        <f t="shared" si="16"/>
        <v>43585</v>
      </c>
      <c r="B543" s="25">
        <f t="shared" si="17"/>
        <v>9.9500000000000005E-2</v>
      </c>
      <c r="C543" s="3">
        <f>IF(Table1[[#This Row],[Tesouro Prefixado]]="","",(B543+1)^(1/252))</f>
        <v>1.0003764816888006</v>
      </c>
      <c r="D543" s="2">
        <f>IF(Table1[[#This Row],[Column2]]="","",(1+D542)*(C543)-1)</f>
        <v>0.2258546362732059</v>
      </c>
      <c r="E543" s="1">
        <f>IF(Table1[[#This Row],[Column1]]="","",VLOOKUP(A543,COPOMs!B:E,4)+prêmio_de_risco)</f>
        <v>0.10249999999999998</v>
      </c>
      <c r="F543" s="3">
        <f>IF(Table1[[#This Row],[Tesouro Selic: Cenário 1]]="","",(E543+1)^(1/252))</f>
        <v>1.0003872985058613</v>
      </c>
      <c r="G543" s="2">
        <f>IF(Table1[[#This Row],[Column4]]="","",(1+G542)*(F543)-1)</f>
        <v>0.22559102662077946</v>
      </c>
      <c r="H543" s="1">
        <f>IF(Table1[[#This Row],[Column1]]="","",VLOOKUP(A543,COPOMs!B:H,7)+prêmio_de_risco)</f>
        <v>7.7500000000000041E-2</v>
      </c>
      <c r="I543" s="3">
        <f>IF(Table1[[#This Row],[Tesouro Selic: Cenário 2]]="","",(H543+1)^(1/252))</f>
        <v>1.0002962484085927</v>
      </c>
      <c r="J543" s="2">
        <f>IF(Table1[[#This Row],[Column6]]="","",(1+J542)*(I543)-1)</f>
        <v>0.1817170502000327</v>
      </c>
      <c r="K543" s="1">
        <f>IF(Table1[[#This Row],[Column1]]="","",VLOOKUP(A543,COPOMs!B:K,10)+prêmio_de_risco)</f>
        <v>9.9999999999999978E-2</v>
      </c>
      <c r="L543" s="3">
        <f>IF(Table1[[#This Row],[Tesouro Selic: Cenário 3]]="","",(K543+1)^(1/252))</f>
        <v>1.0003782865315343</v>
      </c>
      <c r="M543" s="2">
        <f>IF(Table1[[#This Row],[Column8]]="","",(1+M542)*(L543)-1)</f>
        <v>0.23826021609238435</v>
      </c>
    </row>
    <row r="544" spans="1:13" x14ac:dyDescent="0.25">
      <c r="A544" s="15">
        <f t="shared" si="16"/>
        <v>43587</v>
      </c>
      <c r="B544" s="25">
        <f t="shared" si="17"/>
        <v>9.9500000000000005E-2</v>
      </c>
      <c r="C544" s="3">
        <f>IF(Table1[[#This Row],[Tesouro Prefixado]]="","",(B544+1)^(1/252))</f>
        <v>1.0003764816888006</v>
      </c>
      <c r="D544" s="2">
        <f>IF(Table1[[#This Row],[Column2]]="","",(1+D543)*(C544)-1)</f>
        <v>0.22631614809689404</v>
      </c>
      <c r="E544" s="1">
        <f>IF(Table1[[#This Row],[Column1]]="","",VLOOKUP(A544,COPOMs!B:E,4)+prêmio_de_risco)</f>
        <v>0.10249999999999998</v>
      </c>
      <c r="F544" s="3">
        <f>IF(Table1[[#This Row],[Tesouro Selic: Cenário 1]]="","",(E544+1)^(1/252))</f>
        <v>1.0003872985058613</v>
      </c>
      <c r="G544" s="2">
        <f>IF(Table1[[#This Row],[Column4]]="","",(1+G543)*(F544)-1)</f>
        <v>0.2260656961941867</v>
      </c>
      <c r="H544" s="1">
        <f>IF(Table1[[#This Row],[Column1]]="","",VLOOKUP(A544,COPOMs!B:H,7)+prêmio_de_risco)</f>
        <v>8.2500000000000046E-2</v>
      </c>
      <c r="I544" s="3">
        <f>IF(Table1[[#This Row],[Tesouro Selic: Cenário 2]]="","",(H544+1)^(1/252))</f>
        <v>1.0003146255989155</v>
      </c>
      <c r="J544" s="2">
        <f>IF(Table1[[#This Row],[Column6]]="","",(1+J543)*(I544)-1)</f>
        <v>0.18208884863470054</v>
      </c>
      <c r="K544" s="1">
        <f>IF(Table1[[#This Row],[Column1]]="","",VLOOKUP(A544,COPOMs!B:K,10)+prêmio_de_risco)</f>
        <v>9.9999999999999978E-2</v>
      </c>
      <c r="L544" s="3">
        <f>IF(Table1[[#This Row],[Tesouro Selic: Cenário 3]]="","",(K544+1)^(1/252))</f>
        <v>1.0003782865315343</v>
      </c>
      <c r="M544" s="2">
        <f>IF(Table1[[#This Row],[Column8]]="","",(1+M543)*(L544)-1)</f>
        <v>0.23872863325466676</v>
      </c>
    </row>
    <row r="545" spans="1:13" x14ac:dyDescent="0.25">
      <c r="A545" s="15">
        <f t="shared" si="16"/>
        <v>43588</v>
      </c>
      <c r="B545" s="25">
        <f t="shared" si="17"/>
        <v>9.9500000000000005E-2</v>
      </c>
      <c r="C545" s="3">
        <f>IF(Table1[[#This Row],[Tesouro Prefixado]]="","",(B545+1)^(1/252))</f>
        <v>1.0003764816888006</v>
      </c>
      <c r="D545" s="2">
        <f>IF(Table1[[#This Row],[Column2]]="","",(1+D544)*(C545)-1)</f>
        <v>0.22677783367133286</v>
      </c>
      <c r="E545" s="1">
        <f>IF(Table1[[#This Row],[Column1]]="","",VLOOKUP(A545,COPOMs!B:E,4)+prêmio_de_risco)</f>
        <v>0.10249999999999998</v>
      </c>
      <c r="F545" s="3">
        <f>IF(Table1[[#This Row],[Tesouro Selic: Cenário 1]]="","",(E545+1)^(1/252))</f>
        <v>1.0003872985058613</v>
      </c>
      <c r="G545" s="2">
        <f>IF(Table1[[#This Row],[Column4]]="","",(1+G544)*(F545)-1)</f>
        <v>0.22654054960641057</v>
      </c>
      <c r="H545" s="1">
        <f>IF(Table1[[#This Row],[Column1]]="","",VLOOKUP(A545,COPOMs!B:H,7)+prêmio_de_risco)</f>
        <v>8.2500000000000046E-2</v>
      </c>
      <c r="I545" s="3">
        <f>IF(Table1[[#This Row],[Tesouro Selic: Cenário 2]]="","",(H545+1)^(1/252))</f>
        <v>1.0003146255989155</v>
      </c>
      <c r="J545" s="2">
        <f>IF(Table1[[#This Row],[Column6]]="","",(1+J544)*(I545)-1)</f>
        <v>0.18246076404667355</v>
      </c>
      <c r="K545" s="1">
        <f>IF(Table1[[#This Row],[Column1]]="","",VLOOKUP(A545,COPOMs!B:K,10)+prêmio_de_risco)</f>
        <v>9.9999999999999978E-2</v>
      </c>
      <c r="L545" s="3">
        <f>IF(Table1[[#This Row],[Tesouro Selic: Cenário 3]]="","",(K545+1)^(1/252))</f>
        <v>1.0003782865315343</v>
      </c>
      <c r="M545" s="2">
        <f>IF(Table1[[#This Row],[Column8]]="","",(1+M544)*(L545)-1)</f>
        <v>0.23919722761285289</v>
      </c>
    </row>
    <row r="546" spans="1:13" x14ac:dyDescent="0.25">
      <c r="A546" s="15">
        <f t="shared" si="16"/>
        <v>43591</v>
      </c>
      <c r="B546" s="25">
        <f t="shared" si="17"/>
        <v>9.9500000000000005E-2</v>
      </c>
      <c r="C546" s="3">
        <f>IF(Table1[[#This Row],[Tesouro Prefixado]]="","",(B546+1)^(1/252))</f>
        <v>1.0003764816888006</v>
      </c>
      <c r="D546" s="2">
        <f>IF(Table1[[#This Row],[Column2]]="","",(1+D545)*(C546)-1)</f>
        <v>0.22723969306193648</v>
      </c>
      <c r="E546" s="1">
        <f>IF(Table1[[#This Row],[Column1]]="","",VLOOKUP(A546,COPOMs!B:E,4)+prêmio_de_risco)</f>
        <v>0.10249999999999998</v>
      </c>
      <c r="F546" s="3">
        <f>IF(Table1[[#This Row],[Tesouro Selic: Cenário 1]]="","",(E546+1)^(1/252))</f>
        <v>1.0003872985058613</v>
      </c>
      <c r="G546" s="2">
        <f>IF(Table1[[#This Row],[Column4]]="","",(1+G545)*(F546)-1)</f>
        <v>0.22701558692865142</v>
      </c>
      <c r="H546" s="1">
        <f>IF(Table1[[#This Row],[Column1]]="","",VLOOKUP(A546,COPOMs!B:H,7)+prêmio_de_risco)</f>
        <v>8.2500000000000046E-2</v>
      </c>
      <c r="I546" s="3">
        <f>IF(Table1[[#This Row],[Tesouro Selic: Cenário 2]]="","",(H546+1)^(1/252))</f>
        <v>1.0003146255989155</v>
      </c>
      <c r="J546" s="2">
        <f>IF(Table1[[#This Row],[Column6]]="","",(1+J545)*(I546)-1)</f>
        <v>0.18283279647275585</v>
      </c>
      <c r="K546" s="1">
        <f>IF(Table1[[#This Row],[Column1]]="","",VLOOKUP(A546,COPOMs!B:K,10)+prêmio_de_risco)</f>
        <v>9.9999999999999978E-2</v>
      </c>
      <c r="L546" s="3">
        <f>IF(Table1[[#This Row],[Tesouro Selic: Cenário 3]]="","",(K546+1)^(1/252))</f>
        <v>1.0003782865315343</v>
      </c>
      <c r="M546" s="2">
        <f>IF(Table1[[#This Row],[Column8]]="","",(1+M545)*(L546)-1)</f>
        <v>0.23966599923397336</v>
      </c>
    </row>
    <row r="547" spans="1:13" x14ac:dyDescent="0.25">
      <c r="A547" s="15">
        <f t="shared" si="16"/>
        <v>43592</v>
      </c>
      <c r="B547" s="25">
        <f t="shared" si="17"/>
        <v>9.9500000000000005E-2</v>
      </c>
      <c r="C547" s="3">
        <f>IF(Table1[[#This Row],[Tesouro Prefixado]]="","",(B547+1)^(1/252))</f>
        <v>1.0003764816888006</v>
      </c>
      <c r="D547" s="2">
        <f>IF(Table1[[#This Row],[Column2]]="","",(1+D546)*(C547)-1)</f>
        <v>0.22770172633414343</v>
      </c>
      <c r="E547" s="1">
        <f>IF(Table1[[#This Row],[Column1]]="","",VLOOKUP(A547,COPOMs!B:E,4)+prêmio_de_risco)</f>
        <v>0.10249999999999998</v>
      </c>
      <c r="F547" s="3">
        <f>IF(Table1[[#This Row],[Tesouro Selic: Cenário 1]]="","",(E547+1)^(1/252))</f>
        <v>1.0003872985058613</v>
      </c>
      <c r="G547" s="2">
        <f>IF(Table1[[#This Row],[Column4]]="","",(1+G546)*(F547)-1)</f>
        <v>0.22749080823213741</v>
      </c>
      <c r="H547" s="1">
        <f>IF(Table1[[#This Row],[Column1]]="","",VLOOKUP(A547,COPOMs!B:H,7)+prêmio_de_risco)</f>
        <v>8.2500000000000046E-2</v>
      </c>
      <c r="I547" s="3">
        <f>IF(Table1[[#This Row],[Tesouro Selic: Cenário 2]]="","",(H547+1)^(1/252))</f>
        <v>1.0003146255989155</v>
      </c>
      <c r="J547" s="2">
        <f>IF(Table1[[#This Row],[Column6]]="","",(1+J546)*(I547)-1)</f>
        <v>0.18320494594976289</v>
      </c>
      <c r="K547" s="1">
        <f>IF(Table1[[#This Row],[Column1]]="","",VLOOKUP(A547,COPOMs!B:K,10)+prêmio_de_risco)</f>
        <v>9.9999999999999978E-2</v>
      </c>
      <c r="L547" s="3">
        <f>IF(Table1[[#This Row],[Tesouro Selic: Cenário 3]]="","",(K547+1)^(1/252))</f>
        <v>1.0003782865315343</v>
      </c>
      <c r="M547" s="2">
        <f>IF(Table1[[#This Row],[Column8]]="","",(1+M546)*(L547)-1)</f>
        <v>0.24013494818508452</v>
      </c>
    </row>
    <row r="548" spans="1:13" x14ac:dyDescent="0.25">
      <c r="A548" s="15">
        <f t="shared" si="16"/>
        <v>43593</v>
      </c>
      <c r="B548" s="25">
        <f t="shared" si="17"/>
        <v>9.9500000000000005E-2</v>
      </c>
      <c r="C548" s="3">
        <f>IF(Table1[[#This Row],[Tesouro Prefixado]]="","",(B548+1)^(1/252))</f>
        <v>1.0003764816888006</v>
      </c>
      <c r="D548" s="2">
        <f>IF(Table1[[#This Row],[Column2]]="","",(1+D547)*(C548)-1)</f>
        <v>0.22816393355341713</v>
      </c>
      <c r="E548" s="1">
        <f>IF(Table1[[#This Row],[Column1]]="","",VLOOKUP(A548,COPOMs!B:E,4)+prêmio_de_risco)</f>
        <v>0.10249999999999998</v>
      </c>
      <c r="F548" s="3">
        <f>IF(Table1[[#This Row],[Tesouro Selic: Cenário 1]]="","",(E548+1)^(1/252))</f>
        <v>1.0003872985058613</v>
      </c>
      <c r="G548" s="2">
        <f>IF(Table1[[#This Row],[Column4]]="","",(1+G547)*(F548)-1)</f>
        <v>0.22796621358812419</v>
      </c>
      <c r="H548" s="1">
        <f>IF(Table1[[#This Row],[Column1]]="","",VLOOKUP(A548,COPOMs!B:H,7)+prêmio_de_risco)</f>
        <v>8.2500000000000046E-2</v>
      </c>
      <c r="I548" s="3">
        <f>IF(Table1[[#This Row],[Tesouro Selic: Cenário 2]]="","",(H548+1)^(1/252))</f>
        <v>1.0003146255989155</v>
      </c>
      <c r="J548" s="2">
        <f>IF(Table1[[#This Row],[Column6]]="","",(1+J547)*(I548)-1)</f>
        <v>0.18357721251452208</v>
      </c>
      <c r="K548" s="1">
        <f>IF(Table1[[#This Row],[Column1]]="","",VLOOKUP(A548,COPOMs!B:K,10)+prêmio_de_risco)</f>
        <v>9.9999999999999978E-2</v>
      </c>
      <c r="L548" s="3">
        <f>IF(Table1[[#This Row],[Tesouro Selic: Cenário 3]]="","",(K548+1)^(1/252))</f>
        <v>1.0003782865315343</v>
      </c>
      <c r="M548" s="2">
        <f>IF(Table1[[#This Row],[Column8]]="","",(1+M547)*(L548)-1)</f>
        <v>0.24060407453326782</v>
      </c>
    </row>
    <row r="549" spans="1:13" x14ac:dyDescent="0.25">
      <c r="A549" s="15">
        <f t="shared" si="16"/>
        <v>43594</v>
      </c>
      <c r="B549" s="25">
        <f t="shared" si="17"/>
        <v>9.9500000000000005E-2</v>
      </c>
      <c r="C549" s="3">
        <f>IF(Table1[[#This Row],[Tesouro Prefixado]]="","",(B549+1)^(1/252))</f>
        <v>1.0003764816888006</v>
      </c>
      <c r="D549" s="2">
        <f>IF(Table1[[#This Row],[Column2]]="","",(1+D548)*(C549)-1)</f>
        <v>0.2286263147852452</v>
      </c>
      <c r="E549" s="1">
        <f>IF(Table1[[#This Row],[Column1]]="","",VLOOKUP(A549,COPOMs!B:E,4)+prêmio_de_risco)</f>
        <v>0.10249999999999998</v>
      </c>
      <c r="F549" s="3">
        <f>IF(Table1[[#This Row],[Tesouro Selic: Cenário 1]]="","",(E549+1)^(1/252))</f>
        <v>1.0003872985058613</v>
      </c>
      <c r="G549" s="2">
        <f>IF(Table1[[#This Row],[Column4]]="","",(1+G548)*(F549)-1)</f>
        <v>0.22844180306789497</v>
      </c>
      <c r="H549" s="1">
        <f>IF(Table1[[#This Row],[Column1]]="","",VLOOKUP(A549,COPOMs!B:H,7)+prêmio_de_risco)</f>
        <v>8.2500000000000046E-2</v>
      </c>
      <c r="I549" s="3">
        <f>IF(Table1[[#This Row],[Tesouro Selic: Cenário 2]]="","",(H549+1)^(1/252))</f>
        <v>1.0003146255989155</v>
      </c>
      <c r="J549" s="2">
        <f>IF(Table1[[#This Row],[Column6]]="","",(1+J548)*(I549)-1)</f>
        <v>0.18394959620387219</v>
      </c>
      <c r="K549" s="1">
        <f>IF(Table1[[#This Row],[Column1]]="","",VLOOKUP(A549,COPOMs!B:K,10)+prêmio_de_risco)</f>
        <v>9.9999999999999978E-2</v>
      </c>
      <c r="L549" s="3">
        <f>IF(Table1[[#This Row],[Tesouro Selic: Cenário 3]]="","",(K549+1)^(1/252))</f>
        <v>1.0003782865315343</v>
      </c>
      <c r="M549" s="2">
        <f>IF(Table1[[#This Row],[Column8]]="","",(1+M548)*(L549)-1)</f>
        <v>0.24107337834563025</v>
      </c>
    </row>
    <row r="550" spans="1:13" x14ac:dyDescent="0.25">
      <c r="A550" s="15">
        <f t="shared" si="16"/>
        <v>43595</v>
      </c>
      <c r="B550" s="25">
        <f t="shared" si="17"/>
        <v>9.9500000000000005E-2</v>
      </c>
      <c r="C550" s="3">
        <f>IF(Table1[[#This Row],[Tesouro Prefixado]]="","",(B550+1)^(1/252))</f>
        <v>1.0003764816888006</v>
      </c>
      <c r="D550" s="2">
        <f>IF(Table1[[#This Row],[Column2]]="","",(1+D549)*(C550)-1)</f>
        <v>0.22908887009514034</v>
      </c>
      <c r="E550" s="1">
        <f>IF(Table1[[#This Row],[Column1]]="","",VLOOKUP(A550,COPOMs!B:E,4)+prêmio_de_risco)</f>
        <v>0.10249999999999998</v>
      </c>
      <c r="F550" s="3">
        <f>IF(Table1[[#This Row],[Tesouro Selic: Cenário 1]]="","",(E550+1)^(1/252))</f>
        <v>1.0003872985058613</v>
      </c>
      <c r="G550" s="2">
        <f>IF(Table1[[#This Row],[Column4]]="","",(1+G549)*(F550)-1)</f>
        <v>0.2289175767427607</v>
      </c>
      <c r="H550" s="1">
        <f>IF(Table1[[#This Row],[Column1]]="","",VLOOKUP(A550,COPOMs!B:H,7)+prêmio_de_risco)</f>
        <v>8.2500000000000046E-2</v>
      </c>
      <c r="I550" s="3">
        <f>IF(Table1[[#This Row],[Tesouro Selic: Cenário 2]]="","",(H550+1)^(1/252))</f>
        <v>1.0003146255989155</v>
      </c>
      <c r="J550" s="2">
        <f>IF(Table1[[#This Row],[Column6]]="","",(1+J549)*(I550)-1)</f>
        <v>0.18432209705466351</v>
      </c>
      <c r="K550" s="1">
        <f>IF(Table1[[#This Row],[Column1]]="","",VLOOKUP(A550,COPOMs!B:K,10)+prêmio_de_risco)</f>
        <v>9.9999999999999978E-2</v>
      </c>
      <c r="L550" s="3">
        <f>IF(Table1[[#This Row],[Tesouro Selic: Cenário 3]]="","",(K550+1)^(1/252))</f>
        <v>1.0003782865315343</v>
      </c>
      <c r="M550" s="2">
        <f>IF(Table1[[#This Row],[Column8]]="","",(1+M549)*(L550)-1)</f>
        <v>0.24154285968930411</v>
      </c>
    </row>
    <row r="551" spans="1:13" x14ac:dyDescent="0.25">
      <c r="A551" s="15">
        <f t="shared" si="16"/>
        <v>43598</v>
      </c>
      <c r="B551" s="25">
        <f t="shared" si="17"/>
        <v>9.9500000000000005E-2</v>
      </c>
      <c r="C551" s="3">
        <f>IF(Table1[[#This Row],[Tesouro Prefixado]]="","",(B551+1)^(1/252))</f>
        <v>1.0003764816888006</v>
      </c>
      <c r="D551" s="2">
        <f>IF(Table1[[#This Row],[Column2]]="","",(1+D550)*(C551)-1)</f>
        <v>0.22955159954863968</v>
      </c>
      <c r="E551" s="1">
        <f>IF(Table1[[#This Row],[Column1]]="","",VLOOKUP(A551,COPOMs!B:E,4)+prêmio_de_risco)</f>
        <v>0.10249999999999998</v>
      </c>
      <c r="F551" s="3">
        <f>IF(Table1[[#This Row],[Tesouro Selic: Cenário 1]]="","",(E551+1)^(1/252))</f>
        <v>1.0003872985058613</v>
      </c>
      <c r="G551" s="2">
        <f>IF(Table1[[#This Row],[Column4]]="","",(1+G550)*(F551)-1)</f>
        <v>0.22939353468405987</v>
      </c>
      <c r="H551" s="1">
        <f>IF(Table1[[#This Row],[Column1]]="","",VLOOKUP(A551,COPOMs!B:H,7)+prêmio_de_risco)</f>
        <v>8.2500000000000046E-2</v>
      </c>
      <c r="I551" s="3">
        <f>IF(Table1[[#This Row],[Tesouro Selic: Cenário 2]]="","",(H551+1)^(1/252))</f>
        <v>1.0003146255989155</v>
      </c>
      <c r="J551" s="2">
        <f>IF(Table1[[#This Row],[Column6]]="","",(1+J550)*(I551)-1)</f>
        <v>0.18469471510375812</v>
      </c>
      <c r="K551" s="1">
        <f>IF(Table1[[#This Row],[Column1]]="","",VLOOKUP(A551,COPOMs!B:K,10)+prêmio_de_risco)</f>
        <v>9.9999999999999978E-2</v>
      </c>
      <c r="L551" s="3">
        <f>IF(Table1[[#This Row],[Tesouro Selic: Cenário 3]]="","",(K551+1)^(1/252))</f>
        <v>1.0003782865315343</v>
      </c>
      <c r="M551" s="2">
        <f>IF(Table1[[#This Row],[Column8]]="","",(1+M550)*(L551)-1)</f>
        <v>0.24201251863144702</v>
      </c>
    </row>
    <row r="552" spans="1:13" x14ac:dyDescent="0.25">
      <c r="A552" s="15">
        <f t="shared" si="16"/>
        <v>43599</v>
      </c>
      <c r="B552" s="25">
        <f t="shared" si="17"/>
        <v>9.9500000000000005E-2</v>
      </c>
      <c r="C552" s="3">
        <f>IF(Table1[[#This Row],[Tesouro Prefixado]]="","",(B552+1)^(1/252))</f>
        <v>1.0003764816888006</v>
      </c>
      <c r="D552" s="2">
        <f>IF(Table1[[#This Row],[Column2]]="","",(1+D551)*(C552)-1)</f>
        <v>0.23001450321130523</v>
      </c>
      <c r="E552" s="1">
        <f>IF(Table1[[#This Row],[Column1]]="","",VLOOKUP(A552,COPOMs!B:E,4)+prêmio_de_risco)</f>
        <v>0.10249999999999998</v>
      </c>
      <c r="F552" s="3">
        <f>IF(Table1[[#This Row],[Tesouro Selic: Cenário 1]]="","",(E552+1)^(1/252))</f>
        <v>1.0003872985058613</v>
      </c>
      <c r="G552" s="2">
        <f>IF(Table1[[#This Row],[Column4]]="","",(1+G551)*(F552)-1)</f>
        <v>0.22986967696315852</v>
      </c>
      <c r="H552" s="1">
        <f>IF(Table1[[#This Row],[Column1]]="","",VLOOKUP(A552,COPOMs!B:H,7)+prêmio_de_risco)</f>
        <v>8.2500000000000046E-2</v>
      </c>
      <c r="I552" s="3">
        <f>IF(Table1[[#This Row],[Tesouro Selic: Cenário 2]]="","",(H552+1)^(1/252))</f>
        <v>1.0003146255989155</v>
      </c>
      <c r="J552" s="2">
        <f>IF(Table1[[#This Row],[Column6]]="","",(1+J551)*(I552)-1)</f>
        <v>0.18506745038802963</v>
      </c>
      <c r="K552" s="1">
        <f>IF(Table1[[#This Row],[Column1]]="","",VLOOKUP(A552,COPOMs!B:K,10)+prêmio_de_risco)</f>
        <v>9.9999999999999978E-2</v>
      </c>
      <c r="L552" s="3">
        <f>IF(Table1[[#This Row],[Tesouro Selic: Cenário 3]]="","",(K552+1)^(1/252))</f>
        <v>1.0003782865315343</v>
      </c>
      <c r="M552" s="2">
        <f>IF(Table1[[#This Row],[Column8]]="","",(1+M551)*(L552)-1)</f>
        <v>0.24248235523924233</v>
      </c>
    </row>
    <row r="553" spans="1:13" x14ac:dyDescent="0.25">
      <c r="A553" s="15">
        <f t="shared" si="16"/>
        <v>43600</v>
      </c>
      <c r="B553" s="25">
        <f t="shared" si="17"/>
        <v>9.9500000000000005E-2</v>
      </c>
      <c r="C553" s="3">
        <f>IF(Table1[[#This Row],[Tesouro Prefixado]]="","",(B553+1)^(1/252))</f>
        <v>1.0003764816888006</v>
      </c>
      <c r="D553" s="2">
        <f>IF(Table1[[#This Row],[Column2]]="","",(1+D552)*(C553)-1)</f>
        <v>0.23047758114872341</v>
      </c>
      <c r="E553" s="1">
        <f>IF(Table1[[#This Row],[Column1]]="","",VLOOKUP(A553,COPOMs!B:E,4)+prêmio_de_risco)</f>
        <v>0.10249999999999998</v>
      </c>
      <c r="F553" s="3">
        <f>IF(Table1[[#This Row],[Tesouro Selic: Cenário 1]]="","",(E553+1)^(1/252))</f>
        <v>1.0003872985058613</v>
      </c>
      <c r="G553" s="2">
        <f>IF(Table1[[#This Row],[Column4]]="","",(1+G552)*(F553)-1)</f>
        <v>0.23034600365145042</v>
      </c>
      <c r="H553" s="1">
        <f>IF(Table1[[#This Row],[Column1]]="","",VLOOKUP(A553,COPOMs!B:H,7)+prêmio_de_risco)</f>
        <v>8.2500000000000046E-2</v>
      </c>
      <c r="I553" s="3">
        <f>IF(Table1[[#This Row],[Tesouro Selic: Cenário 2]]="","",(H553+1)^(1/252))</f>
        <v>1.0003146255989155</v>
      </c>
      <c r="J553" s="2">
        <f>IF(Table1[[#This Row],[Column6]]="","",(1+J552)*(I553)-1)</f>
        <v>0.1854403029443632</v>
      </c>
      <c r="K553" s="1">
        <f>IF(Table1[[#This Row],[Column1]]="","",VLOOKUP(A553,COPOMs!B:K,10)+prêmio_de_risco)</f>
        <v>9.9999999999999978E-2</v>
      </c>
      <c r="L553" s="3">
        <f>IF(Table1[[#This Row],[Tesouro Selic: Cenário 3]]="","",(K553+1)^(1/252))</f>
        <v>1.0003782865315343</v>
      </c>
      <c r="M553" s="2">
        <f>IF(Table1[[#This Row],[Column8]]="","",(1+M552)*(L553)-1)</f>
        <v>0.2429523695798983</v>
      </c>
    </row>
    <row r="554" spans="1:13" x14ac:dyDescent="0.25">
      <c r="A554" s="15">
        <f t="shared" si="16"/>
        <v>43601</v>
      </c>
      <c r="B554" s="25">
        <f t="shared" si="17"/>
        <v>9.9500000000000005E-2</v>
      </c>
      <c r="C554" s="3">
        <f>IF(Table1[[#This Row],[Tesouro Prefixado]]="","",(B554+1)^(1/252))</f>
        <v>1.0003764816888006</v>
      </c>
      <c r="D554" s="2">
        <f>IF(Table1[[#This Row],[Column2]]="","",(1+D553)*(C554)-1)</f>
        <v>0.23094083342650551</v>
      </c>
      <c r="E554" s="1">
        <f>IF(Table1[[#This Row],[Column1]]="","",VLOOKUP(A554,COPOMs!B:E,4)+prêmio_de_risco)</f>
        <v>0.10249999999999998</v>
      </c>
      <c r="F554" s="3">
        <f>IF(Table1[[#This Row],[Tesouro Selic: Cenário 1]]="","",(E554+1)^(1/252))</f>
        <v>1.0003872985058613</v>
      </c>
      <c r="G554" s="2">
        <f>IF(Table1[[#This Row],[Column4]]="","",(1+G553)*(F554)-1)</f>
        <v>0.23082251482035709</v>
      </c>
      <c r="H554" s="1">
        <f>IF(Table1[[#This Row],[Column1]]="","",VLOOKUP(A554,COPOMs!B:H,7)+prêmio_de_risco)</f>
        <v>8.2500000000000046E-2</v>
      </c>
      <c r="I554" s="3">
        <f>IF(Table1[[#This Row],[Tesouro Selic: Cenário 2]]="","",(H554+1)^(1/252))</f>
        <v>1.0003146255989155</v>
      </c>
      <c r="J554" s="2">
        <f>IF(Table1[[#This Row],[Column6]]="","",(1+J553)*(I554)-1)</f>
        <v>0.18581327280965554</v>
      </c>
      <c r="K554" s="1">
        <f>IF(Table1[[#This Row],[Column1]]="","",VLOOKUP(A554,COPOMs!B:K,10)+prêmio_de_risco)</f>
        <v>9.9999999999999978E-2</v>
      </c>
      <c r="L554" s="3">
        <f>IF(Table1[[#This Row],[Tesouro Selic: Cenário 3]]="","",(K554+1)^(1/252))</f>
        <v>1.0003782865315343</v>
      </c>
      <c r="M554" s="2">
        <f>IF(Table1[[#This Row],[Column8]]="","",(1+M553)*(L554)-1)</f>
        <v>0.24342256172064891</v>
      </c>
    </row>
    <row r="555" spans="1:13" x14ac:dyDescent="0.25">
      <c r="A555" s="15">
        <f t="shared" si="16"/>
        <v>43602</v>
      </c>
      <c r="B555" s="25">
        <f t="shared" si="17"/>
        <v>9.9500000000000005E-2</v>
      </c>
      <c r="C555" s="3">
        <f>IF(Table1[[#This Row],[Tesouro Prefixado]]="","",(B555+1)^(1/252))</f>
        <v>1.0003764816888006</v>
      </c>
      <c r="D555" s="2">
        <f>IF(Table1[[#This Row],[Column2]]="","",(1+D554)*(C555)-1)</f>
        <v>0.23140426011028747</v>
      </c>
      <c r="E555" s="1">
        <f>IF(Table1[[#This Row],[Column1]]="","",VLOOKUP(A555,COPOMs!B:E,4)+prêmio_de_risco)</f>
        <v>0.10249999999999998</v>
      </c>
      <c r="F555" s="3">
        <f>IF(Table1[[#This Row],[Tesouro Selic: Cenário 1]]="","",(E555+1)^(1/252))</f>
        <v>1.0003872985058613</v>
      </c>
      <c r="G555" s="2">
        <f>IF(Table1[[#This Row],[Column4]]="","",(1+G554)*(F555)-1)</f>
        <v>0.2312992105413274</v>
      </c>
      <c r="H555" s="1">
        <f>IF(Table1[[#This Row],[Column1]]="","",VLOOKUP(A555,COPOMs!B:H,7)+prêmio_de_risco)</f>
        <v>8.2500000000000046E-2</v>
      </c>
      <c r="I555" s="3">
        <f>IF(Table1[[#This Row],[Tesouro Selic: Cenário 2]]="","",(H555+1)^(1/252))</f>
        <v>1.0003146255989155</v>
      </c>
      <c r="J555" s="2">
        <f>IF(Table1[[#This Row],[Column6]]="","",(1+J554)*(I555)-1)</f>
        <v>0.18618636002081512</v>
      </c>
      <c r="K555" s="1">
        <f>IF(Table1[[#This Row],[Column1]]="","",VLOOKUP(A555,COPOMs!B:K,10)+prêmio_de_risco)</f>
        <v>9.9999999999999978E-2</v>
      </c>
      <c r="L555" s="3">
        <f>IF(Table1[[#This Row],[Tesouro Selic: Cenário 3]]="","",(K555+1)^(1/252))</f>
        <v>1.0003782865315343</v>
      </c>
      <c r="M555" s="2">
        <f>IF(Table1[[#This Row],[Column8]]="","",(1+M554)*(L555)-1)</f>
        <v>0.2438929317287537</v>
      </c>
    </row>
    <row r="556" spans="1:13" x14ac:dyDescent="0.25">
      <c r="A556" s="15">
        <f t="shared" si="16"/>
        <v>43605</v>
      </c>
      <c r="B556" s="25">
        <f t="shared" si="17"/>
        <v>9.9500000000000005E-2</v>
      </c>
      <c r="C556" s="3">
        <f>IF(Table1[[#This Row],[Tesouro Prefixado]]="","",(B556+1)^(1/252))</f>
        <v>1.0003764816888006</v>
      </c>
      <c r="D556" s="2">
        <f>IF(Table1[[#This Row],[Column2]]="","",(1+D555)*(C556)-1)</f>
        <v>0.23186786126572989</v>
      </c>
      <c r="E556" s="1">
        <f>IF(Table1[[#This Row],[Column1]]="","",VLOOKUP(A556,COPOMs!B:E,4)+prêmio_de_risco)</f>
        <v>0.10249999999999998</v>
      </c>
      <c r="F556" s="3">
        <f>IF(Table1[[#This Row],[Tesouro Selic: Cenário 1]]="","",(E556+1)^(1/252))</f>
        <v>1.0003872985058613</v>
      </c>
      <c r="G556" s="2">
        <f>IF(Table1[[#This Row],[Column4]]="","",(1+G555)*(F556)-1)</f>
        <v>0.23177609088583817</v>
      </c>
      <c r="H556" s="1">
        <f>IF(Table1[[#This Row],[Column1]]="","",VLOOKUP(A556,COPOMs!B:H,7)+prêmio_de_risco)</f>
        <v>8.2500000000000046E-2</v>
      </c>
      <c r="I556" s="3">
        <f>IF(Table1[[#This Row],[Tesouro Selic: Cenário 2]]="","",(H556+1)^(1/252))</f>
        <v>1.0003146255989155</v>
      </c>
      <c r="J556" s="2">
        <f>IF(Table1[[#This Row],[Column6]]="","",(1+J555)*(I556)-1)</f>
        <v>0.18655956461476197</v>
      </c>
      <c r="K556" s="1">
        <f>IF(Table1[[#This Row],[Column1]]="","",VLOOKUP(A556,COPOMs!B:K,10)+prêmio_de_risco)</f>
        <v>9.9999999999999978E-2</v>
      </c>
      <c r="L556" s="3">
        <f>IF(Table1[[#This Row],[Tesouro Selic: Cenário 3]]="","",(K556+1)^(1/252))</f>
        <v>1.0003782865315343</v>
      </c>
      <c r="M556" s="2">
        <f>IF(Table1[[#This Row],[Column8]]="","",(1+M555)*(L556)-1)</f>
        <v>0.2443634796714973</v>
      </c>
    </row>
    <row r="557" spans="1:13" x14ac:dyDescent="0.25">
      <c r="A557" s="15">
        <f t="shared" si="16"/>
        <v>43606</v>
      </c>
      <c r="B557" s="25">
        <f t="shared" si="17"/>
        <v>9.9500000000000005E-2</v>
      </c>
      <c r="C557" s="3">
        <f>IF(Table1[[#This Row],[Tesouro Prefixado]]="","",(B557+1)^(1/252))</f>
        <v>1.0003764816888006</v>
      </c>
      <c r="D557" s="2">
        <f>IF(Table1[[#This Row],[Column2]]="","",(1+D556)*(C557)-1)</f>
        <v>0.23233163695851844</v>
      </c>
      <c r="E557" s="1">
        <f>IF(Table1[[#This Row],[Column1]]="","",VLOOKUP(A557,COPOMs!B:E,4)+prêmio_de_risco)</f>
        <v>0.10249999999999998</v>
      </c>
      <c r="F557" s="3">
        <f>IF(Table1[[#This Row],[Tesouro Selic: Cenário 1]]="","",(E557+1)^(1/252))</f>
        <v>1.0003872985058613</v>
      </c>
      <c r="G557" s="2">
        <f>IF(Table1[[#This Row],[Column4]]="","",(1+G556)*(F557)-1)</f>
        <v>0.23225315592539397</v>
      </c>
      <c r="H557" s="1">
        <f>IF(Table1[[#This Row],[Column1]]="","",VLOOKUP(A557,COPOMs!B:H,7)+prêmio_de_risco)</f>
        <v>8.2500000000000046E-2</v>
      </c>
      <c r="I557" s="3">
        <f>IF(Table1[[#This Row],[Tesouro Selic: Cenário 2]]="","",(H557+1)^(1/252))</f>
        <v>1.0003146255989155</v>
      </c>
      <c r="J557" s="2">
        <f>IF(Table1[[#This Row],[Column6]]="","",(1+J556)*(I557)-1)</f>
        <v>0.18693288662842789</v>
      </c>
      <c r="K557" s="1">
        <f>IF(Table1[[#This Row],[Column1]]="","",VLOOKUP(A557,COPOMs!B:K,10)+prêmio_de_risco)</f>
        <v>9.9999999999999978E-2</v>
      </c>
      <c r="L557" s="3">
        <f>IF(Table1[[#This Row],[Tesouro Selic: Cenário 3]]="","",(K557+1)^(1/252))</f>
        <v>1.0003782865315343</v>
      </c>
      <c r="M557" s="2">
        <f>IF(Table1[[#This Row],[Column8]]="","",(1+M556)*(L557)-1)</f>
        <v>0.24483420561619007</v>
      </c>
    </row>
    <row r="558" spans="1:13" x14ac:dyDescent="0.25">
      <c r="A558" s="15">
        <f t="shared" si="16"/>
        <v>43607</v>
      </c>
      <c r="B558" s="25">
        <f t="shared" si="17"/>
        <v>9.9500000000000005E-2</v>
      </c>
      <c r="C558" s="3">
        <f>IF(Table1[[#This Row],[Tesouro Prefixado]]="","",(B558+1)^(1/252))</f>
        <v>1.0003764816888006</v>
      </c>
      <c r="D558" s="2">
        <f>IF(Table1[[#This Row],[Column2]]="","",(1+D557)*(C558)-1)</f>
        <v>0.232795587254363</v>
      </c>
      <c r="E558" s="1">
        <f>IF(Table1[[#This Row],[Column1]]="","",VLOOKUP(A558,COPOMs!B:E,4)+prêmio_de_risco)</f>
        <v>0.10249999999999998</v>
      </c>
      <c r="F558" s="3">
        <f>IF(Table1[[#This Row],[Tesouro Selic: Cenário 1]]="","",(E558+1)^(1/252))</f>
        <v>1.0003872985058613</v>
      </c>
      <c r="G558" s="2">
        <f>IF(Table1[[#This Row],[Column4]]="","",(1+G557)*(F558)-1)</f>
        <v>0.2327304057315267</v>
      </c>
      <c r="H558" s="1">
        <f>IF(Table1[[#This Row],[Column1]]="","",VLOOKUP(A558,COPOMs!B:H,7)+prêmio_de_risco)</f>
        <v>8.2500000000000046E-2</v>
      </c>
      <c r="I558" s="3">
        <f>IF(Table1[[#This Row],[Tesouro Selic: Cenário 2]]="","",(H558+1)^(1/252))</f>
        <v>1.0003146255989155</v>
      </c>
      <c r="J558" s="2">
        <f>IF(Table1[[#This Row],[Column6]]="","",(1+J557)*(I558)-1)</f>
        <v>0.18730632609875575</v>
      </c>
      <c r="K558" s="1">
        <f>IF(Table1[[#This Row],[Column1]]="","",VLOOKUP(A558,COPOMs!B:K,10)+prêmio_de_risco)</f>
        <v>9.9999999999999978E-2</v>
      </c>
      <c r="L558" s="3">
        <f>IF(Table1[[#This Row],[Tesouro Selic: Cenário 3]]="","",(K558+1)^(1/252))</f>
        <v>1.0003782865315343</v>
      </c>
      <c r="M558" s="2">
        <f>IF(Table1[[#This Row],[Column8]]="","",(1+M557)*(L558)-1)</f>
        <v>0.24530510963016794</v>
      </c>
    </row>
    <row r="559" spans="1:13" x14ac:dyDescent="0.25">
      <c r="A559" s="15">
        <f t="shared" si="16"/>
        <v>43608</v>
      </c>
      <c r="B559" s="25">
        <f t="shared" si="17"/>
        <v>9.9500000000000005E-2</v>
      </c>
      <c r="C559" s="3">
        <f>IF(Table1[[#This Row],[Tesouro Prefixado]]="","",(B559+1)^(1/252))</f>
        <v>1.0003764816888006</v>
      </c>
      <c r="D559" s="2">
        <f>IF(Table1[[#This Row],[Column2]]="","",(1+D558)*(C559)-1)</f>
        <v>0.23325971221899833</v>
      </c>
      <c r="E559" s="1">
        <f>IF(Table1[[#This Row],[Column1]]="","",VLOOKUP(A559,COPOMs!B:E,4)+prêmio_de_risco)</f>
        <v>0.10249999999999998</v>
      </c>
      <c r="F559" s="3">
        <f>IF(Table1[[#This Row],[Tesouro Selic: Cenário 1]]="","",(E559+1)^(1/252))</f>
        <v>1.0003872985058613</v>
      </c>
      <c r="G559" s="2">
        <f>IF(Table1[[#This Row],[Column4]]="","",(1+G558)*(F559)-1)</f>
        <v>0.23320784037579623</v>
      </c>
      <c r="H559" s="1">
        <f>IF(Table1[[#This Row],[Column1]]="","",VLOOKUP(A559,COPOMs!B:H,7)+prêmio_de_risco)</f>
        <v>8.2500000000000046E-2</v>
      </c>
      <c r="I559" s="3">
        <f>IF(Table1[[#This Row],[Tesouro Selic: Cenário 2]]="","",(H559+1)^(1/252))</f>
        <v>1.0003146255989155</v>
      </c>
      <c r="J559" s="2">
        <f>IF(Table1[[#This Row],[Column6]]="","",(1+J558)*(I559)-1)</f>
        <v>0.18767988306270067</v>
      </c>
      <c r="K559" s="1">
        <f>IF(Table1[[#This Row],[Column1]]="","",VLOOKUP(A559,COPOMs!B:K,10)+prêmio_de_risco)</f>
        <v>9.9999999999999978E-2</v>
      </c>
      <c r="L559" s="3">
        <f>IF(Table1[[#This Row],[Tesouro Selic: Cenário 3]]="","",(K559+1)^(1/252))</f>
        <v>1.0003782865315343</v>
      </c>
      <c r="M559" s="2">
        <f>IF(Table1[[#This Row],[Column8]]="","",(1+M558)*(L559)-1)</f>
        <v>0.24577619178079191</v>
      </c>
    </row>
    <row r="560" spans="1:13" x14ac:dyDescent="0.25">
      <c r="A560" s="15">
        <f t="shared" si="16"/>
        <v>43609</v>
      </c>
      <c r="B560" s="25">
        <f t="shared" si="17"/>
        <v>9.9500000000000005E-2</v>
      </c>
      <c r="C560" s="3">
        <f>IF(Table1[[#This Row],[Tesouro Prefixado]]="","",(B560+1)^(1/252))</f>
        <v>1.0003764816888006</v>
      </c>
      <c r="D560" s="2">
        <f>IF(Table1[[#This Row],[Column2]]="","",(1+D559)*(C560)-1)</f>
        <v>0.23372401191818426</v>
      </c>
      <c r="E560" s="1">
        <f>IF(Table1[[#This Row],[Column1]]="","",VLOOKUP(A560,COPOMs!B:E,4)+prêmio_de_risco)</f>
        <v>0.10249999999999998</v>
      </c>
      <c r="F560" s="3">
        <f>IF(Table1[[#This Row],[Tesouro Selic: Cenário 1]]="","",(E560+1)^(1/252))</f>
        <v>1.0003872985058613</v>
      </c>
      <c r="G560" s="2">
        <f>IF(Table1[[#This Row],[Column4]]="","",(1+G559)*(F560)-1)</f>
        <v>0.23368545992979017</v>
      </c>
      <c r="H560" s="1">
        <f>IF(Table1[[#This Row],[Column1]]="","",VLOOKUP(A560,COPOMs!B:H,7)+prêmio_de_risco)</f>
        <v>8.2500000000000046E-2</v>
      </c>
      <c r="I560" s="3">
        <f>IF(Table1[[#This Row],[Tesouro Selic: Cenário 2]]="","",(H560+1)^(1/252))</f>
        <v>1.0003146255989155</v>
      </c>
      <c r="J560" s="2">
        <f>IF(Table1[[#This Row],[Column6]]="","",(1+J559)*(I560)-1)</f>
        <v>0.18805355755722908</v>
      </c>
      <c r="K560" s="1">
        <f>IF(Table1[[#This Row],[Column1]]="","",VLOOKUP(A560,COPOMs!B:K,10)+prêmio_de_risco)</f>
        <v>9.9999999999999978E-2</v>
      </c>
      <c r="L560" s="3">
        <f>IF(Table1[[#This Row],[Tesouro Selic: Cenário 3]]="","",(K560+1)^(1/252))</f>
        <v>1.0003782865315343</v>
      </c>
      <c r="M560" s="2">
        <f>IF(Table1[[#This Row],[Column8]]="","",(1+M559)*(L560)-1)</f>
        <v>0.24624745213544874</v>
      </c>
    </row>
    <row r="561" spans="1:13" x14ac:dyDescent="0.25">
      <c r="A561" s="15">
        <f t="shared" si="16"/>
        <v>43612</v>
      </c>
      <c r="B561" s="25">
        <f t="shared" si="17"/>
        <v>9.9500000000000005E-2</v>
      </c>
      <c r="C561" s="3">
        <f>IF(Table1[[#This Row],[Tesouro Prefixado]]="","",(B561+1)^(1/252))</f>
        <v>1.0003764816888006</v>
      </c>
      <c r="D561" s="2">
        <f>IF(Table1[[#This Row],[Column2]]="","",(1+D560)*(C561)-1)</f>
        <v>0.23418848641770507</v>
      </c>
      <c r="E561" s="1">
        <f>IF(Table1[[#This Row],[Column1]]="","",VLOOKUP(A561,COPOMs!B:E,4)+prêmio_de_risco)</f>
        <v>0.10249999999999998</v>
      </c>
      <c r="F561" s="3">
        <f>IF(Table1[[#This Row],[Tesouro Selic: Cenário 1]]="","",(E561+1)^(1/252))</f>
        <v>1.0003872985058613</v>
      </c>
      <c r="G561" s="2">
        <f>IF(Table1[[#This Row],[Column4]]="","",(1+G560)*(F561)-1)</f>
        <v>0.2341632644651237</v>
      </c>
      <c r="H561" s="1">
        <f>IF(Table1[[#This Row],[Column1]]="","",VLOOKUP(A561,COPOMs!B:H,7)+prêmio_de_risco)</f>
        <v>8.2500000000000046E-2</v>
      </c>
      <c r="I561" s="3">
        <f>IF(Table1[[#This Row],[Tesouro Selic: Cenário 2]]="","",(H561+1)^(1/252))</f>
        <v>1.0003146255989155</v>
      </c>
      <c r="J561" s="2">
        <f>IF(Table1[[#This Row],[Column6]]="","",(1+J560)*(I561)-1)</f>
        <v>0.18842734961931917</v>
      </c>
      <c r="K561" s="1">
        <f>IF(Table1[[#This Row],[Column1]]="","",VLOOKUP(A561,COPOMs!B:K,10)+prêmio_de_risco)</f>
        <v>9.9999999999999978E-2</v>
      </c>
      <c r="L561" s="3">
        <f>IF(Table1[[#This Row],[Tesouro Selic: Cenário 3]]="","",(K561+1)^(1/252))</f>
        <v>1.0003782865315343</v>
      </c>
      <c r="M561" s="2">
        <f>IF(Table1[[#This Row],[Column8]]="","",(1+M560)*(L561)-1)</f>
        <v>0.24671889076155051</v>
      </c>
    </row>
    <row r="562" spans="1:13" x14ac:dyDescent="0.25">
      <c r="A562" s="15">
        <f t="shared" si="16"/>
        <v>43613</v>
      </c>
      <c r="B562" s="25">
        <f t="shared" si="17"/>
        <v>9.9500000000000005E-2</v>
      </c>
      <c r="C562" s="3">
        <f>IF(Table1[[#This Row],[Tesouro Prefixado]]="","",(B562+1)^(1/252))</f>
        <v>1.0003764816888006</v>
      </c>
      <c r="D562" s="2">
        <f>IF(Table1[[#This Row],[Column2]]="","",(1+D561)*(C562)-1)</f>
        <v>0.23465313578336988</v>
      </c>
      <c r="E562" s="1">
        <f>IF(Table1[[#This Row],[Column1]]="","",VLOOKUP(A562,COPOMs!B:E,4)+prêmio_de_risco)</f>
        <v>0.10249999999999998</v>
      </c>
      <c r="F562" s="3">
        <f>IF(Table1[[#This Row],[Tesouro Selic: Cenário 1]]="","",(E562+1)^(1/252))</f>
        <v>1.0003872985058613</v>
      </c>
      <c r="G562" s="2">
        <f>IF(Table1[[#This Row],[Column4]]="","",(1+G561)*(F562)-1)</f>
        <v>0.23464125405343994</v>
      </c>
      <c r="H562" s="1">
        <f>IF(Table1[[#This Row],[Column1]]="","",VLOOKUP(A562,COPOMs!B:H,7)+prêmio_de_risco)</f>
        <v>8.2500000000000046E-2</v>
      </c>
      <c r="I562" s="3">
        <f>IF(Table1[[#This Row],[Tesouro Selic: Cenário 2]]="","",(H562+1)^(1/252))</f>
        <v>1.0003146255989155</v>
      </c>
      <c r="J562" s="2">
        <f>IF(Table1[[#This Row],[Column6]]="","",(1+J561)*(I562)-1)</f>
        <v>0.1888012592859607</v>
      </c>
      <c r="K562" s="1">
        <f>IF(Table1[[#This Row],[Column1]]="","",VLOOKUP(A562,COPOMs!B:K,10)+prêmio_de_risco)</f>
        <v>9.9999999999999978E-2</v>
      </c>
      <c r="L562" s="3">
        <f>IF(Table1[[#This Row],[Tesouro Selic: Cenário 3]]="","",(K562+1)^(1/252))</f>
        <v>1.0003782865315343</v>
      </c>
      <c r="M562" s="2">
        <f>IF(Table1[[#This Row],[Column8]]="","",(1+M561)*(L562)-1)</f>
        <v>0.24719050772653506</v>
      </c>
    </row>
    <row r="563" spans="1:13" x14ac:dyDescent="0.25">
      <c r="A563" s="15">
        <f t="shared" si="16"/>
        <v>43614</v>
      </c>
      <c r="B563" s="25">
        <f t="shared" si="17"/>
        <v>9.9500000000000005E-2</v>
      </c>
      <c r="C563" s="3">
        <f>IF(Table1[[#This Row],[Tesouro Prefixado]]="","",(B563+1)^(1/252))</f>
        <v>1.0003764816888006</v>
      </c>
      <c r="D563" s="2">
        <f>IF(Table1[[#This Row],[Column2]]="","",(1+D562)*(C563)-1)</f>
        <v>0.23511796008101249</v>
      </c>
      <c r="E563" s="1">
        <f>IF(Table1[[#This Row],[Column1]]="","",VLOOKUP(A563,COPOMs!B:E,4)+prêmio_de_risco)</f>
        <v>0.10249999999999998</v>
      </c>
      <c r="F563" s="3">
        <f>IF(Table1[[#This Row],[Tesouro Selic: Cenário 1]]="","",(E563+1)^(1/252))</f>
        <v>1.0003872985058613</v>
      </c>
      <c r="G563" s="2">
        <f>IF(Table1[[#This Row],[Column4]]="","",(1+G562)*(F563)-1)</f>
        <v>0.23511942876640957</v>
      </c>
      <c r="H563" s="1">
        <f>IF(Table1[[#This Row],[Column1]]="","",VLOOKUP(A563,COPOMs!B:H,7)+prêmio_de_risco)</f>
        <v>8.2500000000000046E-2</v>
      </c>
      <c r="I563" s="3">
        <f>IF(Table1[[#This Row],[Tesouro Selic: Cenário 2]]="","",(H563+1)^(1/252))</f>
        <v>1.0003146255989155</v>
      </c>
      <c r="J563" s="2">
        <f>IF(Table1[[#This Row],[Column6]]="","",(1+J562)*(I563)-1)</f>
        <v>0.18917528659415495</v>
      </c>
      <c r="K563" s="1">
        <f>IF(Table1[[#This Row],[Column1]]="","",VLOOKUP(A563,COPOMs!B:K,10)+prêmio_de_risco)</f>
        <v>9.9999999999999978E-2</v>
      </c>
      <c r="L563" s="3">
        <f>IF(Table1[[#This Row],[Tesouro Selic: Cenário 3]]="","",(K563+1)^(1/252))</f>
        <v>1.0003782865315343</v>
      </c>
      <c r="M563" s="2">
        <f>IF(Table1[[#This Row],[Column8]]="","",(1+M562)*(L563)-1)</f>
        <v>0.2476623030978653</v>
      </c>
    </row>
    <row r="564" spans="1:13" x14ac:dyDescent="0.25">
      <c r="A564" s="15">
        <f t="shared" si="16"/>
        <v>43615</v>
      </c>
      <c r="B564" s="25">
        <f t="shared" si="17"/>
        <v>9.9500000000000005E-2</v>
      </c>
      <c r="C564" s="3">
        <f>IF(Table1[[#This Row],[Tesouro Prefixado]]="","",(B564+1)^(1/252))</f>
        <v>1.0003764816888006</v>
      </c>
      <c r="D564" s="2">
        <f>IF(Table1[[#This Row],[Column2]]="","",(1+D563)*(C564)-1)</f>
        <v>0.23558295937649176</v>
      </c>
      <c r="E564" s="1">
        <f>IF(Table1[[#This Row],[Column1]]="","",VLOOKUP(A564,COPOMs!B:E,4)+prêmio_de_risco)</f>
        <v>0.10249999999999998</v>
      </c>
      <c r="F564" s="3">
        <f>IF(Table1[[#This Row],[Tesouro Selic: Cenário 1]]="","",(E564+1)^(1/252))</f>
        <v>1.0003872985058613</v>
      </c>
      <c r="G564" s="2">
        <f>IF(Table1[[#This Row],[Column4]]="","",(1+G563)*(F564)-1)</f>
        <v>0.235597788675731</v>
      </c>
      <c r="H564" s="1">
        <f>IF(Table1[[#This Row],[Column1]]="","",VLOOKUP(A564,COPOMs!B:H,7)+prêmio_de_risco)</f>
        <v>8.2500000000000046E-2</v>
      </c>
      <c r="I564" s="3">
        <f>IF(Table1[[#This Row],[Tesouro Selic: Cenário 2]]="","",(H564+1)^(1/252))</f>
        <v>1.0003146255989155</v>
      </c>
      <c r="J564" s="2">
        <f>IF(Table1[[#This Row],[Column6]]="","",(1+J563)*(I564)-1)</f>
        <v>0.1895494315809152</v>
      </c>
      <c r="K564" s="1">
        <f>IF(Table1[[#This Row],[Column1]]="","",VLOOKUP(A564,COPOMs!B:K,10)+prêmio_de_risco)</f>
        <v>9.9999999999999978E-2</v>
      </c>
      <c r="L564" s="3">
        <f>IF(Table1[[#This Row],[Tesouro Selic: Cenário 3]]="","",(K564+1)^(1/252))</f>
        <v>1.0003782865315343</v>
      </c>
      <c r="M564" s="2">
        <f>IF(Table1[[#This Row],[Column8]]="","",(1+M563)*(L564)-1)</f>
        <v>0.24813427694303014</v>
      </c>
    </row>
    <row r="565" spans="1:13" x14ac:dyDescent="0.25">
      <c r="A565" s="15">
        <f t="shared" si="16"/>
        <v>43616</v>
      </c>
      <c r="B565" s="25">
        <f t="shared" si="17"/>
        <v>9.9500000000000005E-2</v>
      </c>
      <c r="C565" s="3">
        <f>IF(Table1[[#This Row],[Tesouro Prefixado]]="","",(B565+1)^(1/252))</f>
        <v>1.0003764816888006</v>
      </c>
      <c r="D565" s="2">
        <f>IF(Table1[[#This Row],[Column2]]="","",(1+D564)*(C565)-1)</f>
        <v>0.236048133735691</v>
      </c>
      <c r="E565" s="1">
        <f>IF(Table1[[#This Row],[Column1]]="","",VLOOKUP(A565,COPOMs!B:E,4)+prêmio_de_risco)</f>
        <v>0.10249999999999998</v>
      </c>
      <c r="F565" s="3">
        <f>IF(Table1[[#This Row],[Tesouro Selic: Cenário 1]]="","",(E565+1)^(1/252))</f>
        <v>1.0003872985058613</v>
      </c>
      <c r="G565" s="2">
        <f>IF(Table1[[#This Row],[Column4]]="","",(1+G564)*(F565)-1)</f>
        <v>0.23607633385313065</v>
      </c>
      <c r="H565" s="1">
        <f>IF(Table1[[#This Row],[Column1]]="","",VLOOKUP(A565,COPOMs!B:H,7)+prêmio_de_risco)</f>
        <v>8.2500000000000046E-2</v>
      </c>
      <c r="I565" s="3">
        <f>IF(Table1[[#This Row],[Tesouro Selic: Cenário 2]]="","",(H565+1)^(1/252))</f>
        <v>1.0003146255989155</v>
      </c>
      <c r="J565" s="2">
        <f>IF(Table1[[#This Row],[Column6]]="","",(1+J564)*(I565)-1)</f>
        <v>0.18992369428326583</v>
      </c>
      <c r="K565" s="1">
        <f>IF(Table1[[#This Row],[Column1]]="","",VLOOKUP(A565,COPOMs!B:K,10)+prêmio_de_risco)</f>
        <v>9.9999999999999978E-2</v>
      </c>
      <c r="L565" s="3">
        <f>IF(Table1[[#This Row],[Tesouro Selic: Cenário 3]]="","",(K565+1)^(1/252))</f>
        <v>1.0003782865315343</v>
      </c>
      <c r="M565" s="2">
        <f>IF(Table1[[#This Row],[Column8]]="","",(1+M564)*(L565)-1)</f>
        <v>0.24860642932954402</v>
      </c>
    </row>
    <row r="566" spans="1:13" x14ac:dyDescent="0.25">
      <c r="A566" s="15">
        <f t="shared" si="16"/>
        <v>43619</v>
      </c>
      <c r="B566" s="25">
        <f t="shared" si="17"/>
        <v>9.9500000000000005E-2</v>
      </c>
      <c r="C566" s="3">
        <f>IF(Table1[[#This Row],[Tesouro Prefixado]]="","",(B566+1)^(1/252))</f>
        <v>1.0003764816888006</v>
      </c>
      <c r="D566" s="2">
        <f>IF(Table1[[#This Row],[Column2]]="","",(1+D565)*(C566)-1)</f>
        <v>0.23651348322451859</v>
      </c>
      <c r="E566" s="1">
        <f>IF(Table1[[#This Row],[Column1]]="","",VLOOKUP(A566,COPOMs!B:E,4)+prêmio_de_risco)</f>
        <v>0.10249999999999998</v>
      </c>
      <c r="F566" s="3">
        <f>IF(Table1[[#This Row],[Tesouro Selic: Cenário 1]]="","",(E566+1)^(1/252))</f>
        <v>1.0003872985058613</v>
      </c>
      <c r="G566" s="2">
        <f>IF(Table1[[#This Row],[Column4]]="","",(1+G565)*(F566)-1)</f>
        <v>0.23655506437036244</v>
      </c>
      <c r="H566" s="1">
        <f>IF(Table1[[#This Row],[Column1]]="","",VLOOKUP(A566,COPOMs!B:H,7)+prêmio_de_risco)</f>
        <v>8.2500000000000046E-2</v>
      </c>
      <c r="I566" s="3">
        <f>IF(Table1[[#This Row],[Tesouro Selic: Cenário 2]]="","",(H566+1)^(1/252))</f>
        <v>1.0003146255989155</v>
      </c>
      <c r="J566" s="2">
        <f>IF(Table1[[#This Row],[Column6]]="","",(1+J565)*(I566)-1)</f>
        <v>0.19029807473824345</v>
      </c>
      <c r="K566" s="1">
        <f>IF(Table1[[#This Row],[Column1]]="","",VLOOKUP(A566,COPOMs!B:K,10)+prêmio_de_risco)</f>
        <v>9.9999999999999978E-2</v>
      </c>
      <c r="L566" s="3">
        <f>IF(Table1[[#This Row],[Tesouro Selic: Cenário 3]]="","",(K566+1)^(1/252))</f>
        <v>1.0003782865315343</v>
      </c>
      <c r="M566" s="2">
        <f>IF(Table1[[#This Row],[Column8]]="","",(1+M565)*(L566)-1)</f>
        <v>0.24907876032494647</v>
      </c>
    </row>
    <row r="567" spans="1:13" x14ac:dyDescent="0.25">
      <c r="A567" s="15">
        <f t="shared" si="16"/>
        <v>43620</v>
      </c>
      <c r="B567" s="25">
        <f t="shared" si="17"/>
        <v>9.9500000000000005E-2</v>
      </c>
      <c r="C567" s="3">
        <f>IF(Table1[[#This Row],[Tesouro Prefixado]]="","",(B567+1)^(1/252))</f>
        <v>1.0003764816888006</v>
      </c>
      <c r="D567" s="2">
        <f>IF(Table1[[#This Row],[Column2]]="","",(1+D566)*(C567)-1)</f>
        <v>0.23697900790890758</v>
      </c>
      <c r="E567" s="1">
        <f>IF(Table1[[#This Row],[Column1]]="","",VLOOKUP(A567,COPOMs!B:E,4)+prêmio_de_risco)</f>
        <v>0.10249999999999998</v>
      </c>
      <c r="F567" s="3">
        <f>IF(Table1[[#This Row],[Tesouro Selic: Cenário 1]]="","",(E567+1)^(1/252))</f>
        <v>1.0003872985058613</v>
      </c>
      <c r="G567" s="2">
        <f>IF(Table1[[#This Row],[Column4]]="","",(1+G566)*(F567)-1)</f>
        <v>0.2370339802992083</v>
      </c>
      <c r="H567" s="1">
        <f>IF(Table1[[#This Row],[Column1]]="","",VLOOKUP(A567,COPOMs!B:H,7)+prêmio_de_risco)</f>
        <v>8.2500000000000046E-2</v>
      </c>
      <c r="I567" s="3">
        <f>IF(Table1[[#This Row],[Tesouro Selic: Cenário 2]]="","",(H567+1)^(1/252))</f>
        <v>1.0003146255989155</v>
      </c>
      <c r="J567" s="2">
        <f>IF(Table1[[#This Row],[Column6]]="","",(1+J566)*(I567)-1)</f>
        <v>0.19067257298289597</v>
      </c>
      <c r="K567" s="1">
        <f>IF(Table1[[#This Row],[Column1]]="","",VLOOKUP(A567,COPOMs!B:K,10)+prêmio_de_risco)</f>
        <v>9.9999999999999978E-2</v>
      </c>
      <c r="L567" s="3">
        <f>IF(Table1[[#This Row],[Tesouro Selic: Cenário 3]]="","",(K567+1)^(1/252))</f>
        <v>1.0003782865315343</v>
      </c>
      <c r="M567" s="2">
        <f>IF(Table1[[#This Row],[Column8]]="","",(1+M566)*(L567)-1)</f>
        <v>0.24955126999680299</v>
      </c>
    </row>
    <row r="568" spans="1:13" x14ac:dyDescent="0.25">
      <c r="A568" s="15">
        <f t="shared" si="16"/>
        <v>43621</v>
      </c>
      <c r="B568" s="25">
        <f t="shared" si="17"/>
        <v>9.9500000000000005E-2</v>
      </c>
      <c r="C568" s="3">
        <f>IF(Table1[[#This Row],[Tesouro Prefixado]]="","",(B568+1)^(1/252))</f>
        <v>1.0003764816888006</v>
      </c>
      <c r="D568" s="2">
        <f>IF(Table1[[#This Row],[Column2]]="","",(1+D567)*(C568)-1)</f>
        <v>0.23744470785481586</v>
      </c>
      <c r="E568" s="1">
        <f>IF(Table1[[#This Row],[Column1]]="","",VLOOKUP(A568,COPOMs!B:E,4)+prêmio_de_risco)</f>
        <v>0.10249999999999998</v>
      </c>
      <c r="F568" s="3">
        <f>IF(Table1[[#This Row],[Tesouro Selic: Cenário 1]]="","",(E568+1)^(1/252))</f>
        <v>1.0003872985058613</v>
      </c>
      <c r="G568" s="2">
        <f>IF(Table1[[#This Row],[Column4]]="","",(1+G567)*(F568)-1)</f>
        <v>0.23751308171147789</v>
      </c>
      <c r="H568" s="1">
        <f>IF(Table1[[#This Row],[Column1]]="","",VLOOKUP(A568,COPOMs!B:H,7)+prêmio_de_risco)</f>
        <v>8.2500000000000046E-2</v>
      </c>
      <c r="I568" s="3">
        <f>IF(Table1[[#This Row],[Tesouro Selic: Cenário 2]]="","",(H568+1)^(1/252))</f>
        <v>1.0003146255989155</v>
      </c>
      <c r="J568" s="2">
        <f>IF(Table1[[#This Row],[Column6]]="","",(1+J567)*(I568)-1)</f>
        <v>0.19104718905428286</v>
      </c>
      <c r="K568" s="1">
        <f>IF(Table1[[#This Row],[Column1]]="","",VLOOKUP(A568,COPOMs!B:K,10)+prêmio_de_risco)</f>
        <v>9.9999999999999978E-2</v>
      </c>
      <c r="L568" s="3">
        <f>IF(Table1[[#This Row],[Tesouro Selic: Cenário 3]]="","",(K568+1)^(1/252))</f>
        <v>1.0003782865315343</v>
      </c>
      <c r="M568" s="2">
        <f>IF(Table1[[#This Row],[Column8]]="","",(1+M567)*(L568)-1)</f>
        <v>0.25002395841270442</v>
      </c>
    </row>
    <row r="569" spans="1:13" x14ac:dyDescent="0.25">
      <c r="A569" s="15">
        <f t="shared" si="16"/>
        <v>43622</v>
      </c>
      <c r="B569" s="25">
        <f t="shared" si="17"/>
        <v>9.9500000000000005E-2</v>
      </c>
      <c r="C569" s="3">
        <f>IF(Table1[[#This Row],[Tesouro Prefixado]]="","",(B569+1)^(1/252))</f>
        <v>1.0003764816888006</v>
      </c>
      <c r="D569" s="2">
        <f>IF(Table1[[#This Row],[Column2]]="","",(1+D568)*(C569)-1)</f>
        <v>0.23791058312822644</v>
      </c>
      <c r="E569" s="1">
        <f>IF(Table1[[#This Row],[Column1]]="","",VLOOKUP(A569,COPOMs!B:E,4)+prêmio_de_risco)</f>
        <v>0.10249999999999998</v>
      </c>
      <c r="F569" s="3">
        <f>IF(Table1[[#This Row],[Tesouro Selic: Cenário 1]]="","",(E569+1)^(1/252))</f>
        <v>1.0003872985058613</v>
      </c>
      <c r="G569" s="2">
        <f>IF(Table1[[#This Row],[Column4]]="","",(1+G568)*(F569)-1)</f>
        <v>0.23799236867900864</v>
      </c>
      <c r="H569" s="1">
        <f>IF(Table1[[#This Row],[Column1]]="","",VLOOKUP(A569,COPOMs!B:H,7)+prêmio_de_risco)</f>
        <v>8.2500000000000046E-2</v>
      </c>
      <c r="I569" s="3">
        <f>IF(Table1[[#This Row],[Tesouro Selic: Cenário 2]]="","",(H569+1)^(1/252))</f>
        <v>1.0003146255989155</v>
      </c>
      <c r="J569" s="2">
        <f>IF(Table1[[#This Row],[Column6]]="","",(1+J568)*(I569)-1)</f>
        <v>0.19142192298947558</v>
      </c>
      <c r="K569" s="1">
        <f>IF(Table1[[#This Row],[Column1]]="","",VLOOKUP(A569,COPOMs!B:K,10)+prêmio_de_risco)</f>
        <v>9.9999999999999978E-2</v>
      </c>
      <c r="L569" s="3">
        <f>IF(Table1[[#This Row],[Tesouro Selic: Cenário 3]]="","",(K569+1)^(1/252))</f>
        <v>1.0003782865315343</v>
      </c>
      <c r="M569" s="2">
        <f>IF(Table1[[#This Row],[Column8]]="","",(1+M568)*(L569)-1)</f>
        <v>0.2504968256402671</v>
      </c>
    </row>
    <row r="570" spans="1:13" x14ac:dyDescent="0.25">
      <c r="A570" s="15">
        <f t="shared" si="16"/>
        <v>43623</v>
      </c>
      <c r="B570" s="25">
        <f t="shared" si="17"/>
        <v>9.9500000000000005E-2</v>
      </c>
      <c r="C570" s="3">
        <f>IF(Table1[[#This Row],[Tesouro Prefixado]]="","",(B570+1)^(1/252))</f>
        <v>1.0003764816888006</v>
      </c>
      <c r="D570" s="2">
        <f>IF(Table1[[#This Row],[Column2]]="","",(1+D569)*(C570)-1)</f>
        <v>0.23837663379514673</v>
      </c>
      <c r="E570" s="1">
        <f>IF(Table1[[#This Row],[Column1]]="","",VLOOKUP(A570,COPOMs!B:E,4)+prêmio_de_risco)</f>
        <v>0.10249999999999998</v>
      </c>
      <c r="F570" s="3">
        <f>IF(Table1[[#This Row],[Tesouro Selic: Cenário 1]]="","",(E570+1)^(1/252))</f>
        <v>1.0003872985058613</v>
      </c>
      <c r="G570" s="2">
        <f>IF(Table1[[#This Row],[Column4]]="","",(1+G569)*(F570)-1)</f>
        <v>0.23847184127366572</v>
      </c>
      <c r="H570" s="1">
        <f>IF(Table1[[#This Row],[Column1]]="","",VLOOKUP(A570,COPOMs!B:H,7)+prêmio_de_risco)</f>
        <v>8.2500000000000046E-2</v>
      </c>
      <c r="I570" s="3">
        <f>IF(Table1[[#This Row],[Tesouro Selic: Cenário 2]]="","",(H570+1)^(1/252))</f>
        <v>1.0003146255989155</v>
      </c>
      <c r="J570" s="2">
        <f>IF(Table1[[#This Row],[Column6]]="","",(1+J569)*(I570)-1)</f>
        <v>0.19179677482555713</v>
      </c>
      <c r="K570" s="1">
        <f>IF(Table1[[#This Row],[Column1]]="","",VLOOKUP(A570,COPOMs!B:K,10)+prêmio_de_risco)</f>
        <v>9.9999999999999978E-2</v>
      </c>
      <c r="L570" s="3">
        <f>IF(Table1[[#This Row],[Tesouro Selic: Cenário 3]]="","",(K570+1)^(1/252))</f>
        <v>1.0003782865315343</v>
      </c>
      <c r="M570" s="2">
        <f>IF(Table1[[#This Row],[Column8]]="","",(1+M569)*(L570)-1)</f>
        <v>0.25096987174713314</v>
      </c>
    </row>
    <row r="571" spans="1:13" x14ac:dyDescent="0.25">
      <c r="A571" s="15">
        <f t="shared" si="16"/>
        <v>43626</v>
      </c>
      <c r="B571" s="25">
        <f t="shared" si="17"/>
        <v>9.9500000000000005E-2</v>
      </c>
      <c r="C571" s="3">
        <f>IF(Table1[[#This Row],[Tesouro Prefixado]]="","",(B571+1)^(1/252))</f>
        <v>1.0003764816888006</v>
      </c>
      <c r="D571" s="2">
        <f>IF(Table1[[#This Row],[Column2]]="","",(1+D570)*(C571)-1)</f>
        <v>0.23884285992160903</v>
      </c>
      <c r="E571" s="1">
        <f>IF(Table1[[#This Row],[Column1]]="","",VLOOKUP(A571,COPOMs!B:E,4)+prêmio_de_risco)</f>
        <v>0.10249999999999998</v>
      </c>
      <c r="F571" s="3">
        <f>IF(Table1[[#This Row],[Tesouro Selic: Cenário 1]]="","",(E571+1)^(1/252))</f>
        <v>1.0003872985058613</v>
      </c>
      <c r="G571" s="2">
        <f>IF(Table1[[#This Row],[Column4]]="","",(1+G570)*(F571)-1)</f>
        <v>0.2389514995673423</v>
      </c>
      <c r="H571" s="1">
        <f>IF(Table1[[#This Row],[Column1]]="","",VLOOKUP(A571,COPOMs!B:H,7)+prêmio_de_risco)</f>
        <v>8.2500000000000046E-2</v>
      </c>
      <c r="I571" s="3">
        <f>IF(Table1[[#This Row],[Tesouro Selic: Cenário 2]]="","",(H571+1)^(1/252))</f>
        <v>1.0003146255989155</v>
      </c>
      <c r="J571" s="2">
        <f>IF(Table1[[#This Row],[Column6]]="","",(1+J570)*(I571)-1)</f>
        <v>0.19217174459962205</v>
      </c>
      <c r="K571" s="1">
        <f>IF(Table1[[#This Row],[Column1]]="","",VLOOKUP(A571,COPOMs!B:K,10)+prêmio_de_risco)</f>
        <v>9.9999999999999978E-2</v>
      </c>
      <c r="L571" s="3">
        <f>IF(Table1[[#This Row],[Tesouro Selic: Cenário 3]]="","",(K571+1)^(1/252))</f>
        <v>1.0003782865315343</v>
      </c>
      <c r="M571" s="2">
        <f>IF(Table1[[#This Row],[Column8]]="","",(1+M570)*(L571)-1)</f>
        <v>0.25144309680097021</v>
      </c>
    </row>
    <row r="572" spans="1:13" x14ac:dyDescent="0.25">
      <c r="A572" s="15">
        <f t="shared" si="16"/>
        <v>43627</v>
      </c>
      <c r="B572" s="25">
        <f t="shared" si="17"/>
        <v>9.9500000000000005E-2</v>
      </c>
      <c r="C572" s="3">
        <f>IF(Table1[[#This Row],[Tesouro Prefixado]]="","",(B572+1)^(1/252))</f>
        <v>1.0003764816888006</v>
      </c>
      <c r="D572" s="2">
        <f>IF(Table1[[#This Row],[Column2]]="","",(1+D571)*(C572)-1)</f>
        <v>0.23930926157367072</v>
      </c>
      <c r="E572" s="1">
        <f>IF(Table1[[#This Row],[Column1]]="","",VLOOKUP(A572,COPOMs!B:E,4)+prêmio_de_risco)</f>
        <v>0.10249999999999998</v>
      </c>
      <c r="F572" s="3">
        <f>IF(Table1[[#This Row],[Tesouro Selic: Cenário 1]]="","",(E572+1)^(1/252))</f>
        <v>1.0003872985058613</v>
      </c>
      <c r="G572" s="2">
        <f>IF(Table1[[#This Row],[Column4]]="","",(1+G571)*(F572)-1)</f>
        <v>0.23943134363195928</v>
      </c>
      <c r="H572" s="1">
        <f>IF(Table1[[#This Row],[Column1]]="","",VLOOKUP(A572,COPOMs!B:H,7)+prêmio_de_risco)</f>
        <v>8.2500000000000046E-2</v>
      </c>
      <c r="I572" s="3">
        <f>IF(Table1[[#This Row],[Tesouro Selic: Cenário 2]]="","",(H572+1)^(1/252))</f>
        <v>1.0003146255989155</v>
      </c>
      <c r="J572" s="2">
        <f>IF(Table1[[#This Row],[Column6]]="","",(1+J571)*(I572)-1)</f>
        <v>0.1925468323487769</v>
      </c>
      <c r="K572" s="1">
        <f>IF(Table1[[#This Row],[Column1]]="","",VLOOKUP(A572,COPOMs!B:K,10)+prêmio_de_risco)</f>
        <v>9.9999999999999978E-2</v>
      </c>
      <c r="L572" s="3">
        <f>IF(Table1[[#This Row],[Tesouro Selic: Cenário 3]]="","",(K572+1)^(1/252))</f>
        <v>1.0003782865315343</v>
      </c>
      <c r="M572" s="2">
        <f>IF(Table1[[#This Row],[Column8]]="","",(1+M571)*(L572)-1)</f>
        <v>0.25191650086947148</v>
      </c>
    </row>
    <row r="573" spans="1:13" x14ac:dyDescent="0.25">
      <c r="A573" s="15">
        <f t="shared" si="16"/>
        <v>43628</v>
      </c>
      <c r="B573" s="25">
        <f t="shared" si="17"/>
        <v>9.9500000000000005E-2</v>
      </c>
      <c r="C573" s="3">
        <f>IF(Table1[[#This Row],[Tesouro Prefixado]]="","",(B573+1)^(1/252))</f>
        <v>1.0003764816888006</v>
      </c>
      <c r="D573" s="2">
        <f>IF(Table1[[#This Row],[Column2]]="","",(1+D572)*(C573)-1)</f>
        <v>0.23977583881741404</v>
      </c>
      <c r="E573" s="1">
        <f>IF(Table1[[#This Row],[Column1]]="","",VLOOKUP(A573,COPOMs!B:E,4)+prêmio_de_risco)</f>
        <v>0.10249999999999998</v>
      </c>
      <c r="F573" s="3">
        <f>IF(Table1[[#This Row],[Tesouro Selic: Cenário 1]]="","",(E573+1)^(1/252))</f>
        <v>1.0003872985058613</v>
      </c>
      <c r="G573" s="2">
        <f>IF(Table1[[#This Row],[Column4]]="","",(1+G572)*(F573)-1)</f>
        <v>0.23991137353946557</v>
      </c>
      <c r="H573" s="1">
        <f>IF(Table1[[#This Row],[Column1]]="","",VLOOKUP(A573,COPOMs!B:H,7)+prêmio_de_risco)</f>
        <v>8.2500000000000046E-2</v>
      </c>
      <c r="I573" s="3">
        <f>IF(Table1[[#This Row],[Tesouro Selic: Cenário 2]]="","",(H573+1)^(1/252))</f>
        <v>1.0003146255989155</v>
      </c>
      <c r="J573" s="2">
        <f>IF(Table1[[#This Row],[Column6]]="","",(1+J572)*(I573)-1)</f>
        <v>0.1929220381101393</v>
      </c>
      <c r="K573" s="1">
        <f>IF(Table1[[#This Row],[Column1]]="","",VLOOKUP(A573,COPOMs!B:K,10)+prêmio_de_risco)</f>
        <v>9.9999999999999978E-2</v>
      </c>
      <c r="L573" s="3">
        <f>IF(Table1[[#This Row],[Tesouro Selic: Cenário 3]]="","",(K573+1)^(1/252))</f>
        <v>1.0003782865315343</v>
      </c>
      <c r="M573" s="2">
        <f>IF(Table1[[#This Row],[Column8]]="","",(1+M572)*(L573)-1)</f>
        <v>0.2523900840203559</v>
      </c>
    </row>
    <row r="574" spans="1:13" x14ac:dyDescent="0.25">
      <c r="A574" s="15">
        <f t="shared" si="16"/>
        <v>43629</v>
      </c>
      <c r="B574" s="25">
        <f t="shared" si="17"/>
        <v>9.9500000000000005E-2</v>
      </c>
      <c r="C574" s="3">
        <f>IF(Table1[[#This Row],[Tesouro Prefixado]]="","",(B574+1)^(1/252))</f>
        <v>1.0003764816888006</v>
      </c>
      <c r="D574" s="2">
        <f>IF(Table1[[#This Row],[Column2]]="","",(1+D573)*(C574)-1)</f>
        <v>0.24024259171894613</v>
      </c>
      <c r="E574" s="1">
        <f>IF(Table1[[#This Row],[Column1]]="","",VLOOKUP(A574,COPOMs!B:E,4)+prêmio_de_risco)</f>
        <v>0.10249999999999998</v>
      </c>
      <c r="F574" s="3">
        <f>IF(Table1[[#This Row],[Tesouro Selic: Cenário 1]]="","",(E574+1)^(1/252))</f>
        <v>1.0003872985058613</v>
      </c>
      <c r="G574" s="2">
        <f>IF(Table1[[#This Row],[Column4]]="","",(1+G573)*(F574)-1)</f>
        <v>0.2403915893618378</v>
      </c>
      <c r="H574" s="1">
        <f>IF(Table1[[#This Row],[Column1]]="","",VLOOKUP(A574,COPOMs!B:H,7)+prêmio_de_risco)</f>
        <v>8.2500000000000046E-2</v>
      </c>
      <c r="I574" s="3">
        <f>IF(Table1[[#This Row],[Tesouro Selic: Cenário 2]]="","",(H574+1)^(1/252))</f>
        <v>1.0003146255989155</v>
      </c>
      <c r="J574" s="2">
        <f>IF(Table1[[#This Row],[Column6]]="","",(1+J573)*(I574)-1)</f>
        <v>0.19329736192083913</v>
      </c>
      <c r="K574" s="1">
        <f>IF(Table1[[#This Row],[Column1]]="","",VLOOKUP(A574,COPOMs!B:K,10)+prêmio_de_risco)</f>
        <v>9.9999999999999978E-2</v>
      </c>
      <c r="L574" s="3">
        <f>IF(Table1[[#This Row],[Tesouro Selic: Cenário 3]]="","",(K574+1)^(1/252))</f>
        <v>1.0003782865315343</v>
      </c>
      <c r="M574" s="2">
        <f>IF(Table1[[#This Row],[Column8]]="","",(1+M573)*(L574)-1)</f>
        <v>0.25286384632136794</v>
      </c>
    </row>
    <row r="575" spans="1:13" x14ac:dyDescent="0.25">
      <c r="A575" s="15">
        <f t="shared" si="16"/>
        <v>43630</v>
      </c>
      <c r="B575" s="25">
        <f t="shared" si="17"/>
        <v>9.9500000000000005E-2</v>
      </c>
      <c r="C575" s="3">
        <f>IF(Table1[[#This Row],[Tesouro Prefixado]]="","",(B575+1)^(1/252))</f>
        <v>1.0003764816888006</v>
      </c>
      <c r="D575" s="2">
        <f>IF(Table1[[#This Row],[Column2]]="","",(1+D574)*(C575)-1)</f>
        <v>0.24070952034439896</v>
      </c>
      <c r="E575" s="1">
        <f>IF(Table1[[#This Row],[Column1]]="","",VLOOKUP(A575,COPOMs!B:E,4)+prêmio_de_risco)</f>
        <v>0.10249999999999998</v>
      </c>
      <c r="F575" s="3">
        <f>IF(Table1[[#This Row],[Tesouro Selic: Cenário 1]]="","",(E575+1)^(1/252))</f>
        <v>1.0003872985058613</v>
      </c>
      <c r="G575" s="2">
        <f>IF(Table1[[#This Row],[Column4]]="","",(1+G574)*(F575)-1)</f>
        <v>0.2408719911710806</v>
      </c>
      <c r="H575" s="1">
        <f>IF(Table1[[#This Row],[Column1]]="","",VLOOKUP(A575,COPOMs!B:H,7)+prêmio_de_risco)</f>
        <v>8.2500000000000046E-2</v>
      </c>
      <c r="I575" s="3">
        <f>IF(Table1[[#This Row],[Tesouro Selic: Cenário 2]]="","",(H575+1)^(1/252))</f>
        <v>1.0003146255989155</v>
      </c>
      <c r="J575" s="2">
        <f>IF(Table1[[#This Row],[Column6]]="","",(1+J574)*(I575)-1)</f>
        <v>0.19367280381801777</v>
      </c>
      <c r="K575" s="1">
        <f>IF(Table1[[#This Row],[Column1]]="","",VLOOKUP(A575,COPOMs!B:K,10)+prêmio_de_risco)</f>
        <v>9.9999999999999978E-2</v>
      </c>
      <c r="L575" s="3">
        <f>IF(Table1[[#This Row],[Tesouro Selic: Cenário 3]]="","",(K575+1)^(1/252))</f>
        <v>1.0003782865315343</v>
      </c>
      <c r="M575" s="2">
        <f>IF(Table1[[#This Row],[Column8]]="","",(1+M574)*(L575)-1)</f>
        <v>0.25333778784027761</v>
      </c>
    </row>
    <row r="576" spans="1:13" x14ac:dyDescent="0.25">
      <c r="A576" s="15">
        <f t="shared" si="16"/>
        <v>43633</v>
      </c>
      <c r="B576" s="25">
        <f t="shared" si="17"/>
        <v>9.9500000000000005E-2</v>
      </c>
      <c r="C576" s="3">
        <f>IF(Table1[[#This Row],[Tesouro Prefixado]]="","",(B576+1)^(1/252))</f>
        <v>1.0003764816888006</v>
      </c>
      <c r="D576" s="2">
        <f>IF(Table1[[#This Row],[Column2]]="","",(1+D575)*(C576)-1)</f>
        <v>0.24117662475992918</v>
      </c>
      <c r="E576" s="1">
        <f>IF(Table1[[#This Row],[Column1]]="","",VLOOKUP(A576,COPOMs!B:E,4)+prêmio_de_risco)</f>
        <v>0.10249999999999998</v>
      </c>
      <c r="F576" s="3">
        <f>IF(Table1[[#This Row],[Tesouro Selic: Cenário 1]]="","",(E576+1)^(1/252))</f>
        <v>1.0003872985058613</v>
      </c>
      <c r="G576" s="2">
        <f>IF(Table1[[#This Row],[Column4]]="","",(1+G575)*(F576)-1)</f>
        <v>0.24135257903922636</v>
      </c>
      <c r="H576" s="1">
        <f>IF(Table1[[#This Row],[Column1]]="","",VLOOKUP(A576,COPOMs!B:H,7)+prêmio_de_risco)</f>
        <v>8.2500000000000046E-2</v>
      </c>
      <c r="I576" s="3">
        <f>IF(Table1[[#This Row],[Tesouro Selic: Cenário 2]]="","",(H576+1)^(1/252))</f>
        <v>1.0003146255989155</v>
      </c>
      <c r="J576" s="2">
        <f>IF(Table1[[#This Row],[Column6]]="","",(1+J575)*(I576)-1)</f>
        <v>0.19404836383882818</v>
      </c>
      <c r="K576" s="1">
        <f>IF(Table1[[#This Row],[Column1]]="","",VLOOKUP(A576,COPOMs!B:K,10)+prêmio_de_risco)</f>
        <v>9.9999999999999978E-2</v>
      </c>
      <c r="L576" s="3">
        <f>IF(Table1[[#This Row],[Tesouro Selic: Cenário 3]]="","",(K576+1)^(1/252))</f>
        <v>1.0003782865315343</v>
      </c>
      <c r="M576" s="2">
        <f>IF(Table1[[#This Row],[Column8]]="","",(1+M575)*(L576)-1)</f>
        <v>0.25381190864488046</v>
      </c>
    </row>
    <row r="577" spans="1:13" x14ac:dyDescent="0.25">
      <c r="A577" s="15">
        <f t="shared" si="16"/>
        <v>43634</v>
      </c>
      <c r="B577" s="25">
        <f t="shared" si="17"/>
        <v>9.9500000000000005E-2</v>
      </c>
      <c r="C577" s="3">
        <f>IF(Table1[[#This Row],[Tesouro Prefixado]]="","",(B577+1)^(1/252))</f>
        <v>1.0003764816888006</v>
      </c>
      <c r="D577" s="2">
        <f>IF(Table1[[#This Row],[Column2]]="","",(1+D576)*(C577)-1)</f>
        <v>0.24164390503171851</v>
      </c>
      <c r="E577" s="1">
        <f>IF(Table1[[#This Row],[Column1]]="","",VLOOKUP(A577,COPOMs!B:E,4)+prêmio_de_risco)</f>
        <v>0.10249999999999998</v>
      </c>
      <c r="F577" s="3">
        <f>IF(Table1[[#This Row],[Tesouro Selic: Cenário 1]]="","",(E577+1)^(1/252))</f>
        <v>1.0003872985058613</v>
      </c>
      <c r="G577" s="2">
        <f>IF(Table1[[#This Row],[Column4]]="","",(1+G576)*(F577)-1)</f>
        <v>0.2418333530383352</v>
      </c>
      <c r="H577" s="1">
        <f>IF(Table1[[#This Row],[Column1]]="","",VLOOKUP(A577,COPOMs!B:H,7)+prêmio_de_risco)</f>
        <v>8.2500000000000046E-2</v>
      </c>
      <c r="I577" s="3">
        <f>IF(Table1[[#This Row],[Tesouro Selic: Cenário 2]]="","",(H577+1)^(1/252))</f>
        <v>1.0003146255989155</v>
      </c>
      <c r="J577" s="2">
        <f>IF(Table1[[#This Row],[Column6]]="","",(1+J576)*(I577)-1)</f>
        <v>0.19442404202043506</v>
      </c>
      <c r="K577" s="1">
        <f>IF(Table1[[#This Row],[Column1]]="","",VLOOKUP(A577,COPOMs!B:K,10)+prêmio_de_risco)</f>
        <v>9.9999999999999978E-2</v>
      </c>
      <c r="L577" s="3">
        <f>IF(Table1[[#This Row],[Tesouro Selic: Cenário 3]]="","",(K577+1)^(1/252))</f>
        <v>1.0003782865315343</v>
      </c>
      <c r="M577" s="2">
        <f>IF(Table1[[#This Row],[Column8]]="","",(1+M576)*(L577)-1)</f>
        <v>0.25428620880299801</v>
      </c>
    </row>
    <row r="578" spans="1:13" x14ac:dyDescent="0.25">
      <c r="A578" s="15">
        <f t="shared" si="16"/>
        <v>43635</v>
      </c>
      <c r="B578" s="25">
        <f t="shared" si="17"/>
        <v>9.9500000000000005E-2</v>
      </c>
      <c r="C578" s="3">
        <f>IF(Table1[[#This Row],[Tesouro Prefixado]]="","",(B578+1)^(1/252))</f>
        <v>1.0003764816888006</v>
      </c>
      <c r="D578" s="2">
        <f>IF(Table1[[#This Row],[Column2]]="","",(1+D577)*(C578)-1)</f>
        <v>0.24211136122597376</v>
      </c>
      <c r="E578" s="1">
        <f>IF(Table1[[#This Row],[Column1]]="","",VLOOKUP(A578,COPOMs!B:E,4)+prêmio_de_risco)</f>
        <v>0.10249999999999998</v>
      </c>
      <c r="F578" s="3">
        <f>IF(Table1[[#This Row],[Tesouro Selic: Cenário 1]]="","",(E578+1)^(1/252))</f>
        <v>1.0003872985058613</v>
      </c>
      <c r="G578" s="2">
        <f>IF(Table1[[#This Row],[Column4]]="","",(1+G577)*(F578)-1)</f>
        <v>0.24231431324049568</v>
      </c>
      <c r="H578" s="1">
        <f>IF(Table1[[#This Row],[Column1]]="","",VLOOKUP(A578,COPOMs!B:H,7)+prêmio_de_risco)</f>
        <v>8.2500000000000046E-2</v>
      </c>
      <c r="I578" s="3">
        <f>IF(Table1[[#This Row],[Tesouro Selic: Cenário 2]]="","",(H578+1)^(1/252))</f>
        <v>1.0003146255989155</v>
      </c>
      <c r="J578" s="2">
        <f>IF(Table1[[#This Row],[Column6]]="","",(1+J577)*(I578)-1)</f>
        <v>0.19479983840001469</v>
      </c>
      <c r="K578" s="1">
        <f>IF(Table1[[#This Row],[Column1]]="","",VLOOKUP(A578,COPOMs!B:K,10)+prêmio_de_risco)</f>
        <v>9.9999999999999978E-2</v>
      </c>
      <c r="L578" s="3">
        <f>IF(Table1[[#This Row],[Tesouro Selic: Cenário 3]]="","",(K578+1)^(1/252))</f>
        <v>1.0003782865315343</v>
      </c>
      <c r="M578" s="2">
        <f>IF(Table1[[#This Row],[Column8]]="","",(1+M577)*(L578)-1)</f>
        <v>0.25476068838247734</v>
      </c>
    </row>
    <row r="579" spans="1:13" x14ac:dyDescent="0.25">
      <c r="A579" s="15">
        <f t="shared" ref="A579:A642" si="18">IFERROR(IF(WORKDAY(A578,1,feriados)&lt;=vencimento,WORKDAY(A578,1,feriados),""),"")</f>
        <v>43637</v>
      </c>
      <c r="B579" s="25">
        <f t="shared" ref="B579:B642" si="19">IF(A579="","",taxa_pré)</f>
        <v>9.9500000000000005E-2</v>
      </c>
      <c r="C579" s="3">
        <f>IF(Table1[[#This Row],[Tesouro Prefixado]]="","",(B579+1)^(1/252))</f>
        <v>1.0003764816888006</v>
      </c>
      <c r="D579" s="2">
        <f>IF(Table1[[#This Row],[Column2]]="","",(1+D578)*(C579)-1)</f>
        <v>0.24257899340892641</v>
      </c>
      <c r="E579" s="1">
        <f>IF(Table1[[#This Row],[Column1]]="","",VLOOKUP(A579,COPOMs!B:E,4)+prêmio_de_risco)</f>
        <v>0.10249999999999998</v>
      </c>
      <c r="F579" s="3">
        <f>IF(Table1[[#This Row],[Tesouro Selic: Cenário 1]]="","",(E579+1)^(1/252))</f>
        <v>1.0003872985058613</v>
      </c>
      <c r="G579" s="2">
        <f>IF(Table1[[#This Row],[Column4]]="","",(1+G578)*(F579)-1)</f>
        <v>0.2427954597178239</v>
      </c>
      <c r="H579" s="1">
        <f>IF(Table1[[#This Row],[Column1]]="","",VLOOKUP(A579,COPOMs!B:H,7)+prêmio_de_risco)</f>
        <v>8.750000000000005E-2</v>
      </c>
      <c r="I579" s="3">
        <f>IF(Table1[[#This Row],[Tesouro Selic: Cenário 2]]="","",(H579+1)^(1/252))</f>
        <v>1.0003329184367156</v>
      </c>
      <c r="J579" s="2">
        <f>IF(Table1[[#This Row],[Column6]]="","",(1+J578)*(I579)-1)</f>
        <v>0.19519760929440277</v>
      </c>
      <c r="K579" s="1">
        <f>IF(Table1[[#This Row],[Column1]]="","",VLOOKUP(A579,COPOMs!B:K,10)+prêmio_de_risco)</f>
        <v>9.9999999999999978E-2</v>
      </c>
      <c r="L579" s="3">
        <f>IF(Table1[[#This Row],[Tesouro Selic: Cenário 3]]="","",(K579+1)^(1/252))</f>
        <v>1.0003782865315343</v>
      </c>
      <c r="M579" s="2">
        <f>IF(Table1[[#This Row],[Column8]]="","",(1+M578)*(L579)-1)</f>
        <v>0.25523534745119103</v>
      </c>
    </row>
    <row r="580" spans="1:13" x14ac:dyDescent="0.25">
      <c r="A580" s="15">
        <f t="shared" si="18"/>
        <v>43640</v>
      </c>
      <c r="B580" s="25">
        <f t="shared" si="19"/>
        <v>9.9500000000000005E-2</v>
      </c>
      <c r="C580" s="3">
        <f>IF(Table1[[#This Row],[Tesouro Prefixado]]="","",(B580+1)^(1/252))</f>
        <v>1.0003764816888006</v>
      </c>
      <c r="D580" s="2">
        <f>IF(Table1[[#This Row],[Column2]]="","",(1+D579)*(C580)-1)</f>
        <v>0.24304680164683301</v>
      </c>
      <c r="E580" s="1">
        <f>IF(Table1[[#This Row],[Column1]]="","",VLOOKUP(A580,COPOMs!B:E,4)+prêmio_de_risco)</f>
        <v>0.10249999999999998</v>
      </c>
      <c r="F580" s="3">
        <f>IF(Table1[[#This Row],[Tesouro Selic: Cenário 1]]="","",(E580+1)^(1/252))</f>
        <v>1.0003872985058613</v>
      </c>
      <c r="G580" s="2">
        <f>IF(Table1[[#This Row],[Column4]]="","",(1+G579)*(F580)-1)</f>
        <v>0.2432767925424637</v>
      </c>
      <c r="H580" s="1">
        <f>IF(Table1[[#This Row],[Column1]]="","",VLOOKUP(A580,COPOMs!B:H,7)+prêmio_de_risco)</f>
        <v>8.750000000000005E-2</v>
      </c>
      <c r="I580" s="3">
        <f>IF(Table1[[#This Row],[Tesouro Selic: Cenário 2]]="","",(H580+1)^(1/252))</f>
        <v>1.0003329184367156</v>
      </c>
      <c r="J580" s="2">
        <f>IF(Table1[[#This Row],[Column6]]="","",(1+J579)*(I580)-1)</f>
        <v>0.19559551261405517</v>
      </c>
      <c r="K580" s="1">
        <f>IF(Table1[[#This Row],[Column1]]="","",VLOOKUP(A580,COPOMs!B:K,10)+prêmio_de_risco)</f>
        <v>9.9999999999999978E-2</v>
      </c>
      <c r="L580" s="3">
        <f>IF(Table1[[#This Row],[Tesouro Selic: Cenário 3]]="","",(K580+1)^(1/252))</f>
        <v>1.0003782865315343</v>
      </c>
      <c r="M580" s="2">
        <f>IF(Table1[[#This Row],[Column8]]="","",(1+M579)*(L580)-1)</f>
        <v>0.25571018607703766</v>
      </c>
    </row>
    <row r="581" spans="1:13" x14ac:dyDescent="0.25">
      <c r="A581" s="15">
        <f t="shared" si="18"/>
        <v>43641</v>
      </c>
      <c r="B581" s="25">
        <f t="shared" si="19"/>
        <v>9.9500000000000005E-2</v>
      </c>
      <c r="C581" s="3">
        <f>IF(Table1[[#This Row],[Tesouro Prefixado]]="","",(B581+1)^(1/252))</f>
        <v>1.0003764816888006</v>
      </c>
      <c r="D581" s="2">
        <f>IF(Table1[[#This Row],[Column2]]="","",(1+D580)*(C581)-1)</f>
        <v>0.2435147860059752</v>
      </c>
      <c r="E581" s="1">
        <f>IF(Table1[[#This Row],[Column1]]="","",VLOOKUP(A581,COPOMs!B:E,4)+prêmio_de_risco)</f>
        <v>0.10249999999999998</v>
      </c>
      <c r="F581" s="3">
        <f>IF(Table1[[#This Row],[Tesouro Selic: Cenário 1]]="","",(E581+1)^(1/252))</f>
        <v>1.0003872985058613</v>
      </c>
      <c r="G581" s="2">
        <f>IF(Table1[[#This Row],[Column4]]="","",(1+G580)*(F581)-1)</f>
        <v>0.24375831178658736</v>
      </c>
      <c r="H581" s="1">
        <f>IF(Table1[[#This Row],[Column1]]="","",VLOOKUP(A581,COPOMs!B:H,7)+prêmio_de_risco)</f>
        <v>8.750000000000005E-2</v>
      </c>
      <c r="I581" s="3">
        <f>IF(Table1[[#This Row],[Tesouro Selic: Cenário 2]]="","",(H581+1)^(1/252))</f>
        <v>1.0003329184367156</v>
      </c>
      <c r="J581" s="2">
        <f>IF(Table1[[#This Row],[Column6]]="","",(1+J580)*(I581)-1)</f>
        <v>0.19599354840305883</v>
      </c>
      <c r="K581" s="1">
        <f>IF(Table1[[#This Row],[Column1]]="","",VLOOKUP(A581,COPOMs!B:K,10)+prêmio_de_risco)</f>
        <v>9.9999999999999978E-2</v>
      </c>
      <c r="L581" s="3">
        <f>IF(Table1[[#This Row],[Tesouro Selic: Cenário 3]]="","",(K581+1)^(1/252))</f>
        <v>1.0003782865315343</v>
      </c>
      <c r="M581" s="2">
        <f>IF(Table1[[#This Row],[Column8]]="","",(1+M580)*(L581)-1)</f>
        <v>0.2561852043279409</v>
      </c>
    </row>
    <row r="582" spans="1:13" x14ac:dyDescent="0.25">
      <c r="A582" s="15">
        <f t="shared" si="18"/>
        <v>43642</v>
      </c>
      <c r="B582" s="25">
        <f t="shared" si="19"/>
        <v>9.9500000000000005E-2</v>
      </c>
      <c r="C582" s="3">
        <f>IF(Table1[[#This Row],[Tesouro Prefixado]]="","",(B582+1)^(1/252))</f>
        <v>1.0003764816888006</v>
      </c>
      <c r="D582" s="2">
        <f>IF(Table1[[#This Row],[Column2]]="","",(1+D581)*(C582)-1)</f>
        <v>0.24398294655265929</v>
      </c>
      <c r="E582" s="1">
        <f>IF(Table1[[#This Row],[Column1]]="","",VLOOKUP(A582,COPOMs!B:E,4)+prêmio_de_risco)</f>
        <v>0.10249999999999998</v>
      </c>
      <c r="F582" s="3">
        <f>IF(Table1[[#This Row],[Tesouro Selic: Cenário 1]]="","",(E582+1)^(1/252))</f>
        <v>1.0003872985058613</v>
      </c>
      <c r="G582" s="2">
        <f>IF(Table1[[#This Row],[Column4]]="","",(1+G581)*(F582)-1)</f>
        <v>0.24424001752239488</v>
      </c>
      <c r="H582" s="1">
        <f>IF(Table1[[#This Row],[Column1]]="","",VLOOKUP(A582,COPOMs!B:H,7)+prêmio_de_risco)</f>
        <v>8.750000000000005E-2</v>
      </c>
      <c r="I582" s="3">
        <f>IF(Table1[[#This Row],[Tesouro Selic: Cenário 2]]="","",(H582+1)^(1/252))</f>
        <v>1.0003329184367156</v>
      </c>
      <c r="J582" s="2">
        <f>IF(Table1[[#This Row],[Column6]]="","",(1+J581)*(I582)-1)</f>
        <v>0.19639171670551514</v>
      </c>
      <c r="K582" s="1">
        <f>IF(Table1[[#This Row],[Column1]]="","",VLOOKUP(A582,COPOMs!B:K,10)+prêmio_de_risco)</f>
        <v>9.9999999999999978E-2</v>
      </c>
      <c r="L582" s="3">
        <f>IF(Table1[[#This Row],[Tesouro Selic: Cenário 3]]="","",(K582+1)^(1/252))</f>
        <v>1.0003782865315343</v>
      </c>
      <c r="M582" s="2">
        <f>IF(Table1[[#This Row],[Column8]]="","",(1+M581)*(L582)-1)</f>
        <v>0.25666040227185083</v>
      </c>
    </row>
    <row r="583" spans="1:13" x14ac:dyDescent="0.25">
      <c r="A583" s="15">
        <f t="shared" si="18"/>
        <v>43643</v>
      </c>
      <c r="B583" s="25">
        <f t="shared" si="19"/>
        <v>9.9500000000000005E-2</v>
      </c>
      <c r="C583" s="3">
        <f>IF(Table1[[#This Row],[Tesouro Prefixado]]="","",(B583+1)^(1/252))</f>
        <v>1.0003764816888006</v>
      </c>
      <c r="D583" s="2">
        <f>IF(Table1[[#This Row],[Column2]]="","",(1+D582)*(C583)-1)</f>
        <v>0.24445128335321642</v>
      </c>
      <c r="E583" s="1">
        <f>IF(Table1[[#This Row],[Column1]]="","",VLOOKUP(A583,COPOMs!B:E,4)+prêmio_de_risco)</f>
        <v>0.10249999999999998</v>
      </c>
      <c r="F583" s="3">
        <f>IF(Table1[[#This Row],[Tesouro Selic: Cenário 1]]="","",(E583+1)^(1/252))</f>
        <v>1.0003872985058613</v>
      </c>
      <c r="G583" s="2">
        <f>IF(Table1[[#This Row],[Column4]]="","",(1+G582)*(F583)-1)</f>
        <v>0.24472190982211406</v>
      </c>
      <c r="H583" s="1">
        <f>IF(Table1[[#This Row],[Column1]]="","",VLOOKUP(A583,COPOMs!B:H,7)+prêmio_de_risco)</f>
        <v>8.750000000000005E-2</v>
      </c>
      <c r="I583" s="3">
        <f>IF(Table1[[#This Row],[Tesouro Selic: Cenário 2]]="","",(H583+1)^(1/252))</f>
        <v>1.0003329184367156</v>
      </c>
      <c r="J583" s="2">
        <f>IF(Table1[[#This Row],[Column6]]="","",(1+J582)*(I583)-1)</f>
        <v>0.19679001756554015</v>
      </c>
      <c r="K583" s="1">
        <f>IF(Table1[[#This Row],[Column1]]="","",VLOOKUP(A583,COPOMs!B:K,10)+prêmio_de_risco)</f>
        <v>9.9999999999999978E-2</v>
      </c>
      <c r="L583" s="3">
        <f>IF(Table1[[#This Row],[Tesouro Selic: Cenário 3]]="","",(K583+1)^(1/252))</f>
        <v>1.0003782865315343</v>
      </c>
      <c r="M583" s="2">
        <f>IF(Table1[[#This Row],[Column8]]="","",(1+M582)*(L583)-1)</f>
        <v>0.25713577997674264</v>
      </c>
    </row>
    <row r="584" spans="1:13" x14ac:dyDescent="0.25">
      <c r="A584" s="15">
        <f t="shared" si="18"/>
        <v>43644</v>
      </c>
      <c r="B584" s="25">
        <f t="shared" si="19"/>
        <v>9.9500000000000005E-2</v>
      </c>
      <c r="C584" s="3">
        <f>IF(Table1[[#This Row],[Tesouro Prefixado]]="","",(B584+1)^(1/252))</f>
        <v>1.0003764816888006</v>
      </c>
      <c r="D584" s="2">
        <f>IF(Table1[[#This Row],[Column2]]="","",(1+D583)*(C584)-1)</f>
        <v>0.2449197964740033</v>
      </c>
      <c r="E584" s="1">
        <f>IF(Table1[[#This Row],[Column1]]="","",VLOOKUP(A584,COPOMs!B:E,4)+prêmio_de_risco)</f>
        <v>0.10249999999999998</v>
      </c>
      <c r="F584" s="3">
        <f>IF(Table1[[#This Row],[Tesouro Selic: Cenário 1]]="","",(E584+1)^(1/252))</f>
        <v>1.0003872985058613</v>
      </c>
      <c r="G584" s="2">
        <f>IF(Table1[[#This Row],[Column4]]="","",(1+G583)*(F584)-1)</f>
        <v>0.24520398875800087</v>
      </c>
      <c r="H584" s="1">
        <f>IF(Table1[[#This Row],[Column1]]="","",VLOOKUP(A584,COPOMs!B:H,7)+prêmio_de_risco)</f>
        <v>8.750000000000005E-2</v>
      </c>
      <c r="I584" s="3">
        <f>IF(Table1[[#This Row],[Tesouro Selic: Cenário 2]]="","",(H584+1)^(1/252))</f>
        <v>1.0003329184367156</v>
      </c>
      <c r="J584" s="2">
        <f>IF(Table1[[#This Row],[Column6]]="","",(1+J583)*(I584)-1)</f>
        <v>0.19718845102726479</v>
      </c>
      <c r="K584" s="1">
        <f>IF(Table1[[#This Row],[Column1]]="","",VLOOKUP(A584,COPOMs!B:K,10)+prêmio_de_risco)</f>
        <v>9.9999999999999978E-2</v>
      </c>
      <c r="L584" s="3">
        <f>IF(Table1[[#This Row],[Tesouro Selic: Cenário 3]]="","",(K584+1)^(1/252))</f>
        <v>1.0003782865315343</v>
      </c>
      <c r="M584" s="2">
        <f>IF(Table1[[#This Row],[Column8]]="","",(1+M583)*(L584)-1)</f>
        <v>0.25761133751061771</v>
      </c>
    </row>
    <row r="585" spans="1:13" x14ac:dyDescent="0.25">
      <c r="A585" s="15">
        <f t="shared" si="18"/>
        <v>43647</v>
      </c>
      <c r="B585" s="25">
        <f t="shared" si="19"/>
        <v>9.9500000000000005E-2</v>
      </c>
      <c r="C585" s="3">
        <f>IF(Table1[[#This Row],[Tesouro Prefixado]]="","",(B585+1)^(1/252))</f>
        <v>1.0003764816888006</v>
      </c>
      <c r="D585" s="2">
        <f>IF(Table1[[#This Row],[Column2]]="","",(1+D584)*(C585)-1)</f>
        <v>0.24538848598140106</v>
      </c>
      <c r="E585" s="1">
        <f>IF(Table1[[#This Row],[Column1]]="","",VLOOKUP(A585,COPOMs!B:E,4)+prêmio_de_risco)</f>
        <v>0.10249999999999998</v>
      </c>
      <c r="F585" s="3">
        <f>IF(Table1[[#This Row],[Tesouro Selic: Cenário 1]]="","",(E585+1)^(1/252))</f>
        <v>1.0003872985058613</v>
      </c>
      <c r="G585" s="2">
        <f>IF(Table1[[#This Row],[Column4]]="","",(1+G584)*(F585)-1)</f>
        <v>0.24568625440233927</v>
      </c>
      <c r="H585" s="1">
        <f>IF(Table1[[#This Row],[Column1]]="","",VLOOKUP(A585,COPOMs!B:H,7)+prêmio_de_risco)</f>
        <v>8.750000000000005E-2</v>
      </c>
      <c r="I585" s="3">
        <f>IF(Table1[[#This Row],[Tesouro Selic: Cenário 2]]="","",(H585+1)^(1/252))</f>
        <v>1.0003329184367156</v>
      </c>
      <c r="J585" s="2">
        <f>IF(Table1[[#This Row],[Column6]]="","",(1+J584)*(I585)-1)</f>
        <v>0.19758701713483462</v>
      </c>
      <c r="K585" s="1">
        <f>IF(Table1[[#This Row],[Column1]]="","",VLOOKUP(A585,COPOMs!B:K,10)+prêmio_de_risco)</f>
        <v>9.9999999999999978E-2</v>
      </c>
      <c r="L585" s="3">
        <f>IF(Table1[[#This Row],[Tesouro Selic: Cenário 3]]="","",(K585+1)^(1/252))</f>
        <v>1.0003782865315343</v>
      </c>
      <c r="M585" s="2">
        <f>IF(Table1[[#This Row],[Column8]]="","",(1+M584)*(L585)-1)</f>
        <v>0.25808707494150274</v>
      </c>
    </row>
    <row r="586" spans="1:13" x14ac:dyDescent="0.25">
      <c r="A586" s="15">
        <f t="shared" si="18"/>
        <v>43648</v>
      </c>
      <c r="B586" s="25">
        <f t="shared" si="19"/>
        <v>9.9500000000000005E-2</v>
      </c>
      <c r="C586" s="3">
        <f>IF(Table1[[#This Row],[Tesouro Prefixado]]="","",(B586+1)^(1/252))</f>
        <v>1.0003764816888006</v>
      </c>
      <c r="D586" s="2">
        <f>IF(Table1[[#This Row],[Column2]]="","",(1+D585)*(C586)-1)</f>
        <v>0.24585735194181613</v>
      </c>
      <c r="E586" s="1">
        <f>IF(Table1[[#This Row],[Column1]]="","",VLOOKUP(A586,COPOMs!B:E,4)+prêmio_de_risco)</f>
        <v>0.10249999999999998</v>
      </c>
      <c r="F586" s="3">
        <f>IF(Table1[[#This Row],[Tesouro Selic: Cenário 1]]="","",(E586+1)^(1/252))</f>
        <v>1.0003872985058613</v>
      </c>
      <c r="G586" s="2">
        <f>IF(Table1[[#This Row],[Column4]]="","",(1+G585)*(F586)-1)</f>
        <v>0.24616870682744119</v>
      </c>
      <c r="H586" s="1">
        <f>IF(Table1[[#This Row],[Column1]]="","",VLOOKUP(A586,COPOMs!B:H,7)+prêmio_de_risco)</f>
        <v>8.750000000000005E-2</v>
      </c>
      <c r="I586" s="3">
        <f>IF(Table1[[#This Row],[Tesouro Selic: Cenário 2]]="","",(H586+1)^(1/252))</f>
        <v>1.0003329184367156</v>
      </c>
      <c r="J586" s="2">
        <f>IF(Table1[[#This Row],[Column6]]="","",(1+J585)*(I586)-1)</f>
        <v>0.1979857159324101</v>
      </c>
      <c r="K586" s="1">
        <f>IF(Table1[[#This Row],[Column1]]="","",VLOOKUP(A586,COPOMs!B:K,10)+prêmio_de_risco)</f>
        <v>9.9999999999999978E-2</v>
      </c>
      <c r="L586" s="3">
        <f>IF(Table1[[#This Row],[Tesouro Selic: Cenário 3]]="","",(K586+1)^(1/252))</f>
        <v>1.0003782865315343</v>
      </c>
      <c r="M586" s="2">
        <f>IF(Table1[[#This Row],[Column8]]="","",(1+M585)*(L586)-1)</f>
        <v>0.25856299233745039</v>
      </c>
    </row>
    <row r="587" spans="1:13" x14ac:dyDescent="0.25">
      <c r="A587" s="15">
        <f t="shared" si="18"/>
        <v>43649</v>
      </c>
      <c r="B587" s="25">
        <f t="shared" si="19"/>
        <v>9.9500000000000005E-2</v>
      </c>
      <c r="C587" s="3">
        <f>IF(Table1[[#This Row],[Tesouro Prefixado]]="","",(B587+1)^(1/252))</f>
        <v>1.0003764816888006</v>
      </c>
      <c r="D587" s="2">
        <f>IF(Table1[[#This Row],[Column2]]="","",(1+D586)*(C587)-1)</f>
        <v>0.24632639442167981</v>
      </c>
      <c r="E587" s="1">
        <f>IF(Table1[[#This Row],[Column1]]="","",VLOOKUP(A587,COPOMs!B:E,4)+prêmio_de_risco)</f>
        <v>0.10249999999999998</v>
      </c>
      <c r="F587" s="3">
        <f>IF(Table1[[#This Row],[Tesouro Selic: Cenário 1]]="","",(E587+1)^(1/252))</f>
        <v>1.0003872985058613</v>
      </c>
      <c r="G587" s="2">
        <f>IF(Table1[[#This Row],[Column4]]="","",(1+G586)*(F587)-1)</f>
        <v>0.24665134610564654</v>
      </c>
      <c r="H587" s="1">
        <f>IF(Table1[[#This Row],[Column1]]="","",VLOOKUP(A587,COPOMs!B:H,7)+prêmio_de_risco)</f>
        <v>8.750000000000005E-2</v>
      </c>
      <c r="I587" s="3">
        <f>IF(Table1[[#This Row],[Tesouro Selic: Cenário 2]]="","",(H587+1)^(1/252))</f>
        <v>1.0003329184367156</v>
      </c>
      <c r="J587" s="2">
        <f>IF(Table1[[#This Row],[Column6]]="","",(1+J586)*(I587)-1)</f>
        <v>0.19838454746416589</v>
      </c>
      <c r="K587" s="1">
        <f>IF(Table1[[#This Row],[Column1]]="","",VLOOKUP(A587,COPOMs!B:K,10)+prêmio_de_risco)</f>
        <v>9.9999999999999978E-2</v>
      </c>
      <c r="L587" s="3">
        <f>IF(Table1[[#This Row],[Tesouro Selic: Cenário 3]]="","",(K587+1)^(1/252))</f>
        <v>1.0003782865315343</v>
      </c>
      <c r="M587" s="2">
        <f>IF(Table1[[#This Row],[Column8]]="","",(1+M586)*(L587)-1)</f>
        <v>0.25903908976653911</v>
      </c>
    </row>
    <row r="588" spans="1:13" x14ac:dyDescent="0.25">
      <c r="A588" s="15">
        <f t="shared" si="18"/>
        <v>43650</v>
      </c>
      <c r="B588" s="25">
        <f t="shared" si="19"/>
        <v>9.9500000000000005E-2</v>
      </c>
      <c r="C588" s="3">
        <f>IF(Table1[[#This Row],[Tesouro Prefixado]]="","",(B588+1)^(1/252))</f>
        <v>1.0003764816888006</v>
      </c>
      <c r="D588" s="2">
        <f>IF(Table1[[#This Row],[Column2]]="","",(1+D587)*(C588)-1)</f>
        <v>0.2467956134874485</v>
      </c>
      <c r="E588" s="1">
        <f>IF(Table1[[#This Row],[Column1]]="","",VLOOKUP(A588,COPOMs!B:E,4)+prêmio_de_risco)</f>
        <v>0.10249999999999998</v>
      </c>
      <c r="F588" s="3">
        <f>IF(Table1[[#This Row],[Tesouro Selic: Cenário 1]]="","",(E588+1)^(1/252))</f>
        <v>1.0003872985058613</v>
      </c>
      <c r="G588" s="2">
        <f>IF(Table1[[#This Row],[Column4]]="","",(1+G587)*(F588)-1)</f>
        <v>0.24713417230932322</v>
      </c>
      <c r="H588" s="1">
        <f>IF(Table1[[#This Row],[Column1]]="","",VLOOKUP(A588,COPOMs!B:H,7)+prêmio_de_risco)</f>
        <v>8.750000000000005E-2</v>
      </c>
      <c r="I588" s="3">
        <f>IF(Table1[[#This Row],[Tesouro Selic: Cenário 2]]="","",(H588+1)^(1/252))</f>
        <v>1.0003329184367156</v>
      </c>
      <c r="J588" s="2">
        <f>IF(Table1[[#This Row],[Column6]]="","",(1+J587)*(I588)-1)</f>
        <v>0.19878351177429177</v>
      </c>
      <c r="K588" s="1">
        <f>IF(Table1[[#This Row],[Column1]]="","",VLOOKUP(A588,COPOMs!B:K,10)+prêmio_de_risco)</f>
        <v>9.9999999999999978E-2</v>
      </c>
      <c r="L588" s="3">
        <f>IF(Table1[[#This Row],[Tesouro Selic: Cenário 3]]="","",(K588+1)^(1/252))</f>
        <v>1.0003782865315343</v>
      </c>
      <c r="M588" s="2">
        <f>IF(Table1[[#This Row],[Column8]]="","",(1+M587)*(L588)-1)</f>
        <v>0.25951536729687286</v>
      </c>
    </row>
    <row r="589" spans="1:13" x14ac:dyDescent="0.25">
      <c r="A589" s="15">
        <f t="shared" si="18"/>
        <v>43651</v>
      </c>
      <c r="B589" s="25">
        <f t="shared" si="19"/>
        <v>9.9500000000000005E-2</v>
      </c>
      <c r="C589" s="3">
        <f>IF(Table1[[#This Row],[Tesouro Prefixado]]="","",(B589+1)^(1/252))</f>
        <v>1.0003764816888006</v>
      </c>
      <c r="D589" s="2">
        <f>IF(Table1[[#This Row],[Column2]]="","",(1+D588)*(C589)-1)</f>
        <v>0.24726500920560346</v>
      </c>
      <c r="E589" s="1">
        <f>IF(Table1[[#This Row],[Column1]]="","",VLOOKUP(A589,COPOMs!B:E,4)+prêmio_de_risco)</f>
        <v>0.10249999999999998</v>
      </c>
      <c r="F589" s="3">
        <f>IF(Table1[[#This Row],[Tesouro Selic: Cenário 1]]="","",(E589+1)^(1/252))</f>
        <v>1.0003872985058613</v>
      </c>
      <c r="G589" s="2">
        <f>IF(Table1[[#This Row],[Column4]]="","",(1+G588)*(F589)-1)</f>
        <v>0.24761718551086709</v>
      </c>
      <c r="H589" s="1">
        <f>IF(Table1[[#This Row],[Column1]]="","",VLOOKUP(A589,COPOMs!B:H,7)+prêmio_de_risco)</f>
        <v>8.750000000000005E-2</v>
      </c>
      <c r="I589" s="3">
        <f>IF(Table1[[#This Row],[Tesouro Selic: Cenário 2]]="","",(H589+1)^(1/252))</f>
        <v>1.0003329184367156</v>
      </c>
      <c r="J589" s="2">
        <f>IF(Table1[[#This Row],[Column6]]="","",(1+J588)*(I589)-1)</f>
        <v>0.19918260890699213</v>
      </c>
      <c r="K589" s="1">
        <f>IF(Table1[[#This Row],[Column1]]="","",VLOOKUP(A589,COPOMs!B:K,10)+prêmio_de_risco)</f>
        <v>9.9999999999999978E-2</v>
      </c>
      <c r="L589" s="3">
        <f>IF(Table1[[#This Row],[Tesouro Selic: Cenário 3]]="","",(K589+1)^(1/252))</f>
        <v>1.0003782865315343</v>
      </c>
      <c r="M589" s="2">
        <f>IF(Table1[[#This Row],[Column8]]="","",(1+M588)*(L589)-1)</f>
        <v>0.2599918249965818</v>
      </c>
    </row>
    <row r="590" spans="1:13" x14ac:dyDescent="0.25">
      <c r="A590" s="15">
        <f t="shared" si="18"/>
        <v>43654</v>
      </c>
      <c r="B590" s="25">
        <f t="shared" si="19"/>
        <v>9.9500000000000005E-2</v>
      </c>
      <c r="C590" s="3">
        <f>IF(Table1[[#This Row],[Tesouro Prefixado]]="","",(B590+1)^(1/252))</f>
        <v>1.0003764816888006</v>
      </c>
      <c r="D590" s="2">
        <f>IF(Table1[[#This Row],[Column2]]="","",(1+D589)*(C590)-1)</f>
        <v>0.24773458164265105</v>
      </c>
      <c r="E590" s="1">
        <f>IF(Table1[[#This Row],[Column1]]="","",VLOOKUP(A590,COPOMs!B:E,4)+prêmio_de_risco)</f>
        <v>0.10249999999999998</v>
      </c>
      <c r="F590" s="3">
        <f>IF(Table1[[#This Row],[Tesouro Selic: Cenário 1]]="","",(E590+1)^(1/252))</f>
        <v>1.0003872985058613</v>
      </c>
      <c r="G590" s="2">
        <f>IF(Table1[[#This Row],[Column4]]="","",(1+G589)*(F590)-1)</f>
        <v>0.24810038578270222</v>
      </c>
      <c r="H590" s="1">
        <f>IF(Table1[[#This Row],[Column1]]="","",VLOOKUP(A590,COPOMs!B:H,7)+prêmio_de_risco)</f>
        <v>8.750000000000005E-2</v>
      </c>
      <c r="I590" s="3">
        <f>IF(Table1[[#This Row],[Tesouro Selic: Cenário 2]]="","",(H590+1)^(1/252))</f>
        <v>1.0003329184367156</v>
      </c>
      <c r="J590" s="2">
        <f>IF(Table1[[#This Row],[Column6]]="","",(1+J589)*(I590)-1)</f>
        <v>0.19958183890648584</v>
      </c>
      <c r="K590" s="1">
        <f>IF(Table1[[#This Row],[Column1]]="","",VLOOKUP(A590,COPOMs!B:K,10)+prêmio_de_risco)</f>
        <v>9.9999999999999978E-2</v>
      </c>
      <c r="L590" s="3">
        <f>IF(Table1[[#This Row],[Tesouro Selic: Cenário 3]]="","",(K590+1)^(1/252))</f>
        <v>1.0003782865315343</v>
      </c>
      <c r="M590" s="2">
        <f>IF(Table1[[#This Row],[Column8]]="","",(1+M589)*(L590)-1)</f>
        <v>0.2604684629338212</v>
      </c>
    </row>
    <row r="591" spans="1:13" x14ac:dyDescent="0.25">
      <c r="A591" s="15">
        <f t="shared" si="18"/>
        <v>43655</v>
      </c>
      <c r="B591" s="25">
        <f t="shared" si="19"/>
        <v>9.9500000000000005E-2</v>
      </c>
      <c r="C591" s="3">
        <f>IF(Table1[[#This Row],[Tesouro Prefixado]]="","",(B591+1)^(1/252))</f>
        <v>1.0003764816888006</v>
      </c>
      <c r="D591" s="2">
        <f>IF(Table1[[#This Row],[Column2]]="","",(1+D590)*(C591)-1)</f>
        <v>0.24820433086512272</v>
      </c>
      <c r="E591" s="1">
        <f>IF(Table1[[#This Row],[Column1]]="","",VLOOKUP(A591,COPOMs!B:E,4)+prêmio_de_risco)</f>
        <v>0.10249999999999998</v>
      </c>
      <c r="F591" s="3">
        <f>IF(Table1[[#This Row],[Tesouro Selic: Cenário 1]]="","",(E591+1)^(1/252))</f>
        <v>1.0003872985058613</v>
      </c>
      <c r="G591" s="2">
        <f>IF(Table1[[#This Row],[Column4]]="","",(1+G590)*(F591)-1)</f>
        <v>0.24858377319728064</v>
      </c>
      <c r="H591" s="1">
        <f>IF(Table1[[#This Row],[Column1]]="","",VLOOKUP(A591,COPOMs!B:H,7)+prêmio_de_risco)</f>
        <v>8.750000000000005E-2</v>
      </c>
      <c r="I591" s="3">
        <f>IF(Table1[[#This Row],[Tesouro Selic: Cenário 2]]="","",(H591+1)^(1/252))</f>
        <v>1.0003329184367156</v>
      </c>
      <c r="J591" s="2">
        <f>IF(Table1[[#This Row],[Column6]]="","",(1+J590)*(I591)-1)</f>
        <v>0.19998120181700707</v>
      </c>
      <c r="K591" s="1">
        <f>IF(Table1[[#This Row],[Column1]]="","",VLOOKUP(A591,COPOMs!B:K,10)+prêmio_de_risco)</f>
        <v>9.9999999999999978E-2</v>
      </c>
      <c r="L591" s="3">
        <f>IF(Table1[[#This Row],[Tesouro Selic: Cenário 3]]="","",(K591+1)^(1/252))</f>
        <v>1.0003782865315343</v>
      </c>
      <c r="M591" s="2">
        <f>IF(Table1[[#This Row],[Column8]]="","",(1+M590)*(L591)-1)</f>
        <v>0.26094528117677274</v>
      </c>
    </row>
    <row r="592" spans="1:13" x14ac:dyDescent="0.25">
      <c r="A592" s="15">
        <f t="shared" si="18"/>
        <v>43656</v>
      </c>
      <c r="B592" s="25">
        <f t="shared" si="19"/>
        <v>9.9500000000000005E-2</v>
      </c>
      <c r="C592" s="3">
        <f>IF(Table1[[#This Row],[Tesouro Prefixado]]="","",(B592+1)^(1/252))</f>
        <v>1.0003764816888006</v>
      </c>
      <c r="D592" s="2">
        <f>IF(Table1[[#This Row],[Column2]]="","",(1+D591)*(C592)-1)</f>
        <v>0.24867425693957501</v>
      </c>
      <c r="E592" s="1">
        <f>IF(Table1[[#This Row],[Column1]]="","",VLOOKUP(A592,COPOMs!B:E,4)+prêmio_de_risco)</f>
        <v>0.10249999999999998</v>
      </c>
      <c r="F592" s="3">
        <f>IF(Table1[[#This Row],[Tesouro Selic: Cenário 1]]="","",(E592+1)^(1/252))</f>
        <v>1.0003872985058613</v>
      </c>
      <c r="G592" s="2">
        <f>IF(Table1[[#This Row],[Column4]]="","",(1+G591)*(F592)-1)</f>
        <v>0.24906734782708262</v>
      </c>
      <c r="H592" s="1">
        <f>IF(Table1[[#This Row],[Column1]]="","",VLOOKUP(A592,COPOMs!B:H,7)+prêmio_de_risco)</f>
        <v>8.750000000000005E-2</v>
      </c>
      <c r="I592" s="3">
        <f>IF(Table1[[#This Row],[Tesouro Selic: Cenário 2]]="","",(H592+1)^(1/252))</f>
        <v>1.0003329184367156</v>
      </c>
      <c r="J592" s="2">
        <f>IF(Table1[[#This Row],[Column6]]="","",(1+J591)*(I592)-1)</f>
        <v>0.20038069768280398</v>
      </c>
      <c r="K592" s="1">
        <f>IF(Table1[[#This Row],[Column1]]="","",VLOOKUP(A592,COPOMs!B:K,10)+prêmio_de_risco)</f>
        <v>9.9999999999999978E-2</v>
      </c>
      <c r="L592" s="3">
        <f>IF(Table1[[#This Row],[Tesouro Selic: Cenário 3]]="","",(K592+1)^(1/252))</f>
        <v>1.0003782865315343</v>
      </c>
      <c r="M592" s="2">
        <f>IF(Table1[[#This Row],[Column8]]="","",(1+M591)*(L592)-1)</f>
        <v>0.26142227979364363</v>
      </c>
    </row>
    <row r="593" spans="1:13" x14ac:dyDescent="0.25">
      <c r="A593" s="15">
        <f t="shared" si="18"/>
        <v>43657</v>
      </c>
      <c r="B593" s="25">
        <f t="shared" si="19"/>
        <v>9.9500000000000005E-2</v>
      </c>
      <c r="C593" s="3">
        <f>IF(Table1[[#This Row],[Tesouro Prefixado]]="","",(B593+1)^(1/252))</f>
        <v>1.0003764816888006</v>
      </c>
      <c r="D593" s="2">
        <f>IF(Table1[[#This Row],[Column2]]="","",(1+D592)*(C593)-1)</f>
        <v>0.24914435993258932</v>
      </c>
      <c r="E593" s="1">
        <f>IF(Table1[[#This Row],[Column1]]="","",VLOOKUP(A593,COPOMs!B:E,4)+prêmio_de_risco)</f>
        <v>0.10249999999999998</v>
      </c>
      <c r="F593" s="3">
        <f>IF(Table1[[#This Row],[Tesouro Selic: Cenário 1]]="","",(E593+1)^(1/252))</f>
        <v>1.0003872985058613</v>
      </c>
      <c r="G593" s="2">
        <f>IF(Table1[[#This Row],[Column4]]="","",(1+G592)*(F593)-1)</f>
        <v>0.24955110974461614</v>
      </c>
      <c r="H593" s="1">
        <f>IF(Table1[[#This Row],[Column1]]="","",VLOOKUP(A593,COPOMs!B:H,7)+prêmio_de_risco)</f>
        <v>8.750000000000005E-2</v>
      </c>
      <c r="I593" s="3">
        <f>IF(Table1[[#This Row],[Tesouro Selic: Cenário 2]]="","",(H593+1)^(1/252))</f>
        <v>1.0003329184367156</v>
      </c>
      <c r="J593" s="2">
        <f>IF(Table1[[#This Row],[Column6]]="","",(1+J592)*(I593)-1)</f>
        <v>0.20078032654814004</v>
      </c>
      <c r="K593" s="1">
        <f>IF(Table1[[#This Row],[Column1]]="","",VLOOKUP(A593,COPOMs!B:K,10)+prêmio_de_risco)</f>
        <v>9.9999999999999978E-2</v>
      </c>
      <c r="L593" s="3">
        <f>IF(Table1[[#This Row],[Tesouro Selic: Cenário 3]]="","",(K593+1)^(1/252))</f>
        <v>1.0003782865315343</v>
      </c>
      <c r="M593" s="2">
        <f>IF(Table1[[#This Row],[Column8]]="","",(1+M592)*(L593)-1)</f>
        <v>0.26189945885266686</v>
      </c>
    </row>
    <row r="594" spans="1:13" x14ac:dyDescent="0.25">
      <c r="A594" s="15">
        <f t="shared" si="18"/>
        <v>43658</v>
      </c>
      <c r="B594" s="25">
        <f t="shared" si="19"/>
        <v>9.9500000000000005E-2</v>
      </c>
      <c r="C594" s="3">
        <f>IF(Table1[[#This Row],[Tesouro Prefixado]]="","",(B594+1)^(1/252))</f>
        <v>1.0003764816888006</v>
      </c>
      <c r="D594" s="2">
        <f>IF(Table1[[#This Row],[Column2]]="","",(1+D593)*(C594)-1)</f>
        <v>0.24961463991077237</v>
      </c>
      <c r="E594" s="1">
        <f>IF(Table1[[#This Row],[Column1]]="","",VLOOKUP(A594,COPOMs!B:E,4)+prêmio_de_risco)</f>
        <v>0.10249999999999998</v>
      </c>
      <c r="F594" s="3">
        <f>IF(Table1[[#This Row],[Tesouro Selic: Cenário 1]]="","",(E594+1)^(1/252))</f>
        <v>1.0003872985058613</v>
      </c>
      <c r="G594" s="2">
        <f>IF(Table1[[#This Row],[Column4]]="","",(1+G593)*(F594)-1)</f>
        <v>0.25003505902241763</v>
      </c>
      <c r="H594" s="1">
        <f>IF(Table1[[#This Row],[Column1]]="","",VLOOKUP(A594,COPOMs!B:H,7)+prêmio_de_risco)</f>
        <v>8.750000000000005E-2</v>
      </c>
      <c r="I594" s="3">
        <f>IF(Table1[[#This Row],[Tesouro Selic: Cenário 2]]="","",(H594+1)^(1/252))</f>
        <v>1.0003329184367156</v>
      </c>
      <c r="J594" s="2">
        <f>IF(Table1[[#This Row],[Column6]]="","",(1+J593)*(I594)-1)</f>
        <v>0.20118008845729318</v>
      </c>
      <c r="K594" s="1">
        <f>IF(Table1[[#This Row],[Column1]]="","",VLOOKUP(A594,COPOMs!B:K,10)+prêmio_de_risco)</f>
        <v>9.9999999999999978E-2</v>
      </c>
      <c r="L594" s="3">
        <f>IF(Table1[[#This Row],[Tesouro Selic: Cenário 3]]="","",(K594+1)^(1/252))</f>
        <v>1.0003782865315343</v>
      </c>
      <c r="M594" s="2">
        <f>IF(Table1[[#This Row],[Column8]]="","",(1+M593)*(L594)-1)</f>
        <v>0.26237681842210114</v>
      </c>
    </row>
    <row r="595" spans="1:13" x14ac:dyDescent="0.25">
      <c r="A595" s="15">
        <f t="shared" si="18"/>
        <v>43661</v>
      </c>
      <c r="B595" s="25">
        <f t="shared" si="19"/>
        <v>9.9500000000000005E-2</v>
      </c>
      <c r="C595" s="3">
        <f>IF(Table1[[#This Row],[Tesouro Prefixado]]="","",(B595+1)^(1/252))</f>
        <v>1.0003764816888006</v>
      </c>
      <c r="D595" s="2">
        <f>IF(Table1[[#This Row],[Column2]]="","",(1+D594)*(C595)-1)</f>
        <v>0.25008509694075598</v>
      </c>
      <c r="E595" s="1">
        <f>IF(Table1[[#This Row],[Column1]]="","",VLOOKUP(A595,COPOMs!B:E,4)+prêmio_de_risco)</f>
        <v>0.10249999999999998</v>
      </c>
      <c r="F595" s="3">
        <f>IF(Table1[[#This Row],[Tesouro Selic: Cenário 1]]="","",(E595+1)^(1/252))</f>
        <v>1.0003872985058613</v>
      </c>
      <c r="G595" s="2">
        <f>IF(Table1[[#This Row],[Column4]]="","",(1+G594)*(F595)-1)</f>
        <v>0.25051919573305126</v>
      </c>
      <c r="H595" s="1">
        <f>IF(Table1[[#This Row],[Column1]]="","",VLOOKUP(A595,COPOMs!B:H,7)+prêmio_de_risco)</f>
        <v>8.750000000000005E-2</v>
      </c>
      <c r="I595" s="3">
        <f>IF(Table1[[#This Row],[Tesouro Selic: Cenário 2]]="","",(H595+1)^(1/252))</f>
        <v>1.0003329184367156</v>
      </c>
      <c r="J595" s="2">
        <f>IF(Table1[[#This Row],[Column6]]="","",(1+J594)*(I595)-1)</f>
        <v>0.20157998345455619</v>
      </c>
      <c r="K595" s="1">
        <f>IF(Table1[[#This Row],[Column1]]="","",VLOOKUP(A595,COPOMs!B:K,10)+prêmio_de_risco)</f>
        <v>9.9999999999999978E-2</v>
      </c>
      <c r="L595" s="3">
        <f>IF(Table1[[#This Row],[Tesouro Selic: Cenário 3]]="","",(K595+1)^(1/252))</f>
        <v>1.0003782865315343</v>
      </c>
      <c r="M595" s="2">
        <f>IF(Table1[[#This Row],[Column8]]="","",(1+M594)*(L595)-1)</f>
        <v>0.26285435857023121</v>
      </c>
    </row>
    <row r="596" spans="1:13" x14ac:dyDescent="0.25">
      <c r="A596" s="15">
        <f t="shared" si="18"/>
        <v>43662</v>
      </c>
      <c r="B596" s="25">
        <f t="shared" si="19"/>
        <v>9.9500000000000005E-2</v>
      </c>
      <c r="C596" s="3">
        <f>IF(Table1[[#This Row],[Tesouro Prefixado]]="","",(B596+1)^(1/252))</f>
        <v>1.0003764816888006</v>
      </c>
      <c r="D596" s="2">
        <f>IF(Table1[[#This Row],[Column2]]="","",(1+D595)*(C596)-1)</f>
        <v>0.2505557310891966</v>
      </c>
      <c r="E596" s="1">
        <f>IF(Table1[[#This Row],[Column1]]="","",VLOOKUP(A596,COPOMs!B:E,4)+prêmio_de_risco)</f>
        <v>0.10249999999999998</v>
      </c>
      <c r="F596" s="3">
        <f>IF(Table1[[#This Row],[Tesouro Selic: Cenário 1]]="","",(E596+1)^(1/252))</f>
        <v>1.0003872985058613</v>
      </c>
      <c r="G596" s="2">
        <f>IF(Table1[[#This Row],[Column4]]="","",(1+G595)*(F596)-1)</f>
        <v>0.25100351994910941</v>
      </c>
      <c r="H596" s="1">
        <f>IF(Table1[[#This Row],[Column1]]="","",VLOOKUP(A596,COPOMs!B:H,7)+prêmio_de_risco)</f>
        <v>8.750000000000005E-2</v>
      </c>
      <c r="I596" s="3">
        <f>IF(Table1[[#This Row],[Tesouro Selic: Cenário 2]]="","",(H596+1)^(1/252))</f>
        <v>1.0003329184367156</v>
      </c>
      <c r="J596" s="2">
        <f>IF(Table1[[#This Row],[Column6]]="","",(1+J595)*(I596)-1)</f>
        <v>0.20198001158423651</v>
      </c>
      <c r="K596" s="1">
        <f>IF(Table1[[#This Row],[Column1]]="","",VLOOKUP(A596,COPOMs!B:K,10)+prêmio_de_risco)</f>
        <v>9.9999999999999978E-2</v>
      </c>
      <c r="L596" s="3">
        <f>IF(Table1[[#This Row],[Tesouro Selic: Cenário 3]]="","",(K596+1)^(1/252))</f>
        <v>1.0003782865315343</v>
      </c>
      <c r="M596" s="2">
        <f>IF(Table1[[#This Row],[Column8]]="","",(1+M595)*(L596)-1)</f>
        <v>0.26333207936536773</v>
      </c>
    </row>
    <row r="597" spans="1:13" x14ac:dyDescent="0.25">
      <c r="A597" s="15">
        <f t="shared" si="18"/>
        <v>43663</v>
      </c>
      <c r="B597" s="25">
        <f t="shared" si="19"/>
        <v>9.9500000000000005E-2</v>
      </c>
      <c r="C597" s="3">
        <f>IF(Table1[[#This Row],[Tesouro Prefixado]]="","",(B597+1)^(1/252))</f>
        <v>1.0003764816888006</v>
      </c>
      <c r="D597" s="2">
        <f>IF(Table1[[#This Row],[Column2]]="","",(1+D596)*(C597)-1)</f>
        <v>0.25102654242277622</v>
      </c>
      <c r="E597" s="1">
        <f>IF(Table1[[#This Row],[Column1]]="","",VLOOKUP(A597,COPOMs!B:E,4)+prêmio_de_risco)</f>
        <v>0.10249999999999998</v>
      </c>
      <c r="F597" s="3">
        <f>IF(Table1[[#This Row],[Tesouro Selic: Cenário 1]]="","",(E597+1)^(1/252))</f>
        <v>1.0003872985058613</v>
      </c>
      <c r="G597" s="2">
        <f>IF(Table1[[#This Row],[Column4]]="","",(1+G596)*(F597)-1)</f>
        <v>0.25148803174321288</v>
      </c>
      <c r="H597" s="1">
        <f>IF(Table1[[#This Row],[Column1]]="","",VLOOKUP(A597,COPOMs!B:H,7)+prêmio_de_risco)</f>
        <v>8.750000000000005E-2</v>
      </c>
      <c r="I597" s="3">
        <f>IF(Table1[[#This Row],[Tesouro Selic: Cenário 2]]="","",(H597+1)^(1/252))</f>
        <v>1.0003329184367156</v>
      </c>
      <c r="J597" s="2">
        <f>IF(Table1[[#This Row],[Column6]]="","",(1+J596)*(I597)-1)</f>
        <v>0.20238017289065646</v>
      </c>
      <c r="K597" s="1">
        <f>IF(Table1[[#This Row],[Column1]]="","",VLOOKUP(A597,COPOMs!B:K,10)+prêmio_de_risco)</f>
        <v>9.9999999999999978E-2</v>
      </c>
      <c r="L597" s="3">
        <f>IF(Table1[[#This Row],[Tesouro Selic: Cenário 3]]="","",(K597+1)^(1/252))</f>
        <v>1.0003782865315343</v>
      </c>
      <c r="M597" s="2">
        <f>IF(Table1[[#This Row],[Column8]]="","",(1+M596)*(L597)-1)</f>
        <v>0.26380998087584673</v>
      </c>
    </row>
    <row r="598" spans="1:13" x14ac:dyDescent="0.25">
      <c r="A598" s="15">
        <f t="shared" si="18"/>
        <v>43664</v>
      </c>
      <c r="B598" s="25">
        <f t="shared" si="19"/>
        <v>9.9500000000000005E-2</v>
      </c>
      <c r="C598" s="3">
        <f>IF(Table1[[#This Row],[Tesouro Prefixado]]="","",(B598+1)^(1/252))</f>
        <v>1.0003764816888006</v>
      </c>
      <c r="D598" s="2">
        <f>IF(Table1[[#This Row],[Column2]]="","",(1+D597)*(C598)-1)</f>
        <v>0.25149753100820194</v>
      </c>
      <c r="E598" s="1">
        <f>IF(Table1[[#This Row],[Column1]]="","",VLOOKUP(A598,COPOMs!B:E,4)+prêmio_de_risco)</f>
        <v>0.10249999999999998</v>
      </c>
      <c r="F598" s="3">
        <f>IF(Table1[[#This Row],[Tesouro Selic: Cenário 1]]="","",(E598+1)^(1/252))</f>
        <v>1.0003872985058613</v>
      </c>
      <c r="G598" s="2">
        <f>IF(Table1[[#This Row],[Column4]]="","",(1+G597)*(F598)-1)</f>
        <v>0.25197273118801022</v>
      </c>
      <c r="H598" s="1">
        <f>IF(Table1[[#This Row],[Column1]]="","",VLOOKUP(A598,COPOMs!B:H,7)+prêmio_de_risco)</f>
        <v>8.750000000000005E-2</v>
      </c>
      <c r="I598" s="3">
        <f>IF(Table1[[#This Row],[Tesouro Selic: Cenário 2]]="","",(H598+1)^(1/252))</f>
        <v>1.0003329184367156</v>
      </c>
      <c r="J598" s="2">
        <f>IF(Table1[[#This Row],[Column6]]="","",(1+J597)*(I598)-1)</f>
        <v>0.20278046741815303</v>
      </c>
      <c r="K598" s="1">
        <f>IF(Table1[[#This Row],[Column1]]="","",VLOOKUP(A598,COPOMs!B:K,10)+prêmio_de_risco)</f>
        <v>9.9999999999999978E-2</v>
      </c>
      <c r="L598" s="3">
        <f>IF(Table1[[#This Row],[Tesouro Selic: Cenário 3]]="","",(K598+1)^(1/252))</f>
        <v>1.0003782865315343</v>
      </c>
      <c r="M598" s="2">
        <f>IF(Table1[[#This Row],[Column8]]="","",(1+M597)*(L598)-1)</f>
        <v>0.26428806317003062</v>
      </c>
    </row>
    <row r="599" spans="1:13" x14ac:dyDescent="0.25">
      <c r="A599" s="15">
        <f t="shared" si="18"/>
        <v>43665</v>
      </c>
      <c r="B599" s="25">
        <f t="shared" si="19"/>
        <v>9.9500000000000005E-2</v>
      </c>
      <c r="C599" s="3">
        <f>IF(Table1[[#This Row],[Tesouro Prefixado]]="","",(B599+1)^(1/252))</f>
        <v>1.0003764816888006</v>
      </c>
      <c r="D599" s="2">
        <f>IF(Table1[[#This Row],[Column2]]="","",(1+D598)*(C599)-1)</f>
        <v>0.25196869691220569</v>
      </c>
      <c r="E599" s="1">
        <f>IF(Table1[[#This Row],[Column1]]="","",VLOOKUP(A599,COPOMs!B:E,4)+prêmio_de_risco)</f>
        <v>0.10249999999999998</v>
      </c>
      <c r="F599" s="3">
        <f>IF(Table1[[#This Row],[Tesouro Selic: Cenário 1]]="","",(E599+1)^(1/252))</f>
        <v>1.0003872985058613</v>
      </c>
      <c r="G599" s="2">
        <f>IF(Table1[[#This Row],[Column4]]="","",(1+G598)*(F599)-1)</f>
        <v>0.25245761835617841</v>
      </c>
      <c r="H599" s="1">
        <f>IF(Table1[[#This Row],[Column1]]="","",VLOOKUP(A599,COPOMs!B:H,7)+prêmio_de_risco)</f>
        <v>8.750000000000005E-2</v>
      </c>
      <c r="I599" s="3">
        <f>IF(Table1[[#This Row],[Tesouro Selic: Cenário 2]]="","",(H599+1)^(1/252))</f>
        <v>1.0003329184367156</v>
      </c>
      <c r="J599" s="2">
        <f>IF(Table1[[#This Row],[Column6]]="","",(1+J598)*(I599)-1)</f>
        <v>0.20318089521107785</v>
      </c>
      <c r="K599" s="1">
        <f>IF(Table1[[#This Row],[Column1]]="","",VLOOKUP(A599,COPOMs!B:K,10)+prêmio_de_risco)</f>
        <v>9.9999999999999978E-2</v>
      </c>
      <c r="L599" s="3">
        <f>IF(Table1[[#This Row],[Tesouro Selic: Cenário 3]]="","",(K599+1)^(1/252))</f>
        <v>1.0003782865315343</v>
      </c>
      <c r="M599" s="2">
        <f>IF(Table1[[#This Row],[Column8]]="","",(1+M598)*(L599)-1)</f>
        <v>0.26476632631630737</v>
      </c>
    </row>
    <row r="600" spans="1:13" x14ac:dyDescent="0.25">
      <c r="A600" s="15">
        <f t="shared" si="18"/>
        <v>43668</v>
      </c>
      <c r="B600" s="25">
        <f t="shared" si="19"/>
        <v>9.9500000000000005E-2</v>
      </c>
      <c r="C600" s="3">
        <f>IF(Table1[[#This Row],[Tesouro Prefixado]]="","",(B600+1)^(1/252))</f>
        <v>1.0003764816888006</v>
      </c>
      <c r="D600" s="2">
        <f>IF(Table1[[#This Row],[Column2]]="","",(1+D599)*(C600)-1)</f>
        <v>0.25244004020154454</v>
      </c>
      <c r="E600" s="1">
        <f>IF(Table1[[#This Row],[Column1]]="","",VLOOKUP(A600,COPOMs!B:E,4)+prêmio_de_risco)</f>
        <v>0.10249999999999998</v>
      </c>
      <c r="F600" s="3">
        <f>IF(Table1[[#This Row],[Tesouro Selic: Cenário 1]]="","",(E600+1)^(1/252))</f>
        <v>1.0003872985058613</v>
      </c>
      <c r="G600" s="2">
        <f>IF(Table1[[#This Row],[Column4]]="","",(1+G599)*(F600)-1)</f>
        <v>0.25294269332042241</v>
      </c>
      <c r="H600" s="1">
        <f>IF(Table1[[#This Row],[Column1]]="","",VLOOKUP(A600,COPOMs!B:H,7)+prêmio_de_risco)</f>
        <v>8.750000000000005E-2</v>
      </c>
      <c r="I600" s="3">
        <f>IF(Table1[[#This Row],[Tesouro Selic: Cenário 2]]="","",(H600+1)^(1/252))</f>
        <v>1.0003329184367156</v>
      </c>
      <c r="J600" s="2">
        <f>IF(Table1[[#This Row],[Column6]]="","",(1+J599)*(I600)-1)</f>
        <v>0.20358145631379765</v>
      </c>
      <c r="K600" s="1">
        <f>IF(Table1[[#This Row],[Column1]]="","",VLOOKUP(A600,COPOMs!B:K,10)+prêmio_de_risco)</f>
        <v>9.9999999999999978E-2</v>
      </c>
      <c r="L600" s="3">
        <f>IF(Table1[[#This Row],[Tesouro Selic: Cenário 3]]="","",(K600+1)^(1/252))</f>
        <v>1.0003782865315343</v>
      </c>
      <c r="M600" s="2">
        <f>IF(Table1[[#This Row],[Column8]]="","",(1+M599)*(L600)-1)</f>
        <v>0.26524477038309091</v>
      </c>
    </row>
    <row r="601" spans="1:13" x14ac:dyDescent="0.25">
      <c r="A601" s="15">
        <f t="shared" si="18"/>
        <v>43669</v>
      </c>
      <c r="B601" s="25">
        <f t="shared" si="19"/>
        <v>9.9500000000000005E-2</v>
      </c>
      <c r="C601" s="3">
        <f>IF(Table1[[#This Row],[Tesouro Prefixado]]="","",(B601+1)^(1/252))</f>
        <v>1.0003764816888006</v>
      </c>
      <c r="D601" s="2">
        <f>IF(Table1[[#This Row],[Column2]]="","",(1+D600)*(C601)-1)</f>
        <v>0.25291156094300105</v>
      </c>
      <c r="E601" s="1">
        <f>IF(Table1[[#This Row],[Column1]]="","",VLOOKUP(A601,COPOMs!B:E,4)+prêmio_de_risco)</f>
        <v>0.10249999999999998</v>
      </c>
      <c r="F601" s="3">
        <f>IF(Table1[[#This Row],[Tesouro Selic: Cenário 1]]="","",(E601+1)^(1/252))</f>
        <v>1.0003872985058613</v>
      </c>
      <c r="G601" s="2">
        <f>IF(Table1[[#This Row],[Column4]]="","",(1+G600)*(F601)-1)</f>
        <v>0.25342795615347513</v>
      </c>
      <c r="H601" s="1">
        <f>IF(Table1[[#This Row],[Column1]]="","",VLOOKUP(A601,COPOMs!B:H,7)+prêmio_de_risco)</f>
        <v>8.750000000000005E-2</v>
      </c>
      <c r="I601" s="3">
        <f>IF(Table1[[#This Row],[Tesouro Selic: Cenário 2]]="","",(H601+1)^(1/252))</f>
        <v>1.0003329184367156</v>
      </c>
      <c r="J601" s="2">
        <f>IF(Table1[[#This Row],[Column6]]="","",(1+J600)*(I601)-1)</f>
        <v>0.20398215077069359</v>
      </c>
      <c r="K601" s="1">
        <f>IF(Table1[[#This Row],[Column1]]="","",VLOOKUP(A601,COPOMs!B:K,10)+prêmio_de_risco)</f>
        <v>9.9999999999999978E-2</v>
      </c>
      <c r="L601" s="3">
        <f>IF(Table1[[#This Row],[Tesouro Selic: Cenário 3]]="","",(K601+1)^(1/252))</f>
        <v>1.0003782865315343</v>
      </c>
      <c r="M601" s="2">
        <f>IF(Table1[[#This Row],[Column8]]="","",(1+M600)*(L601)-1)</f>
        <v>0.26572339543882095</v>
      </c>
    </row>
    <row r="602" spans="1:13" x14ac:dyDescent="0.25">
      <c r="A602" s="15">
        <f t="shared" si="18"/>
        <v>43670</v>
      </c>
      <c r="B602" s="25">
        <f t="shared" si="19"/>
        <v>9.9500000000000005E-2</v>
      </c>
      <c r="C602" s="3">
        <f>IF(Table1[[#This Row],[Tesouro Prefixado]]="","",(B602+1)^(1/252))</f>
        <v>1.0003764816888006</v>
      </c>
      <c r="D602" s="2">
        <f>IF(Table1[[#This Row],[Column2]]="","",(1+D601)*(C602)-1)</f>
        <v>0.25338325920338267</v>
      </c>
      <c r="E602" s="1">
        <f>IF(Table1[[#This Row],[Column1]]="","",VLOOKUP(A602,COPOMs!B:E,4)+prêmio_de_risco)</f>
        <v>0.10249999999999998</v>
      </c>
      <c r="F602" s="3">
        <f>IF(Table1[[#This Row],[Tesouro Selic: Cenário 1]]="","",(E602+1)^(1/252))</f>
        <v>1.0003872985058613</v>
      </c>
      <c r="G602" s="2">
        <f>IF(Table1[[#This Row],[Column4]]="","",(1+G601)*(F602)-1)</f>
        <v>0.25391340692809816</v>
      </c>
      <c r="H602" s="1">
        <f>IF(Table1[[#This Row],[Column1]]="","",VLOOKUP(A602,COPOMs!B:H,7)+prêmio_de_risco)</f>
        <v>8.750000000000005E-2</v>
      </c>
      <c r="I602" s="3">
        <f>IF(Table1[[#This Row],[Tesouro Selic: Cenário 2]]="","",(H602+1)^(1/252))</f>
        <v>1.0003329184367156</v>
      </c>
      <c r="J602" s="2">
        <f>IF(Table1[[#This Row],[Column6]]="","",(1+J601)*(I602)-1)</f>
        <v>0.20438297862616173</v>
      </c>
      <c r="K602" s="1">
        <f>IF(Table1[[#This Row],[Column1]]="","",VLOOKUP(A602,COPOMs!B:K,10)+prêmio_de_risco)</f>
        <v>9.9999999999999978E-2</v>
      </c>
      <c r="L602" s="3">
        <f>IF(Table1[[#This Row],[Tesouro Selic: Cenário 3]]="","",(K602+1)^(1/252))</f>
        <v>1.0003782865315343</v>
      </c>
      <c r="M602" s="2">
        <f>IF(Table1[[#This Row],[Column8]]="","",(1+M601)*(L602)-1)</f>
        <v>0.26620220155196317</v>
      </c>
    </row>
    <row r="603" spans="1:13" x14ac:dyDescent="0.25">
      <c r="A603" s="15">
        <f t="shared" si="18"/>
        <v>43671</v>
      </c>
      <c r="B603" s="25">
        <f t="shared" si="19"/>
        <v>9.9500000000000005E-2</v>
      </c>
      <c r="C603" s="3">
        <f>IF(Table1[[#This Row],[Tesouro Prefixado]]="","",(B603+1)^(1/252))</f>
        <v>1.0003764816888006</v>
      </c>
      <c r="D603" s="2">
        <f>IF(Table1[[#This Row],[Column2]]="","",(1+D602)*(C603)-1)</f>
        <v>0.25385513504952195</v>
      </c>
      <c r="E603" s="1">
        <f>IF(Table1[[#This Row],[Column1]]="","",VLOOKUP(A603,COPOMs!B:E,4)+prêmio_de_risco)</f>
        <v>0.10249999999999998</v>
      </c>
      <c r="F603" s="3">
        <f>IF(Table1[[#This Row],[Tesouro Selic: Cenário 1]]="","",(E603+1)^(1/252))</f>
        <v>1.0003872985058613</v>
      </c>
      <c r="G603" s="2">
        <f>IF(Table1[[#This Row],[Column4]]="","",(1+G602)*(F603)-1)</f>
        <v>0.25439904571708083</v>
      </c>
      <c r="H603" s="1">
        <f>IF(Table1[[#This Row],[Column1]]="","",VLOOKUP(A603,COPOMs!B:H,7)+prêmio_de_risco)</f>
        <v>8.750000000000005E-2</v>
      </c>
      <c r="I603" s="3">
        <f>IF(Table1[[#This Row],[Tesouro Selic: Cenário 2]]="","",(H603+1)^(1/252))</f>
        <v>1.0003329184367156</v>
      </c>
      <c r="J603" s="2">
        <f>IF(Table1[[#This Row],[Column6]]="","",(1+J602)*(I603)-1)</f>
        <v>0.20478393992461275</v>
      </c>
      <c r="K603" s="1">
        <f>IF(Table1[[#This Row],[Column1]]="","",VLOOKUP(A603,COPOMs!B:K,10)+prêmio_de_risco)</f>
        <v>9.9999999999999978E-2</v>
      </c>
      <c r="L603" s="3">
        <f>IF(Table1[[#This Row],[Tesouro Selic: Cenário 3]]="","",(K603+1)^(1/252))</f>
        <v>1.0003782865315343</v>
      </c>
      <c r="M603" s="2">
        <f>IF(Table1[[#This Row],[Column8]]="","",(1+M602)*(L603)-1)</f>
        <v>0.26668118879100922</v>
      </c>
    </row>
    <row r="604" spans="1:13" x14ac:dyDescent="0.25">
      <c r="A604" s="15">
        <f t="shared" si="18"/>
        <v>43672</v>
      </c>
      <c r="B604" s="25">
        <f t="shared" si="19"/>
        <v>9.9500000000000005E-2</v>
      </c>
      <c r="C604" s="3">
        <f>IF(Table1[[#This Row],[Tesouro Prefixado]]="","",(B604+1)^(1/252))</f>
        <v>1.0003764816888006</v>
      </c>
      <c r="D604" s="2">
        <f>IF(Table1[[#This Row],[Column2]]="","",(1+D603)*(C604)-1)</f>
        <v>0.25432718854827674</v>
      </c>
      <c r="E604" s="1">
        <f>IF(Table1[[#This Row],[Column1]]="","",VLOOKUP(A604,COPOMs!B:E,4)+prêmio_de_risco)</f>
        <v>0.10249999999999998</v>
      </c>
      <c r="F604" s="3">
        <f>IF(Table1[[#This Row],[Tesouro Selic: Cenário 1]]="","",(E604+1)^(1/252))</f>
        <v>1.0003872985058613</v>
      </c>
      <c r="G604" s="2">
        <f>IF(Table1[[#This Row],[Column4]]="","",(1+G603)*(F604)-1)</f>
        <v>0.25488487259324089</v>
      </c>
      <c r="H604" s="1">
        <f>IF(Table1[[#This Row],[Column1]]="","",VLOOKUP(A604,COPOMs!B:H,7)+prêmio_de_risco)</f>
        <v>8.750000000000005E-2</v>
      </c>
      <c r="I604" s="3">
        <f>IF(Table1[[#This Row],[Tesouro Selic: Cenário 2]]="","",(H604+1)^(1/252))</f>
        <v>1.0003329184367156</v>
      </c>
      <c r="J604" s="2">
        <f>IF(Table1[[#This Row],[Column6]]="","",(1+J603)*(I604)-1)</f>
        <v>0.20518503471047245</v>
      </c>
      <c r="K604" s="1">
        <f>IF(Table1[[#This Row],[Column1]]="","",VLOOKUP(A604,COPOMs!B:K,10)+prêmio_de_risco)</f>
        <v>9.9999999999999978E-2</v>
      </c>
      <c r="L604" s="3">
        <f>IF(Table1[[#This Row],[Tesouro Selic: Cenário 3]]="","",(K604+1)^(1/252))</f>
        <v>1.0003782865315343</v>
      </c>
      <c r="M604" s="2">
        <f>IF(Table1[[#This Row],[Column8]]="","",(1+M603)*(L604)-1)</f>
        <v>0.26716035722447673</v>
      </c>
    </row>
    <row r="605" spans="1:13" x14ac:dyDescent="0.25">
      <c r="A605" s="15">
        <f t="shared" si="18"/>
        <v>43675</v>
      </c>
      <c r="B605" s="25">
        <f t="shared" si="19"/>
        <v>9.9500000000000005E-2</v>
      </c>
      <c r="C605" s="3">
        <f>IF(Table1[[#This Row],[Tesouro Prefixado]]="","",(B605+1)^(1/252))</f>
        <v>1.0003764816888006</v>
      </c>
      <c r="D605" s="2">
        <f>IF(Table1[[#This Row],[Column2]]="","",(1+D604)*(C605)-1)</f>
        <v>0.25479941976652976</v>
      </c>
      <c r="E605" s="1">
        <f>IF(Table1[[#This Row],[Column1]]="","",VLOOKUP(A605,COPOMs!B:E,4)+prêmio_de_risco)</f>
        <v>0.10249999999999998</v>
      </c>
      <c r="F605" s="3">
        <f>IF(Table1[[#This Row],[Tesouro Selic: Cenário 1]]="","",(E605+1)^(1/252))</f>
        <v>1.0003872985058613</v>
      </c>
      <c r="G605" s="2">
        <f>IF(Table1[[#This Row],[Column4]]="","",(1+G604)*(F605)-1)</f>
        <v>0.25537088762942406</v>
      </c>
      <c r="H605" s="1">
        <f>IF(Table1[[#This Row],[Column1]]="","",VLOOKUP(A605,COPOMs!B:H,7)+prêmio_de_risco)</f>
        <v>8.750000000000005E-2</v>
      </c>
      <c r="I605" s="3">
        <f>IF(Table1[[#This Row],[Tesouro Selic: Cenário 2]]="","",(H605+1)^(1/252))</f>
        <v>1.0003329184367156</v>
      </c>
      <c r="J605" s="2">
        <f>IF(Table1[[#This Row],[Column6]]="","",(1+J604)*(I605)-1)</f>
        <v>0.20558626302818128</v>
      </c>
      <c r="K605" s="1">
        <f>IF(Table1[[#This Row],[Column1]]="","",VLOOKUP(A605,COPOMs!B:K,10)+prêmio_de_risco)</f>
        <v>9.9999999999999978E-2</v>
      </c>
      <c r="L605" s="3">
        <f>IF(Table1[[#This Row],[Tesouro Selic: Cenário 3]]="","",(K605+1)^(1/252))</f>
        <v>1.0003782865315343</v>
      </c>
      <c r="M605" s="2">
        <f>IF(Table1[[#This Row],[Column8]]="","",(1+M604)*(L605)-1)</f>
        <v>0.26763970692090888</v>
      </c>
    </row>
    <row r="606" spans="1:13" x14ac:dyDescent="0.25">
      <c r="A606" s="15">
        <f t="shared" si="18"/>
        <v>43676</v>
      </c>
      <c r="B606" s="25">
        <f t="shared" si="19"/>
        <v>9.9500000000000005E-2</v>
      </c>
      <c r="C606" s="3">
        <f>IF(Table1[[#This Row],[Tesouro Prefixado]]="","",(B606+1)^(1/252))</f>
        <v>1.0003764816888006</v>
      </c>
      <c r="D606" s="2">
        <f>IF(Table1[[#This Row],[Column2]]="","",(1+D605)*(C606)-1)</f>
        <v>0.25527182877118948</v>
      </c>
      <c r="E606" s="1">
        <f>IF(Table1[[#This Row],[Column1]]="","",VLOOKUP(A606,COPOMs!B:E,4)+prêmio_de_risco)</f>
        <v>0.10249999999999998</v>
      </c>
      <c r="F606" s="3">
        <f>IF(Table1[[#This Row],[Tesouro Selic: Cenário 1]]="","",(E606+1)^(1/252))</f>
        <v>1.0003872985058613</v>
      </c>
      <c r="G606" s="2">
        <f>IF(Table1[[#This Row],[Column4]]="","",(1+G605)*(F606)-1)</f>
        <v>0.25585709089850472</v>
      </c>
      <c r="H606" s="1">
        <f>IF(Table1[[#This Row],[Column1]]="","",VLOOKUP(A606,COPOMs!B:H,7)+prêmio_de_risco)</f>
        <v>8.750000000000005E-2</v>
      </c>
      <c r="I606" s="3">
        <f>IF(Table1[[#This Row],[Tesouro Selic: Cenário 2]]="","",(H606+1)^(1/252))</f>
        <v>1.0003329184367156</v>
      </c>
      <c r="J606" s="2">
        <f>IF(Table1[[#This Row],[Column6]]="","",(1+J605)*(I606)-1)</f>
        <v>0.20598762492219436</v>
      </c>
      <c r="K606" s="1">
        <f>IF(Table1[[#This Row],[Column1]]="","",VLOOKUP(A606,COPOMs!B:K,10)+prêmio_de_risco)</f>
        <v>9.9999999999999978E-2</v>
      </c>
      <c r="L606" s="3">
        <f>IF(Table1[[#This Row],[Tesouro Selic: Cenário 3]]="","",(K606+1)^(1/252))</f>
        <v>1.0003782865315343</v>
      </c>
      <c r="M606" s="2">
        <f>IF(Table1[[#This Row],[Column8]]="","",(1+M605)*(L606)-1)</f>
        <v>0.26811923794887504</v>
      </c>
    </row>
    <row r="607" spans="1:13" x14ac:dyDescent="0.25">
      <c r="A607" s="15">
        <f t="shared" si="18"/>
        <v>43677</v>
      </c>
      <c r="B607" s="25">
        <f t="shared" si="19"/>
        <v>9.9500000000000005E-2</v>
      </c>
      <c r="C607" s="3">
        <f>IF(Table1[[#This Row],[Tesouro Prefixado]]="","",(B607+1)^(1/252))</f>
        <v>1.0003764816888006</v>
      </c>
      <c r="D607" s="2">
        <f>IF(Table1[[#This Row],[Column2]]="","",(1+D606)*(C607)-1)</f>
        <v>0.25574441562918904</v>
      </c>
      <c r="E607" s="1">
        <f>IF(Table1[[#This Row],[Column1]]="","",VLOOKUP(A607,COPOMs!B:E,4)+prêmio_de_risco)</f>
        <v>0.10249999999999998</v>
      </c>
      <c r="F607" s="3">
        <f>IF(Table1[[#This Row],[Tesouro Selic: Cenário 1]]="","",(E607+1)^(1/252))</f>
        <v>1.0003872985058613</v>
      </c>
      <c r="G607" s="2">
        <f>IF(Table1[[#This Row],[Column4]]="","",(1+G606)*(F607)-1)</f>
        <v>0.25634348247338501</v>
      </c>
      <c r="H607" s="1">
        <f>IF(Table1[[#This Row],[Column1]]="","",VLOOKUP(A607,COPOMs!B:H,7)+prêmio_de_risco)</f>
        <v>8.750000000000005E-2</v>
      </c>
      <c r="I607" s="3">
        <f>IF(Table1[[#This Row],[Tesouro Selic: Cenário 2]]="","",(H607+1)^(1/252))</f>
        <v>1.0003329184367156</v>
      </c>
      <c r="J607" s="2">
        <f>IF(Table1[[#This Row],[Column6]]="","",(1+J606)*(I607)-1)</f>
        <v>0.20638912043698188</v>
      </c>
      <c r="K607" s="1">
        <f>IF(Table1[[#This Row],[Column1]]="","",VLOOKUP(A607,COPOMs!B:K,10)+prêmio_de_risco)</f>
        <v>9.9999999999999978E-2</v>
      </c>
      <c r="L607" s="3">
        <f>IF(Table1[[#This Row],[Tesouro Selic: Cenário 3]]="","",(K607+1)^(1/252))</f>
        <v>1.0003782865315343</v>
      </c>
      <c r="M607" s="2">
        <f>IF(Table1[[#This Row],[Column8]]="","",(1+M606)*(L607)-1)</f>
        <v>0.26859895037697057</v>
      </c>
    </row>
    <row r="608" spans="1:13" x14ac:dyDescent="0.25">
      <c r="A608" s="15">
        <f t="shared" si="18"/>
        <v>43678</v>
      </c>
      <c r="B608" s="25">
        <f t="shared" si="19"/>
        <v>9.9500000000000005E-2</v>
      </c>
      <c r="C608" s="3">
        <f>IF(Table1[[#This Row],[Tesouro Prefixado]]="","",(B608+1)^(1/252))</f>
        <v>1.0003764816888006</v>
      </c>
      <c r="D608" s="2">
        <f>IF(Table1[[#This Row],[Column2]]="","",(1+D607)*(C608)-1)</f>
        <v>0.25621718040748709</v>
      </c>
      <c r="E608" s="1">
        <f>IF(Table1[[#This Row],[Column1]]="","",VLOOKUP(A608,COPOMs!B:E,4)+prêmio_de_risco)</f>
        <v>0.10249999999999998</v>
      </c>
      <c r="F608" s="3">
        <f>IF(Table1[[#This Row],[Tesouro Selic: Cenário 1]]="","",(E608+1)^(1/252))</f>
        <v>1.0003872985058613</v>
      </c>
      <c r="G608" s="2">
        <f>IF(Table1[[#This Row],[Column4]]="","",(1+G607)*(F608)-1)</f>
        <v>0.25683006242699546</v>
      </c>
      <c r="H608" s="1">
        <f>IF(Table1[[#This Row],[Column1]]="","",VLOOKUP(A608,COPOMs!B:H,7)+prêmio_de_risco)</f>
        <v>8.750000000000005E-2</v>
      </c>
      <c r="I608" s="3">
        <f>IF(Table1[[#This Row],[Tesouro Selic: Cenário 2]]="","",(H608+1)^(1/252))</f>
        <v>1.0003329184367156</v>
      </c>
      <c r="J608" s="2">
        <f>IF(Table1[[#This Row],[Column6]]="","",(1+J607)*(I608)-1)</f>
        <v>0.20679074961702848</v>
      </c>
      <c r="K608" s="1">
        <f>IF(Table1[[#This Row],[Column1]]="","",VLOOKUP(A608,COPOMs!B:K,10)+prêmio_de_risco)</f>
        <v>9.9999999999999978E-2</v>
      </c>
      <c r="L608" s="3">
        <f>IF(Table1[[#This Row],[Tesouro Selic: Cenário 3]]="","",(K608+1)^(1/252))</f>
        <v>1.0003782865315343</v>
      </c>
      <c r="M608" s="2">
        <f>IF(Table1[[#This Row],[Column8]]="","",(1+M607)*(L608)-1)</f>
        <v>0.26907884427381679</v>
      </c>
    </row>
    <row r="609" spans="1:13" x14ac:dyDescent="0.25">
      <c r="A609" s="15">
        <f t="shared" si="18"/>
        <v>43679</v>
      </c>
      <c r="B609" s="25">
        <f t="shared" si="19"/>
        <v>9.9500000000000005E-2</v>
      </c>
      <c r="C609" s="3">
        <f>IF(Table1[[#This Row],[Tesouro Prefixado]]="","",(B609+1)^(1/252))</f>
        <v>1.0003764816888006</v>
      </c>
      <c r="D609" s="2">
        <f>IF(Table1[[#This Row],[Column2]]="","",(1+D608)*(C609)-1)</f>
        <v>0.25669012317306716</v>
      </c>
      <c r="E609" s="1">
        <f>IF(Table1[[#This Row],[Column1]]="","",VLOOKUP(A609,COPOMs!B:E,4)+prêmio_de_risco)</f>
        <v>0.10249999999999998</v>
      </c>
      <c r="F609" s="3">
        <f>IF(Table1[[#This Row],[Tesouro Selic: Cenário 1]]="","",(E609+1)^(1/252))</f>
        <v>1.0003872985058613</v>
      </c>
      <c r="G609" s="2">
        <f>IF(Table1[[#This Row],[Column4]]="","",(1+G608)*(F609)-1)</f>
        <v>0.25731683083229506</v>
      </c>
      <c r="H609" s="1">
        <f>IF(Table1[[#This Row],[Column1]]="","",VLOOKUP(A609,COPOMs!B:H,7)+prêmio_de_risco)</f>
        <v>8.750000000000005E-2</v>
      </c>
      <c r="I609" s="3">
        <f>IF(Table1[[#This Row],[Tesouro Selic: Cenário 2]]="","",(H609+1)^(1/252))</f>
        <v>1.0003329184367156</v>
      </c>
      <c r="J609" s="2">
        <f>IF(Table1[[#This Row],[Column6]]="","",(1+J608)*(I609)-1)</f>
        <v>0.20719251250683368</v>
      </c>
      <c r="K609" s="1">
        <f>IF(Table1[[#This Row],[Column1]]="","",VLOOKUP(A609,COPOMs!B:K,10)+prêmio_de_risco)</f>
        <v>9.9999999999999978E-2</v>
      </c>
      <c r="L609" s="3">
        <f>IF(Table1[[#This Row],[Tesouro Selic: Cenário 3]]="","",(K609+1)^(1/252))</f>
        <v>1.0003782865315343</v>
      </c>
      <c r="M609" s="2">
        <f>IF(Table1[[#This Row],[Column8]]="","",(1+M608)*(L609)-1)</f>
        <v>0.26955891970806056</v>
      </c>
    </row>
    <row r="610" spans="1:13" x14ac:dyDescent="0.25">
      <c r="A610" s="15">
        <f t="shared" si="18"/>
        <v>43682</v>
      </c>
      <c r="B610" s="25">
        <f t="shared" si="19"/>
        <v>9.9500000000000005E-2</v>
      </c>
      <c r="C610" s="3">
        <f>IF(Table1[[#This Row],[Tesouro Prefixado]]="","",(B610+1)^(1/252))</f>
        <v>1.0003764816888006</v>
      </c>
      <c r="D610" s="2">
        <f>IF(Table1[[#This Row],[Column2]]="","",(1+D609)*(C610)-1)</f>
        <v>0.25716324399293833</v>
      </c>
      <c r="E610" s="1">
        <f>IF(Table1[[#This Row],[Column1]]="","",VLOOKUP(A610,COPOMs!B:E,4)+prêmio_de_risco)</f>
        <v>0.10249999999999998</v>
      </c>
      <c r="F610" s="3">
        <f>IF(Table1[[#This Row],[Tesouro Selic: Cenário 1]]="","",(E610+1)^(1/252))</f>
        <v>1.0003872985058613</v>
      </c>
      <c r="G610" s="2">
        <f>IF(Table1[[#This Row],[Column4]]="","",(1+G609)*(F610)-1)</f>
        <v>0.25780378776227075</v>
      </c>
      <c r="H610" s="1">
        <f>IF(Table1[[#This Row],[Column1]]="","",VLOOKUP(A610,COPOMs!B:H,7)+prêmio_de_risco)</f>
        <v>8.750000000000005E-2</v>
      </c>
      <c r="I610" s="3">
        <f>IF(Table1[[#This Row],[Tesouro Selic: Cenário 2]]="","",(H610+1)^(1/252))</f>
        <v>1.0003329184367156</v>
      </c>
      <c r="J610" s="2">
        <f>IF(Table1[[#This Row],[Column6]]="","",(1+J609)*(I610)-1)</f>
        <v>0.2075944091509121</v>
      </c>
      <c r="K610" s="1">
        <f>IF(Table1[[#This Row],[Column1]]="","",VLOOKUP(A610,COPOMs!B:K,10)+prêmio_de_risco)</f>
        <v>9.9999999999999978E-2</v>
      </c>
      <c r="L610" s="3">
        <f>IF(Table1[[#This Row],[Tesouro Selic: Cenário 3]]="","",(K610+1)^(1/252))</f>
        <v>1.0003782865315343</v>
      </c>
      <c r="M610" s="2">
        <f>IF(Table1[[#This Row],[Column8]]="","",(1+M609)*(L610)-1)</f>
        <v>0.27003917674837541</v>
      </c>
    </row>
    <row r="611" spans="1:13" x14ac:dyDescent="0.25">
      <c r="A611" s="15">
        <f t="shared" si="18"/>
        <v>43683</v>
      </c>
      <c r="B611" s="25">
        <f t="shared" si="19"/>
        <v>9.9500000000000005E-2</v>
      </c>
      <c r="C611" s="3">
        <f>IF(Table1[[#This Row],[Tesouro Prefixado]]="","",(B611+1)^(1/252))</f>
        <v>1.0003764816888006</v>
      </c>
      <c r="D611" s="2">
        <f>IF(Table1[[#This Row],[Column2]]="","",(1+D610)*(C611)-1)</f>
        <v>0.25763654293413474</v>
      </c>
      <c r="E611" s="1">
        <f>IF(Table1[[#This Row],[Column1]]="","",VLOOKUP(A611,COPOMs!B:E,4)+prêmio_de_risco)</f>
        <v>0.10249999999999998</v>
      </c>
      <c r="F611" s="3">
        <f>IF(Table1[[#This Row],[Tesouro Selic: Cenário 1]]="","",(E611+1)^(1/252))</f>
        <v>1.0003872985058613</v>
      </c>
      <c r="G611" s="2">
        <f>IF(Table1[[#This Row],[Column4]]="","",(1+G610)*(F611)-1)</f>
        <v>0.25829093328993769</v>
      </c>
      <c r="H611" s="1">
        <f>IF(Table1[[#This Row],[Column1]]="","",VLOOKUP(A611,COPOMs!B:H,7)+prêmio_de_risco)</f>
        <v>8.750000000000005E-2</v>
      </c>
      <c r="I611" s="3">
        <f>IF(Table1[[#This Row],[Tesouro Selic: Cenário 2]]="","",(H611+1)^(1/252))</f>
        <v>1.0003329184367156</v>
      </c>
      <c r="J611" s="2">
        <f>IF(Table1[[#This Row],[Column6]]="","",(1+J610)*(I611)-1)</f>
        <v>0.20799643959379299</v>
      </c>
      <c r="K611" s="1">
        <f>IF(Table1[[#This Row],[Column1]]="","",VLOOKUP(A611,COPOMs!B:K,10)+prêmio_de_risco)</f>
        <v>9.9999999999999978E-2</v>
      </c>
      <c r="L611" s="3">
        <f>IF(Table1[[#This Row],[Tesouro Selic: Cenário 3]]="","",(K611+1)^(1/252))</f>
        <v>1.0003782865315343</v>
      </c>
      <c r="M611" s="2">
        <f>IF(Table1[[#This Row],[Column8]]="","",(1+M610)*(L611)-1)</f>
        <v>0.27051961546346015</v>
      </c>
    </row>
    <row r="612" spans="1:13" x14ac:dyDescent="0.25">
      <c r="A612" s="15">
        <f t="shared" si="18"/>
        <v>43684</v>
      </c>
      <c r="B612" s="25">
        <f t="shared" si="19"/>
        <v>9.9500000000000005E-2</v>
      </c>
      <c r="C612" s="3">
        <f>IF(Table1[[#This Row],[Tesouro Prefixado]]="","",(B612+1)^(1/252))</f>
        <v>1.0003764816888006</v>
      </c>
      <c r="D612" s="2">
        <f>IF(Table1[[#This Row],[Column2]]="","",(1+D611)*(C612)-1)</f>
        <v>0.25811002006371586</v>
      </c>
      <c r="E612" s="1">
        <f>IF(Table1[[#This Row],[Column1]]="","",VLOOKUP(A612,COPOMs!B:E,4)+prêmio_de_risco)</f>
        <v>0.10249999999999998</v>
      </c>
      <c r="F612" s="3">
        <f>IF(Table1[[#This Row],[Tesouro Selic: Cenário 1]]="","",(E612+1)^(1/252))</f>
        <v>1.0003872985058613</v>
      </c>
      <c r="G612" s="2">
        <f>IF(Table1[[#This Row],[Column4]]="","",(1+G611)*(F612)-1)</f>
        <v>0.25877826748833965</v>
      </c>
      <c r="H612" s="1">
        <f>IF(Table1[[#This Row],[Column1]]="","",VLOOKUP(A612,COPOMs!B:H,7)+prêmio_de_risco)</f>
        <v>8.750000000000005E-2</v>
      </c>
      <c r="I612" s="3">
        <f>IF(Table1[[#This Row],[Tesouro Selic: Cenário 2]]="","",(H612+1)^(1/252))</f>
        <v>1.0003329184367156</v>
      </c>
      <c r="J612" s="2">
        <f>IF(Table1[[#This Row],[Column6]]="","",(1+J611)*(I612)-1)</f>
        <v>0.20839860388002052</v>
      </c>
      <c r="K612" s="1">
        <f>IF(Table1[[#This Row],[Column1]]="","",VLOOKUP(A612,COPOMs!B:K,10)+prêmio_de_risco)</f>
        <v>9.9999999999999978E-2</v>
      </c>
      <c r="L612" s="3">
        <f>IF(Table1[[#This Row],[Tesouro Selic: Cenário 3]]="","",(K612+1)^(1/252))</f>
        <v>1.0003782865315343</v>
      </c>
      <c r="M612" s="2">
        <f>IF(Table1[[#This Row],[Column8]]="","",(1+M611)*(L612)-1)</f>
        <v>0.27100023592204003</v>
      </c>
    </row>
    <row r="613" spans="1:13" x14ac:dyDescent="0.25">
      <c r="A613" s="15">
        <f t="shared" si="18"/>
        <v>43685</v>
      </c>
      <c r="B613" s="25">
        <f t="shared" si="19"/>
        <v>9.9500000000000005E-2</v>
      </c>
      <c r="C613" s="3">
        <f>IF(Table1[[#This Row],[Tesouro Prefixado]]="","",(B613+1)^(1/252))</f>
        <v>1.0003764816888006</v>
      </c>
      <c r="D613" s="2">
        <f>IF(Table1[[#This Row],[Column2]]="","",(1+D612)*(C613)-1)</f>
        <v>0.25858367544876626</v>
      </c>
      <c r="E613" s="1">
        <f>IF(Table1[[#This Row],[Column1]]="","",VLOOKUP(A613,COPOMs!B:E,4)+prêmio_de_risco)</f>
        <v>0.10249999999999998</v>
      </c>
      <c r="F613" s="3">
        <f>IF(Table1[[#This Row],[Tesouro Selic: Cenário 1]]="","",(E613+1)^(1/252))</f>
        <v>1.0003872985058613</v>
      </c>
      <c r="G613" s="2">
        <f>IF(Table1[[#This Row],[Column4]]="","",(1+G612)*(F613)-1)</f>
        <v>0.25926579043054843</v>
      </c>
      <c r="H613" s="1">
        <f>IF(Table1[[#This Row],[Column1]]="","",VLOOKUP(A613,COPOMs!B:H,7)+prêmio_de_risco)</f>
        <v>9.2500000000000054E-2</v>
      </c>
      <c r="I613" s="3">
        <f>IF(Table1[[#This Row],[Tesouro Selic: Cenário 2]]="","",(H613+1)^(1/252))</f>
        <v>1.0003511276943453</v>
      </c>
      <c r="J613" s="2">
        <f>IF(Table1[[#This Row],[Column6]]="","",(1+J612)*(I613)-1)</f>
        <v>0.20882290609565102</v>
      </c>
      <c r="K613" s="1">
        <f>IF(Table1[[#This Row],[Column1]]="","",VLOOKUP(A613,COPOMs!B:K,10)+prêmio_de_risco)</f>
        <v>9.9999999999999978E-2</v>
      </c>
      <c r="L613" s="3">
        <f>IF(Table1[[#This Row],[Tesouro Selic: Cenário 3]]="","",(K613+1)^(1/252))</f>
        <v>1.0003782865315343</v>
      </c>
      <c r="M613" s="2">
        <f>IF(Table1[[#This Row],[Column8]]="","",(1+M612)*(L613)-1)</f>
        <v>0.27148103819286629</v>
      </c>
    </row>
    <row r="614" spans="1:13" x14ac:dyDescent="0.25">
      <c r="A614" s="15">
        <f t="shared" si="18"/>
        <v>43686</v>
      </c>
      <c r="B614" s="25">
        <f t="shared" si="19"/>
        <v>9.9500000000000005E-2</v>
      </c>
      <c r="C614" s="3">
        <f>IF(Table1[[#This Row],[Tesouro Prefixado]]="","",(B614+1)^(1/252))</f>
        <v>1.0003764816888006</v>
      </c>
      <c r="D614" s="2">
        <f>IF(Table1[[#This Row],[Column2]]="","",(1+D613)*(C614)-1)</f>
        <v>0.25905750915639603</v>
      </c>
      <c r="E614" s="1">
        <f>IF(Table1[[#This Row],[Column1]]="","",VLOOKUP(A614,COPOMs!B:E,4)+prêmio_de_risco)</f>
        <v>0.10249999999999998</v>
      </c>
      <c r="F614" s="3">
        <f>IF(Table1[[#This Row],[Tesouro Selic: Cenário 1]]="","",(E614+1)^(1/252))</f>
        <v>1.0003872985058613</v>
      </c>
      <c r="G614" s="2">
        <f>IF(Table1[[#This Row],[Column4]]="","",(1+G613)*(F614)-1)</f>
        <v>0.25975350218966442</v>
      </c>
      <c r="H614" s="1">
        <f>IF(Table1[[#This Row],[Column1]]="","",VLOOKUP(A614,COPOMs!B:H,7)+prêmio_de_risco)</f>
        <v>9.2500000000000054E-2</v>
      </c>
      <c r="I614" s="3">
        <f>IF(Table1[[#This Row],[Tesouro Selic: Cenário 2]]="","",(H614+1)^(1/252))</f>
        <v>1.0003511276943453</v>
      </c>
      <c r="J614" s="2">
        <f>IF(Table1[[#This Row],[Column6]]="","",(1+J613)*(I614)-1)</f>
        <v>0.20924735729554023</v>
      </c>
      <c r="K614" s="1">
        <f>IF(Table1[[#This Row],[Column1]]="","",VLOOKUP(A614,COPOMs!B:K,10)+prêmio_de_risco)</f>
        <v>9.9999999999999978E-2</v>
      </c>
      <c r="L614" s="3">
        <f>IF(Table1[[#This Row],[Tesouro Selic: Cenário 3]]="","",(K614+1)^(1/252))</f>
        <v>1.0003782865315343</v>
      </c>
      <c r="M614" s="2">
        <f>IF(Table1[[#This Row],[Column8]]="","",(1+M613)*(L614)-1)</f>
        <v>0.27196202234471589</v>
      </c>
    </row>
    <row r="615" spans="1:13" x14ac:dyDescent="0.25">
      <c r="A615" s="15">
        <f t="shared" si="18"/>
        <v>43689</v>
      </c>
      <c r="B615" s="25">
        <f t="shared" si="19"/>
        <v>9.9500000000000005E-2</v>
      </c>
      <c r="C615" s="3">
        <f>IF(Table1[[#This Row],[Tesouro Prefixado]]="","",(B615+1)^(1/252))</f>
        <v>1.0003764816888006</v>
      </c>
      <c r="D615" s="2">
        <f>IF(Table1[[#This Row],[Column2]]="","",(1+D614)*(C615)-1)</f>
        <v>0.25953152125374035</v>
      </c>
      <c r="E615" s="1">
        <f>IF(Table1[[#This Row],[Column1]]="","",VLOOKUP(A615,COPOMs!B:E,4)+prêmio_de_risco)</f>
        <v>0.10249999999999998</v>
      </c>
      <c r="F615" s="3">
        <f>IF(Table1[[#This Row],[Tesouro Selic: Cenário 1]]="","",(E615+1)^(1/252))</f>
        <v>1.0003872985058613</v>
      </c>
      <c r="G615" s="2">
        <f>IF(Table1[[#This Row],[Column4]]="","",(1+G614)*(F615)-1)</f>
        <v>0.26024140283881603</v>
      </c>
      <c r="H615" s="1">
        <f>IF(Table1[[#This Row],[Column1]]="","",VLOOKUP(A615,COPOMs!B:H,7)+prêmio_de_risco)</f>
        <v>9.2500000000000054E-2</v>
      </c>
      <c r="I615" s="3">
        <f>IF(Table1[[#This Row],[Tesouro Selic: Cenário 2]]="","",(H615+1)^(1/252))</f>
        <v>1.0003511276943453</v>
      </c>
      <c r="J615" s="2">
        <f>IF(Table1[[#This Row],[Column6]]="","",(1+J614)*(I615)-1)</f>
        <v>0.20967195753200052</v>
      </c>
      <c r="K615" s="1">
        <f>IF(Table1[[#This Row],[Column1]]="","",VLOOKUP(A615,COPOMs!B:K,10)+prêmio_de_risco)</f>
        <v>9.9999999999999978E-2</v>
      </c>
      <c r="L615" s="3">
        <f>IF(Table1[[#This Row],[Tesouro Selic: Cenário 3]]="","",(K615+1)^(1/252))</f>
        <v>1.0003782865315343</v>
      </c>
      <c r="M615" s="2">
        <f>IF(Table1[[#This Row],[Column8]]="","",(1+M614)*(L615)-1)</f>
        <v>0.27244318844639204</v>
      </c>
    </row>
    <row r="616" spans="1:13" x14ac:dyDescent="0.25">
      <c r="A616" s="15">
        <f t="shared" si="18"/>
        <v>43690</v>
      </c>
      <c r="B616" s="25">
        <f t="shared" si="19"/>
        <v>9.9500000000000005E-2</v>
      </c>
      <c r="C616" s="3">
        <f>IF(Table1[[#This Row],[Tesouro Prefixado]]="","",(B616+1)^(1/252))</f>
        <v>1.0003764816888006</v>
      </c>
      <c r="D616" s="2">
        <f>IF(Table1[[#This Row],[Column2]]="","",(1+D615)*(C616)-1)</f>
        <v>0.26000571180795951</v>
      </c>
      <c r="E616" s="1">
        <f>IF(Table1[[#This Row],[Column1]]="","",VLOOKUP(A616,COPOMs!B:E,4)+prêmio_de_risco)</f>
        <v>0.10249999999999998</v>
      </c>
      <c r="F616" s="3">
        <f>IF(Table1[[#This Row],[Tesouro Selic: Cenário 1]]="","",(E616+1)^(1/252))</f>
        <v>1.0003872985058613</v>
      </c>
      <c r="G616" s="2">
        <f>IF(Table1[[#This Row],[Column4]]="","",(1+G615)*(F616)-1)</f>
        <v>0.26072949245116006</v>
      </c>
      <c r="H616" s="1">
        <f>IF(Table1[[#This Row],[Column1]]="","",VLOOKUP(A616,COPOMs!B:H,7)+prêmio_de_risco)</f>
        <v>9.2500000000000054E-2</v>
      </c>
      <c r="I616" s="3">
        <f>IF(Table1[[#This Row],[Tesouro Selic: Cenário 2]]="","",(H616+1)^(1/252))</f>
        <v>1.0003511276943453</v>
      </c>
      <c r="J616" s="2">
        <f>IF(Table1[[#This Row],[Column6]]="","",(1+J615)*(I616)-1)</f>
        <v>0.21009670685736292</v>
      </c>
      <c r="K616" s="1">
        <f>IF(Table1[[#This Row],[Column1]]="","",VLOOKUP(A616,COPOMs!B:K,10)+prêmio_de_risco)</f>
        <v>9.9999999999999978E-2</v>
      </c>
      <c r="L616" s="3">
        <f>IF(Table1[[#This Row],[Tesouro Selic: Cenário 3]]="","",(K616+1)^(1/252))</f>
        <v>1.0003782865315343</v>
      </c>
      <c r="M616" s="2">
        <f>IF(Table1[[#This Row],[Column8]]="","",(1+M615)*(L616)-1)</f>
        <v>0.27292453656672389</v>
      </c>
    </row>
    <row r="617" spans="1:13" x14ac:dyDescent="0.25">
      <c r="A617" s="15">
        <f t="shared" si="18"/>
        <v>43691</v>
      </c>
      <c r="B617" s="25">
        <f t="shared" si="19"/>
        <v>9.9500000000000005E-2</v>
      </c>
      <c r="C617" s="3">
        <f>IF(Table1[[#This Row],[Tesouro Prefixado]]="","",(B617+1)^(1/252))</f>
        <v>1.0003764816888006</v>
      </c>
      <c r="D617" s="2">
        <f>IF(Table1[[#This Row],[Column2]]="","",(1+D616)*(C617)-1)</f>
        <v>0.26048008088623931</v>
      </c>
      <c r="E617" s="1">
        <f>IF(Table1[[#This Row],[Column1]]="","",VLOOKUP(A617,COPOMs!B:E,4)+prêmio_de_risco)</f>
        <v>0.10249999999999998</v>
      </c>
      <c r="F617" s="3">
        <f>IF(Table1[[#This Row],[Tesouro Selic: Cenário 1]]="","",(E617+1)^(1/252))</f>
        <v>1.0003872985058613</v>
      </c>
      <c r="G617" s="2">
        <f>IF(Table1[[#This Row],[Column4]]="","",(1+G616)*(F617)-1)</f>
        <v>0.26121777109988153</v>
      </c>
      <c r="H617" s="1">
        <f>IF(Table1[[#This Row],[Column1]]="","",VLOOKUP(A617,COPOMs!B:H,7)+prêmio_de_risco)</f>
        <v>9.2500000000000054E-2</v>
      </c>
      <c r="I617" s="3">
        <f>IF(Table1[[#This Row],[Tesouro Selic: Cenário 2]]="","",(H617+1)^(1/252))</f>
        <v>1.0003511276943453</v>
      </c>
      <c r="J617" s="2">
        <f>IF(Table1[[#This Row],[Column6]]="","",(1+J616)*(I617)-1)</f>
        <v>0.21052160532397668</v>
      </c>
      <c r="K617" s="1">
        <f>IF(Table1[[#This Row],[Column1]]="","",VLOOKUP(A617,COPOMs!B:K,10)+prêmio_de_risco)</f>
        <v>9.9999999999999978E-2</v>
      </c>
      <c r="L617" s="3">
        <f>IF(Table1[[#This Row],[Tesouro Selic: Cenário 3]]="","",(K617+1)^(1/252))</f>
        <v>1.0003782865315343</v>
      </c>
      <c r="M617" s="2">
        <f>IF(Table1[[#This Row],[Column8]]="","",(1+M616)*(L617)-1)</f>
        <v>0.27340606677456658</v>
      </c>
    </row>
    <row r="618" spans="1:13" x14ac:dyDescent="0.25">
      <c r="A618" s="15">
        <f t="shared" si="18"/>
        <v>43692</v>
      </c>
      <c r="B618" s="25">
        <f t="shared" si="19"/>
        <v>9.9500000000000005E-2</v>
      </c>
      <c r="C618" s="3">
        <f>IF(Table1[[#This Row],[Tesouro Prefixado]]="","",(B618+1)^(1/252))</f>
        <v>1.0003764816888006</v>
      </c>
      <c r="D618" s="2">
        <f>IF(Table1[[#This Row],[Column2]]="","",(1+D617)*(C618)-1)</f>
        <v>0.26095462855579088</v>
      </c>
      <c r="E618" s="1">
        <f>IF(Table1[[#This Row],[Column1]]="","",VLOOKUP(A618,COPOMs!B:E,4)+prêmio_de_risco)</f>
        <v>0.10249999999999998</v>
      </c>
      <c r="F618" s="3">
        <f>IF(Table1[[#This Row],[Tesouro Selic: Cenário 1]]="","",(E618+1)^(1/252))</f>
        <v>1.0003872985058613</v>
      </c>
      <c r="G618" s="2">
        <f>IF(Table1[[#This Row],[Column4]]="","",(1+G617)*(F618)-1)</f>
        <v>0.26170623885819411</v>
      </c>
      <c r="H618" s="1">
        <f>IF(Table1[[#This Row],[Column1]]="","",VLOOKUP(A618,COPOMs!B:H,7)+prêmio_de_risco)</f>
        <v>9.2500000000000054E-2</v>
      </c>
      <c r="I618" s="3">
        <f>IF(Table1[[#This Row],[Tesouro Selic: Cenário 2]]="","",(H618+1)^(1/252))</f>
        <v>1.0003511276943453</v>
      </c>
      <c r="J618" s="2">
        <f>IF(Table1[[#This Row],[Column6]]="","",(1+J617)*(I618)-1)</f>
        <v>0.21094665298420923</v>
      </c>
      <c r="K618" s="1">
        <f>IF(Table1[[#This Row],[Column1]]="","",VLOOKUP(A618,COPOMs!B:K,10)+prêmio_de_risco)</f>
        <v>9.9999999999999978E-2</v>
      </c>
      <c r="L618" s="3">
        <f>IF(Table1[[#This Row],[Tesouro Selic: Cenário 3]]="","",(K618+1)^(1/252))</f>
        <v>1.0003782865315343</v>
      </c>
      <c r="M618" s="2">
        <f>IF(Table1[[#This Row],[Column8]]="","",(1+M617)*(L618)-1)</f>
        <v>0.27388777913880147</v>
      </c>
    </row>
    <row r="619" spans="1:13" x14ac:dyDescent="0.25">
      <c r="A619" s="15">
        <f t="shared" si="18"/>
        <v>43693</v>
      </c>
      <c r="B619" s="25">
        <f t="shared" si="19"/>
        <v>9.9500000000000005E-2</v>
      </c>
      <c r="C619" s="3">
        <f>IF(Table1[[#This Row],[Tesouro Prefixado]]="","",(B619+1)^(1/252))</f>
        <v>1.0003764816888006</v>
      </c>
      <c r="D619" s="2">
        <f>IF(Table1[[#This Row],[Column2]]="","",(1+D618)*(C619)-1)</f>
        <v>0.26142935488385044</v>
      </c>
      <c r="E619" s="1">
        <f>IF(Table1[[#This Row],[Column1]]="","",VLOOKUP(A619,COPOMs!B:E,4)+prêmio_de_risco)</f>
        <v>0.10249999999999998</v>
      </c>
      <c r="F619" s="3">
        <f>IF(Table1[[#This Row],[Tesouro Selic: Cenário 1]]="","",(E619+1)^(1/252))</f>
        <v>1.0003872985058613</v>
      </c>
      <c r="G619" s="2">
        <f>IF(Table1[[#This Row],[Column4]]="","",(1+G618)*(F619)-1)</f>
        <v>0.26219489579933963</v>
      </c>
      <c r="H619" s="1">
        <f>IF(Table1[[#This Row],[Column1]]="","",VLOOKUP(A619,COPOMs!B:H,7)+prêmio_de_risco)</f>
        <v>9.2500000000000054E-2</v>
      </c>
      <c r="I619" s="3">
        <f>IF(Table1[[#This Row],[Tesouro Selic: Cenário 2]]="","",(H619+1)^(1/252))</f>
        <v>1.0003511276943453</v>
      </c>
      <c r="J619" s="2">
        <f>IF(Table1[[#This Row],[Column6]]="","",(1+J618)*(I619)-1)</f>
        <v>0.21137184989044666</v>
      </c>
      <c r="K619" s="1">
        <f>IF(Table1[[#This Row],[Column1]]="","",VLOOKUP(A619,COPOMs!B:K,10)+prêmio_de_risco)</f>
        <v>9.9999999999999978E-2</v>
      </c>
      <c r="L619" s="3">
        <f>IF(Table1[[#This Row],[Tesouro Selic: Cenário 3]]="","",(K619+1)^(1/252))</f>
        <v>1.0003782865315343</v>
      </c>
      <c r="M619" s="2">
        <f>IF(Table1[[#This Row],[Column8]]="","",(1+M618)*(L619)-1)</f>
        <v>0.27436967372833587</v>
      </c>
    </row>
    <row r="620" spans="1:13" x14ac:dyDescent="0.25">
      <c r="A620" s="15">
        <f t="shared" si="18"/>
        <v>43696</v>
      </c>
      <c r="B620" s="25">
        <f t="shared" si="19"/>
        <v>9.9500000000000005E-2</v>
      </c>
      <c r="C620" s="3">
        <f>IF(Table1[[#This Row],[Tesouro Prefixado]]="","",(B620+1)^(1/252))</f>
        <v>1.0003764816888006</v>
      </c>
      <c r="D620" s="2">
        <f>IF(Table1[[#This Row],[Column2]]="","",(1+D619)*(C620)-1)</f>
        <v>0.26190425993767974</v>
      </c>
      <c r="E620" s="1">
        <f>IF(Table1[[#This Row],[Column1]]="","",VLOOKUP(A620,COPOMs!B:E,4)+prêmio_de_risco)</f>
        <v>0.10249999999999998</v>
      </c>
      <c r="F620" s="3">
        <f>IF(Table1[[#This Row],[Tesouro Selic: Cenário 1]]="","",(E620+1)^(1/252))</f>
        <v>1.0003872985058613</v>
      </c>
      <c r="G620" s="2">
        <f>IF(Table1[[#This Row],[Column4]]="","",(1+G619)*(F620)-1)</f>
        <v>0.26268374199658839</v>
      </c>
      <c r="H620" s="1">
        <f>IF(Table1[[#This Row],[Column1]]="","",VLOOKUP(A620,COPOMs!B:H,7)+prêmio_de_risco)</f>
        <v>9.2500000000000054E-2</v>
      </c>
      <c r="I620" s="3">
        <f>IF(Table1[[#This Row],[Tesouro Selic: Cenário 2]]="","",(H620+1)^(1/252))</f>
        <v>1.0003511276943453</v>
      </c>
      <c r="J620" s="2">
        <f>IF(Table1[[#This Row],[Column6]]="","",(1+J619)*(I620)-1)</f>
        <v>0.21179719609509351</v>
      </c>
      <c r="K620" s="1">
        <f>IF(Table1[[#This Row],[Column1]]="","",VLOOKUP(A620,COPOMs!B:K,10)+prêmio_de_risco)</f>
        <v>9.9999999999999978E-2</v>
      </c>
      <c r="L620" s="3">
        <f>IF(Table1[[#This Row],[Tesouro Selic: Cenário 3]]="","",(K620+1)^(1/252))</f>
        <v>1.0003782865315343</v>
      </c>
      <c r="M620" s="2">
        <f>IF(Table1[[#This Row],[Column8]]="","",(1+M619)*(L620)-1)</f>
        <v>0.2748517506121031</v>
      </c>
    </row>
    <row r="621" spans="1:13" x14ac:dyDescent="0.25">
      <c r="A621" s="15">
        <f t="shared" si="18"/>
        <v>43697</v>
      </c>
      <c r="B621" s="25">
        <f t="shared" si="19"/>
        <v>9.9500000000000005E-2</v>
      </c>
      <c r="C621" s="3">
        <f>IF(Table1[[#This Row],[Tesouro Prefixado]]="","",(B621+1)^(1/252))</f>
        <v>1.0003764816888006</v>
      </c>
      <c r="D621" s="2">
        <f>IF(Table1[[#This Row],[Column2]]="","",(1+D620)*(C621)-1)</f>
        <v>0.26237934378456562</v>
      </c>
      <c r="E621" s="1">
        <f>IF(Table1[[#This Row],[Column1]]="","",VLOOKUP(A621,COPOMs!B:E,4)+prêmio_de_risco)</f>
        <v>0.10249999999999998</v>
      </c>
      <c r="F621" s="3">
        <f>IF(Table1[[#This Row],[Tesouro Selic: Cenário 1]]="","",(E621+1)^(1/252))</f>
        <v>1.0003872985058613</v>
      </c>
      <c r="G621" s="2">
        <f>IF(Table1[[#This Row],[Column4]]="","",(1+G620)*(F621)-1)</f>
        <v>0.26317277752323909</v>
      </c>
      <c r="H621" s="1">
        <f>IF(Table1[[#This Row],[Column1]]="","",VLOOKUP(A621,COPOMs!B:H,7)+prêmio_de_risco)</f>
        <v>9.2500000000000054E-2</v>
      </c>
      <c r="I621" s="3">
        <f>IF(Table1[[#This Row],[Tesouro Selic: Cenário 2]]="","",(H621+1)^(1/252))</f>
        <v>1.0003511276943453</v>
      </c>
      <c r="J621" s="2">
        <f>IF(Table1[[#This Row],[Column6]]="","",(1+J620)*(I621)-1)</f>
        <v>0.2122226916505725</v>
      </c>
      <c r="K621" s="1">
        <f>IF(Table1[[#This Row],[Column1]]="","",VLOOKUP(A621,COPOMs!B:K,10)+prêmio_de_risco)</f>
        <v>9.9999999999999978E-2</v>
      </c>
      <c r="L621" s="3">
        <f>IF(Table1[[#This Row],[Tesouro Selic: Cenário 3]]="","",(K621+1)^(1/252))</f>
        <v>1.0003782865315343</v>
      </c>
      <c r="M621" s="2">
        <f>IF(Table1[[#This Row],[Column8]]="","",(1+M620)*(L621)-1)</f>
        <v>0.27533400985906265</v>
      </c>
    </row>
    <row r="622" spans="1:13" x14ac:dyDescent="0.25">
      <c r="A622" s="15">
        <f t="shared" si="18"/>
        <v>43698</v>
      </c>
      <c r="B622" s="25">
        <f t="shared" si="19"/>
        <v>9.9500000000000005E-2</v>
      </c>
      <c r="C622" s="3">
        <f>IF(Table1[[#This Row],[Tesouro Prefixado]]="","",(B622+1)^(1/252))</f>
        <v>1.0003764816888006</v>
      </c>
      <c r="D622" s="2">
        <f>IF(Table1[[#This Row],[Column2]]="","",(1+D621)*(C622)-1)</f>
        <v>0.26285460649182046</v>
      </c>
      <c r="E622" s="1">
        <f>IF(Table1[[#This Row],[Column1]]="","",VLOOKUP(A622,COPOMs!B:E,4)+prêmio_de_risco)</f>
        <v>0.10249999999999998</v>
      </c>
      <c r="F622" s="3">
        <f>IF(Table1[[#This Row],[Tesouro Selic: Cenário 1]]="","",(E622+1)^(1/252))</f>
        <v>1.0003872985058613</v>
      </c>
      <c r="G622" s="2">
        <f>IF(Table1[[#This Row],[Column4]]="","",(1+G621)*(F622)-1)</f>
        <v>0.26366200245261839</v>
      </c>
      <c r="H622" s="1">
        <f>IF(Table1[[#This Row],[Column1]]="","",VLOOKUP(A622,COPOMs!B:H,7)+prêmio_de_risco)</f>
        <v>9.2500000000000054E-2</v>
      </c>
      <c r="I622" s="3">
        <f>IF(Table1[[#This Row],[Tesouro Selic: Cenário 2]]="","",(H622+1)^(1/252))</f>
        <v>1.0003511276943453</v>
      </c>
      <c r="J622" s="2">
        <f>IF(Table1[[#This Row],[Column6]]="","",(1+J621)*(I622)-1)</f>
        <v>0.21264833660932481</v>
      </c>
      <c r="K622" s="1">
        <f>IF(Table1[[#This Row],[Column1]]="","",VLOOKUP(A622,COPOMs!B:K,10)+prêmio_de_risco)</f>
        <v>9.9999999999999978E-2</v>
      </c>
      <c r="L622" s="3">
        <f>IF(Table1[[#This Row],[Tesouro Selic: Cenário 3]]="","",(K622+1)^(1/252))</f>
        <v>1.0003782865315343</v>
      </c>
      <c r="M622" s="2">
        <f>IF(Table1[[#This Row],[Column8]]="","",(1+M621)*(L622)-1)</f>
        <v>0.2758164515382</v>
      </c>
    </row>
    <row r="623" spans="1:13" x14ac:dyDescent="0.25">
      <c r="A623" s="15">
        <f t="shared" si="18"/>
        <v>43699</v>
      </c>
      <c r="B623" s="25">
        <f t="shared" si="19"/>
        <v>9.9500000000000005E-2</v>
      </c>
      <c r="C623" s="3">
        <f>IF(Table1[[#This Row],[Tesouro Prefixado]]="","",(B623+1)^(1/252))</f>
        <v>1.0003764816888006</v>
      </c>
      <c r="D623" s="2">
        <f>IF(Table1[[#This Row],[Column2]]="","",(1+D622)*(C623)-1)</f>
        <v>0.26333004812678196</v>
      </c>
      <c r="E623" s="1">
        <f>IF(Table1[[#This Row],[Column1]]="","",VLOOKUP(A623,COPOMs!B:E,4)+prêmio_de_risco)</f>
        <v>0.10249999999999998</v>
      </c>
      <c r="F623" s="3">
        <f>IF(Table1[[#This Row],[Tesouro Selic: Cenário 1]]="","",(E623+1)^(1/252))</f>
        <v>1.0003872985058613</v>
      </c>
      <c r="G623" s="2">
        <f>IF(Table1[[#This Row],[Column4]]="","",(1+G622)*(F623)-1)</f>
        <v>0.26415141685808186</v>
      </c>
      <c r="H623" s="1">
        <f>IF(Table1[[#This Row],[Column1]]="","",VLOOKUP(A623,COPOMs!B:H,7)+prêmio_de_risco)</f>
        <v>9.2500000000000054E-2</v>
      </c>
      <c r="I623" s="3">
        <f>IF(Table1[[#This Row],[Tesouro Selic: Cenário 2]]="","",(H623+1)^(1/252))</f>
        <v>1.0003511276943453</v>
      </c>
      <c r="J623" s="2">
        <f>IF(Table1[[#This Row],[Column6]]="","",(1+J622)*(I623)-1)</f>
        <v>0.21307413102381001</v>
      </c>
      <c r="K623" s="1">
        <f>IF(Table1[[#This Row],[Column1]]="","",VLOOKUP(A623,COPOMs!B:K,10)+prêmio_de_risco)</f>
        <v>9.9999999999999978E-2</v>
      </c>
      <c r="L623" s="3">
        <f>IF(Table1[[#This Row],[Tesouro Selic: Cenário 3]]="","",(K623+1)^(1/252))</f>
        <v>1.0003782865315343</v>
      </c>
      <c r="M623" s="2">
        <f>IF(Table1[[#This Row],[Column8]]="","",(1+M622)*(L623)-1)</f>
        <v>0.27629907571852685</v>
      </c>
    </row>
    <row r="624" spans="1:13" x14ac:dyDescent="0.25">
      <c r="A624" s="15">
        <f t="shared" si="18"/>
        <v>43700</v>
      </c>
      <c r="B624" s="25">
        <f t="shared" si="19"/>
        <v>9.9500000000000005E-2</v>
      </c>
      <c r="C624" s="3">
        <f>IF(Table1[[#This Row],[Tesouro Prefixado]]="","",(B624+1)^(1/252))</f>
        <v>1.0003764816888006</v>
      </c>
      <c r="D624" s="2">
        <f>IF(Table1[[#This Row],[Column2]]="","",(1+D623)*(C624)-1)</f>
        <v>0.26380566875681311</v>
      </c>
      <c r="E624" s="1">
        <f>IF(Table1[[#This Row],[Column1]]="","",VLOOKUP(A624,COPOMs!B:E,4)+prêmio_de_risco)</f>
        <v>0.10249999999999998</v>
      </c>
      <c r="F624" s="3">
        <f>IF(Table1[[#This Row],[Tesouro Selic: Cenário 1]]="","",(E624+1)^(1/252))</f>
        <v>1.0003872985058613</v>
      </c>
      <c r="G624" s="2">
        <f>IF(Table1[[#This Row],[Column4]]="","",(1+G623)*(F624)-1)</f>
        <v>0.26464102081301344</v>
      </c>
      <c r="H624" s="1">
        <f>IF(Table1[[#This Row],[Column1]]="","",VLOOKUP(A624,COPOMs!B:H,7)+prêmio_de_risco)</f>
        <v>9.2500000000000054E-2</v>
      </c>
      <c r="I624" s="3">
        <f>IF(Table1[[#This Row],[Tesouro Selic: Cenário 2]]="","",(H624+1)^(1/252))</f>
        <v>1.0003511276943453</v>
      </c>
      <c r="J624" s="2">
        <f>IF(Table1[[#This Row],[Column6]]="","",(1+J623)*(I624)-1)</f>
        <v>0.21350007494650636</v>
      </c>
      <c r="K624" s="1">
        <f>IF(Table1[[#This Row],[Column1]]="","",VLOOKUP(A624,COPOMs!B:K,10)+prêmio_de_risco)</f>
        <v>9.9999999999999978E-2</v>
      </c>
      <c r="L624" s="3">
        <f>IF(Table1[[#This Row],[Tesouro Selic: Cenário 3]]="","",(K624+1)^(1/252))</f>
        <v>1.0003782865315343</v>
      </c>
      <c r="M624" s="2">
        <f>IF(Table1[[#This Row],[Column8]]="","",(1+M623)*(L624)-1)</f>
        <v>0.27678188246908086</v>
      </c>
    </row>
    <row r="625" spans="1:13" x14ac:dyDescent="0.25">
      <c r="A625" s="15">
        <f t="shared" si="18"/>
        <v>43703</v>
      </c>
      <c r="B625" s="25">
        <f t="shared" si="19"/>
        <v>9.9500000000000005E-2</v>
      </c>
      <c r="C625" s="3">
        <f>IF(Table1[[#This Row],[Tesouro Prefixado]]="","",(B625+1)^(1/252))</f>
        <v>1.0003764816888006</v>
      </c>
      <c r="D625" s="2">
        <f>IF(Table1[[#This Row],[Column2]]="","",(1+D624)*(C625)-1)</f>
        <v>0.26428146844930245</v>
      </c>
      <c r="E625" s="1">
        <f>IF(Table1[[#This Row],[Column1]]="","",VLOOKUP(A625,COPOMs!B:E,4)+prêmio_de_risco)</f>
        <v>0.10249999999999998</v>
      </c>
      <c r="F625" s="3">
        <f>IF(Table1[[#This Row],[Tesouro Selic: Cenário 1]]="","",(E625+1)^(1/252))</f>
        <v>1.0003872985058613</v>
      </c>
      <c r="G625" s="2">
        <f>IF(Table1[[#This Row],[Column4]]="","",(1+G624)*(F625)-1)</f>
        <v>0.26513081439082531</v>
      </c>
      <c r="H625" s="1">
        <f>IF(Table1[[#This Row],[Column1]]="","",VLOOKUP(A625,COPOMs!B:H,7)+prêmio_de_risco)</f>
        <v>9.2500000000000054E-2</v>
      </c>
      <c r="I625" s="3">
        <f>IF(Table1[[#This Row],[Tesouro Selic: Cenário 2]]="","",(H625+1)^(1/252))</f>
        <v>1.0003511276943453</v>
      </c>
      <c r="J625" s="2">
        <f>IF(Table1[[#This Row],[Column6]]="","",(1+J624)*(I625)-1)</f>
        <v>0.21392616842991008</v>
      </c>
      <c r="K625" s="1">
        <f>IF(Table1[[#This Row],[Column1]]="","",VLOOKUP(A625,COPOMs!B:K,10)+prêmio_de_risco)</f>
        <v>9.9999999999999978E-2</v>
      </c>
      <c r="L625" s="3">
        <f>IF(Table1[[#This Row],[Tesouro Selic: Cenário 3]]="","",(K625+1)^(1/252))</f>
        <v>1.0003782865315343</v>
      </c>
      <c r="M625" s="2">
        <f>IF(Table1[[#This Row],[Column8]]="","",(1+M624)*(L625)-1)</f>
        <v>0.2772648718589259</v>
      </c>
    </row>
    <row r="626" spans="1:13" x14ac:dyDescent="0.25">
      <c r="A626" s="15">
        <f t="shared" si="18"/>
        <v>43704</v>
      </c>
      <c r="B626" s="25">
        <f t="shared" si="19"/>
        <v>9.9500000000000005E-2</v>
      </c>
      <c r="C626" s="3">
        <f>IF(Table1[[#This Row],[Tesouro Prefixado]]="","",(B626+1)^(1/252))</f>
        <v>1.0003764816888006</v>
      </c>
      <c r="D626" s="2">
        <f>IF(Table1[[#This Row],[Column2]]="","",(1+D625)*(C626)-1)</f>
        <v>0.26475744727166339</v>
      </c>
      <c r="E626" s="1">
        <f>IF(Table1[[#This Row],[Column1]]="","",VLOOKUP(A626,COPOMs!B:E,4)+prêmio_de_risco)</f>
        <v>0.10249999999999998</v>
      </c>
      <c r="F626" s="3">
        <f>IF(Table1[[#This Row],[Tesouro Selic: Cenário 1]]="","",(E626+1)^(1/252))</f>
        <v>1.0003872985058613</v>
      </c>
      <c r="G626" s="2">
        <f>IF(Table1[[#This Row],[Column4]]="","",(1+G625)*(F626)-1)</f>
        <v>0.26562079766495783</v>
      </c>
      <c r="H626" s="1">
        <f>IF(Table1[[#This Row],[Column1]]="","",VLOOKUP(A626,COPOMs!B:H,7)+prêmio_de_risco)</f>
        <v>9.2500000000000054E-2</v>
      </c>
      <c r="I626" s="3">
        <f>IF(Table1[[#This Row],[Tesouro Selic: Cenário 2]]="","",(H626+1)^(1/252))</f>
        <v>1.0003511276943453</v>
      </c>
      <c r="J626" s="2">
        <f>IF(Table1[[#This Row],[Column6]]="","",(1+J625)*(I626)-1)</f>
        <v>0.21435241152653628</v>
      </c>
      <c r="K626" s="1">
        <f>IF(Table1[[#This Row],[Column1]]="","",VLOOKUP(A626,COPOMs!B:K,10)+prêmio_de_risco)</f>
        <v>9.9999999999999978E-2</v>
      </c>
      <c r="L626" s="3">
        <f>IF(Table1[[#This Row],[Tesouro Selic: Cenário 3]]="","",(K626+1)^(1/252))</f>
        <v>1.0003782865315343</v>
      </c>
      <c r="M626" s="2">
        <f>IF(Table1[[#This Row],[Column8]]="","",(1+M625)*(L626)-1)</f>
        <v>0.27774804395715202</v>
      </c>
    </row>
    <row r="627" spans="1:13" x14ac:dyDescent="0.25">
      <c r="A627" s="15">
        <f t="shared" si="18"/>
        <v>43705</v>
      </c>
      <c r="B627" s="25">
        <f t="shared" si="19"/>
        <v>9.9500000000000005E-2</v>
      </c>
      <c r="C627" s="3">
        <f>IF(Table1[[#This Row],[Tesouro Prefixado]]="","",(B627+1)^(1/252))</f>
        <v>1.0003764816888006</v>
      </c>
      <c r="D627" s="2">
        <f>IF(Table1[[#This Row],[Column2]]="","",(1+D626)*(C627)-1)</f>
        <v>0.26523360529133533</v>
      </c>
      <c r="E627" s="1">
        <f>IF(Table1[[#This Row],[Column1]]="","",VLOOKUP(A627,COPOMs!B:E,4)+prêmio_de_risco)</f>
        <v>0.10249999999999998</v>
      </c>
      <c r="F627" s="3">
        <f>IF(Table1[[#This Row],[Tesouro Selic: Cenário 1]]="","",(E627+1)^(1/252))</f>
        <v>1.0003872985058613</v>
      </c>
      <c r="G627" s="2">
        <f>IF(Table1[[#This Row],[Column4]]="","",(1+G626)*(F627)-1)</f>
        <v>0.26611097070888046</v>
      </c>
      <c r="H627" s="1">
        <f>IF(Table1[[#This Row],[Column1]]="","",VLOOKUP(A627,COPOMs!B:H,7)+prêmio_de_risco)</f>
        <v>9.2500000000000054E-2</v>
      </c>
      <c r="I627" s="3">
        <f>IF(Table1[[#This Row],[Tesouro Selic: Cenário 2]]="","",(H627+1)^(1/252))</f>
        <v>1.0003511276943453</v>
      </c>
      <c r="J627" s="2">
        <f>IF(Table1[[#This Row],[Column6]]="","",(1+J626)*(I627)-1)</f>
        <v>0.21477880428891827</v>
      </c>
      <c r="K627" s="1">
        <f>IF(Table1[[#This Row],[Column1]]="","",VLOOKUP(A627,COPOMs!B:K,10)+prêmio_de_risco)</f>
        <v>9.9999999999999978E-2</v>
      </c>
      <c r="L627" s="3">
        <f>IF(Table1[[#This Row],[Tesouro Selic: Cenário 3]]="","",(K627+1)^(1/252))</f>
        <v>1.0003782865315343</v>
      </c>
      <c r="M627" s="2">
        <f>IF(Table1[[#This Row],[Column8]]="","",(1+M626)*(L627)-1)</f>
        <v>0.27823139883287529</v>
      </c>
    </row>
    <row r="628" spans="1:13" x14ac:dyDescent="0.25">
      <c r="A628" s="15">
        <f t="shared" si="18"/>
        <v>43706</v>
      </c>
      <c r="B628" s="25">
        <f t="shared" si="19"/>
        <v>9.9500000000000005E-2</v>
      </c>
      <c r="C628" s="3">
        <f>IF(Table1[[#This Row],[Tesouro Prefixado]]="","",(B628+1)^(1/252))</f>
        <v>1.0003764816888006</v>
      </c>
      <c r="D628" s="2">
        <f>IF(Table1[[#This Row],[Column2]]="","",(1+D627)*(C628)-1)</f>
        <v>0.26570994257578273</v>
      </c>
      <c r="E628" s="1">
        <f>IF(Table1[[#This Row],[Column1]]="","",VLOOKUP(A628,COPOMs!B:E,4)+prêmio_de_risco)</f>
        <v>0.10249999999999998</v>
      </c>
      <c r="F628" s="3">
        <f>IF(Table1[[#This Row],[Tesouro Selic: Cenário 1]]="","",(E628+1)^(1/252))</f>
        <v>1.0003872985058613</v>
      </c>
      <c r="G628" s="2">
        <f>IF(Table1[[#This Row],[Column4]]="","",(1+G627)*(F628)-1)</f>
        <v>0.26660133359609062</v>
      </c>
      <c r="H628" s="1">
        <f>IF(Table1[[#This Row],[Column1]]="","",VLOOKUP(A628,COPOMs!B:H,7)+prêmio_de_risco)</f>
        <v>9.2500000000000054E-2</v>
      </c>
      <c r="I628" s="3">
        <f>IF(Table1[[#This Row],[Tesouro Selic: Cenário 2]]="","",(H628+1)^(1/252))</f>
        <v>1.0003511276943453</v>
      </c>
      <c r="J628" s="2">
        <f>IF(Table1[[#This Row],[Column6]]="","",(1+J627)*(I628)-1)</f>
        <v>0.21520534676960779</v>
      </c>
      <c r="K628" s="1">
        <f>IF(Table1[[#This Row],[Column1]]="","",VLOOKUP(A628,COPOMs!B:K,10)+prêmio_de_risco)</f>
        <v>9.9999999999999978E-2</v>
      </c>
      <c r="L628" s="3">
        <f>IF(Table1[[#This Row],[Tesouro Selic: Cenário 3]]="","",(K628+1)^(1/252))</f>
        <v>1.0003782865315343</v>
      </c>
      <c r="M628" s="2">
        <f>IF(Table1[[#This Row],[Column8]]="","",(1+M627)*(L628)-1)</f>
        <v>0.27871493655523794</v>
      </c>
    </row>
    <row r="629" spans="1:13" x14ac:dyDescent="0.25">
      <c r="A629" s="15">
        <f t="shared" si="18"/>
        <v>43707</v>
      </c>
      <c r="B629" s="25">
        <f t="shared" si="19"/>
        <v>9.9500000000000005E-2</v>
      </c>
      <c r="C629" s="3">
        <f>IF(Table1[[#This Row],[Tesouro Prefixado]]="","",(B629+1)^(1/252))</f>
        <v>1.0003764816888006</v>
      </c>
      <c r="D629" s="2">
        <f>IF(Table1[[#This Row],[Column2]]="","",(1+D628)*(C629)-1)</f>
        <v>0.26618645919249539</v>
      </c>
      <c r="E629" s="1">
        <f>IF(Table1[[#This Row],[Column1]]="","",VLOOKUP(A629,COPOMs!B:E,4)+prêmio_de_risco)</f>
        <v>0.10249999999999998</v>
      </c>
      <c r="F629" s="3">
        <f>IF(Table1[[#This Row],[Tesouro Selic: Cenário 1]]="","",(E629+1)^(1/252))</f>
        <v>1.0003872985058613</v>
      </c>
      <c r="G629" s="2">
        <f>IF(Table1[[#This Row],[Column4]]="","",(1+G628)*(F629)-1)</f>
        <v>0.26709188640011439</v>
      </c>
      <c r="H629" s="1">
        <f>IF(Table1[[#This Row],[Column1]]="","",VLOOKUP(A629,COPOMs!B:H,7)+prêmio_de_risco)</f>
        <v>9.2500000000000054E-2</v>
      </c>
      <c r="I629" s="3">
        <f>IF(Table1[[#This Row],[Tesouro Selic: Cenário 2]]="","",(H629+1)^(1/252))</f>
        <v>1.0003511276943453</v>
      </c>
      <c r="J629" s="2">
        <f>IF(Table1[[#This Row],[Column6]]="","",(1+J628)*(I629)-1)</f>
        <v>0.215632039021175</v>
      </c>
      <c r="K629" s="1">
        <f>IF(Table1[[#This Row],[Column1]]="","",VLOOKUP(A629,COPOMs!B:K,10)+prêmio_de_risco)</f>
        <v>9.9999999999999978E-2</v>
      </c>
      <c r="L629" s="3">
        <f>IF(Table1[[#This Row],[Tesouro Selic: Cenário 3]]="","",(K629+1)^(1/252))</f>
        <v>1.0003782865315343</v>
      </c>
      <c r="M629" s="2">
        <f>IF(Table1[[#This Row],[Column8]]="","",(1+M628)*(L629)-1)</f>
        <v>0.27919865719340842</v>
      </c>
    </row>
    <row r="630" spans="1:13" x14ac:dyDescent="0.25">
      <c r="A630" s="15">
        <f t="shared" si="18"/>
        <v>43710</v>
      </c>
      <c r="B630" s="25">
        <f t="shared" si="19"/>
        <v>9.9500000000000005E-2</v>
      </c>
      <c r="C630" s="3">
        <f>IF(Table1[[#This Row],[Tesouro Prefixado]]="","",(B630+1)^(1/252))</f>
        <v>1.0003764816888006</v>
      </c>
      <c r="D630" s="2">
        <f>IF(Table1[[#This Row],[Column2]]="","",(1+D629)*(C630)-1)</f>
        <v>0.26666315520898864</v>
      </c>
      <c r="E630" s="1">
        <f>IF(Table1[[#This Row],[Column1]]="","",VLOOKUP(A630,COPOMs!B:E,4)+prêmio_de_risco)</f>
        <v>0.10249999999999998</v>
      </c>
      <c r="F630" s="3">
        <f>IF(Table1[[#This Row],[Tesouro Selic: Cenário 1]]="","",(E630+1)^(1/252))</f>
        <v>1.0003872985058613</v>
      </c>
      <c r="G630" s="2">
        <f>IF(Table1[[#This Row],[Column4]]="","",(1+G629)*(F630)-1)</f>
        <v>0.26758262919450604</v>
      </c>
      <c r="H630" s="1">
        <f>IF(Table1[[#This Row],[Column1]]="","",VLOOKUP(A630,COPOMs!B:H,7)+prêmio_de_risco)</f>
        <v>9.2500000000000054E-2</v>
      </c>
      <c r="I630" s="3">
        <f>IF(Table1[[#This Row],[Tesouro Selic: Cenário 2]]="","",(H630+1)^(1/252))</f>
        <v>1.0003511276943453</v>
      </c>
      <c r="J630" s="2">
        <f>IF(Table1[[#This Row],[Column6]]="","",(1+J629)*(I630)-1)</f>
        <v>0.21605888109620874</v>
      </c>
      <c r="K630" s="1">
        <f>IF(Table1[[#This Row],[Column1]]="","",VLOOKUP(A630,COPOMs!B:K,10)+prêmio_de_risco)</f>
        <v>9.9999999999999978E-2</v>
      </c>
      <c r="L630" s="3">
        <f>IF(Table1[[#This Row],[Tesouro Selic: Cenário 3]]="","",(K630+1)^(1/252))</f>
        <v>1.0003782865315343</v>
      </c>
      <c r="M630" s="2">
        <f>IF(Table1[[#This Row],[Column8]]="","",(1+M629)*(L630)-1)</f>
        <v>0.27968256081658138</v>
      </c>
    </row>
    <row r="631" spans="1:13" x14ac:dyDescent="0.25">
      <c r="A631" s="15">
        <f t="shared" si="18"/>
        <v>43711</v>
      </c>
      <c r="B631" s="25">
        <f t="shared" si="19"/>
        <v>9.9500000000000005E-2</v>
      </c>
      <c r="C631" s="3">
        <f>IF(Table1[[#This Row],[Tesouro Prefixado]]="","",(B631+1)^(1/252))</f>
        <v>1.0003764816888006</v>
      </c>
      <c r="D631" s="2">
        <f>IF(Table1[[#This Row],[Column2]]="","",(1+D630)*(C631)-1)</f>
        <v>0.26714003069280312</v>
      </c>
      <c r="E631" s="1">
        <f>IF(Table1[[#This Row],[Column1]]="","",VLOOKUP(A631,COPOMs!B:E,4)+prêmio_de_risco)</f>
        <v>0.10249999999999998</v>
      </c>
      <c r="F631" s="3">
        <f>IF(Table1[[#This Row],[Tesouro Selic: Cenário 1]]="","",(E631+1)^(1/252))</f>
        <v>1.0003872985058613</v>
      </c>
      <c r="G631" s="2">
        <f>IF(Table1[[#This Row],[Column4]]="","",(1+G630)*(F631)-1)</f>
        <v>0.26807356205284871</v>
      </c>
      <c r="H631" s="1">
        <f>IF(Table1[[#This Row],[Column1]]="","",VLOOKUP(A631,COPOMs!B:H,7)+prêmio_de_risco)</f>
        <v>9.2500000000000054E-2</v>
      </c>
      <c r="I631" s="3">
        <f>IF(Table1[[#This Row],[Tesouro Selic: Cenário 2]]="","",(H631+1)^(1/252))</f>
        <v>1.0003511276943453</v>
      </c>
      <c r="J631" s="2">
        <f>IF(Table1[[#This Row],[Column6]]="","",(1+J630)*(I631)-1)</f>
        <v>0.21648587304731626</v>
      </c>
      <c r="K631" s="1">
        <f>IF(Table1[[#This Row],[Column1]]="","",VLOOKUP(A631,COPOMs!B:K,10)+prêmio_de_risco)</f>
        <v>9.9999999999999978E-2</v>
      </c>
      <c r="L631" s="3">
        <f>IF(Table1[[#This Row],[Tesouro Selic: Cenário 3]]="","",(K631+1)^(1/252))</f>
        <v>1.0003782865315343</v>
      </c>
      <c r="M631" s="2">
        <f>IF(Table1[[#This Row],[Column8]]="","",(1+M630)*(L631)-1)</f>
        <v>0.28016664749397768</v>
      </c>
    </row>
    <row r="632" spans="1:13" x14ac:dyDescent="0.25">
      <c r="A632" s="15">
        <f t="shared" si="18"/>
        <v>43712</v>
      </c>
      <c r="B632" s="25">
        <f t="shared" si="19"/>
        <v>9.9500000000000005E-2</v>
      </c>
      <c r="C632" s="3">
        <f>IF(Table1[[#This Row],[Tesouro Prefixado]]="","",(B632+1)^(1/252))</f>
        <v>1.0003764816888006</v>
      </c>
      <c r="D632" s="2">
        <f>IF(Table1[[#This Row],[Column2]]="","",(1+D631)*(C632)-1)</f>
        <v>0.26761708571150522</v>
      </c>
      <c r="E632" s="1">
        <f>IF(Table1[[#This Row],[Column1]]="","",VLOOKUP(A632,COPOMs!B:E,4)+prêmio_de_risco)</f>
        <v>0.10249999999999998</v>
      </c>
      <c r="F632" s="3">
        <f>IF(Table1[[#This Row],[Tesouro Selic: Cenário 1]]="","",(E632+1)^(1/252))</f>
        <v>1.0003872985058613</v>
      </c>
      <c r="G632" s="2">
        <f>IF(Table1[[#This Row],[Column4]]="","",(1+G631)*(F632)-1)</f>
        <v>0.26856468504875397</v>
      </c>
      <c r="H632" s="1">
        <f>IF(Table1[[#This Row],[Column1]]="","",VLOOKUP(A632,COPOMs!B:H,7)+prêmio_de_risco)</f>
        <v>9.2500000000000054E-2</v>
      </c>
      <c r="I632" s="3">
        <f>IF(Table1[[#This Row],[Tesouro Selic: Cenário 2]]="","",(H632+1)^(1/252))</f>
        <v>1.0003511276943453</v>
      </c>
      <c r="J632" s="2">
        <f>IF(Table1[[#This Row],[Column6]]="","",(1+J631)*(I632)-1)</f>
        <v>0.216913014927123</v>
      </c>
      <c r="K632" s="1">
        <f>IF(Table1[[#This Row],[Column1]]="","",VLOOKUP(A632,COPOMs!B:K,10)+prêmio_de_risco)</f>
        <v>9.9999999999999978E-2</v>
      </c>
      <c r="L632" s="3">
        <f>IF(Table1[[#This Row],[Tesouro Selic: Cenário 3]]="","",(K632+1)^(1/252))</f>
        <v>1.0003782865315343</v>
      </c>
      <c r="M632" s="2">
        <f>IF(Table1[[#This Row],[Column8]]="","",(1+M631)*(L632)-1)</f>
        <v>0.28065091729484393</v>
      </c>
    </row>
    <row r="633" spans="1:13" x14ac:dyDescent="0.25">
      <c r="A633" s="15">
        <f t="shared" si="18"/>
        <v>43713</v>
      </c>
      <c r="B633" s="25">
        <f t="shared" si="19"/>
        <v>9.9500000000000005E-2</v>
      </c>
      <c r="C633" s="3">
        <f>IF(Table1[[#This Row],[Tesouro Prefixado]]="","",(B633+1)^(1/252))</f>
        <v>1.0003764816888006</v>
      </c>
      <c r="D633" s="2">
        <f>IF(Table1[[#This Row],[Column2]]="","",(1+D632)*(C633)-1)</f>
        <v>0.26809432033268643</v>
      </c>
      <c r="E633" s="1">
        <f>IF(Table1[[#This Row],[Column1]]="","",VLOOKUP(A633,COPOMs!B:E,4)+prêmio_de_risco)</f>
        <v>0.10249999999999998</v>
      </c>
      <c r="F633" s="3">
        <f>IF(Table1[[#This Row],[Tesouro Selic: Cenário 1]]="","",(E633+1)^(1/252))</f>
        <v>1.0003872985058613</v>
      </c>
      <c r="G633" s="2">
        <f>IF(Table1[[#This Row],[Column4]]="","",(1+G632)*(F633)-1)</f>
        <v>0.26905599825586179</v>
      </c>
      <c r="H633" s="1">
        <f>IF(Table1[[#This Row],[Column1]]="","",VLOOKUP(A633,COPOMs!B:H,7)+prêmio_de_risco)</f>
        <v>9.2500000000000054E-2</v>
      </c>
      <c r="I633" s="3">
        <f>IF(Table1[[#This Row],[Tesouro Selic: Cenário 2]]="","",(H633+1)^(1/252))</f>
        <v>1.0003511276943453</v>
      </c>
      <c r="J633" s="2">
        <f>IF(Table1[[#This Row],[Column6]]="","",(1+J632)*(I633)-1)</f>
        <v>0.2173403067882731</v>
      </c>
      <c r="K633" s="1">
        <f>IF(Table1[[#This Row],[Column1]]="","",VLOOKUP(A633,COPOMs!B:K,10)+prêmio_de_risco)</f>
        <v>9.9999999999999978E-2</v>
      </c>
      <c r="L633" s="3">
        <f>IF(Table1[[#This Row],[Tesouro Selic: Cenário 3]]="","",(K633+1)^(1/252))</f>
        <v>1.0003782865315343</v>
      </c>
      <c r="M633" s="2">
        <f>IF(Table1[[#This Row],[Column8]]="","",(1+M632)*(L633)-1)</f>
        <v>0.28113537028845359</v>
      </c>
    </row>
    <row r="634" spans="1:13" x14ac:dyDescent="0.25">
      <c r="A634" s="15">
        <f t="shared" si="18"/>
        <v>43714</v>
      </c>
      <c r="B634" s="25">
        <f t="shared" si="19"/>
        <v>9.9500000000000005E-2</v>
      </c>
      <c r="C634" s="3">
        <f>IF(Table1[[#This Row],[Tesouro Prefixado]]="","",(B634+1)^(1/252))</f>
        <v>1.0003764816888006</v>
      </c>
      <c r="D634" s="2">
        <f>IF(Table1[[#This Row],[Column2]]="","",(1+D633)*(C634)-1)</f>
        <v>0.26857173462396378</v>
      </c>
      <c r="E634" s="1">
        <f>IF(Table1[[#This Row],[Column1]]="","",VLOOKUP(A634,COPOMs!B:E,4)+prêmio_de_risco)</f>
        <v>0.10249999999999998</v>
      </c>
      <c r="F634" s="3">
        <f>IF(Table1[[#This Row],[Tesouro Selic: Cenário 1]]="","",(E634+1)^(1/252))</f>
        <v>1.0003872985058613</v>
      </c>
      <c r="G634" s="2">
        <f>IF(Table1[[#This Row],[Column4]]="","",(1+G633)*(F634)-1)</f>
        <v>0.26954750174784059</v>
      </c>
      <c r="H634" s="1">
        <f>IF(Table1[[#This Row],[Column1]]="","",VLOOKUP(A634,COPOMs!B:H,7)+prêmio_de_risco)</f>
        <v>9.2500000000000054E-2</v>
      </c>
      <c r="I634" s="3">
        <f>IF(Table1[[#This Row],[Tesouro Selic: Cenário 2]]="","",(H634+1)^(1/252))</f>
        <v>1.0003511276943453</v>
      </c>
      <c r="J634" s="2">
        <f>IF(Table1[[#This Row],[Column6]]="","",(1+J633)*(I634)-1)</f>
        <v>0.2177677486834293</v>
      </c>
      <c r="K634" s="1">
        <f>IF(Table1[[#This Row],[Column1]]="","",VLOOKUP(A634,COPOMs!B:K,10)+prêmio_de_risco)</f>
        <v>9.9999999999999978E-2</v>
      </c>
      <c r="L634" s="3">
        <f>IF(Table1[[#This Row],[Tesouro Selic: Cenário 3]]="","",(K634+1)^(1/252))</f>
        <v>1.0003782865315343</v>
      </c>
      <c r="M634" s="2">
        <f>IF(Table1[[#This Row],[Column8]]="","",(1+M633)*(L634)-1)</f>
        <v>0.28162000654410591</v>
      </c>
    </row>
    <row r="635" spans="1:13" x14ac:dyDescent="0.25">
      <c r="A635" s="15">
        <f t="shared" si="18"/>
        <v>43717</v>
      </c>
      <c r="B635" s="25">
        <f t="shared" si="19"/>
        <v>9.9500000000000005E-2</v>
      </c>
      <c r="C635" s="3">
        <f>IF(Table1[[#This Row],[Tesouro Prefixado]]="","",(B635+1)^(1/252))</f>
        <v>1.0003764816888006</v>
      </c>
      <c r="D635" s="2">
        <f>IF(Table1[[#This Row],[Column2]]="","",(1+D634)*(C635)-1)</f>
        <v>0.26904932865297959</v>
      </c>
      <c r="E635" s="1">
        <f>IF(Table1[[#This Row],[Column1]]="","",VLOOKUP(A635,COPOMs!B:E,4)+prêmio_de_risco)</f>
        <v>0.10249999999999998</v>
      </c>
      <c r="F635" s="3">
        <f>IF(Table1[[#This Row],[Tesouro Selic: Cenário 1]]="","",(E635+1)^(1/252))</f>
        <v>1.0003872985058613</v>
      </c>
      <c r="G635" s="2">
        <f>IF(Table1[[#This Row],[Column4]]="","",(1+G634)*(F635)-1)</f>
        <v>0.2700391955983874</v>
      </c>
      <c r="H635" s="1">
        <f>IF(Table1[[#This Row],[Column1]]="","",VLOOKUP(A635,COPOMs!B:H,7)+prêmio_de_risco)</f>
        <v>9.2500000000000054E-2</v>
      </c>
      <c r="I635" s="3">
        <f>IF(Table1[[#This Row],[Tesouro Selic: Cenário 2]]="","",(H635+1)^(1/252))</f>
        <v>1.0003511276943453</v>
      </c>
      <c r="J635" s="2">
        <f>IF(Table1[[#This Row],[Column6]]="","",(1+J634)*(I635)-1)</f>
        <v>0.21819534066527257</v>
      </c>
      <c r="K635" s="1">
        <f>IF(Table1[[#This Row],[Column1]]="","",VLOOKUP(A635,COPOMs!B:K,10)+prêmio_de_risco)</f>
        <v>9.9999999999999978E-2</v>
      </c>
      <c r="L635" s="3">
        <f>IF(Table1[[#This Row],[Tesouro Selic: Cenário 3]]="","",(K635+1)^(1/252))</f>
        <v>1.0003782865315343</v>
      </c>
      <c r="M635" s="2">
        <f>IF(Table1[[#This Row],[Column8]]="","",(1+M634)*(L635)-1)</f>
        <v>0.28210482613112631</v>
      </c>
    </row>
    <row r="636" spans="1:13" x14ac:dyDescent="0.25">
      <c r="A636" s="15">
        <f t="shared" si="18"/>
        <v>43718</v>
      </c>
      <c r="B636" s="25">
        <f t="shared" si="19"/>
        <v>9.9500000000000005E-2</v>
      </c>
      <c r="C636" s="3">
        <f>IF(Table1[[#This Row],[Tesouro Prefixado]]="","",(B636+1)^(1/252))</f>
        <v>1.0003764816888006</v>
      </c>
      <c r="D636" s="2">
        <f>IF(Table1[[#This Row],[Column2]]="","",(1+D635)*(C636)-1)</f>
        <v>0.26952710248740197</v>
      </c>
      <c r="E636" s="1">
        <f>IF(Table1[[#This Row],[Column1]]="","",VLOOKUP(A636,COPOMs!B:E,4)+prêmio_de_risco)</f>
        <v>0.10249999999999998</v>
      </c>
      <c r="F636" s="3">
        <f>IF(Table1[[#This Row],[Tesouro Selic: Cenário 1]]="","",(E636+1)^(1/252))</f>
        <v>1.0003872985058613</v>
      </c>
      <c r="G636" s="2">
        <f>IF(Table1[[#This Row],[Column4]]="","",(1+G635)*(F636)-1)</f>
        <v>0.27053107988122793</v>
      </c>
      <c r="H636" s="1">
        <f>IF(Table1[[#This Row],[Column1]]="","",VLOOKUP(A636,COPOMs!B:H,7)+prêmio_de_risco)</f>
        <v>9.2500000000000054E-2</v>
      </c>
      <c r="I636" s="3">
        <f>IF(Table1[[#This Row],[Tesouro Selic: Cenário 2]]="","",(H636+1)^(1/252))</f>
        <v>1.0003511276943453</v>
      </c>
      <c r="J636" s="2">
        <f>IF(Table1[[#This Row],[Column6]]="","",(1+J635)*(I636)-1)</f>
        <v>0.21862308278650255</v>
      </c>
      <c r="K636" s="1">
        <f>IF(Table1[[#This Row],[Column1]]="","",VLOOKUP(A636,COPOMs!B:K,10)+prêmio_de_risco)</f>
        <v>9.9999999999999978E-2</v>
      </c>
      <c r="L636" s="3">
        <f>IF(Table1[[#This Row],[Tesouro Selic: Cenário 3]]="","",(K636+1)^(1/252))</f>
        <v>1.0003782865315343</v>
      </c>
      <c r="M636" s="2">
        <f>IF(Table1[[#This Row],[Column8]]="","",(1+M635)*(L636)-1)</f>
        <v>0.28258982911886688</v>
      </c>
    </row>
    <row r="637" spans="1:13" x14ac:dyDescent="0.25">
      <c r="A637" s="15">
        <f t="shared" si="18"/>
        <v>43719</v>
      </c>
      <c r="B637" s="25">
        <f t="shared" si="19"/>
        <v>9.9500000000000005E-2</v>
      </c>
      <c r="C637" s="3">
        <f>IF(Table1[[#This Row],[Tesouro Prefixado]]="","",(B637+1)^(1/252))</f>
        <v>1.0003764816888006</v>
      </c>
      <c r="D637" s="2">
        <f>IF(Table1[[#This Row],[Column2]]="","",(1+D636)*(C637)-1)</f>
        <v>0.27000505619492454</v>
      </c>
      <c r="E637" s="1">
        <f>IF(Table1[[#This Row],[Column1]]="","",VLOOKUP(A637,COPOMs!B:E,4)+prêmio_de_risco)</f>
        <v>0.10249999999999998</v>
      </c>
      <c r="F637" s="3">
        <f>IF(Table1[[#This Row],[Tesouro Selic: Cenário 1]]="","",(E637+1)^(1/252))</f>
        <v>1.0003872985058613</v>
      </c>
      <c r="G637" s="2">
        <f>IF(Table1[[#This Row],[Column4]]="","",(1+G636)*(F637)-1)</f>
        <v>0.27102315467011628</v>
      </c>
      <c r="H637" s="1">
        <f>IF(Table1[[#This Row],[Column1]]="","",VLOOKUP(A637,COPOMs!B:H,7)+prêmio_de_risco)</f>
        <v>9.2500000000000054E-2</v>
      </c>
      <c r="I637" s="3">
        <f>IF(Table1[[#This Row],[Tesouro Selic: Cenário 2]]="","",(H637+1)^(1/252))</f>
        <v>1.0003511276943453</v>
      </c>
      <c r="J637" s="2">
        <f>IF(Table1[[#This Row],[Column6]]="","",(1+J636)*(I637)-1)</f>
        <v>0.21905097509983729</v>
      </c>
      <c r="K637" s="1">
        <f>IF(Table1[[#This Row],[Column1]]="","",VLOOKUP(A637,COPOMs!B:K,10)+prêmio_de_risco)</f>
        <v>9.9999999999999978E-2</v>
      </c>
      <c r="L637" s="3">
        <f>IF(Table1[[#This Row],[Tesouro Selic: Cenário 3]]="","",(K637+1)^(1/252))</f>
        <v>1.0003782865315343</v>
      </c>
      <c r="M637" s="2">
        <f>IF(Table1[[#This Row],[Column8]]="","",(1+M636)*(L637)-1)</f>
        <v>0.28307501557670545</v>
      </c>
    </row>
    <row r="638" spans="1:13" x14ac:dyDescent="0.25">
      <c r="A638" s="15">
        <f t="shared" si="18"/>
        <v>43720</v>
      </c>
      <c r="B638" s="25">
        <f t="shared" si="19"/>
        <v>9.9500000000000005E-2</v>
      </c>
      <c r="C638" s="3">
        <f>IF(Table1[[#This Row],[Tesouro Prefixado]]="","",(B638+1)^(1/252))</f>
        <v>1.0003764816888006</v>
      </c>
      <c r="D638" s="2">
        <f>IF(Table1[[#This Row],[Column2]]="","",(1+D637)*(C638)-1)</f>
        <v>0.27048318984326603</v>
      </c>
      <c r="E638" s="1">
        <f>IF(Table1[[#This Row],[Column1]]="","",VLOOKUP(A638,COPOMs!B:E,4)+prêmio_de_risco)</f>
        <v>0.10249999999999998</v>
      </c>
      <c r="F638" s="3">
        <f>IF(Table1[[#This Row],[Tesouro Selic: Cenário 1]]="","",(E638+1)^(1/252))</f>
        <v>1.0003872985058613</v>
      </c>
      <c r="G638" s="2">
        <f>IF(Table1[[#This Row],[Column4]]="","",(1+G637)*(F638)-1)</f>
        <v>0.271515420038835</v>
      </c>
      <c r="H638" s="1">
        <f>IF(Table1[[#This Row],[Column1]]="","",VLOOKUP(A638,COPOMs!B:H,7)+prêmio_de_risco)</f>
        <v>9.2500000000000054E-2</v>
      </c>
      <c r="I638" s="3">
        <f>IF(Table1[[#This Row],[Tesouro Selic: Cenário 2]]="","",(H638+1)^(1/252))</f>
        <v>1.0003511276943453</v>
      </c>
      <c r="J638" s="2">
        <f>IF(Table1[[#This Row],[Column6]]="","",(1+J637)*(I638)-1)</f>
        <v>0.21947901765801348</v>
      </c>
      <c r="K638" s="1">
        <f>IF(Table1[[#This Row],[Column1]]="","",VLOOKUP(A638,COPOMs!B:K,10)+prêmio_de_risco)</f>
        <v>9.9999999999999978E-2</v>
      </c>
      <c r="L638" s="3">
        <f>IF(Table1[[#This Row],[Tesouro Selic: Cenário 3]]="","",(K638+1)^(1/252))</f>
        <v>1.0003782865315343</v>
      </c>
      <c r="M638" s="2">
        <f>IF(Table1[[#This Row],[Column8]]="","",(1+M637)*(L638)-1)</f>
        <v>0.28356038557404628</v>
      </c>
    </row>
    <row r="639" spans="1:13" x14ac:dyDescent="0.25">
      <c r="A639" s="15">
        <f t="shared" si="18"/>
        <v>43721</v>
      </c>
      <c r="B639" s="25">
        <f t="shared" si="19"/>
        <v>9.9500000000000005E-2</v>
      </c>
      <c r="C639" s="3">
        <f>IF(Table1[[#This Row],[Tesouro Prefixado]]="","",(B639+1)^(1/252))</f>
        <v>1.0003764816888006</v>
      </c>
      <c r="D639" s="2">
        <f>IF(Table1[[#This Row],[Column2]]="","",(1+D638)*(C639)-1)</f>
        <v>0.2709615035001709</v>
      </c>
      <c r="E639" s="1">
        <f>IF(Table1[[#This Row],[Column1]]="","",VLOOKUP(A639,COPOMs!B:E,4)+prêmio_de_risco)</f>
        <v>0.10249999999999998</v>
      </c>
      <c r="F639" s="3">
        <f>IF(Table1[[#This Row],[Tesouro Selic: Cenário 1]]="","",(E639+1)^(1/252))</f>
        <v>1.0003872985058613</v>
      </c>
      <c r="G639" s="2">
        <f>IF(Table1[[#This Row],[Column4]]="","",(1+G638)*(F639)-1)</f>
        <v>0.2720078760611957</v>
      </c>
      <c r="H639" s="1">
        <f>IF(Table1[[#This Row],[Column1]]="","",VLOOKUP(A639,COPOMs!B:H,7)+prêmio_de_risco)</f>
        <v>9.2500000000000054E-2</v>
      </c>
      <c r="I639" s="3">
        <f>IF(Table1[[#This Row],[Tesouro Selic: Cenário 2]]="","",(H639+1)^(1/252))</f>
        <v>1.0003511276943453</v>
      </c>
      <c r="J639" s="2">
        <f>IF(Table1[[#This Row],[Column6]]="","",(1+J638)*(I639)-1)</f>
        <v>0.21990721051378626</v>
      </c>
      <c r="K639" s="1">
        <f>IF(Table1[[#This Row],[Column1]]="","",VLOOKUP(A639,COPOMs!B:K,10)+prêmio_de_risco)</f>
        <v>9.9999999999999978E-2</v>
      </c>
      <c r="L639" s="3">
        <f>IF(Table1[[#This Row],[Tesouro Selic: Cenário 3]]="","",(K639+1)^(1/252))</f>
        <v>1.0003782865315343</v>
      </c>
      <c r="M639" s="2">
        <f>IF(Table1[[#This Row],[Column8]]="","",(1+M638)*(L639)-1)</f>
        <v>0.28404593918031984</v>
      </c>
    </row>
    <row r="640" spans="1:13" x14ac:dyDescent="0.25">
      <c r="A640" s="15">
        <f t="shared" si="18"/>
        <v>43724</v>
      </c>
      <c r="B640" s="25">
        <f t="shared" si="19"/>
        <v>9.9500000000000005E-2</v>
      </c>
      <c r="C640" s="3">
        <f>IF(Table1[[#This Row],[Tesouro Prefixado]]="","",(B640+1)^(1/252))</f>
        <v>1.0003764816888006</v>
      </c>
      <c r="D640" s="2">
        <f>IF(Table1[[#This Row],[Column2]]="","",(1+D639)*(C640)-1)</f>
        <v>0.27143999723340917</v>
      </c>
      <c r="E640" s="1">
        <f>IF(Table1[[#This Row],[Column1]]="","",VLOOKUP(A640,COPOMs!B:E,4)+prêmio_de_risco)</f>
        <v>0.10249999999999998</v>
      </c>
      <c r="F640" s="3">
        <f>IF(Table1[[#This Row],[Tesouro Selic: Cenário 1]]="","",(E640+1)^(1/252))</f>
        <v>1.0003872985058613</v>
      </c>
      <c r="G640" s="2">
        <f>IF(Table1[[#This Row],[Column4]]="","",(1+G639)*(F640)-1)</f>
        <v>0.27250052281103798</v>
      </c>
      <c r="H640" s="1">
        <f>IF(Table1[[#This Row],[Column1]]="","",VLOOKUP(A640,COPOMs!B:H,7)+prêmio_de_risco)</f>
        <v>9.2500000000000054E-2</v>
      </c>
      <c r="I640" s="3">
        <f>IF(Table1[[#This Row],[Tesouro Selic: Cenário 2]]="","",(H640+1)^(1/252))</f>
        <v>1.0003511276943453</v>
      </c>
      <c r="J640" s="2">
        <f>IF(Table1[[#This Row],[Column6]]="","",(1+J639)*(I640)-1)</f>
        <v>0.22033555371992919</v>
      </c>
      <c r="K640" s="1">
        <f>IF(Table1[[#This Row],[Column1]]="","",VLOOKUP(A640,COPOMs!B:K,10)+prêmio_de_risco)</f>
        <v>9.9999999999999978E-2</v>
      </c>
      <c r="L640" s="3">
        <f>IF(Table1[[#This Row],[Tesouro Selic: Cenário 3]]="","",(K640+1)^(1/252))</f>
        <v>1.0003782865315343</v>
      </c>
      <c r="M640" s="2">
        <f>IF(Table1[[#This Row],[Column8]]="","",(1+M639)*(L640)-1)</f>
        <v>0.28453167646498301</v>
      </c>
    </row>
    <row r="641" spans="1:13" x14ac:dyDescent="0.25">
      <c r="A641" s="15">
        <f t="shared" si="18"/>
        <v>43725</v>
      </c>
      <c r="B641" s="25">
        <f t="shared" si="19"/>
        <v>9.9500000000000005E-2</v>
      </c>
      <c r="C641" s="3">
        <f>IF(Table1[[#This Row],[Tesouro Prefixado]]="","",(B641+1)^(1/252))</f>
        <v>1.0003764816888006</v>
      </c>
      <c r="D641" s="2">
        <f>IF(Table1[[#This Row],[Column2]]="","",(1+D640)*(C641)-1)</f>
        <v>0.27191867111077617</v>
      </c>
      <c r="E641" s="1">
        <f>IF(Table1[[#This Row],[Column1]]="","",VLOOKUP(A641,COPOMs!B:E,4)+prêmio_de_risco)</f>
        <v>0.10249999999999998</v>
      </c>
      <c r="F641" s="3">
        <f>IF(Table1[[#This Row],[Tesouro Selic: Cenário 1]]="","",(E641+1)^(1/252))</f>
        <v>1.0003872985058613</v>
      </c>
      <c r="G641" s="2">
        <f>IF(Table1[[#This Row],[Column4]]="","",(1+G640)*(F641)-1)</f>
        <v>0.27299336036223032</v>
      </c>
      <c r="H641" s="1">
        <f>IF(Table1[[#This Row],[Column1]]="","",VLOOKUP(A641,COPOMs!B:H,7)+prêmio_de_risco)</f>
        <v>9.2500000000000054E-2</v>
      </c>
      <c r="I641" s="3">
        <f>IF(Table1[[#This Row],[Tesouro Selic: Cenário 2]]="","",(H641+1)^(1/252))</f>
        <v>1.0003511276943453</v>
      </c>
      <c r="J641" s="2">
        <f>IF(Table1[[#This Row],[Column6]]="","",(1+J640)*(I641)-1)</f>
        <v>0.22076404732923449</v>
      </c>
      <c r="K641" s="1">
        <f>IF(Table1[[#This Row],[Column1]]="","",VLOOKUP(A641,COPOMs!B:K,10)+prêmio_de_risco)</f>
        <v>9.9999999999999978E-2</v>
      </c>
      <c r="L641" s="3">
        <f>IF(Table1[[#This Row],[Tesouro Selic: Cenário 3]]="","",(K641+1)^(1/252))</f>
        <v>1.0003782865315343</v>
      </c>
      <c r="M641" s="2">
        <f>IF(Table1[[#This Row],[Column8]]="","",(1+M640)*(L641)-1)</f>
        <v>0.28501759749751887</v>
      </c>
    </row>
    <row r="642" spans="1:13" x14ac:dyDescent="0.25">
      <c r="A642" s="15">
        <f t="shared" si="18"/>
        <v>43726</v>
      </c>
      <c r="B642" s="25">
        <f t="shared" si="19"/>
        <v>9.9500000000000005E-2</v>
      </c>
      <c r="C642" s="3">
        <f>IF(Table1[[#This Row],[Tesouro Prefixado]]="","",(B642+1)^(1/252))</f>
        <v>1.0003764816888006</v>
      </c>
      <c r="D642" s="2">
        <f>IF(Table1[[#This Row],[Column2]]="","",(1+D641)*(C642)-1)</f>
        <v>0.27239752520009297</v>
      </c>
      <c r="E642" s="1">
        <f>IF(Table1[[#This Row],[Column1]]="","",VLOOKUP(A642,COPOMs!B:E,4)+prêmio_de_risco)</f>
        <v>0.10249999999999998</v>
      </c>
      <c r="F642" s="3">
        <f>IF(Table1[[#This Row],[Tesouro Selic: Cenário 1]]="","",(E642+1)^(1/252))</f>
        <v>1.0003872985058613</v>
      </c>
      <c r="G642" s="2">
        <f>IF(Table1[[#This Row],[Column4]]="","",(1+G641)*(F642)-1)</f>
        <v>0.27348638878867004</v>
      </c>
      <c r="H642" s="1">
        <f>IF(Table1[[#This Row],[Column1]]="","",VLOOKUP(A642,COPOMs!B:H,7)+prêmio_de_risco)</f>
        <v>9.2500000000000054E-2</v>
      </c>
      <c r="I642" s="3">
        <f>IF(Table1[[#This Row],[Tesouro Selic: Cenário 2]]="","",(H642+1)^(1/252))</f>
        <v>1.0003511276943453</v>
      </c>
      <c r="J642" s="2">
        <f>IF(Table1[[#This Row],[Column6]]="","",(1+J641)*(I642)-1)</f>
        <v>0.22119269139451281</v>
      </c>
      <c r="K642" s="1">
        <f>IF(Table1[[#This Row],[Column1]]="","",VLOOKUP(A642,COPOMs!B:K,10)+prêmio_de_risco)</f>
        <v>9.9999999999999978E-2</v>
      </c>
      <c r="L642" s="3">
        <f>IF(Table1[[#This Row],[Tesouro Selic: Cenário 3]]="","",(K642+1)^(1/252))</f>
        <v>1.0003782865315343</v>
      </c>
      <c r="M642" s="2">
        <f>IF(Table1[[#This Row],[Column8]]="","",(1+M641)*(L642)-1)</f>
        <v>0.28550370234743672</v>
      </c>
    </row>
    <row r="643" spans="1:13" x14ac:dyDescent="0.25">
      <c r="A643" s="15">
        <f t="shared" ref="A643:A706" si="20">IFERROR(IF(WORKDAY(A642,1,feriados)&lt;=vencimento,WORKDAY(A642,1,feriados),""),"")</f>
        <v>43727</v>
      </c>
      <c r="B643" s="25">
        <f t="shared" ref="B643:B706" si="21">IF(A643="","",taxa_pré)</f>
        <v>9.9500000000000005E-2</v>
      </c>
      <c r="C643" s="3">
        <f>IF(Table1[[#This Row],[Tesouro Prefixado]]="","",(B643+1)^(1/252))</f>
        <v>1.0003764816888006</v>
      </c>
      <c r="D643" s="2">
        <f>IF(Table1[[#This Row],[Column2]]="","",(1+D642)*(C643)-1)</f>
        <v>0.27287655956920598</v>
      </c>
      <c r="E643" s="1">
        <f>IF(Table1[[#This Row],[Column1]]="","",VLOOKUP(A643,COPOMs!B:E,4)+prêmio_de_risco)</f>
        <v>0.10249999999999998</v>
      </c>
      <c r="F643" s="3">
        <f>IF(Table1[[#This Row],[Tesouro Selic: Cenário 1]]="","",(E643+1)^(1/252))</f>
        <v>1.0003872985058613</v>
      </c>
      <c r="G643" s="2">
        <f>IF(Table1[[#This Row],[Column4]]="","",(1+G642)*(F643)-1)</f>
        <v>0.27397960816428246</v>
      </c>
      <c r="H643" s="1">
        <f>IF(Table1[[#This Row],[Column1]]="","",VLOOKUP(A643,COPOMs!B:H,7)+prêmio_de_risco)</f>
        <v>9.2500000000000054E-2</v>
      </c>
      <c r="I643" s="3">
        <f>IF(Table1[[#This Row],[Tesouro Selic: Cenário 2]]="","",(H643+1)^(1/252))</f>
        <v>1.0003511276943453</v>
      </c>
      <c r="J643" s="2">
        <f>IF(Table1[[#This Row],[Column6]]="","",(1+J642)*(I643)-1)</f>
        <v>0.22162148596859343</v>
      </c>
      <c r="K643" s="1">
        <f>IF(Table1[[#This Row],[Column1]]="","",VLOOKUP(A643,COPOMs!B:K,10)+prêmio_de_risco)</f>
        <v>9.9999999999999978E-2</v>
      </c>
      <c r="L643" s="3">
        <f>IF(Table1[[#This Row],[Tesouro Selic: Cenário 3]]="","",(K643+1)^(1/252))</f>
        <v>1.0003782865315343</v>
      </c>
      <c r="M643" s="2">
        <f>IF(Table1[[#This Row],[Column8]]="","",(1+M642)*(L643)-1)</f>
        <v>0.28598999108427225</v>
      </c>
    </row>
    <row r="644" spans="1:13" x14ac:dyDescent="0.25">
      <c r="A644" s="15">
        <f t="shared" si="20"/>
        <v>43728</v>
      </c>
      <c r="B644" s="25">
        <f t="shared" si="21"/>
        <v>9.9500000000000005E-2</v>
      </c>
      <c r="C644" s="3">
        <f>IF(Table1[[#This Row],[Tesouro Prefixado]]="","",(B644+1)^(1/252))</f>
        <v>1.0003764816888006</v>
      </c>
      <c r="D644" s="2">
        <f>IF(Table1[[#This Row],[Column2]]="","",(1+D643)*(C644)-1)</f>
        <v>0.27335577428598734</v>
      </c>
      <c r="E644" s="1">
        <f>IF(Table1[[#This Row],[Column1]]="","",VLOOKUP(A644,COPOMs!B:E,4)+prêmio_de_risco)</f>
        <v>0.10249999999999998</v>
      </c>
      <c r="F644" s="3">
        <f>IF(Table1[[#This Row],[Tesouro Selic: Cenário 1]]="","",(E644+1)^(1/252))</f>
        <v>1.0003872985058613</v>
      </c>
      <c r="G644" s="2">
        <f>IF(Table1[[#This Row],[Column4]]="","",(1+G643)*(F644)-1)</f>
        <v>0.2744730185630222</v>
      </c>
      <c r="H644" s="1">
        <f>IF(Table1[[#This Row],[Column1]]="","",VLOOKUP(A644,COPOMs!B:H,7)+prêmio_de_risco)</f>
        <v>9.2500000000000054E-2</v>
      </c>
      <c r="I644" s="3">
        <f>IF(Table1[[#This Row],[Tesouro Selic: Cenário 2]]="","",(H644+1)^(1/252))</f>
        <v>1.0003511276943453</v>
      </c>
      <c r="J644" s="2">
        <f>IF(Table1[[#This Row],[Column6]]="","",(1+J643)*(I644)-1)</f>
        <v>0.22205043110432432</v>
      </c>
      <c r="K644" s="1">
        <f>IF(Table1[[#This Row],[Column1]]="","",VLOOKUP(A644,COPOMs!B:K,10)+prêmio_de_risco)</f>
        <v>9.9999999999999978E-2</v>
      </c>
      <c r="L644" s="3">
        <f>IF(Table1[[#This Row],[Tesouro Selic: Cenário 3]]="","",(K644+1)^(1/252))</f>
        <v>1.0003782865315343</v>
      </c>
      <c r="M644" s="2">
        <f>IF(Table1[[#This Row],[Column8]]="","",(1+M643)*(L644)-1)</f>
        <v>0.2864764637775874</v>
      </c>
    </row>
    <row r="645" spans="1:13" x14ac:dyDescent="0.25">
      <c r="A645" s="15">
        <f t="shared" si="20"/>
        <v>43731</v>
      </c>
      <c r="B645" s="25">
        <f t="shared" si="21"/>
        <v>9.9500000000000005E-2</v>
      </c>
      <c r="C645" s="3">
        <f>IF(Table1[[#This Row],[Tesouro Prefixado]]="","",(B645+1)^(1/252))</f>
        <v>1.0003764816888006</v>
      </c>
      <c r="D645" s="2">
        <f>IF(Table1[[#This Row],[Column2]]="","",(1+D644)*(C645)-1)</f>
        <v>0.27383516941833452</v>
      </c>
      <c r="E645" s="1">
        <f>IF(Table1[[#This Row],[Column1]]="","",VLOOKUP(A645,COPOMs!B:E,4)+prêmio_de_risco)</f>
        <v>0.10249999999999998</v>
      </c>
      <c r="F645" s="3">
        <f>IF(Table1[[#This Row],[Tesouro Selic: Cenário 1]]="","",(E645+1)^(1/252))</f>
        <v>1.0003872985058613</v>
      </c>
      <c r="G645" s="2">
        <f>IF(Table1[[#This Row],[Column4]]="","",(1+G644)*(F645)-1)</f>
        <v>0.27496662005887207</v>
      </c>
      <c r="H645" s="1">
        <f>IF(Table1[[#This Row],[Column1]]="","",VLOOKUP(A645,COPOMs!B:H,7)+prêmio_de_risco)</f>
        <v>9.2500000000000054E-2</v>
      </c>
      <c r="I645" s="3">
        <f>IF(Table1[[#This Row],[Tesouro Selic: Cenário 2]]="","",(H645+1)^(1/252))</f>
        <v>1.0003511276943453</v>
      </c>
      <c r="J645" s="2">
        <f>IF(Table1[[#This Row],[Column6]]="","",(1+J644)*(I645)-1)</f>
        <v>0.22247952685457162</v>
      </c>
      <c r="K645" s="1">
        <f>IF(Table1[[#This Row],[Column1]]="","",VLOOKUP(A645,COPOMs!B:K,10)+prêmio_de_risco)</f>
        <v>9.9999999999999978E-2</v>
      </c>
      <c r="L645" s="3">
        <f>IF(Table1[[#This Row],[Tesouro Selic: Cenário 3]]="","",(K645+1)^(1/252))</f>
        <v>1.0003782865315343</v>
      </c>
      <c r="M645" s="2">
        <f>IF(Table1[[#This Row],[Column8]]="","",(1+M644)*(L645)-1)</f>
        <v>0.28696312049697026</v>
      </c>
    </row>
    <row r="646" spans="1:13" x14ac:dyDescent="0.25">
      <c r="A646" s="15">
        <f t="shared" si="20"/>
        <v>43732</v>
      </c>
      <c r="B646" s="25">
        <f t="shared" si="21"/>
        <v>9.9500000000000005E-2</v>
      </c>
      <c r="C646" s="3">
        <f>IF(Table1[[#This Row],[Tesouro Prefixado]]="","",(B646+1)^(1/252))</f>
        <v>1.0003764816888006</v>
      </c>
      <c r="D646" s="2">
        <f>IF(Table1[[#This Row],[Column2]]="","",(1+D645)*(C646)-1)</f>
        <v>0.27431474503417075</v>
      </c>
      <c r="E646" s="1">
        <f>IF(Table1[[#This Row],[Column1]]="","",VLOOKUP(A646,COPOMs!B:E,4)+prêmio_de_risco)</f>
        <v>0.10249999999999998</v>
      </c>
      <c r="F646" s="3">
        <f>IF(Table1[[#This Row],[Tesouro Selic: Cenário 1]]="","",(E646+1)^(1/252))</f>
        <v>1.0003872985058613</v>
      </c>
      <c r="G646" s="2">
        <f>IF(Table1[[#This Row],[Column4]]="","",(1+G645)*(F646)-1)</f>
        <v>0.27546041272584398</v>
      </c>
      <c r="H646" s="1">
        <f>IF(Table1[[#This Row],[Column1]]="","",VLOOKUP(A646,COPOMs!B:H,7)+prêmio_de_risco)</f>
        <v>9.2500000000000054E-2</v>
      </c>
      <c r="I646" s="3">
        <f>IF(Table1[[#This Row],[Tesouro Selic: Cenário 2]]="","",(H646+1)^(1/252))</f>
        <v>1.0003511276943453</v>
      </c>
      <c r="J646" s="2">
        <f>IF(Table1[[#This Row],[Column6]]="","",(1+J645)*(I646)-1)</f>
        <v>0.22290877327222036</v>
      </c>
      <c r="K646" s="1">
        <f>IF(Table1[[#This Row],[Column1]]="","",VLOOKUP(A646,COPOMs!B:K,10)+prêmio_de_risco)</f>
        <v>9.9999999999999978E-2</v>
      </c>
      <c r="L646" s="3">
        <f>IF(Table1[[#This Row],[Tesouro Selic: Cenário 3]]="","",(K646+1)^(1/252))</f>
        <v>1.0003782865315343</v>
      </c>
      <c r="M646" s="2">
        <f>IF(Table1[[#This Row],[Column8]]="","",(1+M645)*(L646)-1)</f>
        <v>0.2874499613120356</v>
      </c>
    </row>
    <row r="647" spans="1:13" x14ac:dyDescent="0.25">
      <c r="A647" s="15">
        <f t="shared" si="20"/>
        <v>43733</v>
      </c>
      <c r="B647" s="25">
        <f t="shared" si="21"/>
        <v>9.9500000000000005E-2</v>
      </c>
      <c r="C647" s="3">
        <f>IF(Table1[[#This Row],[Tesouro Prefixado]]="","",(B647+1)^(1/252))</f>
        <v>1.0003764816888006</v>
      </c>
      <c r="D647" s="2">
        <f>IF(Table1[[#This Row],[Column2]]="","",(1+D646)*(C647)-1)</f>
        <v>0.27479450120144477</v>
      </c>
      <c r="E647" s="1">
        <f>IF(Table1[[#This Row],[Column1]]="","",VLOOKUP(A647,COPOMs!B:E,4)+prêmio_de_risco)</f>
        <v>0.10249999999999998</v>
      </c>
      <c r="F647" s="3">
        <f>IF(Table1[[#This Row],[Tesouro Selic: Cenário 1]]="","",(E647+1)^(1/252))</f>
        <v>1.0003872985058613</v>
      </c>
      <c r="G647" s="2">
        <f>IF(Table1[[#This Row],[Column4]]="","",(1+G646)*(F647)-1)</f>
        <v>0.27595439663797783</v>
      </c>
      <c r="H647" s="1">
        <f>IF(Table1[[#This Row],[Column1]]="","",VLOOKUP(A647,COPOMs!B:H,7)+prêmio_de_risco)</f>
        <v>9.2500000000000054E-2</v>
      </c>
      <c r="I647" s="3">
        <f>IF(Table1[[#This Row],[Tesouro Selic: Cenário 2]]="","",(H647+1)^(1/252))</f>
        <v>1.0003511276943453</v>
      </c>
      <c r="J647" s="2">
        <f>IF(Table1[[#This Row],[Column6]]="","",(1+J646)*(I647)-1)</f>
        <v>0.22333817041017401</v>
      </c>
      <c r="K647" s="1">
        <f>IF(Table1[[#This Row],[Column1]]="","",VLOOKUP(A647,COPOMs!B:K,10)+prêmio_de_risco)</f>
        <v>9.9999999999999978E-2</v>
      </c>
      <c r="L647" s="3">
        <f>IF(Table1[[#This Row],[Tesouro Selic: Cenário 3]]="","",(K647+1)^(1/252))</f>
        <v>1.0003782865315343</v>
      </c>
      <c r="M647" s="2">
        <f>IF(Table1[[#This Row],[Column8]]="","",(1+M646)*(L647)-1)</f>
        <v>0.28793698629242415</v>
      </c>
    </row>
    <row r="648" spans="1:13" x14ac:dyDescent="0.25">
      <c r="A648" s="15">
        <f t="shared" si="20"/>
        <v>43734</v>
      </c>
      <c r="B648" s="25">
        <f t="shared" si="21"/>
        <v>9.9500000000000005E-2</v>
      </c>
      <c r="C648" s="3">
        <f>IF(Table1[[#This Row],[Tesouro Prefixado]]="","",(B648+1)^(1/252))</f>
        <v>1.0003764816888006</v>
      </c>
      <c r="D648" s="2">
        <f>IF(Table1[[#This Row],[Column2]]="","",(1+D647)*(C648)-1)</f>
        <v>0.27527443798813067</v>
      </c>
      <c r="E648" s="1">
        <f>IF(Table1[[#This Row],[Column1]]="","",VLOOKUP(A648,COPOMs!B:E,4)+prêmio_de_risco)</f>
        <v>0.10249999999999998</v>
      </c>
      <c r="F648" s="3">
        <f>IF(Table1[[#This Row],[Tesouro Selic: Cenário 1]]="","",(E648+1)^(1/252))</f>
        <v>1.0003872985058613</v>
      </c>
      <c r="G648" s="2">
        <f>IF(Table1[[#This Row],[Column4]]="","",(1+G647)*(F648)-1)</f>
        <v>0.2764485718693428</v>
      </c>
      <c r="H648" s="1">
        <f>IF(Table1[[#This Row],[Column1]]="","",VLOOKUP(A648,COPOMs!B:H,7)+prêmio_de_risco)</f>
        <v>9.7500000000000059E-2</v>
      </c>
      <c r="I648" s="3">
        <f>IF(Table1[[#This Row],[Tesouro Selic: Cenário 2]]="","",(H648+1)^(1/252))</f>
        <v>1.00036925413359</v>
      </c>
      <c r="J648" s="2">
        <f>IF(Table1[[#This Row],[Column6]]="","",(1+J647)*(I648)-1)</f>
        <v>0.22378989308637642</v>
      </c>
      <c r="K648" s="1">
        <f>IF(Table1[[#This Row],[Column1]]="","",VLOOKUP(A648,COPOMs!B:K,10)+prêmio_de_risco)</f>
        <v>9.9999999999999978E-2</v>
      </c>
      <c r="L648" s="3">
        <f>IF(Table1[[#This Row],[Tesouro Selic: Cenário 3]]="","",(K648+1)^(1/252))</f>
        <v>1.0003782865315343</v>
      </c>
      <c r="M648" s="2">
        <f>IF(Table1[[#This Row],[Column8]]="","",(1+M647)*(L648)-1)</f>
        <v>0.28842419550780329</v>
      </c>
    </row>
    <row r="649" spans="1:13" x14ac:dyDescent="0.25">
      <c r="A649" s="15">
        <f t="shared" si="20"/>
        <v>43735</v>
      </c>
      <c r="B649" s="25">
        <f t="shared" si="21"/>
        <v>9.9500000000000005E-2</v>
      </c>
      <c r="C649" s="3">
        <f>IF(Table1[[#This Row],[Tesouro Prefixado]]="","",(B649+1)^(1/252))</f>
        <v>1.0003764816888006</v>
      </c>
      <c r="D649" s="2">
        <f>IF(Table1[[#This Row],[Column2]]="","",(1+D648)*(C649)-1)</f>
        <v>0.27575455546222871</v>
      </c>
      <c r="E649" s="1">
        <f>IF(Table1[[#This Row],[Column1]]="","",VLOOKUP(A649,COPOMs!B:E,4)+prêmio_de_risco)</f>
        <v>0.10249999999999998</v>
      </c>
      <c r="F649" s="3">
        <f>IF(Table1[[#This Row],[Tesouro Selic: Cenário 1]]="","",(E649+1)^(1/252))</f>
        <v>1.0003872985058613</v>
      </c>
      <c r="G649" s="2">
        <f>IF(Table1[[#This Row],[Column4]]="","",(1+G648)*(F649)-1)</f>
        <v>0.27694293849403651</v>
      </c>
      <c r="H649" s="1">
        <f>IF(Table1[[#This Row],[Column1]]="","",VLOOKUP(A649,COPOMs!B:H,7)+prêmio_de_risco)</f>
        <v>9.7500000000000059E-2</v>
      </c>
      <c r="I649" s="3">
        <f>IF(Table1[[#This Row],[Tesouro Selic: Cenário 2]]="","",(H649+1)^(1/252))</f>
        <v>1.00036925413359</v>
      </c>
      <c r="J649" s="2">
        <f>IF(Table1[[#This Row],[Column6]]="","",(1+J648)*(I649)-1)</f>
        <v>0.22424178256304428</v>
      </c>
      <c r="K649" s="1">
        <f>IF(Table1[[#This Row],[Column1]]="","",VLOOKUP(A649,COPOMs!B:K,10)+prêmio_de_risco)</f>
        <v>9.9999999999999978E-2</v>
      </c>
      <c r="L649" s="3">
        <f>IF(Table1[[#This Row],[Tesouro Selic: Cenário 3]]="","",(K649+1)^(1/252))</f>
        <v>1.0003782865315343</v>
      </c>
      <c r="M649" s="2">
        <f>IF(Table1[[#This Row],[Column8]]="","",(1+M648)*(L649)-1)</f>
        <v>0.28891158902786684</v>
      </c>
    </row>
    <row r="650" spans="1:13" x14ac:dyDescent="0.25">
      <c r="A650" s="15">
        <f t="shared" si="20"/>
        <v>43738</v>
      </c>
      <c r="B650" s="25">
        <f t="shared" si="21"/>
        <v>9.9500000000000005E-2</v>
      </c>
      <c r="C650" s="3">
        <f>IF(Table1[[#This Row],[Tesouro Prefixado]]="","",(B650+1)^(1/252))</f>
        <v>1.0003764816888006</v>
      </c>
      <c r="D650" s="2">
        <f>IF(Table1[[#This Row],[Column2]]="","",(1+D649)*(C650)-1)</f>
        <v>0.27623485369176404</v>
      </c>
      <c r="E650" s="1">
        <f>IF(Table1[[#This Row],[Column1]]="","",VLOOKUP(A650,COPOMs!B:E,4)+prêmio_de_risco)</f>
        <v>0.10249999999999998</v>
      </c>
      <c r="F650" s="3">
        <f>IF(Table1[[#This Row],[Tesouro Selic: Cenário 1]]="","",(E650+1)^(1/252))</f>
        <v>1.0003872985058613</v>
      </c>
      <c r="G650" s="2">
        <f>IF(Table1[[#This Row],[Column4]]="","",(1+G649)*(F650)-1)</f>
        <v>0.27743749658618544</v>
      </c>
      <c r="H650" s="1">
        <f>IF(Table1[[#This Row],[Column1]]="","",VLOOKUP(A650,COPOMs!B:H,7)+prêmio_de_risco)</f>
        <v>9.7500000000000059E-2</v>
      </c>
      <c r="I650" s="3">
        <f>IF(Table1[[#This Row],[Tesouro Selic: Cenário 2]]="","",(H650+1)^(1/252))</f>
        <v>1.00036925413359</v>
      </c>
      <c r="J650" s="2">
        <f>IF(Table1[[#This Row],[Column6]]="","",(1+J649)*(I650)-1)</f>
        <v>0.22469383890176919</v>
      </c>
      <c r="K650" s="1">
        <f>IF(Table1[[#This Row],[Column1]]="","",VLOOKUP(A650,COPOMs!B:K,10)+prêmio_de_risco)</f>
        <v>9.9999999999999978E-2</v>
      </c>
      <c r="L650" s="3">
        <f>IF(Table1[[#This Row],[Tesouro Selic: Cenário 3]]="","",(K650+1)^(1/252))</f>
        <v>1.0003782865315343</v>
      </c>
      <c r="M650" s="2">
        <f>IF(Table1[[#This Row],[Column8]]="","",(1+M649)*(L650)-1)</f>
        <v>0.28939916692233458</v>
      </c>
    </row>
    <row r="651" spans="1:13" x14ac:dyDescent="0.25">
      <c r="A651" s="15">
        <f t="shared" si="20"/>
        <v>43739</v>
      </c>
      <c r="B651" s="25">
        <f t="shared" si="21"/>
        <v>9.9500000000000005E-2</v>
      </c>
      <c r="C651" s="3">
        <f>IF(Table1[[#This Row],[Tesouro Prefixado]]="","",(B651+1)^(1/252))</f>
        <v>1.0003764816888006</v>
      </c>
      <c r="D651" s="2">
        <f>IF(Table1[[#This Row],[Column2]]="","",(1+D650)*(C651)-1)</f>
        <v>0.27671533274478799</v>
      </c>
      <c r="E651" s="1">
        <f>IF(Table1[[#This Row],[Column1]]="","",VLOOKUP(A651,COPOMs!B:E,4)+prêmio_de_risco)</f>
        <v>0.10249999999999998</v>
      </c>
      <c r="F651" s="3">
        <f>IF(Table1[[#This Row],[Tesouro Selic: Cenário 1]]="","",(E651+1)^(1/252))</f>
        <v>1.0003872985058613</v>
      </c>
      <c r="G651" s="2">
        <f>IF(Table1[[#This Row],[Column4]]="","",(1+G650)*(F651)-1)</f>
        <v>0.2779322462199445</v>
      </c>
      <c r="H651" s="1">
        <f>IF(Table1[[#This Row],[Column1]]="","",VLOOKUP(A651,COPOMs!B:H,7)+prêmio_de_risco)</f>
        <v>9.7500000000000059E-2</v>
      </c>
      <c r="I651" s="3">
        <f>IF(Table1[[#This Row],[Tesouro Selic: Cenário 2]]="","",(H651+1)^(1/252))</f>
        <v>1.00036925413359</v>
      </c>
      <c r="J651" s="2">
        <f>IF(Table1[[#This Row],[Column6]]="","",(1+J650)*(I651)-1)</f>
        <v>0.22514606216416588</v>
      </c>
      <c r="K651" s="1">
        <f>IF(Table1[[#This Row],[Column1]]="","",VLOOKUP(A651,COPOMs!B:K,10)+prêmio_de_risco)</f>
        <v>9.9999999999999978E-2</v>
      </c>
      <c r="L651" s="3">
        <f>IF(Table1[[#This Row],[Tesouro Selic: Cenário 3]]="","",(K651+1)^(1/252))</f>
        <v>1.0003782865315343</v>
      </c>
      <c r="M651" s="2">
        <f>IF(Table1[[#This Row],[Column8]]="","",(1+M650)*(L651)-1)</f>
        <v>0.28988692926095272</v>
      </c>
    </row>
    <row r="652" spans="1:13" x14ac:dyDescent="0.25">
      <c r="A652" s="15">
        <f t="shared" si="20"/>
        <v>43740</v>
      </c>
      <c r="B652" s="25">
        <f t="shared" si="21"/>
        <v>9.9500000000000005E-2</v>
      </c>
      <c r="C652" s="3">
        <f>IF(Table1[[#This Row],[Tesouro Prefixado]]="","",(B652+1)^(1/252))</f>
        <v>1.0003764816888006</v>
      </c>
      <c r="D652" s="2">
        <f>IF(Table1[[#This Row],[Column2]]="","",(1+D651)*(C652)-1)</f>
        <v>0.27719599268937722</v>
      </c>
      <c r="E652" s="1">
        <f>IF(Table1[[#This Row],[Column1]]="","",VLOOKUP(A652,COPOMs!B:E,4)+prêmio_de_risco)</f>
        <v>0.10249999999999998</v>
      </c>
      <c r="F652" s="3">
        <f>IF(Table1[[#This Row],[Tesouro Selic: Cenário 1]]="","",(E652+1)^(1/252))</f>
        <v>1.0003872985058613</v>
      </c>
      <c r="G652" s="2">
        <f>IF(Table1[[#This Row],[Column4]]="","",(1+G651)*(F652)-1)</f>
        <v>0.27842718746949746</v>
      </c>
      <c r="H652" s="1">
        <f>IF(Table1[[#This Row],[Column1]]="","",VLOOKUP(A652,COPOMs!B:H,7)+prêmio_de_risco)</f>
        <v>9.7500000000000059E-2</v>
      </c>
      <c r="I652" s="3">
        <f>IF(Table1[[#This Row],[Tesouro Selic: Cenário 2]]="","",(H652+1)^(1/252))</f>
        <v>1.00036925413359</v>
      </c>
      <c r="J652" s="2">
        <f>IF(Table1[[#This Row],[Column6]]="","",(1+J651)*(I652)-1)</f>
        <v>0.22559845241187149</v>
      </c>
      <c r="K652" s="1">
        <f>IF(Table1[[#This Row],[Column1]]="","",VLOOKUP(A652,COPOMs!B:K,10)+prêmio_de_risco)</f>
        <v>9.9999999999999978E-2</v>
      </c>
      <c r="L652" s="3">
        <f>IF(Table1[[#This Row],[Tesouro Selic: Cenário 3]]="","",(K652+1)^(1/252))</f>
        <v>1.0003782865315343</v>
      </c>
      <c r="M652" s="2">
        <f>IF(Table1[[#This Row],[Column8]]="","",(1+M651)*(L652)-1)</f>
        <v>0.29037487611349433</v>
      </c>
    </row>
    <row r="653" spans="1:13" x14ac:dyDescent="0.25">
      <c r="A653" s="15">
        <f t="shared" si="20"/>
        <v>43741</v>
      </c>
      <c r="B653" s="25">
        <f t="shared" si="21"/>
        <v>9.9500000000000005E-2</v>
      </c>
      <c r="C653" s="3">
        <f>IF(Table1[[#This Row],[Tesouro Prefixado]]="","",(B653+1)^(1/252))</f>
        <v>1.0003764816888006</v>
      </c>
      <c r="D653" s="2">
        <f>IF(Table1[[#This Row],[Column2]]="","",(1+D652)*(C653)-1)</f>
        <v>0.27767683359363415</v>
      </c>
      <c r="E653" s="1">
        <f>IF(Table1[[#This Row],[Column1]]="","",VLOOKUP(A653,COPOMs!B:E,4)+prêmio_de_risco)</f>
        <v>0.10249999999999998</v>
      </c>
      <c r="F653" s="3">
        <f>IF(Table1[[#This Row],[Tesouro Selic: Cenário 1]]="","",(E653+1)^(1/252))</f>
        <v>1.0003872985058613</v>
      </c>
      <c r="G653" s="2">
        <f>IF(Table1[[#This Row],[Column4]]="","",(1+G652)*(F653)-1)</f>
        <v>0.27892232040905673</v>
      </c>
      <c r="H653" s="1">
        <f>IF(Table1[[#This Row],[Column1]]="","",VLOOKUP(A653,COPOMs!B:H,7)+prêmio_de_risco)</f>
        <v>9.7500000000000059E-2</v>
      </c>
      <c r="I653" s="3">
        <f>IF(Table1[[#This Row],[Tesouro Selic: Cenário 2]]="","",(H653+1)^(1/252))</f>
        <v>1.00036925413359</v>
      </c>
      <c r="J653" s="2">
        <f>IF(Table1[[#This Row],[Column6]]="","",(1+J652)*(I653)-1)</f>
        <v>0.22605100970654601</v>
      </c>
      <c r="K653" s="1">
        <f>IF(Table1[[#This Row],[Column1]]="","",VLOOKUP(A653,COPOMs!B:K,10)+prêmio_de_risco)</f>
        <v>9.9999999999999978E-2</v>
      </c>
      <c r="L653" s="3">
        <f>IF(Table1[[#This Row],[Tesouro Selic: Cenário 3]]="","",(K653+1)^(1/252))</f>
        <v>1.0003782865315343</v>
      </c>
      <c r="M653" s="2">
        <f>IF(Table1[[#This Row],[Column8]]="","",(1+M652)*(L653)-1)</f>
        <v>0.29086300754975825</v>
      </c>
    </row>
    <row r="654" spans="1:13" x14ac:dyDescent="0.25">
      <c r="A654" s="15">
        <f t="shared" si="20"/>
        <v>43742</v>
      </c>
      <c r="B654" s="25">
        <f t="shared" si="21"/>
        <v>9.9500000000000005E-2</v>
      </c>
      <c r="C654" s="3">
        <f>IF(Table1[[#This Row],[Tesouro Prefixado]]="","",(B654+1)^(1/252))</f>
        <v>1.0003764816888006</v>
      </c>
      <c r="D654" s="2">
        <f>IF(Table1[[#This Row],[Column2]]="","",(1+D653)*(C654)-1)</f>
        <v>0.27815785552568673</v>
      </c>
      <c r="E654" s="1">
        <f>IF(Table1[[#This Row],[Column1]]="","",VLOOKUP(A654,COPOMs!B:E,4)+prêmio_de_risco)</f>
        <v>0.10249999999999998</v>
      </c>
      <c r="F654" s="3">
        <f>IF(Table1[[#This Row],[Tesouro Selic: Cenário 1]]="","",(E654+1)^(1/252))</f>
        <v>1.0003872985058613</v>
      </c>
      <c r="G654" s="2">
        <f>IF(Table1[[#This Row],[Column4]]="","",(1+G653)*(F654)-1)</f>
        <v>0.27941764511286382</v>
      </c>
      <c r="H654" s="1">
        <f>IF(Table1[[#This Row],[Column1]]="","",VLOOKUP(A654,COPOMs!B:H,7)+prêmio_de_risco)</f>
        <v>9.7500000000000059E-2</v>
      </c>
      <c r="I654" s="3">
        <f>IF(Table1[[#This Row],[Tesouro Selic: Cenário 2]]="","",(H654+1)^(1/252))</f>
        <v>1.00036925413359</v>
      </c>
      <c r="J654" s="2">
        <f>IF(Table1[[#This Row],[Column6]]="","",(1+J653)*(I654)-1)</f>
        <v>0.22650373410987235</v>
      </c>
      <c r="K654" s="1">
        <f>IF(Table1[[#This Row],[Column1]]="","",VLOOKUP(A654,COPOMs!B:K,10)+prêmio_de_risco)</f>
        <v>9.9999999999999978E-2</v>
      </c>
      <c r="L654" s="3">
        <f>IF(Table1[[#This Row],[Tesouro Selic: Cenário 3]]="","",(K654+1)^(1/252))</f>
        <v>1.0003782865315343</v>
      </c>
      <c r="M654" s="2">
        <f>IF(Table1[[#This Row],[Column8]]="","",(1+M653)*(L654)-1)</f>
        <v>0.29135132363957017</v>
      </c>
    </row>
    <row r="655" spans="1:13" x14ac:dyDescent="0.25">
      <c r="A655" s="15">
        <f t="shared" si="20"/>
        <v>43745</v>
      </c>
      <c r="B655" s="25">
        <f t="shared" si="21"/>
        <v>9.9500000000000005E-2</v>
      </c>
      <c r="C655" s="3">
        <f>IF(Table1[[#This Row],[Tesouro Prefixado]]="","",(B655+1)^(1/252))</f>
        <v>1.0003764816888006</v>
      </c>
      <c r="D655" s="2">
        <f>IF(Table1[[#This Row],[Column2]]="","",(1+D654)*(C655)-1)</f>
        <v>0.27863905855368865</v>
      </c>
      <c r="E655" s="1">
        <f>IF(Table1[[#This Row],[Column1]]="","",VLOOKUP(A655,COPOMs!B:E,4)+prêmio_de_risco)</f>
        <v>0.10249999999999998</v>
      </c>
      <c r="F655" s="3">
        <f>IF(Table1[[#This Row],[Tesouro Selic: Cenário 1]]="","",(E655+1)^(1/252))</f>
        <v>1.0003872985058613</v>
      </c>
      <c r="G655" s="2">
        <f>IF(Table1[[#This Row],[Column4]]="","",(1+G654)*(F655)-1)</f>
        <v>0.27991316165518865</v>
      </c>
      <c r="H655" s="1">
        <f>IF(Table1[[#This Row],[Column1]]="","",VLOOKUP(A655,COPOMs!B:H,7)+prêmio_de_risco)</f>
        <v>9.7500000000000059E-2</v>
      </c>
      <c r="I655" s="3">
        <f>IF(Table1[[#This Row],[Tesouro Selic: Cenário 2]]="","",(H655+1)^(1/252))</f>
        <v>1.00036925413359</v>
      </c>
      <c r="J655" s="2">
        <f>IF(Table1[[#This Row],[Column6]]="","",(1+J654)*(I655)-1)</f>
        <v>0.22695662568355601</v>
      </c>
      <c r="K655" s="1">
        <f>IF(Table1[[#This Row],[Column1]]="","",VLOOKUP(A655,COPOMs!B:K,10)+prêmio_de_risco)</f>
        <v>9.9999999999999978E-2</v>
      </c>
      <c r="L655" s="3">
        <f>IF(Table1[[#This Row],[Tesouro Selic: Cenário 3]]="","",(K655+1)^(1/252))</f>
        <v>1.0003782865315343</v>
      </c>
      <c r="M655" s="2">
        <f>IF(Table1[[#This Row],[Column8]]="","",(1+M654)*(L655)-1)</f>
        <v>0.291839824452782</v>
      </c>
    </row>
    <row r="656" spans="1:13" x14ac:dyDescent="0.25">
      <c r="A656" s="15">
        <f t="shared" si="20"/>
        <v>43746</v>
      </c>
      <c r="B656" s="25">
        <f t="shared" si="21"/>
        <v>9.9500000000000005E-2</v>
      </c>
      <c r="C656" s="3">
        <f>IF(Table1[[#This Row],[Tesouro Prefixado]]="","",(B656+1)^(1/252))</f>
        <v>1.0003764816888006</v>
      </c>
      <c r="D656" s="2">
        <f>IF(Table1[[#This Row],[Column2]]="","",(1+D655)*(C656)-1)</f>
        <v>0.27912044274581937</v>
      </c>
      <c r="E656" s="1">
        <f>IF(Table1[[#This Row],[Column1]]="","",VLOOKUP(A656,COPOMs!B:E,4)+prêmio_de_risco)</f>
        <v>0.10249999999999998</v>
      </c>
      <c r="F656" s="3">
        <f>IF(Table1[[#This Row],[Tesouro Selic: Cenário 1]]="","",(E656+1)^(1/252))</f>
        <v>1.0003872985058613</v>
      </c>
      <c r="G656" s="2">
        <f>IF(Table1[[#This Row],[Column4]]="","",(1+G655)*(F656)-1)</f>
        <v>0.28040887011032978</v>
      </c>
      <c r="H656" s="1">
        <f>IF(Table1[[#This Row],[Column1]]="","",VLOOKUP(A656,COPOMs!B:H,7)+prêmio_de_risco)</f>
        <v>9.7500000000000059E-2</v>
      </c>
      <c r="I656" s="3">
        <f>IF(Table1[[#This Row],[Tesouro Selic: Cenário 2]]="","",(H656+1)^(1/252))</f>
        <v>1.00036925413359</v>
      </c>
      <c r="J656" s="2">
        <f>IF(Table1[[#This Row],[Column6]]="","",(1+J655)*(I656)-1)</f>
        <v>0.22740968448932541</v>
      </c>
      <c r="K656" s="1">
        <f>IF(Table1[[#This Row],[Column1]]="","",VLOOKUP(A656,COPOMs!B:K,10)+prêmio_de_risco)</f>
        <v>9.9999999999999978E-2</v>
      </c>
      <c r="L656" s="3">
        <f>IF(Table1[[#This Row],[Tesouro Selic: Cenário 3]]="","",(K656+1)^(1/252))</f>
        <v>1.0003782865315343</v>
      </c>
      <c r="M656" s="2">
        <f>IF(Table1[[#This Row],[Column8]]="","",(1+M655)*(L656)-1)</f>
        <v>0.29232851005927207</v>
      </c>
    </row>
    <row r="657" spans="1:13" x14ac:dyDescent="0.25">
      <c r="A657" s="15">
        <f t="shared" si="20"/>
        <v>43747</v>
      </c>
      <c r="B657" s="25">
        <f t="shared" si="21"/>
        <v>9.9500000000000005E-2</v>
      </c>
      <c r="C657" s="3">
        <f>IF(Table1[[#This Row],[Tesouro Prefixado]]="","",(B657+1)^(1/252))</f>
        <v>1.0003764816888006</v>
      </c>
      <c r="D657" s="2">
        <f>IF(Table1[[#This Row],[Column2]]="","",(1+D656)*(C657)-1)</f>
        <v>0.27960200817028369</v>
      </c>
      <c r="E657" s="1">
        <f>IF(Table1[[#This Row],[Column1]]="","",VLOOKUP(A657,COPOMs!B:E,4)+prêmio_de_risco)</f>
        <v>0.10249999999999998</v>
      </c>
      <c r="F657" s="3">
        <f>IF(Table1[[#This Row],[Tesouro Selic: Cenário 1]]="","",(E657+1)^(1/252))</f>
        <v>1.0003872985058613</v>
      </c>
      <c r="G657" s="2">
        <f>IF(Table1[[#This Row],[Column4]]="","",(1+G656)*(F657)-1)</f>
        <v>0.28090477055261509</v>
      </c>
      <c r="H657" s="1">
        <f>IF(Table1[[#This Row],[Column1]]="","",VLOOKUP(A657,COPOMs!B:H,7)+prêmio_de_risco)</f>
        <v>9.7500000000000059E-2</v>
      </c>
      <c r="I657" s="3">
        <f>IF(Table1[[#This Row],[Tesouro Selic: Cenário 2]]="","",(H657+1)^(1/252))</f>
        <v>1.00036925413359</v>
      </c>
      <c r="J657" s="2">
        <f>IF(Table1[[#This Row],[Column6]]="","",(1+J656)*(I657)-1)</f>
        <v>0.2278629105889316</v>
      </c>
      <c r="K657" s="1">
        <f>IF(Table1[[#This Row],[Column1]]="","",VLOOKUP(A657,COPOMs!B:K,10)+prêmio_de_risco)</f>
        <v>9.9999999999999978E-2</v>
      </c>
      <c r="L657" s="3">
        <f>IF(Table1[[#This Row],[Tesouro Selic: Cenário 3]]="","",(K657+1)^(1/252))</f>
        <v>1.0003782865315343</v>
      </c>
      <c r="M657" s="2">
        <f>IF(Table1[[#This Row],[Column8]]="","",(1+M656)*(L657)-1)</f>
        <v>0.29281738052894535</v>
      </c>
    </row>
    <row r="658" spans="1:13" x14ac:dyDescent="0.25">
      <c r="A658" s="15">
        <f t="shared" si="20"/>
        <v>43748</v>
      </c>
      <c r="B658" s="25">
        <f t="shared" si="21"/>
        <v>9.9500000000000005E-2</v>
      </c>
      <c r="C658" s="3">
        <f>IF(Table1[[#This Row],[Tesouro Prefixado]]="","",(B658+1)^(1/252))</f>
        <v>1.0003764816888006</v>
      </c>
      <c r="D658" s="2">
        <f>IF(Table1[[#This Row],[Column2]]="","",(1+D657)*(C658)-1)</f>
        <v>0.28008375489531212</v>
      </c>
      <c r="E658" s="1">
        <f>IF(Table1[[#This Row],[Column1]]="","",VLOOKUP(A658,COPOMs!B:E,4)+prêmio_de_risco)</f>
        <v>0.10249999999999998</v>
      </c>
      <c r="F658" s="3">
        <f>IF(Table1[[#This Row],[Tesouro Selic: Cenário 1]]="","",(E658+1)^(1/252))</f>
        <v>1.0003872985058613</v>
      </c>
      <c r="G658" s="2">
        <f>IF(Table1[[#This Row],[Column4]]="","",(1+G657)*(F658)-1)</f>
        <v>0.28140086305640066</v>
      </c>
      <c r="H658" s="1">
        <f>IF(Table1[[#This Row],[Column1]]="","",VLOOKUP(A658,COPOMs!B:H,7)+prêmio_de_risco)</f>
        <v>9.7500000000000059E-2</v>
      </c>
      <c r="I658" s="3">
        <f>IF(Table1[[#This Row],[Tesouro Selic: Cenário 2]]="","",(H658+1)^(1/252))</f>
        <v>1.00036925413359</v>
      </c>
      <c r="J658" s="2">
        <f>IF(Table1[[#This Row],[Column6]]="","",(1+J657)*(I658)-1)</f>
        <v>0.22831630404414849</v>
      </c>
      <c r="K658" s="1">
        <f>IF(Table1[[#This Row],[Column1]]="","",VLOOKUP(A658,COPOMs!B:K,10)+prêmio_de_risco)</f>
        <v>9.9999999999999978E-2</v>
      </c>
      <c r="L658" s="3">
        <f>IF(Table1[[#This Row],[Tesouro Selic: Cenário 3]]="","",(K658+1)^(1/252))</f>
        <v>1.0003782865315343</v>
      </c>
      <c r="M658" s="2">
        <f>IF(Table1[[#This Row],[Column8]]="","",(1+M657)*(L658)-1)</f>
        <v>0.29330643593173278</v>
      </c>
    </row>
    <row r="659" spans="1:13" x14ac:dyDescent="0.25">
      <c r="A659" s="15">
        <f t="shared" si="20"/>
        <v>43749</v>
      </c>
      <c r="B659" s="25">
        <f t="shared" si="21"/>
        <v>9.9500000000000005E-2</v>
      </c>
      <c r="C659" s="3">
        <f>IF(Table1[[#This Row],[Tesouro Prefixado]]="","",(B659+1)^(1/252))</f>
        <v>1.0003764816888006</v>
      </c>
      <c r="D659" s="2">
        <f>IF(Table1[[#This Row],[Column2]]="","",(1+D658)*(C659)-1)</f>
        <v>0.28056568298916118</v>
      </c>
      <c r="E659" s="1">
        <f>IF(Table1[[#This Row],[Column1]]="","",VLOOKUP(A659,COPOMs!B:E,4)+prêmio_de_risco)</f>
        <v>0.10249999999999998</v>
      </c>
      <c r="F659" s="3">
        <f>IF(Table1[[#This Row],[Tesouro Selic: Cenário 1]]="","",(E659+1)^(1/252))</f>
        <v>1.0003872985058613</v>
      </c>
      <c r="G659" s="2">
        <f>IF(Table1[[#This Row],[Column4]]="","",(1+G658)*(F659)-1)</f>
        <v>0.28189714769607166</v>
      </c>
      <c r="H659" s="1">
        <f>IF(Table1[[#This Row],[Column1]]="","",VLOOKUP(A659,COPOMs!B:H,7)+prêmio_de_risco)</f>
        <v>9.7500000000000059E-2</v>
      </c>
      <c r="I659" s="3">
        <f>IF(Table1[[#This Row],[Tesouro Selic: Cenário 2]]="","",(H659+1)^(1/252))</f>
        <v>1.00036925413359</v>
      </c>
      <c r="J659" s="2">
        <f>IF(Table1[[#This Row],[Column6]]="","",(1+J658)*(I659)-1)</f>
        <v>0.22876986491677287</v>
      </c>
      <c r="K659" s="1">
        <f>IF(Table1[[#This Row],[Column1]]="","",VLOOKUP(A659,COPOMs!B:K,10)+prêmio_de_risco)</f>
        <v>9.9999999999999978E-2</v>
      </c>
      <c r="L659" s="3">
        <f>IF(Table1[[#This Row],[Tesouro Selic: Cenário 3]]="","",(K659+1)^(1/252))</f>
        <v>1.0003782865315343</v>
      </c>
      <c r="M659" s="2">
        <f>IF(Table1[[#This Row],[Column8]]="","",(1+M658)*(L659)-1)</f>
        <v>0.2937956763375924</v>
      </c>
    </row>
    <row r="660" spans="1:13" x14ac:dyDescent="0.25">
      <c r="A660" s="15">
        <f t="shared" si="20"/>
        <v>43752</v>
      </c>
      <c r="B660" s="25">
        <f t="shared" si="21"/>
        <v>9.9500000000000005E-2</v>
      </c>
      <c r="C660" s="3">
        <f>IF(Table1[[#This Row],[Tesouro Prefixado]]="","",(B660+1)^(1/252))</f>
        <v>1.0003764816888006</v>
      </c>
      <c r="D660" s="2">
        <f>IF(Table1[[#This Row],[Column2]]="","",(1+D659)*(C660)-1)</f>
        <v>0.28104779252011292</v>
      </c>
      <c r="E660" s="1">
        <f>IF(Table1[[#This Row],[Column1]]="","",VLOOKUP(A660,COPOMs!B:E,4)+prêmio_de_risco)</f>
        <v>0.10249999999999998</v>
      </c>
      <c r="F660" s="3">
        <f>IF(Table1[[#This Row],[Tesouro Selic: Cenário 1]]="","",(E660+1)^(1/252))</f>
        <v>1.0003872985058613</v>
      </c>
      <c r="G660" s="2">
        <f>IF(Table1[[#This Row],[Column4]]="","",(1+G659)*(F660)-1)</f>
        <v>0.28239362454604211</v>
      </c>
      <c r="H660" s="1">
        <f>IF(Table1[[#This Row],[Column1]]="","",VLOOKUP(A660,COPOMs!B:H,7)+prêmio_de_risco)</f>
        <v>9.7500000000000059E-2</v>
      </c>
      <c r="I660" s="3">
        <f>IF(Table1[[#This Row],[Tesouro Selic: Cenário 2]]="","",(H660+1)^(1/252))</f>
        <v>1.00036925413359</v>
      </c>
      <c r="J660" s="2">
        <f>IF(Table1[[#This Row],[Column6]]="","",(1+J659)*(I660)-1)</f>
        <v>0.22922359326862418</v>
      </c>
      <c r="K660" s="1">
        <f>IF(Table1[[#This Row],[Column1]]="","",VLOOKUP(A660,COPOMs!B:K,10)+prêmio_de_risco)</f>
        <v>9.9999999999999978E-2</v>
      </c>
      <c r="L660" s="3">
        <f>IF(Table1[[#This Row],[Tesouro Selic: Cenário 3]]="","",(K660+1)^(1/252))</f>
        <v>1.0003782865315343</v>
      </c>
      <c r="M660" s="2">
        <f>IF(Table1[[#This Row],[Column8]]="","",(1+M659)*(L660)-1)</f>
        <v>0.29428510181650824</v>
      </c>
    </row>
    <row r="661" spans="1:13" x14ac:dyDescent="0.25">
      <c r="A661" s="15">
        <f t="shared" si="20"/>
        <v>43753</v>
      </c>
      <c r="B661" s="25">
        <f t="shared" si="21"/>
        <v>9.9500000000000005E-2</v>
      </c>
      <c r="C661" s="3">
        <f>IF(Table1[[#This Row],[Tesouro Prefixado]]="","",(B661+1)^(1/252))</f>
        <v>1.0003764816888006</v>
      </c>
      <c r="D661" s="2">
        <f>IF(Table1[[#This Row],[Column2]]="","",(1+D660)*(C661)-1)</f>
        <v>0.28153008355647513</v>
      </c>
      <c r="E661" s="1">
        <f>IF(Table1[[#This Row],[Column1]]="","",VLOOKUP(A661,COPOMs!B:E,4)+prêmio_de_risco)</f>
        <v>0.10249999999999998</v>
      </c>
      <c r="F661" s="3">
        <f>IF(Table1[[#This Row],[Tesouro Selic: Cenário 1]]="","",(E661+1)^(1/252))</f>
        <v>1.0003872985058613</v>
      </c>
      <c r="G661" s="2">
        <f>IF(Table1[[#This Row],[Column4]]="","",(1+G660)*(F661)-1)</f>
        <v>0.28289029368075491</v>
      </c>
      <c r="H661" s="1">
        <f>IF(Table1[[#This Row],[Column1]]="","",VLOOKUP(A661,COPOMs!B:H,7)+prêmio_de_risco)</f>
        <v>9.7500000000000059E-2</v>
      </c>
      <c r="I661" s="3">
        <f>IF(Table1[[#This Row],[Tesouro Selic: Cenário 2]]="","",(H661+1)^(1/252))</f>
        <v>1.00036925413359</v>
      </c>
      <c r="J661" s="2">
        <f>IF(Table1[[#This Row],[Column6]]="","",(1+J660)*(I661)-1)</f>
        <v>0.22967748916154496</v>
      </c>
      <c r="K661" s="1">
        <f>IF(Table1[[#This Row],[Column1]]="","",VLOOKUP(A661,COPOMs!B:K,10)+prêmio_de_risco)</f>
        <v>9.9999999999999978E-2</v>
      </c>
      <c r="L661" s="3">
        <f>IF(Table1[[#This Row],[Tesouro Selic: Cenário 3]]="","",(K661+1)^(1/252))</f>
        <v>1.0003782865315343</v>
      </c>
      <c r="M661" s="2">
        <f>IF(Table1[[#This Row],[Column8]]="","",(1+M660)*(L661)-1)</f>
        <v>0.29477471243849096</v>
      </c>
    </row>
    <row r="662" spans="1:13" x14ac:dyDescent="0.25">
      <c r="A662" s="15">
        <f t="shared" si="20"/>
        <v>43754</v>
      </c>
      <c r="B662" s="25">
        <f t="shared" si="21"/>
        <v>9.9500000000000005E-2</v>
      </c>
      <c r="C662" s="3">
        <f>IF(Table1[[#This Row],[Tesouro Prefixado]]="","",(B662+1)^(1/252))</f>
        <v>1.0003764816888006</v>
      </c>
      <c r="D662" s="2">
        <f>IF(Table1[[#This Row],[Column2]]="","",(1+D661)*(C662)-1)</f>
        <v>0.28201255616658116</v>
      </c>
      <c r="E662" s="1">
        <f>IF(Table1[[#This Row],[Column1]]="","",VLOOKUP(A662,COPOMs!B:E,4)+prêmio_de_risco)</f>
        <v>0.10249999999999998</v>
      </c>
      <c r="F662" s="3">
        <f>IF(Table1[[#This Row],[Tesouro Selic: Cenário 1]]="","",(E662+1)^(1/252))</f>
        <v>1.0003872985058613</v>
      </c>
      <c r="G662" s="2">
        <f>IF(Table1[[#This Row],[Column4]]="","",(1+G661)*(F662)-1)</f>
        <v>0.28338715517468138</v>
      </c>
      <c r="H662" s="1">
        <f>IF(Table1[[#This Row],[Column1]]="","",VLOOKUP(A662,COPOMs!B:H,7)+prêmio_de_risco)</f>
        <v>9.7500000000000059E-2</v>
      </c>
      <c r="I662" s="3">
        <f>IF(Table1[[#This Row],[Tesouro Selic: Cenário 2]]="","",(H662+1)^(1/252))</f>
        <v>1.00036925413359</v>
      </c>
      <c r="J662" s="2">
        <f>IF(Table1[[#This Row],[Column6]]="","",(1+J661)*(I662)-1)</f>
        <v>0.23013155265740037</v>
      </c>
      <c r="K662" s="1">
        <f>IF(Table1[[#This Row],[Column1]]="","",VLOOKUP(A662,COPOMs!B:K,10)+prêmio_de_risco)</f>
        <v>9.9999999999999978E-2</v>
      </c>
      <c r="L662" s="3">
        <f>IF(Table1[[#This Row],[Tesouro Selic: Cenário 3]]="","",(K662+1)^(1/252))</f>
        <v>1.0003782865315343</v>
      </c>
      <c r="M662" s="2">
        <f>IF(Table1[[#This Row],[Column8]]="","",(1+M661)*(L662)-1)</f>
        <v>0.29526450827357764</v>
      </c>
    </row>
    <row r="663" spans="1:13" x14ac:dyDescent="0.25">
      <c r="A663" s="15">
        <f t="shared" si="20"/>
        <v>43755</v>
      </c>
      <c r="B663" s="25">
        <f t="shared" si="21"/>
        <v>9.9500000000000005E-2</v>
      </c>
      <c r="C663" s="3">
        <f>IF(Table1[[#This Row],[Tesouro Prefixado]]="","",(B663+1)^(1/252))</f>
        <v>1.0003764816888006</v>
      </c>
      <c r="D663" s="2">
        <f>IF(Table1[[#This Row],[Column2]]="","",(1+D662)*(C663)-1)</f>
        <v>0.28249521041879033</v>
      </c>
      <c r="E663" s="1">
        <f>IF(Table1[[#This Row],[Column1]]="","",VLOOKUP(A663,COPOMs!B:E,4)+prêmio_de_risco)</f>
        <v>0.10249999999999998</v>
      </c>
      <c r="F663" s="3">
        <f>IF(Table1[[#This Row],[Tesouro Selic: Cenário 1]]="","",(E663+1)^(1/252))</f>
        <v>1.0003872985058613</v>
      </c>
      <c r="G663" s="2">
        <f>IF(Table1[[#This Row],[Column4]]="","",(1+G662)*(F663)-1)</f>
        <v>0.28388420910232215</v>
      </c>
      <c r="H663" s="1">
        <f>IF(Table1[[#This Row],[Column1]]="","",VLOOKUP(A663,COPOMs!B:H,7)+prêmio_de_risco)</f>
        <v>9.7500000000000059E-2</v>
      </c>
      <c r="I663" s="3">
        <f>IF(Table1[[#This Row],[Tesouro Selic: Cenário 2]]="","",(H663+1)^(1/252))</f>
        <v>1.00036925413359</v>
      </c>
      <c r="J663" s="2">
        <f>IF(Table1[[#This Row],[Column6]]="","",(1+J662)*(I663)-1)</f>
        <v>0.2305857838180787</v>
      </c>
      <c r="K663" s="1">
        <f>IF(Table1[[#This Row],[Column1]]="","",VLOOKUP(A663,COPOMs!B:K,10)+prêmio_de_risco)</f>
        <v>9.9999999999999978E-2</v>
      </c>
      <c r="L663" s="3">
        <f>IF(Table1[[#This Row],[Tesouro Selic: Cenário 3]]="","",(K663+1)^(1/252))</f>
        <v>1.0003782865315343</v>
      </c>
      <c r="M663" s="2">
        <f>IF(Table1[[#This Row],[Column8]]="","",(1+M662)*(L663)-1)</f>
        <v>0.2957544893918318</v>
      </c>
    </row>
    <row r="664" spans="1:13" x14ac:dyDescent="0.25">
      <c r="A664" s="15">
        <f t="shared" si="20"/>
        <v>43756</v>
      </c>
      <c r="B664" s="25">
        <f t="shared" si="21"/>
        <v>9.9500000000000005E-2</v>
      </c>
      <c r="C664" s="3">
        <f>IF(Table1[[#This Row],[Tesouro Prefixado]]="","",(B664+1)^(1/252))</f>
        <v>1.0003764816888006</v>
      </c>
      <c r="D664" s="2">
        <f>IF(Table1[[#This Row],[Column2]]="","",(1+D663)*(C664)-1)</f>
        <v>0.28297804638148749</v>
      </c>
      <c r="E664" s="1">
        <f>IF(Table1[[#This Row],[Column1]]="","",VLOOKUP(A664,COPOMs!B:E,4)+prêmio_de_risco)</f>
        <v>0.10249999999999998</v>
      </c>
      <c r="F664" s="3">
        <f>IF(Table1[[#This Row],[Tesouro Selic: Cenário 1]]="","",(E664+1)^(1/252))</f>
        <v>1.0003872985058613</v>
      </c>
      <c r="G664" s="2">
        <f>IF(Table1[[#This Row],[Column4]]="","",(1+G663)*(F664)-1)</f>
        <v>0.28438145553820626</v>
      </c>
      <c r="H664" s="1">
        <f>IF(Table1[[#This Row],[Column1]]="","",VLOOKUP(A664,COPOMs!B:H,7)+prêmio_de_risco)</f>
        <v>9.7500000000000059E-2</v>
      </c>
      <c r="I664" s="3">
        <f>IF(Table1[[#This Row],[Tesouro Selic: Cenário 2]]="","",(H664+1)^(1/252))</f>
        <v>1.00036925413359</v>
      </c>
      <c r="J664" s="2">
        <f>IF(Table1[[#This Row],[Column6]]="","",(1+J663)*(I664)-1)</f>
        <v>0.23104018270549065</v>
      </c>
      <c r="K664" s="1">
        <f>IF(Table1[[#This Row],[Column1]]="","",VLOOKUP(A664,COPOMs!B:K,10)+prêmio_de_risco)</f>
        <v>9.9999999999999978E-2</v>
      </c>
      <c r="L664" s="3">
        <f>IF(Table1[[#This Row],[Tesouro Selic: Cenário 3]]="","",(K664+1)^(1/252))</f>
        <v>1.0003782865315343</v>
      </c>
      <c r="M664" s="2">
        <f>IF(Table1[[#This Row],[Column8]]="","",(1+M663)*(L664)-1)</f>
        <v>0.29624465586334381</v>
      </c>
    </row>
    <row r="665" spans="1:13" x14ac:dyDescent="0.25">
      <c r="A665" s="15">
        <f t="shared" si="20"/>
        <v>43759</v>
      </c>
      <c r="B665" s="25">
        <f t="shared" si="21"/>
        <v>9.9500000000000005E-2</v>
      </c>
      <c r="C665" s="3">
        <f>IF(Table1[[#This Row],[Tesouro Prefixado]]="","",(B665+1)^(1/252))</f>
        <v>1.0003764816888006</v>
      </c>
      <c r="D665" s="2">
        <f>IF(Table1[[#This Row],[Column2]]="","",(1+D664)*(C665)-1)</f>
        <v>0.28346106412308325</v>
      </c>
      <c r="E665" s="1">
        <f>IF(Table1[[#This Row],[Column1]]="","",VLOOKUP(A665,COPOMs!B:E,4)+prêmio_de_risco)</f>
        <v>0.10249999999999998</v>
      </c>
      <c r="F665" s="3">
        <f>IF(Table1[[#This Row],[Tesouro Selic: Cenário 1]]="","",(E665+1)^(1/252))</f>
        <v>1.0003872985058613</v>
      </c>
      <c r="G665" s="2">
        <f>IF(Table1[[#This Row],[Column4]]="","",(1+G664)*(F665)-1)</f>
        <v>0.28487889455689208</v>
      </c>
      <c r="H665" s="1">
        <f>IF(Table1[[#This Row],[Column1]]="","",VLOOKUP(A665,COPOMs!B:H,7)+prêmio_de_risco)</f>
        <v>9.7500000000000059E-2</v>
      </c>
      <c r="I665" s="3">
        <f>IF(Table1[[#This Row],[Tesouro Selic: Cenário 2]]="","",(H665+1)^(1/252))</f>
        <v>1.00036925413359</v>
      </c>
      <c r="J665" s="2">
        <f>IF(Table1[[#This Row],[Column6]]="","",(1+J664)*(I665)-1)</f>
        <v>0.23149474938157</v>
      </c>
      <c r="K665" s="1">
        <f>IF(Table1[[#This Row],[Column1]]="","",VLOOKUP(A665,COPOMs!B:K,10)+prêmio_de_risco)</f>
        <v>9.9999999999999978E-2</v>
      </c>
      <c r="L665" s="3">
        <f>IF(Table1[[#This Row],[Tesouro Selic: Cenário 3]]="","",(K665+1)^(1/252))</f>
        <v>1.0003782865315343</v>
      </c>
      <c r="M665" s="2">
        <f>IF(Table1[[#This Row],[Column8]]="","",(1+M664)*(L665)-1)</f>
        <v>0.29673500775823025</v>
      </c>
    </row>
    <row r="666" spans="1:13" x14ac:dyDescent="0.25">
      <c r="A666" s="15">
        <f t="shared" si="20"/>
        <v>43760</v>
      </c>
      <c r="B666" s="25">
        <f t="shared" si="21"/>
        <v>9.9500000000000005E-2</v>
      </c>
      <c r="C666" s="3">
        <f>IF(Table1[[#This Row],[Tesouro Prefixado]]="","",(B666+1)^(1/252))</f>
        <v>1.0003764816888006</v>
      </c>
      <c r="D666" s="2">
        <f>IF(Table1[[#This Row],[Column2]]="","",(1+D665)*(C666)-1)</f>
        <v>0.28394426371201398</v>
      </c>
      <c r="E666" s="1">
        <f>IF(Table1[[#This Row],[Column1]]="","",VLOOKUP(A666,COPOMs!B:E,4)+prêmio_de_risco)</f>
        <v>0.10249999999999998</v>
      </c>
      <c r="F666" s="3">
        <f>IF(Table1[[#This Row],[Tesouro Selic: Cenário 1]]="","",(E666+1)^(1/252))</f>
        <v>1.0003872985058613</v>
      </c>
      <c r="G666" s="2">
        <f>IF(Table1[[#This Row],[Column4]]="","",(1+G665)*(F666)-1)</f>
        <v>0.28537652623296661</v>
      </c>
      <c r="H666" s="1">
        <f>IF(Table1[[#This Row],[Column1]]="","",VLOOKUP(A666,COPOMs!B:H,7)+prêmio_de_risco)</f>
        <v>9.7500000000000059E-2</v>
      </c>
      <c r="I666" s="3">
        <f>IF(Table1[[#This Row],[Tesouro Selic: Cenário 2]]="","",(H666+1)^(1/252))</f>
        <v>1.00036925413359</v>
      </c>
      <c r="J666" s="2">
        <f>IF(Table1[[#This Row],[Column6]]="","",(1+J665)*(I666)-1)</f>
        <v>0.23194948390827363</v>
      </c>
      <c r="K666" s="1">
        <f>IF(Table1[[#This Row],[Column1]]="","",VLOOKUP(A666,COPOMs!B:K,10)+prêmio_de_risco)</f>
        <v>9.9999999999999978E-2</v>
      </c>
      <c r="L666" s="3">
        <f>IF(Table1[[#This Row],[Tesouro Selic: Cenário 3]]="","",(K666+1)^(1/252))</f>
        <v>1.0003782865315343</v>
      </c>
      <c r="M666" s="2">
        <f>IF(Table1[[#This Row],[Column8]]="","",(1+M665)*(L666)-1)</f>
        <v>0.29722554514663413</v>
      </c>
    </row>
    <row r="667" spans="1:13" x14ac:dyDescent="0.25">
      <c r="A667" s="15">
        <f t="shared" si="20"/>
        <v>43761</v>
      </c>
      <c r="B667" s="25">
        <f t="shared" si="21"/>
        <v>9.9500000000000005E-2</v>
      </c>
      <c r="C667" s="3">
        <f>IF(Table1[[#This Row],[Tesouro Prefixado]]="","",(B667+1)^(1/252))</f>
        <v>1.0003764816888006</v>
      </c>
      <c r="D667" s="2">
        <f>IF(Table1[[#This Row],[Column2]]="","",(1+D666)*(C667)-1)</f>
        <v>0.28442764521674202</v>
      </c>
      <c r="E667" s="1">
        <f>IF(Table1[[#This Row],[Column1]]="","",VLOOKUP(A667,COPOMs!B:E,4)+prêmio_de_risco)</f>
        <v>0.10249999999999998</v>
      </c>
      <c r="F667" s="3">
        <f>IF(Table1[[#This Row],[Tesouro Selic: Cenário 1]]="","",(E667+1)^(1/252))</f>
        <v>1.0003872985058613</v>
      </c>
      <c r="G667" s="2">
        <f>IF(Table1[[#This Row],[Column4]]="","",(1+G666)*(F667)-1)</f>
        <v>0.28587435064104572</v>
      </c>
      <c r="H667" s="1">
        <f>IF(Table1[[#This Row],[Column1]]="","",VLOOKUP(A667,COPOMs!B:H,7)+prêmio_de_risco)</f>
        <v>9.7500000000000059E-2</v>
      </c>
      <c r="I667" s="3">
        <f>IF(Table1[[#This Row],[Tesouro Selic: Cenário 2]]="","",(H667+1)^(1/252))</f>
        <v>1.00036925413359</v>
      </c>
      <c r="J667" s="2">
        <f>IF(Table1[[#This Row],[Column6]]="","",(1+J666)*(I667)-1)</f>
        <v>0.23240438634758087</v>
      </c>
      <c r="K667" s="1">
        <f>IF(Table1[[#This Row],[Column1]]="","",VLOOKUP(A667,COPOMs!B:K,10)+prêmio_de_risco)</f>
        <v>9.9999999999999978E-2</v>
      </c>
      <c r="L667" s="3">
        <f>IF(Table1[[#This Row],[Tesouro Selic: Cenário 3]]="","",(K667+1)^(1/252))</f>
        <v>1.0003782865315343</v>
      </c>
      <c r="M667" s="2">
        <f>IF(Table1[[#This Row],[Column8]]="","",(1+M666)*(L667)-1)</f>
        <v>0.29771626809872531</v>
      </c>
    </row>
    <row r="668" spans="1:13" x14ac:dyDescent="0.25">
      <c r="A668" s="15">
        <f t="shared" si="20"/>
        <v>43762</v>
      </c>
      <c r="B668" s="25">
        <f t="shared" si="21"/>
        <v>9.9500000000000005E-2</v>
      </c>
      <c r="C668" s="3">
        <f>IF(Table1[[#This Row],[Tesouro Prefixado]]="","",(B668+1)^(1/252))</f>
        <v>1.0003764816888006</v>
      </c>
      <c r="D668" s="2">
        <f>IF(Table1[[#This Row],[Column2]]="","",(1+D667)*(C668)-1)</f>
        <v>0.28491120870575526</v>
      </c>
      <c r="E668" s="1">
        <f>IF(Table1[[#This Row],[Column1]]="","",VLOOKUP(A668,COPOMs!B:E,4)+prêmio_de_risco)</f>
        <v>0.10249999999999998</v>
      </c>
      <c r="F668" s="3">
        <f>IF(Table1[[#This Row],[Tesouro Selic: Cenário 1]]="","",(E668+1)^(1/252))</f>
        <v>1.0003872985058613</v>
      </c>
      <c r="G668" s="2">
        <f>IF(Table1[[#This Row],[Column4]]="","",(1+G667)*(F668)-1)</f>
        <v>0.28637236785577436</v>
      </c>
      <c r="H668" s="1">
        <f>IF(Table1[[#This Row],[Column1]]="","",VLOOKUP(A668,COPOMs!B:H,7)+prêmio_de_risco)</f>
        <v>9.7500000000000059E-2</v>
      </c>
      <c r="I668" s="3">
        <f>IF(Table1[[#This Row],[Tesouro Selic: Cenário 2]]="","",(H668+1)^(1/252))</f>
        <v>1.00036925413359</v>
      </c>
      <c r="J668" s="2">
        <f>IF(Table1[[#This Row],[Column6]]="","",(1+J667)*(I668)-1)</f>
        <v>0.23285945676149411</v>
      </c>
      <c r="K668" s="1">
        <f>IF(Table1[[#This Row],[Column1]]="","",VLOOKUP(A668,COPOMs!B:K,10)+prêmio_de_risco)</f>
        <v>9.9999999999999978E-2</v>
      </c>
      <c r="L668" s="3">
        <f>IF(Table1[[#This Row],[Tesouro Selic: Cenário 3]]="","",(K668+1)^(1/252))</f>
        <v>1.0003782865315343</v>
      </c>
      <c r="M668" s="2">
        <f>IF(Table1[[#This Row],[Column8]]="","",(1+M667)*(L668)-1)</f>
        <v>0.29820717668469987</v>
      </c>
    </row>
    <row r="669" spans="1:13" x14ac:dyDescent="0.25">
      <c r="A669" s="15">
        <f t="shared" si="20"/>
        <v>43763</v>
      </c>
      <c r="B669" s="25">
        <f t="shared" si="21"/>
        <v>9.9500000000000005E-2</v>
      </c>
      <c r="C669" s="3">
        <f>IF(Table1[[#This Row],[Tesouro Prefixado]]="","",(B669+1)^(1/252))</f>
        <v>1.0003764816888006</v>
      </c>
      <c r="D669" s="2">
        <f>IF(Table1[[#This Row],[Column2]]="","",(1+D668)*(C669)-1)</f>
        <v>0.28539495424756756</v>
      </c>
      <c r="E669" s="1">
        <f>IF(Table1[[#This Row],[Column1]]="","",VLOOKUP(A669,COPOMs!B:E,4)+prêmio_de_risco)</f>
        <v>0.10249999999999998</v>
      </c>
      <c r="F669" s="3">
        <f>IF(Table1[[#This Row],[Tesouro Selic: Cenário 1]]="","",(E669+1)^(1/252))</f>
        <v>1.0003872985058613</v>
      </c>
      <c r="G669" s="2">
        <f>IF(Table1[[#This Row],[Column4]]="","",(1+G668)*(F669)-1)</f>
        <v>0.28687057795182613</v>
      </c>
      <c r="H669" s="1">
        <f>IF(Table1[[#This Row],[Column1]]="","",VLOOKUP(A669,COPOMs!B:H,7)+prêmio_de_risco)</f>
        <v>9.7500000000000059E-2</v>
      </c>
      <c r="I669" s="3">
        <f>IF(Table1[[#This Row],[Tesouro Selic: Cenário 2]]="","",(H669+1)^(1/252))</f>
        <v>1.00036925413359</v>
      </c>
      <c r="J669" s="2">
        <f>IF(Table1[[#This Row],[Column6]]="","",(1+J668)*(I669)-1)</f>
        <v>0.23331469521203885</v>
      </c>
      <c r="K669" s="1">
        <f>IF(Table1[[#This Row],[Column1]]="","",VLOOKUP(A669,COPOMs!B:K,10)+prêmio_de_risco)</f>
        <v>9.9999999999999978E-2</v>
      </c>
      <c r="L669" s="3">
        <f>IF(Table1[[#This Row],[Tesouro Selic: Cenário 3]]="","",(K669+1)^(1/252))</f>
        <v>1.0003782865315343</v>
      </c>
      <c r="M669" s="2">
        <f>IF(Table1[[#This Row],[Column8]]="","",(1+M668)*(L669)-1)</f>
        <v>0.29869827097478074</v>
      </c>
    </row>
    <row r="670" spans="1:13" x14ac:dyDescent="0.25">
      <c r="A670" s="15">
        <f t="shared" si="20"/>
        <v>43766</v>
      </c>
      <c r="B670" s="25">
        <f t="shared" si="21"/>
        <v>9.9500000000000005E-2</v>
      </c>
      <c r="C670" s="3">
        <f>IF(Table1[[#This Row],[Tesouro Prefixado]]="","",(B670+1)^(1/252))</f>
        <v>1.0003764816888006</v>
      </c>
      <c r="D670" s="2">
        <f>IF(Table1[[#This Row],[Column2]]="","",(1+D669)*(C670)-1)</f>
        <v>0.28587888191071831</v>
      </c>
      <c r="E670" s="1">
        <f>IF(Table1[[#This Row],[Column1]]="","",VLOOKUP(A670,COPOMs!B:E,4)+prêmio_de_risco)</f>
        <v>0.10249999999999998</v>
      </c>
      <c r="F670" s="3">
        <f>IF(Table1[[#This Row],[Tesouro Selic: Cenário 1]]="","",(E670+1)^(1/252))</f>
        <v>1.0003872985058613</v>
      </c>
      <c r="G670" s="2">
        <f>IF(Table1[[#This Row],[Column4]]="","",(1+G669)*(F670)-1)</f>
        <v>0.28736898100390373</v>
      </c>
      <c r="H670" s="1">
        <f>IF(Table1[[#This Row],[Column1]]="","",VLOOKUP(A670,COPOMs!B:H,7)+prêmio_de_risco)</f>
        <v>9.7500000000000059E-2</v>
      </c>
      <c r="I670" s="3">
        <f>IF(Table1[[#This Row],[Tesouro Selic: Cenário 2]]="","",(H670+1)^(1/252))</f>
        <v>1.00036925413359</v>
      </c>
      <c r="J670" s="2">
        <f>IF(Table1[[#This Row],[Column6]]="","",(1+J669)*(I670)-1)</f>
        <v>0.23377010176126323</v>
      </c>
      <c r="K670" s="1">
        <f>IF(Table1[[#This Row],[Column1]]="","",VLOOKUP(A670,COPOMs!B:K,10)+prêmio_de_risco)</f>
        <v>9.9999999999999978E-2</v>
      </c>
      <c r="L670" s="3">
        <f>IF(Table1[[#This Row],[Tesouro Selic: Cenário 3]]="","",(K670+1)^(1/252))</f>
        <v>1.0003782865315343</v>
      </c>
      <c r="M670" s="2">
        <f>IF(Table1[[#This Row],[Column8]]="","",(1+M669)*(L670)-1)</f>
        <v>0.29918955103921729</v>
      </c>
    </row>
    <row r="671" spans="1:13" x14ac:dyDescent="0.25">
      <c r="A671" s="15">
        <f t="shared" si="20"/>
        <v>43767</v>
      </c>
      <c r="B671" s="25">
        <f t="shared" si="21"/>
        <v>9.9500000000000005E-2</v>
      </c>
      <c r="C671" s="3">
        <f>IF(Table1[[#This Row],[Tesouro Prefixado]]="","",(B671+1)^(1/252))</f>
        <v>1.0003764816888006</v>
      </c>
      <c r="D671" s="2">
        <f>IF(Table1[[#This Row],[Column2]]="","",(1+D670)*(C671)-1)</f>
        <v>0.28636299176377311</v>
      </c>
      <c r="E671" s="1">
        <f>IF(Table1[[#This Row],[Column1]]="","",VLOOKUP(A671,COPOMs!B:E,4)+prêmio_de_risco)</f>
        <v>0.10249999999999998</v>
      </c>
      <c r="F671" s="3">
        <f>IF(Table1[[#This Row],[Tesouro Selic: Cenário 1]]="","",(E671+1)^(1/252))</f>
        <v>1.0003872985058613</v>
      </c>
      <c r="G671" s="2">
        <f>IF(Table1[[#This Row],[Column4]]="","",(1+G670)*(F671)-1)</f>
        <v>0.28786757708673871</v>
      </c>
      <c r="H671" s="1">
        <f>IF(Table1[[#This Row],[Column1]]="","",VLOOKUP(A671,COPOMs!B:H,7)+prêmio_de_risco)</f>
        <v>9.7500000000000059E-2</v>
      </c>
      <c r="I671" s="3">
        <f>IF(Table1[[#This Row],[Tesouro Selic: Cenário 2]]="","",(H671+1)^(1/252))</f>
        <v>1.00036925413359</v>
      </c>
      <c r="J671" s="2">
        <f>IF(Table1[[#This Row],[Column6]]="","",(1+J670)*(I671)-1)</f>
        <v>0.23422567647123826</v>
      </c>
      <c r="K671" s="1">
        <f>IF(Table1[[#This Row],[Column1]]="","",VLOOKUP(A671,COPOMs!B:K,10)+prêmio_de_risco)</f>
        <v>9.9999999999999978E-2</v>
      </c>
      <c r="L671" s="3">
        <f>IF(Table1[[#This Row],[Tesouro Selic: Cenário 3]]="","",(K671+1)^(1/252))</f>
        <v>1.0003782865315343</v>
      </c>
      <c r="M671" s="2">
        <f>IF(Table1[[#This Row],[Column8]]="","",(1+M670)*(L671)-1)</f>
        <v>0.29968101694828553</v>
      </c>
    </row>
    <row r="672" spans="1:13" x14ac:dyDescent="0.25">
      <c r="A672" s="15">
        <f t="shared" si="20"/>
        <v>43768</v>
      </c>
      <c r="B672" s="25">
        <f t="shared" si="21"/>
        <v>9.9500000000000005E-2</v>
      </c>
      <c r="C672" s="3">
        <f>IF(Table1[[#This Row],[Tesouro Prefixado]]="","",(B672+1)^(1/252))</f>
        <v>1.0003764816888006</v>
      </c>
      <c r="D672" s="2">
        <f>IF(Table1[[#This Row],[Column2]]="","",(1+D671)*(C672)-1)</f>
        <v>0.28684728387532288</v>
      </c>
      <c r="E672" s="1">
        <f>IF(Table1[[#This Row],[Column1]]="","",VLOOKUP(A672,COPOMs!B:E,4)+prêmio_de_risco)</f>
        <v>0.10249999999999998</v>
      </c>
      <c r="F672" s="3">
        <f>IF(Table1[[#This Row],[Tesouro Selic: Cenário 1]]="","",(E672+1)^(1/252))</f>
        <v>1.0003872985058613</v>
      </c>
      <c r="G672" s="2">
        <f>IF(Table1[[#This Row],[Column4]]="","",(1+G671)*(F672)-1)</f>
        <v>0.28836636627509149</v>
      </c>
      <c r="H672" s="1">
        <f>IF(Table1[[#This Row],[Column1]]="","",VLOOKUP(A672,COPOMs!B:H,7)+prêmio_de_risco)</f>
        <v>9.7500000000000059E-2</v>
      </c>
      <c r="I672" s="3">
        <f>IF(Table1[[#This Row],[Tesouro Selic: Cenário 2]]="","",(H672+1)^(1/252))</f>
        <v>1.00036925413359</v>
      </c>
      <c r="J672" s="2">
        <f>IF(Table1[[#This Row],[Column6]]="","",(1+J671)*(I672)-1)</f>
        <v>0.23468141940405829</v>
      </c>
      <c r="K672" s="1">
        <f>IF(Table1[[#This Row],[Column1]]="","",VLOOKUP(A672,COPOMs!B:K,10)+prêmio_de_risco)</f>
        <v>9.9999999999999978E-2</v>
      </c>
      <c r="L672" s="3">
        <f>IF(Table1[[#This Row],[Tesouro Selic: Cenário 3]]="","",(K672+1)^(1/252))</f>
        <v>1.0003782865315343</v>
      </c>
      <c r="M672" s="2">
        <f>IF(Table1[[#This Row],[Column8]]="","",(1+M671)*(L672)-1)</f>
        <v>0.30017266877228788</v>
      </c>
    </row>
    <row r="673" spans="1:13" x14ac:dyDescent="0.25">
      <c r="A673" s="15">
        <f t="shared" si="20"/>
        <v>43769</v>
      </c>
      <c r="B673" s="25">
        <f t="shared" si="21"/>
        <v>9.9500000000000005E-2</v>
      </c>
      <c r="C673" s="3">
        <f>IF(Table1[[#This Row],[Tesouro Prefixado]]="","",(B673+1)^(1/252))</f>
        <v>1.0003764816888006</v>
      </c>
      <c r="D673" s="2">
        <f>IF(Table1[[#This Row],[Column2]]="","",(1+D672)*(C673)-1)</f>
        <v>0.28733175831398472</v>
      </c>
      <c r="E673" s="1">
        <f>IF(Table1[[#This Row],[Column1]]="","",VLOOKUP(A673,COPOMs!B:E,4)+prêmio_de_risco)</f>
        <v>0.10249999999999998</v>
      </c>
      <c r="F673" s="3">
        <f>IF(Table1[[#This Row],[Tesouro Selic: Cenário 1]]="","",(E673+1)^(1/252))</f>
        <v>1.0003872985058613</v>
      </c>
      <c r="G673" s="2">
        <f>IF(Table1[[#This Row],[Column4]]="","",(1+G672)*(F673)-1)</f>
        <v>0.2888653486437518</v>
      </c>
      <c r="H673" s="1">
        <f>IF(Table1[[#This Row],[Column1]]="","",VLOOKUP(A673,COPOMs!B:H,7)+prêmio_de_risco)</f>
        <v>9.7500000000000059E-2</v>
      </c>
      <c r="I673" s="3">
        <f>IF(Table1[[#This Row],[Tesouro Selic: Cenário 2]]="","",(H673+1)^(1/252))</f>
        <v>1.00036925413359</v>
      </c>
      <c r="J673" s="2">
        <f>IF(Table1[[#This Row],[Column6]]="","",(1+J672)*(I673)-1)</f>
        <v>0.23513733062184006</v>
      </c>
      <c r="K673" s="1">
        <f>IF(Table1[[#This Row],[Column1]]="","",VLOOKUP(A673,COPOMs!B:K,10)+prêmio_de_risco)</f>
        <v>9.9999999999999978E-2</v>
      </c>
      <c r="L673" s="3">
        <f>IF(Table1[[#This Row],[Tesouro Selic: Cenário 3]]="","",(K673+1)^(1/252))</f>
        <v>1.0003782865315343</v>
      </c>
      <c r="M673" s="2">
        <f>IF(Table1[[#This Row],[Column8]]="","",(1+M672)*(L673)-1)</f>
        <v>0.30066450658155341</v>
      </c>
    </row>
    <row r="674" spans="1:13" x14ac:dyDescent="0.25">
      <c r="A674" s="15">
        <f t="shared" si="20"/>
        <v>43770</v>
      </c>
      <c r="B674" s="25">
        <f t="shared" si="21"/>
        <v>9.9500000000000005E-2</v>
      </c>
      <c r="C674" s="3">
        <f>IF(Table1[[#This Row],[Tesouro Prefixado]]="","",(B674+1)^(1/252))</f>
        <v>1.0003764816888006</v>
      </c>
      <c r="D674" s="2">
        <f>IF(Table1[[#This Row],[Column2]]="","",(1+D673)*(C674)-1)</f>
        <v>0.28781641514840128</v>
      </c>
      <c r="E674" s="1">
        <f>IF(Table1[[#This Row],[Column1]]="","",VLOOKUP(A674,COPOMs!B:E,4)+prêmio_de_risco)</f>
        <v>0.10249999999999998</v>
      </c>
      <c r="F674" s="3">
        <f>IF(Table1[[#This Row],[Tesouro Selic: Cenário 1]]="","",(E674+1)^(1/252))</f>
        <v>1.0003872985058613</v>
      </c>
      <c r="G674" s="2">
        <f>IF(Table1[[#This Row],[Column4]]="","",(1+G673)*(F674)-1)</f>
        <v>0.289364524267538</v>
      </c>
      <c r="H674" s="1">
        <f>IF(Table1[[#This Row],[Column1]]="","",VLOOKUP(A674,COPOMs!B:H,7)+prêmio_de_risco)</f>
        <v>9.7500000000000059E-2</v>
      </c>
      <c r="I674" s="3">
        <f>IF(Table1[[#This Row],[Tesouro Selic: Cenário 2]]="","",(H674+1)^(1/252))</f>
        <v>1.00036925413359</v>
      </c>
      <c r="J674" s="2">
        <f>IF(Table1[[#This Row],[Column6]]="","",(1+J673)*(I674)-1)</f>
        <v>0.23559341018672342</v>
      </c>
      <c r="K674" s="1">
        <f>IF(Table1[[#This Row],[Column1]]="","",VLOOKUP(A674,COPOMs!B:K,10)+prêmio_de_risco)</f>
        <v>9.9999999999999978E-2</v>
      </c>
      <c r="L674" s="3">
        <f>IF(Table1[[#This Row],[Tesouro Selic: Cenário 3]]="","",(K674+1)^(1/252))</f>
        <v>1.0003782865315343</v>
      </c>
      <c r="M674" s="2">
        <f>IF(Table1[[#This Row],[Column8]]="","",(1+M673)*(L674)-1)</f>
        <v>0.30115653044643786</v>
      </c>
    </row>
    <row r="675" spans="1:13" x14ac:dyDescent="0.25">
      <c r="A675" s="15">
        <f t="shared" si="20"/>
        <v>43773</v>
      </c>
      <c r="B675" s="25">
        <f t="shared" si="21"/>
        <v>9.9500000000000005E-2</v>
      </c>
      <c r="C675" s="3">
        <f>IF(Table1[[#This Row],[Tesouro Prefixado]]="","",(B675+1)^(1/252))</f>
        <v>1.0003764816888006</v>
      </c>
      <c r="D675" s="2">
        <f>IF(Table1[[#This Row],[Column2]]="","",(1+D674)*(C675)-1)</f>
        <v>0.28830125444724142</v>
      </c>
      <c r="E675" s="1">
        <f>IF(Table1[[#This Row],[Column1]]="","",VLOOKUP(A675,COPOMs!B:E,4)+prêmio_de_risco)</f>
        <v>0.10249999999999998</v>
      </c>
      <c r="F675" s="3">
        <f>IF(Table1[[#This Row],[Tesouro Selic: Cenário 1]]="","",(E675+1)^(1/252))</f>
        <v>1.0003872985058613</v>
      </c>
      <c r="G675" s="2">
        <f>IF(Table1[[#This Row],[Column4]]="","",(1+G674)*(F675)-1)</f>
        <v>0.28986389322129735</v>
      </c>
      <c r="H675" s="1">
        <f>IF(Table1[[#This Row],[Column1]]="","",VLOOKUP(A675,COPOMs!B:H,7)+prêmio_de_risco)</f>
        <v>9.7500000000000059E-2</v>
      </c>
      <c r="I675" s="3">
        <f>IF(Table1[[#This Row],[Tesouro Selic: Cenário 2]]="","",(H675+1)^(1/252))</f>
        <v>1.00036925413359</v>
      </c>
      <c r="J675" s="2">
        <f>IF(Table1[[#This Row],[Column6]]="","",(1+J674)*(I675)-1)</f>
        <v>0.23604965816087153</v>
      </c>
      <c r="K675" s="1">
        <f>IF(Table1[[#This Row],[Column1]]="","",VLOOKUP(A675,COPOMs!B:K,10)+prêmio_de_risco)</f>
        <v>9.9999999999999978E-2</v>
      </c>
      <c r="L675" s="3">
        <f>IF(Table1[[#This Row],[Tesouro Selic: Cenário 3]]="","",(K675+1)^(1/252))</f>
        <v>1.0003782865315343</v>
      </c>
      <c r="M675" s="2">
        <f>IF(Table1[[#This Row],[Column8]]="","",(1+M674)*(L675)-1)</f>
        <v>0.30164874043732359</v>
      </c>
    </row>
    <row r="676" spans="1:13" x14ac:dyDescent="0.25">
      <c r="A676" s="15">
        <f t="shared" si="20"/>
        <v>43774</v>
      </c>
      <c r="B676" s="25">
        <f t="shared" si="21"/>
        <v>9.9500000000000005E-2</v>
      </c>
      <c r="C676" s="3">
        <f>IF(Table1[[#This Row],[Tesouro Prefixado]]="","",(B676+1)^(1/252))</f>
        <v>1.0003764816888006</v>
      </c>
      <c r="D676" s="2">
        <f>IF(Table1[[#This Row],[Column2]]="","",(1+D675)*(C676)-1)</f>
        <v>0.28878627627919951</v>
      </c>
      <c r="E676" s="1">
        <f>IF(Table1[[#This Row],[Column1]]="","",VLOOKUP(A676,COPOMs!B:E,4)+prêmio_de_risco)</f>
        <v>0.10249999999999998</v>
      </c>
      <c r="F676" s="3">
        <f>IF(Table1[[#This Row],[Tesouro Selic: Cenário 1]]="","",(E676+1)^(1/252))</f>
        <v>1.0003872985058613</v>
      </c>
      <c r="G676" s="2">
        <f>IF(Table1[[#This Row],[Column4]]="","",(1+G675)*(F676)-1)</f>
        <v>0.29036345557990639</v>
      </c>
      <c r="H676" s="1">
        <f>IF(Table1[[#This Row],[Column1]]="","",VLOOKUP(A676,COPOMs!B:H,7)+prêmio_de_risco)</f>
        <v>9.7500000000000059E-2</v>
      </c>
      <c r="I676" s="3">
        <f>IF(Table1[[#This Row],[Tesouro Selic: Cenário 2]]="","",(H676+1)^(1/252))</f>
        <v>1.00036925413359</v>
      </c>
      <c r="J676" s="2">
        <f>IF(Table1[[#This Row],[Column6]]="","",(1+J675)*(I676)-1)</f>
        <v>0.23650607460647</v>
      </c>
      <c r="K676" s="1">
        <f>IF(Table1[[#This Row],[Column1]]="","",VLOOKUP(A676,COPOMs!B:K,10)+prêmio_de_risco)</f>
        <v>9.9999999999999978E-2</v>
      </c>
      <c r="L676" s="3">
        <f>IF(Table1[[#This Row],[Tesouro Selic: Cenário 3]]="","",(K676+1)^(1/252))</f>
        <v>1.0003782865315343</v>
      </c>
      <c r="M676" s="2">
        <f>IF(Table1[[#This Row],[Column8]]="","",(1+M675)*(L676)-1)</f>
        <v>0.30214113662461961</v>
      </c>
    </row>
    <row r="677" spans="1:13" x14ac:dyDescent="0.25">
      <c r="A677" s="15">
        <f t="shared" si="20"/>
        <v>43775</v>
      </c>
      <c r="B677" s="25">
        <f t="shared" si="21"/>
        <v>9.9500000000000005E-2</v>
      </c>
      <c r="C677" s="3">
        <f>IF(Table1[[#This Row],[Tesouro Prefixado]]="","",(B677+1)^(1/252))</f>
        <v>1.0003764816888006</v>
      </c>
      <c r="D677" s="2">
        <f>IF(Table1[[#This Row],[Column2]]="","",(1+D676)*(C677)-1)</f>
        <v>0.28927148071299613</v>
      </c>
      <c r="E677" s="1">
        <f>IF(Table1[[#This Row],[Column1]]="","",VLOOKUP(A677,COPOMs!B:E,4)+prêmio_de_risco)</f>
        <v>0.10249999999999998</v>
      </c>
      <c r="F677" s="3">
        <f>IF(Table1[[#This Row],[Tesouro Selic: Cenário 1]]="","",(E677+1)^(1/252))</f>
        <v>1.0003872985058613</v>
      </c>
      <c r="G677" s="2">
        <f>IF(Table1[[#This Row],[Column4]]="","",(1+G676)*(F677)-1)</f>
        <v>0.29086321141827054</v>
      </c>
      <c r="H677" s="1">
        <f>IF(Table1[[#This Row],[Column1]]="","",VLOOKUP(A677,COPOMs!B:H,7)+prêmio_de_risco)</f>
        <v>9.7500000000000059E-2</v>
      </c>
      <c r="I677" s="3">
        <f>IF(Table1[[#This Row],[Tesouro Selic: Cenário 2]]="","",(H677+1)^(1/252))</f>
        <v>1.00036925413359</v>
      </c>
      <c r="J677" s="2">
        <f>IF(Table1[[#This Row],[Column6]]="","",(1+J676)*(I677)-1)</f>
        <v>0.23696265958572749</v>
      </c>
      <c r="K677" s="1">
        <f>IF(Table1[[#This Row],[Column1]]="","",VLOOKUP(A677,COPOMs!B:K,10)+prêmio_de_risco)</f>
        <v>9.9999999999999978E-2</v>
      </c>
      <c r="L677" s="3">
        <f>IF(Table1[[#This Row],[Tesouro Selic: Cenário 3]]="","",(K677+1)^(1/252))</f>
        <v>1.0003782865315343</v>
      </c>
      <c r="M677" s="2">
        <f>IF(Table1[[#This Row],[Column8]]="","",(1+M676)*(L677)-1)</f>
        <v>0.30263371907876135</v>
      </c>
    </row>
    <row r="678" spans="1:13" x14ac:dyDescent="0.25">
      <c r="A678" s="15">
        <f t="shared" si="20"/>
        <v>43776</v>
      </c>
      <c r="B678" s="25">
        <f t="shared" si="21"/>
        <v>9.9500000000000005E-2</v>
      </c>
      <c r="C678" s="3">
        <f>IF(Table1[[#This Row],[Tesouro Prefixado]]="","",(B678+1)^(1/252))</f>
        <v>1.0003764816888006</v>
      </c>
      <c r="D678" s="2">
        <f>IF(Table1[[#This Row],[Column2]]="","",(1+D677)*(C678)-1)</f>
        <v>0.28975686781737742</v>
      </c>
      <c r="E678" s="1">
        <f>IF(Table1[[#This Row],[Column1]]="","",VLOOKUP(A678,COPOMs!B:E,4)+prêmio_de_risco)</f>
        <v>0.10249999999999998</v>
      </c>
      <c r="F678" s="3">
        <f>IF(Table1[[#This Row],[Tesouro Selic: Cenário 1]]="","",(E678+1)^(1/252))</f>
        <v>1.0003872985058613</v>
      </c>
      <c r="G678" s="2">
        <f>IF(Table1[[#This Row],[Column4]]="","",(1+G677)*(F678)-1)</f>
        <v>0.29136316081132407</v>
      </c>
      <c r="H678" s="1">
        <f>IF(Table1[[#This Row],[Column1]]="","",VLOOKUP(A678,COPOMs!B:H,7)+prêmio_de_risco)</f>
        <v>0.10250000000000006</v>
      </c>
      <c r="I678" s="3">
        <f>IF(Table1[[#This Row],[Tesouro Selic: Cenário 2]]="","",(H678+1)^(1/252))</f>
        <v>1.0003872985058613</v>
      </c>
      <c r="J678" s="2">
        <f>IF(Table1[[#This Row],[Column6]]="","",(1+J677)*(I678)-1)</f>
        <v>0.23744173337559116</v>
      </c>
      <c r="K678" s="1">
        <f>IF(Table1[[#This Row],[Column1]]="","",VLOOKUP(A678,COPOMs!B:K,10)+prêmio_de_risco)</f>
        <v>9.9999999999999978E-2</v>
      </c>
      <c r="L678" s="3">
        <f>IF(Table1[[#This Row],[Tesouro Selic: Cenário 3]]="","",(K678+1)^(1/252))</f>
        <v>1.0003782865315343</v>
      </c>
      <c r="M678" s="2">
        <f>IF(Table1[[#This Row],[Column8]]="","",(1+M677)*(L678)-1)</f>
        <v>0.30312648787021135</v>
      </c>
    </row>
    <row r="679" spans="1:13" x14ac:dyDescent="0.25">
      <c r="A679" s="15">
        <f t="shared" si="20"/>
        <v>43777</v>
      </c>
      <c r="B679" s="25">
        <f t="shared" si="21"/>
        <v>9.9500000000000005E-2</v>
      </c>
      <c r="C679" s="3">
        <f>IF(Table1[[#This Row],[Tesouro Prefixado]]="","",(B679+1)^(1/252))</f>
        <v>1.0003764816888006</v>
      </c>
      <c r="D679" s="2">
        <f>IF(Table1[[#This Row],[Column2]]="","",(1+D678)*(C679)-1)</f>
        <v>0.29024243766111546</v>
      </c>
      <c r="E679" s="1">
        <f>IF(Table1[[#This Row],[Column1]]="","",VLOOKUP(A679,COPOMs!B:E,4)+prêmio_de_risco)</f>
        <v>0.10249999999999998</v>
      </c>
      <c r="F679" s="3">
        <f>IF(Table1[[#This Row],[Tesouro Selic: Cenário 1]]="","",(E679+1)^(1/252))</f>
        <v>1.0003872985058613</v>
      </c>
      <c r="G679" s="2">
        <f>IF(Table1[[#This Row],[Column4]]="","",(1+G678)*(F679)-1)</f>
        <v>0.29186330383403059</v>
      </c>
      <c r="H679" s="1">
        <f>IF(Table1[[#This Row],[Column1]]="","",VLOOKUP(A679,COPOMs!B:H,7)+prêmio_de_risco)</f>
        <v>0.10250000000000006</v>
      </c>
      <c r="I679" s="3">
        <f>IF(Table1[[#This Row],[Tesouro Selic: Cenário 2]]="","",(H679+1)^(1/252))</f>
        <v>1.0003872985058613</v>
      </c>
      <c r="J679" s="2">
        <f>IF(Table1[[#This Row],[Column6]]="","",(1+J678)*(I679)-1)</f>
        <v>0.23792099271001788</v>
      </c>
      <c r="K679" s="1">
        <f>IF(Table1[[#This Row],[Column1]]="","",VLOOKUP(A679,COPOMs!B:K,10)+prêmio_de_risco)</f>
        <v>9.9999999999999978E-2</v>
      </c>
      <c r="L679" s="3">
        <f>IF(Table1[[#This Row],[Tesouro Selic: Cenário 3]]="","",(K679+1)^(1/252))</f>
        <v>1.0003782865315343</v>
      </c>
      <c r="M679" s="2">
        <f>IF(Table1[[#This Row],[Column8]]="","",(1+M678)*(L679)-1)</f>
        <v>0.30361944306945809</v>
      </c>
    </row>
    <row r="680" spans="1:13" x14ac:dyDescent="0.25">
      <c r="A680" s="15">
        <f t="shared" si="20"/>
        <v>43780</v>
      </c>
      <c r="B680" s="25">
        <f t="shared" si="21"/>
        <v>9.9500000000000005E-2</v>
      </c>
      <c r="C680" s="3">
        <f>IF(Table1[[#This Row],[Tesouro Prefixado]]="","",(B680+1)^(1/252))</f>
        <v>1.0003764816888006</v>
      </c>
      <c r="D680" s="2">
        <f>IF(Table1[[#This Row],[Column2]]="","",(1+D679)*(C680)-1)</f>
        <v>0.29072819031300834</v>
      </c>
      <c r="E680" s="1">
        <f>IF(Table1[[#This Row],[Column1]]="","",VLOOKUP(A680,COPOMs!B:E,4)+prêmio_de_risco)</f>
        <v>0.10249999999999998</v>
      </c>
      <c r="F680" s="3">
        <f>IF(Table1[[#This Row],[Tesouro Selic: Cenário 1]]="","",(E680+1)^(1/252))</f>
        <v>1.0003872985058613</v>
      </c>
      <c r="G680" s="2">
        <f>IF(Table1[[#This Row],[Column4]]="","",(1+G679)*(F680)-1)</f>
        <v>0.29236364056138253</v>
      </c>
      <c r="H680" s="1">
        <f>IF(Table1[[#This Row],[Column1]]="","",VLOOKUP(A680,COPOMs!B:H,7)+prêmio_de_risco)</f>
        <v>0.10250000000000006</v>
      </c>
      <c r="I680" s="3">
        <f>IF(Table1[[#This Row],[Tesouro Selic: Cenário 2]]="","",(H680+1)^(1/252))</f>
        <v>1.0003872985058613</v>
      </c>
      <c r="J680" s="2">
        <f>IF(Table1[[#This Row],[Column6]]="","",(1+J679)*(I680)-1)</f>
        <v>0.23840043766086882</v>
      </c>
      <c r="K680" s="1">
        <f>IF(Table1[[#This Row],[Column1]]="","",VLOOKUP(A680,COPOMs!B:K,10)+prêmio_de_risco)</f>
        <v>9.9999999999999978E-2</v>
      </c>
      <c r="L680" s="3">
        <f>IF(Table1[[#This Row],[Tesouro Selic: Cenário 3]]="","",(K680+1)^(1/252))</f>
        <v>1.0003782865315343</v>
      </c>
      <c r="M680" s="2">
        <f>IF(Table1[[#This Row],[Column8]]="","",(1+M679)*(L680)-1)</f>
        <v>0.30411258474701741</v>
      </c>
    </row>
    <row r="681" spans="1:13" x14ac:dyDescent="0.25">
      <c r="A681" s="15">
        <f t="shared" si="20"/>
        <v>43781</v>
      </c>
      <c r="B681" s="25">
        <f t="shared" si="21"/>
        <v>9.9500000000000005E-2</v>
      </c>
      <c r="C681" s="3">
        <f>IF(Table1[[#This Row],[Tesouro Prefixado]]="","",(B681+1)^(1/252))</f>
        <v>1.0003764816888006</v>
      </c>
      <c r="D681" s="2">
        <f>IF(Table1[[#This Row],[Column2]]="","",(1+D680)*(C681)-1)</f>
        <v>0.29121412584187989</v>
      </c>
      <c r="E681" s="1">
        <f>IF(Table1[[#This Row],[Column1]]="","",VLOOKUP(A681,COPOMs!B:E,4)+prêmio_de_risco)</f>
        <v>0.10249999999999998</v>
      </c>
      <c r="F681" s="3">
        <f>IF(Table1[[#This Row],[Tesouro Selic: Cenário 1]]="","",(E681+1)^(1/252))</f>
        <v>1.0003872985058613</v>
      </c>
      <c r="G681" s="2">
        <f>IF(Table1[[#This Row],[Column4]]="","",(1+G680)*(F681)-1)</f>
        <v>0.29286417106840146</v>
      </c>
      <c r="H681" s="1">
        <f>IF(Table1[[#This Row],[Column1]]="","",VLOOKUP(A681,COPOMs!B:H,7)+prêmio_de_risco)</f>
        <v>0.10250000000000006</v>
      </c>
      <c r="I681" s="3">
        <f>IF(Table1[[#This Row],[Tesouro Selic: Cenário 2]]="","",(H681+1)^(1/252))</f>
        <v>1.0003872985058613</v>
      </c>
      <c r="J681" s="2">
        <f>IF(Table1[[#This Row],[Column6]]="","",(1+J680)*(I681)-1)</f>
        <v>0.23888006830003272</v>
      </c>
      <c r="K681" s="1">
        <f>IF(Table1[[#This Row],[Column1]]="","",VLOOKUP(A681,COPOMs!B:K,10)+prêmio_de_risco)</f>
        <v>9.9999999999999978E-2</v>
      </c>
      <c r="L681" s="3">
        <f>IF(Table1[[#This Row],[Tesouro Selic: Cenário 3]]="","",(K681+1)^(1/252))</f>
        <v>1.0003782865315343</v>
      </c>
      <c r="M681" s="2">
        <f>IF(Table1[[#This Row],[Column8]]="","",(1+M680)*(L681)-1)</f>
        <v>0.30460591297343154</v>
      </c>
    </row>
    <row r="682" spans="1:13" x14ac:dyDescent="0.25">
      <c r="A682" s="15">
        <f t="shared" si="20"/>
        <v>43782</v>
      </c>
      <c r="B682" s="25">
        <f t="shared" si="21"/>
        <v>9.9500000000000005E-2</v>
      </c>
      <c r="C682" s="3">
        <f>IF(Table1[[#This Row],[Tesouro Prefixado]]="","",(B682+1)^(1/252))</f>
        <v>1.0003764816888006</v>
      </c>
      <c r="D682" s="2">
        <f>IF(Table1[[#This Row],[Column2]]="","",(1+D681)*(C682)-1)</f>
        <v>0.29170024431657993</v>
      </c>
      <c r="E682" s="1">
        <f>IF(Table1[[#This Row],[Column1]]="","",VLOOKUP(A682,COPOMs!B:E,4)+prêmio_de_risco)</f>
        <v>0.10249999999999998</v>
      </c>
      <c r="F682" s="3">
        <f>IF(Table1[[#This Row],[Tesouro Selic: Cenário 1]]="","",(E682+1)^(1/252))</f>
        <v>1.0003872985058613</v>
      </c>
      <c r="G682" s="2">
        <f>IF(Table1[[#This Row],[Column4]]="","",(1+G681)*(F682)-1)</f>
        <v>0.29336489543013777</v>
      </c>
      <c r="H682" s="1">
        <f>IF(Table1[[#This Row],[Column1]]="","",VLOOKUP(A682,COPOMs!B:H,7)+prêmio_de_risco)</f>
        <v>0.10250000000000006</v>
      </c>
      <c r="I682" s="3">
        <f>IF(Table1[[#This Row],[Tesouro Selic: Cenário 2]]="","",(H682+1)^(1/252))</f>
        <v>1.0003872985058613</v>
      </c>
      <c r="J682" s="2">
        <f>IF(Table1[[#This Row],[Column6]]="","",(1+J681)*(I682)-1)</f>
        <v>0.23935988469942671</v>
      </c>
      <c r="K682" s="1">
        <f>IF(Table1[[#This Row],[Column1]]="","",VLOOKUP(A682,COPOMs!B:K,10)+prêmio_de_risco)</f>
        <v>9.9999999999999978E-2</v>
      </c>
      <c r="L682" s="3">
        <f>IF(Table1[[#This Row],[Tesouro Selic: Cenário 3]]="","",(K682+1)^(1/252))</f>
        <v>1.0003782865315343</v>
      </c>
      <c r="M682" s="2">
        <f>IF(Table1[[#This Row],[Column8]]="","",(1+M681)*(L682)-1)</f>
        <v>0.30509942781926935</v>
      </c>
    </row>
    <row r="683" spans="1:13" x14ac:dyDescent="0.25">
      <c r="A683" s="15">
        <f t="shared" si="20"/>
        <v>43783</v>
      </c>
      <c r="B683" s="25">
        <f t="shared" si="21"/>
        <v>9.9500000000000005E-2</v>
      </c>
      <c r="C683" s="3">
        <f>IF(Table1[[#This Row],[Tesouro Prefixado]]="","",(B683+1)^(1/252))</f>
        <v>1.0003764816888006</v>
      </c>
      <c r="D683" s="2">
        <f>IF(Table1[[#This Row],[Column2]]="","",(1+D682)*(C683)-1)</f>
        <v>0.29218654580598424</v>
      </c>
      <c r="E683" s="1">
        <f>IF(Table1[[#This Row],[Column1]]="","",VLOOKUP(A683,COPOMs!B:E,4)+prêmio_de_risco)</f>
        <v>0.10249999999999998</v>
      </c>
      <c r="F683" s="3">
        <f>IF(Table1[[#This Row],[Tesouro Selic: Cenário 1]]="","",(E683+1)^(1/252))</f>
        <v>1.0003872985058613</v>
      </c>
      <c r="G683" s="2">
        <f>IF(Table1[[#This Row],[Column4]]="","",(1+G682)*(F683)-1)</f>
        <v>0.2938658137216712</v>
      </c>
      <c r="H683" s="1">
        <f>IF(Table1[[#This Row],[Column1]]="","",VLOOKUP(A683,COPOMs!B:H,7)+prêmio_de_risco)</f>
        <v>0.10250000000000006</v>
      </c>
      <c r="I683" s="3">
        <f>IF(Table1[[#This Row],[Tesouro Selic: Cenário 2]]="","",(H683+1)^(1/252))</f>
        <v>1.0003872985058613</v>
      </c>
      <c r="J683" s="2">
        <f>IF(Table1[[#This Row],[Column6]]="","",(1+J682)*(I683)-1)</f>
        <v>0.23983988693099523</v>
      </c>
      <c r="K683" s="1">
        <f>IF(Table1[[#This Row],[Column1]]="","",VLOOKUP(A683,COPOMs!B:K,10)+prêmio_de_risco)</f>
        <v>9.9999999999999978E-2</v>
      </c>
      <c r="L683" s="3">
        <f>IF(Table1[[#This Row],[Tesouro Selic: Cenário 3]]="","",(K683+1)^(1/252))</f>
        <v>1.0003782865315343</v>
      </c>
      <c r="M683" s="2">
        <f>IF(Table1[[#This Row],[Column8]]="","",(1+M682)*(L683)-1)</f>
        <v>0.30559312935512639</v>
      </c>
    </row>
    <row r="684" spans="1:13" x14ac:dyDescent="0.25">
      <c r="A684" s="15">
        <f t="shared" si="20"/>
        <v>43787</v>
      </c>
      <c r="B684" s="25">
        <f t="shared" si="21"/>
        <v>9.9500000000000005E-2</v>
      </c>
      <c r="C684" s="3">
        <f>IF(Table1[[#This Row],[Tesouro Prefixado]]="","",(B684+1)^(1/252))</f>
        <v>1.0003764816888006</v>
      </c>
      <c r="D684" s="2">
        <f>IF(Table1[[#This Row],[Column2]]="","",(1+D683)*(C684)-1)</f>
        <v>0.29267303037899461</v>
      </c>
      <c r="E684" s="1">
        <f>IF(Table1[[#This Row],[Column1]]="","",VLOOKUP(A684,COPOMs!B:E,4)+prêmio_de_risco)</f>
        <v>0.10249999999999998</v>
      </c>
      <c r="F684" s="3">
        <f>IF(Table1[[#This Row],[Tesouro Selic: Cenário 1]]="","",(E684+1)^(1/252))</f>
        <v>1.0003872985058613</v>
      </c>
      <c r="G684" s="2">
        <f>IF(Table1[[#This Row],[Column4]]="","",(1+G683)*(F684)-1)</f>
        <v>0.29436692601811054</v>
      </c>
      <c r="H684" s="1">
        <f>IF(Table1[[#This Row],[Column1]]="","",VLOOKUP(A684,COPOMs!B:H,7)+prêmio_de_risco)</f>
        <v>0.10250000000000006</v>
      </c>
      <c r="I684" s="3">
        <f>IF(Table1[[#This Row],[Tesouro Selic: Cenário 2]]="","",(H684+1)^(1/252))</f>
        <v>1.0003872985058613</v>
      </c>
      <c r="J684" s="2">
        <f>IF(Table1[[#This Row],[Column6]]="","",(1+J683)*(I684)-1)</f>
        <v>0.24032007506671071</v>
      </c>
      <c r="K684" s="1">
        <f>IF(Table1[[#This Row],[Column1]]="","",VLOOKUP(A684,COPOMs!B:K,10)+prêmio_de_risco)</f>
        <v>9.9999999999999978E-2</v>
      </c>
      <c r="L684" s="3">
        <f>IF(Table1[[#This Row],[Tesouro Selic: Cenário 3]]="","",(K684+1)^(1/252))</f>
        <v>1.0003782865315343</v>
      </c>
      <c r="M684" s="2">
        <f>IF(Table1[[#This Row],[Column8]]="","",(1+M683)*(L684)-1)</f>
        <v>0.30608701765162505</v>
      </c>
    </row>
    <row r="685" spans="1:13" x14ac:dyDescent="0.25">
      <c r="A685" s="15">
        <f t="shared" si="20"/>
        <v>43788</v>
      </c>
      <c r="B685" s="25">
        <f t="shared" si="21"/>
        <v>9.9500000000000005E-2</v>
      </c>
      <c r="C685" s="3">
        <f>IF(Table1[[#This Row],[Tesouro Prefixado]]="","",(B685+1)^(1/252))</f>
        <v>1.0003764816888006</v>
      </c>
      <c r="D685" s="2">
        <f>IF(Table1[[#This Row],[Column2]]="","",(1+D684)*(C685)-1)</f>
        <v>0.29315969810453857</v>
      </c>
      <c r="E685" s="1">
        <f>IF(Table1[[#This Row],[Column1]]="","",VLOOKUP(A685,COPOMs!B:E,4)+prêmio_de_risco)</f>
        <v>0.10249999999999998</v>
      </c>
      <c r="F685" s="3">
        <f>IF(Table1[[#This Row],[Tesouro Selic: Cenário 1]]="","",(E685+1)^(1/252))</f>
        <v>1.0003872985058613</v>
      </c>
      <c r="G685" s="2">
        <f>IF(Table1[[#This Row],[Column4]]="","",(1+G684)*(F685)-1)</f>
        <v>0.2948682323945937</v>
      </c>
      <c r="H685" s="1">
        <f>IF(Table1[[#This Row],[Column1]]="","",VLOOKUP(A685,COPOMs!B:H,7)+prêmio_de_risco)</f>
        <v>0.10250000000000006</v>
      </c>
      <c r="I685" s="3">
        <f>IF(Table1[[#This Row],[Tesouro Selic: Cenário 2]]="","",(H685+1)^(1/252))</f>
        <v>1.0003872985058613</v>
      </c>
      <c r="J685" s="2">
        <f>IF(Table1[[#This Row],[Column6]]="","",(1+J684)*(I685)-1)</f>
        <v>0.24080044917857379</v>
      </c>
      <c r="K685" s="1">
        <f>IF(Table1[[#This Row],[Column1]]="","",VLOOKUP(A685,COPOMs!B:K,10)+prêmio_de_risco)</f>
        <v>9.9999999999999978E-2</v>
      </c>
      <c r="L685" s="3">
        <f>IF(Table1[[#This Row],[Tesouro Selic: Cenário 3]]="","",(K685+1)^(1/252))</f>
        <v>1.0003782865315343</v>
      </c>
      <c r="M685" s="2">
        <f>IF(Table1[[#This Row],[Column8]]="","",(1+M684)*(L685)-1)</f>
        <v>0.30658109277941437</v>
      </c>
    </row>
    <row r="686" spans="1:13" x14ac:dyDescent="0.25">
      <c r="A686" s="15">
        <f t="shared" si="20"/>
        <v>43789</v>
      </c>
      <c r="B686" s="25">
        <f t="shared" si="21"/>
        <v>9.9500000000000005E-2</v>
      </c>
      <c r="C686" s="3">
        <f>IF(Table1[[#This Row],[Tesouro Prefixado]]="","",(B686+1)^(1/252))</f>
        <v>1.0003764816888006</v>
      </c>
      <c r="D686" s="2">
        <f>IF(Table1[[#This Row],[Column2]]="","",(1+D685)*(C686)-1)</f>
        <v>0.29364654905156984</v>
      </c>
      <c r="E686" s="1">
        <f>IF(Table1[[#This Row],[Column1]]="","",VLOOKUP(A686,COPOMs!B:E,4)+prêmio_de_risco)</f>
        <v>0.10249999999999998</v>
      </c>
      <c r="F686" s="3">
        <f>IF(Table1[[#This Row],[Tesouro Selic: Cenário 1]]="","",(E686+1)^(1/252))</f>
        <v>1.0003872985058613</v>
      </c>
      <c r="G686" s="2">
        <f>IF(Table1[[#This Row],[Column4]]="","",(1+G685)*(F686)-1)</f>
        <v>0.29536973292628743</v>
      </c>
      <c r="H686" s="1">
        <f>IF(Table1[[#This Row],[Column1]]="","",VLOOKUP(A686,COPOMs!B:H,7)+prêmio_de_risco)</f>
        <v>0.10250000000000006</v>
      </c>
      <c r="I686" s="3">
        <f>IF(Table1[[#This Row],[Tesouro Selic: Cenário 2]]="","",(H686+1)^(1/252))</f>
        <v>1.0003872985058613</v>
      </c>
      <c r="J686" s="2">
        <f>IF(Table1[[#This Row],[Column6]]="","",(1+J685)*(I686)-1)</f>
        <v>0.24128100933861263</v>
      </c>
      <c r="K686" s="1">
        <f>IF(Table1[[#This Row],[Column1]]="","",VLOOKUP(A686,COPOMs!B:K,10)+prêmio_de_risco)</f>
        <v>9.9999999999999978E-2</v>
      </c>
      <c r="L686" s="3">
        <f>IF(Table1[[#This Row],[Tesouro Selic: Cenário 3]]="","",(K686+1)^(1/252))</f>
        <v>1.0003782865315343</v>
      </c>
      <c r="M686" s="2">
        <f>IF(Table1[[#This Row],[Column8]]="","",(1+M685)*(L686)-1)</f>
        <v>0.30707535480917003</v>
      </c>
    </row>
    <row r="687" spans="1:13" x14ac:dyDescent="0.25">
      <c r="A687" s="15">
        <f t="shared" si="20"/>
        <v>43790</v>
      </c>
      <c r="B687" s="25">
        <f t="shared" si="21"/>
        <v>9.9500000000000005E-2</v>
      </c>
      <c r="C687" s="3">
        <f>IF(Table1[[#This Row],[Tesouro Prefixado]]="","",(B687+1)^(1/252))</f>
        <v>1.0003764816888006</v>
      </c>
      <c r="D687" s="2">
        <f>IF(Table1[[#This Row],[Column2]]="","",(1+D686)*(C687)-1)</f>
        <v>0.29413358328906769</v>
      </c>
      <c r="E687" s="1">
        <f>IF(Table1[[#This Row],[Column1]]="","",VLOOKUP(A687,COPOMs!B:E,4)+prêmio_de_risco)</f>
        <v>0.10249999999999998</v>
      </c>
      <c r="F687" s="3">
        <f>IF(Table1[[#This Row],[Tesouro Selic: Cenário 1]]="","",(E687+1)^(1/252))</f>
        <v>1.0003872985058613</v>
      </c>
      <c r="G687" s="2">
        <f>IF(Table1[[#This Row],[Column4]]="","",(1+G686)*(F687)-1)</f>
        <v>0.29587142768838781</v>
      </c>
      <c r="H687" s="1">
        <f>IF(Table1[[#This Row],[Column1]]="","",VLOOKUP(A687,COPOMs!B:H,7)+prêmio_de_risco)</f>
        <v>0.10250000000000006</v>
      </c>
      <c r="I687" s="3">
        <f>IF(Table1[[#This Row],[Tesouro Selic: Cenário 2]]="","",(H687+1)^(1/252))</f>
        <v>1.0003872985058613</v>
      </c>
      <c r="J687" s="2">
        <f>IF(Table1[[#This Row],[Column6]]="","",(1+J686)*(I687)-1)</f>
        <v>0.24176175561888336</v>
      </c>
      <c r="K687" s="1">
        <f>IF(Table1[[#This Row],[Column1]]="","",VLOOKUP(A687,COPOMs!B:K,10)+prêmio_de_risco)</f>
        <v>9.9999999999999978E-2</v>
      </c>
      <c r="L687" s="3">
        <f>IF(Table1[[#This Row],[Tesouro Selic: Cenário 3]]="","",(K687+1)^(1/252))</f>
        <v>1.0003782865315343</v>
      </c>
      <c r="M687" s="2">
        <f>IF(Table1[[#This Row],[Column8]]="","",(1+M686)*(L687)-1)</f>
        <v>0.30756980381159482</v>
      </c>
    </row>
    <row r="688" spans="1:13" x14ac:dyDescent="0.25">
      <c r="A688" s="15">
        <f t="shared" si="20"/>
        <v>43791</v>
      </c>
      <c r="B688" s="25">
        <f t="shared" si="21"/>
        <v>9.9500000000000005E-2</v>
      </c>
      <c r="C688" s="3">
        <f>IF(Table1[[#This Row],[Tesouro Prefixado]]="","",(B688+1)^(1/252))</f>
        <v>1.0003764816888006</v>
      </c>
      <c r="D688" s="2">
        <f>IF(Table1[[#This Row],[Column2]]="","",(1+D687)*(C688)-1)</f>
        <v>0.29462080088603781</v>
      </c>
      <c r="E688" s="1">
        <f>IF(Table1[[#This Row],[Column1]]="","",VLOOKUP(A688,COPOMs!B:E,4)+prêmio_de_risco)</f>
        <v>0.10249999999999998</v>
      </c>
      <c r="F688" s="3">
        <f>IF(Table1[[#This Row],[Tesouro Selic: Cenário 1]]="","",(E688+1)^(1/252))</f>
        <v>1.0003872985058613</v>
      </c>
      <c r="G688" s="2">
        <f>IF(Table1[[#This Row],[Column4]]="","",(1+G687)*(F688)-1)</f>
        <v>0.29637331675611978</v>
      </c>
      <c r="H688" s="1">
        <f>IF(Table1[[#This Row],[Column1]]="","",VLOOKUP(A688,COPOMs!B:H,7)+prêmio_de_risco)</f>
        <v>0.10250000000000006</v>
      </c>
      <c r="I688" s="3">
        <f>IF(Table1[[#This Row],[Tesouro Selic: Cenário 2]]="","",(H688+1)^(1/252))</f>
        <v>1.0003872985058613</v>
      </c>
      <c r="J688" s="2">
        <f>IF(Table1[[#This Row],[Column6]]="","",(1+J687)*(I688)-1)</f>
        <v>0.24224268809147032</v>
      </c>
      <c r="K688" s="1">
        <f>IF(Table1[[#This Row],[Column1]]="","",VLOOKUP(A688,COPOMs!B:K,10)+prêmio_de_risco)</f>
        <v>9.9999999999999978E-2</v>
      </c>
      <c r="L688" s="3">
        <f>IF(Table1[[#This Row],[Tesouro Selic: Cenário 3]]="","",(K688+1)^(1/252))</f>
        <v>1.0003782865315343</v>
      </c>
      <c r="M688" s="2">
        <f>IF(Table1[[#This Row],[Column8]]="","",(1+M687)*(L688)-1)</f>
        <v>0.30806443985741772</v>
      </c>
    </row>
    <row r="689" spans="1:13" x14ac:dyDescent="0.25">
      <c r="A689" s="15">
        <f t="shared" si="20"/>
        <v>43794</v>
      </c>
      <c r="B689" s="25">
        <f t="shared" si="21"/>
        <v>9.9500000000000005E-2</v>
      </c>
      <c r="C689" s="3">
        <f>IF(Table1[[#This Row],[Tesouro Prefixado]]="","",(B689+1)^(1/252))</f>
        <v>1.0003764816888006</v>
      </c>
      <c r="D689" s="2">
        <f>IF(Table1[[#This Row],[Column2]]="","",(1+D688)*(C689)-1)</f>
        <v>0.29510820191151166</v>
      </c>
      <c r="E689" s="1">
        <f>IF(Table1[[#This Row],[Column1]]="","",VLOOKUP(A689,COPOMs!B:E,4)+prêmio_de_risco)</f>
        <v>0.10249999999999998</v>
      </c>
      <c r="F689" s="3">
        <f>IF(Table1[[#This Row],[Tesouro Selic: Cenário 1]]="","",(E689+1)^(1/252))</f>
        <v>1.0003872985058613</v>
      </c>
      <c r="G689" s="2">
        <f>IF(Table1[[#This Row],[Column4]]="","",(1+G688)*(F689)-1)</f>
        <v>0.29687540020473779</v>
      </c>
      <c r="H689" s="1">
        <f>IF(Table1[[#This Row],[Column1]]="","",VLOOKUP(A689,COPOMs!B:H,7)+prêmio_de_risco)</f>
        <v>0.10250000000000006</v>
      </c>
      <c r="I689" s="3">
        <f>IF(Table1[[#This Row],[Tesouro Selic: Cenário 2]]="","",(H689+1)^(1/252))</f>
        <v>1.0003872985058613</v>
      </c>
      <c r="J689" s="2">
        <f>IF(Table1[[#This Row],[Column6]]="","",(1+J688)*(I689)-1)</f>
        <v>0.24272380682848516</v>
      </c>
      <c r="K689" s="1">
        <f>IF(Table1[[#This Row],[Column1]]="","",VLOOKUP(A689,COPOMs!B:K,10)+prêmio_de_risco)</f>
        <v>9.9999999999999978E-2</v>
      </c>
      <c r="L689" s="3">
        <f>IF(Table1[[#This Row],[Tesouro Selic: Cenário 3]]="","",(K689+1)^(1/252))</f>
        <v>1.0003782865315343</v>
      </c>
      <c r="M689" s="2">
        <f>IF(Table1[[#This Row],[Column8]]="","",(1+M688)*(L689)-1)</f>
        <v>0.30855926301739478</v>
      </c>
    </row>
    <row r="690" spans="1:13" x14ac:dyDescent="0.25">
      <c r="A690" s="15">
        <f t="shared" si="20"/>
        <v>43795</v>
      </c>
      <c r="B690" s="25">
        <f t="shared" si="21"/>
        <v>9.9500000000000005E-2</v>
      </c>
      <c r="C690" s="3">
        <f>IF(Table1[[#This Row],[Tesouro Prefixado]]="","",(B690+1)^(1/252))</f>
        <v>1.0003764816888006</v>
      </c>
      <c r="D690" s="2">
        <f>IF(Table1[[#This Row],[Column2]]="","",(1+D689)*(C690)-1)</f>
        <v>0.29559578643454665</v>
      </c>
      <c r="E690" s="1">
        <f>IF(Table1[[#This Row],[Column1]]="","",VLOOKUP(A690,COPOMs!B:E,4)+prêmio_de_risco)</f>
        <v>0.10249999999999998</v>
      </c>
      <c r="F690" s="3">
        <f>IF(Table1[[#This Row],[Tesouro Selic: Cenário 1]]="","",(E690+1)^(1/252))</f>
        <v>1.0003872985058613</v>
      </c>
      <c r="G690" s="2">
        <f>IF(Table1[[#This Row],[Column4]]="","",(1+G689)*(F690)-1)</f>
        <v>0.29737767810952542</v>
      </c>
      <c r="H690" s="1">
        <f>IF(Table1[[#This Row],[Column1]]="","",VLOOKUP(A690,COPOMs!B:H,7)+prêmio_de_risco)</f>
        <v>0.10250000000000006</v>
      </c>
      <c r="I690" s="3">
        <f>IF(Table1[[#This Row],[Tesouro Selic: Cenário 2]]="","",(H690+1)^(1/252))</f>
        <v>1.0003872985058613</v>
      </c>
      <c r="J690" s="2">
        <f>IF(Table1[[#This Row],[Column6]]="","",(1+J689)*(I690)-1)</f>
        <v>0.24320511190206817</v>
      </c>
      <c r="K690" s="1">
        <f>IF(Table1[[#This Row],[Column1]]="","",VLOOKUP(A690,COPOMs!B:K,10)+prêmio_de_risco)</f>
        <v>9.9999999999999978E-2</v>
      </c>
      <c r="L690" s="3">
        <f>IF(Table1[[#This Row],[Tesouro Selic: Cenário 3]]="","",(K690+1)^(1/252))</f>
        <v>1.0003782865315343</v>
      </c>
      <c r="M690" s="2">
        <f>IF(Table1[[#This Row],[Column8]]="","",(1+M689)*(L690)-1)</f>
        <v>0.30905427336230873</v>
      </c>
    </row>
    <row r="691" spans="1:13" x14ac:dyDescent="0.25">
      <c r="A691" s="15">
        <f t="shared" si="20"/>
        <v>43796</v>
      </c>
      <c r="B691" s="25">
        <f t="shared" si="21"/>
        <v>9.9500000000000005E-2</v>
      </c>
      <c r="C691" s="3">
        <f>IF(Table1[[#This Row],[Tesouro Prefixado]]="","",(B691+1)^(1/252))</f>
        <v>1.0003764816888006</v>
      </c>
      <c r="D691" s="2">
        <f>IF(Table1[[#This Row],[Column2]]="","",(1+D690)*(C691)-1)</f>
        <v>0.29608355452422641</v>
      </c>
      <c r="E691" s="1">
        <f>IF(Table1[[#This Row],[Column1]]="","",VLOOKUP(A691,COPOMs!B:E,4)+prêmio_de_risco)</f>
        <v>0.10249999999999998</v>
      </c>
      <c r="F691" s="3">
        <f>IF(Table1[[#This Row],[Tesouro Selic: Cenário 1]]="","",(E691+1)^(1/252))</f>
        <v>1.0003872985058613</v>
      </c>
      <c r="G691" s="2">
        <f>IF(Table1[[#This Row],[Column4]]="","",(1+G690)*(F691)-1)</f>
        <v>0.29788015054579509</v>
      </c>
      <c r="H691" s="1">
        <f>IF(Table1[[#This Row],[Column1]]="","",VLOOKUP(A691,COPOMs!B:H,7)+prêmio_de_risco)</f>
        <v>0.10250000000000006</v>
      </c>
      <c r="I691" s="3">
        <f>IF(Table1[[#This Row],[Tesouro Selic: Cenário 2]]="","",(H691+1)^(1/252))</f>
        <v>1.0003872985058613</v>
      </c>
      <c r="J691" s="2">
        <f>IF(Table1[[#This Row],[Column6]]="","",(1+J690)*(I691)-1)</f>
        <v>0.24368660338438697</v>
      </c>
      <c r="K691" s="1">
        <f>IF(Table1[[#This Row],[Column1]]="","",VLOOKUP(A691,COPOMs!B:K,10)+prêmio_de_risco)</f>
        <v>9.9999999999999978E-2</v>
      </c>
      <c r="L691" s="3">
        <f>IF(Table1[[#This Row],[Tesouro Selic: Cenário 3]]="","",(K691+1)^(1/252))</f>
        <v>1.0003782865315343</v>
      </c>
      <c r="M691" s="2">
        <f>IF(Table1[[#This Row],[Column8]]="","",(1+M690)*(L691)-1)</f>
        <v>0.30954947096296914</v>
      </c>
    </row>
    <row r="692" spans="1:13" x14ac:dyDescent="0.25">
      <c r="A692" s="15">
        <f t="shared" si="20"/>
        <v>43797</v>
      </c>
      <c r="B692" s="25">
        <f t="shared" si="21"/>
        <v>9.9500000000000005E-2</v>
      </c>
      <c r="C692" s="3">
        <f>IF(Table1[[#This Row],[Tesouro Prefixado]]="","",(B692+1)^(1/252))</f>
        <v>1.0003764816888006</v>
      </c>
      <c r="D692" s="2">
        <f>IF(Table1[[#This Row],[Column2]]="","",(1+D691)*(C692)-1)</f>
        <v>0.29657150624966033</v>
      </c>
      <c r="E692" s="1">
        <f>IF(Table1[[#This Row],[Column1]]="","",VLOOKUP(A692,COPOMs!B:E,4)+prêmio_de_risco)</f>
        <v>0.10249999999999998</v>
      </c>
      <c r="F692" s="3">
        <f>IF(Table1[[#This Row],[Tesouro Selic: Cenário 1]]="","",(E692+1)^(1/252))</f>
        <v>1.0003872985058613</v>
      </c>
      <c r="G692" s="2">
        <f>IF(Table1[[#This Row],[Column4]]="","",(1+G691)*(F692)-1)</f>
        <v>0.29838281758888852</v>
      </c>
      <c r="H692" s="1">
        <f>IF(Table1[[#This Row],[Column1]]="","",VLOOKUP(A692,COPOMs!B:H,7)+prêmio_de_risco)</f>
        <v>0.10250000000000006</v>
      </c>
      <c r="I692" s="3">
        <f>IF(Table1[[#This Row],[Tesouro Selic: Cenário 2]]="","",(H692+1)^(1/252))</f>
        <v>1.0003872985058613</v>
      </c>
      <c r="J692" s="2">
        <f>IF(Table1[[#This Row],[Column6]]="","",(1+J691)*(I692)-1)</f>
        <v>0.24416828134763735</v>
      </c>
      <c r="K692" s="1">
        <f>IF(Table1[[#This Row],[Column1]]="","",VLOOKUP(A692,COPOMs!B:K,10)+prêmio_de_risco)</f>
        <v>9.9999999999999978E-2</v>
      </c>
      <c r="L692" s="3">
        <f>IF(Table1[[#This Row],[Tesouro Selic: Cenário 3]]="","",(K692+1)^(1/252))</f>
        <v>1.0003782865315343</v>
      </c>
      <c r="M692" s="2">
        <f>IF(Table1[[#This Row],[Column8]]="","",(1+M691)*(L692)-1)</f>
        <v>0.31004485589021225</v>
      </c>
    </row>
    <row r="693" spans="1:13" x14ac:dyDescent="0.25">
      <c r="A693" s="15">
        <f t="shared" si="20"/>
        <v>43798</v>
      </c>
      <c r="B693" s="25">
        <f t="shared" si="21"/>
        <v>9.9500000000000005E-2</v>
      </c>
      <c r="C693" s="3">
        <f>IF(Table1[[#This Row],[Tesouro Prefixado]]="","",(B693+1)^(1/252))</f>
        <v>1.0003764816888006</v>
      </c>
      <c r="D693" s="2">
        <f>IF(Table1[[#This Row],[Column2]]="","",(1+D692)*(C693)-1)</f>
        <v>0.29705964167998378</v>
      </c>
      <c r="E693" s="1">
        <f>IF(Table1[[#This Row],[Column1]]="","",VLOOKUP(A693,COPOMs!B:E,4)+prêmio_de_risco)</f>
        <v>0.10249999999999998</v>
      </c>
      <c r="F693" s="3">
        <f>IF(Table1[[#This Row],[Tesouro Selic: Cenário 1]]="","",(E693+1)^(1/252))</f>
        <v>1.0003872985058613</v>
      </c>
      <c r="G693" s="2">
        <f>IF(Table1[[#This Row],[Column4]]="","",(1+G692)*(F693)-1)</f>
        <v>0.29888567931417676</v>
      </c>
      <c r="H693" s="1">
        <f>IF(Table1[[#This Row],[Column1]]="","",VLOOKUP(A693,COPOMs!B:H,7)+prêmio_de_risco)</f>
        <v>0.10250000000000006</v>
      </c>
      <c r="I693" s="3">
        <f>IF(Table1[[#This Row],[Tesouro Selic: Cenário 2]]="","",(H693+1)^(1/252))</f>
        <v>1.0003872985058613</v>
      </c>
      <c r="J693" s="2">
        <f>IF(Table1[[#This Row],[Column6]]="","",(1+J692)*(I693)-1)</f>
        <v>0.24465014586404332</v>
      </c>
      <c r="K693" s="1">
        <f>IF(Table1[[#This Row],[Column1]]="","",VLOOKUP(A693,COPOMs!B:K,10)+prêmio_de_risco)</f>
        <v>9.9999999999999978E-2</v>
      </c>
      <c r="L693" s="3">
        <f>IF(Table1[[#This Row],[Tesouro Selic: Cenário 3]]="","",(K693+1)^(1/252))</f>
        <v>1.0003782865315343</v>
      </c>
      <c r="M693" s="2">
        <f>IF(Table1[[#This Row],[Column8]]="","",(1+M692)*(L693)-1)</f>
        <v>0.31054042821490135</v>
      </c>
    </row>
    <row r="694" spans="1:13" x14ac:dyDescent="0.25">
      <c r="A694" s="15">
        <f t="shared" si="20"/>
        <v>43801</v>
      </c>
      <c r="B694" s="25">
        <f t="shared" si="21"/>
        <v>9.9500000000000005E-2</v>
      </c>
      <c r="C694" s="3">
        <f>IF(Table1[[#This Row],[Tesouro Prefixado]]="","",(B694+1)^(1/252))</f>
        <v>1.0003764816888006</v>
      </c>
      <c r="D694" s="2">
        <f>IF(Table1[[#This Row],[Column2]]="","",(1+D693)*(C694)-1)</f>
        <v>0.29754796088435853</v>
      </c>
      <c r="E694" s="1">
        <f>IF(Table1[[#This Row],[Column1]]="","",VLOOKUP(A694,COPOMs!B:E,4)+prêmio_de_risco)</f>
        <v>0.10249999999999998</v>
      </c>
      <c r="F694" s="3">
        <f>IF(Table1[[#This Row],[Tesouro Selic: Cenário 1]]="","",(E694+1)^(1/252))</f>
        <v>1.0003872985058613</v>
      </c>
      <c r="G694" s="2">
        <f>IF(Table1[[#This Row],[Column4]]="","",(1+G693)*(F694)-1)</f>
        <v>0.29938873579705971</v>
      </c>
      <c r="H694" s="1">
        <f>IF(Table1[[#This Row],[Column1]]="","",VLOOKUP(A694,COPOMs!B:H,7)+prêmio_de_risco)</f>
        <v>0.10250000000000006</v>
      </c>
      <c r="I694" s="3">
        <f>IF(Table1[[#This Row],[Tesouro Selic: Cenário 2]]="","",(H694+1)^(1/252))</f>
        <v>1.0003872985058613</v>
      </c>
      <c r="J694" s="2">
        <f>IF(Table1[[#This Row],[Column6]]="","",(1+J693)*(I694)-1)</f>
        <v>0.24513219700585642</v>
      </c>
      <c r="K694" s="1">
        <f>IF(Table1[[#This Row],[Column1]]="","",VLOOKUP(A694,COPOMs!B:K,10)+prêmio_de_risco)</f>
        <v>9.9999999999999978E-2</v>
      </c>
      <c r="L694" s="3">
        <f>IF(Table1[[#This Row],[Tesouro Selic: Cenário 3]]="","",(K694+1)^(1/252))</f>
        <v>1.0003782865315343</v>
      </c>
      <c r="M694" s="2">
        <f>IF(Table1[[#This Row],[Column8]]="","",(1+M693)*(L694)-1)</f>
        <v>0.31103618800792621</v>
      </c>
    </row>
    <row r="695" spans="1:13" x14ac:dyDescent="0.25">
      <c r="A695" s="15">
        <f t="shared" si="20"/>
        <v>43802</v>
      </c>
      <c r="B695" s="25">
        <f t="shared" si="21"/>
        <v>9.9500000000000005E-2</v>
      </c>
      <c r="C695" s="3">
        <f>IF(Table1[[#This Row],[Tesouro Prefixado]]="","",(B695+1)^(1/252))</f>
        <v>1.0003764816888006</v>
      </c>
      <c r="D695" s="2">
        <f>IF(Table1[[#This Row],[Column2]]="","",(1+D694)*(C695)-1)</f>
        <v>0.29803646393197192</v>
      </c>
      <c r="E695" s="1">
        <f>IF(Table1[[#This Row],[Column1]]="","",VLOOKUP(A695,COPOMs!B:E,4)+prêmio_de_risco)</f>
        <v>0.10249999999999998</v>
      </c>
      <c r="F695" s="3">
        <f>IF(Table1[[#This Row],[Tesouro Selic: Cenário 1]]="","",(E695+1)^(1/252))</f>
        <v>1.0003872985058613</v>
      </c>
      <c r="G695" s="2">
        <f>IF(Table1[[#This Row],[Column4]]="","",(1+G694)*(F695)-1)</f>
        <v>0.29989198711296683</v>
      </c>
      <c r="H695" s="1">
        <f>IF(Table1[[#This Row],[Column1]]="","",VLOOKUP(A695,COPOMs!B:H,7)+prêmio_de_risco)</f>
        <v>0.10250000000000006</v>
      </c>
      <c r="I695" s="3">
        <f>IF(Table1[[#This Row],[Tesouro Selic: Cenário 2]]="","",(H695+1)^(1/252))</f>
        <v>1.0003872985058613</v>
      </c>
      <c r="J695" s="2">
        <f>IF(Table1[[#This Row],[Column6]]="","",(1+J694)*(I695)-1)</f>
        <v>0.24561443484535661</v>
      </c>
      <c r="K695" s="1">
        <f>IF(Table1[[#This Row],[Column1]]="","",VLOOKUP(A695,COPOMs!B:K,10)+prêmio_de_risco)</f>
        <v>9.9999999999999978E-2</v>
      </c>
      <c r="L695" s="3">
        <f>IF(Table1[[#This Row],[Tesouro Selic: Cenário 3]]="","",(K695+1)^(1/252))</f>
        <v>1.0003782865315343</v>
      </c>
      <c r="M695" s="2">
        <f>IF(Table1[[#This Row],[Column8]]="","",(1+M694)*(L695)-1)</f>
        <v>0.31153213534020363</v>
      </c>
    </row>
    <row r="696" spans="1:13" x14ac:dyDescent="0.25">
      <c r="A696" s="15">
        <f t="shared" si="20"/>
        <v>43803</v>
      </c>
      <c r="B696" s="25">
        <f t="shared" si="21"/>
        <v>9.9500000000000005E-2</v>
      </c>
      <c r="C696" s="3">
        <f>IF(Table1[[#This Row],[Tesouro Prefixado]]="","",(B696+1)^(1/252))</f>
        <v>1.0003764816888006</v>
      </c>
      <c r="D696" s="2">
        <f>IF(Table1[[#This Row],[Column2]]="","",(1+D695)*(C696)-1)</f>
        <v>0.29852515089203768</v>
      </c>
      <c r="E696" s="1">
        <f>IF(Table1[[#This Row],[Column1]]="","",VLOOKUP(A696,COPOMs!B:E,4)+prêmio_de_risco)</f>
        <v>0.10249999999999998</v>
      </c>
      <c r="F696" s="3">
        <f>IF(Table1[[#This Row],[Tesouro Selic: Cenário 1]]="","",(E696+1)^(1/252))</f>
        <v>1.0003872985058613</v>
      </c>
      <c r="G696" s="2">
        <f>IF(Table1[[#This Row],[Column4]]="","",(1+G695)*(F696)-1)</f>
        <v>0.30039543333735663</v>
      </c>
      <c r="H696" s="1">
        <f>IF(Table1[[#This Row],[Column1]]="","",VLOOKUP(A696,COPOMs!B:H,7)+prêmio_de_risco)</f>
        <v>0.10250000000000006</v>
      </c>
      <c r="I696" s="3">
        <f>IF(Table1[[#This Row],[Tesouro Selic: Cenário 2]]="","",(H696+1)^(1/252))</f>
        <v>1.0003872985058613</v>
      </c>
      <c r="J696" s="2">
        <f>IF(Table1[[#This Row],[Column6]]="","",(1+J695)*(I696)-1)</f>
        <v>0.24609685945485138</v>
      </c>
      <c r="K696" s="1">
        <f>IF(Table1[[#This Row],[Column1]]="","",VLOOKUP(A696,COPOMs!B:K,10)+prêmio_de_risco)</f>
        <v>9.9999999999999978E-2</v>
      </c>
      <c r="L696" s="3">
        <f>IF(Table1[[#This Row],[Tesouro Selic: Cenário 3]]="","",(K696+1)^(1/252))</f>
        <v>1.0003782865315343</v>
      </c>
      <c r="M696" s="2">
        <f>IF(Table1[[#This Row],[Column8]]="","",(1+M695)*(L696)-1)</f>
        <v>0.3120282702826771</v>
      </c>
    </row>
    <row r="697" spans="1:13" x14ac:dyDescent="0.25">
      <c r="A697" s="15">
        <f t="shared" si="20"/>
        <v>43804</v>
      </c>
      <c r="B697" s="25">
        <f t="shared" si="21"/>
        <v>9.9500000000000005E-2</v>
      </c>
      <c r="C697" s="3">
        <f>IF(Table1[[#This Row],[Tesouro Prefixado]]="","",(B697+1)^(1/252))</f>
        <v>1.0003764816888006</v>
      </c>
      <c r="D697" s="2">
        <f>IF(Table1[[#This Row],[Column2]]="","",(1+D696)*(C697)-1)</f>
        <v>0.29901402183379555</v>
      </c>
      <c r="E697" s="1">
        <f>IF(Table1[[#This Row],[Column1]]="","",VLOOKUP(A697,COPOMs!B:E,4)+prêmio_de_risco)</f>
        <v>0.10249999999999998</v>
      </c>
      <c r="F697" s="3">
        <f>IF(Table1[[#This Row],[Tesouro Selic: Cenário 1]]="","",(E697+1)^(1/252))</f>
        <v>1.0003872985058613</v>
      </c>
      <c r="G697" s="2">
        <f>IF(Table1[[#This Row],[Column4]]="","",(1+G696)*(F697)-1)</f>
        <v>0.30089907454571696</v>
      </c>
      <c r="H697" s="1">
        <f>IF(Table1[[#This Row],[Column1]]="","",VLOOKUP(A697,COPOMs!B:H,7)+prêmio_de_risco)</f>
        <v>0.10250000000000006</v>
      </c>
      <c r="I697" s="3">
        <f>IF(Table1[[#This Row],[Tesouro Selic: Cenário 2]]="","",(H697+1)^(1/252))</f>
        <v>1.0003872985058613</v>
      </c>
      <c r="J697" s="2">
        <f>IF(Table1[[#This Row],[Column6]]="","",(1+J696)*(I697)-1)</f>
        <v>0.24657947090667665</v>
      </c>
      <c r="K697" s="1">
        <f>IF(Table1[[#This Row],[Column1]]="","",VLOOKUP(A697,COPOMs!B:K,10)+prêmio_de_risco)</f>
        <v>9.9999999999999978E-2</v>
      </c>
      <c r="L697" s="3">
        <f>IF(Table1[[#This Row],[Tesouro Selic: Cenário 3]]="","",(K697+1)^(1/252))</f>
        <v>1.0003782865315343</v>
      </c>
      <c r="M697" s="2">
        <f>IF(Table1[[#This Row],[Column8]]="","",(1+M696)*(L697)-1)</f>
        <v>0.31252459290631718</v>
      </c>
    </row>
    <row r="698" spans="1:13" x14ac:dyDescent="0.25">
      <c r="A698" s="15">
        <f t="shared" si="20"/>
        <v>43805</v>
      </c>
      <c r="B698" s="25">
        <f t="shared" si="21"/>
        <v>9.9500000000000005E-2</v>
      </c>
      <c r="C698" s="3">
        <f>IF(Table1[[#This Row],[Tesouro Prefixado]]="","",(B698+1)^(1/252))</f>
        <v>1.0003764816888006</v>
      </c>
      <c r="D698" s="2">
        <f>IF(Table1[[#This Row],[Column2]]="","",(1+D697)*(C698)-1)</f>
        <v>0.29950307682651123</v>
      </c>
      <c r="E698" s="1">
        <f>IF(Table1[[#This Row],[Column1]]="","",VLOOKUP(A698,COPOMs!B:E,4)+prêmio_de_risco)</f>
        <v>0.10249999999999998</v>
      </c>
      <c r="F698" s="3">
        <f>IF(Table1[[#This Row],[Tesouro Selic: Cenário 1]]="","",(E698+1)^(1/252))</f>
        <v>1.0003872985058613</v>
      </c>
      <c r="G698" s="2">
        <f>IF(Table1[[#This Row],[Column4]]="","",(1+G697)*(F698)-1)</f>
        <v>0.30140291081356474</v>
      </c>
      <c r="H698" s="1">
        <f>IF(Table1[[#This Row],[Column1]]="","",VLOOKUP(A698,COPOMs!B:H,7)+prêmio_de_risco)</f>
        <v>0.10250000000000006</v>
      </c>
      <c r="I698" s="3">
        <f>IF(Table1[[#This Row],[Tesouro Selic: Cenário 2]]="","",(H698+1)^(1/252))</f>
        <v>1.0003872985058613</v>
      </c>
      <c r="J698" s="2">
        <f>IF(Table1[[#This Row],[Column6]]="","",(1+J697)*(I698)-1)</f>
        <v>0.24706226927319608</v>
      </c>
      <c r="K698" s="1">
        <f>IF(Table1[[#This Row],[Column1]]="","",VLOOKUP(A698,COPOMs!B:K,10)+prêmio_de_risco)</f>
        <v>9.9999999999999978E-2</v>
      </c>
      <c r="L698" s="3">
        <f>IF(Table1[[#This Row],[Tesouro Selic: Cenário 3]]="","",(K698+1)^(1/252))</f>
        <v>1.0003782865315343</v>
      </c>
      <c r="M698" s="2">
        <f>IF(Table1[[#This Row],[Column8]]="","",(1+M697)*(L698)-1)</f>
        <v>0.31302110328212107</v>
      </c>
    </row>
    <row r="699" spans="1:13" x14ac:dyDescent="0.25">
      <c r="A699" s="15">
        <f t="shared" si="20"/>
        <v>43808</v>
      </c>
      <c r="B699" s="25">
        <f t="shared" si="21"/>
        <v>9.9500000000000005E-2</v>
      </c>
      <c r="C699" s="3">
        <f>IF(Table1[[#This Row],[Tesouro Prefixado]]="","",(B699+1)^(1/252))</f>
        <v>1.0003764816888006</v>
      </c>
      <c r="D699" s="2">
        <f>IF(Table1[[#This Row],[Column2]]="","",(1+D698)*(C699)-1)</f>
        <v>0.29999231593947639</v>
      </c>
      <c r="E699" s="1">
        <f>IF(Table1[[#This Row],[Column1]]="","",VLOOKUP(A699,COPOMs!B:E,4)+prêmio_de_risco)</f>
        <v>0.10249999999999998</v>
      </c>
      <c r="F699" s="3">
        <f>IF(Table1[[#This Row],[Tesouro Selic: Cenário 1]]="","",(E699+1)^(1/252))</f>
        <v>1.0003872985058613</v>
      </c>
      <c r="G699" s="2">
        <f>IF(Table1[[#This Row],[Column4]]="","",(1+G698)*(F699)-1)</f>
        <v>0.30190694221644643</v>
      </c>
      <c r="H699" s="1">
        <f>IF(Table1[[#This Row],[Column1]]="","",VLOOKUP(A699,COPOMs!B:H,7)+prêmio_de_risco)</f>
        <v>0.10250000000000006</v>
      </c>
      <c r="I699" s="3">
        <f>IF(Table1[[#This Row],[Tesouro Selic: Cenário 2]]="","",(H699+1)^(1/252))</f>
        <v>1.0003872985058613</v>
      </c>
      <c r="J699" s="2">
        <f>IF(Table1[[#This Row],[Column6]]="","",(1+J698)*(I699)-1)</f>
        <v>0.24754525462680155</v>
      </c>
      <c r="K699" s="1">
        <f>IF(Table1[[#This Row],[Column1]]="","",VLOOKUP(A699,COPOMs!B:K,10)+prêmio_de_risco)</f>
        <v>9.9999999999999978E-2</v>
      </c>
      <c r="L699" s="3">
        <f>IF(Table1[[#This Row],[Tesouro Selic: Cenário 3]]="","",(K699+1)^(1/252))</f>
        <v>1.0003782865315343</v>
      </c>
      <c r="M699" s="2">
        <f>IF(Table1[[#This Row],[Column8]]="","",(1+M698)*(L699)-1)</f>
        <v>0.31351780148111286</v>
      </c>
    </row>
    <row r="700" spans="1:13" x14ac:dyDescent="0.25">
      <c r="A700" s="15">
        <f t="shared" si="20"/>
        <v>43809</v>
      </c>
      <c r="B700" s="25">
        <f t="shared" si="21"/>
        <v>9.9500000000000005E-2</v>
      </c>
      <c r="C700" s="3">
        <f>IF(Table1[[#This Row],[Tesouro Prefixado]]="","",(B700+1)^(1/252))</f>
        <v>1.0003764816888006</v>
      </c>
      <c r="D700" s="2">
        <f>IF(Table1[[#This Row],[Column2]]="","",(1+D699)*(C700)-1)</f>
        <v>0.30048173924200894</v>
      </c>
      <c r="E700" s="1">
        <f>IF(Table1[[#This Row],[Column1]]="","",VLOOKUP(A700,COPOMs!B:E,4)+prêmio_de_risco)</f>
        <v>0.10249999999999998</v>
      </c>
      <c r="F700" s="3">
        <f>IF(Table1[[#This Row],[Tesouro Selic: Cenário 1]]="","",(E700+1)^(1/252))</f>
        <v>1.0003872985058613</v>
      </c>
      <c r="G700" s="2">
        <f>IF(Table1[[#This Row],[Column4]]="","",(1+G699)*(F700)-1)</f>
        <v>0.30241116882993735</v>
      </c>
      <c r="H700" s="1">
        <f>IF(Table1[[#This Row],[Column1]]="","",VLOOKUP(A700,COPOMs!B:H,7)+prêmio_de_risco)</f>
        <v>0.10250000000000006</v>
      </c>
      <c r="I700" s="3">
        <f>IF(Table1[[#This Row],[Tesouro Selic: Cenário 2]]="","",(H700+1)^(1/252))</f>
        <v>1.0003872985058613</v>
      </c>
      <c r="J700" s="2">
        <f>IF(Table1[[#This Row],[Column6]]="","",(1+J699)*(I700)-1)</f>
        <v>0.2480284270399129</v>
      </c>
      <c r="K700" s="1">
        <f>IF(Table1[[#This Row],[Column1]]="","",VLOOKUP(A700,COPOMs!B:K,10)+prêmio_de_risco)</f>
        <v>9.9999999999999978E-2</v>
      </c>
      <c r="L700" s="3">
        <f>IF(Table1[[#This Row],[Tesouro Selic: Cenário 3]]="","",(K700+1)^(1/252))</f>
        <v>1.0003782865315343</v>
      </c>
      <c r="M700" s="2">
        <f>IF(Table1[[#This Row],[Column8]]="","",(1+M699)*(L700)-1)</f>
        <v>0.3140146875743437</v>
      </c>
    </row>
    <row r="701" spans="1:13" x14ac:dyDescent="0.25">
      <c r="A701" s="15">
        <f t="shared" si="20"/>
        <v>43810</v>
      </c>
      <c r="B701" s="25">
        <f t="shared" si="21"/>
        <v>9.9500000000000005E-2</v>
      </c>
      <c r="C701" s="3">
        <f>IF(Table1[[#This Row],[Tesouro Prefixado]]="","",(B701+1)^(1/252))</f>
        <v>1.0003764816888006</v>
      </c>
      <c r="D701" s="2">
        <f>IF(Table1[[#This Row],[Column2]]="","",(1+D700)*(C701)-1)</f>
        <v>0.30097134680345294</v>
      </c>
      <c r="E701" s="1">
        <f>IF(Table1[[#This Row],[Column1]]="","",VLOOKUP(A701,COPOMs!B:E,4)+prêmio_de_risco)</f>
        <v>0.10249999999999998</v>
      </c>
      <c r="F701" s="3">
        <f>IF(Table1[[#This Row],[Tesouro Selic: Cenário 1]]="","",(E701+1)^(1/252))</f>
        <v>1.0003872985058613</v>
      </c>
      <c r="G701" s="2">
        <f>IF(Table1[[#This Row],[Column4]]="","",(1+G700)*(F701)-1)</f>
        <v>0.30291559072964214</v>
      </c>
      <c r="H701" s="1">
        <f>IF(Table1[[#This Row],[Column1]]="","",VLOOKUP(A701,COPOMs!B:H,7)+prêmio_de_risco)</f>
        <v>0.10250000000000006</v>
      </c>
      <c r="I701" s="3">
        <f>IF(Table1[[#This Row],[Tesouro Selic: Cenário 2]]="","",(H701+1)^(1/252))</f>
        <v>1.0003872985058613</v>
      </c>
      <c r="J701" s="2">
        <f>IF(Table1[[#This Row],[Column6]]="","",(1+J700)*(I701)-1)</f>
        <v>0.24851178658497797</v>
      </c>
      <c r="K701" s="1">
        <f>IF(Table1[[#This Row],[Column1]]="","",VLOOKUP(A701,COPOMs!B:K,10)+prêmio_de_risco)</f>
        <v>9.9999999999999978E-2</v>
      </c>
      <c r="L701" s="3">
        <f>IF(Table1[[#This Row],[Tesouro Selic: Cenário 3]]="","",(K701+1)^(1/252))</f>
        <v>1.0003782865315343</v>
      </c>
      <c r="M701" s="2">
        <f>IF(Table1[[#This Row],[Column8]]="","",(1+M700)*(L701)-1)</f>
        <v>0.31451176163289118</v>
      </c>
    </row>
    <row r="702" spans="1:13" x14ac:dyDescent="0.25">
      <c r="A702" s="15">
        <f t="shared" si="20"/>
        <v>43811</v>
      </c>
      <c r="B702" s="25">
        <f t="shared" si="21"/>
        <v>9.9500000000000005E-2</v>
      </c>
      <c r="C702" s="3">
        <f>IF(Table1[[#This Row],[Tesouro Prefixado]]="","",(B702+1)^(1/252))</f>
        <v>1.0003764816888006</v>
      </c>
      <c r="D702" s="2">
        <f>IF(Table1[[#This Row],[Column2]]="","",(1+D701)*(C702)-1)</f>
        <v>0.3014611386931787</v>
      </c>
      <c r="E702" s="1">
        <f>IF(Table1[[#This Row],[Column1]]="","",VLOOKUP(A702,COPOMs!B:E,4)+prêmio_de_risco)</f>
        <v>0.10249999999999998</v>
      </c>
      <c r="F702" s="3">
        <f>IF(Table1[[#This Row],[Tesouro Selic: Cenário 1]]="","",(E702+1)^(1/252))</f>
        <v>1.0003872985058613</v>
      </c>
      <c r="G702" s="2">
        <f>IF(Table1[[#This Row],[Column4]]="","",(1+G701)*(F702)-1)</f>
        <v>0.30342020799119518</v>
      </c>
      <c r="H702" s="1">
        <f>IF(Table1[[#This Row],[Column1]]="","",VLOOKUP(A702,COPOMs!B:H,7)+prêmio_de_risco)</f>
        <v>0.10250000000000006</v>
      </c>
      <c r="I702" s="3">
        <f>IF(Table1[[#This Row],[Tesouro Selic: Cenário 2]]="","",(H702+1)^(1/252))</f>
        <v>1.0003872985058613</v>
      </c>
      <c r="J702" s="2">
        <f>IF(Table1[[#This Row],[Column6]]="","",(1+J701)*(I702)-1)</f>
        <v>0.24899533333447255</v>
      </c>
      <c r="K702" s="1">
        <f>IF(Table1[[#This Row],[Column1]]="","",VLOOKUP(A702,COPOMs!B:K,10)+prêmio_de_risco)</f>
        <v>9.9999999999999978E-2</v>
      </c>
      <c r="L702" s="3">
        <f>IF(Table1[[#This Row],[Tesouro Selic: Cenário 3]]="","",(K702+1)^(1/252))</f>
        <v>1.0003782865315343</v>
      </c>
      <c r="M702" s="2">
        <f>IF(Table1[[#This Row],[Column8]]="","",(1+M701)*(L702)-1)</f>
        <v>0.31500902372786022</v>
      </c>
    </row>
    <row r="703" spans="1:13" x14ac:dyDescent="0.25">
      <c r="A703" s="15">
        <f t="shared" si="20"/>
        <v>43812</v>
      </c>
      <c r="B703" s="25">
        <f t="shared" si="21"/>
        <v>9.9500000000000005E-2</v>
      </c>
      <c r="C703" s="3">
        <f>IF(Table1[[#This Row],[Tesouro Prefixado]]="","",(B703+1)^(1/252))</f>
        <v>1.0003764816888006</v>
      </c>
      <c r="D703" s="2">
        <f>IF(Table1[[#This Row],[Column2]]="","",(1+D702)*(C703)-1)</f>
        <v>0.30195111498058225</v>
      </c>
      <c r="E703" s="1">
        <f>IF(Table1[[#This Row],[Column1]]="","",VLOOKUP(A703,COPOMs!B:E,4)+prêmio_de_risco)</f>
        <v>0.10249999999999998</v>
      </c>
      <c r="F703" s="3">
        <f>IF(Table1[[#This Row],[Tesouro Selic: Cenário 1]]="","",(E703+1)^(1/252))</f>
        <v>1.0003872985058613</v>
      </c>
      <c r="G703" s="2">
        <f>IF(Table1[[#This Row],[Column4]]="","",(1+G702)*(F703)-1)</f>
        <v>0.30392502069025951</v>
      </c>
      <c r="H703" s="1">
        <f>IF(Table1[[#This Row],[Column1]]="","",VLOOKUP(A703,COPOMs!B:H,7)+prêmio_de_risco)</f>
        <v>0.10250000000000006</v>
      </c>
      <c r="I703" s="3">
        <f>IF(Table1[[#This Row],[Tesouro Selic: Cenário 2]]="","",(H703+1)^(1/252))</f>
        <v>1.0003872985058613</v>
      </c>
      <c r="J703" s="2">
        <f>IF(Table1[[#This Row],[Column6]]="","",(1+J702)*(I703)-1)</f>
        <v>0.24947906736090064</v>
      </c>
      <c r="K703" s="1">
        <f>IF(Table1[[#This Row],[Column1]]="","",VLOOKUP(A703,COPOMs!B:K,10)+prêmio_de_risco)</f>
        <v>9.9999999999999978E-2</v>
      </c>
      <c r="L703" s="3">
        <f>IF(Table1[[#This Row],[Tesouro Selic: Cenário 3]]="","",(K703+1)^(1/252))</f>
        <v>1.0003782865315343</v>
      </c>
      <c r="M703" s="2">
        <f>IF(Table1[[#This Row],[Column8]]="","",(1+M702)*(L703)-1)</f>
        <v>0.31550647393038256</v>
      </c>
    </row>
    <row r="704" spans="1:13" x14ac:dyDescent="0.25">
      <c r="A704" s="15">
        <f t="shared" si="20"/>
        <v>43815</v>
      </c>
      <c r="B704" s="25">
        <f t="shared" si="21"/>
        <v>9.9500000000000005E-2</v>
      </c>
      <c r="C704" s="3">
        <f>IF(Table1[[#This Row],[Tesouro Prefixado]]="","",(B704+1)^(1/252))</f>
        <v>1.0003764816888006</v>
      </c>
      <c r="D704" s="2">
        <f>IF(Table1[[#This Row],[Column2]]="","",(1+D703)*(C704)-1)</f>
        <v>0.30244127573508583</v>
      </c>
      <c r="E704" s="1">
        <f>IF(Table1[[#This Row],[Column1]]="","",VLOOKUP(A704,COPOMs!B:E,4)+prêmio_de_risco)</f>
        <v>0.10249999999999998</v>
      </c>
      <c r="F704" s="3">
        <f>IF(Table1[[#This Row],[Tesouro Selic: Cenário 1]]="","",(E704+1)^(1/252))</f>
        <v>1.0003872985058613</v>
      </c>
      <c r="G704" s="2">
        <f>IF(Table1[[#This Row],[Column4]]="","",(1+G703)*(F704)-1)</f>
        <v>0.3044300289025279</v>
      </c>
      <c r="H704" s="1">
        <f>IF(Table1[[#This Row],[Column1]]="","",VLOOKUP(A704,COPOMs!B:H,7)+prêmio_de_risco)</f>
        <v>0.10250000000000006</v>
      </c>
      <c r="I704" s="3">
        <f>IF(Table1[[#This Row],[Tesouro Selic: Cenário 2]]="","",(H704+1)^(1/252))</f>
        <v>1.0003872985058613</v>
      </c>
      <c r="J704" s="2">
        <f>IF(Table1[[#This Row],[Column6]]="","",(1+J703)*(I704)-1)</f>
        <v>0.24996298873679446</v>
      </c>
      <c r="K704" s="1">
        <f>IF(Table1[[#This Row],[Column1]]="","",VLOOKUP(A704,COPOMs!B:K,10)+prêmio_de_risco)</f>
        <v>9.9999999999999978E-2</v>
      </c>
      <c r="L704" s="3">
        <f>IF(Table1[[#This Row],[Tesouro Selic: Cenário 3]]="","",(K704+1)^(1/252))</f>
        <v>1.0003782865315343</v>
      </c>
      <c r="M704" s="2">
        <f>IF(Table1[[#This Row],[Column8]]="","",(1+M703)*(L704)-1)</f>
        <v>0.31600411231161663</v>
      </c>
    </row>
    <row r="705" spans="1:13" x14ac:dyDescent="0.25">
      <c r="A705" s="15">
        <f t="shared" si="20"/>
        <v>43816</v>
      </c>
      <c r="B705" s="25">
        <f t="shared" si="21"/>
        <v>9.9500000000000005E-2</v>
      </c>
      <c r="C705" s="3">
        <f>IF(Table1[[#This Row],[Tesouro Prefixado]]="","",(B705+1)^(1/252))</f>
        <v>1.0003764816888006</v>
      </c>
      <c r="D705" s="2">
        <f>IF(Table1[[#This Row],[Column2]]="","",(1+D704)*(C705)-1)</f>
        <v>0.30293162102613813</v>
      </c>
      <c r="E705" s="1">
        <f>IF(Table1[[#This Row],[Column1]]="","",VLOOKUP(A705,COPOMs!B:E,4)+prêmio_de_risco)</f>
        <v>0.10249999999999998</v>
      </c>
      <c r="F705" s="3">
        <f>IF(Table1[[#This Row],[Tesouro Selic: Cenário 1]]="","",(E705+1)^(1/252))</f>
        <v>1.0003872985058613</v>
      </c>
      <c r="G705" s="2">
        <f>IF(Table1[[#This Row],[Column4]]="","",(1+G704)*(F705)-1)</f>
        <v>0.30493523270372247</v>
      </c>
      <c r="H705" s="1">
        <f>IF(Table1[[#This Row],[Column1]]="","",VLOOKUP(A705,COPOMs!B:H,7)+prêmio_de_risco)</f>
        <v>0.10250000000000006</v>
      </c>
      <c r="I705" s="3">
        <f>IF(Table1[[#This Row],[Tesouro Selic: Cenário 2]]="","",(H705+1)^(1/252))</f>
        <v>1.0003872985058613</v>
      </c>
      <c r="J705" s="2">
        <f>IF(Table1[[#This Row],[Column6]]="","",(1+J704)*(I705)-1)</f>
        <v>0.25044709753471417</v>
      </c>
      <c r="K705" s="1">
        <f>IF(Table1[[#This Row],[Column1]]="","",VLOOKUP(A705,COPOMs!B:K,10)+prêmio_de_risco)</f>
        <v>9.9999999999999978E-2</v>
      </c>
      <c r="L705" s="3">
        <f>IF(Table1[[#This Row],[Tesouro Selic: Cenário 3]]="","",(K705+1)^(1/252))</f>
        <v>1.0003782865315343</v>
      </c>
      <c r="M705" s="2">
        <f>IF(Table1[[#This Row],[Column8]]="","",(1+M704)*(L705)-1)</f>
        <v>0.31650193894274792</v>
      </c>
    </row>
    <row r="706" spans="1:13" x14ac:dyDescent="0.25">
      <c r="A706" s="15">
        <f t="shared" si="20"/>
        <v>43817</v>
      </c>
      <c r="B706" s="25">
        <f t="shared" si="21"/>
        <v>9.9500000000000005E-2</v>
      </c>
      <c r="C706" s="3">
        <f>IF(Table1[[#This Row],[Tesouro Prefixado]]="","",(B706+1)^(1/252))</f>
        <v>1.0003764816888006</v>
      </c>
      <c r="D706" s="2">
        <f>IF(Table1[[#This Row],[Column2]]="","",(1+D705)*(C706)-1)</f>
        <v>0.30342215092321378</v>
      </c>
      <c r="E706" s="1">
        <f>IF(Table1[[#This Row],[Column1]]="","",VLOOKUP(A706,COPOMs!B:E,4)+prêmio_de_risco)</f>
        <v>0.10249999999999998</v>
      </c>
      <c r="F706" s="3">
        <f>IF(Table1[[#This Row],[Tesouro Selic: Cenário 1]]="","",(E706+1)^(1/252))</f>
        <v>1.0003872985058613</v>
      </c>
      <c r="G706" s="2">
        <f>IF(Table1[[#This Row],[Column4]]="","",(1+G705)*(F706)-1)</f>
        <v>0.30544063216959438</v>
      </c>
      <c r="H706" s="1">
        <f>IF(Table1[[#This Row],[Column1]]="","",VLOOKUP(A706,COPOMs!B:H,7)+prêmio_de_risco)</f>
        <v>0.10250000000000006</v>
      </c>
      <c r="I706" s="3">
        <f>IF(Table1[[#This Row],[Tesouro Selic: Cenário 2]]="","",(H706+1)^(1/252))</f>
        <v>1.0003872985058613</v>
      </c>
      <c r="J706" s="2">
        <f>IF(Table1[[#This Row],[Column6]]="","",(1+J705)*(I706)-1)</f>
        <v>0.25093139382724794</v>
      </c>
      <c r="K706" s="1">
        <f>IF(Table1[[#This Row],[Column1]]="","",VLOOKUP(A706,COPOMs!B:K,10)+prêmio_de_risco)</f>
        <v>9.9999999999999978E-2</v>
      </c>
      <c r="L706" s="3">
        <f>IF(Table1[[#This Row],[Tesouro Selic: Cenário 3]]="","",(K706+1)^(1/252))</f>
        <v>1.0003782865315343</v>
      </c>
      <c r="M706" s="2">
        <f>IF(Table1[[#This Row],[Column8]]="","",(1+M705)*(L706)-1)</f>
        <v>0.31699995389498881</v>
      </c>
    </row>
    <row r="707" spans="1:13" x14ac:dyDescent="0.25">
      <c r="A707" s="15">
        <f t="shared" ref="A707:A770" si="22">IFERROR(IF(WORKDAY(A706,1,feriados)&lt;=vencimento,WORKDAY(A706,1,feriados),""),"")</f>
        <v>43818</v>
      </c>
      <c r="B707" s="25">
        <f t="shared" ref="B707:B770" si="23">IF(A707="","",taxa_pré)</f>
        <v>9.9500000000000005E-2</v>
      </c>
      <c r="C707" s="3">
        <f>IF(Table1[[#This Row],[Tesouro Prefixado]]="","",(B707+1)^(1/252))</f>
        <v>1.0003764816888006</v>
      </c>
      <c r="D707" s="2">
        <f>IF(Table1[[#This Row],[Column2]]="","",(1+D706)*(C707)-1)</f>
        <v>0.30391286549581342</v>
      </c>
      <c r="E707" s="1">
        <f>IF(Table1[[#This Row],[Column1]]="","",VLOOKUP(A707,COPOMs!B:E,4)+prêmio_de_risco)</f>
        <v>0.10249999999999998</v>
      </c>
      <c r="F707" s="3">
        <f>IF(Table1[[#This Row],[Tesouro Selic: Cenário 1]]="","",(E707+1)^(1/252))</f>
        <v>1.0003872985058613</v>
      </c>
      <c r="G707" s="2">
        <f>IF(Table1[[#This Row],[Column4]]="","",(1+G706)*(F707)-1)</f>
        <v>0.30594622737592436</v>
      </c>
      <c r="H707" s="1">
        <f>IF(Table1[[#This Row],[Column1]]="","",VLOOKUP(A707,COPOMs!B:H,7)+prêmio_de_risco)</f>
        <v>0.10750000000000007</v>
      </c>
      <c r="I707" s="3">
        <f>IF(Table1[[#This Row],[Tesouro Selic: Cenário 2]]="","",(H707+1)^(1/252))</f>
        <v>1.0004052615523831</v>
      </c>
      <c r="J707" s="2">
        <f>IF(Table1[[#This Row],[Column6]]="","",(1+J706)*(I707)-1)</f>
        <v>0.25143834822583511</v>
      </c>
      <c r="K707" s="1">
        <f>IF(Table1[[#This Row],[Column1]]="","",VLOOKUP(A707,COPOMs!B:K,10)+prêmio_de_risco)</f>
        <v>9.9999999999999978E-2</v>
      </c>
      <c r="L707" s="3">
        <f>IF(Table1[[#This Row],[Tesouro Selic: Cenário 3]]="","",(K707+1)^(1/252))</f>
        <v>1.0003782865315343</v>
      </c>
      <c r="M707" s="2">
        <f>IF(Table1[[#This Row],[Column8]]="","",(1+M706)*(L707)-1)</f>
        <v>0.31749815723957853</v>
      </c>
    </row>
    <row r="708" spans="1:13" x14ac:dyDescent="0.25">
      <c r="A708" s="15">
        <f t="shared" si="22"/>
        <v>43819</v>
      </c>
      <c r="B708" s="25">
        <f t="shared" si="23"/>
        <v>9.9500000000000005E-2</v>
      </c>
      <c r="C708" s="3">
        <f>IF(Table1[[#This Row],[Tesouro Prefixado]]="","",(B708+1)^(1/252))</f>
        <v>1.0003764816888006</v>
      </c>
      <c r="D708" s="2">
        <f>IF(Table1[[#This Row],[Column2]]="","",(1+D707)*(C708)-1)</f>
        <v>0.30440376481346409</v>
      </c>
      <c r="E708" s="1">
        <f>IF(Table1[[#This Row],[Column1]]="","",VLOOKUP(A708,COPOMs!B:E,4)+prêmio_de_risco)</f>
        <v>0.10249999999999998</v>
      </c>
      <c r="F708" s="3">
        <f>IF(Table1[[#This Row],[Tesouro Selic: Cenário 1]]="","",(E708+1)^(1/252))</f>
        <v>1.0003872985058613</v>
      </c>
      <c r="G708" s="2">
        <f>IF(Table1[[#This Row],[Column4]]="","",(1+G707)*(F708)-1)</f>
        <v>0.30645201839852221</v>
      </c>
      <c r="H708" s="1">
        <f>IF(Table1[[#This Row],[Column1]]="","",VLOOKUP(A708,COPOMs!B:H,7)+prêmio_de_risco)</f>
        <v>0.10750000000000007</v>
      </c>
      <c r="I708" s="3">
        <f>IF(Table1[[#This Row],[Tesouro Selic: Cenário 2]]="","",(H708+1)^(1/252))</f>
        <v>1.0004052615523831</v>
      </c>
      <c r="J708" s="2">
        <f>IF(Table1[[#This Row],[Column6]]="","",(1+J707)*(I708)-1)</f>
        <v>0.25194550807354887</v>
      </c>
      <c r="K708" s="1">
        <f>IF(Table1[[#This Row],[Column1]]="","",VLOOKUP(A708,COPOMs!B:K,10)+prêmio_de_risco)</f>
        <v>9.9999999999999978E-2</v>
      </c>
      <c r="L708" s="3">
        <f>IF(Table1[[#This Row],[Tesouro Selic: Cenário 3]]="","",(K708+1)^(1/252))</f>
        <v>1.0003782865315343</v>
      </c>
      <c r="M708" s="2">
        <f>IF(Table1[[#This Row],[Column8]]="","",(1+M707)*(L708)-1)</f>
        <v>0.31799654904778341</v>
      </c>
    </row>
    <row r="709" spans="1:13" x14ac:dyDescent="0.25">
      <c r="A709" s="15">
        <f t="shared" si="22"/>
        <v>43822</v>
      </c>
      <c r="B709" s="25">
        <f t="shared" si="23"/>
        <v>9.9500000000000005E-2</v>
      </c>
      <c r="C709" s="3">
        <f>IF(Table1[[#This Row],[Tesouro Prefixado]]="","",(B709+1)^(1/252))</f>
        <v>1.0003764816888006</v>
      </c>
      <c r="D709" s="2">
        <f>IF(Table1[[#This Row],[Column2]]="","",(1+D708)*(C709)-1)</f>
        <v>0.30489484894571883</v>
      </c>
      <c r="E709" s="1">
        <f>IF(Table1[[#This Row],[Column1]]="","",VLOOKUP(A709,COPOMs!B:E,4)+prêmio_de_risco)</f>
        <v>0.10249999999999998</v>
      </c>
      <c r="F709" s="3">
        <f>IF(Table1[[#This Row],[Tesouro Selic: Cenário 1]]="","",(E709+1)^(1/252))</f>
        <v>1.0003872985058613</v>
      </c>
      <c r="G709" s="2">
        <f>IF(Table1[[#This Row],[Column4]]="","",(1+G708)*(F709)-1)</f>
        <v>0.30695800531322748</v>
      </c>
      <c r="H709" s="1">
        <f>IF(Table1[[#This Row],[Column1]]="","",VLOOKUP(A709,COPOMs!B:H,7)+prêmio_de_risco)</f>
        <v>0.10750000000000007</v>
      </c>
      <c r="I709" s="3">
        <f>IF(Table1[[#This Row],[Tesouro Selic: Cenário 2]]="","",(H709+1)^(1/252))</f>
        <v>1.0004052615523831</v>
      </c>
      <c r="J709" s="2">
        <f>IF(Table1[[#This Row],[Column6]]="","",(1+J708)*(I709)-1)</f>
        <v>0.25245287345364975</v>
      </c>
      <c r="K709" s="1">
        <f>IF(Table1[[#This Row],[Column1]]="","",VLOOKUP(A709,COPOMs!B:K,10)+prêmio_de_risco)</f>
        <v>9.9999999999999978E-2</v>
      </c>
      <c r="L709" s="3">
        <f>IF(Table1[[#This Row],[Tesouro Selic: Cenário 3]]="","",(K709+1)^(1/252))</f>
        <v>1.0003782865315343</v>
      </c>
      <c r="M709" s="2">
        <f>IF(Table1[[#This Row],[Column8]]="","",(1+M708)*(L709)-1)</f>
        <v>0.31849512939089686</v>
      </c>
    </row>
    <row r="710" spans="1:13" x14ac:dyDescent="0.25">
      <c r="A710" s="15">
        <f t="shared" si="22"/>
        <v>43823</v>
      </c>
      <c r="B710" s="25">
        <f t="shared" si="23"/>
        <v>9.9500000000000005E-2</v>
      </c>
      <c r="C710" s="3">
        <f>IF(Table1[[#This Row],[Tesouro Prefixado]]="","",(B710+1)^(1/252))</f>
        <v>1.0003764816888006</v>
      </c>
      <c r="D710" s="2">
        <f>IF(Table1[[#This Row],[Column2]]="","",(1+D709)*(C710)-1)</f>
        <v>0.30538611796215709</v>
      </c>
      <c r="E710" s="1">
        <f>IF(Table1[[#This Row],[Column1]]="","",VLOOKUP(A710,COPOMs!B:E,4)+prêmio_de_risco)</f>
        <v>0.10249999999999998</v>
      </c>
      <c r="F710" s="3">
        <f>IF(Table1[[#This Row],[Tesouro Selic: Cenário 1]]="","",(E710+1)^(1/252))</f>
        <v>1.0003872985058613</v>
      </c>
      <c r="G710" s="2">
        <f>IF(Table1[[#This Row],[Column4]]="","",(1+G709)*(F710)-1)</f>
        <v>0.30746418819590882</v>
      </c>
      <c r="H710" s="1">
        <f>IF(Table1[[#This Row],[Column1]]="","",VLOOKUP(A710,COPOMs!B:H,7)+prêmio_de_risco)</f>
        <v>0.10750000000000007</v>
      </c>
      <c r="I710" s="3">
        <f>IF(Table1[[#This Row],[Tesouro Selic: Cenário 2]]="","",(H710+1)^(1/252))</f>
        <v>1.0004052615523831</v>
      </c>
      <c r="J710" s="2">
        <f>IF(Table1[[#This Row],[Column6]]="","",(1+J709)*(I710)-1)</f>
        <v>0.25296044444943222</v>
      </c>
      <c r="K710" s="1">
        <f>IF(Table1[[#This Row],[Column1]]="","",VLOOKUP(A710,COPOMs!B:K,10)+prêmio_de_risco)</f>
        <v>9.9999999999999978E-2</v>
      </c>
      <c r="L710" s="3">
        <f>IF(Table1[[#This Row],[Tesouro Selic: Cenário 3]]="","",(K710+1)^(1/252))</f>
        <v>1.0003782865315343</v>
      </c>
      <c r="M710" s="2">
        <f>IF(Table1[[#This Row],[Column8]]="","",(1+M709)*(L710)-1)</f>
        <v>0.31899389834023895</v>
      </c>
    </row>
    <row r="711" spans="1:13" x14ac:dyDescent="0.25">
      <c r="A711" s="15">
        <f t="shared" si="22"/>
        <v>43825</v>
      </c>
      <c r="B711" s="25">
        <f t="shared" si="23"/>
        <v>9.9500000000000005E-2</v>
      </c>
      <c r="C711" s="3">
        <f>IF(Table1[[#This Row],[Tesouro Prefixado]]="","",(B711+1)^(1/252))</f>
        <v>1.0003764816888006</v>
      </c>
      <c r="D711" s="2">
        <f>IF(Table1[[#This Row],[Column2]]="","",(1+D710)*(C711)-1)</f>
        <v>0.3058775719323843</v>
      </c>
      <c r="E711" s="1">
        <f>IF(Table1[[#This Row],[Column1]]="","",VLOOKUP(A711,COPOMs!B:E,4)+prêmio_de_risco)</f>
        <v>0.10249999999999998</v>
      </c>
      <c r="F711" s="3">
        <f>IF(Table1[[#This Row],[Tesouro Selic: Cenário 1]]="","",(E711+1)^(1/252))</f>
        <v>1.0003872985058613</v>
      </c>
      <c r="G711" s="2">
        <f>IF(Table1[[#This Row],[Column4]]="","",(1+G710)*(F711)-1)</f>
        <v>0.30797056712246418</v>
      </c>
      <c r="H711" s="1">
        <f>IF(Table1[[#This Row],[Column1]]="","",VLOOKUP(A711,COPOMs!B:H,7)+prêmio_de_risco)</f>
        <v>0.10750000000000007</v>
      </c>
      <c r="I711" s="3">
        <f>IF(Table1[[#This Row],[Tesouro Selic: Cenário 2]]="","",(H711+1)^(1/252))</f>
        <v>1.0004052615523831</v>
      </c>
      <c r="J711" s="2">
        <f>IF(Table1[[#This Row],[Column6]]="","",(1+J710)*(I711)-1)</f>
        <v>0.25346822114422429</v>
      </c>
      <c r="K711" s="1">
        <f>IF(Table1[[#This Row],[Column1]]="","",VLOOKUP(A711,COPOMs!B:K,10)+prêmio_de_risco)</f>
        <v>9.9999999999999978E-2</v>
      </c>
      <c r="L711" s="3">
        <f>IF(Table1[[#This Row],[Tesouro Selic: Cenário 3]]="","",(K711+1)^(1/252))</f>
        <v>1.0003782865315343</v>
      </c>
      <c r="M711" s="2">
        <f>IF(Table1[[#This Row],[Column8]]="","",(1+M710)*(L711)-1)</f>
        <v>0.31949285596715704</v>
      </c>
    </row>
    <row r="712" spans="1:13" x14ac:dyDescent="0.25">
      <c r="A712" s="15">
        <f t="shared" si="22"/>
        <v>43826</v>
      </c>
      <c r="B712" s="25">
        <f t="shared" si="23"/>
        <v>9.9500000000000005E-2</v>
      </c>
      <c r="C712" s="3">
        <f>IF(Table1[[#This Row],[Tesouro Prefixado]]="","",(B712+1)^(1/252))</f>
        <v>1.0003764816888006</v>
      </c>
      <c r="D712" s="2">
        <f>IF(Table1[[#This Row],[Column2]]="","",(1+D711)*(C712)-1)</f>
        <v>0.30636921092603209</v>
      </c>
      <c r="E712" s="1">
        <f>IF(Table1[[#This Row],[Column1]]="","",VLOOKUP(A712,COPOMs!B:E,4)+prêmio_de_risco)</f>
        <v>0.10249999999999998</v>
      </c>
      <c r="F712" s="3">
        <f>IF(Table1[[#This Row],[Tesouro Selic: Cenário 1]]="","",(E712+1)^(1/252))</f>
        <v>1.0003872985058613</v>
      </c>
      <c r="G712" s="2">
        <f>IF(Table1[[#This Row],[Column4]]="","",(1+G711)*(F712)-1)</f>
        <v>0.30847714216882127</v>
      </c>
      <c r="H712" s="1">
        <f>IF(Table1[[#This Row],[Column1]]="","",VLOOKUP(A712,COPOMs!B:H,7)+prêmio_de_risco)</f>
        <v>0.10750000000000007</v>
      </c>
      <c r="I712" s="3">
        <f>IF(Table1[[#This Row],[Tesouro Selic: Cenário 2]]="","",(H712+1)^(1/252))</f>
        <v>1.0004052615523831</v>
      </c>
      <c r="J712" s="2">
        <f>IF(Table1[[#This Row],[Column6]]="","",(1+J711)*(I712)-1)</f>
        <v>0.25397620362138795</v>
      </c>
      <c r="K712" s="1">
        <f>IF(Table1[[#This Row],[Column1]]="","",VLOOKUP(A712,COPOMs!B:K,10)+prêmio_de_risco)</f>
        <v>9.9999999999999978E-2</v>
      </c>
      <c r="L712" s="3">
        <f>IF(Table1[[#This Row],[Tesouro Selic: Cenário 3]]="","",(K712+1)^(1/252))</f>
        <v>1.0003782865315343</v>
      </c>
      <c r="M712" s="2">
        <f>IF(Table1[[#This Row],[Column8]]="","",(1+M711)*(L712)-1)</f>
        <v>0.31999200234302516</v>
      </c>
    </row>
    <row r="713" spans="1:13" x14ac:dyDescent="0.25">
      <c r="A713" s="15">
        <f t="shared" si="22"/>
        <v>43829</v>
      </c>
      <c r="B713" s="25">
        <f t="shared" si="23"/>
        <v>9.9500000000000005E-2</v>
      </c>
      <c r="C713" s="3">
        <f>IF(Table1[[#This Row],[Tesouro Prefixado]]="","",(B713+1)^(1/252))</f>
        <v>1.0003764816888006</v>
      </c>
      <c r="D713" s="2">
        <f>IF(Table1[[#This Row],[Column2]]="","",(1+D712)*(C713)-1)</f>
        <v>0.30686103501275852</v>
      </c>
      <c r="E713" s="1">
        <f>IF(Table1[[#This Row],[Column1]]="","",VLOOKUP(A713,COPOMs!B:E,4)+prêmio_de_risco)</f>
        <v>0.10249999999999998</v>
      </c>
      <c r="F713" s="3">
        <f>IF(Table1[[#This Row],[Tesouro Selic: Cenário 1]]="","",(E713+1)^(1/252))</f>
        <v>1.0003872985058613</v>
      </c>
      <c r="G713" s="2">
        <f>IF(Table1[[#This Row],[Column4]]="","",(1+G712)*(F713)-1)</f>
        <v>0.30898391341093689</v>
      </c>
      <c r="H713" s="1">
        <f>IF(Table1[[#This Row],[Column1]]="","",VLOOKUP(A713,COPOMs!B:H,7)+prêmio_de_risco)</f>
        <v>0.10750000000000007</v>
      </c>
      <c r="I713" s="3">
        <f>IF(Table1[[#This Row],[Tesouro Selic: Cenário 2]]="","",(H713+1)^(1/252))</f>
        <v>1.0004052615523831</v>
      </c>
      <c r="J713" s="2">
        <f>IF(Table1[[#This Row],[Column6]]="","",(1+J712)*(I713)-1)</f>
        <v>0.25448439196431893</v>
      </c>
      <c r="K713" s="1">
        <f>IF(Table1[[#This Row],[Column1]]="","",VLOOKUP(A713,COPOMs!B:K,10)+prêmio_de_risco)</f>
        <v>9.9999999999999978E-2</v>
      </c>
      <c r="L713" s="3">
        <f>IF(Table1[[#This Row],[Tesouro Selic: Cenário 3]]="","",(K713+1)^(1/252))</f>
        <v>1.0003782865315343</v>
      </c>
      <c r="M713" s="2">
        <f>IF(Table1[[#This Row],[Column8]]="","",(1+M712)*(L713)-1)</f>
        <v>0.32049133753924441</v>
      </c>
    </row>
    <row r="714" spans="1:13" x14ac:dyDescent="0.25">
      <c r="A714" s="15">
        <f t="shared" si="22"/>
        <v>43830</v>
      </c>
      <c r="B714" s="25">
        <f t="shared" si="23"/>
        <v>9.9500000000000005E-2</v>
      </c>
      <c r="C714" s="3">
        <f>IF(Table1[[#This Row],[Tesouro Prefixado]]="","",(B714+1)^(1/252))</f>
        <v>1.0003764816888006</v>
      </c>
      <c r="D714" s="2">
        <f>IF(Table1[[#This Row],[Column2]]="","",(1+D713)*(C714)-1)</f>
        <v>0.30735304426224785</v>
      </c>
      <c r="E714" s="1">
        <f>IF(Table1[[#This Row],[Column1]]="","",VLOOKUP(A714,COPOMs!B:E,4)+prêmio_de_risco)</f>
        <v>0.10249999999999998</v>
      </c>
      <c r="F714" s="3">
        <f>IF(Table1[[#This Row],[Tesouro Selic: Cenário 1]]="","",(E714+1)^(1/252))</f>
        <v>1.0003872985058613</v>
      </c>
      <c r="G714" s="2">
        <f>IF(Table1[[#This Row],[Column4]]="","",(1+G713)*(F714)-1)</f>
        <v>0.30949088092479737</v>
      </c>
      <c r="H714" s="1">
        <f>IF(Table1[[#This Row],[Column1]]="","",VLOOKUP(A714,COPOMs!B:H,7)+prêmio_de_risco)</f>
        <v>0.10750000000000007</v>
      </c>
      <c r="I714" s="3">
        <f>IF(Table1[[#This Row],[Tesouro Selic: Cenário 2]]="","",(H714+1)^(1/252))</f>
        <v>1.0004052615523831</v>
      </c>
      <c r="J714" s="2">
        <f>IF(Table1[[#This Row],[Column6]]="","",(1+J713)*(I714)-1)</f>
        <v>0.25499278625644672</v>
      </c>
      <c r="K714" s="1">
        <f>IF(Table1[[#This Row],[Column1]]="","",VLOOKUP(A714,COPOMs!B:K,10)+prêmio_de_risco)</f>
        <v>9.9999999999999978E-2</v>
      </c>
      <c r="L714" s="3">
        <f>IF(Table1[[#This Row],[Tesouro Selic: Cenário 3]]="","",(K714+1)^(1/252))</f>
        <v>1.0003782865315343</v>
      </c>
      <c r="M714" s="2">
        <f>IF(Table1[[#This Row],[Column8]]="","",(1+M713)*(L714)-1)</f>
        <v>0.32099086162724322</v>
      </c>
    </row>
    <row r="715" spans="1:13" x14ac:dyDescent="0.25">
      <c r="A715" s="15" t="str">
        <f t="shared" si="22"/>
        <v/>
      </c>
      <c r="B715" s="25" t="str">
        <f t="shared" si="23"/>
        <v/>
      </c>
      <c r="C715" s="3" t="str">
        <f>IF(Table1[[#This Row],[Tesouro Prefixado]]="","",(B715+1)^(1/252))</f>
        <v/>
      </c>
      <c r="D715" s="2" t="str">
        <f>IF(Table1[[#This Row],[Column2]]="","",(1+D714)*(C715)-1)</f>
        <v/>
      </c>
      <c r="E715" s="1" t="str">
        <f>IF(Table1[[#This Row],[Column1]]="","",VLOOKUP(A715,COPOMs!B:E,4)+prêmio_de_risco)</f>
        <v/>
      </c>
      <c r="F715" s="3" t="str">
        <f>IF(Table1[[#This Row],[Tesouro Selic: Cenário 1]]="","",(E715+1)^(1/252))</f>
        <v/>
      </c>
      <c r="G715" s="2" t="str">
        <f>IF(Table1[[#This Row],[Column4]]="","",(1+G714)*(F715)-1)</f>
        <v/>
      </c>
      <c r="H715" s="1" t="str">
        <f>IF(Table1[[#This Row],[Column1]]="","",VLOOKUP(A715,COPOMs!B:H,7)+prêmio_de_risco)</f>
        <v/>
      </c>
      <c r="I715" s="3" t="str">
        <f>IF(Table1[[#This Row],[Tesouro Selic: Cenário 2]]="","",(H715+1)^(1/252))</f>
        <v/>
      </c>
      <c r="J715" s="2" t="str">
        <f>IF(Table1[[#This Row],[Column6]]="","",(1+J714)*(I715)-1)</f>
        <v/>
      </c>
      <c r="K715" s="1" t="str">
        <f>IF(Table1[[#This Row],[Column1]]="","",VLOOKUP(A715,COPOMs!B:K,10)+prêmio_de_risco)</f>
        <v/>
      </c>
      <c r="L715" s="3" t="str">
        <f>IF(Table1[[#This Row],[Tesouro Selic: Cenário 3]]="","",(K715+1)^(1/252))</f>
        <v/>
      </c>
      <c r="M715" s="2" t="str">
        <f>IF(Table1[[#This Row],[Column8]]="","",(1+M714)*(L715)-1)</f>
        <v/>
      </c>
    </row>
    <row r="716" spans="1:13" x14ac:dyDescent="0.25">
      <c r="A716" s="15" t="str">
        <f t="shared" si="22"/>
        <v/>
      </c>
      <c r="B716" s="25" t="str">
        <f t="shared" si="23"/>
        <v/>
      </c>
      <c r="C716" s="3" t="str">
        <f>IF(Table1[[#This Row],[Tesouro Prefixado]]="","",(B716+1)^(1/252))</f>
        <v/>
      </c>
      <c r="D716" s="2" t="str">
        <f>IF(Table1[[#This Row],[Column2]]="","",(1+D715)*(C716)-1)</f>
        <v/>
      </c>
      <c r="E716" s="1" t="str">
        <f>IF(Table1[[#This Row],[Column1]]="","",VLOOKUP(A716,COPOMs!B:E,4)+prêmio_de_risco)</f>
        <v/>
      </c>
      <c r="F716" s="3" t="str">
        <f>IF(Table1[[#This Row],[Tesouro Selic: Cenário 1]]="","",(E716+1)^(1/252))</f>
        <v/>
      </c>
      <c r="G716" s="2" t="str">
        <f>IF(Table1[[#This Row],[Column4]]="","",(1+G715)*(F716)-1)</f>
        <v/>
      </c>
      <c r="H716" s="1" t="str">
        <f>IF(Table1[[#This Row],[Column1]]="","",VLOOKUP(A716,COPOMs!B:H,7)+prêmio_de_risco)</f>
        <v/>
      </c>
      <c r="I716" s="3" t="str">
        <f>IF(Table1[[#This Row],[Tesouro Selic: Cenário 2]]="","",(H716+1)^(1/252))</f>
        <v/>
      </c>
      <c r="J716" s="2" t="str">
        <f>IF(Table1[[#This Row],[Column6]]="","",(1+J715)*(I716)-1)</f>
        <v/>
      </c>
      <c r="K716" s="1" t="str">
        <f>IF(Table1[[#This Row],[Column1]]="","",VLOOKUP(A716,COPOMs!B:K,10)+prêmio_de_risco)</f>
        <v/>
      </c>
      <c r="L716" s="3" t="str">
        <f>IF(Table1[[#This Row],[Tesouro Selic: Cenário 3]]="","",(K716+1)^(1/252))</f>
        <v/>
      </c>
      <c r="M716" s="2" t="str">
        <f>IF(Table1[[#This Row],[Column8]]="","",(1+M715)*(L716)-1)</f>
        <v/>
      </c>
    </row>
    <row r="717" spans="1:13" x14ac:dyDescent="0.25">
      <c r="A717" s="15" t="str">
        <f t="shared" si="22"/>
        <v/>
      </c>
      <c r="B717" s="25" t="str">
        <f t="shared" si="23"/>
        <v/>
      </c>
      <c r="C717" s="3" t="str">
        <f>IF(Table1[[#This Row],[Tesouro Prefixado]]="","",(B717+1)^(1/252))</f>
        <v/>
      </c>
      <c r="D717" s="2" t="str">
        <f>IF(Table1[[#This Row],[Column2]]="","",(1+D716)*(C717)-1)</f>
        <v/>
      </c>
      <c r="E717" s="1" t="str">
        <f>IF(Table1[[#This Row],[Column1]]="","",VLOOKUP(A717,COPOMs!B:E,4)+prêmio_de_risco)</f>
        <v/>
      </c>
      <c r="F717" s="3" t="str">
        <f>IF(Table1[[#This Row],[Tesouro Selic: Cenário 1]]="","",(E717+1)^(1/252))</f>
        <v/>
      </c>
      <c r="G717" s="2" t="str">
        <f>IF(Table1[[#This Row],[Column4]]="","",(1+G716)*(F717)-1)</f>
        <v/>
      </c>
      <c r="H717" s="1" t="str">
        <f>IF(Table1[[#This Row],[Column1]]="","",VLOOKUP(A717,COPOMs!B:H,7)+prêmio_de_risco)</f>
        <v/>
      </c>
      <c r="I717" s="3" t="str">
        <f>IF(Table1[[#This Row],[Tesouro Selic: Cenário 2]]="","",(H717+1)^(1/252))</f>
        <v/>
      </c>
      <c r="J717" s="2" t="str">
        <f>IF(Table1[[#This Row],[Column6]]="","",(1+J716)*(I717)-1)</f>
        <v/>
      </c>
      <c r="K717" s="1" t="str">
        <f>IF(Table1[[#This Row],[Column1]]="","",VLOOKUP(A717,COPOMs!B:K,10)+prêmio_de_risco)</f>
        <v/>
      </c>
      <c r="L717" s="3" t="str">
        <f>IF(Table1[[#This Row],[Tesouro Selic: Cenário 3]]="","",(K717+1)^(1/252))</f>
        <v/>
      </c>
      <c r="M717" s="2" t="str">
        <f>IF(Table1[[#This Row],[Column8]]="","",(1+M716)*(L717)-1)</f>
        <v/>
      </c>
    </row>
    <row r="718" spans="1:13" x14ac:dyDescent="0.25">
      <c r="A718" s="15" t="str">
        <f t="shared" si="22"/>
        <v/>
      </c>
      <c r="B718" s="25" t="str">
        <f t="shared" si="23"/>
        <v/>
      </c>
      <c r="C718" s="3" t="str">
        <f>IF(Table1[[#This Row],[Tesouro Prefixado]]="","",(B718+1)^(1/252))</f>
        <v/>
      </c>
      <c r="D718" s="2" t="str">
        <f>IF(Table1[[#This Row],[Column2]]="","",(1+D717)*(C718)-1)</f>
        <v/>
      </c>
      <c r="E718" s="1" t="str">
        <f>IF(Table1[[#This Row],[Column1]]="","",VLOOKUP(A718,COPOMs!B:E,4)+prêmio_de_risco)</f>
        <v/>
      </c>
      <c r="F718" s="3" t="str">
        <f>IF(Table1[[#This Row],[Tesouro Selic: Cenário 1]]="","",(E718+1)^(1/252))</f>
        <v/>
      </c>
      <c r="G718" s="2" t="str">
        <f>IF(Table1[[#This Row],[Column4]]="","",(1+G717)*(F718)-1)</f>
        <v/>
      </c>
      <c r="H718" s="1" t="str">
        <f>IF(Table1[[#This Row],[Column1]]="","",VLOOKUP(A718,COPOMs!B:H,7)+prêmio_de_risco)</f>
        <v/>
      </c>
      <c r="I718" s="3" t="str">
        <f>IF(Table1[[#This Row],[Tesouro Selic: Cenário 2]]="","",(H718+1)^(1/252))</f>
        <v/>
      </c>
      <c r="J718" s="2" t="str">
        <f>IF(Table1[[#This Row],[Column6]]="","",(1+J717)*(I718)-1)</f>
        <v/>
      </c>
      <c r="K718" s="1" t="str">
        <f>IF(Table1[[#This Row],[Column1]]="","",VLOOKUP(A718,COPOMs!B:K,10)+prêmio_de_risco)</f>
        <v/>
      </c>
      <c r="L718" s="3" t="str">
        <f>IF(Table1[[#This Row],[Tesouro Selic: Cenário 3]]="","",(K718+1)^(1/252))</f>
        <v/>
      </c>
      <c r="M718" s="2" t="str">
        <f>IF(Table1[[#This Row],[Column8]]="","",(1+M717)*(L718)-1)</f>
        <v/>
      </c>
    </row>
    <row r="719" spans="1:13" x14ac:dyDescent="0.25">
      <c r="A719" s="15" t="str">
        <f t="shared" si="22"/>
        <v/>
      </c>
      <c r="B719" s="25" t="str">
        <f t="shared" si="23"/>
        <v/>
      </c>
      <c r="C719" s="3" t="str">
        <f>IF(Table1[[#This Row],[Tesouro Prefixado]]="","",(B719+1)^(1/252))</f>
        <v/>
      </c>
      <c r="D719" s="2" t="str">
        <f>IF(Table1[[#This Row],[Column2]]="","",(1+D718)*(C719)-1)</f>
        <v/>
      </c>
      <c r="E719" s="1" t="str">
        <f>IF(Table1[[#This Row],[Column1]]="","",VLOOKUP(A719,COPOMs!B:E,4)+prêmio_de_risco)</f>
        <v/>
      </c>
      <c r="F719" s="3" t="str">
        <f>IF(Table1[[#This Row],[Tesouro Selic: Cenário 1]]="","",(E719+1)^(1/252))</f>
        <v/>
      </c>
      <c r="G719" s="2" t="str">
        <f>IF(Table1[[#This Row],[Column4]]="","",(1+G718)*(F719)-1)</f>
        <v/>
      </c>
      <c r="H719" s="1" t="str">
        <f>IF(Table1[[#This Row],[Column1]]="","",VLOOKUP(A719,COPOMs!B:H,7)+prêmio_de_risco)</f>
        <v/>
      </c>
      <c r="I719" s="3" t="str">
        <f>IF(Table1[[#This Row],[Tesouro Selic: Cenário 2]]="","",(H719+1)^(1/252))</f>
        <v/>
      </c>
      <c r="J719" s="2" t="str">
        <f>IF(Table1[[#This Row],[Column6]]="","",(1+J718)*(I719)-1)</f>
        <v/>
      </c>
      <c r="K719" s="1" t="str">
        <f>IF(Table1[[#This Row],[Column1]]="","",VLOOKUP(A719,COPOMs!B:K,10)+prêmio_de_risco)</f>
        <v/>
      </c>
      <c r="L719" s="3" t="str">
        <f>IF(Table1[[#This Row],[Tesouro Selic: Cenário 3]]="","",(K719+1)^(1/252))</f>
        <v/>
      </c>
      <c r="M719" s="2" t="str">
        <f>IF(Table1[[#This Row],[Column8]]="","",(1+M718)*(L719)-1)</f>
        <v/>
      </c>
    </row>
    <row r="720" spans="1:13" x14ac:dyDescent="0.25">
      <c r="A720" s="15" t="str">
        <f t="shared" si="22"/>
        <v/>
      </c>
      <c r="B720" s="25" t="str">
        <f t="shared" si="23"/>
        <v/>
      </c>
      <c r="C720" s="3" t="str">
        <f>IF(Table1[[#This Row],[Tesouro Prefixado]]="","",(B720+1)^(1/252))</f>
        <v/>
      </c>
      <c r="D720" s="2" t="str">
        <f>IF(Table1[[#This Row],[Column2]]="","",(1+D719)*(C720)-1)</f>
        <v/>
      </c>
      <c r="E720" s="1" t="str">
        <f>IF(Table1[[#This Row],[Column1]]="","",VLOOKUP(A720,COPOMs!B:E,4)+prêmio_de_risco)</f>
        <v/>
      </c>
      <c r="F720" s="3" t="str">
        <f>IF(Table1[[#This Row],[Tesouro Selic: Cenário 1]]="","",(E720+1)^(1/252))</f>
        <v/>
      </c>
      <c r="G720" s="2" t="str">
        <f>IF(Table1[[#This Row],[Column4]]="","",(1+G719)*(F720)-1)</f>
        <v/>
      </c>
      <c r="H720" s="1" t="str">
        <f>IF(Table1[[#This Row],[Column1]]="","",VLOOKUP(A720,COPOMs!B:H,7)+prêmio_de_risco)</f>
        <v/>
      </c>
      <c r="I720" s="3" t="str">
        <f>IF(Table1[[#This Row],[Tesouro Selic: Cenário 2]]="","",(H720+1)^(1/252))</f>
        <v/>
      </c>
      <c r="J720" s="2" t="str">
        <f>IF(Table1[[#This Row],[Column6]]="","",(1+J719)*(I720)-1)</f>
        <v/>
      </c>
      <c r="K720" s="1" t="str">
        <f>IF(Table1[[#This Row],[Column1]]="","",VLOOKUP(A720,COPOMs!B:K,10)+prêmio_de_risco)</f>
        <v/>
      </c>
      <c r="L720" s="3" t="str">
        <f>IF(Table1[[#This Row],[Tesouro Selic: Cenário 3]]="","",(K720+1)^(1/252))</f>
        <v/>
      </c>
      <c r="M720" s="2" t="str">
        <f>IF(Table1[[#This Row],[Column8]]="","",(1+M719)*(L720)-1)</f>
        <v/>
      </c>
    </row>
    <row r="721" spans="1:13" x14ac:dyDescent="0.25">
      <c r="A721" s="15" t="str">
        <f t="shared" si="22"/>
        <v/>
      </c>
      <c r="B721" s="25" t="str">
        <f t="shared" si="23"/>
        <v/>
      </c>
      <c r="C721" s="3" t="str">
        <f>IF(Table1[[#This Row],[Tesouro Prefixado]]="","",(B721+1)^(1/252))</f>
        <v/>
      </c>
      <c r="D721" s="2" t="str">
        <f>IF(Table1[[#This Row],[Column2]]="","",(1+D720)*(C721)-1)</f>
        <v/>
      </c>
      <c r="E721" s="1" t="str">
        <f>IF(Table1[[#This Row],[Column1]]="","",VLOOKUP(A721,COPOMs!B:E,4)+prêmio_de_risco)</f>
        <v/>
      </c>
      <c r="F721" s="3" t="str">
        <f>IF(Table1[[#This Row],[Tesouro Selic: Cenário 1]]="","",(E721+1)^(1/252))</f>
        <v/>
      </c>
      <c r="G721" s="2" t="str">
        <f>IF(Table1[[#This Row],[Column4]]="","",(1+G720)*(F721)-1)</f>
        <v/>
      </c>
      <c r="H721" s="1" t="str">
        <f>IF(Table1[[#This Row],[Column1]]="","",VLOOKUP(A721,COPOMs!B:H,7)+prêmio_de_risco)</f>
        <v/>
      </c>
      <c r="I721" s="3" t="str">
        <f>IF(Table1[[#This Row],[Tesouro Selic: Cenário 2]]="","",(H721+1)^(1/252))</f>
        <v/>
      </c>
      <c r="J721" s="2" t="str">
        <f>IF(Table1[[#This Row],[Column6]]="","",(1+J720)*(I721)-1)</f>
        <v/>
      </c>
      <c r="K721" s="1" t="str">
        <f>IF(Table1[[#This Row],[Column1]]="","",VLOOKUP(A721,COPOMs!B:K,10)+prêmio_de_risco)</f>
        <v/>
      </c>
      <c r="L721" s="3" t="str">
        <f>IF(Table1[[#This Row],[Tesouro Selic: Cenário 3]]="","",(K721+1)^(1/252))</f>
        <v/>
      </c>
      <c r="M721" s="2" t="str">
        <f>IF(Table1[[#This Row],[Column8]]="","",(1+M720)*(L721)-1)</f>
        <v/>
      </c>
    </row>
    <row r="722" spans="1:13" x14ac:dyDescent="0.25">
      <c r="A722" s="15" t="str">
        <f t="shared" si="22"/>
        <v/>
      </c>
      <c r="B722" s="25" t="str">
        <f t="shared" si="23"/>
        <v/>
      </c>
      <c r="C722" s="3" t="str">
        <f>IF(Table1[[#This Row],[Tesouro Prefixado]]="","",(B722+1)^(1/252))</f>
        <v/>
      </c>
      <c r="D722" s="2" t="str">
        <f>IF(Table1[[#This Row],[Column2]]="","",(1+D721)*(C722)-1)</f>
        <v/>
      </c>
      <c r="E722" s="1" t="str">
        <f>IF(Table1[[#This Row],[Column1]]="","",VLOOKUP(A722,COPOMs!B:E,4)+prêmio_de_risco)</f>
        <v/>
      </c>
      <c r="F722" s="3" t="str">
        <f>IF(Table1[[#This Row],[Tesouro Selic: Cenário 1]]="","",(E722+1)^(1/252))</f>
        <v/>
      </c>
      <c r="G722" s="2" t="str">
        <f>IF(Table1[[#This Row],[Column4]]="","",(1+G721)*(F722)-1)</f>
        <v/>
      </c>
      <c r="H722" s="1" t="str">
        <f>IF(Table1[[#This Row],[Column1]]="","",VLOOKUP(A722,COPOMs!B:H,7)+prêmio_de_risco)</f>
        <v/>
      </c>
      <c r="I722" s="3" t="str">
        <f>IF(Table1[[#This Row],[Tesouro Selic: Cenário 2]]="","",(H722+1)^(1/252))</f>
        <v/>
      </c>
      <c r="J722" s="2" t="str">
        <f>IF(Table1[[#This Row],[Column6]]="","",(1+J721)*(I722)-1)</f>
        <v/>
      </c>
      <c r="K722" s="1" t="str">
        <f>IF(Table1[[#This Row],[Column1]]="","",VLOOKUP(A722,COPOMs!B:K,10)+prêmio_de_risco)</f>
        <v/>
      </c>
      <c r="L722" s="3" t="str">
        <f>IF(Table1[[#This Row],[Tesouro Selic: Cenário 3]]="","",(K722+1)^(1/252))</f>
        <v/>
      </c>
      <c r="M722" s="2" t="str">
        <f>IF(Table1[[#This Row],[Column8]]="","",(1+M721)*(L722)-1)</f>
        <v/>
      </c>
    </row>
    <row r="723" spans="1:13" x14ac:dyDescent="0.25">
      <c r="A723" s="15" t="str">
        <f t="shared" si="22"/>
        <v/>
      </c>
      <c r="B723" s="25" t="str">
        <f t="shared" si="23"/>
        <v/>
      </c>
      <c r="C723" s="3" t="str">
        <f>IF(Table1[[#This Row],[Tesouro Prefixado]]="","",(B723+1)^(1/252))</f>
        <v/>
      </c>
      <c r="D723" s="2" t="str">
        <f>IF(Table1[[#This Row],[Column2]]="","",(1+D722)*(C723)-1)</f>
        <v/>
      </c>
      <c r="E723" s="1" t="str">
        <f>IF(Table1[[#This Row],[Column1]]="","",VLOOKUP(A723,COPOMs!B:E,4)+prêmio_de_risco)</f>
        <v/>
      </c>
      <c r="F723" s="3" t="str">
        <f>IF(Table1[[#This Row],[Tesouro Selic: Cenário 1]]="","",(E723+1)^(1/252))</f>
        <v/>
      </c>
      <c r="G723" s="2" t="str">
        <f>IF(Table1[[#This Row],[Column4]]="","",(1+G722)*(F723)-1)</f>
        <v/>
      </c>
      <c r="H723" s="1" t="str">
        <f>IF(Table1[[#This Row],[Column1]]="","",VLOOKUP(A723,COPOMs!B:H,7)+prêmio_de_risco)</f>
        <v/>
      </c>
      <c r="I723" s="3" t="str">
        <f>IF(Table1[[#This Row],[Tesouro Selic: Cenário 2]]="","",(H723+1)^(1/252))</f>
        <v/>
      </c>
      <c r="J723" s="2" t="str">
        <f>IF(Table1[[#This Row],[Column6]]="","",(1+J722)*(I723)-1)</f>
        <v/>
      </c>
      <c r="K723" s="1" t="str">
        <f>IF(Table1[[#This Row],[Column1]]="","",VLOOKUP(A723,COPOMs!B:K,10)+prêmio_de_risco)</f>
        <v/>
      </c>
      <c r="L723" s="3" t="str">
        <f>IF(Table1[[#This Row],[Tesouro Selic: Cenário 3]]="","",(K723+1)^(1/252))</f>
        <v/>
      </c>
      <c r="M723" s="2" t="str">
        <f>IF(Table1[[#This Row],[Column8]]="","",(1+M722)*(L723)-1)</f>
        <v/>
      </c>
    </row>
    <row r="724" spans="1:13" x14ac:dyDescent="0.25">
      <c r="A724" s="15" t="str">
        <f t="shared" si="22"/>
        <v/>
      </c>
      <c r="B724" s="25" t="str">
        <f t="shared" si="23"/>
        <v/>
      </c>
      <c r="C724" s="3" t="str">
        <f>IF(Table1[[#This Row],[Tesouro Prefixado]]="","",(B724+1)^(1/252))</f>
        <v/>
      </c>
      <c r="D724" s="2" t="str">
        <f>IF(Table1[[#This Row],[Column2]]="","",(1+D723)*(C724)-1)</f>
        <v/>
      </c>
      <c r="E724" s="1" t="str">
        <f>IF(Table1[[#This Row],[Column1]]="","",VLOOKUP(A724,COPOMs!B:E,4)+prêmio_de_risco)</f>
        <v/>
      </c>
      <c r="F724" s="3" t="str">
        <f>IF(Table1[[#This Row],[Tesouro Selic: Cenário 1]]="","",(E724+1)^(1/252))</f>
        <v/>
      </c>
      <c r="G724" s="2" t="str">
        <f>IF(Table1[[#This Row],[Column4]]="","",(1+G723)*(F724)-1)</f>
        <v/>
      </c>
      <c r="H724" s="1" t="str">
        <f>IF(Table1[[#This Row],[Column1]]="","",VLOOKUP(A724,COPOMs!B:H,7)+prêmio_de_risco)</f>
        <v/>
      </c>
      <c r="I724" s="3" t="str">
        <f>IF(Table1[[#This Row],[Tesouro Selic: Cenário 2]]="","",(H724+1)^(1/252))</f>
        <v/>
      </c>
      <c r="J724" s="2" t="str">
        <f>IF(Table1[[#This Row],[Column6]]="","",(1+J723)*(I724)-1)</f>
        <v/>
      </c>
      <c r="K724" s="1" t="str">
        <f>IF(Table1[[#This Row],[Column1]]="","",VLOOKUP(A724,COPOMs!B:K,10)+prêmio_de_risco)</f>
        <v/>
      </c>
      <c r="L724" s="3" t="str">
        <f>IF(Table1[[#This Row],[Tesouro Selic: Cenário 3]]="","",(K724+1)^(1/252))</f>
        <v/>
      </c>
      <c r="M724" s="2" t="str">
        <f>IF(Table1[[#This Row],[Column8]]="","",(1+M723)*(L724)-1)</f>
        <v/>
      </c>
    </row>
    <row r="725" spans="1:13" x14ac:dyDescent="0.25">
      <c r="A725" s="15" t="str">
        <f t="shared" si="22"/>
        <v/>
      </c>
      <c r="B725" s="25" t="str">
        <f t="shared" si="23"/>
        <v/>
      </c>
      <c r="C725" s="3" t="str">
        <f>IF(Table1[[#This Row],[Tesouro Prefixado]]="","",(B725+1)^(1/252))</f>
        <v/>
      </c>
      <c r="D725" s="2" t="str">
        <f>IF(Table1[[#This Row],[Column2]]="","",(1+D724)*(C725)-1)</f>
        <v/>
      </c>
      <c r="E725" s="1" t="str">
        <f>IF(Table1[[#This Row],[Column1]]="","",VLOOKUP(A725,COPOMs!B:E,4)+prêmio_de_risco)</f>
        <v/>
      </c>
      <c r="F725" s="3" t="str">
        <f>IF(Table1[[#This Row],[Tesouro Selic: Cenário 1]]="","",(E725+1)^(1/252))</f>
        <v/>
      </c>
      <c r="G725" s="2" t="str">
        <f>IF(Table1[[#This Row],[Column4]]="","",(1+G724)*(F725)-1)</f>
        <v/>
      </c>
      <c r="H725" s="1" t="str">
        <f>IF(Table1[[#This Row],[Column1]]="","",VLOOKUP(A725,COPOMs!B:H,7)+prêmio_de_risco)</f>
        <v/>
      </c>
      <c r="I725" s="3" t="str">
        <f>IF(Table1[[#This Row],[Tesouro Selic: Cenário 2]]="","",(H725+1)^(1/252))</f>
        <v/>
      </c>
      <c r="J725" s="2" t="str">
        <f>IF(Table1[[#This Row],[Column6]]="","",(1+J724)*(I725)-1)</f>
        <v/>
      </c>
      <c r="K725" s="1" t="str">
        <f>IF(Table1[[#This Row],[Column1]]="","",VLOOKUP(A725,COPOMs!B:K,10)+prêmio_de_risco)</f>
        <v/>
      </c>
      <c r="L725" s="3" t="str">
        <f>IF(Table1[[#This Row],[Tesouro Selic: Cenário 3]]="","",(K725+1)^(1/252))</f>
        <v/>
      </c>
      <c r="M725" s="2" t="str">
        <f>IF(Table1[[#This Row],[Column8]]="","",(1+M724)*(L725)-1)</f>
        <v/>
      </c>
    </row>
    <row r="726" spans="1:13" x14ac:dyDescent="0.25">
      <c r="A726" s="15" t="str">
        <f t="shared" si="22"/>
        <v/>
      </c>
      <c r="B726" s="25" t="str">
        <f t="shared" si="23"/>
        <v/>
      </c>
      <c r="C726" s="3" t="str">
        <f>IF(Table1[[#This Row],[Tesouro Prefixado]]="","",(B726+1)^(1/252))</f>
        <v/>
      </c>
      <c r="D726" s="2" t="str">
        <f>IF(Table1[[#This Row],[Column2]]="","",(1+D725)*(C726)-1)</f>
        <v/>
      </c>
      <c r="E726" s="1" t="str">
        <f>IF(Table1[[#This Row],[Column1]]="","",VLOOKUP(A726,COPOMs!B:E,4)+prêmio_de_risco)</f>
        <v/>
      </c>
      <c r="F726" s="3" t="str">
        <f>IF(Table1[[#This Row],[Tesouro Selic: Cenário 1]]="","",(E726+1)^(1/252))</f>
        <v/>
      </c>
      <c r="G726" s="2" t="str">
        <f>IF(Table1[[#This Row],[Column4]]="","",(1+G725)*(F726)-1)</f>
        <v/>
      </c>
      <c r="H726" s="1" t="str">
        <f>IF(Table1[[#This Row],[Column1]]="","",VLOOKUP(A726,COPOMs!B:H,7)+prêmio_de_risco)</f>
        <v/>
      </c>
      <c r="I726" s="3" t="str">
        <f>IF(Table1[[#This Row],[Tesouro Selic: Cenário 2]]="","",(H726+1)^(1/252))</f>
        <v/>
      </c>
      <c r="J726" s="2" t="str">
        <f>IF(Table1[[#This Row],[Column6]]="","",(1+J725)*(I726)-1)</f>
        <v/>
      </c>
      <c r="K726" s="1" t="str">
        <f>IF(Table1[[#This Row],[Column1]]="","",VLOOKUP(A726,COPOMs!B:K,10)+prêmio_de_risco)</f>
        <v/>
      </c>
      <c r="L726" s="3" t="str">
        <f>IF(Table1[[#This Row],[Tesouro Selic: Cenário 3]]="","",(K726+1)^(1/252))</f>
        <v/>
      </c>
      <c r="M726" s="2" t="str">
        <f>IF(Table1[[#This Row],[Column8]]="","",(1+M725)*(L726)-1)</f>
        <v/>
      </c>
    </row>
    <row r="727" spans="1:13" x14ac:dyDescent="0.25">
      <c r="A727" s="15" t="str">
        <f t="shared" si="22"/>
        <v/>
      </c>
      <c r="B727" s="25" t="str">
        <f t="shared" si="23"/>
        <v/>
      </c>
      <c r="C727" s="3" t="str">
        <f>IF(Table1[[#This Row],[Tesouro Prefixado]]="","",(B727+1)^(1/252))</f>
        <v/>
      </c>
      <c r="D727" s="2" t="str">
        <f>IF(Table1[[#This Row],[Column2]]="","",(1+D726)*(C727)-1)</f>
        <v/>
      </c>
      <c r="E727" s="1" t="str">
        <f>IF(Table1[[#This Row],[Column1]]="","",VLOOKUP(A727,COPOMs!B:E,4)+prêmio_de_risco)</f>
        <v/>
      </c>
      <c r="F727" s="3" t="str">
        <f>IF(Table1[[#This Row],[Tesouro Selic: Cenário 1]]="","",(E727+1)^(1/252))</f>
        <v/>
      </c>
      <c r="G727" s="2" t="str">
        <f>IF(Table1[[#This Row],[Column4]]="","",(1+G726)*(F727)-1)</f>
        <v/>
      </c>
      <c r="H727" s="1" t="str">
        <f>IF(Table1[[#This Row],[Column1]]="","",VLOOKUP(A727,COPOMs!B:H,7)+prêmio_de_risco)</f>
        <v/>
      </c>
      <c r="I727" s="3" t="str">
        <f>IF(Table1[[#This Row],[Tesouro Selic: Cenário 2]]="","",(H727+1)^(1/252))</f>
        <v/>
      </c>
      <c r="J727" s="2" t="str">
        <f>IF(Table1[[#This Row],[Column6]]="","",(1+J726)*(I727)-1)</f>
        <v/>
      </c>
      <c r="K727" s="1" t="str">
        <f>IF(Table1[[#This Row],[Column1]]="","",VLOOKUP(A727,COPOMs!B:K,10)+prêmio_de_risco)</f>
        <v/>
      </c>
      <c r="L727" s="3" t="str">
        <f>IF(Table1[[#This Row],[Tesouro Selic: Cenário 3]]="","",(K727+1)^(1/252))</f>
        <v/>
      </c>
      <c r="M727" s="2" t="str">
        <f>IF(Table1[[#This Row],[Column8]]="","",(1+M726)*(L727)-1)</f>
        <v/>
      </c>
    </row>
    <row r="728" spans="1:13" x14ac:dyDescent="0.25">
      <c r="A728" s="15" t="str">
        <f t="shared" si="22"/>
        <v/>
      </c>
      <c r="B728" s="25" t="str">
        <f t="shared" si="23"/>
        <v/>
      </c>
      <c r="C728" s="3" t="str">
        <f>IF(Table1[[#This Row],[Tesouro Prefixado]]="","",(B728+1)^(1/252))</f>
        <v/>
      </c>
      <c r="D728" s="2" t="str">
        <f>IF(Table1[[#This Row],[Column2]]="","",(1+D727)*(C728)-1)</f>
        <v/>
      </c>
      <c r="E728" s="1" t="str">
        <f>IF(Table1[[#This Row],[Column1]]="","",VLOOKUP(A728,COPOMs!B:E,4)+prêmio_de_risco)</f>
        <v/>
      </c>
      <c r="F728" s="3" t="str">
        <f>IF(Table1[[#This Row],[Tesouro Selic: Cenário 1]]="","",(E728+1)^(1/252))</f>
        <v/>
      </c>
      <c r="G728" s="2" t="str">
        <f>IF(Table1[[#This Row],[Column4]]="","",(1+G727)*(F728)-1)</f>
        <v/>
      </c>
      <c r="H728" s="1" t="str">
        <f>IF(Table1[[#This Row],[Column1]]="","",VLOOKUP(A728,COPOMs!B:H,7)+prêmio_de_risco)</f>
        <v/>
      </c>
      <c r="I728" s="3" t="str">
        <f>IF(Table1[[#This Row],[Tesouro Selic: Cenário 2]]="","",(H728+1)^(1/252))</f>
        <v/>
      </c>
      <c r="J728" s="2" t="str">
        <f>IF(Table1[[#This Row],[Column6]]="","",(1+J727)*(I728)-1)</f>
        <v/>
      </c>
      <c r="K728" s="1" t="str">
        <f>IF(Table1[[#This Row],[Column1]]="","",VLOOKUP(A728,COPOMs!B:K,10)+prêmio_de_risco)</f>
        <v/>
      </c>
      <c r="L728" s="3" t="str">
        <f>IF(Table1[[#This Row],[Tesouro Selic: Cenário 3]]="","",(K728+1)^(1/252))</f>
        <v/>
      </c>
      <c r="M728" s="2" t="str">
        <f>IF(Table1[[#This Row],[Column8]]="","",(1+M727)*(L728)-1)</f>
        <v/>
      </c>
    </row>
    <row r="729" spans="1:13" x14ac:dyDescent="0.25">
      <c r="A729" s="15" t="str">
        <f t="shared" si="22"/>
        <v/>
      </c>
      <c r="B729" s="25" t="str">
        <f t="shared" si="23"/>
        <v/>
      </c>
      <c r="C729" s="3" t="str">
        <f>IF(Table1[[#This Row],[Tesouro Prefixado]]="","",(B729+1)^(1/252))</f>
        <v/>
      </c>
      <c r="D729" s="2" t="str">
        <f>IF(Table1[[#This Row],[Column2]]="","",(1+D728)*(C729)-1)</f>
        <v/>
      </c>
      <c r="E729" s="1" t="str">
        <f>IF(Table1[[#This Row],[Column1]]="","",VLOOKUP(A729,COPOMs!B:E,4)+prêmio_de_risco)</f>
        <v/>
      </c>
      <c r="F729" s="3" t="str">
        <f>IF(Table1[[#This Row],[Tesouro Selic: Cenário 1]]="","",(E729+1)^(1/252))</f>
        <v/>
      </c>
      <c r="G729" s="2" t="str">
        <f>IF(Table1[[#This Row],[Column4]]="","",(1+G728)*(F729)-1)</f>
        <v/>
      </c>
      <c r="H729" s="1" t="str">
        <f>IF(Table1[[#This Row],[Column1]]="","",VLOOKUP(A729,COPOMs!B:H,7)+prêmio_de_risco)</f>
        <v/>
      </c>
      <c r="I729" s="3" t="str">
        <f>IF(Table1[[#This Row],[Tesouro Selic: Cenário 2]]="","",(H729+1)^(1/252))</f>
        <v/>
      </c>
      <c r="J729" s="2" t="str">
        <f>IF(Table1[[#This Row],[Column6]]="","",(1+J728)*(I729)-1)</f>
        <v/>
      </c>
      <c r="K729" s="1" t="str">
        <f>IF(Table1[[#This Row],[Column1]]="","",VLOOKUP(A729,COPOMs!B:K,10)+prêmio_de_risco)</f>
        <v/>
      </c>
      <c r="L729" s="3" t="str">
        <f>IF(Table1[[#This Row],[Tesouro Selic: Cenário 3]]="","",(K729+1)^(1/252))</f>
        <v/>
      </c>
      <c r="M729" s="2" t="str">
        <f>IF(Table1[[#This Row],[Column8]]="","",(1+M728)*(L729)-1)</f>
        <v/>
      </c>
    </row>
    <row r="730" spans="1:13" x14ac:dyDescent="0.25">
      <c r="A730" s="15" t="str">
        <f t="shared" si="22"/>
        <v/>
      </c>
      <c r="B730" s="25" t="str">
        <f t="shared" si="23"/>
        <v/>
      </c>
      <c r="C730" s="3" t="str">
        <f>IF(Table1[[#This Row],[Tesouro Prefixado]]="","",(B730+1)^(1/252))</f>
        <v/>
      </c>
      <c r="D730" s="2" t="str">
        <f>IF(Table1[[#This Row],[Column2]]="","",(1+D729)*(C730)-1)</f>
        <v/>
      </c>
      <c r="E730" s="1" t="str">
        <f>IF(Table1[[#This Row],[Column1]]="","",VLOOKUP(A730,COPOMs!B:E,4)+prêmio_de_risco)</f>
        <v/>
      </c>
      <c r="F730" s="3" t="str">
        <f>IF(Table1[[#This Row],[Tesouro Selic: Cenário 1]]="","",(E730+1)^(1/252))</f>
        <v/>
      </c>
      <c r="G730" s="2" t="str">
        <f>IF(Table1[[#This Row],[Column4]]="","",(1+G729)*(F730)-1)</f>
        <v/>
      </c>
      <c r="H730" s="1" t="str">
        <f>IF(Table1[[#This Row],[Column1]]="","",VLOOKUP(A730,COPOMs!B:H,7)+prêmio_de_risco)</f>
        <v/>
      </c>
      <c r="I730" s="3" t="str">
        <f>IF(Table1[[#This Row],[Tesouro Selic: Cenário 2]]="","",(H730+1)^(1/252))</f>
        <v/>
      </c>
      <c r="J730" s="2" t="str">
        <f>IF(Table1[[#This Row],[Column6]]="","",(1+J729)*(I730)-1)</f>
        <v/>
      </c>
      <c r="K730" s="1" t="str">
        <f>IF(Table1[[#This Row],[Column1]]="","",VLOOKUP(A730,COPOMs!B:K,10)+prêmio_de_risco)</f>
        <v/>
      </c>
      <c r="L730" s="3" t="str">
        <f>IF(Table1[[#This Row],[Tesouro Selic: Cenário 3]]="","",(K730+1)^(1/252))</f>
        <v/>
      </c>
      <c r="M730" s="2" t="str">
        <f>IF(Table1[[#This Row],[Column8]]="","",(1+M729)*(L730)-1)</f>
        <v/>
      </c>
    </row>
    <row r="731" spans="1:13" x14ac:dyDescent="0.25">
      <c r="A731" s="15" t="str">
        <f t="shared" si="22"/>
        <v/>
      </c>
      <c r="B731" s="25" t="str">
        <f t="shared" si="23"/>
        <v/>
      </c>
      <c r="C731" s="3" t="str">
        <f>IF(Table1[[#This Row],[Tesouro Prefixado]]="","",(B731+1)^(1/252))</f>
        <v/>
      </c>
      <c r="D731" s="2" t="str">
        <f>IF(Table1[[#This Row],[Column2]]="","",(1+D730)*(C731)-1)</f>
        <v/>
      </c>
      <c r="E731" s="1" t="str">
        <f>IF(Table1[[#This Row],[Column1]]="","",VLOOKUP(A731,COPOMs!B:E,4)+prêmio_de_risco)</f>
        <v/>
      </c>
      <c r="F731" s="3" t="str">
        <f>IF(Table1[[#This Row],[Tesouro Selic: Cenário 1]]="","",(E731+1)^(1/252))</f>
        <v/>
      </c>
      <c r="G731" s="2" t="str">
        <f>IF(Table1[[#This Row],[Column4]]="","",(1+G730)*(F731)-1)</f>
        <v/>
      </c>
      <c r="H731" s="1" t="str">
        <f>IF(Table1[[#This Row],[Column1]]="","",VLOOKUP(A731,COPOMs!B:H,7)+prêmio_de_risco)</f>
        <v/>
      </c>
      <c r="I731" s="3" t="str">
        <f>IF(Table1[[#This Row],[Tesouro Selic: Cenário 2]]="","",(H731+1)^(1/252))</f>
        <v/>
      </c>
      <c r="J731" s="2" t="str">
        <f>IF(Table1[[#This Row],[Column6]]="","",(1+J730)*(I731)-1)</f>
        <v/>
      </c>
      <c r="K731" s="1" t="str">
        <f>IF(Table1[[#This Row],[Column1]]="","",VLOOKUP(A731,COPOMs!B:K,10)+prêmio_de_risco)</f>
        <v/>
      </c>
      <c r="L731" s="3" t="str">
        <f>IF(Table1[[#This Row],[Tesouro Selic: Cenário 3]]="","",(K731+1)^(1/252))</f>
        <v/>
      </c>
      <c r="M731" s="2" t="str">
        <f>IF(Table1[[#This Row],[Column8]]="","",(1+M730)*(L731)-1)</f>
        <v/>
      </c>
    </row>
    <row r="732" spans="1:13" x14ac:dyDescent="0.25">
      <c r="A732" s="15" t="str">
        <f t="shared" si="22"/>
        <v/>
      </c>
      <c r="B732" s="25" t="str">
        <f t="shared" si="23"/>
        <v/>
      </c>
      <c r="C732" s="3" t="str">
        <f>IF(Table1[[#This Row],[Tesouro Prefixado]]="","",(B732+1)^(1/252))</f>
        <v/>
      </c>
      <c r="D732" s="2" t="str">
        <f>IF(Table1[[#This Row],[Column2]]="","",(1+D731)*(C732)-1)</f>
        <v/>
      </c>
      <c r="E732" s="1" t="str">
        <f>IF(Table1[[#This Row],[Column1]]="","",VLOOKUP(A732,COPOMs!B:E,4)+prêmio_de_risco)</f>
        <v/>
      </c>
      <c r="F732" s="3" t="str">
        <f>IF(Table1[[#This Row],[Tesouro Selic: Cenário 1]]="","",(E732+1)^(1/252))</f>
        <v/>
      </c>
      <c r="G732" s="2" t="str">
        <f>IF(Table1[[#This Row],[Column4]]="","",(1+G731)*(F732)-1)</f>
        <v/>
      </c>
      <c r="H732" s="1" t="str">
        <f>IF(Table1[[#This Row],[Column1]]="","",VLOOKUP(A732,COPOMs!B:H,7)+prêmio_de_risco)</f>
        <v/>
      </c>
      <c r="I732" s="3" t="str">
        <f>IF(Table1[[#This Row],[Tesouro Selic: Cenário 2]]="","",(H732+1)^(1/252))</f>
        <v/>
      </c>
      <c r="J732" s="2" t="str">
        <f>IF(Table1[[#This Row],[Column6]]="","",(1+J731)*(I732)-1)</f>
        <v/>
      </c>
      <c r="K732" s="1" t="str">
        <f>IF(Table1[[#This Row],[Column1]]="","",VLOOKUP(A732,COPOMs!B:K,10)+prêmio_de_risco)</f>
        <v/>
      </c>
      <c r="L732" s="3" t="str">
        <f>IF(Table1[[#This Row],[Tesouro Selic: Cenário 3]]="","",(K732+1)^(1/252))</f>
        <v/>
      </c>
      <c r="M732" s="2" t="str">
        <f>IF(Table1[[#This Row],[Column8]]="","",(1+M731)*(L732)-1)</f>
        <v/>
      </c>
    </row>
    <row r="733" spans="1:13" x14ac:dyDescent="0.25">
      <c r="A733" s="15" t="str">
        <f t="shared" si="22"/>
        <v/>
      </c>
      <c r="B733" s="25" t="str">
        <f t="shared" si="23"/>
        <v/>
      </c>
      <c r="C733" s="3" t="str">
        <f>IF(Table1[[#This Row],[Tesouro Prefixado]]="","",(B733+1)^(1/252))</f>
        <v/>
      </c>
      <c r="D733" s="2" t="str">
        <f>IF(Table1[[#This Row],[Column2]]="","",(1+D732)*(C733)-1)</f>
        <v/>
      </c>
      <c r="E733" s="1" t="str">
        <f>IF(Table1[[#This Row],[Column1]]="","",VLOOKUP(A733,COPOMs!B:E,4)+prêmio_de_risco)</f>
        <v/>
      </c>
      <c r="F733" s="3" t="str">
        <f>IF(Table1[[#This Row],[Tesouro Selic: Cenário 1]]="","",(E733+1)^(1/252))</f>
        <v/>
      </c>
      <c r="G733" s="2" t="str">
        <f>IF(Table1[[#This Row],[Column4]]="","",(1+G732)*(F733)-1)</f>
        <v/>
      </c>
      <c r="H733" s="1" t="str">
        <f>IF(Table1[[#This Row],[Column1]]="","",VLOOKUP(A733,COPOMs!B:H,7)+prêmio_de_risco)</f>
        <v/>
      </c>
      <c r="I733" s="3" t="str">
        <f>IF(Table1[[#This Row],[Tesouro Selic: Cenário 2]]="","",(H733+1)^(1/252))</f>
        <v/>
      </c>
      <c r="J733" s="2" t="str">
        <f>IF(Table1[[#This Row],[Column6]]="","",(1+J732)*(I733)-1)</f>
        <v/>
      </c>
      <c r="K733" s="1" t="str">
        <f>IF(Table1[[#This Row],[Column1]]="","",VLOOKUP(A733,COPOMs!B:K,10)+prêmio_de_risco)</f>
        <v/>
      </c>
      <c r="L733" s="3" t="str">
        <f>IF(Table1[[#This Row],[Tesouro Selic: Cenário 3]]="","",(K733+1)^(1/252))</f>
        <v/>
      </c>
      <c r="M733" s="2" t="str">
        <f>IF(Table1[[#This Row],[Column8]]="","",(1+M732)*(L733)-1)</f>
        <v/>
      </c>
    </row>
    <row r="734" spans="1:13" x14ac:dyDescent="0.25">
      <c r="A734" s="15" t="str">
        <f t="shared" si="22"/>
        <v/>
      </c>
      <c r="B734" s="25" t="str">
        <f t="shared" si="23"/>
        <v/>
      </c>
      <c r="C734" s="3" t="str">
        <f>IF(Table1[[#This Row],[Tesouro Prefixado]]="","",(B734+1)^(1/252))</f>
        <v/>
      </c>
      <c r="D734" s="2" t="str">
        <f>IF(Table1[[#This Row],[Column2]]="","",(1+D733)*(C734)-1)</f>
        <v/>
      </c>
      <c r="E734" s="1" t="str">
        <f>IF(Table1[[#This Row],[Column1]]="","",VLOOKUP(A734,COPOMs!B:E,4)+prêmio_de_risco)</f>
        <v/>
      </c>
      <c r="F734" s="3" t="str">
        <f>IF(Table1[[#This Row],[Tesouro Selic: Cenário 1]]="","",(E734+1)^(1/252))</f>
        <v/>
      </c>
      <c r="G734" s="2" t="str">
        <f>IF(Table1[[#This Row],[Column4]]="","",(1+G733)*(F734)-1)</f>
        <v/>
      </c>
      <c r="H734" s="1" t="str">
        <f>IF(Table1[[#This Row],[Column1]]="","",VLOOKUP(A734,COPOMs!B:H,7)+prêmio_de_risco)</f>
        <v/>
      </c>
      <c r="I734" s="3" t="str">
        <f>IF(Table1[[#This Row],[Tesouro Selic: Cenário 2]]="","",(H734+1)^(1/252))</f>
        <v/>
      </c>
      <c r="J734" s="2" t="str">
        <f>IF(Table1[[#This Row],[Column6]]="","",(1+J733)*(I734)-1)</f>
        <v/>
      </c>
      <c r="K734" s="1" t="str">
        <f>IF(Table1[[#This Row],[Column1]]="","",VLOOKUP(A734,COPOMs!B:K,10)+prêmio_de_risco)</f>
        <v/>
      </c>
      <c r="L734" s="3" t="str">
        <f>IF(Table1[[#This Row],[Tesouro Selic: Cenário 3]]="","",(K734+1)^(1/252))</f>
        <v/>
      </c>
      <c r="M734" s="2" t="str">
        <f>IF(Table1[[#This Row],[Column8]]="","",(1+M733)*(L734)-1)</f>
        <v/>
      </c>
    </row>
    <row r="735" spans="1:13" x14ac:dyDescent="0.25">
      <c r="A735" s="15" t="str">
        <f t="shared" si="22"/>
        <v/>
      </c>
      <c r="B735" s="25" t="str">
        <f t="shared" si="23"/>
        <v/>
      </c>
      <c r="C735" s="3" t="str">
        <f>IF(Table1[[#This Row],[Tesouro Prefixado]]="","",(B735+1)^(1/252))</f>
        <v/>
      </c>
      <c r="D735" s="2" t="str">
        <f>IF(Table1[[#This Row],[Column2]]="","",(1+D734)*(C735)-1)</f>
        <v/>
      </c>
      <c r="E735" s="1" t="str">
        <f>IF(Table1[[#This Row],[Column1]]="","",VLOOKUP(A735,COPOMs!B:E,4)+prêmio_de_risco)</f>
        <v/>
      </c>
      <c r="F735" s="3" t="str">
        <f>IF(Table1[[#This Row],[Tesouro Selic: Cenário 1]]="","",(E735+1)^(1/252))</f>
        <v/>
      </c>
      <c r="G735" s="2" t="str">
        <f>IF(Table1[[#This Row],[Column4]]="","",(1+G734)*(F735)-1)</f>
        <v/>
      </c>
      <c r="H735" s="1" t="str">
        <f>IF(Table1[[#This Row],[Column1]]="","",VLOOKUP(A735,COPOMs!B:H,7)+prêmio_de_risco)</f>
        <v/>
      </c>
      <c r="I735" s="3" t="str">
        <f>IF(Table1[[#This Row],[Tesouro Selic: Cenário 2]]="","",(H735+1)^(1/252))</f>
        <v/>
      </c>
      <c r="J735" s="2" t="str">
        <f>IF(Table1[[#This Row],[Column6]]="","",(1+J734)*(I735)-1)</f>
        <v/>
      </c>
      <c r="K735" s="1" t="str">
        <f>IF(Table1[[#This Row],[Column1]]="","",VLOOKUP(A735,COPOMs!B:K,10)+prêmio_de_risco)</f>
        <v/>
      </c>
      <c r="L735" s="3" t="str">
        <f>IF(Table1[[#This Row],[Tesouro Selic: Cenário 3]]="","",(K735+1)^(1/252))</f>
        <v/>
      </c>
      <c r="M735" s="2" t="str">
        <f>IF(Table1[[#This Row],[Column8]]="","",(1+M734)*(L735)-1)</f>
        <v/>
      </c>
    </row>
    <row r="736" spans="1:13" x14ac:dyDescent="0.25">
      <c r="A736" s="15" t="str">
        <f t="shared" si="22"/>
        <v/>
      </c>
      <c r="B736" s="25" t="str">
        <f t="shared" si="23"/>
        <v/>
      </c>
      <c r="C736" s="3" t="str">
        <f>IF(Table1[[#This Row],[Tesouro Prefixado]]="","",(B736+1)^(1/252))</f>
        <v/>
      </c>
      <c r="D736" s="2" t="str">
        <f>IF(Table1[[#This Row],[Column2]]="","",(1+D735)*(C736)-1)</f>
        <v/>
      </c>
      <c r="E736" s="1" t="str">
        <f>IF(Table1[[#This Row],[Column1]]="","",VLOOKUP(A736,COPOMs!B:E,4)+prêmio_de_risco)</f>
        <v/>
      </c>
      <c r="F736" s="3" t="str">
        <f>IF(Table1[[#This Row],[Tesouro Selic: Cenário 1]]="","",(E736+1)^(1/252))</f>
        <v/>
      </c>
      <c r="G736" s="2" t="str">
        <f>IF(Table1[[#This Row],[Column4]]="","",(1+G735)*(F736)-1)</f>
        <v/>
      </c>
      <c r="H736" s="1" t="str">
        <f>IF(Table1[[#This Row],[Column1]]="","",VLOOKUP(A736,COPOMs!B:H,7)+prêmio_de_risco)</f>
        <v/>
      </c>
      <c r="I736" s="3" t="str">
        <f>IF(Table1[[#This Row],[Tesouro Selic: Cenário 2]]="","",(H736+1)^(1/252))</f>
        <v/>
      </c>
      <c r="J736" s="2" t="str">
        <f>IF(Table1[[#This Row],[Column6]]="","",(1+J735)*(I736)-1)</f>
        <v/>
      </c>
      <c r="K736" s="1" t="str">
        <f>IF(Table1[[#This Row],[Column1]]="","",VLOOKUP(A736,COPOMs!B:K,10)+prêmio_de_risco)</f>
        <v/>
      </c>
      <c r="L736" s="3" t="str">
        <f>IF(Table1[[#This Row],[Tesouro Selic: Cenário 3]]="","",(K736+1)^(1/252))</f>
        <v/>
      </c>
      <c r="M736" s="2" t="str">
        <f>IF(Table1[[#This Row],[Column8]]="","",(1+M735)*(L736)-1)</f>
        <v/>
      </c>
    </row>
    <row r="737" spans="1:13" x14ac:dyDescent="0.25">
      <c r="A737" s="15" t="str">
        <f t="shared" si="22"/>
        <v/>
      </c>
      <c r="B737" s="25" t="str">
        <f t="shared" si="23"/>
        <v/>
      </c>
      <c r="C737" s="3" t="str">
        <f>IF(Table1[[#This Row],[Tesouro Prefixado]]="","",(B737+1)^(1/252))</f>
        <v/>
      </c>
      <c r="D737" s="2" t="str">
        <f>IF(Table1[[#This Row],[Column2]]="","",(1+D736)*(C737)-1)</f>
        <v/>
      </c>
      <c r="E737" s="1" t="str">
        <f>IF(Table1[[#This Row],[Column1]]="","",VLOOKUP(A737,COPOMs!B:E,4)+prêmio_de_risco)</f>
        <v/>
      </c>
      <c r="F737" s="3" t="str">
        <f>IF(Table1[[#This Row],[Tesouro Selic: Cenário 1]]="","",(E737+1)^(1/252))</f>
        <v/>
      </c>
      <c r="G737" s="2" t="str">
        <f>IF(Table1[[#This Row],[Column4]]="","",(1+G736)*(F737)-1)</f>
        <v/>
      </c>
      <c r="H737" s="1" t="str">
        <f>IF(Table1[[#This Row],[Column1]]="","",VLOOKUP(A737,COPOMs!B:H,7)+prêmio_de_risco)</f>
        <v/>
      </c>
      <c r="I737" s="3" t="str">
        <f>IF(Table1[[#This Row],[Tesouro Selic: Cenário 2]]="","",(H737+1)^(1/252))</f>
        <v/>
      </c>
      <c r="J737" s="2" t="str">
        <f>IF(Table1[[#This Row],[Column6]]="","",(1+J736)*(I737)-1)</f>
        <v/>
      </c>
      <c r="K737" s="1" t="str">
        <f>IF(Table1[[#This Row],[Column1]]="","",VLOOKUP(A737,COPOMs!B:K,10)+prêmio_de_risco)</f>
        <v/>
      </c>
      <c r="L737" s="3" t="str">
        <f>IF(Table1[[#This Row],[Tesouro Selic: Cenário 3]]="","",(K737+1)^(1/252))</f>
        <v/>
      </c>
      <c r="M737" s="2" t="str">
        <f>IF(Table1[[#This Row],[Column8]]="","",(1+M736)*(L737)-1)</f>
        <v/>
      </c>
    </row>
    <row r="738" spans="1:13" x14ac:dyDescent="0.25">
      <c r="A738" s="15" t="str">
        <f t="shared" si="22"/>
        <v/>
      </c>
      <c r="B738" s="25" t="str">
        <f t="shared" si="23"/>
        <v/>
      </c>
      <c r="C738" s="3" t="str">
        <f>IF(Table1[[#This Row],[Tesouro Prefixado]]="","",(B738+1)^(1/252))</f>
        <v/>
      </c>
      <c r="D738" s="2" t="str">
        <f>IF(Table1[[#This Row],[Column2]]="","",(1+D737)*(C738)-1)</f>
        <v/>
      </c>
      <c r="E738" s="1" t="str">
        <f>IF(Table1[[#This Row],[Column1]]="","",VLOOKUP(A738,COPOMs!B:E,4)+prêmio_de_risco)</f>
        <v/>
      </c>
      <c r="F738" s="3" t="str">
        <f>IF(Table1[[#This Row],[Tesouro Selic: Cenário 1]]="","",(E738+1)^(1/252))</f>
        <v/>
      </c>
      <c r="G738" s="2" t="str">
        <f>IF(Table1[[#This Row],[Column4]]="","",(1+G737)*(F738)-1)</f>
        <v/>
      </c>
      <c r="H738" s="1" t="str">
        <f>IF(Table1[[#This Row],[Column1]]="","",VLOOKUP(A738,COPOMs!B:H,7)+prêmio_de_risco)</f>
        <v/>
      </c>
      <c r="I738" s="3" t="str">
        <f>IF(Table1[[#This Row],[Tesouro Selic: Cenário 2]]="","",(H738+1)^(1/252))</f>
        <v/>
      </c>
      <c r="J738" s="2" t="str">
        <f>IF(Table1[[#This Row],[Column6]]="","",(1+J737)*(I738)-1)</f>
        <v/>
      </c>
      <c r="K738" s="1" t="str">
        <f>IF(Table1[[#This Row],[Column1]]="","",VLOOKUP(A738,COPOMs!B:K,10)+prêmio_de_risco)</f>
        <v/>
      </c>
      <c r="L738" s="3" t="str">
        <f>IF(Table1[[#This Row],[Tesouro Selic: Cenário 3]]="","",(K738+1)^(1/252))</f>
        <v/>
      </c>
      <c r="M738" s="2" t="str">
        <f>IF(Table1[[#This Row],[Column8]]="","",(1+M737)*(L738)-1)</f>
        <v/>
      </c>
    </row>
    <row r="739" spans="1:13" x14ac:dyDescent="0.25">
      <c r="A739" s="15" t="str">
        <f t="shared" si="22"/>
        <v/>
      </c>
      <c r="B739" s="25" t="str">
        <f t="shared" si="23"/>
        <v/>
      </c>
      <c r="C739" s="3" t="str">
        <f>IF(Table1[[#This Row],[Tesouro Prefixado]]="","",(B739+1)^(1/252))</f>
        <v/>
      </c>
      <c r="D739" s="2" t="str">
        <f>IF(Table1[[#This Row],[Column2]]="","",(1+D738)*(C739)-1)</f>
        <v/>
      </c>
      <c r="E739" s="1" t="str">
        <f>IF(Table1[[#This Row],[Column1]]="","",VLOOKUP(A739,COPOMs!B:E,4)+prêmio_de_risco)</f>
        <v/>
      </c>
      <c r="F739" s="3" t="str">
        <f>IF(Table1[[#This Row],[Tesouro Selic: Cenário 1]]="","",(E739+1)^(1/252))</f>
        <v/>
      </c>
      <c r="G739" s="2" t="str">
        <f>IF(Table1[[#This Row],[Column4]]="","",(1+G738)*(F739)-1)</f>
        <v/>
      </c>
      <c r="H739" s="1" t="str">
        <f>IF(Table1[[#This Row],[Column1]]="","",VLOOKUP(A739,COPOMs!B:H,7)+prêmio_de_risco)</f>
        <v/>
      </c>
      <c r="I739" s="3" t="str">
        <f>IF(Table1[[#This Row],[Tesouro Selic: Cenário 2]]="","",(H739+1)^(1/252))</f>
        <v/>
      </c>
      <c r="J739" s="2" t="str">
        <f>IF(Table1[[#This Row],[Column6]]="","",(1+J738)*(I739)-1)</f>
        <v/>
      </c>
      <c r="K739" s="1" t="str">
        <f>IF(Table1[[#This Row],[Column1]]="","",VLOOKUP(A739,COPOMs!B:K,10)+prêmio_de_risco)</f>
        <v/>
      </c>
      <c r="L739" s="3" t="str">
        <f>IF(Table1[[#This Row],[Tesouro Selic: Cenário 3]]="","",(K739+1)^(1/252))</f>
        <v/>
      </c>
      <c r="M739" s="2" t="str">
        <f>IF(Table1[[#This Row],[Column8]]="","",(1+M738)*(L739)-1)</f>
        <v/>
      </c>
    </row>
    <row r="740" spans="1:13" x14ac:dyDescent="0.25">
      <c r="A740" s="15" t="str">
        <f t="shared" si="22"/>
        <v/>
      </c>
      <c r="B740" s="25" t="str">
        <f t="shared" si="23"/>
        <v/>
      </c>
      <c r="C740" s="3" t="str">
        <f>IF(Table1[[#This Row],[Tesouro Prefixado]]="","",(B740+1)^(1/252))</f>
        <v/>
      </c>
      <c r="D740" s="2" t="str">
        <f>IF(Table1[[#This Row],[Column2]]="","",(1+D739)*(C740)-1)</f>
        <v/>
      </c>
      <c r="E740" s="1" t="str">
        <f>IF(Table1[[#This Row],[Column1]]="","",VLOOKUP(A740,COPOMs!B:E,4)+prêmio_de_risco)</f>
        <v/>
      </c>
      <c r="F740" s="3" t="str">
        <f>IF(Table1[[#This Row],[Tesouro Selic: Cenário 1]]="","",(E740+1)^(1/252))</f>
        <v/>
      </c>
      <c r="G740" s="2" t="str">
        <f>IF(Table1[[#This Row],[Column4]]="","",(1+G739)*(F740)-1)</f>
        <v/>
      </c>
      <c r="H740" s="1" t="str">
        <f>IF(Table1[[#This Row],[Column1]]="","",VLOOKUP(A740,COPOMs!B:H,7)+prêmio_de_risco)</f>
        <v/>
      </c>
      <c r="I740" s="3" t="str">
        <f>IF(Table1[[#This Row],[Tesouro Selic: Cenário 2]]="","",(H740+1)^(1/252))</f>
        <v/>
      </c>
      <c r="J740" s="2" t="str">
        <f>IF(Table1[[#This Row],[Column6]]="","",(1+J739)*(I740)-1)</f>
        <v/>
      </c>
      <c r="K740" s="1" t="str">
        <f>IF(Table1[[#This Row],[Column1]]="","",VLOOKUP(A740,COPOMs!B:K,10)+prêmio_de_risco)</f>
        <v/>
      </c>
      <c r="L740" s="3" t="str">
        <f>IF(Table1[[#This Row],[Tesouro Selic: Cenário 3]]="","",(K740+1)^(1/252))</f>
        <v/>
      </c>
      <c r="M740" s="2" t="str">
        <f>IF(Table1[[#This Row],[Column8]]="","",(1+M739)*(L740)-1)</f>
        <v/>
      </c>
    </row>
    <row r="741" spans="1:13" x14ac:dyDescent="0.25">
      <c r="A741" s="15" t="str">
        <f t="shared" si="22"/>
        <v/>
      </c>
      <c r="B741" s="25" t="str">
        <f t="shared" si="23"/>
        <v/>
      </c>
      <c r="C741" s="3" t="str">
        <f>IF(Table1[[#This Row],[Tesouro Prefixado]]="","",(B741+1)^(1/252))</f>
        <v/>
      </c>
      <c r="D741" s="2" t="str">
        <f>IF(Table1[[#This Row],[Column2]]="","",(1+D740)*(C741)-1)</f>
        <v/>
      </c>
      <c r="E741" s="1" t="str">
        <f>IF(Table1[[#This Row],[Column1]]="","",VLOOKUP(A741,COPOMs!B:E,4)+prêmio_de_risco)</f>
        <v/>
      </c>
      <c r="F741" s="3" t="str">
        <f>IF(Table1[[#This Row],[Tesouro Selic: Cenário 1]]="","",(E741+1)^(1/252))</f>
        <v/>
      </c>
      <c r="G741" s="2" t="str">
        <f>IF(Table1[[#This Row],[Column4]]="","",(1+G740)*(F741)-1)</f>
        <v/>
      </c>
      <c r="H741" s="1" t="str">
        <f>IF(Table1[[#This Row],[Column1]]="","",VLOOKUP(A741,COPOMs!B:H,7)+prêmio_de_risco)</f>
        <v/>
      </c>
      <c r="I741" s="3" t="str">
        <f>IF(Table1[[#This Row],[Tesouro Selic: Cenário 2]]="","",(H741+1)^(1/252))</f>
        <v/>
      </c>
      <c r="J741" s="2" t="str">
        <f>IF(Table1[[#This Row],[Column6]]="","",(1+J740)*(I741)-1)</f>
        <v/>
      </c>
      <c r="K741" s="1" t="str">
        <f>IF(Table1[[#This Row],[Column1]]="","",VLOOKUP(A741,COPOMs!B:K,10)+prêmio_de_risco)</f>
        <v/>
      </c>
      <c r="L741" s="3" t="str">
        <f>IF(Table1[[#This Row],[Tesouro Selic: Cenário 3]]="","",(K741+1)^(1/252))</f>
        <v/>
      </c>
      <c r="M741" s="2" t="str">
        <f>IF(Table1[[#This Row],[Column8]]="","",(1+M740)*(L741)-1)</f>
        <v/>
      </c>
    </row>
    <row r="742" spans="1:13" x14ac:dyDescent="0.25">
      <c r="A742" s="15" t="str">
        <f t="shared" si="22"/>
        <v/>
      </c>
      <c r="B742" s="25" t="str">
        <f t="shared" si="23"/>
        <v/>
      </c>
      <c r="C742" s="3" t="str">
        <f>IF(Table1[[#This Row],[Tesouro Prefixado]]="","",(B742+1)^(1/252))</f>
        <v/>
      </c>
      <c r="D742" s="2" t="str">
        <f>IF(Table1[[#This Row],[Column2]]="","",(1+D741)*(C742)-1)</f>
        <v/>
      </c>
      <c r="E742" s="1" t="str">
        <f>IF(Table1[[#This Row],[Column1]]="","",VLOOKUP(A742,COPOMs!B:E,4)+prêmio_de_risco)</f>
        <v/>
      </c>
      <c r="F742" s="3" t="str">
        <f>IF(Table1[[#This Row],[Tesouro Selic: Cenário 1]]="","",(E742+1)^(1/252))</f>
        <v/>
      </c>
      <c r="G742" s="2" t="str">
        <f>IF(Table1[[#This Row],[Column4]]="","",(1+G741)*(F742)-1)</f>
        <v/>
      </c>
      <c r="H742" s="1" t="str">
        <f>IF(Table1[[#This Row],[Column1]]="","",VLOOKUP(A742,COPOMs!B:H,7)+prêmio_de_risco)</f>
        <v/>
      </c>
      <c r="I742" s="3" t="str">
        <f>IF(Table1[[#This Row],[Tesouro Selic: Cenário 2]]="","",(H742+1)^(1/252))</f>
        <v/>
      </c>
      <c r="J742" s="2" t="str">
        <f>IF(Table1[[#This Row],[Column6]]="","",(1+J741)*(I742)-1)</f>
        <v/>
      </c>
      <c r="K742" s="1" t="str">
        <f>IF(Table1[[#This Row],[Column1]]="","",VLOOKUP(A742,COPOMs!B:K,10)+prêmio_de_risco)</f>
        <v/>
      </c>
      <c r="L742" s="3" t="str">
        <f>IF(Table1[[#This Row],[Tesouro Selic: Cenário 3]]="","",(K742+1)^(1/252))</f>
        <v/>
      </c>
      <c r="M742" s="2" t="str">
        <f>IF(Table1[[#This Row],[Column8]]="","",(1+M741)*(L742)-1)</f>
        <v/>
      </c>
    </row>
    <row r="743" spans="1:13" x14ac:dyDescent="0.25">
      <c r="A743" s="15" t="str">
        <f t="shared" si="22"/>
        <v/>
      </c>
      <c r="B743" s="25" t="str">
        <f t="shared" si="23"/>
        <v/>
      </c>
      <c r="C743" s="3" t="str">
        <f>IF(Table1[[#This Row],[Tesouro Prefixado]]="","",(B743+1)^(1/252))</f>
        <v/>
      </c>
      <c r="D743" s="2" t="str">
        <f>IF(Table1[[#This Row],[Column2]]="","",(1+D742)*(C743)-1)</f>
        <v/>
      </c>
      <c r="E743" s="1" t="str">
        <f>IF(Table1[[#This Row],[Column1]]="","",VLOOKUP(A743,COPOMs!B:E,4)+prêmio_de_risco)</f>
        <v/>
      </c>
      <c r="F743" s="3" t="str">
        <f>IF(Table1[[#This Row],[Tesouro Selic: Cenário 1]]="","",(E743+1)^(1/252))</f>
        <v/>
      </c>
      <c r="G743" s="2" t="str">
        <f>IF(Table1[[#This Row],[Column4]]="","",(1+G742)*(F743)-1)</f>
        <v/>
      </c>
      <c r="H743" s="1" t="str">
        <f>IF(Table1[[#This Row],[Column1]]="","",VLOOKUP(A743,COPOMs!B:H,7)+prêmio_de_risco)</f>
        <v/>
      </c>
      <c r="I743" s="3" t="str">
        <f>IF(Table1[[#This Row],[Tesouro Selic: Cenário 2]]="","",(H743+1)^(1/252))</f>
        <v/>
      </c>
      <c r="J743" s="2" t="str">
        <f>IF(Table1[[#This Row],[Column6]]="","",(1+J742)*(I743)-1)</f>
        <v/>
      </c>
      <c r="K743" s="1" t="str">
        <f>IF(Table1[[#This Row],[Column1]]="","",VLOOKUP(A743,COPOMs!B:K,10)+prêmio_de_risco)</f>
        <v/>
      </c>
      <c r="L743" s="3" t="str">
        <f>IF(Table1[[#This Row],[Tesouro Selic: Cenário 3]]="","",(K743+1)^(1/252))</f>
        <v/>
      </c>
      <c r="M743" s="2" t="str">
        <f>IF(Table1[[#This Row],[Column8]]="","",(1+M742)*(L743)-1)</f>
        <v/>
      </c>
    </row>
    <row r="744" spans="1:13" x14ac:dyDescent="0.25">
      <c r="A744" s="15" t="str">
        <f t="shared" si="22"/>
        <v/>
      </c>
      <c r="B744" s="25" t="str">
        <f t="shared" si="23"/>
        <v/>
      </c>
      <c r="C744" s="3" t="str">
        <f>IF(Table1[[#This Row],[Tesouro Prefixado]]="","",(B744+1)^(1/252))</f>
        <v/>
      </c>
      <c r="D744" s="2" t="str">
        <f>IF(Table1[[#This Row],[Column2]]="","",(1+D743)*(C744)-1)</f>
        <v/>
      </c>
      <c r="E744" s="1" t="str">
        <f>IF(Table1[[#This Row],[Column1]]="","",VLOOKUP(A744,COPOMs!B:E,4)+prêmio_de_risco)</f>
        <v/>
      </c>
      <c r="F744" s="3" t="str">
        <f>IF(Table1[[#This Row],[Tesouro Selic: Cenário 1]]="","",(E744+1)^(1/252))</f>
        <v/>
      </c>
      <c r="G744" s="2" t="str">
        <f>IF(Table1[[#This Row],[Column4]]="","",(1+G743)*(F744)-1)</f>
        <v/>
      </c>
      <c r="H744" s="1" t="str">
        <f>IF(Table1[[#This Row],[Column1]]="","",VLOOKUP(A744,COPOMs!B:H,7)+prêmio_de_risco)</f>
        <v/>
      </c>
      <c r="I744" s="3" t="str">
        <f>IF(Table1[[#This Row],[Tesouro Selic: Cenário 2]]="","",(H744+1)^(1/252))</f>
        <v/>
      </c>
      <c r="J744" s="2" t="str">
        <f>IF(Table1[[#This Row],[Column6]]="","",(1+J743)*(I744)-1)</f>
        <v/>
      </c>
      <c r="K744" s="1" t="str">
        <f>IF(Table1[[#This Row],[Column1]]="","",VLOOKUP(A744,COPOMs!B:K,10)+prêmio_de_risco)</f>
        <v/>
      </c>
      <c r="L744" s="3" t="str">
        <f>IF(Table1[[#This Row],[Tesouro Selic: Cenário 3]]="","",(K744+1)^(1/252))</f>
        <v/>
      </c>
      <c r="M744" s="2" t="str">
        <f>IF(Table1[[#This Row],[Column8]]="","",(1+M743)*(L744)-1)</f>
        <v/>
      </c>
    </row>
    <row r="745" spans="1:13" x14ac:dyDescent="0.25">
      <c r="A745" s="15" t="str">
        <f t="shared" si="22"/>
        <v/>
      </c>
      <c r="B745" s="25" t="str">
        <f t="shared" si="23"/>
        <v/>
      </c>
      <c r="C745" s="3" t="str">
        <f>IF(Table1[[#This Row],[Tesouro Prefixado]]="","",(B745+1)^(1/252))</f>
        <v/>
      </c>
      <c r="D745" s="2" t="str">
        <f>IF(Table1[[#This Row],[Column2]]="","",(1+D744)*(C745)-1)</f>
        <v/>
      </c>
      <c r="E745" s="1" t="str">
        <f>IF(Table1[[#This Row],[Column1]]="","",VLOOKUP(A745,COPOMs!B:E,4)+prêmio_de_risco)</f>
        <v/>
      </c>
      <c r="F745" s="3" t="str">
        <f>IF(Table1[[#This Row],[Tesouro Selic: Cenário 1]]="","",(E745+1)^(1/252))</f>
        <v/>
      </c>
      <c r="G745" s="2" t="str">
        <f>IF(Table1[[#This Row],[Column4]]="","",(1+G744)*(F745)-1)</f>
        <v/>
      </c>
      <c r="H745" s="1" t="str">
        <f>IF(Table1[[#This Row],[Column1]]="","",VLOOKUP(A745,COPOMs!B:H,7)+prêmio_de_risco)</f>
        <v/>
      </c>
      <c r="I745" s="3" t="str">
        <f>IF(Table1[[#This Row],[Tesouro Selic: Cenário 2]]="","",(H745+1)^(1/252))</f>
        <v/>
      </c>
      <c r="J745" s="2" t="str">
        <f>IF(Table1[[#This Row],[Column6]]="","",(1+J744)*(I745)-1)</f>
        <v/>
      </c>
      <c r="K745" s="1" t="str">
        <f>IF(Table1[[#This Row],[Column1]]="","",VLOOKUP(A745,COPOMs!B:K,10)+prêmio_de_risco)</f>
        <v/>
      </c>
      <c r="L745" s="3" t="str">
        <f>IF(Table1[[#This Row],[Tesouro Selic: Cenário 3]]="","",(K745+1)^(1/252))</f>
        <v/>
      </c>
      <c r="M745" s="2" t="str">
        <f>IF(Table1[[#This Row],[Column8]]="","",(1+M744)*(L745)-1)</f>
        <v/>
      </c>
    </row>
    <row r="746" spans="1:13" x14ac:dyDescent="0.25">
      <c r="A746" s="15" t="str">
        <f t="shared" si="22"/>
        <v/>
      </c>
      <c r="B746" s="25" t="str">
        <f t="shared" si="23"/>
        <v/>
      </c>
      <c r="C746" s="3" t="str">
        <f>IF(Table1[[#This Row],[Tesouro Prefixado]]="","",(B746+1)^(1/252))</f>
        <v/>
      </c>
      <c r="D746" s="2" t="str">
        <f>IF(Table1[[#This Row],[Column2]]="","",(1+D745)*(C746)-1)</f>
        <v/>
      </c>
      <c r="E746" s="1" t="str">
        <f>IF(Table1[[#This Row],[Column1]]="","",VLOOKUP(A746,COPOMs!B:E,4)+prêmio_de_risco)</f>
        <v/>
      </c>
      <c r="F746" s="3" t="str">
        <f>IF(Table1[[#This Row],[Tesouro Selic: Cenário 1]]="","",(E746+1)^(1/252))</f>
        <v/>
      </c>
      <c r="G746" s="2" t="str">
        <f>IF(Table1[[#This Row],[Column4]]="","",(1+G745)*(F746)-1)</f>
        <v/>
      </c>
      <c r="H746" s="1" t="str">
        <f>IF(Table1[[#This Row],[Column1]]="","",VLOOKUP(A746,COPOMs!B:H,7)+prêmio_de_risco)</f>
        <v/>
      </c>
      <c r="I746" s="3" t="str">
        <f>IF(Table1[[#This Row],[Tesouro Selic: Cenário 2]]="","",(H746+1)^(1/252))</f>
        <v/>
      </c>
      <c r="J746" s="2" t="str">
        <f>IF(Table1[[#This Row],[Column6]]="","",(1+J745)*(I746)-1)</f>
        <v/>
      </c>
      <c r="K746" s="1" t="str">
        <f>IF(Table1[[#This Row],[Column1]]="","",VLOOKUP(A746,COPOMs!B:K,10)+prêmio_de_risco)</f>
        <v/>
      </c>
      <c r="L746" s="3" t="str">
        <f>IF(Table1[[#This Row],[Tesouro Selic: Cenário 3]]="","",(K746+1)^(1/252))</f>
        <v/>
      </c>
      <c r="M746" s="2" t="str">
        <f>IF(Table1[[#This Row],[Column8]]="","",(1+M745)*(L746)-1)</f>
        <v/>
      </c>
    </row>
    <row r="747" spans="1:13" x14ac:dyDescent="0.25">
      <c r="A747" s="15" t="str">
        <f t="shared" si="22"/>
        <v/>
      </c>
      <c r="B747" s="25" t="str">
        <f t="shared" si="23"/>
        <v/>
      </c>
      <c r="C747" s="3" t="str">
        <f>IF(Table1[[#This Row],[Tesouro Prefixado]]="","",(B747+1)^(1/252))</f>
        <v/>
      </c>
      <c r="D747" s="2" t="str">
        <f>IF(Table1[[#This Row],[Column2]]="","",(1+D746)*(C747)-1)</f>
        <v/>
      </c>
      <c r="E747" s="1" t="str">
        <f>IF(Table1[[#This Row],[Column1]]="","",VLOOKUP(A747,COPOMs!B:E,4)+prêmio_de_risco)</f>
        <v/>
      </c>
      <c r="F747" s="3" t="str">
        <f>IF(Table1[[#This Row],[Tesouro Selic: Cenário 1]]="","",(E747+1)^(1/252))</f>
        <v/>
      </c>
      <c r="G747" s="2" t="str">
        <f>IF(Table1[[#This Row],[Column4]]="","",(1+G746)*(F747)-1)</f>
        <v/>
      </c>
      <c r="H747" s="1" t="str">
        <f>IF(Table1[[#This Row],[Column1]]="","",VLOOKUP(A747,COPOMs!B:H,7)+prêmio_de_risco)</f>
        <v/>
      </c>
      <c r="I747" s="3" t="str">
        <f>IF(Table1[[#This Row],[Tesouro Selic: Cenário 2]]="","",(H747+1)^(1/252))</f>
        <v/>
      </c>
      <c r="J747" s="2" t="str">
        <f>IF(Table1[[#This Row],[Column6]]="","",(1+J746)*(I747)-1)</f>
        <v/>
      </c>
      <c r="K747" s="1" t="str">
        <f>IF(Table1[[#This Row],[Column1]]="","",VLOOKUP(A747,COPOMs!B:K,10)+prêmio_de_risco)</f>
        <v/>
      </c>
      <c r="L747" s="3" t="str">
        <f>IF(Table1[[#This Row],[Tesouro Selic: Cenário 3]]="","",(K747+1)^(1/252))</f>
        <v/>
      </c>
      <c r="M747" s="2" t="str">
        <f>IF(Table1[[#This Row],[Column8]]="","",(1+M746)*(L747)-1)</f>
        <v/>
      </c>
    </row>
    <row r="748" spans="1:13" x14ac:dyDescent="0.25">
      <c r="A748" s="15" t="str">
        <f t="shared" si="22"/>
        <v/>
      </c>
      <c r="B748" s="25" t="str">
        <f t="shared" si="23"/>
        <v/>
      </c>
      <c r="C748" s="3" t="str">
        <f>IF(Table1[[#This Row],[Tesouro Prefixado]]="","",(B748+1)^(1/252))</f>
        <v/>
      </c>
      <c r="D748" s="2" t="str">
        <f>IF(Table1[[#This Row],[Column2]]="","",(1+D747)*(C748)-1)</f>
        <v/>
      </c>
      <c r="E748" s="1" t="str">
        <f>IF(Table1[[#This Row],[Column1]]="","",VLOOKUP(A748,COPOMs!B:E,4)+prêmio_de_risco)</f>
        <v/>
      </c>
      <c r="F748" s="3" t="str">
        <f>IF(Table1[[#This Row],[Tesouro Selic: Cenário 1]]="","",(E748+1)^(1/252))</f>
        <v/>
      </c>
      <c r="G748" s="2" t="str">
        <f>IF(Table1[[#This Row],[Column4]]="","",(1+G747)*(F748)-1)</f>
        <v/>
      </c>
      <c r="H748" s="1" t="str">
        <f>IF(Table1[[#This Row],[Column1]]="","",VLOOKUP(A748,COPOMs!B:H,7)+prêmio_de_risco)</f>
        <v/>
      </c>
      <c r="I748" s="3" t="str">
        <f>IF(Table1[[#This Row],[Tesouro Selic: Cenário 2]]="","",(H748+1)^(1/252))</f>
        <v/>
      </c>
      <c r="J748" s="2" t="str">
        <f>IF(Table1[[#This Row],[Column6]]="","",(1+J747)*(I748)-1)</f>
        <v/>
      </c>
      <c r="K748" s="1" t="str">
        <f>IF(Table1[[#This Row],[Column1]]="","",VLOOKUP(A748,COPOMs!B:K,10)+prêmio_de_risco)</f>
        <v/>
      </c>
      <c r="L748" s="3" t="str">
        <f>IF(Table1[[#This Row],[Tesouro Selic: Cenário 3]]="","",(K748+1)^(1/252))</f>
        <v/>
      </c>
      <c r="M748" s="2" t="str">
        <f>IF(Table1[[#This Row],[Column8]]="","",(1+M747)*(L748)-1)</f>
        <v/>
      </c>
    </row>
    <row r="749" spans="1:13" x14ac:dyDescent="0.25">
      <c r="A749" s="15" t="str">
        <f t="shared" si="22"/>
        <v/>
      </c>
      <c r="B749" s="25" t="str">
        <f t="shared" si="23"/>
        <v/>
      </c>
      <c r="C749" s="3" t="str">
        <f>IF(Table1[[#This Row],[Tesouro Prefixado]]="","",(B749+1)^(1/252))</f>
        <v/>
      </c>
      <c r="D749" s="2" t="str">
        <f>IF(Table1[[#This Row],[Column2]]="","",(1+D748)*(C749)-1)</f>
        <v/>
      </c>
      <c r="E749" s="1" t="str">
        <f>IF(Table1[[#This Row],[Column1]]="","",VLOOKUP(A749,COPOMs!B:E,4)+prêmio_de_risco)</f>
        <v/>
      </c>
      <c r="F749" s="3" t="str">
        <f>IF(Table1[[#This Row],[Tesouro Selic: Cenário 1]]="","",(E749+1)^(1/252))</f>
        <v/>
      </c>
      <c r="G749" s="2" t="str">
        <f>IF(Table1[[#This Row],[Column4]]="","",(1+G748)*(F749)-1)</f>
        <v/>
      </c>
      <c r="H749" s="1" t="str">
        <f>IF(Table1[[#This Row],[Column1]]="","",VLOOKUP(A749,COPOMs!B:H,7)+prêmio_de_risco)</f>
        <v/>
      </c>
      <c r="I749" s="3" t="str">
        <f>IF(Table1[[#This Row],[Tesouro Selic: Cenário 2]]="","",(H749+1)^(1/252))</f>
        <v/>
      </c>
      <c r="J749" s="2" t="str">
        <f>IF(Table1[[#This Row],[Column6]]="","",(1+J748)*(I749)-1)</f>
        <v/>
      </c>
      <c r="K749" s="1" t="str">
        <f>IF(Table1[[#This Row],[Column1]]="","",VLOOKUP(A749,COPOMs!B:K,10)+prêmio_de_risco)</f>
        <v/>
      </c>
      <c r="L749" s="3" t="str">
        <f>IF(Table1[[#This Row],[Tesouro Selic: Cenário 3]]="","",(K749+1)^(1/252))</f>
        <v/>
      </c>
      <c r="M749" s="2" t="str">
        <f>IF(Table1[[#This Row],[Column8]]="","",(1+M748)*(L749)-1)</f>
        <v/>
      </c>
    </row>
    <row r="750" spans="1:13" x14ac:dyDescent="0.25">
      <c r="A750" s="15" t="str">
        <f t="shared" si="22"/>
        <v/>
      </c>
      <c r="B750" s="25" t="str">
        <f t="shared" si="23"/>
        <v/>
      </c>
      <c r="C750" s="3" t="str">
        <f>IF(Table1[[#This Row],[Tesouro Prefixado]]="","",(B750+1)^(1/252))</f>
        <v/>
      </c>
      <c r="D750" s="2" t="str">
        <f>IF(Table1[[#This Row],[Column2]]="","",(1+D749)*(C750)-1)</f>
        <v/>
      </c>
      <c r="E750" s="1" t="str">
        <f>IF(Table1[[#This Row],[Column1]]="","",VLOOKUP(A750,COPOMs!B:E,4)+prêmio_de_risco)</f>
        <v/>
      </c>
      <c r="F750" s="3" t="str">
        <f>IF(Table1[[#This Row],[Tesouro Selic: Cenário 1]]="","",(E750+1)^(1/252))</f>
        <v/>
      </c>
      <c r="G750" s="2" t="str">
        <f>IF(Table1[[#This Row],[Column4]]="","",(1+G749)*(F750)-1)</f>
        <v/>
      </c>
      <c r="H750" s="1" t="str">
        <f>IF(Table1[[#This Row],[Column1]]="","",VLOOKUP(A750,COPOMs!B:H,7)+prêmio_de_risco)</f>
        <v/>
      </c>
      <c r="I750" s="3" t="str">
        <f>IF(Table1[[#This Row],[Tesouro Selic: Cenário 2]]="","",(H750+1)^(1/252))</f>
        <v/>
      </c>
      <c r="J750" s="2" t="str">
        <f>IF(Table1[[#This Row],[Column6]]="","",(1+J749)*(I750)-1)</f>
        <v/>
      </c>
      <c r="K750" s="1" t="str">
        <f>IF(Table1[[#This Row],[Column1]]="","",VLOOKUP(A750,COPOMs!B:K,10)+prêmio_de_risco)</f>
        <v/>
      </c>
      <c r="L750" s="3" t="str">
        <f>IF(Table1[[#This Row],[Tesouro Selic: Cenário 3]]="","",(K750+1)^(1/252))</f>
        <v/>
      </c>
      <c r="M750" s="2" t="str">
        <f>IF(Table1[[#This Row],[Column8]]="","",(1+M749)*(L750)-1)</f>
        <v/>
      </c>
    </row>
    <row r="751" spans="1:13" x14ac:dyDescent="0.25">
      <c r="A751" s="15" t="str">
        <f t="shared" si="22"/>
        <v/>
      </c>
      <c r="B751" s="25" t="str">
        <f t="shared" si="23"/>
        <v/>
      </c>
      <c r="C751" s="3" t="str">
        <f>IF(Table1[[#This Row],[Tesouro Prefixado]]="","",(B751+1)^(1/252))</f>
        <v/>
      </c>
      <c r="D751" s="2" t="str">
        <f>IF(Table1[[#This Row],[Column2]]="","",(1+D750)*(C751)-1)</f>
        <v/>
      </c>
      <c r="E751" s="1" t="str">
        <f>IF(Table1[[#This Row],[Column1]]="","",VLOOKUP(A751,COPOMs!B:E,4)+prêmio_de_risco)</f>
        <v/>
      </c>
      <c r="F751" s="3" t="str">
        <f>IF(Table1[[#This Row],[Tesouro Selic: Cenário 1]]="","",(E751+1)^(1/252))</f>
        <v/>
      </c>
      <c r="G751" s="2" t="str">
        <f>IF(Table1[[#This Row],[Column4]]="","",(1+G750)*(F751)-1)</f>
        <v/>
      </c>
      <c r="H751" s="1" t="str">
        <f>IF(Table1[[#This Row],[Column1]]="","",VLOOKUP(A751,COPOMs!B:H,7)+prêmio_de_risco)</f>
        <v/>
      </c>
      <c r="I751" s="3" t="str">
        <f>IF(Table1[[#This Row],[Tesouro Selic: Cenário 2]]="","",(H751+1)^(1/252))</f>
        <v/>
      </c>
      <c r="J751" s="2" t="str">
        <f>IF(Table1[[#This Row],[Column6]]="","",(1+J750)*(I751)-1)</f>
        <v/>
      </c>
      <c r="K751" s="1" t="str">
        <f>IF(Table1[[#This Row],[Column1]]="","",VLOOKUP(A751,COPOMs!B:K,10)+prêmio_de_risco)</f>
        <v/>
      </c>
      <c r="L751" s="3" t="str">
        <f>IF(Table1[[#This Row],[Tesouro Selic: Cenário 3]]="","",(K751+1)^(1/252))</f>
        <v/>
      </c>
      <c r="M751" s="2" t="str">
        <f>IF(Table1[[#This Row],[Column8]]="","",(1+M750)*(L751)-1)</f>
        <v/>
      </c>
    </row>
    <row r="752" spans="1:13" x14ac:dyDescent="0.25">
      <c r="A752" s="15" t="str">
        <f t="shared" si="22"/>
        <v/>
      </c>
      <c r="B752" s="25" t="str">
        <f t="shared" si="23"/>
        <v/>
      </c>
      <c r="C752" s="3" t="str">
        <f>IF(Table1[[#This Row],[Tesouro Prefixado]]="","",(B752+1)^(1/252))</f>
        <v/>
      </c>
      <c r="D752" s="2" t="str">
        <f>IF(Table1[[#This Row],[Column2]]="","",(1+D751)*(C752)-1)</f>
        <v/>
      </c>
      <c r="E752" s="1" t="str">
        <f>IF(Table1[[#This Row],[Column1]]="","",VLOOKUP(A752,COPOMs!B:E,4)+prêmio_de_risco)</f>
        <v/>
      </c>
      <c r="F752" s="3" t="str">
        <f>IF(Table1[[#This Row],[Tesouro Selic: Cenário 1]]="","",(E752+1)^(1/252))</f>
        <v/>
      </c>
      <c r="G752" s="2" t="str">
        <f>IF(Table1[[#This Row],[Column4]]="","",(1+G751)*(F752)-1)</f>
        <v/>
      </c>
      <c r="H752" s="1" t="str">
        <f>IF(Table1[[#This Row],[Column1]]="","",VLOOKUP(A752,COPOMs!B:H,7)+prêmio_de_risco)</f>
        <v/>
      </c>
      <c r="I752" s="3" t="str">
        <f>IF(Table1[[#This Row],[Tesouro Selic: Cenário 2]]="","",(H752+1)^(1/252))</f>
        <v/>
      </c>
      <c r="J752" s="2" t="str">
        <f>IF(Table1[[#This Row],[Column6]]="","",(1+J751)*(I752)-1)</f>
        <v/>
      </c>
      <c r="K752" s="1" t="str">
        <f>IF(Table1[[#This Row],[Column1]]="","",VLOOKUP(A752,COPOMs!B:K,10)+prêmio_de_risco)</f>
        <v/>
      </c>
      <c r="L752" s="3" t="str">
        <f>IF(Table1[[#This Row],[Tesouro Selic: Cenário 3]]="","",(K752+1)^(1/252))</f>
        <v/>
      </c>
      <c r="M752" s="2" t="str">
        <f>IF(Table1[[#This Row],[Column8]]="","",(1+M751)*(L752)-1)</f>
        <v/>
      </c>
    </row>
    <row r="753" spans="1:13" x14ac:dyDescent="0.25">
      <c r="A753" s="15" t="str">
        <f t="shared" si="22"/>
        <v/>
      </c>
      <c r="B753" s="25" t="str">
        <f t="shared" si="23"/>
        <v/>
      </c>
      <c r="C753" s="3" t="str">
        <f>IF(Table1[[#This Row],[Tesouro Prefixado]]="","",(B753+1)^(1/252))</f>
        <v/>
      </c>
      <c r="D753" s="2" t="str">
        <f>IF(Table1[[#This Row],[Column2]]="","",(1+D752)*(C753)-1)</f>
        <v/>
      </c>
      <c r="E753" s="1" t="str">
        <f>IF(Table1[[#This Row],[Column1]]="","",VLOOKUP(A753,COPOMs!B:E,4)+prêmio_de_risco)</f>
        <v/>
      </c>
      <c r="F753" s="3" t="str">
        <f>IF(Table1[[#This Row],[Tesouro Selic: Cenário 1]]="","",(E753+1)^(1/252))</f>
        <v/>
      </c>
      <c r="G753" s="2" t="str">
        <f>IF(Table1[[#This Row],[Column4]]="","",(1+G752)*(F753)-1)</f>
        <v/>
      </c>
      <c r="H753" s="1" t="str">
        <f>IF(Table1[[#This Row],[Column1]]="","",VLOOKUP(A753,COPOMs!B:H,7)+prêmio_de_risco)</f>
        <v/>
      </c>
      <c r="I753" s="3" t="str">
        <f>IF(Table1[[#This Row],[Tesouro Selic: Cenário 2]]="","",(H753+1)^(1/252))</f>
        <v/>
      </c>
      <c r="J753" s="2" t="str">
        <f>IF(Table1[[#This Row],[Column6]]="","",(1+J752)*(I753)-1)</f>
        <v/>
      </c>
      <c r="K753" s="1" t="str">
        <f>IF(Table1[[#This Row],[Column1]]="","",VLOOKUP(A753,COPOMs!B:K,10)+prêmio_de_risco)</f>
        <v/>
      </c>
      <c r="L753" s="3" t="str">
        <f>IF(Table1[[#This Row],[Tesouro Selic: Cenário 3]]="","",(K753+1)^(1/252))</f>
        <v/>
      </c>
      <c r="M753" s="2" t="str">
        <f>IF(Table1[[#This Row],[Column8]]="","",(1+M752)*(L753)-1)</f>
        <v/>
      </c>
    </row>
    <row r="754" spans="1:13" x14ac:dyDescent="0.25">
      <c r="A754" s="15" t="str">
        <f t="shared" si="22"/>
        <v/>
      </c>
      <c r="B754" s="25" t="str">
        <f t="shared" si="23"/>
        <v/>
      </c>
      <c r="C754" s="3" t="str">
        <f>IF(Table1[[#This Row],[Tesouro Prefixado]]="","",(B754+1)^(1/252))</f>
        <v/>
      </c>
      <c r="D754" s="2" t="str">
        <f>IF(Table1[[#This Row],[Column2]]="","",(1+D753)*(C754)-1)</f>
        <v/>
      </c>
      <c r="E754" s="1" t="str">
        <f>IF(Table1[[#This Row],[Column1]]="","",VLOOKUP(A754,COPOMs!B:E,4)+prêmio_de_risco)</f>
        <v/>
      </c>
      <c r="F754" s="3" t="str">
        <f>IF(Table1[[#This Row],[Tesouro Selic: Cenário 1]]="","",(E754+1)^(1/252))</f>
        <v/>
      </c>
      <c r="G754" s="2" t="str">
        <f>IF(Table1[[#This Row],[Column4]]="","",(1+G753)*(F754)-1)</f>
        <v/>
      </c>
      <c r="H754" s="1" t="str">
        <f>IF(Table1[[#This Row],[Column1]]="","",VLOOKUP(A754,COPOMs!B:H,7)+prêmio_de_risco)</f>
        <v/>
      </c>
      <c r="I754" s="3" t="str">
        <f>IF(Table1[[#This Row],[Tesouro Selic: Cenário 2]]="","",(H754+1)^(1/252))</f>
        <v/>
      </c>
      <c r="J754" s="2" t="str">
        <f>IF(Table1[[#This Row],[Column6]]="","",(1+J753)*(I754)-1)</f>
        <v/>
      </c>
      <c r="K754" s="1" t="str">
        <f>IF(Table1[[#This Row],[Column1]]="","",VLOOKUP(A754,COPOMs!B:K,10)+prêmio_de_risco)</f>
        <v/>
      </c>
      <c r="L754" s="3" t="str">
        <f>IF(Table1[[#This Row],[Tesouro Selic: Cenário 3]]="","",(K754+1)^(1/252))</f>
        <v/>
      </c>
      <c r="M754" s="2" t="str">
        <f>IF(Table1[[#This Row],[Column8]]="","",(1+M753)*(L754)-1)</f>
        <v/>
      </c>
    </row>
    <row r="755" spans="1:13" x14ac:dyDescent="0.25">
      <c r="A755" s="15" t="str">
        <f t="shared" si="22"/>
        <v/>
      </c>
      <c r="B755" s="25" t="str">
        <f t="shared" si="23"/>
        <v/>
      </c>
      <c r="C755" s="3" t="str">
        <f>IF(Table1[[#This Row],[Tesouro Prefixado]]="","",(B755+1)^(1/252))</f>
        <v/>
      </c>
      <c r="D755" s="2" t="str">
        <f>IF(Table1[[#This Row],[Column2]]="","",(1+D754)*(C755)-1)</f>
        <v/>
      </c>
      <c r="E755" s="1" t="str">
        <f>IF(Table1[[#This Row],[Column1]]="","",VLOOKUP(A755,COPOMs!B:E,4)+prêmio_de_risco)</f>
        <v/>
      </c>
      <c r="F755" s="3" t="str">
        <f>IF(Table1[[#This Row],[Tesouro Selic: Cenário 1]]="","",(E755+1)^(1/252))</f>
        <v/>
      </c>
      <c r="G755" s="2" t="str">
        <f>IF(Table1[[#This Row],[Column4]]="","",(1+G754)*(F755)-1)</f>
        <v/>
      </c>
      <c r="H755" s="1" t="str">
        <f>IF(Table1[[#This Row],[Column1]]="","",VLOOKUP(A755,COPOMs!B:H,7)+prêmio_de_risco)</f>
        <v/>
      </c>
      <c r="I755" s="3" t="str">
        <f>IF(Table1[[#This Row],[Tesouro Selic: Cenário 2]]="","",(H755+1)^(1/252))</f>
        <v/>
      </c>
      <c r="J755" s="2" t="str">
        <f>IF(Table1[[#This Row],[Column6]]="","",(1+J754)*(I755)-1)</f>
        <v/>
      </c>
      <c r="K755" s="1" t="str">
        <f>IF(Table1[[#This Row],[Column1]]="","",VLOOKUP(A755,COPOMs!B:K,10)+prêmio_de_risco)</f>
        <v/>
      </c>
      <c r="L755" s="3" t="str">
        <f>IF(Table1[[#This Row],[Tesouro Selic: Cenário 3]]="","",(K755+1)^(1/252))</f>
        <v/>
      </c>
      <c r="M755" s="2" t="str">
        <f>IF(Table1[[#This Row],[Column8]]="","",(1+M754)*(L755)-1)</f>
        <v/>
      </c>
    </row>
    <row r="756" spans="1:13" x14ac:dyDescent="0.25">
      <c r="A756" s="15" t="str">
        <f t="shared" si="22"/>
        <v/>
      </c>
      <c r="B756" s="25" t="str">
        <f t="shared" si="23"/>
        <v/>
      </c>
      <c r="C756" s="3" t="str">
        <f>IF(Table1[[#This Row],[Tesouro Prefixado]]="","",(B756+1)^(1/252))</f>
        <v/>
      </c>
      <c r="D756" s="2" t="str">
        <f>IF(Table1[[#This Row],[Column2]]="","",(1+D755)*(C756)-1)</f>
        <v/>
      </c>
      <c r="E756" s="1" t="str">
        <f>IF(Table1[[#This Row],[Column1]]="","",VLOOKUP(A756,COPOMs!B:E,4)+prêmio_de_risco)</f>
        <v/>
      </c>
      <c r="F756" s="3" t="str">
        <f>IF(Table1[[#This Row],[Tesouro Selic: Cenário 1]]="","",(E756+1)^(1/252))</f>
        <v/>
      </c>
      <c r="G756" s="2" t="str">
        <f>IF(Table1[[#This Row],[Column4]]="","",(1+G755)*(F756)-1)</f>
        <v/>
      </c>
      <c r="H756" s="1" t="str">
        <f>IF(Table1[[#This Row],[Column1]]="","",VLOOKUP(A756,COPOMs!B:H,7)+prêmio_de_risco)</f>
        <v/>
      </c>
      <c r="I756" s="3" t="str">
        <f>IF(Table1[[#This Row],[Tesouro Selic: Cenário 2]]="","",(H756+1)^(1/252))</f>
        <v/>
      </c>
      <c r="J756" s="2" t="str">
        <f>IF(Table1[[#This Row],[Column6]]="","",(1+J755)*(I756)-1)</f>
        <v/>
      </c>
      <c r="K756" s="1" t="str">
        <f>IF(Table1[[#This Row],[Column1]]="","",VLOOKUP(A756,COPOMs!B:K,10)+prêmio_de_risco)</f>
        <v/>
      </c>
      <c r="L756" s="3" t="str">
        <f>IF(Table1[[#This Row],[Tesouro Selic: Cenário 3]]="","",(K756+1)^(1/252))</f>
        <v/>
      </c>
      <c r="M756" s="2" t="str">
        <f>IF(Table1[[#This Row],[Column8]]="","",(1+M755)*(L756)-1)</f>
        <v/>
      </c>
    </row>
    <row r="757" spans="1:13" x14ac:dyDescent="0.25">
      <c r="A757" s="15" t="str">
        <f t="shared" si="22"/>
        <v/>
      </c>
      <c r="B757" s="25" t="str">
        <f t="shared" si="23"/>
        <v/>
      </c>
      <c r="C757" s="3" t="str">
        <f>IF(Table1[[#This Row],[Tesouro Prefixado]]="","",(B757+1)^(1/252))</f>
        <v/>
      </c>
      <c r="D757" s="2" t="str">
        <f>IF(Table1[[#This Row],[Column2]]="","",(1+D756)*(C757)-1)</f>
        <v/>
      </c>
      <c r="E757" s="1" t="str">
        <f>IF(Table1[[#This Row],[Column1]]="","",VLOOKUP(A757,COPOMs!B:E,4)+prêmio_de_risco)</f>
        <v/>
      </c>
      <c r="F757" s="3" t="str">
        <f>IF(Table1[[#This Row],[Tesouro Selic: Cenário 1]]="","",(E757+1)^(1/252))</f>
        <v/>
      </c>
      <c r="G757" s="2" t="str">
        <f>IF(Table1[[#This Row],[Column4]]="","",(1+G756)*(F757)-1)</f>
        <v/>
      </c>
      <c r="H757" s="1" t="str">
        <f>IF(Table1[[#This Row],[Column1]]="","",VLOOKUP(A757,COPOMs!B:H,7)+prêmio_de_risco)</f>
        <v/>
      </c>
      <c r="I757" s="3" t="str">
        <f>IF(Table1[[#This Row],[Tesouro Selic: Cenário 2]]="","",(H757+1)^(1/252))</f>
        <v/>
      </c>
      <c r="J757" s="2" t="str">
        <f>IF(Table1[[#This Row],[Column6]]="","",(1+J756)*(I757)-1)</f>
        <v/>
      </c>
      <c r="K757" s="1" t="str">
        <f>IF(Table1[[#This Row],[Column1]]="","",VLOOKUP(A757,COPOMs!B:K,10)+prêmio_de_risco)</f>
        <v/>
      </c>
      <c r="L757" s="3" t="str">
        <f>IF(Table1[[#This Row],[Tesouro Selic: Cenário 3]]="","",(K757+1)^(1/252))</f>
        <v/>
      </c>
      <c r="M757" s="2" t="str">
        <f>IF(Table1[[#This Row],[Column8]]="","",(1+M756)*(L757)-1)</f>
        <v/>
      </c>
    </row>
    <row r="758" spans="1:13" x14ac:dyDescent="0.25">
      <c r="A758" s="15" t="str">
        <f t="shared" si="22"/>
        <v/>
      </c>
      <c r="B758" s="25" t="str">
        <f t="shared" si="23"/>
        <v/>
      </c>
      <c r="C758" s="3" t="str">
        <f>IF(Table1[[#This Row],[Tesouro Prefixado]]="","",(B758+1)^(1/252))</f>
        <v/>
      </c>
      <c r="D758" s="2" t="str">
        <f>IF(Table1[[#This Row],[Column2]]="","",(1+D757)*(C758)-1)</f>
        <v/>
      </c>
      <c r="E758" s="1" t="str">
        <f>IF(Table1[[#This Row],[Column1]]="","",VLOOKUP(A758,COPOMs!B:E,4)+prêmio_de_risco)</f>
        <v/>
      </c>
      <c r="F758" s="3" t="str">
        <f>IF(Table1[[#This Row],[Tesouro Selic: Cenário 1]]="","",(E758+1)^(1/252))</f>
        <v/>
      </c>
      <c r="G758" s="2" t="str">
        <f>IF(Table1[[#This Row],[Column4]]="","",(1+G757)*(F758)-1)</f>
        <v/>
      </c>
      <c r="H758" s="1" t="str">
        <f>IF(Table1[[#This Row],[Column1]]="","",VLOOKUP(A758,COPOMs!B:H,7)+prêmio_de_risco)</f>
        <v/>
      </c>
      <c r="I758" s="3" t="str">
        <f>IF(Table1[[#This Row],[Tesouro Selic: Cenário 2]]="","",(H758+1)^(1/252))</f>
        <v/>
      </c>
      <c r="J758" s="2" t="str">
        <f>IF(Table1[[#This Row],[Column6]]="","",(1+J757)*(I758)-1)</f>
        <v/>
      </c>
      <c r="K758" s="1" t="str">
        <f>IF(Table1[[#This Row],[Column1]]="","",VLOOKUP(A758,COPOMs!B:K,10)+prêmio_de_risco)</f>
        <v/>
      </c>
      <c r="L758" s="3" t="str">
        <f>IF(Table1[[#This Row],[Tesouro Selic: Cenário 3]]="","",(K758+1)^(1/252))</f>
        <v/>
      </c>
      <c r="M758" s="2" t="str">
        <f>IF(Table1[[#This Row],[Column8]]="","",(1+M757)*(L758)-1)</f>
        <v/>
      </c>
    </row>
    <row r="759" spans="1:13" x14ac:dyDescent="0.25">
      <c r="A759" s="15" t="str">
        <f t="shared" si="22"/>
        <v/>
      </c>
      <c r="B759" s="25" t="str">
        <f t="shared" si="23"/>
        <v/>
      </c>
      <c r="C759" s="3" t="str">
        <f>IF(Table1[[#This Row],[Tesouro Prefixado]]="","",(B759+1)^(1/252))</f>
        <v/>
      </c>
      <c r="D759" s="2" t="str">
        <f>IF(Table1[[#This Row],[Column2]]="","",(1+D758)*(C759)-1)</f>
        <v/>
      </c>
      <c r="E759" s="1" t="str">
        <f>IF(Table1[[#This Row],[Column1]]="","",VLOOKUP(A759,COPOMs!B:E,4)+prêmio_de_risco)</f>
        <v/>
      </c>
      <c r="F759" s="3" t="str">
        <f>IF(Table1[[#This Row],[Tesouro Selic: Cenário 1]]="","",(E759+1)^(1/252))</f>
        <v/>
      </c>
      <c r="G759" s="2" t="str">
        <f>IF(Table1[[#This Row],[Column4]]="","",(1+G758)*(F759)-1)</f>
        <v/>
      </c>
      <c r="H759" s="1" t="str">
        <f>IF(Table1[[#This Row],[Column1]]="","",VLOOKUP(A759,COPOMs!B:H,7)+prêmio_de_risco)</f>
        <v/>
      </c>
      <c r="I759" s="3" t="str">
        <f>IF(Table1[[#This Row],[Tesouro Selic: Cenário 2]]="","",(H759+1)^(1/252))</f>
        <v/>
      </c>
      <c r="J759" s="2" t="str">
        <f>IF(Table1[[#This Row],[Column6]]="","",(1+J758)*(I759)-1)</f>
        <v/>
      </c>
      <c r="K759" s="1" t="str">
        <f>IF(Table1[[#This Row],[Column1]]="","",VLOOKUP(A759,COPOMs!B:K,10)+prêmio_de_risco)</f>
        <v/>
      </c>
      <c r="L759" s="3" t="str">
        <f>IF(Table1[[#This Row],[Tesouro Selic: Cenário 3]]="","",(K759+1)^(1/252))</f>
        <v/>
      </c>
      <c r="M759" s="2" t="str">
        <f>IF(Table1[[#This Row],[Column8]]="","",(1+M758)*(L759)-1)</f>
        <v/>
      </c>
    </row>
    <row r="760" spans="1:13" x14ac:dyDescent="0.25">
      <c r="A760" s="15" t="str">
        <f t="shared" si="22"/>
        <v/>
      </c>
      <c r="B760" s="25" t="str">
        <f t="shared" si="23"/>
        <v/>
      </c>
      <c r="C760" s="3" t="str">
        <f>IF(Table1[[#This Row],[Tesouro Prefixado]]="","",(B760+1)^(1/252))</f>
        <v/>
      </c>
      <c r="D760" s="2" t="str">
        <f>IF(Table1[[#This Row],[Column2]]="","",(1+D759)*(C760)-1)</f>
        <v/>
      </c>
      <c r="E760" s="1" t="str">
        <f>IF(Table1[[#This Row],[Column1]]="","",VLOOKUP(A760,COPOMs!B:E,4)+prêmio_de_risco)</f>
        <v/>
      </c>
      <c r="F760" s="3" t="str">
        <f>IF(Table1[[#This Row],[Tesouro Selic: Cenário 1]]="","",(E760+1)^(1/252))</f>
        <v/>
      </c>
      <c r="G760" s="2" t="str">
        <f>IF(Table1[[#This Row],[Column4]]="","",(1+G759)*(F760)-1)</f>
        <v/>
      </c>
      <c r="H760" s="1" t="str">
        <f>IF(Table1[[#This Row],[Column1]]="","",VLOOKUP(A760,COPOMs!B:H,7)+prêmio_de_risco)</f>
        <v/>
      </c>
      <c r="I760" s="3" t="str">
        <f>IF(Table1[[#This Row],[Tesouro Selic: Cenário 2]]="","",(H760+1)^(1/252))</f>
        <v/>
      </c>
      <c r="J760" s="2" t="str">
        <f>IF(Table1[[#This Row],[Column6]]="","",(1+J759)*(I760)-1)</f>
        <v/>
      </c>
      <c r="K760" s="1" t="str">
        <f>IF(Table1[[#This Row],[Column1]]="","",VLOOKUP(A760,COPOMs!B:K,10)+prêmio_de_risco)</f>
        <v/>
      </c>
      <c r="L760" s="3" t="str">
        <f>IF(Table1[[#This Row],[Tesouro Selic: Cenário 3]]="","",(K760+1)^(1/252))</f>
        <v/>
      </c>
      <c r="M760" s="2" t="str">
        <f>IF(Table1[[#This Row],[Column8]]="","",(1+M759)*(L760)-1)</f>
        <v/>
      </c>
    </row>
    <row r="761" spans="1:13" x14ac:dyDescent="0.25">
      <c r="A761" s="15" t="str">
        <f t="shared" si="22"/>
        <v/>
      </c>
      <c r="B761" s="25" t="str">
        <f t="shared" si="23"/>
        <v/>
      </c>
      <c r="C761" s="3" t="str">
        <f>IF(Table1[[#This Row],[Tesouro Prefixado]]="","",(B761+1)^(1/252))</f>
        <v/>
      </c>
      <c r="D761" s="2" t="str">
        <f>IF(Table1[[#This Row],[Column2]]="","",(1+D760)*(C761)-1)</f>
        <v/>
      </c>
      <c r="E761" s="1" t="str">
        <f>IF(Table1[[#This Row],[Column1]]="","",VLOOKUP(A761,COPOMs!B:E,4)+prêmio_de_risco)</f>
        <v/>
      </c>
      <c r="F761" s="3" t="str">
        <f>IF(Table1[[#This Row],[Tesouro Selic: Cenário 1]]="","",(E761+1)^(1/252))</f>
        <v/>
      </c>
      <c r="G761" s="2" t="str">
        <f>IF(Table1[[#This Row],[Column4]]="","",(1+G760)*(F761)-1)</f>
        <v/>
      </c>
      <c r="H761" s="1" t="str">
        <f>IF(Table1[[#This Row],[Column1]]="","",VLOOKUP(A761,COPOMs!B:H,7)+prêmio_de_risco)</f>
        <v/>
      </c>
      <c r="I761" s="3" t="str">
        <f>IF(Table1[[#This Row],[Tesouro Selic: Cenário 2]]="","",(H761+1)^(1/252))</f>
        <v/>
      </c>
      <c r="J761" s="2" t="str">
        <f>IF(Table1[[#This Row],[Column6]]="","",(1+J760)*(I761)-1)</f>
        <v/>
      </c>
      <c r="K761" s="1" t="str">
        <f>IF(Table1[[#This Row],[Column1]]="","",VLOOKUP(A761,COPOMs!B:K,10)+prêmio_de_risco)</f>
        <v/>
      </c>
      <c r="L761" s="3" t="str">
        <f>IF(Table1[[#This Row],[Tesouro Selic: Cenário 3]]="","",(K761+1)^(1/252))</f>
        <v/>
      </c>
      <c r="M761" s="2" t="str">
        <f>IF(Table1[[#This Row],[Column8]]="","",(1+M760)*(L761)-1)</f>
        <v/>
      </c>
    </row>
    <row r="762" spans="1:13" x14ac:dyDescent="0.25">
      <c r="A762" s="15" t="str">
        <f t="shared" si="22"/>
        <v/>
      </c>
      <c r="B762" s="25" t="str">
        <f t="shared" si="23"/>
        <v/>
      </c>
      <c r="C762" s="3" t="str">
        <f>IF(Table1[[#This Row],[Tesouro Prefixado]]="","",(B762+1)^(1/252))</f>
        <v/>
      </c>
      <c r="D762" s="2" t="str">
        <f>IF(Table1[[#This Row],[Column2]]="","",(1+D761)*(C762)-1)</f>
        <v/>
      </c>
      <c r="E762" s="1" t="str">
        <f>IF(Table1[[#This Row],[Column1]]="","",VLOOKUP(A762,COPOMs!B:E,4)+prêmio_de_risco)</f>
        <v/>
      </c>
      <c r="F762" s="3" t="str">
        <f>IF(Table1[[#This Row],[Tesouro Selic: Cenário 1]]="","",(E762+1)^(1/252))</f>
        <v/>
      </c>
      <c r="G762" s="2" t="str">
        <f>IF(Table1[[#This Row],[Column4]]="","",(1+G761)*(F762)-1)</f>
        <v/>
      </c>
      <c r="H762" s="1" t="str">
        <f>IF(Table1[[#This Row],[Column1]]="","",VLOOKUP(A762,COPOMs!B:H,7)+prêmio_de_risco)</f>
        <v/>
      </c>
      <c r="I762" s="3" t="str">
        <f>IF(Table1[[#This Row],[Tesouro Selic: Cenário 2]]="","",(H762+1)^(1/252))</f>
        <v/>
      </c>
      <c r="J762" s="2" t="str">
        <f>IF(Table1[[#This Row],[Column6]]="","",(1+J761)*(I762)-1)</f>
        <v/>
      </c>
      <c r="K762" s="1" t="str">
        <f>IF(Table1[[#This Row],[Column1]]="","",VLOOKUP(A762,COPOMs!B:K,10)+prêmio_de_risco)</f>
        <v/>
      </c>
      <c r="L762" s="3" t="str">
        <f>IF(Table1[[#This Row],[Tesouro Selic: Cenário 3]]="","",(K762+1)^(1/252))</f>
        <v/>
      </c>
      <c r="M762" s="2" t="str">
        <f>IF(Table1[[#This Row],[Column8]]="","",(1+M761)*(L762)-1)</f>
        <v/>
      </c>
    </row>
    <row r="763" spans="1:13" x14ac:dyDescent="0.25">
      <c r="A763" s="15" t="str">
        <f t="shared" si="22"/>
        <v/>
      </c>
      <c r="B763" s="25" t="str">
        <f t="shared" si="23"/>
        <v/>
      </c>
      <c r="C763" s="3" t="str">
        <f>IF(Table1[[#This Row],[Tesouro Prefixado]]="","",(B763+1)^(1/252))</f>
        <v/>
      </c>
      <c r="D763" s="2" t="str">
        <f>IF(Table1[[#This Row],[Column2]]="","",(1+D762)*(C763)-1)</f>
        <v/>
      </c>
      <c r="E763" s="1" t="str">
        <f>IF(Table1[[#This Row],[Column1]]="","",VLOOKUP(A763,COPOMs!B:E,4)+prêmio_de_risco)</f>
        <v/>
      </c>
      <c r="F763" s="3" t="str">
        <f>IF(Table1[[#This Row],[Tesouro Selic: Cenário 1]]="","",(E763+1)^(1/252))</f>
        <v/>
      </c>
      <c r="G763" s="2" t="str">
        <f>IF(Table1[[#This Row],[Column4]]="","",(1+G762)*(F763)-1)</f>
        <v/>
      </c>
      <c r="H763" s="1" t="str">
        <f>IF(Table1[[#This Row],[Column1]]="","",VLOOKUP(A763,COPOMs!B:H,7)+prêmio_de_risco)</f>
        <v/>
      </c>
      <c r="I763" s="3" t="str">
        <f>IF(Table1[[#This Row],[Tesouro Selic: Cenário 2]]="","",(H763+1)^(1/252))</f>
        <v/>
      </c>
      <c r="J763" s="2" t="str">
        <f>IF(Table1[[#This Row],[Column6]]="","",(1+J762)*(I763)-1)</f>
        <v/>
      </c>
      <c r="K763" s="1" t="str">
        <f>IF(Table1[[#This Row],[Column1]]="","",VLOOKUP(A763,COPOMs!B:K,10)+prêmio_de_risco)</f>
        <v/>
      </c>
      <c r="L763" s="3" t="str">
        <f>IF(Table1[[#This Row],[Tesouro Selic: Cenário 3]]="","",(K763+1)^(1/252))</f>
        <v/>
      </c>
      <c r="M763" s="2" t="str">
        <f>IF(Table1[[#This Row],[Column8]]="","",(1+M762)*(L763)-1)</f>
        <v/>
      </c>
    </row>
    <row r="764" spans="1:13" x14ac:dyDescent="0.25">
      <c r="A764" s="15" t="str">
        <f t="shared" si="22"/>
        <v/>
      </c>
      <c r="B764" s="25" t="str">
        <f t="shared" si="23"/>
        <v/>
      </c>
      <c r="C764" s="3" t="str">
        <f>IF(Table1[[#This Row],[Tesouro Prefixado]]="","",(B764+1)^(1/252))</f>
        <v/>
      </c>
      <c r="D764" s="2" t="str">
        <f>IF(Table1[[#This Row],[Column2]]="","",(1+D763)*(C764)-1)</f>
        <v/>
      </c>
      <c r="E764" s="1" t="str">
        <f>IF(Table1[[#This Row],[Column1]]="","",VLOOKUP(A764,COPOMs!B:E,4)+prêmio_de_risco)</f>
        <v/>
      </c>
      <c r="F764" s="3" t="str">
        <f>IF(Table1[[#This Row],[Tesouro Selic: Cenário 1]]="","",(E764+1)^(1/252))</f>
        <v/>
      </c>
      <c r="G764" s="2" t="str">
        <f>IF(Table1[[#This Row],[Column4]]="","",(1+G763)*(F764)-1)</f>
        <v/>
      </c>
      <c r="H764" s="1" t="str">
        <f>IF(Table1[[#This Row],[Column1]]="","",VLOOKUP(A764,COPOMs!B:H,7)+prêmio_de_risco)</f>
        <v/>
      </c>
      <c r="I764" s="3" t="str">
        <f>IF(Table1[[#This Row],[Tesouro Selic: Cenário 2]]="","",(H764+1)^(1/252))</f>
        <v/>
      </c>
      <c r="J764" s="2" t="str">
        <f>IF(Table1[[#This Row],[Column6]]="","",(1+J763)*(I764)-1)</f>
        <v/>
      </c>
      <c r="K764" s="1" t="str">
        <f>IF(Table1[[#This Row],[Column1]]="","",VLOOKUP(A764,COPOMs!B:K,10)+prêmio_de_risco)</f>
        <v/>
      </c>
      <c r="L764" s="3" t="str">
        <f>IF(Table1[[#This Row],[Tesouro Selic: Cenário 3]]="","",(K764+1)^(1/252))</f>
        <v/>
      </c>
      <c r="M764" s="2" t="str">
        <f>IF(Table1[[#This Row],[Column8]]="","",(1+M763)*(L764)-1)</f>
        <v/>
      </c>
    </row>
    <row r="765" spans="1:13" x14ac:dyDescent="0.25">
      <c r="A765" s="15" t="str">
        <f t="shared" si="22"/>
        <v/>
      </c>
      <c r="B765" s="25" t="str">
        <f t="shared" si="23"/>
        <v/>
      </c>
      <c r="C765" s="3" t="str">
        <f>IF(Table1[[#This Row],[Tesouro Prefixado]]="","",(B765+1)^(1/252))</f>
        <v/>
      </c>
      <c r="D765" s="2" t="str">
        <f>IF(Table1[[#This Row],[Column2]]="","",(1+D764)*(C765)-1)</f>
        <v/>
      </c>
      <c r="E765" s="1" t="str">
        <f>IF(Table1[[#This Row],[Column1]]="","",VLOOKUP(A765,COPOMs!B:E,4)+prêmio_de_risco)</f>
        <v/>
      </c>
      <c r="F765" s="3" t="str">
        <f>IF(Table1[[#This Row],[Tesouro Selic: Cenário 1]]="","",(E765+1)^(1/252))</f>
        <v/>
      </c>
      <c r="G765" s="2" t="str">
        <f>IF(Table1[[#This Row],[Column4]]="","",(1+G764)*(F765)-1)</f>
        <v/>
      </c>
      <c r="H765" s="1" t="str">
        <f>IF(Table1[[#This Row],[Column1]]="","",VLOOKUP(A765,COPOMs!B:H,7)+prêmio_de_risco)</f>
        <v/>
      </c>
      <c r="I765" s="3" t="str">
        <f>IF(Table1[[#This Row],[Tesouro Selic: Cenário 2]]="","",(H765+1)^(1/252))</f>
        <v/>
      </c>
      <c r="J765" s="2" t="str">
        <f>IF(Table1[[#This Row],[Column6]]="","",(1+J764)*(I765)-1)</f>
        <v/>
      </c>
      <c r="K765" s="1" t="str">
        <f>IF(Table1[[#This Row],[Column1]]="","",VLOOKUP(A765,COPOMs!B:K,10)+prêmio_de_risco)</f>
        <v/>
      </c>
      <c r="L765" s="3" t="str">
        <f>IF(Table1[[#This Row],[Tesouro Selic: Cenário 3]]="","",(K765+1)^(1/252))</f>
        <v/>
      </c>
      <c r="M765" s="2" t="str">
        <f>IF(Table1[[#This Row],[Column8]]="","",(1+M764)*(L765)-1)</f>
        <v/>
      </c>
    </row>
    <row r="766" spans="1:13" x14ac:dyDescent="0.25">
      <c r="A766" s="15" t="str">
        <f t="shared" si="22"/>
        <v/>
      </c>
      <c r="B766" s="25" t="str">
        <f t="shared" si="23"/>
        <v/>
      </c>
      <c r="C766" s="3" t="str">
        <f>IF(Table1[[#This Row],[Tesouro Prefixado]]="","",(B766+1)^(1/252))</f>
        <v/>
      </c>
      <c r="D766" s="2" t="str">
        <f>IF(Table1[[#This Row],[Column2]]="","",(1+D765)*(C766)-1)</f>
        <v/>
      </c>
      <c r="E766" s="1" t="str">
        <f>IF(Table1[[#This Row],[Column1]]="","",VLOOKUP(A766,COPOMs!B:E,4)+prêmio_de_risco)</f>
        <v/>
      </c>
      <c r="F766" s="3" t="str">
        <f>IF(Table1[[#This Row],[Tesouro Selic: Cenário 1]]="","",(E766+1)^(1/252))</f>
        <v/>
      </c>
      <c r="G766" s="2" t="str">
        <f>IF(Table1[[#This Row],[Column4]]="","",(1+G765)*(F766)-1)</f>
        <v/>
      </c>
      <c r="H766" s="1" t="str">
        <f>IF(Table1[[#This Row],[Column1]]="","",VLOOKUP(A766,COPOMs!B:H,7)+prêmio_de_risco)</f>
        <v/>
      </c>
      <c r="I766" s="3" t="str">
        <f>IF(Table1[[#This Row],[Tesouro Selic: Cenário 2]]="","",(H766+1)^(1/252))</f>
        <v/>
      </c>
      <c r="J766" s="2" t="str">
        <f>IF(Table1[[#This Row],[Column6]]="","",(1+J765)*(I766)-1)</f>
        <v/>
      </c>
      <c r="K766" s="1" t="str">
        <f>IF(Table1[[#This Row],[Column1]]="","",VLOOKUP(A766,COPOMs!B:K,10)+prêmio_de_risco)</f>
        <v/>
      </c>
      <c r="L766" s="3" t="str">
        <f>IF(Table1[[#This Row],[Tesouro Selic: Cenário 3]]="","",(K766+1)^(1/252))</f>
        <v/>
      </c>
      <c r="M766" s="2" t="str">
        <f>IF(Table1[[#This Row],[Column8]]="","",(1+M765)*(L766)-1)</f>
        <v/>
      </c>
    </row>
    <row r="767" spans="1:13" x14ac:dyDescent="0.25">
      <c r="A767" s="15" t="str">
        <f t="shared" si="22"/>
        <v/>
      </c>
      <c r="B767" s="25" t="str">
        <f t="shared" si="23"/>
        <v/>
      </c>
      <c r="C767" s="3" t="str">
        <f>IF(Table1[[#This Row],[Tesouro Prefixado]]="","",(B767+1)^(1/252))</f>
        <v/>
      </c>
      <c r="D767" s="2" t="str">
        <f>IF(Table1[[#This Row],[Column2]]="","",(1+D766)*(C767)-1)</f>
        <v/>
      </c>
      <c r="E767" s="1" t="str">
        <f>IF(Table1[[#This Row],[Column1]]="","",VLOOKUP(A767,COPOMs!B:E,4)+prêmio_de_risco)</f>
        <v/>
      </c>
      <c r="F767" s="3" t="str">
        <f>IF(Table1[[#This Row],[Tesouro Selic: Cenário 1]]="","",(E767+1)^(1/252))</f>
        <v/>
      </c>
      <c r="G767" s="2" t="str">
        <f>IF(Table1[[#This Row],[Column4]]="","",(1+G766)*(F767)-1)</f>
        <v/>
      </c>
      <c r="H767" s="1" t="str">
        <f>IF(Table1[[#This Row],[Column1]]="","",VLOOKUP(A767,COPOMs!B:H,7)+prêmio_de_risco)</f>
        <v/>
      </c>
      <c r="I767" s="3" t="str">
        <f>IF(Table1[[#This Row],[Tesouro Selic: Cenário 2]]="","",(H767+1)^(1/252))</f>
        <v/>
      </c>
      <c r="J767" s="2" t="str">
        <f>IF(Table1[[#This Row],[Column6]]="","",(1+J766)*(I767)-1)</f>
        <v/>
      </c>
      <c r="K767" s="1" t="str">
        <f>IF(Table1[[#This Row],[Column1]]="","",VLOOKUP(A767,COPOMs!B:K,10)+prêmio_de_risco)</f>
        <v/>
      </c>
      <c r="L767" s="3" t="str">
        <f>IF(Table1[[#This Row],[Tesouro Selic: Cenário 3]]="","",(K767+1)^(1/252))</f>
        <v/>
      </c>
      <c r="M767" s="2" t="str">
        <f>IF(Table1[[#This Row],[Column8]]="","",(1+M766)*(L767)-1)</f>
        <v/>
      </c>
    </row>
    <row r="768" spans="1:13" x14ac:dyDescent="0.25">
      <c r="A768" s="15" t="str">
        <f t="shared" si="22"/>
        <v/>
      </c>
      <c r="B768" s="25" t="str">
        <f t="shared" si="23"/>
        <v/>
      </c>
      <c r="C768" s="3" t="str">
        <f>IF(Table1[[#This Row],[Tesouro Prefixado]]="","",(B768+1)^(1/252))</f>
        <v/>
      </c>
      <c r="D768" s="2" t="str">
        <f>IF(Table1[[#This Row],[Column2]]="","",(1+D767)*(C768)-1)</f>
        <v/>
      </c>
      <c r="E768" s="1" t="str">
        <f>IF(Table1[[#This Row],[Column1]]="","",VLOOKUP(A768,COPOMs!B:E,4)+prêmio_de_risco)</f>
        <v/>
      </c>
      <c r="F768" s="3" t="str">
        <f>IF(Table1[[#This Row],[Tesouro Selic: Cenário 1]]="","",(E768+1)^(1/252))</f>
        <v/>
      </c>
      <c r="G768" s="2" t="str">
        <f>IF(Table1[[#This Row],[Column4]]="","",(1+G767)*(F768)-1)</f>
        <v/>
      </c>
      <c r="H768" s="1" t="str">
        <f>IF(Table1[[#This Row],[Column1]]="","",VLOOKUP(A768,COPOMs!B:H,7)+prêmio_de_risco)</f>
        <v/>
      </c>
      <c r="I768" s="3" t="str">
        <f>IF(Table1[[#This Row],[Tesouro Selic: Cenário 2]]="","",(H768+1)^(1/252))</f>
        <v/>
      </c>
      <c r="J768" s="2" t="str">
        <f>IF(Table1[[#This Row],[Column6]]="","",(1+J767)*(I768)-1)</f>
        <v/>
      </c>
      <c r="K768" s="1" t="str">
        <f>IF(Table1[[#This Row],[Column1]]="","",VLOOKUP(A768,COPOMs!B:K,10)+prêmio_de_risco)</f>
        <v/>
      </c>
      <c r="L768" s="3" t="str">
        <f>IF(Table1[[#This Row],[Tesouro Selic: Cenário 3]]="","",(K768+1)^(1/252))</f>
        <v/>
      </c>
      <c r="M768" s="2" t="str">
        <f>IF(Table1[[#This Row],[Column8]]="","",(1+M767)*(L768)-1)</f>
        <v/>
      </c>
    </row>
    <row r="769" spans="1:13" x14ac:dyDescent="0.25">
      <c r="A769" s="15" t="str">
        <f t="shared" si="22"/>
        <v/>
      </c>
      <c r="B769" s="25" t="str">
        <f t="shared" si="23"/>
        <v/>
      </c>
      <c r="C769" s="3" t="str">
        <f>IF(Table1[[#This Row],[Tesouro Prefixado]]="","",(B769+1)^(1/252))</f>
        <v/>
      </c>
      <c r="D769" s="2" t="str">
        <f>IF(Table1[[#This Row],[Column2]]="","",(1+D768)*(C769)-1)</f>
        <v/>
      </c>
      <c r="E769" s="1" t="str">
        <f>IF(Table1[[#This Row],[Column1]]="","",VLOOKUP(A769,COPOMs!B:E,4)+prêmio_de_risco)</f>
        <v/>
      </c>
      <c r="F769" s="3" t="str">
        <f>IF(Table1[[#This Row],[Tesouro Selic: Cenário 1]]="","",(E769+1)^(1/252))</f>
        <v/>
      </c>
      <c r="G769" s="2" t="str">
        <f>IF(Table1[[#This Row],[Column4]]="","",(1+G768)*(F769)-1)</f>
        <v/>
      </c>
      <c r="H769" s="1" t="str">
        <f>IF(Table1[[#This Row],[Column1]]="","",VLOOKUP(A769,COPOMs!B:H,7)+prêmio_de_risco)</f>
        <v/>
      </c>
      <c r="I769" s="3" t="str">
        <f>IF(Table1[[#This Row],[Tesouro Selic: Cenário 2]]="","",(H769+1)^(1/252))</f>
        <v/>
      </c>
      <c r="J769" s="2" t="str">
        <f>IF(Table1[[#This Row],[Column6]]="","",(1+J768)*(I769)-1)</f>
        <v/>
      </c>
      <c r="K769" s="1" t="str">
        <f>IF(Table1[[#This Row],[Column1]]="","",VLOOKUP(A769,COPOMs!B:K,10)+prêmio_de_risco)</f>
        <v/>
      </c>
      <c r="L769" s="3" t="str">
        <f>IF(Table1[[#This Row],[Tesouro Selic: Cenário 3]]="","",(K769+1)^(1/252))</f>
        <v/>
      </c>
      <c r="M769" s="2" t="str">
        <f>IF(Table1[[#This Row],[Column8]]="","",(1+M768)*(L769)-1)</f>
        <v/>
      </c>
    </row>
    <row r="770" spans="1:13" x14ac:dyDescent="0.25">
      <c r="A770" s="15" t="str">
        <f t="shared" si="22"/>
        <v/>
      </c>
      <c r="B770" s="25" t="str">
        <f t="shared" si="23"/>
        <v/>
      </c>
      <c r="C770" s="3" t="str">
        <f>IF(Table1[[#This Row],[Tesouro Prefixado]]="","",(B770+1)^(1/252))</f>
        <v/>
      </c>
      <c r="D770" s="2" t="str">
        <f>IF(Table1[[#This Row],[Column2]]="","",(1+D769)*(C770)-1)</f>
        <v/>
      </c>
      <c r="E770" s="1" t="str">
        <f>IF(Table1[[#This Row],[Column1]]="","",VLOOKUP(A770,COPOMs!B:E,4)+prêmio_de_risco)</f>
        <v/>
      </c>
      <c r="F770" s="3" t="str">
        <f>IF(Table1[[#This Row],[Tesouro Selic: Cenário 1]]="","",(E770+1)^(1/252))</f>
        <v/>
      </c>
      <c r="G770" s="2" t="str">
        <f>IF(Table1[[#This Row],[Column4]]="","",(1+G769)*(F770)-1)</f>
        <v/>
      </c>
      <c r="H770" s="1" t="str">
        <f>IF(Table1[[#This Row],[Column1]]="","",VLOOKUP(A770,COPOMs!B:H,7)+prêmio_de_risco)</f>
        <v/>
      </c>
      <c r="I770" s="3" t="str">
        <f>IF(Table1[[#This Row],[Tesouro Selic: Cenário 2]]="","",(H770+1)^(1/252))</f>
        <v/>
      </c>
      <c r="J770" s="2" t="str">
        <f>IF(Table1[[#This Row],[Column6]]="","",(1+J769)*(I770)-1)</f>
        <v/>
      </c>
      <c r="K770" s="1" t="str">
        <f>IF(Table1[[#This Row],[Column1]]="","",VLOOKUP(A770,COPOMs!B:K,10)+prêmio_de_risco)</f>
        <v/>
      </c>
      <c r="L770" s="3" t="str">
        <f>IF(Table1[[#This Row],[Tesouro Selic: Cenário 3]]="","",(K770+1)^(1/252))</f>
        <v/>
      </c>
      <c r="M770" s="2" t="str">
        <f>IF(Table1[[#This Row],[Column8]]="","",(1+M769)*(L770)-1)</f>
        <v/>
      </c>
    </row>
    <row r="771" spans="1:13" x14ac:dyDescent="0.25">
      <c r="A771" s="15" t="str">
        <f t="shared" ref="A771:A834" si="24">IFERROR(IF(WORKDAY(A770,1,feriados)&lt;=vencimento,WORKDAY(A770,1,feriados),""),"")</f>
        <v/>
      </c>
      <c r="B771" s="25" t="str">
        <f t="shared" ref="B771:B834" si="25">IF(A771="","",taxa_pré)</f>
        <v/>
      </c>
      <c r="C771" s="3" t="str">
        <f>IF(Table1[[#This Row],[Tesouro Prefixado]]="","",(B771+1)^(1/252))</f>
        <v/>
      </c>
      <c r="D771" s="2" t="str">
        <f>IF(Table1[[#This Row],[Column2]]="","",(1+D770)*(C771)-1)</f>
        <v/>
      </c>
      <c r="E771" s="1" t="str">
        <f>IF(Table1[[#This Row],[Column1]]="","",VLOOKUP(A771,COPOMs!B:E,4)+prêmio_de_risco)</f>
        <v/>
      </c>
      <c r="F771" s="3" t="str">
        <f>IF(Table1[[#This Row],[Tesouro Selic: Cenário 1]]="","",(E771+1)^(1/252))</f>
        <v/>
      </c>
      <c r="G771" s="2" t="str">
        <f>IF(Table1[[#This Row],[Column4]]="","",(1+G770)*(F771)-1)</f>
        <v/>
      </c>
      <c r="H771" s="1" t="str">
        <f>IF(Table1[[#This Row],[Column1]]="","",VLOOKUP(A771,COPOMs!B:H,7)+prêmio_de_risco)</f>
        <v/>
      </c>
      <c r="I771" s="3" t="str">
        <f>IF(Table1[[#This Row],[Tesouro Selic: Cenário 2]]="","",(H771+1)^(1/252))</f>
        <v/>
      </c>
      <c r="J771" s="2" t="str">
        <f>IF(Table1[[#This Row],[Column6]]="","",(1+J770)*(I771)-1)</f>
        <v/>
      </c>
      <c r="K771" s="1" t="str">
        <f>IF(Table1[[#This Row],[Column1]]="","",VLOOKUP(A771,COPOMs!B:K,10)+prêmio_de_risco)</f>
        <v/>
      </c>
      <c r="L771" s="3" t="str">
        <f>IF(Table1[[#This Row],[Tesouro Selic: Cenário 3]]="","",(K771+1)^(1/252))</f>
        <v/>
      </c>
      <c r="M771" s="2" t="str">
        <f>IF(Table1[[#This Row],[Column8]]="","",(1+M770)*(L771)-1)</f>
        <v/>
      </c>
    </row>
    <row r="772" spans="1:13" x14ac:dyDescent="0.25">
      <c r="A772" s="15" t="str">
        <f t="shared" si="24"/>
        <v/>
      </c>
      <c r="B772" s="25" t="str">
        <f t="shared" si="25"/>
        <v/>
      </c>
      <c r="C772" s="3" t="str">
        <f>IF(Table1[[#This Row],[Tesouro Prefixado]]="","",(B772+1)^(1/252))</f>
        <v/>
      </c>
      <c r="D772" s="2" t="str">
        <f>IF(Table1[[#This Row],[Column2]]="","",(1+D771)*(C772)-1)</f>
        <v/>
      </c>
      <c r="E772" s="1" t="str">
        <f>IF(Table1[[#This Row],[Column1]]="","",VLOOKUP(A772,COPOMs!B:E,4)+prêmio_de_risco)</f>
        <v/>
      </c>
      <c r="F772" s="3" t="str">
        <f>IF(Table1[[#This Row],[Tesouro Selic: Cenário 1]]="","",(E772+1)^(1/252))</f>
        <v/>
      </c>
      <c r="G772" s="2" t="str">
        <f>IF(Table1[[#This Row],[Column4]]="","",(1+G771)*(F772)-1)</f>
        <v/>
      </c>
      <c r="H772" s="1" t="str">
        <f>IF(Table1[[#This Row],[Column1]]="","",VLOOKUP(A772,COPOMs!B:H,7)+prêmio_de_risco)</f>
        <v/>
      </c>
      <c r="I772" s="3" t="str">
        <f>IF(Table1[[#This Row],[Tesouro Selic: Cenário 2]]="","",(H772+1)^(1/252))</f>
        <v/>
      </c>
      <c r="J772" s="2" t="str">
        <f>IF(Table1[[#This Row],[Column6]]="","",(1+J771)*(I772)-1)</f>
        <v/>
      </c>
      <c r="K772" s="1" t="str">
        <f>IF(Table1[[#This Row],[Column1]]="","",VLOOKUP(A772,COPOMs!B:K,10)+prêmio_de_risco)</f>
        <v/>
      </c>
      <c r="L772" s="3" t="str">
        <f>IF(Table1[[#This Row],[Tesouro Selic: Cenário 3]]="","",(K772+1)^(1/252))</f>
        <v/>
      </c>
      <c r="M772" s="2" t="str">
        <f>IF(Table1[[#This Row],[Column8]]="","",(1+M771)*(L772)-1)</f>
        <v/>
      </c>
    </row>
    <row r="773" spans="1:13" x14ac:dyDescent="0.25">
      <c r="A773" s="15" t="str">
        <f t="shared" si="24"/>
        <v/>
      </c>
      <c r="B773" s="25" t="str">
        <f t="shared" si="25"/>
        <v/>
      </c>
      <c r="C773" s="3" t="str">
        <f>IF(Table1[[#This Row],[Tesouro Prefixado]]="","",(B773+1)^(1/252))</f>
        <v/>
      </c>
      <c r="D773" s="2" t="str">
        <f>IF(Table1[[#This Row],[Column2]]="","",(1+D772)*(C773)-1)</f>
        <v/>
      </c>
      <c r="E773" s="1" t="str">
        <f>IF(Table1[[#This Row],[Column1]]="","",VLOOKUP(A773,COPOMs!B:E,4)+prêmio_de_risco)</f>
        <v/>
      </c>
      <c r="F773" s="3" t="str">
        <f>IF(Table1[[#This Row],[Tesouro Selic: Cenário 1]]="","",(E773+1)^(1/252))</f>
        <v/>
      </c>
      <c r="G773" s="2" t="str">
        <f>IF(Table1[[#This Row],[Column4]]="","",(1+G772)*(F773)-1)</f>
        <v/>
      </c>
      <c r="H773" s="1" t="str">
        <f>IF(Table1[[#This Row],[Column1]]="","",VLOOKUP(A773,COPOMs!B:H,7)+prêmio_de_risco)</f>
        <v/>
      </c>
      <c r="I773" s="3" t="str">
        <f>IF(Table1[[#This Row],[Tesouro Selic: Cenário 2]]="","",(H773+1)^(1/252))</f>
        <v/>
      </c>
      <c r="J773" s="2" t="str">
        <f>IF(Table1[[#This Row],[Column6]]="","",(1+J772)*(I773)-1)</f>
        <v/>
      </c>
      <c r="K773" s="1" t="str">
        <f>IF(Table1[[#This Row],[Column1]]="","",VLOOKUP(A773,COPOMs!B:K,10)+prêmio_de_risco)</f>
        <v/>
      </c>
      <c r="L773" s="3" t="str">
        <f>IF(Table1[[#This Row],[Tesouro Selic: Cenário 3]]="","",(K773+1)^(1/252))</f>
        <v/>
      </c>
      <c r="M773" s="2" t="str">
        <f>IF(Table1[[#This Row],[Column8]]="","",(1+M772)*(L773)-1)</f>
        <v/>
      </c>
    </row>
    <row r="774" spans="1:13" x14ac:dyDescent="0.25">
      <c r="A774" s="15" t="str">
        <f t="shared" si="24"/>
        <v/>
      </c>
      <c r="B774" s="25" t="str">
        <f t="shared" si="25"/>
        <v/>
      </c>
      <c r="C774" s="3" t="str">
        <f>IF(Table1[[#This Row],[Tesouro Prefixado]]="","",(B774+1)^(1/252))</f>
        <v/>
      </c>
      <c r="D774" s="2" t="str">
        <f>IF(Table1[[#This Row],[Column2]]="","",(1+D773)*(C774)-1)</f>
        <v/>
      </c>
      <c r="E774" s="1" t="str">
        <f>IF(Table1[[#This Row],[Column1]]="","",VLOOKUP(A774,COPOMs!B:E,4)+prêmio_de_risco)</f>
        <v/>
      </c>
      <c r="F774" s="3" t="str">
        <f>IF(Table1[[#This Row],[Tesouro Selic: Cenário 1]]="","",(E774+1)^(1/252))</f>
        <v/>
      </c>
      <c r="G774" s="2" t="str">
        <f>IF(Table1[[#This Row],[Column4]]="","",(1+G773)*(F774)-1)</f>
        <v/>
      </c>
      <c r="H774" s="1" t="str">
        <f>IF(Table1[[#This Row],[Column1]]="","",VLOOKUP(A774,COPOMs!B:H,7)+prêmio_de_risco)</f>
        <v/>
      </c>
      <c r="I774" s="3" t="str">
        <f>IF(Table1[[#This Row],[Tesouro Selic: Cenário 2]]="","",(H774+1)^(1/252))</f>
        <v/>
      </c>
      <c r="J774" s="2" t="str">
        <f>IF(Table1[[#This Row],[Column6]]="","",(1+J773)*(I774)-1)</f>
        <v/>
      </c>
      <c r="K774" s="1" t="str">
        <f>IF(Table1[[#This Row],[Column1]]="","",VLOOKUP(A774,COPOMs!B:K,10)+prêmio_de_risco)</f>
        <v/>
      </c>
      <c r="L774" s="3" t="str">
        <f>IF(Table1[[#This Row],[Tesouro Selic: Cenário 3]]="","",(K774+1)^(1/252))</f>
        <v/>
      </c>
      <c r="M774" s="2" t="str">
        <f>IF(Table1[[#This Row],[Column8]]="","",(1+M773)*(L774)-1)</f>
        <v/>
      </c>
    </row>
    <row r="775" spans="1:13" x14ac:dyDescent="0.25">
      <c r="A775" s="15" t="str">
        <f t="shared" si="24"/>
        <v/>
      </c>
      <c r="B775" s="25" t="str">
        <f t="shared" si="25"/>
        <v/>
      </c>
      <c r="C775" s="3" t="str">
        <f>IF(Table1[[#This Row],[Tesouro Prefixado]]="","",(B775+1)^(1/252))</f>
        <v/>
      </c>
      <c r="D775" s="2" t="str">
        <f>IF(Table1[[#This Row],[Column2]]="","",(1+D774)*(C775)-1)</f>
        <v/>
      </c>
      <c r="E775" s="1" t="str">
        <f>IF(Table1[[#This Row],[Column1]]="","",VLOOKUP(A775,COPOMs!B:E,4)+prêmio_de_risco)</f>
        <v/>
      </c>
      <c r="F775" s="3" t="str">
        <f>IF(Table1[[#This Row],[Tesouro Selic: Cenário 1]]="","",(E775+1)^(1/252))</f>
        <v/>
      </c>
      <c r="G775" s="2" t="str">
        <f>IF(Table1[[#This Row],[Column4]]="","",(1+G774)*(F775)-1)</f>
        <v/>
      </c>
      <c r="H775" s="1" t="str">
        <f>IF(Table1[[#This Row],[Column1]]="","",VLOOKUP(A775,COPOMs!B:H,7)+prêmio_de_risco)</f>
        <v/>
      </c>
      <c r="I775" s="3" t="str">
        <f>IF(Table1[[#This Row],[Tesouro Selic: Cenário 2]]="","",(H775+1)^(1/252))</f>
        <v/>
      </c>
      <c r="J775" s="2" t="str">
        <f>IF(Table1[[#This Row],[Column6]]="","",(1+J774)*(I775)-1)</f>
        <v/>
      </c>
      <c r="K775" s="1" t="str">
        <f>IF(Table1[[#This Row],[Column1]]="","",VLOOKUP(A775,COPOMs!B:K,10)+prêmio_de_risco)</f>
        <v/>
      </c>
      <c r="L775" s="3" t="str">
        <f>IF(Table1[[#This Row],[Tesouro Selic: Cenário 3]]="","",(K775+1)^(1/252))</f>
        <v/>
      </c>
      <c r="M775" s="2" t="str">
        <f>IF(Table1[[#This Row],[Column8]]="","",(1+M774)*(L775)-1)</f>
        <v/>
      </c>
    </row>
    <row r="776" spans="1:13" x14ac:dyDescent="0.25">
      <c r="A776" s="15" t="str">
        <f t="shared" si="24"/>
        <v/>
      </c>
      <c r="B776" s="25" t="str">
        <f t="shared" si="25"/>
        <v/>
      </c>
      <c r="C776" s="3" t="str">
        <f>IF(Table1[[#This Row],[Tesouro Prefixado]]="","",(B776+1)^(1/252))</f>
        <v/>
      </c>
      <c r="D776" s="2" t="str">
        <f>IF(Table1[[#This Row],[Column2]]="","",(1+D775)*(C776)-1)</f>
        <v/>
      </c>
      <c r="E776" s="1" t="str">
        <f>IF(Table1[[#This Row],[Column1]]="","",VLOOKUP(A776,COPOMs!B:E,4)+prêmio_de_risco)</f>
        <v/>
      </c>
      <c r="F776" s="3" t="str">
        <f>IF(Table1[[#This Row],[Tesouro Selic: Cenário 1]]="","",(E776+1)^(1/252))</f>
        <v/>
      </c>
      <c r="G776" s="2" t="str">
        <f>IF(Table1[[#This Row],[Column4]]="","",(1+G775)*(F776)-1)</f>
        <v/>
      </c>
      <c r="H776" s="1" t="str">
        <f>IF(Table1[[#This Row],[Column1]]="","",VLOOKUP(A776,COPOMs!B:H,7)+prêmio_de_risco)</f>
        <v/>
      </c>
      <c r="I776" s="3" t="str">
        <f>IF(Table1[[#This Row],[Tesouro Selic: Cenário 2]]="","",(H776+1)^(1/252))</f>
        <v/>
      </c>
      <c r="J776" s="2" t="str">
        <f>IF(Table1[[#This Row],[Column6]]="","",(1+J775)*(I776)-1)</f>
        <v/>
      </c>
      <c r="K776" s="1" t="str">
        <f>IF(Table1[[#This Row],[Column1]]="","",VLOOKUP(A776,COPOMs!B:K,10)+prêmio_de_risco)</f>
        <v/>
      </c>
      <c r="L776" s="3" t="str">
        <f>IF(Table1[[#This Row],[Tesouro Selic: Cenário 3]]="","",(K776+1)^(1/252))</f>
        <v/>
      </c>
      <c r="M776" s="2" t="str">
        <f>IF(Table1[[#This Row],[Column8]]="","",(1+M775)*(L776)-1)</f>
        <v/>
      </c>
    </row>
    <row r="777" spans="1:13" x14ac:dyDescent="0.25">
      <c r="A777" s="15" t="str">
        <f t="shared" si="24"/>
        <v/>
      </c>
      <c r="B777" s="25" t="str">
        <f t="shared" si="25"/>
        <v/>
      </c>
      <c r="C777" s="3" t="str">
        <f>IF(Table1[[#This Row],[Tesouro Prefixado]]="","",(B777+1)^(1/252))</f>
        <v/>
      </c>
      <c r="D777" s="2" t="str">
        <f>IF(Table1[[#This Row],[Column2]]="","",(1+D776)*(C777)-1)</f>
        <v/>
      </c>
      <c r="E777" s="1" t="str">
        <f>IF(Table1[[#This Row],[Column1]]="","",VLOOKUP(A777,COPOMs!B:E,4)+prêmio_de_risco)</f>
        <v/>
      </c>
      <c r="F777" s="3" t="str">
        <f>IF(Table1[[#This Row],[Tesouro Selic: Cenário 1]]="","",(E777+1)^(1/252))</f>
        <v/>
      </c>
      <c r="G777" s="2" t="str">
        <f>IF(Table1[[#This Row],[Column4]]="","",(1+G776)*(F777)-1)</f>
        <v/>
      </c>
      <c r="H777" s="1" t="str">
        <f>IF(Table1[[#This Row],[Column1]]="","",VLOOKUP(A777,COPOMs!B:H,7)+prêmio_de_risco)</f>
        <v/>
      </c>
      <c r="I777" s="3" t="str">
        <f>IF(Table1[[#This Row],[Tesouro Selic: Cenário 2]]="","",(H777+1)^(1/252))</f>
        <v/>
      </c>
      <c r="J777" s="2" t="str">
        <f>IF(Table1[[#This Row],[Column6]]="","",(1+J776)*(I777)-1)</f>
        <v/>
      </c>
      <c r="K777" s="1" t="str">
        <f>IF(Table1[[#This Row],[Column1]]="","",VLOOKUP(A777,COPOMs!B:K,10)+prêmio_de_risco)</f>
        <v/>
      </c>
      <c r="L777" s="3" t="str">
        <f>IF(Table1[[#This Row],[Tesouro Selic: Cenário 3]]="","",(K777+1)^(1/252))</f>
        <v/>
      </c>
      <c r="M777" s="2" t="str">
        <f>IF(Table1[[#This Row],[Column8]]="","",(1+M776)*(L777)-1)</f>
        <v/>
      </c>
    </row>
    <row r="778" spans="1:13" x14ac:dyDescent="0.25">
      <c r="A778" s="15" t="str">
        <f t="shared" si="24"/>
        <v/>
      </c>
      <c r="B778" s="25" t="str">
        <f t="shared" si="25"/>
        <v/>
      </c>
      <c r="C778" s="3" t="str">
        <f>IF(Table1[[#This Row],[Tesouro Prefixado]]="","",(B778+1)^(1/252))</f>
        <v/>
      </c>
      <c r="D778" s="2" t="str">
        <f>IF(Table1[[#This Row],[Column2]]="","",(1+D777)*(C778)-1)</f>
        <v/>
      </c>
      <c r="E778" s="1" t="str">
        <f>IF(Table1[[#This Row],[Column1]]="","",VLOOKUP(A778,COPOMs!B:E,4)+prêmio_de_risco)</f>
        <v/>
      </c>
      <c r="F778" s="3" t="str">
        <f>IF(Table1[[#This Row],[Tesouro Selic: Cenário 1]]="","",(E778+1)^(1/252))</f>
        <v/>
      </c>
      <c r="G778" s="2" t="str">
        <f>IF(Table1[[#This Row],[Column4]]="","",(1+G777)*(F778)-1)</f>
        <v/>
      </c>
      <c r="H778" s="1" t="str">
        <f>IF(Table1[[#This Row],[Column1]]="","",VLOOKUP(A778,COPOMs!B:H,7)+prêmio_de_risco)</f>
        <v/>
      </c>
      <c r="I778" s="3" t="str">
        <f>IF(Table1[[#This Row],[Tesouro Selic: Cenário 2]]="","",(H778+1)^(1/252))</f>
        <v/>
      </c>
      <c r="J778" s="2" t="str">
        <f>IF(Table1[[#This Row],[Column6]]="","",(1+J777)*(I778)-1)</f>
        <v/>
      </c>
      <c r="K778" s="1" t="str">
        <f>IF(Table1[[#This Row],[Column1]]="","",VLOOKUP(A778,COPOMs!B:K,10)+prêmio_de_risco)</f>
        <v/>
      </c>
      <c r="L778" s="3" t="str">
        <f>IF(Table1[[#This Row],[Tesouro Selic: Cenário 3]]="","",(K778+1)^(1/252))</f>
        <v/>
      </c>
      <c r="M778" s="2" t="str">
        <f>IF(Table1[[#This Row],[Column8]]="","",(1+M777)*(L778)-1)</f>
        <v/>
      </c>
    </row>
    <row r="779" spans="1:13" x14ac:dyDescent="0.25">
      <c r="A779" s="15" t="str">
        <f t="shared" si="24"/>
        <v/>
      </c>
      <c r="B779" s="25" t="str">
        <f t="shared" si="25"/>
        <v/>
      </c>
      <c r="C779" s="3" t="str">
        <f>IF(Table1[[#This Row],[Tesouro Prefixado]]="","",(B779+1)^(1/252))</f>
        <v/>
      </c>
      <c r="D779" s="2" t="str">
        <f>IF(Table1[[#This Row],[Column2]]="","",(1+D778)*(C779)-1)</f>
        <v/>
      </c>
      <c r="E779" s="1" t="str">
        <f>IF(Table1[[#This Row],[Column1]]="","",VLOOKUP(A779,COPOMs!B:E,4)+prêmio_de_risco)</f>
        <v/>
      </c>
      <c r="F779" s="3" t="str">
        <f>IF(Table1[[#This Row],[Tesouro Selic: Cenário 1]]="","",(E779+1)^(1/252))</f>
        <v/>
      </c>
      <c r="G779" s="2" t="str">
        <f>IF(Table1[[#This Row],[Column4]]="","",(1+G778)*(F779)-1)</f>
        <v/>
      </c>
      <c r="H779" s="1" t="str">
        <f>IF(Table1[[#This Row],[Column1]]="","",VLOOKUP(A779,COPOMs!B:H,7)+prêmio_de_risco)</f>
        <v/>
      </c>
      <c r="I779" s="3" t="str">
        <f>IF(Table1[[#This Row],[Tesouro Selic: Cenário 2]]="","",(H779+1)^(1/252))</f>
        <v/>
      </c>
      <c r="J779" s="2" t="str">
        <f>IF(Table1[[#This Row],[Column6]]="","",(1+J778)*(I779)-1)</f>
        <v/>
      </c>
      <c r="K779" s="1" t="str">
        <f>IF(Table1[[#This Row],[Column1]]="","",VLOOKUP(A779,COPOMs!B:K,10)+prêmio_de_risco)</f>
        <v/>
      </c>
      <c r="L779" s="3" t="str">
        <f>IF(Table1[[#This Row],[Tesouro Selic: Cenário 3]]="","",(K779+1)^(1/252))</f>
        <v/>
      </c>
      <c r="M779" s="2" t="str">
        <f>IF(Table1[[#This Row],[Column8]]="","",(1+M778)*(L779)-1)</f>
        <v/>
      </c>
    </row>
    <row r="780" spans="1:13" x14ac:dyDescent="0.25">
      <c r="A780" s="15" t="str">
        <f t="shared" si="24"/>
        <v/>
      </c>
      <c r="B780" s="25" t="str">
        <f t="shared" si="25"/>
        <v/>
      </c>
      <c r="C780" s="3" t="str">
        <f>IF(Table1[[#This Row],[Tesouro Prefixado]]="","",(B780+1)^(1/252))</f>
        <v/>
      </c>
      <c r="D780" s="2" t="str">
        <f>IF(Table1[[#This Row],[Column2]]="","",(1+D779)*(C780)-1)</f>
        <v/>
      </c>
      <c r="E780" s="1" t="str">
        <f>IF(Table1[[#This Row],[Column1]]="","",VLOOKUP(A780,COPOMs!B:E,4)+prêmio_de_risco)</f>
        <v/>
      </c>
      <c r="F780" s="3" t="str">
        <f>IF(Table1[[#This Row],[Tesouro Selic: Cenário 1]]="","",(E780+1)^(1/252))</f>
        <v/>
      </c>
      <c r="G780" s="2" t="str">
        <f>IF(Table1[[#This Row],[Column4]]="","",(1+G779)*(F780)-1)</f>
        <v/>
      </c>
      <c r="H780" s="1" t="str">
        <f>IF(Table1[[#This Row],[Column1]]="","",VLOOKUP(A780,COPOMs!B:H,7)+prêmio_de_risco)</f>
        <v/>
      </c>
      <c r="I780" s="3" t="str">
        <f>IF(Table1[[#This Row],[Tesouro Selic: Cenário 2]]="","",(H780+1)^(1/252))</f>
        <v/>
      </c>
      <c r="J780" s="2" t="str">
        <f>IF(Table1[[#This Row],[Column6]]="","",(1+J779)*(I780)-1)</f>
        <v/>
      </c>
      <c r="K780" s="1" t="str">
        <f>IF(Table1[[#This Row],[Column1]]="","",VLOOKUP(A780,COPOMs!B:K,10)+prêmio_de_risco)</f>
        <v/>
      </c>
      <c r="L780" s="3" t="str">
        <f>IF(Table1[[#This Row],[Tesouro Selic: Cenário 3]]="","",(K780+1)^(1/252))</f>
        <v/>
      </c>
      <c r="M780" s="2" t="str">
        <f>IF(Table1[[#This Row],[Column8]]="","",(1+M779)*(L780)-1)</f>
        <v/>
      </c>
    </row>
    <row r="781" spans="1:13" x14ac:dyDescent="0.25">
      <c r="A781" s="15" t="str">
        <f t="shared" si="24"/>
        <v/>
      </c>
      <c r="B781" s="25" t="str">
        <f t="shared" si="25"/>
        <v/>
      </c>
      <c r="C781" s="3" t="str">
        <f>IF(Table1[[#This Row],[Tesouro Prefixado]]="","",(B781+1)^(1/252))</f>
        <v/>
      </c>
      <c r="D781" s="2" t="str">
        <f>IF(Table1[[#This Row],[Column2]]="","",(1+D780)*(C781)-1)</f>
        <v/>
      </c>
      <c r="E781" s="1" t="str">
        <f>IF(Table1[[#This Row],[Column1]]="","",VLOOKUP(A781,COPOMs!B:E,4)+prêmio_de_risco)</f>
        <v/>
      </c>
      <c r="F781" s="3" t="str">
        <f>IF(Table1[[#This Row],[Tesouro Selic: Cenário 1]]="","",(E781+1)^(1/252))</f>
        <v/>
      </c>
      <c r="G781" s="2" t="str">
        <f>IF(Table1[[#This Row],[Column4]]="","",(1+G780)*(F781)-1)</f>
        <v/>
      </c>
      <c r="H781" s="1" t="str">
        <f>IF(Table1[[#This Row],[Column1]]="","",VLOOKUP(A781,COPOMs!B:H,7)+prêmio_de_risco)</f>
        <v/>
      </c>
      <c r="I781" s="3" t="str">
        <f>IF(Table1[[#This Row],[Tesouro Selic: Cenário 2]]="","",(H781+1)^(1/252))</f>
        <v/>
      </c>
      <c r="J781" s="2" t="str">
        <f>IF(Table1[[#This Row],[Column6]]="","",(1+J780)*(I781)-1)</f>
        <v/>
      </c>
      <c r="K781" s="1" t="str">
        <f>IF(Table1[[#This Row],[Column1]]="","",VLOOKUP(A781,COPOMs!B:K,10)+prêmio_de_risco)</f>
        <v/>
      </c>
      <c r="L781" s="3" t="str">
        <f>IF(Table1[[#This Row],[Tesouro Selic: Cenário 3]]="","",(K781+1)^(1/252))</f>
        <v/>
      </c>
      <c r="M781" s="2" t="str">
        <f>IF(Table1[[#This Row],[Column8]]="","",(1+M780)*(L781)-1)</f>
        <v/>
      </c>
    </row>
    <row r="782" spans="1:13" x14ac:dyDescent="0.25">
      <c r="A782" s="15" t="str">
        <f t="shared" si="24"/>
        <v/>
      </c>
      <c r="B782" s="25" t="str">
        <f t="shared" si="25"/>
        <v/>
      </c>
      <c r="C782" s="3" t="str">
        <f>IF(Table1[[#This Row],[Tesouro Prefixado]]="","",(B782+1)^(1/252))</f>
        <v/>
      </c>
      <c r="D782" s="2" t="str">
        <f>IF(Table1[[#This Row],[Column2]]="","",(1+D781)*(C782)-1)</f>
        <v/>
      </c>
      <c r="E782" s="1" t="str">
        <f>IF(Table1[[#This Row],[Column1]]="","",VLOOKUP(A782,COPOMs!B:E,4)+prêmio_de_risco)</f>
        <v/>
      </c>
      <c r="F782" s="3" t="str">
        <f>IF(Table1[[#This Row],[Tesouro Selic: Cenário 1]]="","",(E782+1)^(1/252))</f>
        <v/>
      </c>
      <c r="G782" s="2" t="str">
        <f>IF(Table1[[#This Row],[Column4]]="","",(1+G781)*(F782)-1)</f>
        <v/>
      </c>
      <c r="H782" s="1" t="str">
        <f>IF(Table1[[#This Row],[Column1]]="","",VLOOKUP(A782,COPOMs!B:H,7)+prêmio_de_risco)</f>
        <v/>
      </c>
      <c r="I782" s="3" t="str">
        <f>IF(Table1[[#This Row],[Tesouro Selic: Cenário 2]]="","",(H782+1)^(1/252))</f>
        <v/>
      </c>
      <c r="J782" s="2" t="str">
        <f>IF(Table1[[#This Row],[Column6]]="","",(1+J781)*(I782)-1)</f>
        <v/>
      </c>
      <c r="K782" s="1" t="str">
        <f>IF(Table1[[#This Row],[Column1]]="","",VLOOKUP(A782,COPOMs!B:K,10)+prêmio_de_risco)</f>
        <v/>
      </c>
      <c r="L782" s="3" t="str">
        <f>IF(Table1[[#This Row],[Tesouro Selic: Cenário 3]]="","",(K782+1)^(1/252))</f>
        <v/>
      </c>
      <c r="M782" s="2" t="str">
        <f>IF(Table1[[#This Row],[Column8]]="","",(1+M781)*(L782)-1)</f>
        <v/>
      </c>
    </row>
    <row r="783" spans="1:13" x14ac:dyDescent="0.25">
      <c r="A783" s="15" t="str">
        <f t="shared" si="24"/>
        <v/>
      </c>
      <c r="B783" s="25" t="str">
        <f t="shared" si="25"/>
        <v/>
      </c>
      <c r="C783" s="3" t="str">
        <f>IF(Table1[[#This Row],[Tesouro Prefixado]]="","",(B783+1)^(1/252))</f>
        <v/>
      </c>
      <c r="D783" s="2" t="str">
        <f>IF(Table1[[#This Row],[Column2]]="","",(1+D782)*(C783)-1)</f>
        <v/>
      </c>
      <c r="E783" s="1" t="str">
        <f>IF(Table1[[#This Row],[Column1]]="","",VLOOKUP(A783,COPOMs!B:E,4)+prêmio_de_risco)</f>
        <v/>
      </c>
      <c r="F783" s="3" t="str">
        <f>IF(Table1[[#This Row],[Tesouro Selic: Cenário 1]]="","",(E783+1)^(1/252))</f>
        <v/>
      </c>
      <c r="G783" s="2" t="str">
        <f>IF(Table1[[#This Row],[Column4]]="","",(1+G782)*(F783)-1)</f>
        <v/>
      </c>
      <c r="H783" s="1" t="str">
        <f>IF(Table1[[#This Row],[Column1]]="","",VLOOKUP(A783,COPOMs!B:H,7)+prêmio_de_risco)</f>
        <v/>
      </c>
      <c r="I783" s="3" t="str">
        <f>IF(Table1[[#This Row],[Tesouro Selic: Cenário 2]]="","",(H783+1)^(1/252))</f>
        <v/>
      </c>
      <c r="J783" s="2" t="str">
        <f>IF(Table1[[#This Row],[Column6]]="","",(1+J782)*(I783)-1)</f>
        <v/>
      </c>
      <c r="K783" s="1" t="str">
        <f>IF(Table1[[#This Row],[Column1]]="","",VLOOKUP(A783,COPOMs!B:K,10)+prêmio_de_risco)</f>
        <v/>
      </c>
      <c r="L783" s="3" t="str">
        <f>IF(Table1[[#This Row],[Tesouro Selic: Cenário 3]]="","",(K783+1)^(1/252))</f>
        <v/>
      </c>
      <c r="M783" s="2" t="str">
        <f>IF(Table1[[#This Row],[Column8]]="","",(1+M782)*(L783)-1)</f>
        <v/>
      </c>
    </row>
    <row r="784" spans="1:13" x14ac:dyDescent="0.25">
      <c r="A784" s="15" t="str">
        <f t="shared" si="24"/>
        <v/>
      </c>
      <c r="B784" s="25" t="str">
        <f t="shared" si="25"/>
        <v/>
      </c>
      <c r="C784" s="3" t="str">
        <f>IF(Table1[[#This Row],[Tesouro Prefixado]]="","",(B784+1)^(1/252))</f>
        <v/>
      </c>
      <c r="D784" s="2" t="str">
        <f>IF(Table1[[#This Row],[Column2]]="","",(1+D783)*(C784)-1)</f>
        <v/>
      </c>
      <c r="E784" s="1" t="str">
        <f>IF(Table1[[#This Row],[Column1]]="","",VLOOKUP(A784,COPOMs!B:E,4)+prêmio_de_risco)</f>
        <v/>
      </c>
      <c r="F784" s="3" t="str">
        <f>IF(Table1[[#This Row],[Tesouro Selic: Cenário 1]]="","",(E784+1)^(1/252))</f>
        <v/>
      </c>
      <c r="G784" s="2" t="str">
        <f>IF(Table1[[#This Row],[Column4]]="","",(1+G783)*(F784)-1)</f>
        <v/>
      </c>
      <c r="H784" s="1" t="str">
        <f>IF(Table1[[#This Row],[Column1]]="","",VLOOKUP(A784,COPOMs!B:H,7)+prêmio_de_risco)</f>
        <v/>
      </c>
      <c r="I784" s="3" t="str">
        <f>IF(Table1[[#This Row],[Tesouro Selic: Cenário 2]]="","",(H784+1)^(1/252))</f>
        <v/>
      </c>
      <c r="J784" s="2" t="str">
        <f>IF(Table1[[#This Row],[Column6]]="","",(1+J783)*(I784)-1)</f>
        <v/>
      </c>
      <c r="K784" s="1" t="str">
        <f>IF(Table1[[#This Row],[Column1]]="","",VLOOKUP(A784,COPOMs!B:K,10)+prêmio_de_risco)</f>
        <v/>
      </c>
      <c r="L784" s="3" t="str">
        <f>IF(Table1[[#This Row],[Tesouro Selic: Cenário 3]]="","",(K784+1)^(1/252))</f>
        <v/>
      </c>
      <c r="M784" s="2" t="str">
        <f>IF(Table1[[#This Row],[Column8]]="","",(1+M783)*(L784)-1)</f>
        <v/>
      </c>
    </row>
    <row r="785" spans="1:13" x14ac:dyDescent="0.25">
      <c r="A785" s="15" t="str">
        <f t="shared" si="24"/>
        <v/>
      </c>
      <c r="B785" s="25" t="str">
        <f t="shared" si="25"/>
        <v/>
      </c>
      <c r="C785" s="3" t="str">
        <f>IF(Table1[[#This Row],[Tesouro Prefixado]]="","",(B785+1)^(1/252))</f>
        <v/>
      </c>
      <c r="D785" s="2" t="str">
        <f>IF(Table1[[#This Row],[Column2]]="","",(1+D784)*(C785)-1)</f>
        <v/>
      </c>
      <c r="E785" s="1" t="str">
        <f>IF(Table1[[#This Row],[Column1]]="","",VLOOKUP(A785,COPOMs!B:E,4)+prêmio_de_risco)</f>
        <v/>
      </c>
      <c r="F785" s="3" t="str">
        <f>IF(Table1[[#This Row],[Tesouro Selic: Cenário 1]]="","",(E785+1)^(1/252))</f>
        <v/>
      </c>
      <c r="G785" s="2" t="str">
        <f>IF(Table1[[#This Row],[Column4]]="","",(1+G784)*(F785)-1)</f>
        <v/>
      </c>
      <c r="H785" s="1" t="str">
        <f>IF(Table1[[#This Row],[Column1]]="","",VLOOKUP(A785,COPOMs!B:H,7)+prêmio_de_risco)</f>
        <v/>
      </c>
      <c r="I785" s="3" t="str">
        <f>IF(Table1[[#This Row],[Tesouro Selic: Cenário 2]]="","",(H785+1)^(1/252))</f>
        <v/>
      </c>
      <c r="J785" s="2" t="str">
        <f>IF(Table1[[#This Row],[Column6]]="","",(1+J784)*(I785)-1)</f>
        <v/>
      </c>
      <c r="K785" s="1" t="str">
        <f>IF(Table1[[#This Row],[Column1]]="","",VLOOKUP(A785,COPOMs!B:K,10)+prêmio_de_risco)</f>
        <v/>
      </c>
      <c r="L785" s="3" t="str">
        <f>IF(Table1[[#This Row],[Tesouro Selic: Cenário 3]]="","",(K785+1)^(1/252))</f>
        <v/>
      </c>
      <c r="M785" s="2" t="str">
        <f>IF(Table1[[#This Row],[Column8]]="","",(1+M784)*(L785)-1)</f>
        <v/>
      </c>
    </row>
    <row r="786" spans="1:13" x14ac:dyDescent="0.25">
      <c r="A786" s="15" t="str">
        <f t="shared" si="24"/>
        <v/>
      </c>
      <c r="B786" s="25" t="str">
        <f t="shared" si="25"/>
        <v/>
      </c>
      <c r="C786" s="3" t="str">
        <f>IF(Table1[[#This Row],[Tesouro Prefixado]]="","",(B786+1)^(1/252))</f>
        <v/>
      </c>
      <c r="D786" s="2" t="str">
        <f>IF(Table1[[#This Row],[Column2]]="","",(1+D785)*(C786)-1)</f>
        <v/>
      </c>
      <c r="E786" s="1" t="str">
        <f>IF(Table1[[#This Row],[Column1]]="","",VLOOKUP(A786,COPOMs!B:E,4)+prêmio_de_risco)</f>
        <v/>
      </c>
      <c r="F786" s="3" t="str">
        <f>IF(Table1[[#This Row],[Tesouro Selic: Cenário 1]]="","",(E786+1)^(1/252))</f>
        <v/>
      </c>
      <c r="G786" s="2" t="str">
        <f>IF(Table1[[#This Row],[Column4]]="","",(1+G785)*(F786)-1)</f>
        <v/>
      </c>
      <c r="H786" s="1" t="str">
        <f>IF(Table1[[#This Row],[Column1]]="","",VLOOKUP(A786,COPOMs!B:H,7)+prêmio_de_risco)</f>
        <v/>
      </c>
      <c r="I786" s="3" t="str">
        <f>IF(Table1[[#This Row],[Tesouro Selic: Cenário 2]]="","",(H786+1)^(1/252))</f>
        <v/>
      </c>
      <c r="J786" s="2" t="str">
        <f>IF(Table1[[#This Row],[Column6]]="","",(1+J785)*(I786)-1)</f>
        <v/>
      </c>
      <c r="K786" s="1" t="str">
        <f>IF(Table1[[#This Row],[Column1]]="","",VLOOKUP(A786,COPOMs!B:K,10)+prêmio_de_risco)</f>
        <v/>
      </c>
      <c r="L786" s="3" t="str">
        <f>IF(Table1[[#This Row],[Tesouro Selic: Cenário 3]]="","",(K786+1)^(1/252))</f>
        <v/>
      </c>
      <c r="M786" s="2" t="str">
        <f>IF(Table1[[#This Row],[Column8]]="","",(1+M785)*(L786)-1)</f>
        <v/>
      </c>
    </row>
    <row r="787" spans="1:13" x14ac:dyDescent="0.25">
      <c r="A787" s="15" t="str">
        <f t="shared" si="24"/>
        <v/>
      </c>
      <c r="B787" s="25" t="str">
        <f t="shared" si="25"/>
        <v/>
      </c>
      <c r="C787" s="3" t="str">
        <f>IF(Table1[[#This Row],[Tesouro Prefixado]]="","",(B787+1)^(1/252))</f>
        <v/>
      </c>
      <c r="D787" s="2" t="str">
        <f>IF(Table1[[#This Row],[Column2]]="","",(1+D786)*(C787)-1)</f>
        <v/>
      </c>
      <c r="E787" s="1" t="str">
        <f>IF(Table1[[#This Row],[Column1]]="","",VLOOKUP(A787,COPOMs!B:E,4)+prêmio_de_risco)</f>
        <v/>
      </c>
      <c r="F787" s="3" t="str">
        <f>IF(Table1[[#This Row],[Tesouro Selic: Cenário 1]]="","",(E787+1)^(1/252))</f>
        <v/>
      </c>
      <c r="G787" s="2" t="str">
        <f>IF(Table1[[#This Row],[Column4]]="","",(1+G786)*(F787)-1)</f>
        <v/>
      </c>
      <c r="H787" s="1" t="str">
        <f>IF(Table1[[#This Row],[Column1]]="","",VLOOKUP(A787,COPOMs!B:H,7)+prêmio_de_risco)</f>
        <v/>
      </c>
      <c r="I787" s="3" t="str">
        <f>IF(Table1[[#This Row],[Tesouro Selic: Cenário 2]]="","",(H787+1)^(1/252))</f>
        <v/>
      </c>
      <c r="J787" s="2" t="str">
        <f>IF(Table1[[#This Row],[Column6]]="","",(1+J786)*(I787)-1)</f>
        <v/>
      </c>
      <c r="K787" s="1" t="str">
        <f>IF(Table1[[#This Row],[Column1]]="","",VLOOKUP(A787,COPOMs!B:K,10)+prêmio_de_risco)</f>
        <v/>
      </c>
      <c r="L787" s="3" t="str">
        <f>IF(Table1[[#This Row],[Tesouro Selic: Cenário 3]]="","",(K787+1)^(1/252))</f>
        <v/>
      </c>
      <c r="M787" s="2" t="str">
        <f>IF(Table1[[#This Row],[Column8]]="","",(1+M786)*(L787)-1)</f>
        <v/>
      </c>
    </row>
    <row r="788" spans="1:13" x14ac:dyDescent="0.25">
      <c r="A788" s="15" t="str">
        <f t="shared" si="24"/>
        <v/>
      </c>
      <c r="B788" s="25" t="str">
        <f t="shared" si="25"/>
        <v/>
      </c>
      <c r="C788" s="3" t="str">
        <f>IF(Table1[[#This Row],[Tesouro Prefixado]]="","",(B788+1)^(1/252))</f>
        <v/>
      </c>
      <c r="D788" s="2" t="str">
        <f>IF(Table1[[#This Row],[Column2]]="","",(1+D787)*(C788)-1)</f>
        <v/>
      </c>
      <c r="E788" s="1" t="str">
        <f>IF(Table1[[#This Row],[Column1]]="","",VLOOKUP(A788,COPOMs!B:E,4)+prêmio_de_risco)</f>
        <v/>
      </c>
      <c r="F788" s="3" t="str">
        <f>IF(Table1[[#This Row],[Tesouro Selic: Cenário 1]]="","",(E788+1)^(1/252))</f>
        <v/>
      </c>
      <c r="G788" s="2" t="str">
        <f>IF(Table1[[#This Row],[Column4]]="","",(1+G787)*(F788)-1)</f>
        <v/>
      </c>
      <c r="H788" s="1" t="str">
        <f>IF(Table1[[#This Row],[Column1]]="","",VLOOKUP(A788,COPOMs!B:H,7)+prêmio_de_risco)</f>
        <v/>
      </c>
      <c r="I788" s="3" t="str">
        <f>IF(Table1[[#This Row],[Tesouro Selic: Cenário 2]]="","",(H788+1)^(1/252))</f>
        <v/>
      </c>
      <c r="J788" s="2" t="str">
        <f>IF(Table1[[#This Row],[Column6]]="","",(1+J787)*(I788)-1)</f>
        <v/>
      </c>
      <c r="K788" s="1" t="str">
        <f>IF(Table1[[#This Row],[Column1]]="","",VLOOKUP(A788,COPOMs!B:K,10)+prêmio_de_risco)</f>
        <v/>
      </c>
      <c r="L788" s="3" t="str">
        <f>IF(Table1[[#This Row],[Tesouro Selic: Cenário 3]]="","",(K788+1)^(1/252))</f>
        <v/>
      </c>
      <c r="M788" s="2" t="str">
        <f>IF(Table1[[#This Row],[Column8]]="","",(1+M787)*(L788)-1)</f>
        <v/>
      </c>
    </row>
    <row r="789" spans="1:13" x14ac:dyDescent="0.25">
      <c r="A789" s="15" t="str">
        <f t="shared" si="24"/>
        <v/>
      </c>
      <c r="B789" s="25" t="str">
        <f t="shared" si="25"/>
        <v/>
      </c>
      <c r="C789" s="3" t="str">
        <f>IF(Table1[[#This Row],[Tesouro Prefixado]]="","",(B789+1)^(1/252))</f>
        <v/>
      </c>
      <c r="D789" s="2" t="str">
        <f>IF(Table1[[#This Row],[Column2]]="","",(1+D788)*(C789)-1)</f>
        <v/>
      </c>
      <c r="E789" s="1" t="str">
        <f>IF(Table1[[#This Row],[Column1]]="","",VLOOKUP(A789,COPOMs!B:E,4)+prêmio_de_risco)</f>
        <v/>
      </c>
      <c r="F789" s="3" t="str">
        <f>IF(Table1[[#This Row],[Tesouro Selic: Cenário 1]]="","",(E789+1)^(1/252))</f>
        <v/>
      </c>
      <c r="G789" s="2" t="str">
        <f>IF(Table1[[#This Row],[Column4]]="","",(1+G788)*(F789)-1)</f>
        <v/>
      </c>
      <c r="H789" s="1" t="str">
        <f>IF(Table1[[#This Row],[Column1]]="","",VLOOKUP(A789,COPOMs!B:H,7)+prêmio_de_risco)</f>
        <v/>
      </c>
      <c r="I789" s="3" t="str">
        <f>IF(Table1[[#This Row],[Tesouro Selic: Cenário 2]]="","",(H789+1)^(1/252))</f>
        <v/>
      </c>
      <c r="J789" s="2" t="str">
        <f>IF(Table1[[#This Row],[Column6]]="","",(1+J788)*(I789)-1)</f>
        <v/>
      </c>
      <c r="K789" s="1" t="str">
        <f>IF(Table1[[#This Row],[Column1]]="","",VLOOKUP(A789,COPOMs!B:K,10)+prêmio_de_risco)</f>
        <v/>
      </c>
      <c r="L789" s="3" t="str">
        <f>IF(Table1[[#This Row],[Tesouro Selic: Cenário 3]]="","",(K789+1)^(1/252))</f>
        <v/>
      </c>
      <c r="M789" s="2" t="str">
        <f>IF(Table1[[#This Row],[Column8]]="","",(1+M788)*(L789)-1)</f>
        <v/>
      </c>
    </row>
    <row r="790" spans="1:13" x14ac:dyDescent="0.25">
      <c r="A790" s="15" t="str">
        <f t="shared" si="24"/>
        <v/>
      </c>
      <c r="B790" s="25" t="str">
        <f t="shared" si="25"/>
        <v/>
      </c>
      <c r="C790" s="3" t="str">
        <f>IF(Table1[[#This Row],[Tesouro Prefixado]]="","",(B790+1)^(1/252))</f>
        <v/>
      </c>
      <c r="D790" s="2" t="str">
        <f>IF(Table1[[#This Row],[Column2]]="","",(1+D789)*(C790)-1)</f>
        <v/>
      </c>
      <c r="E790" s="1" t="str">
        <f>IF(Table1[[#This Row],[Column1]]="","",VLOOKUP(A790,COPOMs!B:E,4)+prêmio_de_risco)</f>
        <v/>
      </c>
      <c r="F790" s="3" t="str">
        <f>IF(Table1[[#This Row],[Tesouro Selic: Cenário 1]]="","",(E790+1)^(1/252))</f>
        <v/>
      </c>
      <c r="G790" s="2" t="str">
        <f>IF(Table1[[#This Row],[Column4]]="","",(1+G789)*(F790)-1)</f>
        <v/>
      </c>
      <c r="H790" s="1" t="str">
        <f>IF(Table1[[#This Row],[Column1]]="","",VLOOKUP(A790,COPOMs!B:H,7)+prêmio_de_risco)</f>
        <v/>
      </c>
      <c r="I790" s="3" t="str">
        <f>IF(Table1[[#This Row],[Tesouro Selic: Cenário 2]]="","",(H790+1)^(1/252))</f>
        <v/>
      </c>
      <c r="J790" s="2" t="str">
        <f>IF(Table1[[#This Row],[Column6]]="","",(1+J789)*(I790)-1)</f>
        <v/>
      </c>
      <c r="K790" s="1" t="str">
        <f>IF(Table1[[#This Row],[Column1]]="","",VLOOKUP(A790,COPOMs!B:K,10)+prêmio_de_risco)</f>
        <v/>
      </c>
      <c r="L790" s="3" t="str">
        <f>IF(Table1[[#This Row],[Tesouro Selic: Cenário 3]]="","",(K790+1)^(1/252))</f>
        <v/>
      </c>
      <c r="M790" s="2" t="str">
        <f>IF(Table1[[#This Row],[Column8]]="","",(1+M789)*(L790)-1)</f>
        <v/>
      </c>
    </row>
    <row r="791" spans="1:13" x14ac:dyDescent="0.25">
      <c r="A791" s="15" t="str">
        <f t="shared" si="24"/>
        <v/>
      </c>
      <c r="B791" s="25" t="str">
        <f t="shared" si="25"/>
        <v/>
      </c>
      <c r="C791" s="3" t="str">
        <f>IF(Table1[[#This Row],[Tesouro Prefixado]]="","",(B791+1)^(1/252))</f>
        <v/>
      </c>
      <c r="D791" s="2" t="str">
        <f>IF(Table1[[#This Row],[Column2]]="","",(1+D790)*(C791)-1)</f>
        <v/>
      </c>
      <c r="E791" s="1" t="str">
        <f>IF(Table1[[#This Row],[Column1]]="","",VLOOKUP(A791,COPOMs!B:E,4)+prêmio_de_risco)</f>
        <v/>
      </c>
      <c r="F791" s="3" t="str">
        <f>IF(Table1[[#This Row],[Tesouro Selic: Cenário 1]]="","",(E791+1)^(1/252))</f>
        <v/>
      </c>
      <c r="G791" s="2" t="str">
        <f>IF(Table1[[#This Row],[Column4]]="","",(1+G790)*(F791)-1)</f>
        <v/>
      </c>
      <c r="H791" s="1" t="str">
        <f>IF(Table1[[#This Row],[Column1]]="","",VLOOKUP(A791,COPOMs!B:H,7)+prêmio_de_risco)</f>
        <v/>
      </c>
      <c r="I791" s="3" t="str">
        <f>IF(Table1[[#This Row],[Tesouro Selic: Cenário 2]]="","",(H791+1)^(1/252))</f>
        <v/>
      </c>
      <c r="J791" s="2" t="str">
        <f>IF(Table1[[#This Row],[Column6]]="","",(1+J790)*(I791)-1)</f>
        <v/>
      </c>
      <c r="K791" s="1" t="str">
        <f>IF(Table1[[#This Row],[Column1]]="","",VLOOKUP(A791,COPOMs!B:K,10)+prêmio_de_risco)</f>
        <v/>
      </c>
      <c r="L791" s="3" t="str">
        <f>IF(Table1[[#This Row],[Tesouro Selic: Cenário 3]]="","",(K791+1)^(1/252))</f>
        <v/>
      </c>
      <c r="M791" s="2" t="str">
        <f>IF(Table1[[#This Row],[Column8]]="","",(1+M790)*(L791)-1)</f>
        <v/>
      </c>
    </row>
    <row r="792" spans="1:13" x14ac:dyDescent="0.25">
      <c r="A792" s="15" t="str">
        <f t="shared" si="24"/>
        <v/>
      </c>
      <c r="B792" s="25" t="str">
        <f t="shared" si="25"/>
        <v/>
      </c>
      <c r="C792" s="3" t="str">
        <f>IF(Table1[[#This Row],[Tesouro Prefixado]]="","",(B792+1)^(1/252))</f>
        <v/>
      </c>
      <c r="D792" s="2" t="str">
        <f>IF(Table1[[#This Row],[Column2]]="","",(1+D791)*(C792)-1)</f>
        <v/>
      </c>
      <c r="E792" s="1" t="str">
        <f>IF(Table1[[#This Row],[Column1]]="","",VLOOKUP(A792,COPOMs!B:E,4)+prêmio_de_risco)</f>
        <v/>
      </c>
      <c r="F792" s="3" t="str">
        <f>IF(Table1[[#This Row],[Tesouro Selic: Cenário 1]]="","",(E792+1)^(1/252))</f>
        <v/>
      </c>
      <c r="G792" s="2" t="str">
        <f>IF(Table1[[#This Row],[Column4]]="","",(1+G791)*(F792)-1)</f>
        <v/>
      </c>
      <c r="H792" s="1" t="str">
        <f>IF(Table1[[#This Row],[Column1]]="","",VLOOKUP(A792,COPOMs!B:H,7)+prêmio_de_risco)</f>
        <v/>
      </c>
      <c r="I792" s="3" t="str">
        <f>IF(Table1[[#This Row],[Tesouro Selic: Cenário 2]]="","",(H792+1)^(1/252))</f>
        <v/>
      </c>
      <c r="J792" s="2" t="str">
        <f>IF(Table1[[#This Row],[Column6]]="","",(1+J791)*(I792)-1)</f>
        <v/>
      </c>
      <c r="K792" s="1" t="str">
        <f>IF(Table1[[#This Row],[Column1]]="","",VLOOKUP(A792,COPOMs!B:K,10)+prêmio_de_risco)</f>
        <v/>
      </c>
      <c r="L792" s="3" t="str">
        <f>IF(Table1[[#This Row],[Tesouro Selic: Cenário 3]]="","",(K792+1)^(1/252))</f>
        <v/>
      </c>
      <c r="M792" s="2" t="str">
        <f>IF(Table1[[#This Row],[Column8]]="","",(1+M791)*(L792)-1)</f>
        <v/>
      </c>
    </row>
    <row r="793" spans="1:13" x14ac:dyDescent="0.25">
      <c r="A793" s="15" t="str">
        <f t="shared" si="24"/>
        <v/>
      </c>
      <c r="B793" s="25" t="str">
        <f t="shared" si="25"/>
        <v/>
      </c>
      <c r="C793" s="3" t="str">
        <f>IF(Table1[[#This Row],[Tesouro Prefixado]]="","",(B793+1)^(1/252))</f>
        <v/>
      </c>
      <c r="D793" s="2" t="str">
        <f>IF(Table1[[#This Row],[Column2]]="","",(1+D792)*(C793)-1)</f>
        <v/>
      </c>
      <c r="E793" s="1" t="str">
        <f>IF(Table1[[#This Row],[Column1]]="","",VLOOKUP(A793,COPOMs!B:E,4)+prêmio_de_risco)</f>
        <v/>
      </c>
      <c r="F793" s="3" t="str">
        <f>IF(Table1[[#This Row],[Tesouro Selic: Cenário 1]]="","",(E793+1)^(1/252))</f>
        <v/>
      </c>
      <c r="G793" s="2" t="str">
        <f>IF(Table1[[#This Row],[Column4]]="","",(1+G792)*(F793)-1)</f>
        <v/>
      </c>
      <c r="H793" s="1" t="str">
        <f>IF(Table1[[#This Row],[Column1]]="","",VLOOKUP(A793,COPOMs!B:H,7)+prêmio_de_risco)</f>
        <v/>
      </c>
      <c r="I793" s="3" t="str">
        <f>IF(Table1[[#This Row],[Tesouro Selic: Cenário 2]]="","",(H793+1)^(1/252))</f>
        <v/>
      </c>
      <c r="J793" s="2" t="str">
        <f>IF(Table1[[#This Row],[Column6]]="","",(1+J792)*(I793)-1)</f>
        <v/>
      </c>
      <c r="K793" s="1" t="str">
        <f>IF(Table1[[#This Row],[Column1]]="","",VLOOKUP(A793,COPOMs!B:K,10)+prêmio_de_risco)</f>
        <v/>
      </c>
      <c r="L793" s="3" t="str">
        <f>IF(Table1[[#This Row],[Tesouro Selic: Cenário 3]]="","",(K793+1)^(1/252))</f>
        <v/>
      </c>
      <c r="M793" s="2" t="str">
        <f>IF(Table1[[#This Row],[Column8]]="","",(1+M792)*(L793)-1)</f>
        <v/>
      </c>
    </row>
    <row r="794" spans="1:13" x14ac:dyDescent="0.25">
      <c r="A794" s="15" t="str">
        <f t="shared" si="24"/>
        <v/>
      </c>
      <c r="B794" s="25" t="str">
        <f t="shared" si="25"/>
        <v/>
      </c>
      <c r="C794" s="3" t="str">
        <f>IF(Table1[[#This Row],[Tesouro Prefixado]]="","",(B794+1)^(1/252))</f>
        <v/>
      </c>
      <c r="D794" s="2" t="str">
        <f>IF(Table1[[#This Row],[Column2]]="","",(1+D793)*(C794)-1)</f>
        <v/>
      </c>
      <c r="E794" s="1" t="str">
        <f>IF(Table1[[#This Row],[Column1]]="","",VLOOKUP(A794,COPOMs!B:E,4)+prêmio_de_risco)</f>
        <v/>
      </c>
      <c r="F794" s="3" t="str">
        <f>IF(Table1[[#This Row],[Tesouro Selic: Cenário 1]]="","",(E794+1)^(1/252))</f>
        <v/>
      </c>
      <c r="G794" s="2" t="str">
        <f>IF(Table1[[#This Row],[Column4]]="","",(1+G793)*(F794)-1)</f>
        <v/>
      </c>
      <c r="H794" s="1" t="str">
        <f>IF(Table1[[#This Row],[Column1]]="","",VLOOKUP(A794,COPOMs!B:H,7)+prêmio_de_risco)</f>
        <v/>
      </c>
      <c r="I794" s="3" t="str">
        <f>IF(Table1[[#This Row],[Tesouro Selic: Cenário 2]]="","",(H794+1)^(1/252))</f>
        <v/>
      </c>
      <c r="J794" s="2" t="str">
        <f>IF(Table1[[#This Row],[Column6]]="","",(1+J793)*(I794)-1)</f>
        <v/>
      </c>
      <c r="K794" s="1" t="str">
        <f>IF(Table1[[#This Row],[Column1]]="","",VLOOKUP(A794,COPOMs!B:K,10)+prêmio_de_risco)</f>
        <v/>
      </c>
      <c r="L794" s="3" t="str">
        <f>IF(Table1[[#This Row],[Tesouro Selic: Cenário 3]]="","",(K794+1)^(1/252))</f>
        <v/>
      </c>
      <c r="M794" s="2" t="str">
        <f>IF(Table1[[#This Row],[Column8]]="","",(1+M793)*(L794)-1)</f>
        <v/>
      </c>
    </row>
    <row r="795" spans="1:13" x14ac:dyDescent="0.25">
      <c r="A795" s="15" t="str">
        <f t="shared" si="24"/>
        <v/>
      </c>
      <c r="B795" s="25" t="str">
        <f t="shared" si="25"/>
        <v/>
      </c>
      <c r="C795" s="3" t="str">
        <f>IF(Table1[[#This Row],[Tesouro Prefixado]]="","",(B795+1)^(1/252))</f>
        <v/>
      </c>
      <c r="D795" s="2" t="str">
        <f>IF(Table1[[#This Row],[Column2]]="","",(1+D794)*(C795)-1)</f>
        <v/>
      </c>
      <c r="E795" s="1" t="str">
        <f>IF(Table1[[#This Row],[Column1]]="","",VLOOKUP(A795,COPOMs!B:E,4)+prêmio_de_risco)</f>
        <v/>
      </c>
      <c r="F795" s="3" t="str">
        <f>IF(Table1[[#This Row],[Tesouro Selic: Cenário 1]]="","",(E795+1)^(1/252))</f>
        <v/>
      </c>
      <c r="G795" s="2" t="str">
        <f>IF(Table1[[#This Row],[Column4]]="","",(1+G794)*(F795)-1)</f>
        <v/>
      </c>
      <c r="H795" s="1" t="str">
        <f>IF(Table1[[#This Row],[Column1]]="","",VLOOKUP(A795,COPOMs!B:H,7)+prêmio_de_risco)</f>
        <v/>
      </c>
      <c r="I795" s="3" t="str">
        <f>IF(Table1[[#This Row],[Tesouro Selic: Cenário 2]]="","",(H795+1)^(1/252))</f>
        <v/>
      </c>
      <c r="J795" s="2" t="str">
        <f>IF(Table1[[#This Row],[Column6]]="","",(1+J794)*(I795)-1)</f>
        <v/>
      </c>
      <c r="K795" s="1" t="str">
        <f>IF(Table1[[#This Row],[Column1]]="","",VLOOKUP(A795,COPOMs!B:K,10)+prêmio_de_risco)</f>
        <v/>
      </c>
      <c r="L795" s="3" t="str">
        <f>IF(Table1[[#This Row],[Tesouro Selic: Cenário 3]]="","",(K795+1)^(1/252))</f>
        <v/>
      </c>
      <c r="M795" s="2" t="str">
        <f>IF(Table1[[#This Row],[Column8]]="","",(1+M794)*(L795)-1)</f>
        <v/>
      </c>
    </row>
    <row r="796" spans="1:13" x14ac:dyDescent="0.25">
      <c r="A796" s="15" t="str">
        <f t="shared" si="24"/>
        <v/>
      </c>
      <c r="B796" s="25" t="str">
        <f t="shared" si="25"/>
        <v/>
      </c>
      <c r="C796" s="3" t="str">
        <f>IF(Table1[[#This Row],[Tesouro Prefixado]]="","",(B796+1)^(1/252))</f>
        <v/>
      </c>
      <c r="D796" s="2" t="str">
        <f>IF(Table1[[#This Row],[Column2]]="","",(1+D795)*(C796)-1)</f>
        <v/>
      </c>
      <c r="E796" s="1" t="str">
        <f>IF(Table1[[#This Row],[Column1]]="","",VLOOKUP(A796,COPOMs!B:E,4)+prêmio_de_risco)</f>
        <v/>
      </c>
      <c r="F796" s="3" t="str">
        <f>IF(Table1[[#This Row],[Tesouro Selic: Cenário 1]]="","",(E796+1)^(1/252))</f>
        <v/>
      </c>
      <c r="G796" s="2" t="str">
        <f>IF(Table1[[#This Row],[Column4]]="","",(1+G795)*(F796)-1)</f>
        <v/>
      </c>
      <c r="H796" s="1" t="str">
        <f>IF(Table1[[#This Row],[Column1]]="","",VLOOKUP(A796,COPOMs!B:H,7)+prêmio_de_risco)</f>
        <v/>
      </c>
      <c r="I796" s="3" t="str">
        <f>IF(Table1[[#This Row],[Tesouro Selic: Cenário 2]]="","",(H796+1)^(1/252))</f>
        <v/>
      </c>
      <c r="J796" s="2" t="str">
        <f>IF(Table1[[#This Row],[Column6]]="","",(1+J795)*(I796)-1)</f>
        <v/>
      </c>
      <c r="K796" s="1" t="str">
        <f>IF(Table1[[#This Row],[Column1]]="","",VLOOKUP(A796,COPOMs!B:K,10)+prêmio_de_risco)</f>
        <v/>
      </c>
      <c r="L796" s="3" t="str">
        <f>IF(Table1[[#This Row],[Tesouro Selic: Cenário 3]]="","",(K796+1)^(1/252))</f>
        <v/>
      </c>
      <c r="M796" s="2" t="str">
        <f>IF(Table1[[#This Row],[Column8]]="","",(1+M795)*(L796)-1)</f>
        <v/>
      </c>
    </row>
    <row r="797" spans="1:13" x14ac:dyDescent="0.25">
      <c r="A797" s="15" t="str">
        <f t="shared" si="24"/>
        <v/>
      </c>
      <c r="B797" s="25" t="str">
        <f t="shared" si="25"/>
        <v/>
      </c>
      <c r="C797" s="3" t="str">
        <f>IF(Table1[[#This Row],[Tesouro Prefixado]]="","",(B797+1)^(1/252))</f>
        <v/>
      </c>
      <c r="D797" s="2" t="str">
        <f>IF(Table1[[#This Row],[Column2]]="","",(1+D796)*(C797)-1)</f>
        <v/>
      </c>
      <c r="E797" s="1" t="str">
        <f>IF(Table1[[#This Row],[Column1]]="","",VLOOKUP(A797,COPOMs!B:E,4)+prêmio_de_risco)</f>
        <v/>
      </c>
      <c r="F797" s="3" t="str">
        <f>IF(Table1[[#This Row],[Tesouro Selic: Cenário 1]]="","",(E797+1)^(1/252))</f>
        <v/>
      </c>
      <c r="G797" s="2" t="str">
        <f>IF(Table1[[#This Row],[Column4]]="","",(1+G796)*(F797)-1)</f>
        <v/>
      </c>
      <c r="H797" s="1" t="str">
        <f>IF(Table1[[#This Row],[Column1]]="","",VLOOKUP(A797,COPOMs!B:H,7)+prêmio_de_risco)</f>
        <v/>
      </c>
      <c r="I797" s="3" t="str">
        <f>IF(Table1[[#This Row],[Tesouro Selic: Cenário 2]]="","",(H797+1)^(1/252))</f>
        <v/>
      </c>
      <c r="J797" s="2" t="str">
        <f>IF(Table1[[#This Row],[Column6]]="","",(1+J796)*(I797)-1)</f>
        <v/>
      </c>
      <c r="K797" s="1" t="str">
        <f>IF(Table1[[#This Row],[Column1]]="","",VLOOKUP(A797,COPOMs!B:K,10)+prêmio_de_risco)</f>
        <v/>
      </c>
      <c r="L797" s="3" t="str">
        <f>IF(Table1[[#This Row],[Tesouro Selic: Cenário 3]]="","",(K797+1)^(1/252))</f>
        <v/>
      </c>
      <c r="M797" s="2" t="str">
        <f>IF(Table1[[#This Row],[Column8]]="","",(1+M796)*(L797)-1)</f>
        <v/>
      </c>
    </row>
    <row r="798" spans="1:13" x14ac:dyDescent="0.25">
      <c r="A798" s="15" t="str">
        <f t="shared" si="24"/>
        <v/>
      </c>
      <c r="B798" s="25" t="str">
        <f t="shared" si="25"/>
        <v/>
      </c>
      <c r="C798" s="3" t="str">
        <f>IF(Table1[[#This Row],[Tesouro Prefixado]]="","",(B798+1)^(1/252))</f>
        <v/>
      </c>
      <c r="D798" s="2" t="str">
        <f>IF(Table1[[#This Row],[Column2]]="","",(1+D797)*(C798)-1)</f>
        <v/>
      </c>
      <c r="E798" s="1" t="str">
        <f>IF(Table1[[#This Row],[Column1]]="","",VLOOKUP(A798,COPOMs!B:E,4)+prêmio_de_risco)</f>
        <v/>
      </c>
      <c r="F798" s="3" t="str">
        <f>IF(Table1[[#This Row],[Tesouro Selic: Cenário 1]]="","",(E798+1)^(1/252))</f>
        <v/>
      </c>
      <c r="G798" s="2" t="str">
        <f>IF(Table1[[#This Row],[Column4]]="","",(1+G797)*(F798)-1)</f>
        <v/>
      </c>
      <c r="H798" s="1" t="str">
        <f>IF(Table1[[#This Row],[Column1]]="","",VLOOKUP(A798,COPOMs!B:H,7)+prêmio_de_risco)</f>
        <v/>
      </c>
      <c r="I798" s="3" t="str">
        <f>IF(Table1[[#This Row],[Tesouro Selic: Cenário 2]]="","",(H798+1)^(1/252))</f>
        <v/>
      </c>
      <c r="J798" s="2" t="str">
        <f>IF(Table1[[#This Row],[Column6]]="","",(1+J797)*(I798)-1)</f>
        <v/>
      </c>
      <c r="K798" s="1" t="str">
        <f>IF(Table1[[#This Row],[Column1]]="","",VLOOKUP(A798,COPOMs!B:K,10)+prêmio_de_risco)</f>
        <v/>
      </c>
      <c r="L798" s="3" t="str">
        <f>IF(Table1[[#This Row],[Tesouro Selic: Cenário 3]]="","",(K798+1)^(1/252))</f>
        <v/>
      </c>
      <c r="M798" s="2" t="str">
        <f>IF(Table1[[#This Row],[Column8]]="","",(1+M797)*(L798)-1)</f>
        <v/>
      </c>
    </row>
    <row r="799" spans="1:13" x14ac:dyDescent="0.25">
      <c r="A799" s="15" t="str">
        <f t="shared" si="24"/>
        <v/>
      </c>
      <c r="B799" s="25" t="str">
        <f t="shared" si="25"/>
        <v/>
      </c>
      <c r="C799" s="3" t="str">
        <f>IF(Table1[[#This Row],[Tesouro Prefixado]]="","",(B799+1)^(1/252))</f>
        <v/>
      </c>
      <c r="D799" s="2" t="str">
        <f>IF(Table1[[#This Row],[Column2]]="","",(1+D798)*(C799)-1)</f>
        <v/>
      </c>
      <c r="E799" s="1" t="str">
        <f>IF(Table1[[#This Row],[Column1]]="","",VLOOKUP(A799,COPOMs!B:E,4)+prêmio_de_risco)</f>
        <v/>
      </c>
      <c r="F799" s="3" t="str">
        <f>IF(Table1[[#This Row],[Tesouro Selic: Cenário 1]]="","",(E799+1)^(1/252))</f>
        <v/>
      </c>
      <c r="G799" s="2" t="str">
        <f>IF(Table1[[#This Row],[Column4]]="","",(1+G798)*(F799)-1)</f>
        <v/>
      </c>
      <c r="H799" s="1" t="str">
        <f>IF(Table1[[#This Row],[Column1]]="","",VLOOKUP(A799,COPOMs!B:H,7)+prêmio_de_risco)</f>
        <v/>
      </c>
      <c r="I799" s="3" t="str">
        <f>IF(Table1[[#This Row],[Tesouro Selic: Cenário 2]]="","",(H799+1)^(1/252))</f>
        <v/>
      </c>
      <c r="J799" s="2" t="str">
        <f>IF(Table1[[#This Row],[Column6]]="","",(1+J798)*(I799)-1)</f>
        <v/>
      </c>
      <c r="K799" s="1" t="str">
        <f>IF(Table1[[#This Row],[Column1]]="","",VLOOKUP(A799,COPOMs!B:K,10)+prêmio_de_risco)</f>
        <v/>
      </c>
      <c r="L799" s="3" t="str">
        <f>IF(Table1[[#This Row],[Tesouro Selic: Cenário 3]]="","",(K799+1)^(1/252))</f>
        <v/>
      </c>
      <c r="M799" s="2" t="str">
        <f>IF(Table1[[#This Row],[Column8]]="","",(1+M798)*(L799)-1)</f>
        <v/>
      </c>
    </row>
    <row r="800" spans="1:13" x14ac:dyDescent="0.25">
      <c r="A800" s="15" t="str">
        <f t="shared" si="24"/>
        <v/>
      </c>
      <c r="B800" s="25" t="str">
        <f t="shared" si="25"/>
        <v/>
      </c>
      <c r="C800" s="3" t="str">
        <f>IF(Table1[[#This Row],[Tesouro Prefixado]]="","",(B800+1)^(1/252))</f>
        <v/>
      </c>
      <c r="D800" s="2" t="str">
        <f>IF(Table1[[#This Row],[Column2]]="","",(1+D799)*(C800)-1)</f>
        <v/>
      </c>
      <c r="E800" s="1" t="str">
        <f>IF(Table1[[#This Row],[Column1]]="","",VLOOKUP(A800,COPOMs!B:E,4)+prêmio_de_risco)</f>
        <v/>
      </c>
      <c r="F800" s="3" t="str">
        <f>IF(Table1[[#This Row],[Tesouro Selic: Cenário 1]]="","",(E800+1)^(1/252))</f>
        <v/>
      </c>
      <c r="G800" s="2" t="str">
        <f>IF(Table1[[#This Row],[Column4]]="","",(1+G799)*(F800)-1)</f>
        <v/>
      </c>
      <c r="H800" s="1" t="str">
        <f>IF(Table1[[#This Row],[Column1]]="","",VLOOKUP(A800,COPOMs!B:H,7)+prêmio_de_risco)</f>
        <v/>
      </c>
      <c r="I800" s="3" t="str">
        <f>IF(Table1[[#This Row],[Tesouro Selic: Cenário 2]]="","",(H800+1)^(1/252))</f>
        <v/>
      </c>
      <c r="J800" s="2" t="str">
        <f>IF(Table1[[#This Row],[Column6]]="","",(1+J799)*(I800)-1)</f>
        <v/>
      </c>
      <c r="K800" s="1" t="str">
        <f>IF(Table1[[#This Row],[Column1]]="","",VLOOKUP(A800,COPOMs!B:K,10)+prêmio_de_risco)</f>
        <v/>
      </c>
      <c r="L800" s="3" t="str">
        <f>IF(Table1[[#This Row],[Tesouro Selic: Cenário 3]]="","",(K800+1)^(1/252))</f>
        <v/>
      </c>
      <c r="M800" s="2" t="str">
        <f>IF(Table1[[#This Row],[Column8]]="","",(1+M799)*(L800)-1)</f>
        <v/>
      </c>
    </row>
    <row r="801" spans="1:13" x14ac:dyDescent="0.25">
      <c r="A801" s="15" t="str">
        <f t="shared" si="24"/>
        <v/>
      </c>
      <c r="B801" s="25" t="str">
        <f t="shared" si="25"/>
        <v/>
      </c>
      <c r="C801" s="3" t="str">
        <f>IF(Table1[[#This Row],[Tesouro Prefixado]]="","",(B801+1)^(1/252))</f>
        <v/>
      </c>
      <c r="D801" s="2" t="str">
        <f>IF(Table1[[#This Row],[Column2]]="","",(1+D800)*(C801)-1)</f>
        <v/>
      </c>
      <c r="E801" s="1" t="str">
        <f>IF(Table1[[#This Row],[Column1]]="","",VLOOKUP(A801,COPOMs!B:E,4)+prêmio_de_risco)</f>
        <v/>
      </c>
      <c r="F801" s="3" t="str">
        <f>IF(Table1[[#This Row],[Tesouro Selic: Cenário 1]]="","",(E801+1)^(1/252))</f>
        <v/>
      </c>
      <c r="G801" s="2" t="str">
        <f>IF(Table1[[#This Row],[Column4]]="","",(1+G800)*(F801)-1)</f>
        <v/>
      </c>
      <c r="H801" s="1" t="str">
        <f>IF(Table1[[#This Row],[Column1]]="","",VLOOKUP(A801,COPOMs!B:H,7)+prêmio_de_risco)</f>
        <v/>
      </c>
      <c r="I801" s="3" t="str">
        <f>IF(Table1[[#This Row],[Tesouro Selic: Cenário 2]]="","",(H801+1)^(1/252))</f>
        <v/>
      </c>
      <c r="J801" s="2" t="str">
        <f>IF(Table1[[#This Row],[Column6]]="","",(1+J800)*(I801)-1)</f>
        <v/>
      </c>
      <c r="K801" s="1" t="str">
        <f>IF(Table1[[#This Row],[Column1]]="","",VLOOKUP(A801,COPOMs!B:K,10)+prêmio_de_risco)</f>
        <v/>
      </c>
      <c r="L801" s="3" t="str">
        <f>IF(Table1[[#This Row],[Tesouro Selic: Cenário 3]]="","",(K801+1)^(1/252))</f>
        <v/>
      </c>
      <c r="M801" s="2" t="str">
        <f>IF(Table1[[#This Row],[Column8]]="","",(1+M800)*(L801)-1)</f>
        <v/>
      </c>
    </row>
    <row r="802" spans="1:13" x14ac:dyDescent="0.25">
      <c r="A802" s="15" t="str">
        <f t="shared" si="24"/>
        <v/>
      </c>
      <c r="B802" s="25" t="str">
        <f t="shared" si="25"/>
        <v/>
      </c>
      <c r="C802" s="3" t="str">
        <f>IF(Table1[[#This Row],[Tesouro Prefixado]]="","",(B802+1)^(1/252))</f>
        <v/>
      </c>
      <c r="D802" s="2" t="str">
        <f>IF(Table1[[#This Row],[Column2]]="","",(1+D801)*(C802)-1)</f>
        <v/>
      </c>
      <c r="E802" s="1" t="str">
        <f>IF(Table1[[#This Row],[Column1]]="","",VLOOKUP(A802,COPOMs!B:E,4)+prêmio_de_risco)</f>
        <v/>
      </c>
      <c r="F802" s="3" t="str">
        <f>IF(Table1[[#This Row],[Tesouro Selic: Cenário 1]]="","",(E802+1)^(1/252))</f>
        <v/>
      </c>
      <c r="G802" s="2" t="str">
        <f>IF(Table1[[#This Row],[Column4]]="","",(1+G801)*(F802)-1)</f>
        <v/>
      </c>
      <c r="H802" s="1" t="str">
        <f>IF(Table1[[#This Row],[Column1]]="","",VLOOKUP(A802,COPOMs!B:H,7)+prêmio_de_risco)</f>
        <v/>
      </c>
      <c r="I802" s="3" t="str">
        <f>IF(Table1[[#This Row],[Tesouro Selic: Cenário 2]]="","",(H802+1)^(1/252))</f>
        <v/>
      </c>
      <c r="J802" s="2" t="str">
        <f>IF(Table1[[#This Row],[Column6]]="","",(1+J801)*(I802)-1)</f>
        <v/>
      </c>
      <c r="K802" s="1" t="str">
        <f>IF(Table1[[#This Row],[Column1]]="","",VLOOKUP(A802,COPOMs!B:K,10)+prêmio_de_risco)</f>
        <v/>
      </c>
      <c r="L802" s="3" t="str">
        <f>IF(Table1[[#This Row],[Tesouro Selic: Cenário 3]]="","",(K802+1)^(1/252))</f>
        <v/>
      </c>
      <c r="M802" s="2" t="str">
        <f>IF(Table1[[#This Row],[Column8]]="","",(1+M801)*(L802)-1)</f>
        <v/>
      </c>
    </row>
    <row r="803" spans="1:13" x14ac:dyDescent="0.25">
      <c r="A803" s="15" t="str">
        <f t="shared" si="24"/>
        <v/>
      </c>
      <c r="B803" s="25" t="str">
        <f t="shared" si="25"/>
        <v/>
      </c>
      <c r="C803" s="3" t="str">
        <f>IF(Table1[[#This Row],[Tesouro Prefixado]]="","",(B803+1)^(1/252))</f>
        <v/>
      </c>
      <c r="D803" s="2" t="str">
        <f>IF(Table1[[#This Row],[Column2]]="","",(1+D802)*(C803)-1)</f>
        <v/>
      </c>
      <c r="E803" s="1" t="str">
        <f>IF(Table1[[#This Row],[Column1]]="","",VLOOKUP(A803,COPOMs!B:E,4)+prêmio_de_risco)</f>
        <v/>
      </c>
      <c r="F803" s="3" t="str">
        <f>IF(Table1[[#This Row],[Tesouro Selic: Cenário 1]]="","",(E803+1)^(1/252))</f>
        <v/>
      </c>
      <c r="G803" s="2" t="str">
        <f>IF(Table1[[#This Row],[Column4]]="","",(1+G802)*(F803)-1)</f>
        <v/>
      </c>
      <c r="H803" s="1" t="str">
        <f>IF(Table1[[#This Row],[Column1]]="","",VLOOKUP(A803,COPOMs!B:H,7)+prêmio_de_risco)</f>
        <v/>
      </c>
      <c r="I803" s="3" t="str">
        <f>IF(Table1[[#This Row],[Tesouro Selic: Cenário 2]]="","",(H803+1)^(1/252))</f>
        <v/>
      </c>
      <c r="J803" s="2" t="str">
        <f>IF(Table1[[#This Row],[Column6]]="","",(1+J802)*(I803)-1)</f>
        <v/>
      </c>
      <c r="K803" s="1" t="str">
        <f>IF(Table1[[#This Row],[Column1]]="","",VLOOKUP(A803,COPOMs!B:K,10)+prêmio_de_risco)</f>
        <v/>
      </c>
      <c r="L803" s="3" t="str">
        <f>IF(Table1[[#This Row],[Tesouro Selic: Cenário 3]]="","",(K803+1)^(1/252))</f>
        <v/>
      </c>
      <c r="M803" s="2" t="str">
        <f>IF(Table1[[#This Row],[Column8]]="","",(1+M802)*(L803)-1)</f>
        <v/>
      </c>
    </row>
    <row r="804" spans="1:13" x14ac:dyDescent="0.25">
      <c r="A804" s="15" t="str">
        <f t="shared" si="24"/>
        <v/>
      </c>
      <c r="B804" s="25" t="str">
        <f t="shared" si="25"/>
        <v/>
      </c>
      <c r="C804" s="3" t="str">
        <f>IF(Table1[[#This Row],[Tesouro Prefixado]]="","",(B804+1)^(1/252))</f>
        <v/>
      </c>
      <c r="D804" s="2" t="str">
        <f>IF(Table1[[#This Row],[Column2]]="","",(1+D803)*(C804)-1)</f>
        <v/>
      </c>
      <c r="E804" s="1" t="str">
        <f>IF(Table1[[#This Row],[Column1]]="","",VLOOKUP(A804,COPOMs!B:E,4)+prêmio_de_risco)</f>
        <v/>
      </c>
      <c r="F804" s="3" t="str">
        <f>IF(Table1[[#This Row],[Tesouro Selic: Cenário 1]]="","",(E804+1)^(1/252))</f>
        <v/>
      </c>
      <c r="G804" s="2" t="str">
        <f>IF(Table1[[#This Row],[Column4]]="","",(1+G803)*(F804)-1)</f>
        <v/>
      </c>
      <c r="H804" s="1" t="str">
        <f>IF(Table1[[#This Row],[Column1]]="","",VLOOKUP(A804,COPOMs!B:H,7)+prêmio_de_risco)</f>
        <v/>
      </c>
      <c r="I804" s="3" t="str">
        <f>IF(Table1[[#This Row],[Tesouro Selic: Cenário 2]]="","",(H804+1)^(1/252))</f>
        <v/>
      </c>
      <c r="J804" s="2" t="str">
        <f>IF(Table1[[#This Row],[Column6]]="","",(1+J803)*(I804)-1)</f>
        <v/>
      </c>
      <c r="K804" s="1" t="str">
        <f>IF(Table1[[#This Row],[Column1]]="","",VLOOKUP(A804,COPOMs!B:K,10)+prêmio_de_risco)</f>
        <v/>
      </c>
      <c r="L804" s="3" t="str">
        <f>IF(Table1[[#This Row],[Tesouro Selic: Cenário 3]]="","",(K804+1)^(1/252))</f>
        <v/>
      </c>
      <c r="M804" s="2" t="str">
        <f>IF(Table1[[#This Row],[Column8]]="","",(1+M803)*(L804)-1)</f>
        <v/>
      </c>
    </row>
    <row r="805" spans="1:13" x14ac:dyDescent="0.25">
      <c r="A805" s="15" t="str">
        <f t="shared" si="24"/>
        <v/>
      </c>
      <c r="B805" s="25" t="str">
        <f t="shared" si="25"/>
        <v/>
      </c>
      <c r="C805" s="3" t="str">
        <f>IF(Table1[[#This Row],[Tesouro Prefixado]]="","",(B805+1)^(1/252))</f>
        <v/>
      </c>
      <c r="D805" s="2" t="str">
        <f>IF(Table1[[#This Row],[Column2]]="","",(1+D804)*(C805)-1)</f>
        <v/>
      </c>
      <c r="E805" s="1" t="str">
        <f>IF(Table1[[#This Row],[Column1]]="","",VLOOKUP(A805,COPOMs!B:E,4)+prêmio_de_risco)</f>
        <v/>
      </c>
      <c r="F805" s="3" t="str">
        <f>IF(Table1[[#This Row],[Tesouro Selic: Cenário 1]]="","",(E805+1)^(1/252))</f>
        <v/>
      </c>
      <c r="G805" s="2" t="str">
        <f>IF(Table1[[#This Row],[Column4]]="","",(1+G804)*(F805)-1)</f>
        <v/>
      </c>
      <c r="H805" s="1" t="str">
        <f>IF(Table1[[#This Row],[Column1]]="","",VLOOKUP(A805,COPOMs!B:H,7)+prêmio_de_risco)</f>
        <v/>
      </c>
      <c r="I805" s="3" t="str">
        <f>IF(Table1[[#This Row],[Tesouro Selic: Cenário 2]]="","",(H805+1)^(1/252))</f>
        <v/>
      </c>
      <c r="J805" s="2" t="str">
        <f>IF(Table1[[#This Row],[Column6]]="","",(1+J804)*(I805)-1)</f>
        <v/>
      </c>
      <c r="K805" s="1" t="str">
        <f>IF(Table1[[#This Row],[Column1]]="","",VLOOKUP(A805,COPOMs!B:K,10)+prêmio_de_risco)</f>
        <v/>
      </c>
      <c r="L805" s="3" t="str">
        <f>IF(Table1[[#This Row],[Tesouro Selic: Cenário 3]]="","",(K805+1)^(1/252))</f>
        <v/>
      </c>
      <c r="M805" s="2" t="str">
        <f>IF(Table1[[#This Row],[Column8]]="","",(1+M804)*(L805)-1)</f>
        <v/>
      </c>
    </row>
    <row r="806" spans="1:13" x14ac:dyDescent="0.25">
      <c r="A806" s="15" t="str">
        <f t="shared" si="24"/>
        <v/>
      </c>
      <c r="B806" s="25" t="str">
        <f t="shared" si="25"/>
        <v/>
      </c>
      <c r="C806" s="3" t="str">
        <f>IF(Table1[[#This Row],[Tesouro Prefixado]]="","",(B806+1)^(1/252))</f>
        <v/>
      </c>
      <c r="D806" s="2" t="str">
        <f>IF(Table1[[#This Row],[Column2]]="","",(1+D805)*(C806)-1)</f>
        <v/>
      </c>
      <c r="E806" s="1" t="str">
        <f>IF(Table1[[#This Row],[Column1]]="","",VLOOKUP(A806,COPOMs!B:E,4)+prêmio_de_risco)</f>
        <v/>
      </c>
      <c r="F806" s="3" t="str">
        <f>IF(Table1[[#This Row],[Tesouro Selic: Cenário 1]]="","",(E806+1)^(1/252))</f>
        <v/>
      </c>
      <c r="G806" s="2" t="str">
        <f>IF(Table1[[#This Row],[Column4]]="","",(1+G805)*(F806)-1)</f>
        <v/>
      </c>
      <c r="H806" s="1" t="str">
        <f>IF(Table1[[#This Row],[Column1]]="","",VLOOKUP(A806,COPOMs!B:H,7)+prêmio_de_risco)</f>
        <v/>
      </c>
      <c r="I806" s="3" t="str">
        <f>IF(Table1[[#This Row],[Tesouro Selic: Cenário 2]]="","",(H806+1)^(1/252))</f>
        <v/>
      </c>
      <c r="J806" s="2" t="str">
        <f>IF(Table1[[#This Row],[Column6]]="","",(1+J805)*(I806)-1)</f>
        <v/>
      </c>
      <c r="K806" s="1" t="str">
        <f>IF(Table1[[#This Row],[Column1]]="","",VLOOKUP(A806,COPOMs!B:K,10)+prêmio_de_risco)</f>
        <v/>
      </c>
      <c r="L806" s="3" t="str">
        <f>IF(Table1[[#This Row],[Tesouro Selic: Cenário 3]]="","",(K806+1)^(1/252))</f>
        <v/>
      </c>
      <c r="M806" s="2" t="str">
        <f>IF(Table1[[#This Row],[Column8]]="","",(1+M805)*(L806)-1)</f>
        <v/>
      </c>
    </row>
    <row r="807" spans="1:13" x14ac:dyDescent="0.25">
      <c r="A807" s="15" t="str">
        <f t="shared" si="24"/>
        <v/>
      </c>
      <c r="B807" s="25" t="str">
        <f t="shared" si="25"/>
        <v/>
      </c>
      <c r="C807" s="3" t="str">
        <f>IF(Table1[[#This Row],[Tesouro Prefixado]]="","",(B807+1)^(1/252))</f>
        <v/>
      </c>
      <c r="D807" s="2" t="str">
        <f>IF(Table1[[#This Row],[Column2]]="","",(1+D806)*(C807)-1)</f>
        <v/>
      </c>
      <c r="E807" s="1" t="str">
        <f>IF(Table1[[#This Row],[Column1]]="","",VLOOKUP(A807,COPOMs!B:E,4)+prêmio_de_risco)</f>
        <v/>
      </c>
      <c r="F807" s="3" t="str">
        <f>IF(Table1[[#This Row],[Tesouro Selic: Cenário 1]]="","",(E807+1)^(1/252))</f>
        <v/>
      </c>
      <c r="G807" s="2" t="str">
        <f>IF(Table1[[#This Row],[Column4]]="","",(1+G806)*(F807)-1)</f>
        <v/>
      </c>
      <c r="H807" s="1" t="str">
        <f>IF(Table1[[#This Row],[Column1]]="","",VLOOKUP(A807,COPOMs!B:H,7)+prêmio_de_risco)</f>
        <v/>
      </c>
      <c r="I807" s="3" t="str">
        <f>IF(Table1[[#This Row],[Tesouro Selic: Cenário 2]]="","",(H807+1)^(1/252))</f>
        <v/>
      </c>
      <c r="J807" s="2" t="str">
        <f>IF(Table1[[#This Row],[Column6]]="","",(1+J806)*(I807)-1)</f>
        <v/>
      </c>
      <c r="K807" s="1" t="str">
        <f>IF(Table1[[#This Row],[Column1]]="","",VLOOKUP(A807,COPOMs!B:K,10)+prêmio_de_risco)</f>
        <v/>
      </c>
      <c r="L807" s="3" t="str">
        <f>IF(Table1[[#This Row],[Tesouro Selic: Cenário 3]]="","",(K807+1)^(1/252))</f>
        <v/>
      </c>
      <c r="M807" s="2" t="str">
        <f>IF(Table1[[#This Row],[Column8]]="","",(1+M806)*(L807)-1)</f>
        <v/>
      </c>
    </row>
    <row r="808" spans="1:13" x14ac:dyDescent="0.25">
      <c r="A808" s="15" t="str">
        <f t="shared" si="24"/>
        <v/>
      </c>
      <c r="B808" s="25" t="str">
        <f t="shared" si="25"/>
        <v/>
      </c>
      <c r="C808" s="3" t="str">
        <f>IF(Table1[[#This Row],[Tesouro Prefixado]]="","",(B808+1)^(1/252))</f>
        <v/>
      </c>
      <c r="D808" s="2" t="str">
        <f>IF(Table1[[#This Row],[Column2]]="","",(1+D807)*(C808)-1)</f>
        <v/>
      </c>
      <c r="E808" s="1" t="str">
        <f>IF(Table1[[#This Row],[Column1]]="","",VLOOKUP(A808,COPOMs!B:E,4)+prêmio_de_risco)</f>
        <v/>
      </c>
      <c r="F808" s="3" t="str">
        <f>IF(Table1[[#This Row],[Tesouro Selic: Cenário 1]]="","",(E808+1)^(1/252))</f>
        <v/>
      </c>
      <c r="G808" s="2" t="str">
        <f>IF(Table1[[#This Row],[Column4]]="","",(1+G807)*(F808)-1)</f>
        <v/>
      </c>
      <c r="H808" s="1" t="str">
        <f>IF(Table1[[#This Row],[Column1]]="","",VLOOKUP(A808,COPOMs!B:H,7)+prêmio_de_risco)</f>
        <v/>
      </c>
      <c r="I808" s="3" t="str">
        <f>IF(Table1[[#This Row],[Tesouro Selic: Cenário 2]]="","",(H808+1)^(1/252))</f>
        <v/>
      </c>
      <c r="J808" s="2" t="str">
        <f>IF(Table1[[#This Row],[Column6]]="","",(1+J807)*(I808)-1)</f>
        <v/>
      </c>
      <c r="K808" s="1" t="str">
        <f>IF(Table1[[#This Row],[Column1]]="","",VLOOKUP(A808,COPOMs!B:K,10)+prêmio_de_risco)</f>
        <v/>
      </c>
      <c r="L808" s="3" t="str">
        <f>IF(Table1[[#This Row],[Tesouro Selic: Cenário 3]]="","",(K808+1)^(1/252))</f>
        <v/>
      </c>
      <c r="M808" s="2" t="str">
        <f>IF(Table1[[#This Row],[Column8]]="","",(1+M807)*(L808)-1)</f>
        <v/>
      </c>
    </row>
    <row r="809" spans="1:13" x14ac:dyDescent="0.25">
      <c r="A809" s="15" t="str">
        <f t="shared" si="24"/>
        <v/>
      </c>
      <c r="B809" s="25" t="str">
        <f t="shared" si="25"/>
        <v/>
      </c>
      <c r="C809" s="3" t="str">
        <f>IF(Table1[[#This Row],[Tesouro Prefixado]]="","",(B809+1)^(1/252))</f>
        <v/>
      </c>
      <c r="D809" s="2" t="str">
        <f>IF(Table1[[#This Row],[Column2]]="","",(1+D808)*(C809)-1)</f>
        <v/>
      </c>
      <c r="E809" s="1" t="str">
        <f>IF(Table1[[#This Row],[Column1]]="","",VLOOKUP(A809,COPOMs!B:E,4)+prêmio_de_risco)</f>
        <v/>
      </c>
      <c r="F809" s="3" t="str">
        <f>IF(Table1[[#This Row],[Tesouro Selic: Cenário 1]]="","",(E809+1)^(1/252))</f>
        <v/>
      </c>
      <c r="G809" s="2" t="str">
        <f>IF(Table1[[#This Row],[Column4]]="","",(1+G808)*(F809)-1)</f>
        <v/>
      </c>
      <c r="H809" s="1" t="str">
        <f>IF(Table1[[#This Row],[Column1]]="","",VLOOKUP(A809,COPOMs!B:H,7)+prêmio_de_risco)</f>
        <v/>
      </c>
      <c r="I809" s="3" t="str">
        <f>IF(Table1[[#This Row],[Tesouro Selic: Cenário 2]]="","",(H809+1)^(1/252))</f>
        <v/>
      </c>
      <c r="J809" s="2" t="str">
        <f>IF(Table1[[#This Row],[Column6]]="","",(1+J808)*(I809)-1)</f>
        <v/>
      </c>
      <c r="K809" s="1" t="str">
        <f>IF(Table1[[#This Row],[Column1]]="","",VLOOKUP(A809,COPOMs!B:K,10)+prêmio_de_risco)</f>
        <v/>
      </c>
      <c r="L809" s="3" t="str">
        <f>IF(Table1[[#This Row],[Tesouro Selic: Cenário 3]]="","",(K809+1)^(1/252))</f>
        <v/>
      </c>
      <c r="M809" s="2" t="str">
        <f>IF(Table1[[#This Row],[Column8]]="","",(1+M808)*(L809)-1)</f>
        <v/>
      </c>
    </row>
    <row r="810" spans="1:13" x14ac:dyDescent="0.25">
      <c r="A810" s="15" t="str">
        <f t="shared" si="24"/>
        <v/>
      </c>
      <c r="B810" s="25" t="str">
        <f t="shared" si="25"/>
        <v/>
      </c>
      <c r="C810" s="3" t="str">
        <f>IF(Table1[[#This Row],[Tesouro Prefixado]]="","",(B810+1)^(1/252))</f>
        <v/>
      </c>
      <c r="D810" s="2" t="str">
        <f>IF(Table1[[#This Row],[Column2]]="","",(1+D809)*(C810)-1)</f>
        <v/>
      </c>
      <c r="E810" s="1" t="str">
        <f>IF(Table1[[#This Row],[Column1]]="","",VLOOKUP(A810,COPOMs!B:E,4)+prêmio_de_risco)</f>
        <v/>
      </c>
      <c r="F810" s="3" t="str">
        <f>IF(Table1[[#This Row],[Tesouro Selic: Cenário 1]]="","",(E810+1)^(1/252))</f>
        <v/>
      </c>
      <c r="G810" s="2" t="str">
        <f>IF(Table1[[#This Row],[Column4]]="","",(1+G809)*(F810)-1)</f>
        <v/>
      </c>
      <c r="H810" s="1" t="str">
        <f>IF(Table1[[#This Row],[Column1]]="","",VLOOKUP(A810,COPOMs!B:H,7)+prêmio_de_risco)</f>
        <v/>
      </c>
      <c r="I810" s="3" t="str">
        <f>IF(Table1[[#This Row],[Tesouro Selic: Cenário 2]]="","",(H810+1)^(1/252))</f>
        <v/>
      </c>
      <c r="J810" s="2" t="str">
        <f>IF(Table1[[#This Row],[Column6]]="","",(1+J809)*(I810)-1)</f>
        <v/>
      </c>
      <c r="K810" s="1" t="str">
        <f>IF(Table1[[#This Row],[Column1]]="","",VLOOKUP(A810,COPOMs!B:K,10)+prêmio_de_risco)</f>
        <v/>
      </c>
      <c r="L810" s="3" t="str">
        <f>IF(Table1[[#This Row],[Tesouro Selic: Cenário 3]]="","",(K810+1)^(1/252))</f>
        <v/>
      </c>
      <c r="M810" s="2" t="str">
        <f>IF(Table1[[#This Row],[Column8]]="","",(1+M809)*(L810)-1)</f>
        <v/>
      </c>
    </row>
    <row r="811" spans="1:13" x14ac:dyDescent="0.25">
      <c r="A811" s="15" t="str">
        <f t="shared" si="24"/>
        <v/>
      </c>
      <c r="B811" s="25" t="str">
        <f t="shared" si="25"/>
        <v/>
      </c>
      <c r="C811" s="3" t="str">
        <f>IF(Table1[[#This Row],[Tesouro Prefixado]]="","",(B811+1)^(1/252))</f>
        <v/>
      </c>
      <c r="D811" s="2" t="str">
        <f>IF(Table1[[#This Row],[Column2]]="","",(1+D810)*(C811)-1)</f>
        <v/>
      </c>
      <c r="E811" s="1" t="str">
        <f>IF(Table1[[#This Row],[Column1]]="","",VLOOKUP(A811,COPOMs!B:E,4)+prêmio_de_risco)</f>
        <v/>
      </c>
      <c r="F811" s="3" t="str">
        <f>IF(Table1[[#This Row],[Tesouro Selic: Cenário 1]]="","",(E811+1)^(1/252))</f>
        <v/>
      </c>
      <c r="G811" s="2" t="str">
        <f>IF(Table1[[#This Row],[Column4]]="","",(1+G810)*(F811)-1)</f>
        <v/>
      </c>
      <c r="H811" s="1" t="str">
        <f>IF(Table1[[#This Row],[Column1]]="","",VLOOKUP(A811,COPOMs!B:H,7)+prêmio_de_risco)</f>
        <v/>
      </c>
      <c r="I811" s="3" t="str">
        <f>IF(Table1[[#This Row],[Tesouro Selic: Cenário 2]]="","",(H811+1)^(1/252))</f>
        <v/>
      </c>
      <c r="J811" s="2" t="str">
        <f>IF(Table1[[#This Row],[Column6]]="","",(1+J810)*(I811)-1)</f>
        <v/>
      </c>
      <c r="K811" s="1" t="str">
        <f>IF(Table1[[#This Row],[Column1]]="","",VLOOKUP(A811,COPOMs!B:K,10)+prêmio_de_risco)</f>
        <v/>
      </c>
      <c r="L811" s="3" t="str">
        <f>IF(Table1[[#This Row],[Tesouro Selic: Cenário 3]]="","",(K811+1)^(1/252))</f>
        <v/>
      </c>
      <c r="M811" s="2" t="str">
        <f>IF(Table1[[#This Row],[Column8]]="","",(1+M810)*(L811)-1)</f>
        <v/>
      </c>
    </row>
    <row r="812" spans="1:13" x14ac:dyDescent="0.25">
      <c r="A812" s="15" t="str">
        <f t="shared" si="24"/>
        <v/>
      </c>
      <c r="B812" s="25" t="str">
        <f t="shared" si="25"/>
        <v/>
      </c>
      <c r="C812" s="3" t="str">
        <f>IF(Table1[[#This Row],[Tesouro Prefixado]]="","",(B812+1)^(1/252))</f>
        <v/>
      </c>
      <c r="D812" s="2" t="str">
        <f>IF(Table1[[#This Row],[Column2]]="","",(1+D811)*(C812)-1)</f>
        <v/>
      </c>
      <c r="E812" s="1" t="str">
        <f>IF(Table1[[#This Row],[Column1]]="","",VLOOKUP(A812,COPOMs!B:E,4)+prêmio_de_risco)</f>
        <v/>
      </c>
      <c r="F812" s="3" t="str">
        <f>IF(Table1[[#This Row],[Tesouro Selic: Cenário 1]]="","",(E812+1)^(1/252))</f>
        <v/>
      </c>
      <c r="G812" s="2" t="str">
        <f>IF(Table1[[#This Row],[Column4]]="","",(1+G811)*(F812)-1)</f>
        <v/>
      </c>
      <c r="H812" s="1" t="str">
        <f>IF(Table1[[#This Row],[Column1]]="","",VLOOKUP(A812,COPOMs!B:H,7)+prêmio_de_risco)</f>
        <v/>
      </c>
      <c r="I812" s="3" t="str">
        <f>IF(Table1[[#This Row],[Tesouro Selic: Cenário 2]]="","",(H812+1)^(1/252))</f>
        <v/>
      </c>
      <c r="J812" s="2" t="str">
        <f>IF(Table1[[#This Row],[Column6]]="","",(1+J811)*(I812)-1)</f>
        <v/>
      </c>
      <c r="K812" s="1" t="str">
        <f>IF(Table1[[#This Row],[Column1]]="","",VLOOKUP(A812,COPOMs!B:K,10)+prêmio_de_risco)</f>
        <v/>
      </c>
      <c r="L812" s="3" t="str">
        <f>IF(Table1[[#This Row],[Tesouro Selic: Cenário 3]]="","",(K812+1)^(1/252))</f>
        <v/>
      </c>
      <c r="M812" s="2" t="str">
        <f>IF(Table1[[#This Row],[Column8]]="","",(1+M811)*(L812)-1)</f>
        <v/>
      </c>
    </row>
    <row r="813" spans="1:13" x14ac:dyDescent="0.25">
      <c r="A813" s="15" t="str">
        <f t="shared" si="24"/>
        <v/>
      </c>
      <c r="B813" s="25" t="str">
        <f t="shared" si="25"/>
        <v/>
      </c>
      <c r="C813" s="3" t="str">
        <f>IF(Table1[[#This Row],[Tesouro Prefixado]]="","",(B813+1)^(1/252))</f>
        <v/>
      </c>
      <c r="D813" s="2" t="str">
        <f>IF(Table1[[#This Row],[Column2]]="","",(1+D812)*(C813)-1)</f>
        <v/>
      </c>
      <c r="E813" s="1" t="str">
        <f>IF(Table1[[#This Row],[Column1]]="","",VLOOKUP(A813,COPOMs!B:E,4)+prêmio_de_risco)</f>
        <v/>
      </c>
      <c r="F813" s="3" t="str">
        <f>IF(Table1[[#This Row],[Tesouro Selic: Cenário 1]]="","",(E813+1)^(1/252))</f>
        <v/>
      </c>
      <c r="G813" s="2" t="str">
        <f>IF(Table1[[#This Row],[Column4]]="","",(1+G812)*(F813)-1)</f>
        <v/>
      </c>
      <c r="H813" s="1" t="str">
        <f>IF(Table1[[#This Row],[Column1]]="","",VLOOKUP(A813,COPOMs!B:H,7)+prêmio_de_risco)</f>
        <v/>
      </c>
      <c r="I813" s="3" t="str">
        <f>IF(Table1[[#This Row],[Tesouro Selic: Cenário 2]]="","",(H813+1)^(1/252))</f>
        <v/>
      </c>
      <c r="J813" s="2" t="str">
        <f>IF(Table1[[#This Row],[Column6]]="","",(1+J812)*(I813)-1)</f>
        <v/>
      </c>
      <c r="K813" s="1" t="str">
        <f>IF(Table1[[#This Row],[Column1]]="","",VLOOKUP(A813,COPOMs!B:K,10)+prêmio_de_risco)</f>
        <v/>
      </c>
      <c r="L813" s="3" t="str">
        <f>IF(Table1[[#This Row],[Tesouro Selic: Cenário 3]]="","",(K813+1)^(1/252))</f>
        <v/>
      </c>
      <c r="M813" s="2" t="str">
        <f>IF(Table1[[#This Row],[Column8]]="","",(1+M812)*(L813)-1)</f>
        <v/>
      </c>
    </row>
    <row r="814" spans="1:13" x14ac:dyDescent="0.25">
      <c r="A814" s="15" t="str">
        <f t="shared" si="24"/>
        <v/>
      </c>
      <c r="B814" s="25" t="str">
        <f t="shared" si="25"/>
        <v/>
      </c>
      <c r="C814" s="3" t="str">
        <f>IF(Table1[[#This Row],[Tesouro Prefixado]]="","",(B814+1)^(1/252))</f>
        <v/>
      </c>
      <c r="D814" s="2" t="str">
        <f>IF(Table1[[#This Row],[Column2]]="","",(1+D813)*(C814)-1)</f>
        <v/>
      </c>
      <c r="E814" s="1" t="str">
        <f>IF(Table1[[#This Row],[Column1]]="","",VLOOKUP(A814,COPOMs!B:E,4)+prêmio_de_risco)</f>
        <v/>
      </c>
      <c r="F814" s="3" t="str">
        <f>IF(Table1[[#This Row],[Tesouro Selic: Cenário 1]]="","",(E814+1)^(1/252))</f>
        <v/>
      </c>
      <c r="G814" s="2" t="str">
        <f>IF(Table1[[#This Row],[Column4]]="","",(1+G813)*(F814)-1)</f>
        <v/>
      </c>
      <c r="H814" s="1" t="str">
        <f>IF(Table1[[#This Row],[Column1]]="","",VLOOKUP(A814,COPOMs!B:H,7)+prêmio_de_risco)</f>
        <v/>
      </c>
      <c r="I814" s="3" t="str">
        <f>IF(Table1[[#This Row],[Tesouro Selic: Cenário 2]]="","",(H814+1)^(1/252))</f>
        <v/>
      </c>
      <c r="J814" s="2" t="str">
        <f>IF(Table1[[#This Row],[Column6]]="","",(1+J813)*(I814)-1)</f>
        <v/>
      </c>
      <c r="K814" s="1" t="str">
        <f>IF(Table1[[#This Row],[Column1]]="","",VLOOKUP(A814,COPOMs!B:K,10)+prêmio_de_risco)</f>
        <v/>
      </c>
      <c r="L814" s="3" t="str">
        <f>IF(Table1[[#This Row],[Tesouro Selic: Cenário 3]]="","",(K814+1)^(1/252))</f>
        <v/>
      </c>
      <c r="M814" s="2" t="str">
        <f>IF(Table1[[#This Row],[Column8]]="","",(1+M813)*(L814)-1)</f>
        <v/>
      </c>
    </row>
    <row r="815" spans="1:13" x14ac:dyDescent="0.25">
      <c r="A815" s="15" t="str">
        <f t="shared" si="24"/>
        <v/>
      </c>
      <c r="B815" s="25" t="str">
        <f t="shared" si="25"/>
        <v/>
      </c>
      <c r="C815" s="3" t="str">
        <f>IF(Table1[[#This Row],[Tesouro Prefixado]]="","",(B815+1)^(1/252))</f>
        <v/>
      </c>
      <c r="D815" s="2" t="str">
        <f>IF(Table1[[#This Row],[Column2]]="","",(1+D814)*(C815)-1)</f>
        <v/>
      </c>
      <c r="E815" s="1" t="str">
        <f>IF(Table1[[#This Row],[Column1]]="","",VLOOKUP(A815,COPOMs!B:E,4)+prêmio_de_risco)</f>
        <v/>
      </c>
      <c r="F815" s="3" t="str">
        <f>IF(Table1[[#This Row],[Tesouro Selic: Cenário 1]]="","",(E815+1)^(1/252))</f>
        <v/>
      </c>
      <c r="G815" s="2" t="str">
        <f>IF(Table1[[#This Row],[Column4]]="","",(1+G814)*(F815)-1)</f>
        <v/>
      </c>
      <c r="H815" s="1" t="str">
        <f>IF(Table1[[#This Row],[Column1]]="","",VLOOKUP(A815,COPOMs!B:H,7)+prêmio_de_risco)</f>
        <v/>
      </c>
      <c r="I815" s="3" t="str">
        <f>IF(Table1[[#This Row],[Tesouro Selic: Cenário 2]]="","",(H815+1)^(1/252))</f>
        <v/>
      </c>
      <c r="J815" s="2" t="str">
        <f>IF(Table1[[#This Row],[Column6]]="","",(1+J814)*(I815)-1)</f>
        <v/>
      </c>
      <c r="K815" s="1" t="str">
        <f>IF(Table1[[#This Row],[Column1]]="","",VLOOKUP(A815,COPOMs!B:K,10)+prêmio_de_risco)</f>
        <v/>
      </c>
      <c r="L815" s="3" t="str">
        <f>IF(Table1[[#This Row],[Tesouro Selic: Cenário 3]]="","",(K815+1)^(1/252))</f>
        <v/>
      </c>
      <c r="M815" s="2" t="str">
        <f>IF(Table1[[#This Row],[Column8]]="","",(1+M814)*(L815)-1)</f>
        <v/>
      </c>
    </row>
    <row r="816" spans="1:13" x14ac:dyDescent="0.25">
      <c r="A816" s="15" t="str">
        <f t="shared" si="24"/>
        <v/>
      </c>
      <c r="B816" s="25" t="str">
        <f t="shared" si="25"/>
        <v/>
      </c>
      <c r="C816" s="3" t="str">
        <f>IF(Table1[[#This Row],[Tesouro Prefixado]]="","",(B816+1)^(1/252))</f>
        <v/>
      </c>
      <c r="D816" s="2" t="str">
        <f>IF(Table1[[#This Row],[Column2]]="","",(1+D815)*(C816)-1)</f>
        <v/>
      </c>
      <c r="E816" s="1" t="str">
        <f>IF(Table1[[#This Row],[Column1]]="","",VLOOKUP(A816,COPOMs!B:E,4)+prêmio_de_risco)</f>
        <v/>
      </c>
      <c r="F816" s="3" t="str">
        <f>IF(Table1[[#This Row],[Tesouro Selic: Cenário 1]]="","",(E816+1)^(1/252))</f>
        <v/>
      </c>
      <c r="G816" s="2" t="str">
        <f>IF(Table1[[#This Row],[Column4]]="","",(1+G815)*(F816)-1)</f>
        <v/>
      </c>
      <c r="H816" s="1" t="str">
        <f>IF(Table1[[#This Row],[Column1]]="","",VLOOKUP(A816,COPOMs!B:H,7)+prêmio_de_risco)</f>
        <v/>
      </c>
      <c r="I816" s="3" t="str">
        <f>IF(Table1[[#This Row],[Tesouro Selic: Cenário 2]]="","",(H816+1)^(1/252))</f>
        <v/>
      </c>
      <c r="J816" s="2" t="str">
        <f>IF(Table1[[#This Row],[Column6]]="","",(1+J815)*(I816)-1)</f>
        <v/>
      </c>
      <c r="K816" s="1" t="str">
        <f>IF(Table1[[#This Row],[Column1]]="","",VLOOKUP(A816,COPOMs!B:K,10)+prêmio_de_risco)</f>
        <v/>
      </c>
      <c r="L816" s="3" t="str">
        <f>IF(Table1[[#This Row],[Tesouro Selic: Cenário 3]]="","",(K816+1)^(1/252))</f>
        <v/>
      </c>
      <c r="M816" s="2" t="str">
        <f>IF(Table1[[#This Row],[Column8]]="","",(1+M815)*(L816)-1)</f>
        <v/>
      </c>
    </row>
    <row r="817" spans="1:13" x14ac:dyDescent="0.25">
      <c r="A817" s="15" t="str">
        <f t="shared" si="24"/>
        <v/>
      </c>
      <c r="B817" s="25" t="str">
        <f t="shared" si="25"/>
        <v/>
      </c>
      <c r="C817" s="3" t="str">
        <f>IF(Table1[[#This Row],[Tesouro Prefixado]]="","",(B817+1)^(1/252))</f>
        <v/>
      </c>
      <c r="D817" s="2" t="str">
        <f>IF(Table1[[#This Row],[Column2]]="","",(1+D816)*(C817)-1)</f>
        <v/>
      </c>
      <c r="E817" s="1" t="str">
        <f>IF(Table1[[#This Row],[Column1]]="","",VLOOKUP(A817,COPOMs!B:E,4)+prêmio_de_risco)</f>
        <v/>
      </c>
      <c r="F817" s="3" t="str">
        <f>IF(Table1[[#This Row],[Tesouro Selic: Cenário 1]]="","",(E817+1)^(1/252))</f>
        <v/>
      </c>
      <c r="G817" s="2" t="str">
        <f>IF(Table1[[#This Row],[Column4]]="","",(1+G816)*(F817)-1)</f>
        <v/>
      </c>
      <c r="H817" s="1" t="str">
        <f>IF(Table1[[#This Row],[Column1]]="","",VLOOKUP(A817,COPOMs!B:H,7)+prêmio_de_risco)</f>
        <v/>
      </c>
      <c r="I817" s="3" t="str">
        <f>IF(Table1[[#This Row],[Tesouro Selic: Cenário 2]]="","",(H817+1)^(1/252))</f>
        <v/>
      </c>
      <c r="J817" s="2" t="str">
        <f>IF(Table1[[#This Row],[Column6]]="","",(1+J816)*(I817)-1)</f>
        <v/>
      </c>
      <c r="K817" s="1" t="str">
        <f>IF(Table1[[#This Row],[Column1]]="","",VLOOKUP(A817,COPOMs!B:K,10)+prêmio_de_risco)</f>
        <v/>
      </c>
      <c r="L817" s="3" t="str">
        <f>IF(Table1[[#This Row],[Tesouro Selic: Cenário 3]]="","",(K817+1)^(1/252))</f>
        <v/>
      </c>
      <c r="M817" s="2" t="str">
        <f>IF(Table1[[#This Row],[Column8]]="","",(1+M816)*(L817)-1)</f>
        <v/>
      </c>
    </row>
    <row r="818" spans="1:13" x14ac:dyDescent="0.25">
      <c r="A818" s="15" t="str">
        <f t="shared" si="24"/>
        <v/>
      </c>
      <c r="B818" s="25" t="str">
        <f t="shared" si="25"/>
        <v/>
      </c>
      <c r="C818" s="3" t="str">
        <f>IF(Table1[[#This Row],[Tesouro Prefixado]]="","",(B818+1)^(1/252))</f>
        <v/>
      </c>
      <c r="D818" s="2" t="str">
        <f>IF(Table1[[#This Row],[Column2]]="","",(1+D817)*(C818)-1)</f>
        <v/>
      </c>
      <c r="E818" s="1" t="str">
        <f>IF(Table1[[#This Row],[Column1]]="","",VLOOKUP(A818,COPOMs!B:E,4)+prêmio_de_risco)</f>
        <v/>
      </c>
      <c r="F818" s="3" t="str">
        <f>IF(Table1[[#This Row],[Tesouro Selic: Cenário 1]]="","",(E818+1)^(1/252))</f>
        <v/>
      </c>
      <c r="G818" s="2" t="str">
        <f>IF(Table1[[#This Row],[Column4]]="","",(1+G817)*(F818)-1)</f>
        <v/>
      </c>
      <c r="H818" s="1" t="str">
        <f>IF(Table1[[#This Row],[Column1]]="","",VLOOKUP(A818,COPOMs!B:H,7)+prêmio_de_risco)</f>
        <v/>
      </c>
      <c r="I818" s="3" t="str">
        <f>IF(Table1[[#This Row],[Tesouro Selic: Cenário 2]]="","",(H818+1)^(1/252))</f>
        <v/>
      </c>
      <c r="J818" s="2" t="str">
        <f>IF(Table1[[#This Row],[Column6]]="","",(1+J817)*(I818)-1)</f>
        <v/>
      </c>
      <c r="K818" s="1" t="str">
        <f>IF(Table1[[#This Row],[Column1]]="","",VLOOKUP(A818,COPOMs!B:K,10)+prêmio_de_risco)</f>
        <v/>
      </c>
      <c r="L818" s="3" t="str">
        <f>IF(Table1[[#This Row],[Tesouro Selic: Cenário 3]]="","",(K818+1)^(1/252))</f>
        <v/>
      </c>
      <c r="M818" s="2" t="str">
        <f>IF(Table1[[#This Row],[Column8]]="","",(1+M817)*(L818)-1)</f>
        <v/>
      </c>
    </row>
    <row r="819" spans="1:13" x14ac:dyDescent="0.25">
      <c r="A819" s="15" t="str">
        <f t="shared" si="24"/>
        <v/>
      </c>
      <c r="B819" s="25" t="str">
        <f t="shared" si="25"/>
        <v/>
      </c>
      <c r="C819" s="3" t="str">
        <f>IF(Table1[[#This Row],[Tesouro Prefixado]]="","",(B819+1)^(1/252))</f>
        <v/>
      </c>
      <c r="D819" s="2" t="str">
        <f>IF(Table1[[#This Row],[Column2]]="","",(1+D818)*(C819)-1)</f>
        <v/>
      </c>
      <c r="E819" s="1" t="str">
        <f>IF(Table1[[#This Row],[Column1]]="","",VLOOKUP(A819,COPOMs!B:E,4)+prêmio_de_risco)</f>
        <v/>
      </c>
      <c r="F819" s="3" t="str">
        <f>IF(Table1[[#This Row],[Tesouro Selic: Cenário 1]]="","",(E819+1)^(1/252))</f>
        <v/>
      </c>
      <c r="G819" s="2" t="str">
        <f>IF(Table1[[#This Row],[Column4]]="","",(1+G818)*(F819)-1)</f>
        <v/>
      </c>
      <c r="H819" s="1" t="str">
        <f>IF(Table1[[#This Row],[Column1]]="","",VLOOKUP(A819,COPOMs!B:H,7)+prêmio_de_risco)</f>
        <v/>
      </c>
      <c r="I819" s="3" t="str">
        <f>IF(Table1[[#This Row],[Tesouro Selic: Cenário 2]]="","",(H819+1)^(1/252))</f>
        <v/>
      </c>
      <c r="J819" s="2" t="str">
        <f>IF(Table1[[#This Row],[Column6]]="","",(1+J818)*(I819)-1)</f>
        <v/>
      </c>
      <c r="K819" s="1" t="str">
        <f>IF(Table1[[#This Row],[Column1]]="","",VLOOKUP(A819,COPOMs!B:K,10)+prêmio_de_risco)</f>
        <v/>
      </c>
      <c r="L819" s="3" t="str">
        <f>IF(Table1[[#This Row],[Tesouro Selic: Cenário 3]]="","",(K819+1)^(1/252))</f>
        <v/>
      </c>
      <c r="M819" s="2" t="str">
        <f>IF(Table1[[#This Row],[Column8]]="","",(1+M818)*(L819)-1)</f>
        <v/>
      </c>
    </row>
    <row r="820" spans="1:13" x14ac:dyDescent="0.25">
      <c r="A820" s="15" t="str">
        <f t="shared" si="24"/>
        <v/>
      </c>
      <c r="B820" s="25" t="str">
        <f t="shared" si="25"/>
        <v/>
      </c>
      <c r="C820" s="3" t="str">
        <f>IF(Table1[[#This Row],[Tesouro Prefixado]]="","",(B820+1)^(1/252))</f>
        <v/>
      </c>
      <c r="D820" s="2" t="str">
        <f>IF(Table1[[#This Row],[Column2]]="","",(1+D819)*(C820)-1)</f>
        <v/>
      </c>
      <c r="E820" s="1" t="str">
        <f>IF(Table1[[#This Row],[Column1]]="","",VLOOKUP(A820,COPOMs!B:E,4)+prêmio_de_risco)</f>
        <v/>
      </c>
      <c r="F820" s="3" t="str">
        <f>IF(Table1[[#This Row],[Tesouro Selic: Cenário 1]]="","",(E820+1)^(1/252))</f>
        <v/>
      </c>
      <c r="G820" s="2" t="str">
        <f>IF(Table1[[#This Row],[Column4]]="","",(1+G819)*(F820)-1)</f>
        <v/>
      </c>
      <c r="H820" s="1" t="str">
        <f>IF(Table1[[#This Row],[Column1]]="","",VLOOKUP(A820,COPOMs!B:H,7)+prêmio_de_risco)</f>
        <v/>
      </c>
      <c r="I820" s="3" t="str">
        <f>IF(Table1[[#This Row],[Tesouro Selic: Cenário 2]]="","",(H820+1)^(1/252))</f>
        <v/>
      </c>
      <c r="J820" s="2" t="str">
        <f>IF(Table1[[#This Row],[Column6]]="","",(1+J819)*(I820)-1)</f>
        <v/>
      </c>
      <c r="K820" s="1" t="str">
        <f>IF(Table1[[#This Row],[Column1]]="","",VLOOKUP(A820,COPOMs!B:K,10)+prêmio_de_risco)</f>
        <v/>
      </c>
      <c r="L820" s="3" t="str">
        <f>IF(Table1[[#This Row],[Tesouro Selic: Cenário 3]]="","",(K820+1)^(1/252))</f>
        <v/>
      </c>
      <c r="M820" s="2" t="str">
        <f>IF(Table1[[#This Row],[Column8]]="","",(1+M819)*(L820)-1)</f>
        <v/>
      </c>
    </row>
    <row r="821" spans="1:13" x14ac:dyDescent="0.25">
      <c r="A821" s="15" t="str">
        <f t="shared" si="24"/>
        <v/>
      </c>
      <c r="B821" s="25" t="str">
        <f t="shared" si="25"/>
        <v/>
      </c>
      <c r="C821" s="3" t="str">
        <f>IF(Table1[[#This Row],[Tesouro Prefixado]]="","",(B821+1)^(1/252))</f>
        <v/>
      </c>
      <c r="D821" s="2" t="str">
        <f>IF(Table1[[#This Row],[Column2]]="","",(1+D820)*(C821)-1)</f>
        <v/>
      </c>
      <c r="E821" s="1" t="str">
        <f>IF(Table1[[#This Row],[Column1]]="","",VLOOKUP(A821,COPOMs!B:E,4)+prêmio_de_risco)</f>
        <v/>
      </c>
      <c r="F821" s="3" t="str">
        <f>IF(Table1[[#This Row],[Tesouro Selic: Cenário 1]]="","",(E821+1)^(1/252))</f>
        <v/>
      </c>
      <c r="G821" s="2" t="str">
        <f>IF(Table1[[#This Row],[Column4]]="","",(1+G820)*(F821)-1)</f>
        <v/>
      </c>
      <c r="H821" s="1" t="str">
        <f>IF(Table1[[#This Row],[Column1]]="","",VLOOKUP(A821,COPOMs!B:H,7)+prêmio_de_risco)</f>
        <v/>
      </c>
      <c r="I821" s="3" t="str">
        <f>IF(Table1[[#This Row],[Tesouro Selic: Cenário 2]]="","",(H821+1)^(1/252))</f>
        <v/>
      </c>
      <c r="J821" s="2" t="str">
        <f>IF(Table1[[#This Row],[Column6]]="","",(1+J820)*(I821)-1)</f>
        <v/>
      </c>
      <c r="K821" s="1" t="str">
        <f>IF(Table1[[#This Row],[Column1]]="","",VLOOKUP(A821,COPOMs!B:K,10)+prêmio_de_risco)</f>
        <v/>
      </c>
      <c r="L821" s="3" t="str">
        <f>IF(Table1[[#This Row],[Tesouro Selic: Cenário 3]]="","",(K821+1)^(1/252))</f>
        <v/>
      </c>
      <c r="M821" s="2" t="str">
        <f>IF(Table1[[#This Row],[Column8]]="","",(1+M820)*(L821)-1)</f>
        <v/>
      </c>
    </row>
    <row r="822" spans="1:13" x14ac:dyDescent="0.25">
      <c r="A822" s="15" t="str">
        <f t="shared" si="24"/>
        <v/>
      </c>
      <c r="B822" s="25" t="str">
        <f t="shared" si="25"/>
        <v/>
      </c>
      <c r="C822" s="3" t="str">
        <f>IF(Table1[[#This Row],[Tesouro Prefixado]]="","",(B822+1)^(1/252))</f>
        <v/>
      </c>
      <c r="D822" s="2" t="str">
        <f>IF(Table1[[#This Row],[Column2]]="","",(1+D821)*(C822)-1)</f>
        <v/>
      </c>
      <c r="E822" s="1" t="str">
        <f>IF(Table1[[#This Row],[Column1]]="","",VLOOKUP(A822,COPOMs!B:E,4)+prêmio_de_risco)</f>
        <v/>
      </c>
      <c r="F822" s="3" t="str">
        <f>IF(Table1[[#This Row],[Tesouro Selic: Cenário 1]]="","",(E822+1)^(1/252))</f>
        <v/>
      </c>
      <c r="G822" s="2" t="str">
        <f>IF(Table1[[#This Row],[Column4]]="","",(1+G821)*(F822)-1)</f>
        <v/>
      </c>
      <c r="H822" s="1" t="str">
        <f>IF(Table1[[#This Row],[Column1]]="","",VLOOKUP(A822,COPOMs!B:H,7)+prêmio_de_risco)</f>
        <v/>
      </c>
      <c r="I822" s="3" t="str">
        <f>IF(Table1[[#This Row],[Tesouro Selic: Cenário 2]]="","",(H822+1)^(1/252))</f>
        <v/>
      </c>
      <c r="J822" s="2" t="str">
        <f>IF(Table1[[#This Row],[Column6]]="","",(1+J821)*(I822)-1)</f>
        <v/>
      </c>
      <c r="K822" s="1" t="str">
        <f>IF(Table1[[#This Row],[Column1]]="","",VLOOKUP(A822,COPOMs!B:K,10)+prêmio_de_risco)</f>
        <v/>
      </c>
      <c r="L822" s="3" t="str">
        <f>IF(Table1[[#This Row],[Tesouro Selic: Cenário 3]]="","",(K822+1)^(1/252))</f>
        <v/>
      </c>
      <c r="M822" s="2" t="str">
        <f>IF(Table1[[#This Row],[Column8]]="","",(1+M821)*(L822)-1)</f>
        <v/>
      </c>
    </row>
    <row r="823" spans="1:13" x14ac:dyDescent="0.25">
      <c r="A823" s="15" t="str">
        <f t="shared" si="24"/>
        <v/>
      </c>
      <c r="B823" s="25" t="str">
        <f t="shared" si="25"/>
        <v/>
      </c>
      <c r="C823" s="3" t="str">
        <f>IF(Table1[[#This Row],[Tesouro Prefixado]]="","",(B823+1)^(1/252))</f>
        <v/>
      </c>
      <c r="D823" s="2" t="str">
        <f>IF(Table1[[#This Row],[Column2]]="","",(1+D822)*(C823)-1)</f>
        <v/>
      </c>
      <c r="E823" s="1" t="str">
        <f>IF(Table1[[#This Row],[Column1]]="","",VLOOKUP(A823,COPOMs!B:E,4)+prêmio_de_risco)</f>
        <v/>
      </c>
      <c r="F823" s="3" t="str">
        <f>IF(Table1[[#This Row],[Tesouro Selic: Cenário 1]]="","",(E823+1)^(1/252))</f>
        <v/>
      </c>
      <c r="G823" s="2" t="str">
        <f>IF(Table1[[#This Row],[Column4]]="","",(1+G822)*(F823)-1)</f>
        <v/>
      </c>
      <c r="H823" s="1" t="str">
        <f>IF(Table1[[#This Row],[Column1]]="","",VLOOKUP(A823,COPOMs!B:H,7)+prêmio_de_risco)</f>
        <v/>
      </c>
      <c r="I823" s="3" t="str">
        <f>IF(Table1[[#This Row],[Tesouro Selic: Cenário 2]]="","",(H823+1)^(1/252))</f>
        <v/>
      </c>
      <c r="J823" s="2" t="str">
        <f>IF(Table1[[#This Row],[Column6]]="","",(1+J822)*(I823)-1)</f>
        <v/>
      </c>
      <c r="K823" s="1" t="str">
        <f>IF(Table1[[#This Row],[Column1]]="","",VLOOKUP(A823,COPOMs!B:K,10)+prêmio_de_risco)</f>
        <v/>
      </c>
      <c r="L823" s="3" t="str">
        <f>IF(Table1[[#This Row],[Tesouro Selic: Cenário 3]]="","",(K823+1)^(1/252))</f>
        <v/>
      </c>
      <c r="M823" s="2" t="str">
        <f>IF(Table1[[#This Row],[Column8]]="","",(1+M822)*(L823)-1)</f>
        <v/>
      </c>
    </row>
    <row r="824" spans="1:13" x14ac:dyDescent="0.25">
      <c r="A824" s="15" t="str">
        <f t="shared" si="24"/>
        <v/>
      </c>
      <c r="B824" s="25" t="str">
        <f t="shared" si="25"/>
        <v/>
      </c>
      <c r="C824" s="3" t="str">
        <f>IF(Table1[[#This Row],[Tesouro Prefixado]]="","",(B824+1)^(1/252))</f>
        <v/>
      </c>
      <c r="D824" s="2" t="str">
        <f>IF(Table1[[#This Row],[Column2]]="","",(1+D823)*(C824)-1)</f>
        <v/>
      </c>
      <c r="E824" s="1" t="str">
        <f>IF(Table1[[#This Row],[Column1]]="","",VLOOKUP(A824,COPOMs!B:E,4)+prêmio_de_risco)</f>
        <v/>
      </c>
      <c r="F824" s="3" t="str">
        <f>IF(Table1[[#This Row],[Tesouro Selic: Cenário 1]]="","",(E824+1)^(1/252))</f>
        <v/>
      </c>
      <c r="G824" s="2" t="str">
        <f>IF(Table1[[#This Row],[Column4]]="","",(1+G823)*(F824)-1)</f>
        <v/>
      </c>
      <c r="H824" s="1" t="str">
        <f>IF(Table1[[#This Row],[Column1]]="","",VLOOKUP(A824,COPOMs!B:H,7)+prêmio_de_risco)</f>
        <v/>
      </c>
      <c r="I824" s="3" t="str">
        <f>IF(Table1[[#This Row],[Tesouro Selic: Cenário 2]]="","",(H824+1)^(1/252))</f>
        <v/>
      </c>
      <c r="J824" s="2" t="str">
        <f>IF(Table1[[#This Row],[Column6]]="","",(1+J823)*(I824)-1)</f>
        <v/>
      </c>
      <c r="K824" s="1" t="str">
        <f>IF(Table1[[#This Row],[Column1]]="","",VLOOKUP(A824,COPOMs!B:K,10)+prêmio_de_risco)</f>
        <v/>
      </c>
      <c r="L824" s="3" t="str">
        <f>IF(Table1[[#This Row],[Tesouro Selic: Cenário 3]]="","",(K824+1)^(1/252))</f>
        <v/>
      </c>
      <c r="M824" s="2" t="str">
        <f>IF(Table1[[#This Row],[Column8]]="","",(1+M823)*(L824)-1)</f>
        <v/>
      </c>
    </row>
    <row r="825" spans="1:13" x14ac:dyDescent="0.25">
      <c r="A825" s="15" t="str">
        <f t="shared" si="24"/>
        <v/>
      </c>
      <c r="B825" s="25" t="str">
        <f t="shared" si="25"/>
        <v/>
      </c>
      <c r="C825" s="3" t="str">
        <f>IF(Table1[[#This Row],[Tesouro Prefixado]]="","",(B825+1)^(1/252))</f>
        <v/>
      </c>
      <c r="D825" s="2" t="str">
        <f>IF(Table1[[#This Row],[Column2]]="","",(1+D824)*(C825)-1)</f>
        <v/>
      </c>
      <c r="E825" s="1" t="str">
        <f>IF(Table1[[#This Row],[Column1]]="","",VLOOKUP(A825,COPOMs!B:E,4)+prêmio_de_risco)</f>
        <v/>
      </c>
      <c r="F825" s="3" t="str">
        <f>IF(Table1[[#This Row],[Tesouro Selic: Cenário 1]]="","",(E825+1)^(1/252))</f>
        <v/>
      </c>
      <c r="G825" s="2" t="str">
        <f>IF(Table1[[#This Row],[Column4]]="","",(1+G824)*(F825)-1)</f>
        <v/>
      </c>
      <c r="H825" s="1" t="str">
        <f>IF(Table1[[#This Row],[Column1]]="","",VLOOKUP(A825,COPOMs!B:H,7)+prêmio_de_risco)</f>
        <v/>
      </c>
      <c r="I825" s="3" t="str">
        <f>IF(Table1[[#This Row],[Tesouro Selic: Cenário 2]]="","",(H825+1)^(1/252))</f>
        <v/>
      </c>
      <c r="J825" s="2" t="str">
        <f>IF(Table1[[#This Row],[Column6]]="","",(1+J824)*(I825)-1)</f>
        <v/>
      </c>
      <c r="K825" s="1" t="str">
        <f>IF(Table1[[#This Row],[Column1]]="","",VLOOKUP(A825,COPOMs!B:K,10)+prêmio_de_risco)</f>
        <v/>
      </c>
      <c r="L825" s="3" t="str">
        <f>IF(Table1[[#This Row],[Tesouro Selic: Cenário 3]]="","",(K825+1)^(1/252))</f>
        <v/>
      </c>
      <c r="M825" s="2" t="str">
        <f>IF(Table1[[#This Row],[Column8]]="","",(1+M824)*(L825)-1)</f>
        <v/>
      </c>
    </row>
    <row r="826" spans="1:13" x14ac:dyDescent="0.25">
      <c r="A826" s="15" t="str">
        <f t="shared" si="24"/>
        <v/>
      </c>
      <c r="B826" s="25" t="str">
        <f t="shared" si="25"/>
        <v/>
      </c>
      <c r="C826" s="3" t="str">
        <f>IF(Table1[[#This Row],[Tesouro Prefixado]]="","",(B826+1)^(1/252))</f>
        <v/>
      </c>
      <c r="D826" s="2" t="str">
        <f>IF(Table1[[#This Row],[Column2]]="","",(1+D825)*(C826)-1)</f>
        <v/>
      </c>
      <c r="E826" s="1" t="str">
        <f>IF(Table1[[#This Row],[Column1]]="","",VLOOKUP(A826,COPOMs!B:E,4)+prêmio_de_risco)</f>
        <v/>
      </c>
      <c r="F826" s="3" t="str">
        <f>IF(Table1[[#This Row],[Tesouro Selic: Cenário 1]]="","",(E826+1)^(1/252))</f>
        <v/>
      </c>
      <c r="G826" s="2" t="str">
        <f>IF(Table1[[#This Row],[Column4]]="","",(1+G825)*(F826)-1)</f>
        <v/>
      </c>
      <c r="H826" s="1" t="str">
        <f>IF(Table1[[#This Row],[Column1]]="","",VLOOKUP(A826,COPOMs!B:H,7)+prêmio_de_risco)</f>
        <v/>
      </c>
      <c r="I826" s="3" t="str">
        <f>IF(Table1[[#This Row],[Tesouro Selic: Cenário 2]]="","",(H826+1)^(1/252))</f>
        <v/>
      </c>
      <c r="J826" s="2" t="str">
        <f>IF(Table1[[#This Row],[Column6]]="","",(1+J825)*(I826)-1)</f>
        <v/>
      </c>
      <c r="K826" s="1" t="str">
        <f>IF(Table1[[#This Row],[Column1]]="","",VLOOKUP(A826,COPOMs!B:K,10)+prêmio_de_risco)</f>
        <v/>
      </c>
      <c r="L826" s="3" t="str">
        <f>IF(Table1[[#This Row],[Tesouro Selic: Cenário 3]]="","",(K826+1)^(1/252))</f>
        <v/>
      </c>
      <c r="M826" s="2" t="str">
        <f>IF(Table1[[#This Row],[Column8]]="","",(1+M825)*(L826)-1)</f>
        <v/>
      </c>
    </row>
    <row r="827" spans="1:13" x14ac:dyDescent="0.25">
      <c r="A827" s="15" t="str">
        <f t="shared" si="24"/>
        <v/>
      </c>
      <c r="B827" s="25" t="str">
        <f t="shared" si="25"/>
        <v/>
      </c>
      <c r="C827" s="3" t="str">
        <f>IF(Table1[[#This Row],[Tesouro Prefixado]]="","",(B827+1)^(1/252))</f>
        <v/>
      </c>
      <c r="D827" s="2" t="str">
        <f>IF(Table1[[#This Row],[Column2]]="","",(1+D826)*(C827)-1)</f>
        <v/>
      </c>
      <c r="E827" s="1" t="str">
        <f>IF(Table1[[#This Row],[Column1]]="","",VLOOKUP(A827,COPOMs!B:E,4)+prêmio_de_risco)</f>
        <v/>
      </c>
      <c r="F827" s="3" t="str">
        <f>IF(Table1[[#This Row],[Tesouro Selic: Cenário 1]]="","",(E827+1)^(1/252))</f>
        <v/>
      </c>
      <c r="G827" s="2" t="str">
        <f>IF(Table1[[#This Row],[Column4]]="","",(1+G826)*(F827)-1)</f>
        <v/>
      </c>
      <c r="H827" s="1" t="str">
        <f>IF(Table1[[#This Row],[Column1]]="","",VLOOKUP(A827,COPOMs!B:H,7)+prêmio_de_risco)</f>
        <v/>
      </c>
      <c r="I827" s="3" t="str">
        <f>IF(Table1[[#This Row],[Tesouro Selic: Cenário 2]]="","",(H827+1)^(1/252))</f>
        <v/>
      </c>
      <c r="J827" s="2" t="str">
        <f>IF(Table1[[#This Row],[Column6]]="","",(1+J826)*(I827)-1)</f>
        <v/>
      </c>
      <c r="K827" s="1" t="str">
        <f>IF(Table1[[#This Row],[Column1]]="","",VLOOKUP(A827,COPOMs!B:K,10)+prêmio_de_risco)</f>
        <v/>
      </c>
      <c r="L827" s="3" t="str">
        <f>IF(Table1[[#This Row],[Tesouro Selic: Cenário 3]]="","",(K827+1)^(1/252))</f>
        <v/>
      </c>
      <c r="M827" s="2" t="str">
        <f>IF(Table1[[#This Row],[Column8]]="","",(1+M826)*(L827)-1)</f>
        <v/>
      </c>
    </row>
    <row r="828" spans="1:13" x14ac:dyDescent="0.25">
      <c r="A828" s="15" t="str">
        <f t="shared" si="24"/>
        <v/>
      </c>
      <c r="B828" s="25" t="str">
        <f t="shared" si="25"/>
        <v/>
      </c>
      <c r="C828" s="3" t="str">
        <f>IF(Table1[[#This Row],[Tesouro Prefixado]]="","",(B828+1)^(1/252))</f>
        <v/>
      </c>
      <c r="D828" s="2" t="str">
        <f>IF(Table1[[#This Row],[Column2]]="","",(1+D827)*(C828)-1)</f>
        <v/>
      </c>
      <c r="E828" s="1" t="str">
        <f>IF(Table1[[#This Row],[Column1]]="","",VLOOKUP(A828,COPOMs!B:E,4)+prêmio_de_risco)</f>
        <v/>
      </c>
      <c r="F828" s="3" t="str">
        <f>IF(Table1[[#This Row],[Tesouro Selic: Cenário 1]]="","",(E828+1)^(1/252))</f>
        <v/>
      </c>
      <c r="G828" s="2" t="str">
        <f>IF(Table1[[#This Row],[Column4]]="","",(1+G827)*(F828)-1)</f>
        <v/>
      </c>
      <c r="H828" s="1" t="str">
        <f>IF(Table1[[#This Row],[Column1]]="","",VLOOKUP(A828,COPOMs!B:H,7)+prêmio_de_risco)</f>
        <v/>
      </c>
      <c r="I828" s="3" t="str">
        <f>IF(Table1[[#This Row],[Tesouro Selic: Cenário 2]]="","",(H828+1)^(1/252))</f>
        <v/>
      </c>
      <c r="J828" s="2" t="str">
        <f>IF(Table1[[#This Row],[Column6]]="","",(1+J827)*(I828)-1)</f>
        <v/>
      </c>
      <c r="K828" s="1" t="str">
        <f>IF(Table1[[#This Row],[Column1]]="","",VLOOKUP(A828,COPOMs!B:K,10)+prêmio_de_risco)</f>
        <v/>
      </c>
      <c r="L828" s="3" t="str">
        <f>IF(Table1[[#This Row],[Tesouro Selic: Cenário 3]]="","",(K828+1)^(1/252))</f>
        <v/>
      </c>
      <c r="M828" s="2" t="str">
        <f>IF(Table1[[#This Row],[Column8]]="","",(1+M827)*(L828)-1)</f>
        <v/>
      </c>
    </row>
    <row r="829" spans="1:13" x14ac:dyDescent="0.25">
      <c r="A829" s="15" t="str">
        <f t="shared" si="24"/>
        <v/>
      </c>
      <c r="B829" s="25" t="str">
        <f t="shared" si="25"/>
        <v/>
      </c>
      <c r="C829" s="3" t="str">
        <f>IF(Table1[[#This Row],[Tesouro Prefixado]]="","",(B829+1)^(1/252))</f>
        <v/>
      </c>
      <c r="D829" s="2" t="str">
        <f>IF(Table1[[#This Row],[Column2]]="","",(1+D828)*(C829)-1)</f>
        <v/>
      </c>
      <c r="E829" s="1" t="str">
        <f>IF(Table1[[#This Row],[Column1]]="","",VLOOKUP(A829,COPOMs!B:E,4)+prêmio_de_risco)</f>
        <v/>
      </c>
      <c r="F829" s="3" t="str">
        <f>IF(Table1[[#This Row],[Tesouro Selic: Cenário 1]]="","",(E829+1)^(1/252))</f>
        <v/>
      </c>
      <c r="G829" s="2" t="str">
        <f>IF(Table1[[#This Row],[Column4]]="","",(1+G828)*(F829)-1)</f>
        <v/>
      </c>
      <c r="H829" s="1" t="str">
        <f>IF(Table1[[#This Row],[Column1]]="","",VLOOKUP(A829,COPOMs!B:H,7)+prêmio_de_risco)</f>
        <v/>
      </c>
      <c r="I829" s="3" t="str">
        <f>IF(Table1[[#This Row],[Tesouro Selic: Cenário 2]]="","",(H829+1)^(1/252))</f>
        <v/>
      </c>
      <c r="J829" s="2" t="str">
        <f>IF(Table1[[#This Row],[Column6]]="","",(1+J828)*(I829)-1)</f>
        <v/>
      </c>
      <c r="K829" s="1" t="str">
        <f>IF(Table1[[#This Row],[Column1]]="","",VLOOKUP(A829,COPOMs!B:K,10)+prêmio_de_risco)</f>
        <v/>
      </c>
      <c r="L829" s="3" t="str">
        <f>IF(Table1[[#This Row],[Tesouro Selic: Cenário 3]]="","",(K829+1)^(1/252))</f>
        <v/>
      </c>
      <c r="M829" s="2" t="str">
        <f>IF(Table1[[#This Row],[Column8]]="","",(1+M828)*(L829)-1)</f>
        <v/>
      </c>
    </row>
    <row r="830" spans="1:13" x14ac:dyDescent="0.25">
      <c r="A830" s="15" t="str">
        <f t="shared" si="24"/>
        <v/>
      </c>
      <c r="B830" s="25" t="str">
        <f t="shared" si="25"/>
        <v/>
      </c>
      <c r="C830" s="3" t="str">
        <f>IF(Table1[[#This Row],[Tesouro Prefixado]]="","",(B830+1)^(1/252))</f>
        <v/>
      </c>
      <c r="D830" s="2" t="str">
        <f>IF(Table1[[#This Row],[Column2]]="","",(1+D829)*(C830)-1)</f>
        <v/>
      </c>
      <c r="E830" s="1" t="str">
        <f>IF(Table1[[#This Row],[Column1]]="","",VLOOKUP(A830,COPOMs!B:E,4)+prêmio_de_risco)</f>
        <v/>
      </c>
      <c r="F830" s="3" t="str">
        <f>IF(Table1[[#This Row],[Tesouro Selic: Cenário 1]]="","",(E830+1)^(1/252))</f>
        <v/>
      </c>
      <c r="G830" s="2" t="str">
        <f>IF(Table1[[#This Row],[Column4]]="","",(1+G829)*(F830)-1)</f>
        <v/>
      </c>
      <c r="H830" s="1" t="str">
        <f>IF(Table1[[#This Row],[Column1]]="","",VLOOKUP(A830,COPOMs!B:H,7)+prêmio_de_risco)</f>
        <v/>
      </c>
      <c r="I830" s="3" t="str">
        <f>IF(Table1[[#This Row],[Tesouro Selic: Cenário 2]]="","",(H830+1)^(1/252))</f>
        <v/>
      </c>
      <c r="J830" s="2" t="str">
        <f>IF(Table1[[#This Row],[Column6]]="","",(1+J829)*(I830)-1)</f>
        <v/>
      </c>
      <c r="K830" s="1" t="str">
        <f>IF(Table1[[#This Row],[Column1]]="","",VLOOKUP(A830,COPOMs!B:K,10)+prêmio_de_risco)</f>
        <v/>
      </c>
      <c r="L830" s="3" t="str">
        <f>IF(Table1[[#This Row],[Tesouro Selic: Cenário 3]]="","",(K830+1)^(1/252))</f>
        <v/>
      </c>
      <c r="M830" s="2" t="str">
        <f>IF(Table1[[#This Row],[Column8]]="","",(1+M829)*(L830)-1)</f>
        <v/>
      </c>
    </row>
    <row r="831" spans="1:13" x14ac:dyDescent="0.25">
      <c r="A831" s="15" t="str">
        <f t="shared" si="24"/>
        <v/>
      </c>
      <c r="B831" s="25" t="str">
        <f t="shared" si="25"/>
        <v/>
      </c>
      <c r="C831" s="3" t="str">
        <f>IF(Table1[[#This Row],[Tesouro Prefixado]]="","",(B831+1)^(1/252))</f>
        <v/>
      </c>
      <c r="D831" s="2" t="str">
        <f>IF(Table1[[#This Row],[Column2]]="","",(1+D830)*(C831)-1)</f>
        <v/>
      </c>
      <c r="E831" s="1" t="str">
        <f>IF(Table1[[#This Row],[Column1]]="","",VLOOKUP(A831,COPOMs!B:E,4)+prêmio_de_risco)</f>
        <v/>
      </c>
      <c r="F831" s="3" t="str">
        <f>IF(Table1[[#This Row],[Tesouro Selic: Cenário 1]]="","",(E831+1)^(1/252))</f>
        <v/>
      </c>
      <c r="G831" s="2" t="str">
        <f>IF(Table1[[#This Row],[Column4]]="","",(1+G830)*(F831)-1)</f>
        <v/>
      </c>
      <c r="H831" s="1" t="str">
        <f>IF(Table1[[#This Row],[Column1]]="","",VLOOKUP(A831,COPOMs!B:H,7)+prêmio_de_risco)</f>
        <v/>
      </c>
      <c r="I831" s="3" t="str">
        <f>IF(Table1[[#This Row],[Tesouro Selic: Cenário 2]]="","",(H831+1)^(1/252))</f>
        <v/>
      </c>
      <c r="J831" s="2" t="str">
        <f>IF(Table1[[#This Row],[Column6]]="","",(1+J830)*(I831)-1)</f>
        <v/>
      </c>
      <c r="K831" s="1" t="str">
        <f>IF(Table1[[#This Row],[Column1]]="","",VLOOKUP(A831,COPOMs!B:K,10)+prêmio_de_risco)</f>
        <v/>
      </c>
      <c r="L831" s="3" t="str">
        <f>IF(Table1[[#This Row],[Tesouro Selic: Cenário 3]]="","",(K831+1)^(1/252))</f>
        <v/>
      </c>
      <c r="M831" s="2" t="str">
        <f>IF(Table1[[#This Row],[Column8]]="","",(1+M830)*(L831)-1)</f>
        <v/>
      </c>
    </row>
    <row r="832" spans="1:13" x14ac:dyDescent="0.25">
      <c r="A832" s="15" t="str">
        <f t="shared" si="24"/>
        <v/>
      </c>
      <c r="B832" s="25" t="str">
        <f t="shared" si="25"/>
        <v/>
      </c>
      <c r="C832" s="3" t="str">
        <f>IF(Table1[[#This Row],[Tesouro Prefixado]]="","",(B832+1)^(1/252))</f>
        <v/>
      </c>
      <c r="D832" s="2" t="str">
        <f>IF(Table1[[#This Row],[Column2]]="","",(1+D831)*(C832)-1)</f>
        <v/>
      </c>
      <c r="E832" s="1" t="str">
        <f>IF(Table1[[#This Row],[Column1]]="","",VLOOKUP(A832,COPOMs!B:E,4)+prêmio_de_risco)</f>
        <v/>
      </c>
      <c r="F832" s="3" t="str">
        <f>IF(Table1[[#This Row],[Tesouro Selic: Cenário 1]]="","",(E832+1)^(1/252))</f>
        <v/>
      </c>
      <c r="G832" s="2" t="str">
        <f>IF(Table1[[#This Row],[Column4]]="","",(1+G831)*(F832)-1)</f>
        <v/>
      </c>
      <c r="H832" s="1" t="str">
        <f>IF(Table1[[#This Row],[Column1]]="","",VLOOKUP(A832,COPOMs!B:H,7)+prêmio_de_risco)</f>
        <v/>
      </c>
      <c r="I832" s="3" t="str">
        <f>IF(Table1[[#This Row],[Tesouro Selic: Cenário 2]]="","",(H832+1)^(1/252))</f>
        <v/>
      </c>
      <c r="J832" s="2" t="str">
        <f>IF(Table1[[#This Row],[Column6]]="","",(1+J831)*(I832)-1)</f>
        <v/>
      </c>
      <c r="K832" s="1" t="str">
        <f>IF(Table1[[#This Row],[Column1]]="","",VLOOKUP(A832,COPOMs!B:K,10)+prêmio_de_risco)</f>
        <v/>
      </c>
      <c r="L832" s="3" t="str">
        <f>IF(Table1[[#This Row],[Tesouro Selic: Cenário 3]]="","",(K832+1)^(1/252))</f>
        <v/>
      </c>
      <c r="M832" s="2" t="str">
        <f>IF(Table1[[#This Row],[Column8]]="","",(1+M831)*(L832)-1)</f>
        <v/>
      </c>
    </row>
    <row r="833" spans="1:13" x14ac:dyDescent="0.25">
      <c r="A833" s="15" t="str">
        <f t="shared" si="24"/>
        <v/>
      </c>
      <c r="B833" s="25" t="str">
        <f t="shared" si="25"/>
        <v/>
      </c>
      <c r="C833" s="3" t="str">
        <f>IF(Table1[[#This Row],[Tesouro Prefixado]]="","",(B833+1)^(1/252))</f>
        <v/>
      </c>
      <c r="D833" s="2" t="str">
        <f>IF(Table1[[#This Row],[Column2]]="","",(1+D832)*(C833)-1)</f>
        <v/>
      </c>
      <c r="E833" s="1" t="str">
        <f>IF(Table1[[#This Row],[Column1]]="","",VLOOKUP(A833,COPOMs!B:E,4)+prêmio_de_risco)</f>
        <v/>
      </c>
      <c r="F833" s="3" t="str">
        <f>IF(Table1[[#This Row],[Tesouro Selic: Cenário 1]]="","",(E833+1)^(1/252))</f>
        <v/>
      </c>
      <c r="G833" s="2" t="str">
        <f>IF(Table1[[#This Row],[Column4]]="","",(1+G832)*(F833)-1)</f>
        <v/>
      </c>
      <c r="H833" s="1" t="str">
        <f>IF(Table1[[#This Row],[Column1]]="","",VLOOKUP(A833,COPOMs!B:H,7)+prêmio_de_risco)</f>
        <v/>
      </c>
      <c r="I833" s="3" t="str">
        <f>IF(Table1[[#This Row],[Tesouro Selic: Cenário 2]]="","",(H833+1)^(1/252))</f>
        <v/>
      </c>
      <c r="J833" s="2" t="str">
        <f>IF(Table1[[#This Row],[Column6]]="","",(1+J832)*(I833)-1)</f>
        <v/>
      </c>
      <c r="K833" s="1" t="str">
        <f>IF(Table1[[#This Row],[Column1]]="","",VLOOKUP(A833,COPOMs!B:K,10)+prêmio_de_risco)</f>
        <v/>
      </c>
      <c r="L833" s="3" t="str">
        <f>IF(Table1[[#This Row],[Tesouro Selic: Cenário 3]]="","",(K833+1)^(1/252))</f>
        <v/>
      </c>
      <c r="M833" s="2" t="str">
        <f>IF(Table1[[#This Row],[Column8]]="","",(1+M832)*(L833)-1)</f>
        <v/>
      </c>
    </row>
    <row r="834" spans="1:13" x14ac:dyDescent="0.25">
      <c r="A834" s="15" t="str">
        <f t="shared" si="24"/>
        <v/>
      </c>
      <c r="B834" s="25" t="str">
        <f t="shared" si="25"/>
        <v/>
      </c>
      <c r="C834" s="3" t="str">
        <f>IF(Table1[[#This Row],[Tesouro Prefixado]]="","",(B834+1)^(1/252))</f>
        <v/>
      </c>
      <c r="D834" s="2" t="str">
        <f>IF(Table1[[#This Row],[Column2]]="","",(1+D833)*(C834)-1)</f>
        <v/>
      </c>
      <c r="E834" s="1" t="str">
        <f>IF(Table1[[#This Row],[Column1]]="","",VLOOKUP(A834,COPOMs!B:E,4)+prêmio_de_risco)</f>
        <v/>
      </c>
      <c r="F834" s="3" t="str">
        <f>IF(Table1[[#This Row],[Tesouro Selic: Cenário 1]]="","",(E834+1)^(1/252))</f>
        <v/>
      </c>
      <c r="G834" s="2" t="str">
        <f>IF(Table1[[#This Row],[Column4]]="","",(1+G833)*(F834)-1)</f>
        <v/>
      </c>
      <c r="H834" s="1" t="str">
        <f>IF(Table1[[#This Row],[Column1]]="","",VLOOKUP(A834,COPOMs!B:H,7)+prêmio_de_risco)</f>
        <v/>
      </c>
      <c r="I834" s="3" t="str">
        <f>IF(Table1[[#This Row],[Tesouro Selic: Cenário 2]]="","",(H834+1)^(1/252))</f>
        <v/>
      </c>
      <c r="J834" s="2" t="str">
        <f>IF(Table1[[#This Row],[Column6]]="","",(1+J833)*(I834)-1)</f>
        <v/>
      </c>
      <c r="K834" s="1" t="str">
        <f>IF(Table1[[#This Row],[Column1]]="","",VLOOKUP(A834,COPOMs!B:K,10)+prêmio_de_risco)</f>
        <v/>
      </c>
      <c r="L834" s="3" t="str">
        <f>IF(Table1[[#This Row],[Tesouro Selic: Cenário 3]]="","",(K834+1)^(1/252))</f>
        <v/>
      </c>
      <c r="M834" s="2" t="str">
        <f>IF(Table1[[#This Row],[Column8]]="","",(1+M833)*(L834)-1)</f>
        <v/>
      </c>
    </row>
    <row r="835" spans="1:13" x14ac:dyDescent="0.25">
      <c r="A835" s="15" t="str">
        <f t="shared" ref="A835:A898" si="26">IFERROR(IF(WORKDAY(A834,1,feriados)&lt;=vencimento,WORKDAY(A834,1,feriados),""),"")</f>
        <v/>
      </c>
      <c r="B835" s="25" t="str">
        <f t="shared" ref="B835:B898" si="27">IF(A835="","",taxa_pré)</f>
        <v/>
      </c>
      <c r="C835" s="3" t="str">
        <f>IF(Table1[[#This Row],[Tesouro Prefixado]]="","",(B835+1)^(1/252))</f>
        <v/>
      </c>
      <c r="D835" s="2" t="str">
        <f>IF(Table1[[#This Row],[Column2]]="","",(1+D834)*(C835)-1)</f>
        <v/>
      </c>
      <c r="E835" s="1" t="str">
        <f>IF(Table1[[#This Row],[Column1]]="","",VLOOKUP(A835,COPOMs!B:E,4)+prêmio_de_risco)</f>
        <v/>
      </c>
      <c r="F835" s="3" t="str">
        <f>IF(Table1[[#This Row],[Tesouro Selic: Cenário 1]]="","",(E835+1)^(1/252))</f>
        <v/>
      </c>
      <c r="G835" s="2" t="str">
        <f>IF(Table1[[#This Row],[Column4]]="","",(1+G834)*(F835)-1)</f>
        <v/>
      </c>
      <c r="H835" s="1" t="str">
        <f>IF(Table1[[#This Row],[Column1]]="","",VLOOKUP(A835,COPOMs!B:H,7)+prêmio_de_risco)</f>
        <v/>
      </c>
      <c r="I835" s="3" t="str">
        <f>IF(Table1[[#This Row],[Tesouro Selic: Cenário 2]]="","",(H835+1)^(1/252))</f>
        <v/>
      </c>
      <c r="J835" s="2" t="str">
        <f>IF(Table1[[#This Row],[Column6]]="","",(1+J834)*(I835)-1)</f>
        <v/>
      </c>
      <c r="K835" s="1" t="str">
        <f>IF(Table1[[#This Row],[Column1]]="","",VLOOKUP(A835,COPOMs!B:K,10)+prêmio_de_risco)</f>
        <v/>
      </c>
      <c r="L835" s="3" t="str">
        <f>IF(Table1[[#This Row],[Tesouro Selic: Cenário 3]]="","",(K835+1)^(1/252))</f>
        <v/>
      </c>
      <c r="M835" s="2" t="str">
        <f>IF(Table1[[#This Row],[Column8]]="","",(1+M834)*(L835)-1)</f>
        <v/>
      </c>
    </row>
    <row r="836" spans="1:13" x14ac:dyDescent="0.25">
      <c r="A836" s="15" t="str">
        <f t="shared" si="26"/>
        <v/>
      </c>
      <c r="B836" s="25" t="str">
        <f t="shared" si="27"/>
        <v/>
      </c>
      <c r="C836" s="3" t="str">
        <f>IF(Table1[[#This Row],[Tesouro Prefixado]]="","",(B836+1)^(1/252))</f>
        <v/>
      </c>
      <c r="D836" s="2" t="str">
        <f>IF(Table1[[#This Row],[Column2]]="","",(1+D835)*(C836)-1)</f>
        <v/>
      </c>
      <c r="E836" s="1" t="str">
        <f>IF(Table1[[#This Row],[Column1]]="","",VLOOKUP(A836,COPOMs!B:E,4)+prêmio_de_risco)</f>
        <v/>
      </c>
      <c r="F836" s="3" t="str">
        <f>IF(Table1[[#This Row],[Tesouro Selic: Cenário 1]]="","",(E836+1)^(1/252))</f>
        <v/>
      </c>
      <c r="G836" s="2" t="str">
        <f>IF(Table1[[#This Row],[Column4]]="","",(1+G835)*(F836)-1)</f>
        <v/>
      </c>
      <c r="H836" s="1" t="str">
        <f>IF(Table1[[#This Row],[Column1]]="","",VLOOKUP(A836,COPOMs!B:H,7)+prêmio_de_risco)</f>
        <v/>
      </c>
      <c r="I836" s="3" t="str">
        <f>IF(Table1[[#This Row],[Tesouro Selic: Cenário 2]]="","",(H836+1)^(1/252))</f>
        <v/>
      </c>
      <c r="J836" s="2" t="str">
        <f>IF(Table1[[#This Row],[Column6]]="","",(1+J835)*(I836)-1)</f>
        <v/>
      </c>
      <c r="K836" s="1" t="str">
        <f>IF(Table1[[#This Row],[Column1]]="","",VLOOKUP(A836,COPOMs!B:K,10)+prêmio_de_risco)</f>
        <v/>
      </c>
      <c r="L836" s="3" t="str">
        <f>IF(Table1[[#This Row],[Tesouro Selic: Cenário 3]]="","",(K836+1)^(1/252))</f>
        <v/>
      </c>
      <c r="M836" s="2" t="str">
        <f>IF(Table1[[#This Row],[Column8]]="","",(1+M835)*(L836)-1)</f>
        <v/>
      </c>
    </row>
    <row r="837" spans="1:13" x14ac:dyDescent="0.25">
      <c r="A837" s="15" t="str">
        <f t="shared" si="26"/>
        <v/>
      </c>
      <c r="B837" s="25" t="str">
        <f t="shared" si="27"/>
        <v/>
      </c>
      <c r="C837" s="3" t="str">
        <f>IF(Table1[[#This Row],[Tesouro Prefixado]]="","",(B837+1)^(1/252))</f>
        <v/>
      </c>
      <c r="D837" s="2" t="str">
        <f>IF(Table1[[#This Row],[Column2]]="","",(1+D836)*(C837)-1)</f>
        <v/>
      </c>
      <c r="E837" s="1" t="str">
        <f>IF(Table1[[#This Row],[Column1]]="","",VLOOKUP(A837,COPOMs!B:E,4)+prêmio_de_risco)</f>
        <v/>
      </c>
      <c r="F837" s="3" t="str">
        <f>IF(Table1[[#This Row],[Tesouro Selic: Cenário 1]]="","",(E837+1)^(1/252))</f>
        <v/>
      </c>
      <c r="G837" s="2" t="str">
        <f>IF(Table1[[#This Row],[Column4]]="","",(1+G836)*(F837)-1)</f>
        <v/>
      </c>
      <c r="H837" s="1" t="str">
        <f>IF(Table1[[#This Row],[Column1]]="","",VLOOKUP(A837,COPOMs!B:H,7)+prêmio_de_risco)</f>
        <v/>
      </c>
      <c r="I837" s="3" t="str">
        <f>IF(Table1[[#This Row],[Tesouro Selic: Cenário 2]]="","",(H837+1)^(1/252))</f>
        <v/>
      </c>
      <c r="J837" s="2" t="str">
        <f>IF(Table1[[#This Row],[Column6]]="","",(1+J836)*(I837)-1)</f>
        <v/>
      </c>
      <c r="K837" s="1" t="str">
        <f>IF(Table1[[#This Row],[Column1]]="","",VLOOKUP(A837,COPOMs!B:K,10)+prêmio_de_risco)</f>
        <v/>
      </c>
      <c r="L837" s="3" t="str">
        <f>IF(Table1[[#This Row],[Tesouro Selic: Cenário 3]]="","",(K837+1)^(1/252))</f>
        <v/>
      </c>
      <c r="M837" s="2" t="str">
        <f>IF(Table1[[#This Row],[Column8]]="","",(1+M836)*(L837)-1)</f>
        <v/>
      </c>
    </row>
    <row r="838" spans="1:13" x14ac:dyDescent="0.25">
      <c r="A838" s="15" t="str">
        <f t="shared" si="26"/>
        <v/>
      </c>
      <c r="B838" s="25" t="str">
        <f t="shared" si="27"/>
        <v/>
      </c>
      <c r="C838" s="3" t="str">
        <f>IF(Table1[[#This Row],[Tesouro Prefixado]]="","",(B838+1)^(1/252))</f>
        <v/>
      </c>
      <c r="D838" s="2" t="str">
        <f>IF(Table1[[#This Row],[Column2]]="","",(1+D837)*(C838)-1)</f>
        <v/>
      </c>
      <c r="E838" s="1" t="str">
        <f>IF(Table1[[#This Row],[Column1]]="","",VLOOKUP(A838,COPOMs!B:E,4)+prêmio_de_risco)</f>
        <v/>
      </c>
      <c r="F838" s="3" t="str">
        <f>IF(Table1[[#This Row],[Tesouro Selic: Cenário 1]]="","",(E838+1)^(1/252))</f>
        <v/>
      </c>
      <c r="G838" s="2" t="str">
        <f>IF(Table1[[#This Row],[Column4]]="","",(1+G837)*(F838)-1)</f>
        <v/>
      </c>
      <c r="H838" s="1" t="str">
        <f>IF(Table1[[#This Row],[Column1]]="","",VLOOKUP(A838,COPOMs!B:H,7)+prêmio_de_risco)</f>
        <v/>
      </c>
      <c r="I838" s="3" t="str">
        <f>IF(Table1[[#This Row],[Tesouro Selic: Cenário 2]]="","",(H838+1)^(1/252))</f>
        <v/>
      </c>
      <c r="J838" s="2" t="str">
        <f>IF(Table1[[#This Row],[Column6]]="","",(1+J837)*(I838)-1)</f>
        <v/>
      </c>
      <c r="K838" s="1" t="str">
        <f>IF(Table1[[#This Row],[Column1]]="","",VLOOKUP(A838,COPOMs!B:K,10)+prêmio_de_risco)</f>
        <v/>
      </c>
      <c r="L838" s="3" t="str">
        <f>IF(Table1[[#This Row],[Tesouro Selic: Cenário 3]]="","",(K838+1)^(1/252))</f>
        <v/>
      </c>
      <c r="M838" s="2" t="str">
        <f>IF(Table1[[#This Row],[Column8]]="","",(1+M837)*(L838)-1)</f>
        <v/>
      </c>
    </row>
    <row r="839" spans="1:13" x14ac:dyDescent="0.25">
      <c r="A839" s="15" t="str">
        <f t="shared" si="26"/>
        <v/>
      </c>
      <c r="B839" s="25" t="str">
        <f t="shared" si="27"/>
        <v/>
      </c>
      <c r="C839" s="3" t="str">
        <f>IF(Table1[[#This Row],[Tesouro Prefixado]]="","",(B839+1)^(1/252))</f>
        <v/>
      </c>
      <c r="D839" s="2" t="str">
        <f>IF(Table1[[#This Row],[Column2]]="","",(1+D838)*(C839)-1)</f>
        <v/>
      </c>
      <c r="E839" s="1" t="str">
        <f>IF(Table1[[#This Row],[Column1]]="","",VLOOKUP(A839,COPOMs!B:E,4)+prêmio_de_risco)</f>
        <v/>
      </c>
      <c r="F839" s="3" t="str">
        <f>IF(Table1[[#This Row],[Tesouro Selic: Cenário 1]]="","",(E839+1)^(1/252))</f>
        <v/>
      </c>
      <c r="G839" s="2" t="str">
        <f>IF(Table1[[#This Row],[Column4]]="","",(1+G838)*(F839)-1)</f>
        <v/>
      </c>
      <c r="H839" s="1" t="str">
        <f>IF(Table1[[#This Row],[Column1]]="","",VLOOKUP(A839,COPOMs!B:H,7)+prêmio_de_risco)</f>
        <v/>
      </c>
      <c r="I839" s="3" t="str">
        <f>IF(Table1[[#This Row],[Tesouro Selic: Cenário 2]]="","",(H839+1)^(1/252))</f>
        <v/>
      </c>
      <c r="J839" s="2" t="str">
        <f>IF(Table1[[#This Row],[Column6]]="","",(1+J838)*(I839)-1)</f>
        <v/>
      </c>
      <c r="K839" s="1" t="str">
        <f>IF(Table1[[#This Row],[Column1]]="","",VLOOKUP(A839,COPOMs!B:K,10)+prêmio_de_risco)</f>
        <v/>
      </c>
      <c r="L839" s="3" t="str">
        <f>IF(Table1[[#This Row],[Tesouro Selic: Cenário 3]]="","",(K839+1)^(1/252))</f>
        <v/>
      </c>
      <c r="M839" s="2" t="str">
        <f>IF(Table1[[#This Row],[Column8]]="","",(1+M838)*(L839)-1)</f>
        <v/>
      </c>
    </row>
    <row r="840" spans="1:13" x14ac:dyDescent="0.25">
      <c r="A840" s="15" t="str">
        <f t="shared" si="26"/>
        <v/>
      </c>
      <c r="B840" s="25" t="str">
        <f t="shared" si="27"/>
        <v/>
      </c>
      <c r="C840" s="3" t="str">
        <f>IF(Table1[[#This Row],[Tesouro Prefixado]]="","",(B840+1)^(1/252))</f>
        <v/>
      </c>
      <c r="D840" s="2" t="str">
        <f>IF(Table1[[#This Row],[Column2]]="","",(1+D839)*(C840)-1)</f>
        <v/>
      </c>
      <c r="E840" s="1" t="str">
        <f>IF(Table1[[#This Row],[Column1]]="","",VLOOKUP(A840,COPOMs!B:E,4)+prêmio_de_risco)</f>
        <v/>
      </c>
      <c r="F840" s="3" t="str">
        <f>IF(Table1[[#This Row],[Tesouro Selic: Cenário 1]]="","",(E840+1)^(1/252))</f>
        <v/>
      </c>
      <c r="G840" s="2" t="str">
        <f>IF(Table1[[#This Row],[Column4]]="","",(1+G839)*(F840)-1)</f>
        <v/>
      </c>
      <c r="H840" s="1" t="str">
        <f>IF(Table1[[#This Row],[Column1]]="","",VLOOKUP(A840,COPOMs!B:H,7)+prêmio_de_risco)</f>
        <v/>
      </c>
      <c r="I840" s="3" t="str">
        <f>IF(Table1[[#This Row],[Tesouro Selic: Cenário 2]]="","",(H840+1)^(1/252))</f>
        <v/>
      </c>
      <c r="J840" s="2" t="str">
        <f>IF(Table1[[#This Row],[Column6]]="","",(1+J839)*(I840)-1)</f>
        <v/>
      </c>
      <c r="K840" s="1" t="str">
        <f>IF(Table1[[#This Row],[Column1]]="","",VLOOKUP(A840,COPOMs!B:K,10)+prêmio_de_risco)</f>
        <v/>
      </c>
      <c r="L840" s="3" t="str">
        <f>IF(Table1[[#This Row],[Tesouro Selic: Cenário 3]]="","",(K840+1)^(1/252))</f>
        <v/>
      </c>
      <c r="M840" s="2" t="str">
        <f>IF(Table1[[#This Row],[Column8]]="","",(1+M839)*(L840)-1)</f>
        <v/>
      </c>
    </row>
    <row r="841" spans="1:13" x14ac:dyDescent="0.25">
      <c r="A841" s="15" t="str">
        <f t="shared" si="26"/>
        <v/>
      </c>
      <c r="B841" s="25" t="str">
        <f t="shared" si="27"/>
        <v/>
      </c>
      <c r="C841" s="3" t="str">
        <f>IF(Table1[[#This Row],[Tesouro Prefixado]]="","",(B841+1)^(1/252))</f>
        <v/>
      </c>
      <c r="D841" s="2" t="str">
        <f>IF(Table1[[#This Row],[Column2]]="","",(1+D840)*(C841)-1)</f>
        <v/>
      </c>
      <c r="E841" s="1" t="str">
        <f>IF(Table1[[#This Row],[Column1]]="","",VLOOKUP(A841,COPOMs!B:E,4)+prêmio_de_risco)</f>
        <v/>
      </c>
      <c r="F841" s="3" t="str">
        <f>IF(Table1[[#This Row],[Tesouro Selic: Cenário 1]]="","",(E841+1)^(1/252))</f>
        <v/>
      </c>
      <c r="G841" s="2" t="str">
        <f>IF(Table1[[#This Row],[Column4]]="","",(1+G840)*(F841)-1)</f>
        <v/>
      </c>
      <c r="H841" s="1" t="str">
        <f>IF(Table1[[#This Row],[Column1]]="","",VLOOKUP(A841,COPOMs!B:H,7)+prêmio_de_risco)</f>
        <v/>
      </c>
      <c r="I841" s="3" t="str">
        <f>IF(Table1[[#This Row],[Tesouro Selic: Cenário 2]]="","",(H841+1)^(1/252))</f>
        <v/>
      </c>
      <c r="J841" s="2" t="str">
        <f>IF(Table1[[#This Row],[Column6]]="","",(1+J840)*(I841)-1)</f>
        <v/>
      </c>
      <c r="K841" s="1" t="str">
        <f>IF(Table1[[#This Row],[Column1]]="","",VLOOKUP(A841,COPOMs!B:K,10)+prêmio_de_risco)</f>
        <v/>
      </c>
      <c r="L841" s="3" t="str">
        <f>IF(Table1[[#This Row],[Tesouro Selic: Cenário 3]]="","",(K841+1)^(1/252))</f>
        <v/>
      </c>
      <c r="M841" s="2" t="str">
        <f>IF(Table1[[#This Row],[Column8]]="","",(1+M840)*(L841)-1)</f>
        <v/>
      </c>
    </row>
    <row r="842" spans="1:13" x14ac:dyDescent="0.25">
      <c r="A842" s="15" t="str">
        <f t="shared" si="26"/>
        <v/>
      </c>
      <c r="B842" s="25" t="str">
        <f t="shared" si="27"/>
        <v/>
      </c>
      <c r="C842" s="3" t="str">
        <f>IF(Table1[[#This Row],[Tesouro Prefixado]]="","",(B842+1)^(1/252))</f>
        <v/>
      </c>
      <c r="D842" s="2" t="str">
        <f>IF(Table1[[#This Row],[Column2]]="","",(1+D841)*(C842)-1)</f>
        <v/>
      </c>
      <c r="E842" s="1" t="str">
        <f>IF(Table1[[#This Row],[Column1]]="","",VLOOKUP(A842,COPOMs!B:E,4)+prêmio_de_risco)</f>
        <v/>
      </c>
      <c r="F842" s="3" t="str">
        <f>IF(Table1[[#This Row],[Tesouro Selic: Cenário 1]]="","",(E842+1)^(1/252))</f>
        <v/>
      </c>
      <c r="G842" s="2" t="str">
        <f>IF(Table1[[#This Row],[Column4]]="","",(1+G841)*(F842)-1)</f>
        <v/>
      </c>
      <c r="H842" s="1" t="str">
        <f>IF(Table1[[#This Row],[Column1]]="","",VLOOKUP(A842,COPOMs!B:H,7)+prêmio_de_risco)</f>
        <v/>
      </c>
      <c r="I842" s="3" t="str">
        <f>IF(Table1[[#This Row],[Tesouro Selic: Cenário 2]]="","",(H842+1)^(1/252))</f>
        <v/>
      </c>
      <c r="J842" s="2" t="str">
        <f>IF(Table1[[#This Row],[Column6]]="","",(1+J841)*(I842)-1)</f>
        <v/>
      </c>
      <c r="K842" s="1" t="str">
        <f>IF(Table1[[#This Row],[Column1]]="","",VLOOKUP(A842,COPOMs!B:K,10)+prêmio_de_risco)</f>
        <v/>
      </c>
      <c r="L842" s="3" t="str">
        <f>IF(Table1[[#This Row],[Tesouro Selic: Cenário 3]]="","",(K842+1)^(1/252))</f>
        <v/>
      </c>
      <c r="M842" s="2" t="str">
        <f>IF(Table1[[#This Row],[Column8]]="","",(1+M841)*(L842)-1)</f>
        <v/>
      </c>
    </row>
    <row r="843" spans="1:13" x14ac:dyDescent="0.25">
      <c r="A843" s="15" t="str">
        <f t="shared" si="26"/>
        <v/>
      </c>
      <c r="B843" s="25" t="str">
        <f t="shared" si="27"/>
        <v/>
      </c>
      <c r="C843" s="3" t="str">
        <f>IF(Table1[[#This Row],[Tesouro Prefixado]]="","",(B843+1)^(1/252))</f>
        <v/>
      </c>
      <c r="D843" s="2" t="str">
        <f>IF(Table1[[#This Row],[Column2]]="","",(1+D842)*(C843)-1)</f>
        <v/>
      </c>
      <c r="E843" s="1" t="str">
        <f>IF(Table1[[#This Row],[Column1]]="","",VLOOKUP(A843,COPOMs!B:E,4)+prêmio_de_risco)</f>
        <v/>
      </c>
      <c r="F843" s="3" t="str">
        <f>IF(Table1[[#This Row],[Tesouro Selic: Cenário 1]]="","",(E843+1)^(1/252))</f>
        <v/>
      </c>
      <c r="G843" s="2" t="str">
        <f>IF(Table1[[#This Row],[Column4]]="","",(1+G842)*(F843)-1)</f>
        <v/>
      </c>
      <c r="H843" s="1" t="str">
        <f>IF(Table1[[#This Row],[Column1]]="","",VLOOKUP(A843,COPOMs!B:H,7)+prêmio_de_risco)</f>
        <v/>
      </c>
      <c r="I843" s="3" t="str">
        <f>IF(Table1[[#This Row],[Tesouro Selic: Cenário 2]]="","",(H843+1)^(1/252))</f>
        <v/>
      </c>
      <c r="J843" s="2" t="str">
        <f>IF(Table1[[#This Row],[Column6]]="","",(1+J842)*(I843)-1)</f>
        <v/>
      </c>
      <c r="K843" s="1" t="str">
        <f>IF(Table1[[#This Row],[Column1]]="","",VLOOKUP(A843,COPOMs!B:K,10)+prêmio_de_risco)</f>
        <v/>
      </c>
      <c r="L843" s="3" t="str">
        <f>IF(Table1[[#This Row],[Tesouro Selic: Cenário 3]]="","",(K843+1)^(1/252))</f>
        <v/>
      </c>
      <c r="M843" s="2" t="str">
        <f>IF(Table1[[#This Row],[Column8]]="","",(1+M842)*(L843)-1)</f>
        <v/>
      </c>
    </row>
    <row r="844" spans="1:13" x14ac:dyDescent="0.25">
      <c r="A844" s="15" t="str">
        <f t="shared" si="26"/>
        <v/>
      </c>
      <c r="B844" s="25" t="str">
        <f t="shared" si="27"/>
        <v/>
      </c>
      <c r="C844" s="3" t="str">
        <f>IF(Table1[[#This Row],[Tesouro Prefixado]]="","",(B844+1)^(1/252))</f>
        <v/>
      </c>
      <c r="D844" s="2" t="str">
        <f>IF(Table1[[#This Row],[Column2]]="","",(1+D843)*(C844)-1)</f>
        <v/>
      </c>
      <c r="E844" s="1" t="str">
        <f>IF(Table1[[#This Row],[Column1]]="","",VLOOKUP(A844,COPOMs!B:E,4)+prêmio_de_risco)</f>
        <v/>
      </c>
      <c r="F844" s="3" t="str">
        <f>IF(Table1[[#This Row],[Tesouro Selic: Cenário 1]]="","",(E844+1)^(1/252))</f>
        <v/>
      </c>
      <c r="G844" s="2" t="str">
        <f>IF(Table1[[#This Row],[Column4]]="","",(1+G843)*(F844)-1)</f>
        <v/>
      </c>
      <c r="H844" s="1" t="str">
        <f>IF(Table1[[#This Row],[Column1]]="","",VLOOKUP(A844,COPOMs!B:H,7)+prêmio_de_risco)</f>
        <v/>
      </c>
      <c r="I844" s="3" t="str">
        <f>IF(Table1[[#This Row],[Tesouro Selic: Cenário 2]]="","",(H844+1)^(1/252))</f>
        <v/>
      </c>
      <c r="J844" s="2" t="str">
        <f>IF(Table1[[#This Row],[Column6]]="","",(1+J843)*(I844)-1)</f>
        <v/>
      </c>
      <c r="K844" s="1" t="str">
        <f>IF(Table1[[#This Row],[Column1]]="","",VLOOKUP(A844,COPOMs!B:K,10)+prêmio_de_risco)</f>
        <v/>
      </c>
      <c r="L844" s="3" t="str">
        <f>IF(Table1[[#This Row],[Tesouro Selic: Cenário 3]]="","",(K844+1)^(1/252))</f>
        <v/>
      </c>
      <c r="M844" s="2" t="str">
        <f>IF(Table1[[#This Row],[Column8]]="","",(1+M843)*(L844)-1)</f>
        <v/>
      </c>
    </row>
    <row r="845" spans="1:13" x14ac:dyDescent="0.25">
      <c r="A845" s="15" t="str">
        <f t="shared" si="26"/>
        <v/>
      </c>
      <c r="B845" s="25" t="str">
        <f t="shared" si="27"/>
        <v/>
      </c>
      <c r="C845" s="3" t="str">
        <f>IF(Table1[[#This Row],[Tesouro Prefixado]]="","",(B845+1)^(1/252))</f>
        <v/>
      </c>
      <c r="D845" s="2" t="str">
        <f>IF(Table1[[#This Row],[Column2]]="","",(1+D844)*(C845)-1)</f>
        <v/>
      </c>
      <c r="E845" s="1" t="str">
        <f>IF(Table1[[#This Row],[Column1]]="","",VLOOKUP(A845,COPOMs!B:E,4)+prêmio_de_risco)</f>
        <v/>
      </c>
      <c r="F845" s="3" t="str">
        <f>IF(Table1[[#This Row],[Tesouro Selic: Cenário 1]]="","",(E845+1)^(1/252))</f>
        <v/>
      </c>
      <c r="G845" s="2" t="str">
        <f>IF(Table1[[#This Row],[Column4]]="","",(1+G844)*(F845)-1)</f>
        <v/>
      </c>
      <c r="H845" s="1" t="str">
        <f>IF(Table1[[#This Row],[Column1]]="","",VLOOKUP(A845,COPOMs!B:H,7)+prêmio_de_risco)</f>
        <v/>
      </c>
      <c r="I845" s="3" t="str">
        <f>IF(Table1[[#This Row],[Tesouro Selic: Cenário 2]]="","",(H845+1)^(1/252))</f>
        <v/>
      </c>
      <c r="J845" s="2" t="str">
        <f>IF(Table1[[#This Row],[Column6]]="","",(1+J844)*(I845)-1)</f>
        <v/>
      </c>
      <c r="K845" s="1" t="str">
        <f>IF(Table1[[#This Row],[Column1]]="","",VLOOKUP(A845,COPOMs!B:K,10)+prêmio_de_risco)</f>
        <v/>
      </c>
      <c r="L845" s="3" t="str">
        <f>IF(Table1[[#This Row],[Tesouro Selic: Cenário 3]]="","",(K845+1)^(1/252))</f>
        <v/>
      </c>
      <c r="M845" s="2" t="str">
        <f>IF(Table1[[#This Row],[Column8]]="","",(1+M844)*(L845)-1)</f>
        <v/>
      </c>
    </row>
    <row r="846" spans="1:13" x14ac:dyDescent="0.25">
      <c r="A846" s="15" t="str">
        <f t="shared" si="26"/>
        <v/>
      </c>
      <c r="B846" s="25" t="str">
        <f t="shared" si="27"/>
        <v/>
      </c>
      <c r="C846" s="3" t="str">
        <f>IF(Table1[[#This Row],[Tesouro Prefixado]]="","",(B846+1)^(1/252))</f>
        <v/>
      </c>
      <c r="D846" s="2" t="str">
        <f>IF(Table1[[#This Row],[Column2]]="","",(1+D845)*(C846)-1)</f>
        <v/>
      </c>
      <c r="E846" s="1" t="str">
        <f>IF(Table1[[#This Row],[Column1]]="","",VLOOKUP(A846,COPOMs!B:E,4)+prêmio_de_risco)</f>
        <v/>
      </c>
      <c r="F846" s="3" t="str">
        <f>IF(Table1[[#This Row],[Tesouro Selic: Cenário 1]]="","",(E846+1)^(1/252))</f>
        <v/>
      </c>
      <c r="G846" s="2" t="str">
        <f>IF(Table1[[#This Row],[Column4]]="","",(1+G845)*(F846)-1)</f>
        <v/>
      </c>
      <c r="H846" s="1" t="str">
        <f>IF(Table1[[#This Row],[Column1]]="","",VLOOKUP(A846,COPOMs!B:H,7)+prêmio_de_risco)</f>
        <v/>
      </c>
      <c r="I846" s="3" t="str">
        <f>IF(Table1[[#This Row],[Tesouro Selic: Cenário 2]]="","",(H846+1)^(1/252))</f>
        <v/>
      </c>
      <c r="J846" s="2" t="str">
        <f>IF(Table1[[#This Row],[Column6]]="","",(1+J845)*(I846)-1)</f>
        <v/>
      </c>
      <c r="K846" s="1" t="str">
        <f>IF(Table1[[#This Row],[Column1]]="","",VLOOKUP(A846,COPOMs!B:K,10)+prêmio_de_risco)</f>
        <v/>
      </c>
      <c r="L846" s="3" t="str">
        <f>IF(Table1[[#This Row],[Tesouro Selic: Cenário 3]]="","",(K846+1)^(1/252))</f>
        <v/>
      </c>
      <c r="M846" s="2" t="str">
        <f>IF(Table1[[#This Row],[Column8]]="","",(1+M845)*(L846)-1)</f>
        <v/>
      </c>
    </row>
    <row r="847" spans="1:13" x14ac:dyDescent="0.25">
      <c r="A847" s="15" t="str">
        <f t="shared" si="26"/>
        <v/>
      </c>
      <c r="B847" s="25" t="str">
        <f t="shared" si="27"/>
        <v/>
      </c>
      <c r="C847" s="3" t="str">
        <f>IF(Table1[[#This Row],[Tesouro Prefixado]]="","",(B847+1)^(1/252))</f>
        <v/>
      </c>
      <c r="D847" s="2" t="str">
        <f>IF(Table1[[#This Row],[Column2]]="","",(1+D846)*(C847)-1)</f>
        <v/>
      </c>
      <c r="E847" s="1" t="str">
        <f>IF(Table1[[#This Row],[Column1]]="","",VLOOKUP(A847,COPOMs!B:E,4)+prêmio_de_risco)</f>
        <v/>
      </c>
      <c r="F847" s="3" t="str">
        <f>IF(Table1[[#This Row],[Tesouro Selic: Cenário 1]]="","",(E847+1)^(1/252))</f>
        <v/>
      </c>
      <c r="G847" s="2" t="str">
        <f>IF(Table1[[#This Row],[Column4]]="","",(1+G846)*(F847)-1)</f>
        <v/>
      </c>
      <c r="H847" s="1" t="str">
        <f>IF(Table1[[#This Row],[Column1]]="","",VLOOKUP(A847,COPOMs!B:H,7)+prêmio_de_risco)</f>
        <v/>
      </c>
      <c r="I847" s="3" t="str">
        <f>IF(Table1[[#This Row],[Tesouro Selic: Cenário 2]]="","",(H847+1)^(1/252))</f>
        <v/>
      </c>
      <c r="J847" s="2" t="str">
        <f>IF(Table1[[#This Row],[Column6]]="","",(1+J846)*(I847)-1)</f>
        <v/>
      </c>
      <c r="K847" s="1" t="str">
        <f>IF(Table1[[#This Row],[Column1]]="","",VLOOKUP(A847,COPOMs!B:K,10)+prêmio_de_risco)</f>
        <v/>
      </c>
      <c r="L847" s="3" t="str">
        <f>IF(Table1[[#This Row],[Tesouro Selic: Cenário 3]]="","",(K847+1)^(1/252))</f>
        <v/>
      </c>
      <c r="M847" s="2" t="str">
        <f>IF(Table1[[#This Row],[Column8]]="","",(1+M846)*(L847)-1)</f>
        <v/>
      </c>
    </row>
    <row r="848" spans="1:13" x14ac:dyDescent="0.25">
      <c r="A848" s="15" t="str">
        <f t="shared" si="26"/>
        <v/>
      </c>
      <c r="B848" s="25" t="str">
        <f t="shared" si="27"/>
        <v/>
      </c>
      <c r="C848" s="3" t="str">
        <f>IF(Table1[[#This Row],[Tesouro Prefixado]]="","",(B848+1)^(1/252))</f>
        <v/>
      </c>
      <c r="D848" s="2" t="str">
        <f>IF(Table1[[#This Row],[Column2]]="","",(1+D847)*(C848)-1)</f>
        <v/>
      </c>
      <c r="E848" s="1" t="str">
        <f>IF(Table1[[#This Row],[Column1]]="","",VLOOKUP(A848,COPOMs!B:E,4)+prêmio_de_risco)</f>
        <v/>
      </c>
      <c r="F848" s="3" t="str">
        <f>IF(Table1[[#This Row],[Tesouro Selic: Cenário 1]]="","",(E848+1)^(1/252))</f>
        <v/>
      </c>
      <c r="G848" s="2" t="str">
        <f>IF(Table1[[#This Row],[Column4]]="","",(1+G847)*(F848)-1)</f>
        <v/>
      </c>
      <c r="H848" s="1" t="str">
        <f>IF(Table1[[#This Row],[Column1]]="","",VLOOKUP(A848,COPOMs!B:H,7)+prêmio_de_risco)</f>
        <v/>
      </c>
      <c r="I848" s="3" t="str">
        <f>IF(Table1[[#This Row],[Tesouro Selic: Cenário 2]]="","",(H848+1)^(1/252))</f>
        <v/>
      </c>
      <c r="J848" s="2" t="str">
        <f>IF(Table1[[#This Row],[Column6]]="","",(1+J847)*(I848)-1)</f>
        <v/>
      </c>
      <c r="K848" s="1" t="str">
        <f>IF(Table1[[#This Row],[Column1]]="","",VLOOKUP(A848,COPOMs!B:K,10)+prêmio_de_risco)</f>
        <v/>
      </c>
      <c r="L848" s="3" t="str">
        <f>IF(Table1[[#This Row],[Tesouro Selic: Cenário 3]]="","",(K848+1)^(1/252))</f>
        <v/>
      </c>
      <c r="M848" s="2" t="str">
        <f>IF(Table1[[#This Row],[Column8]]="","",(1+M847)*(L848)-1)</f>
        <v/>
      </c>
    </row>
    <row r="849" spans="1:13" x14ac:dyDescent="0.25">
      <c r="A849" s="15" t="str">
        <f t="shared" si="26"/>
        <v/>
      </c>
      <c r="B849" s="25" t="str">
        <f t="shared" si="27"/>
        <v/>
      </c>
      <c r="C849" s="3" t="str">
        <f>IF(Table1[[#This Row],[Tesouro Prefixado]]="","",(B849+1)^(1/252))</f>
        <v/>
      </c>
      <c r="D849" s="2" t="str">
        <f>IF(Table1[[#This Row],[Column2]]="","",(1+D848)*(C849)-1)</f>
        <v/>
      </c>
      <c r="E849" s="1" t="str">
        <f>IF(Table1[[#This Row],[Column1]]="","",VLOOKUP(A849,COPOMs!B:E,4)+prêmio_de_risco)</f>
        <v/>
      </c>
      <c r="F849" s="3" t="str">
        <f>IF(Table1[[#This Row],[Tesouro Selic: Cenário 1]]="","",(E849+1)^(1/252))</f>
        <v/>
      </c>
      <c r="G849" s="2" t="str">
        <f>IF(Table1[[#This Row],[Column4]]="","",(1+G848)*(F849)-1)</f>
        <v/>
      </c>
      <c r="H849" s="1" t="str">
        <f>IF(Table1[[#This Row],[Column1]]="","",VLOOKUP(A849,COPOMs!B:H,7)+prêmio_de_risco)</f>
        <v/>
      </c>
      <c r="I849" s="3" t="str">
        <f>IF(Table1[[#This Row],[Tesouro Selic: Cenário 2]]="","",(H849+1)^(1/252))</f>
        <v/>
      </c>
      <c r="J849" s="2" t="str">
        <f>IF(Table1[[#This Row],[Column6]]="","",(1+J848)*(I849)-1)</f>
        <v/>
      </c>
      <c r="K849" s="1" t="str">
        <f>IF(Table1[[#This Row],[Column1]]="","",VLOOKUP(A849,COPOMs!B:K,10)+prêmio_de_risco)</f>
        <v/>
      </c>
      <c r="L849" s="3" t="str">
        <f>IF(Table1[[#This Row],[Tesouro Selic: Cenário 3]]="","",(K849+1)^(1/252))</f>
        <v/>
      </c>
      <c r="M849" s="2" t="str">
        <f>IF(Table1[[#This Row],[Column8]]="","",(1+M848)*(L849)-1)</f>
        <v/>
      </c>
    </row>
    <row r="850" spans="1:13" x14ac:dyDescent="0.25">
      <c r="A850" s="15" t="str">
        <f t="shared" si="26"/>
        <v/>
      </c>
      <c r="B850" s="25" t="str">
        <f t="shared" si="27"/>
        <v/>
      </c>
      <c r="C850" s="3" t="str">
        <f>IF(Table1[[#This Row],[Tesouro Prefixado]]="","",(B850+1)^(1/252))</f>
        <v/>
      </c>
      <c r="D850" s="2" t="str">
        <f>IF(Table1[[#This Row],[Column2]]="","",(1+D849)*(C850)-1)</f>
        <v/>
      </c>
      <c r="E850" s="1" t="str">
        <f>IF(Table1[[#This Row],[Column1]]="","",VLOOKUP(A850,COPOMs!B:E,4)+prêmio_de_risco)</f>
        <v/>
      </c>
      <c r="F850" s="3" t="str">
        <f>IF(Table1[[#This Row],[Tesouro Selic: Cenário 1]]="","",(E850+1)^(1/252))</f>
        <v/>
      </c>
      <c r="G850" s="2" t="str">
        <f>IF(Table1[[#This Row],[Column4]]="","",(1+G849)*(F850)-1)</f>
        <v/>
      </c>
      <c r="H850" s="1" t="str">
        <f>IF(Table1[[#This Row],[Column1]]="","",VLOOKUP(A850,COPOMs!B:H,7)+prêmio_de_risco)</f>
        <v/>
      </c>
      <c r="I850" s="3" t="str">
        <f>IF(Table1[[#This Row],[Tesouro Selic: Cenário 2]]="","",(H850+1)^(1/252))</f>
        <v/>
      </c>
      <c r="J850" s="2" t="str">
        <f>IF(Table1[[#This Row],[Column6]]="","",(1+J849)*(I850)-1)</f>
        <v/>
      </c>
      <c r="K850" s="1" t="str">
        <f>IF(Table1[[#This Row],[Column1]]="","",VLOOKUP(A850,COPOMs!B:K,10)+prêmio_de_risco)</f>
        <v/>
      </c>
      <c r="L850" s="3" t="str">
        <f>IF(Table1[[#This Row],[Tesouro Selic: Cenário 3]]="","",(K850+1)^(1/252))</f>
        <v/>
      </c>
      <c r="M850" s="2" t="str">
        <f>IF(Table1[[#This Row],[Column8]]="","",(1+M849)*(L850)-1)</f>
        <v/>
      </c>
    </row>
    <row r="851" spans="1:13" x14ac:dyDescent="0.25">
      <c r="A851" s="15" t="str">
        <f t="shared" si="26"/>
        <v/>
      </c>
      <c r="B851" s="25" t="str">
        <f t="shared" si="27"/>
        <v/>
      </c>
      <c r="C851" s="3" t="str">
        <f>IF(Table1[[#This Row],[Tesouro Prefixado]]="","",(B851+1)^(1/252))</f>
        <v/>
      </c>
      <c r="D851" s="2" t="str">
        <f>IF(Table1[[#This Row],[Column2]]="","",(1+D850)*(C851)-1)</f>
        <v/>
      </c>
      <c r="E851" s="1" t="str">
        <f>IF(Table1[[#This Row],[Column1]]="","",VLOOKUP(A851,COPOMs!B:E,4)+prêmio_de_risco)</f>
        <v/>
      </c>
      <c r="F851" s="3" t="str">
        <f>IF(Table1[[#This Row],[Tesouro Selic: Cenário 1]]="","",(E851+1)^(1/252))</f>
        <v/>
      </c>
      <c r="G851" s="2" t="str">
        <f>IF(Table1[[#This Row],[Column4]]="","",(1+G850)*(F851)-1)</f>
        <v/>
      </c>
      <c r="H851" s="1" t="str">
        <f>IF(Table1[[#This Row],[Column1]]="","",VLOOKUP(A851,COPOMs!B:H,7)+prêmio_de_risco)</f>
        <v/>
      </c>
      <c r="I851" s="3" t="str">
        <f>IF(Table1[[#This Row],[Tesouro Selic: Cenário 2]]="","",(H851+1)^(1/252))</f>
        <v/>
      </c>
      <c r="J851" s="2" t="str">
        <f>IF(Table1[[#This Row],[Column6]]="","",(1+J850)*(I851)-1)</f>
        <v/>
      </c>
      <c r="K851" s="1" t="str">
        <f>IF(Table1[[#This Row],[Column1]]="","",VLOOKUP(A851,COPOMs!B:K,10)+prêmio_de_risco)</f>
        <v/>
      </c>
      <c r="L851" s="3" t="str">
        <f>IF(Table1[[#This Row],[Tesouro Selic: Cenário 3]]="","",(K851+1)^(1/252))</f>
        <v/>
      </c>
      <c r="M851" s="2" t="str">
        <f>IF(Table1[[#This Row],[Column8]]="","",(1+M850)*(L851)-1)</f>
        <v/>
      </c>
    </row>
    <row r="852" spans="1:13" x14ac:dyDescent="0.25">
      <c r="A852" s="15" t="str">
        <f t="shared" si="26"/>
        <v/>
      </c>
      <c r="B852" s="25" t="str">
        <f t="shared" si="27"/>
        <v/>
      </c>
      <c r="C852" s="3" t="str">
        <f>IF(Table1[[#This Row],[Tesouro Prefixado]]="","",(B852+1)^(1/252))</f>
        <v/>
      </c>
      <c r="D852" s="2" t="str">
        <f>IF(Table1[[#This Row],[Column2]]="","",(1+D851)*(C852)-1)</f>
        <v/>
      </c>
      <c r="E852" s="1" t="str">
        <f>IF(Table1[[#This Row],[Column1]]="","",VLOOKUP(A852,COPOMs!B:E,4)+prêmio_de_risco)</f>
        <v/>
      </c>
      <c r="F852" s="3" t="str">
        <f>IF(Table1[[#This Row],[Tesouro Selic: Cenário 1]]="","",(E852+1)^(1/252))</f>
        <v/>
      </c>
      <c r="G852" s="2" t="str">
        <f>IF(Table1[[#This Row],[Column4]]="","",(1+G851)*(F852)-1)</f>
        <v/>
      </c>
      <c r="H852" s="1" t="str">
        <f>IF(Table1[[#This Row],[Column1]]="","",VLOOKUP(A852,COPOMs!B:H,7)+prêmio_de_risco)</f>
        <v/>
      </c>
      <c r="I852" s="3" t="str">
        <f>IF(Table1[[#This Row],[Tesouro Selic: Cenário 2]]="","",(H852+1)^(1/252))</f>
        <v/>
      </c>
      <c r="J852" s="2" t="str">
        <f>IF(Table1[[#This Row],[Column6]]="","",(1+J851)*(I852)-1)</f>
        <v/>
      </c>
      <c r="K852" s="1" t="str">
        <f>IF(Table1[[#This Row],[Column1]]="","",VLOOKUP(A852,COPOMs!B:K,10)+prêmio_de_risco)</f>
        <v/>
      </c>
      <c r="L852" s="3" t="str">
        <f>IF(Table1[[#This Row],[Tesouro Selic: Cenário 3]]="","",(K852+1)^(1/252))</f>
        <v/>
      </c>
      <c r="M852" s="2" t="str">
        <f>IF(Table1[[#This Row],[Column8]]="","",(1+M851)*(L852)-1)</f>
        <v/>
      </c>
    </row>
    <row r="853" spans="1:13" x14ac:dyDescent="0.25">
      <c r="A853" s="15" t="str">
        <f t="shared" si="26"/>
        <v/>
      </c>
      <c r="B853" s="25" t="str">
        <f t="shared" si="27"/>
        <v/>
      </c>
      <c r="C853" s="3" t="str">
        <f>IF(Table1[[#This Row],[Tesouro Prefixado]]="","",(B853+1)^(1/252))</f>
        <v/>
      </c>
      <c r="D853" s="2" t="str">
        <f>IF(Table1[[#This Row],[Column2]]="","",(1+D852)*(C853)-1)</f>
        <v/>
      </c>
      <c r="E853" s="1" t="str">
        <f>IF(Table1[[#This Row],[Column1]]="","",VLOOKUP(A853,COPOMs!B:E,4)+prêmio_de_risco)</f>
        <v/>
      </c>
      <c r="F853" s="3" t="str">
        <f>IF(Table1[[#This Row],[Tesouro Selic: Cenário 1]]="","",(E853+1)^(1/252))</f>
        <v/>
      </c>
      <c r="G853" s="2" t="str">
        <f>IF(Table1[[#This Row],[Column4]]="","",(1+G852)*(F853)-1)</f>
        <v/>
      </c>
      <c r="H853" s="1" t="str">
        <f>IF(Table1[[#This Row],[Column1]]="","",VLOOKUP(A853,COPOMs!B:H,7)+prêmio_de_risco)</f>
        <v/>
      </c>
      <c r="I853" s="3" t="str">
        <f>IF(Table1[[#This Row],[Tesouro Selic: Cenário 2]]="","",(H853+1)^(1/252))</f>
        <v/>
      </c>
      <c r="J853" s="2" t="str">
        <f>IF(Table1[[#This Row],[Column6]]="","",(1+J852)*(I853)-1)</f>
        <v/>
      </c>
      <c r="K853" s="1" t="str">
        <f>IF(Table1[[#This Row],[Column1]]="","",VLOOKUP(A853,COPOMs!B:K,10)+prêmio_de_risco)</f>
        <v/>
      </c>
      <c r="L853" s="3" t="str">
        <f>IF(Table1[[#This Row],[Tesouro Selic: Cenário 3]]="","",(K853+1)^(1/252))</f>
        <v/>
      </c>
      <c r="M853" s="2" t="str">
        <f>IF(Table1[[#This Row],[Column8]]="","",(1+M852)*(L853)-1)</f>
        <v/>
      </c>
    </row>
    <row r="854" spans="1:13" x14ac:dyDescent="0.25">
      <c r="A854" s="15" t="str">
        <f t="shared" si="26"/>
        <v/>
      </c>
      <c r="B854" s="25" t="str">
        <f t="shared" si="27"/>
        <v/>
      </c>
      <c r="C854" s="3" t="str">
        <f>IF(Table1[[#This Row],[Tesouro Prefixado]]="","",(B854+1)^(1/252))</f>
        <v/>
      </c>
      <c r="D854" s="2" t="str">
        <f>IF(Table1[[#This Row],[Column2]]="","",(1+D853)*(C854)-1)</f>
        <v/>
      </c>
      <c r="E854" s="1" t="str">
        <f>IF(Table1[[#This Row],[Column1]]="","",VLOOKUP(A854,COPOMs!B:E,4)+prêmio_de_risco)</f>
        <v/>
      </c>
      <c r="F854" s="3" t="str">
        <f>IF(Table1[[#This Row],[Tesouro Selic: Cenário 1]]="","",(E854+1)^(1/252))</f>
        <v/>
      </c>
      <c r="G854" s="2" t="str">
        <f>IF(Table1[[#This Row],[Column4]]="","",(1+G853)*(F854)-1)</f>
        <v/>
      </c>
      <c r="H854" s="1" t="str">
        <f>IF(Table1[[#This Row],[Column1]]="","",VLOOKUP(A854,COPOMs!B:H,7)+prêmio_de_risco)</f>
        <v/>
      </c>
      <c r="I854" s="3" t="str">
        <f>IF(Table1[[#This Row],[Tesouro Selic: Cenário 2]]="","",(H854+1)^(1/252))</f>
        <v/>
      </c>
      <c r="J854" s="2" t="str">
        <f>IF(Table1[[#This Row],[Column6]]="","",(1+J853)*(I854)-1)</f>
        <v/>
      </c>
      <c r="K854" s="1" t="str">
        <f>IF(Table1[[#This Row],[Column1]]="","",VLOOKUP(A854,COPOMs!B:K,10)+prêmio_de_risco)</f>
        <v/>
      </c>
      <c r="L854" s="3" t="str">
        <f>IF(Table1[[#This Row],[Tesouro Selic: Cenário 3]]="","",(K854+1)^(1/252))</f>
        <v/>
      </c>
      <c r="M854" s="2" t="str">
        <f>IF(Table1[[#This Row],[Column8]]="","",(1+M853)*(L854)-1)</f>
        <v/>
      </c>
    </row>
    <row r="855" spans="1:13" x14ac:dyDescent="0.25">
      <c r="A855" s="15" t="str">
        <f t="shared" si="26"/>
        <v/>
      </c>
      <c r="B855" s="25" t="str">
        <f t="shared" si="27"/>
        <v/>
      </c>
      <c r="C855" s="3" t="str">
        <f>IF(Table1[[#This Row],[Tesouro Prefixado]]="","",(B855+1)^(1/252))</f>
        <v/>
      </c>
      <c r="D855" s="2" t="str">
        <f>IF(Table1[[#This Row],[Column2]]="","",(1+D854)*(C855)-1)</f>
        <v/>
      </c>
      <c r="E855" s="1" t="str">
        <f>IF(Table1[[#This Row],[Column1]]="","",VLOOKUP(A855,COPOMs!B:E,4)+prêmio_de_risco)</f>
        <v/>
      </c>
      <c r="F855" s="3" t="str">
        <f>IF(Table1[[#This Row],[Tesouro Selic: Cenário 1]]="","",(E855+1)^(1/252))</f>
        <v/>
      </c>
      <c r="G855" s="2" t="str">
        <f>IF(Table1[[#This Row],[Column4]]="","",(1+G854)*(F855)-1)</f>
        <v/>
      </c>
      <c r="H855" s="1" t="str">
        <f>IF(Table1[[#This Row],[Column1]]="","",VLOOKUP(A855,COPOMs!B:H,7)+prêmio_de_risco)</f>
        <v/>
      </c>
      <c r="I855" s="3" t="str">
        <f>IF(Table1[[#This Row],[Tesouro Selic: Cenário 2]]="","",(H855+1)^(1/252))</f>
        <v/>
      </c>
      <c r="J855" s="2" t="str">
        <f>IF(Table1[[#This Row],[Column6]]="","",(1+J854)*(I855)-1)</f>
        <v/>
      </c>
      <c r="K855" s="1" t="str">
        <f>IF(Table1[[#This Row],[Column1]]="","",VLOOKUP(A855,COPOMs!B:K,10)+prêmio_de_risco)</f>
        <v/>
      </c>
      <c r="L855" s="3" t="str">
        <f>IF(Table1[[#This Row],[Tesouro Selic: Cenário 3]]="","",(K855+1)^(1/252))</f>
        <v/>
      </c>
      <c r="M855" s="2" t="str">
        <f>IF(Table1[[#This Row],[Column8]]="","",(1+M854)*(L855)-1)</f>
        <v/>
      </c>
    </row>
    <row r="856" spans="1:13" x14ac:dyDescent="0.25">
      <c r="A856" s="15" t="str">
        <f t="shared" si="26"/>
        <v/>
      </c>
      <c r="B856" s="25" t="str">
        <f t="shared" si="27"/>
        <v/>
      </c>
      <c r="C856" s="3" t="str">
        <f>IF(Table1[[#This Row],[Tesouro Prefixado]]="","",(B856+1)^(1/252))</f>
        <v/>
      </c>
      <c r="D856" s="2" t="str">
        <f>IF(Table1[[#This Row],[Column2]]="","",(1+D855)*(C856)-1)</f>
        <v/>
      </c>
      <c r="E856" s="1" t="str">
        <f>IF(Table1[[#This Row],[Column1]]="","",VLOOKUP(A856,COPOMs!B:E,4)+prêmio_de_risco)</f>
        <v/>
      </c>
      <c r="F856" s="3" t="str">
        <f>IF(Table1[[#This Row],[Tesouro Selic: Cenário 1]]="","",(E856+1)^(1/252))</f>
        <v/>
      </c>
      <c r="G856" s="2" t="str">
        <f>IF(Table1[[#This Row],[Column4]]="","",(1+G855)*(F856)-1)</f>
        <v/>
      </c>
      <c r="H856" s="1" t="str">
        <f>IF(Table1[[#This Row],[Column1]]="","",VLOOKUP(A856,COPOMs!B:H,7)+prêmio_de_risco)</f>
        <v/>
      </c>
      <c r="I856" s="3" t="str">
        <f>IF(Table1[[#This Row],[Tesouro Selic: Cenário 2]]="","",(H856+1)^(1/252))</f>
        <v/>
      </c>
      <c r="J856" s="2" t="str">
        <f>IF(Table1[[#This Row],[Column6]]="","",(1+J855)*(I856)-1)</f>
        <v/>
      </c>
      <c r="K856" s="1" t="str">
        <f>IF(Table1[[#This Row],[Column1]]="","",VLOOKUP(A856,COPOMs!B:K,10)+prêmio_de_risco)</f>
        <v/>
      </c>
      <c r="L856" s="3" t="str">
        <f>IF(Table1[[#This Row],[Tesouro Selic: Cenário 3]]="","",(K856+1)^(1/252))</f>
        <v/>
      </c>
      <c r="M856" s="2" t="str">
        <f>IF(Table1[[#This Row],[Column8]]="","",(1+M855)*(L856)-1)</f>
        <v/>
      </c>
    </row>
    <row r="857" spans="1:13" x14ac:dyDescent="0.25">
      <c r="A857" s="15" t="str">
        <f t="shared" si="26"/>
        <v/>
      </c>
      <c r="B857" s="25" t="str">
        <f t="shared" si="27"/>
        <v/>
      </c>
      <c r="C857" s="3" t="str">
        <f>IF(Table1[[#This Row],[Tesouro Prefixado]]="","",(B857+1)^(1/252))</f>
        <v/>
      </c>
      <c r="D857" s="2" t="str">
        <f>IF(Table1[[#This Row],[Column2]]="","",(1+D856)*(C857)-1)</f>
        <v/>
      </c>
      <c r="E857" s="1" t="str">
        <f>IF(Table1[[#This Row],[Column1]]="","",VLOOKUP(A857,COPOMs!B:E,4)+prêmio_de_risco)</f>
        <v/>
      </c>
      <c r="F857" s="3" t="str">
        <f>IF(Table1[[#This Row],[Tesouro Selic: Cenário 1]]="","",(E857+1)^(1/252))</f>
        <v/>
      </c>
      <c r="G857" s="2" t="str">
        <f>IF(Table1[[#This Row],[Column4]]="","",(1+G856)*(F857)-1)</f>
        <v/>
      </c>
      <c r="H857" s="1" t="str">
        <f>IF(Table1[[#This Row],[Column1]]="","",VLOOKUP(A857,COPOMs!B:H,7)+prêmio_de_risco)</f>
        <v/>
      </c>
      <c r="I857" s="3" t="str">
        <f>IF(Table1[[#This Row],[Tesouro Selic: Cenário 2]]="","",(H857+1)^(1/252))</f>
        <v/>
      </c>
      <c r="J857" s="2" t="str">
        <f>IF(Table1[[#This Row],[Column6]]="","",(1+J856)*(I857)-1)</f>
        <v/>
      </c>
      <c r="K857" s="1" t="str">
        <f>IF(Table1[[#This Row],[Column1]]="","",VLOOKUP(A857,COPOMs!B:K,10)+prêmio_de_risco)</f>
        <v/>
      </c>
      <c r="L857" s="3" t="str">
        <f>IF(Table1[[#This Row],[Tesouro Selic: Cenário 3]]="","",(K857+1)^(1/252))</f>
        <v/>
      </c>
      <c r="M857" s="2" t="str">
        <f>IF(Table1[[#This Row],[Column8]]="","",(1+M856)*(L857)-1)</f>
        <v/>
      </c>
    </row>
    <row r="858" spans="1:13" x14ac:dyDescent="0.25">
      <c r="A858" s="15" t="str">
        <f t="shared" si="26"/>
        <v/>
      </c>
      <c r="B858" s="25" t="str">
        <f t="shared" si="27"/>
        <v/>
      </c>
      <c r="C858" s="3" t="str">
        <f>IF(Table1[[#This Row],[Tesouro Prefixado]]="","",(B858+1)^(1/252))</f>
        <v/>
      </c>
      <c r="D858" s="2" t="str">
        <f>IF(Table1[[#This Row],[Column2]]="","",(1+D857)*(C858)-1)</f>
        <v/>
      </c>
      <c r="E858" s="1" t="str">
        <f>IF(Table1[[#This Row],[Column1]]="","",VLOOKUP(A858,COPOMs!B:E,4)+prêmio_de_risco)</f>
        <v/>
      </c>
      <c r="F858" s="3" t="str">
        <f>IF(Table1[[#This Row],[Tesouro Selic: Cenário 1]]="","",(E858+1)^(1/252))</f>
        <v/>
      </c>
      <c r="G858" s="2" t="str">
        <f>IF(Table1[[#This Row],[Column4]]="","",(1+G857)*(F858)-1)</f>
        <v/>
      </c>
      <c r="H858" s="1" t="str">
        <f>IF(Table1[[#This Row],[Column1]]="","",VLOOKUP(A858,COPOMs!B:H,7)+prêmio_de_risco)</f>
        <v/>
      </c>
      <c r="I858" s="3" t="str">
        <f>IF(Table1[[#This Row],[Tesouro Selic: Cenário 2]]="","",(H858+1)^(1/252))</f>
        <v/>
      </c>
      <c r="J858" s="2" t="str">
        <f>IF(Table1[[#This Row],[Column6]]="","",(1+J857)*(I858)-1)</f>
        <v/>
      </c>
      <c r="K858" s="1" t="str">
        <f>IF(Table1[[#This Row],[Column1]]="","",VLOOKUP(A858,COPOMs!B:K,10)+prêmio_de_risco)</f>
        <v/>
      </c>
      <c r="L858" s="3" t="str">
        <f>IF(Table1[[#This Row],[Tesouro Selic: Cenário 3]]="","",(K858+1)^(1/252))</f>
        <v/>
      </c>
      <c r="M858" s="2" t="str">
        <f>IF(Table1[[#This Row],[Column8]]="","",(1+M857)*(L858)-1)</f>
        <v/>
      </c>
    </row>
    <row r="859" spans="1:13" x14ac:dyDescent="0.25">
      <c r="A859" s="15" t="str">
        <f t="shared" si="26"/>
        <v/>
      </c>
      <c r="B859" s="25" t="str">
        <f t="shared" si="27"/>
        <v/>
      </c>
      <c r="C859" s="3" t="str">
        <f>IF(Table1[[#This Row],[Tesouro Prefixado]]="","",(B859+1)^(1/252))</f>
        <v/>
      </c>
      <c r="D859" s="2" t="str">
        <f>IF(Table1[[#This Row],[Column2]]="","",(1+D858)*(C859)-1)</f>
        <v/>
      </c>
      <c r="E859" s="1" t="str">
        <f>IF(Table1[[#This Row],[Column1]]="","",VLOOKUP(A859,COPOMs!B:E,4)+prêmio_de_risco)</f>
        <v/>
      </c>
      <c r="F859" s="3" t="str">
        <f>IF(Table1[[#This Row],[Tesouro Selic: Cenário 1]]="","",(E859+1)^(1/252))</f>
        <v/>
      </c>
      <c r="G859" s="2" t="str">
        <f>IF(Table1[[#This Row],[Column4]]="","",(1+G858)*(F859)-1)</f>
        <v/>
      </c>
      <c r="H859" s="1" t="str">
        <f>IF(Table1[[#This Row],[Column1]]="","",VLOOKUP(A859,COPOMs!B:H,7)+prêmio_de_risco)</f>
        <v/>
      </c>
      <c r="I859" s="3" t="str">
        <f>IF(Table1[[#This Row],[Tesouro Selic: Cenário 2]]="","",(H859+1)^(1/252))</f>
        <v/>
      </c>
      <c r="J859" s="2" t="str">
        <f>IF(Table1[[#This Row],[Column6]]="","",(1+J858)*(I859)-1)</f>
        <v/>
      </c>
      <c r="K859" s="1" t="str">
        <f>IF(Table1[[#This Row],[Column1]]="","",VLOOKUP(A859,COPOMs!B:K,10)+prêmio_de_risco)</f>
        <v/>
      </c>
      <c r="L859" s="3" t="str">
        <f>IF(Table1[[#This Row],[Tesouro Selic: Cenário 3]]="","",(K859+1)^(1/252))</f>
        <v/>
      </c>
      <c r="M859" s="2" t="str">
        <f>IF(Table1[[#This Row],[Column8]]="","",(1+M858)*(L859)-1)</f>
        <v/>
      </c>
    </row>
    <row r="860" spans="1:13" x14ac:dyDescent="0.25">
      <c r="A860" s="15" t="str">
        <f t="shared" si="26"/>
        <v/>
      </c>
      <c r="B860" s="25" t="str">
        <f t="shared" si="27"/>
        <v/>
      </c>
      <c r="C860" s="3" t="str">
        <f>IF(Table1[[#This Row],[Tesouro Prefixado]]="","",(B860+1)^(1/252))</f>
        <v/>
      </c>
      <c r="D860" s="2" t="str">
        <f>IF(Table1[[#This Row],[Column2]]="","",(1+D859)*(C860)-1)</f>
        <v/>
      </c>
      <c r="E860" s="1" t="str">
        <f>IF(Table1[[#This Row],[Column1]]="","",VLOOKUP(A860,COPOMs!B:E,4)+prêmio_de_risco)</f>
        <v/>
      </c>
      <c r="F860" s="3" t="str">
        <f>IF(Table1[[#This Row],[Tesouro Selic: Cenário 1]]="","",(E860+1)^(1/252))</f>
        <v/>
      </c>
      <c r="G860" s="2" t="str">
        <f>IF(Table1[[#This Row],[Column4]]="","",(1+G859)*(F860)-1)</f>
        <v/>
      </c>
      <c r="H860" s="1" t="str">
        <f>IF(Table1[[#This Row],[Column1]]="","",VLOOKUP(A860,COPOMs!B:H,7)+prêmio_de_risco)</f>
        <v/>
      </c>
      <c r="I860" s="3" t="str">
        <f>IF(Table1[[#This Row],[Tesouro Selic: Cenário 2]]="","",(H860+1)^(1/252))</f>
        <v/>
      </c>
      <c r="J860" s="2" t="str">
        <f>IF(Table1[[#This Row],[Column6]]="","",(1+J859)*(I860)-1)</f>
        <v/>
      </c>
      <c r="K860" s="1" t="str">
        <f>IF(Table1[[#This Row],[Column1]]="","",VLOOKUP(A860,COPOMs!B:K,10)+prêmio_de_risco)</f>
        <v/>
      </c>
      <c r="L860" s="3" t="str">
        <f>IF(Table1[[#This Row],[Tesouro Selic: Cenário 3]]="","",(K860+1)^(1/252))</f>
        <v/>
      </c>
      <c r="M860" s="2" t="str">
        <f>IF(Table1[[#This Row],[Column8]]="","",(1+M859)*(L860)-1)</f>
        <v/>
      </c>
    </row>
    <row r="861" spans="1:13" x14ac:dyDescent="0.25">
      <c r="A861" s="15" t="str">
        <f t="shared" si="26"/>
        <v/>
      </c>
      <c r="B861" s="25" t="str">
        <f t="shared" si="27"/>
        <v/>
      </c>
      <c r="C861" s="3" t="str">
        <f>IF(Table1[[#This Row],[Tesouro Prefixado]]="","",(B861+1)^(1/252))</f>
        <v/>
      </c>
      <c r="D861" s="2" t="str">
        <f>IF(Table1[[#This Row],[Column2]]="","",(1+D860)*(C861)-1)</f>
        <v/>
      </c>
      <c r="E861" s="1" t="str">
        <f>IF(Table1[[#This Row],[Column1]]="","",VLOOKUP(A861,COPOMs!B:E,4)+prêmio_de_risco)</f>
        <v/>
      </c>
      <c r="F861" s="3" t="str">
        <f>IF(Table1[[#This Row],[Tesouro Selic: Cenário 1]]="","",(E861+1)^(1/252))</f>
        <v/>
      </c>
      <c r="G861" s="2" t="str">
        <f>IF(Table1[[#This Row],[Column4]]="","",(1+G860)*(F861)-1)</f>
        <v/>
      </c>
      <c r="H861" s="1" t="str">
        <f>IF(Table1[[#This Row],[Column1]]="","",VLOOKUP(A861,COPOMs!B:H,7)+prêmio_de_risco)</f>
        <v/>
      </c>
      <c r="I861" s="3" t="str">
        <f>IF(Table1[[#This Row],[Tesouro Selic: Cenário 2]]="","",(H861+1)^(1/252))</f>
        <v/>
      </c>
      <c r="J861" s="2" t="str">
        <f>IF(Table1[[#This Row],[Column6]]="","",(1+J860)*(I861)-1)</f>
        <v/>
      </c>
      <c r="K861" s="1" t="str">
        <f>IF(Table1[[#This Row],[Column1]]="","",VLOOKUP(A861,COPOMs!B:K,10)+prêmio_de_risco)</f>
        <v/>
      </c>
      <c r="L861" s="3" t="str">
        <f>IF(Table1[[#This Row],[Tesouro Selic: Cenário 3]]="","",(K861+1)^(1/252))</f>
        <v/>
      </c>
      <c r="M861" s="2" t="str">
        <f>IF(Table1[[#This Row],[Column8]]="","",(1+M860)*(L861)-1)</f>
        <v/>
      </c>
    </row>
    <row r="862" spans="1:13" x14ac:dyDescent="0.25">
      <c r="A862" s="15" t="str">
        <f t="shared" si="26"/>
        <v/>
      </c>
      <c r="B862" s="25" t="str">
        <f t="shared" si="27"/>
        <v/>
      </c>
      <c r="C862" s="3" t="str">
        <f>IF(Table1[[#This Row],[Tesouro Prefixado]]="","",(B862+1)^(1/252))</f>
        <v/>
      </c>
      <c r="D862" s="2" t="str">
        <f>IF(Table1[[#This Row],[Column2]]="","",(1+D861)*(C862)-1)</f>
        <v/>
      </c>
      <c r="E862" s="1" t="str">
        <f>IF(Table1[[#This Row],[Column1]]="","",VLOOKUP(A862,COPOMs!B:E,4)+prêmio_de_risco)</f>
        <v/>
      </c>
      <c r="F862" s="3" t="str">
        <f>IF(Table1[[#This Row],[Tesouro Selic: Cenário 1]]="","",(E862+1)^(1/252))</f>
        <v/>
      </c>
      <c r="G862" s="2" t="str">
        <f>IF(Table1[[#This Row],[Column4]]="","",(1+G861)*(F862)-1)</f>
        <v/>
      </c>
      <c r="H862" s="1" t="str">
        <f>IF(Table1[[#This Row],[Column1]]="","",VLOOKUP(A862,COPOMs!B:H,7)+prêmio_de_risco)</f>
        <v/>
      </c>
      <c r="I862" s="3" t="str">
        <f>IF(Table1[[#This Row],[Tesouro Selic: Cenário 2]]="","",(H862+1)^(1/252))</f>
        <v/>
      </c>
      <c r="J862" s="2" t="str">
        <f>IF(Table1[[#This Row],[Column6]]="","",(1+J861)*(I862)-1)</f>
        <v/>
      </c>
      <c r="K862" s="1" t="str">
        <f>IF(Table1[[#This Row],[Column1]]="","",VLOOKUP(A862,COPOMs!B:K,10)+prêmio_de_risco)</f>
        <v/>
      </c>
      <c r="L862" s="3" t="str">
        <f>IF(Table1[[#This Row],[Tesouro Selic: Cenário 3]]="","",(K862+1)^(1/252))</f>
        <v/>
      </c>
      <c r="M862" s="2" t="str">
        <f>IF(Table1[[#This Row],[Column8]]="","",(1+M861)*(L862)-1)</f>
        <v/>
      </c>
    </row>
    <row r="863" spans="1:13" x14ac:dyDescent="0.25">
      <c r="A863" s="15" t="str">
        <f t="shared" si="26"/>
        <v/>
      </c>
      <c r="B863" s="25" t="str">
        <f t="shared" si="27"/>
        <v/>
      </c>
      <c r="C863" s="3" t="str">
        <f>IF(Table1[[#This Row],[Tesouro Prefixado]]="","",(B863+1)^(1/252))</f>
        <v/>
      </c>
      <c r="D863" s="2" t="str">
        <f>IF(Table1[[#This Row],[Column2]]="","",(1+D862)*(C863)-1)</f>
        <v/>
      </c>
      <c r="E863" s="1" t="str">
        <f>IF(Table1[[#This Row],[Column1]]="","",VLOOKUP(A863,COPOMs!B:E,4)+prêmio_de_risco)</f>
        <v/>
      </c>
      <c r="F863" s="3" t="str">
        <f>IF(Table1[[#This Row],[Tesouro Selic: Cenário 1]]="","",(E863+1)^(1/252))</f>
        <v/>
      </c>
      <c r="G863" s="2" t="str">
        <f>IF(Table1[[#This Row],[Column4]]="","",(1+G862)*(F863)-1)</f>
        <v/>
      </c>
      <c r="H863" s="1" t="str">
        <f>IF(Table1[[#This Row],[Column1]]="","",VLOOKUP(A863,COPOMs!B:H,7)+prêmio_de_risco)</f>
        <v/>
      </c>
      <c r="I863" s="3" t="str">
        <f>IF(Table1[[#This Row],[Tesouro Selic: Cenário 2]]="","",(H863+1)^(1/252))</f>
        <v/>
      </c>
      <c r="J863" s="2" t="str">
        <f>IF(Table1[[#This Row],[Column6]]="","",(1+J862)*(I863)-1)</f>
        <v/>
      </c>
      <c r="K863" s="1" t="str">
        <f>IF(Table1[[#This Row],[Column1]]="","",VLOOKUP(A863,COPOMs!B:K,10)+prêmio_de_risco)</f>
        <v/>
      </c>
      <c r="L863" s="3" t="str">
        <f>IF(Table1[[#This Row],[Tesouro Selic: Cenário 3]]="","",(K863+1)^(1/252))</f>
        <v/>
      </c>
      <c r="M863" s="2" t="str">
        <f>IF(Table1[[#This Row],[Column8]]="","",(1+M862)*(L863)-1)</f>
        <v/>
      </c>
    </row>
    <row r="864" spans="1:13" x14ac:dyDescent="0.25">
      <c r="A864" s="15" t="str">
        <f t="shared" si="26"/>
        <v/>
      </c>
      <c r="B864" s="25" t="str">
        <f t="shared" si="27"/>
        <v/>
      </c>
      <c r="C864" s="3" t="str">
        <f>IF(Table1[[#This Row],[Tesouro Prefixado]]="","",(B864+1)^(1/252))</f>
        <v/>
      </c>
      <c r="D864" s="2" t="str">
        <f>IF(Table1[[#This Row],[Column2]]="","",(1+D863)*(C864)-1)</f>
        <v/>
      </c>
      <c r="E864" s="1" t="str">
        <f>IF(Table1[[#This Row],[Column1]]="","",VLOOKUP(A864,COPOMs!B:E,4)+prêmio_de_risco)</f>
        <v/>
      </c>
      <c r="F864" s="3" t="str">
        <f>IF(Table1[[#This Row],[Tesouro Selic: Cenário 1]]="","",(E864+1)^(1/252))</f>
        <v/>
      </c>
      <c r="G864" s="2" t="str">
        <f>IF(Table1[[#This Row],[Column4]]="","",(1+G863)*(F864)-1)</f>
        <v/>
      </c>
      <c r="H864" s="1" t="str">
        <f>IF(Table1[[#This Row],[Column1]]="","",VLOOKUP(A864,COPOMs!B:H,7)+prêmio_de_risco)</f>
        <v/>
      </c>
      <c r="I864" s="3" t="str">
        <f>IF(Table1[[#This Row],[Tesouro Selic: Cenário 2]]="","",(H864+1)^(1/252))</f>
        <v/>
      </c>
      <c r="J864" s="2" t="str">
        <f>IF(Table1[[#This Row],[Column6]]="","",(1+J863)*(I864)-1)</f>
        <v/>
      </c>
      <c r="K864" s="1" t="str">
        <f>IF(Table1[[#This Row],[Column1]]="","",VLOOKUP(A864,COPOMs!B:K,10)+prêmio_de_risco)</f>
        <v/>
      </c>
      <c r="L864" s="3" t="str">
        <f>IF(Table1[[#This Row],[Tesouro Selic: Cenário 3]]="","",(K864+1)^(1/252))</f>
        <v/>
      </c>
      <c r="M864" s="2" t="str">
        <f>IF(Table1[[#This Row],[Column8]]="","",(1+M863)*(L864)-1)</f>
        <v/>
      </c>
    </row>
    <row r="865" spans="1:13" x14ac:dyDescent="0.25">
      <c r="A865" s="15" t="str">
        <f t="shared" si="26"/>
        <v/>
      </c>
      <c r="B865" s="25" t="str">
        <f t="shared" si="27"/>
        <v/>
      </c>
      <c r="C865" s="3" t="str">
        <f>IF(Table1[[#This Row],[Tesouro Prefixado]]="","",(B865+1)^(1/252))</f>
        <v/>
      </c>
      <c r="D865" s="2" t="str">
        <f>IF(Table1[[#This Row],[Column2]]="","",(1+D864)*(C865)-1)</f>
        <v/>
      </c>
      <c r="E865" s="1" t="str">
        <f>IF(Table1[[#This Row],[Column1]]="","",VLOOKUP(A865,COPOMs!B:E,4)+prêmio_de_risco)</f>
        <v/>
      </c>
      <c r="F865" s="3" t="str">
        <f>IF(Table1[[#This Row],[Tesouro Selic: Cenário 1]]="","",(E865+1)^(1/252))</f>
        <v/>
      </c>
      <c r="G865" s="2" t="str">
        <f>IF(Table1[[#This Row],[Column4]]="","",(1+G864)*(F865)-1)</f>
        <v/>
      </c>
      <c r="H865" s="1" t="str">
        <f>IF(Table1[[#This Row],[Column1]]="","",VLOOKUP(A865,COPOMs!B:H,7)+prêmio_de_risco)</f>
        <v/>
      </c>
      <c r="I865" s="3" t="str">
        <f>IF(Table1[[#This Row],[Tesouro Selic: Cenário 2]]="","",(H865+1)^(1/252))</f>
        <v/>
      </c>
      <c r="J865" s="2" t="str">
        <f>IF(Table1[[#This Row],[Column6]]="","",(1+J864)*(I865)-1)</f>
        <v/>
      </c>
      <c r="K865" s="1" t="str">
        <f>IF(Table1[[#This Row],[Column1]]="","",VLOOKUP(A865,COPOMs!B:K,10)+prêmio_de_risco)</f>
        <v/>
      </c>
      <c r="L865" s="3" t="str">
        <f>IF(Table1[[#This Row],[Tesouro Selic: Cenário 3]]="","",(K865+1)^(1/252))</f>
        <v/>
      </c>
      <c r="M865" s="2" t="str">
        <f>IF(Table1[[#This Row],[Column8]]="","",(1+M864)*(L865)-1)</f>
        <v/>
      </c>
    </row>
    <row r="866" spans="1:13" x14ac:dyDescent="0.25">
      <c r="A866" s="15" t="str">
        <f t="shared" si="26"/>
        <v/>
      </c>
      <c r="B866" s="25" t="str">
        <f t="shared" si="27"/>
        <v/>
      </c>
      <c r="C866" s="3" t="str">
        <f>IF(Table1[[#This Row],[Tesouro Prefixado]]="","",(B866+1)^(1/252))</f>
        <v/>
      </c>
      <c r="D866" s="2" t="str">
        <f>IF(Table1[[#This Row],[Column2]]="","",(1+D865)*(C866)-1)</f>
        <v/>
      </c>
      <c r="E866" s="1" t="str">
        <f>IF(Table1[[#This Row],[Column1]]="","",VLOOKUP(A866,COPOMs!B:E,4)+prêmio_de_risco)</f>
        <v/>
      </c>
      <c r="F866" s="3" t="str">
        <f>IF(Table1[[#This Row],[Tesouro Selic: Cenário 1]]="","",(E866+1)^(1/252))</f>
        <v/>
      </c>
      <c r="G866" s="2" t="str">
        <f>IF(Table1[[#This Row],[Column4]]="","",(1+G865)*(F866)-1)</f>
        <v/>
      </c>
      <c r="H866" s="1" t="str">
        <f>IF(Table1[[#This Row],[Column1]]="","",VLOOKUP(A866,COPOMs!B:H,7)+prêmio_de_risco)</f>
        <v/>
      </c>
      <c r="I866" s="3" t="str">
        <f>IF(Table1[[#This Row],[Tesouro Selic: Cenário 2]]="","",(H866+1)^(1/252))</f>
        <v/>
      </c>
      <c r="J866" s="2" t="str">
        <f>IF(Table1[[#This Row],[Column6]]="","",(1+J865)*(I866)-1)</f>
        <v/>
      </c>
      <c r="K866" s="1" t="str">
        <f>IF(Table1[[#This Row],[Column1]]="","",VLOOKUP(A866,COPOMs!B:K,10)+prêmio_de_risco)</f>
        <v/>
      </c>
      <c r="L866" s="3" t="str">
        <f>IF(Table1[[#This Row],[Tesouro Selic: Cenário 3]]="","",(K866+1)^(1/252))</f>
        <v/>
      </c>
      <c r="M866" s="2" t="str">
        <f>IF(Table1[[#This Row],[Column8]]="","",(1+M865)*(L866)-1)</f>
        <v/>
      </c>
    </row>
    <row r="867" spans="1:13" x14ac:dyDescent="0.25">
      <c r="A867" s="15" t="str">
        <f t="shared" si="26"/>
        <v/>
      </c>
      <c r="B867" s="25" t="str">
        <f t="shared" si="27"/>
        <v/>
      </c>
      <c r="C867" s="3" t="str">
        <f>IF(Table1[[#This Row],[Tesouro Prefixado]]="","",(B867+1)^(1/252))</f>
        <v/>
      </c>
      <c r="D867" s="2" t="str">
        <f>IF(Table1[[#This Row],[Column2]]="","",(1+D866)*(C867)-1)</f>
        <v/>
      </c>
      <c r="E867" s="1" t="str">
        <f>IF(Table1[[#This Row],[Column1]]="","",VLOOKUP(A867,COPOMs!B:E,4)+prêmio_de_risco)</f>
        <v/>
      </c>
      <c r="F867" s="3" t="str">
        <f>IF(Table1[[#This Row],[Tesouro Selic: Cenário 1]]="","",(E867+1)^(1/252))</f>
        <v/>
      </c>
      <c r="G867" s="2" t="str">
        <f>IF(Table1[[#This Row],[Column4]]="","",(1+G866)*(F867)-1)</f>
        <v/>
      </c>
      <c r="H867" s="1" t="str">
        <f>IF(Table1[[#This Row],[Column1]]="","",VLOOKUP(A867,COPOMs!B:H,7)+prêmio_de_risco)</f>
        <v/>
      </c>
      <c r="I867" s="3" t="str">
        <f>IF(Table1[[#This Row],[Tesouro Selic: Cenário 2]]="","",(H867+1)^(1/252))</f>
        <v/>
      </c>
      <c r="J867" s="2" t="str">
        <f>IF(Table1[[#This Row],[Column6]]="","",(1+J866)*(I867)-1)</f>
        <v/>
      </c>
      <c r="K867" s="1" t="str">
        <f>IF(Table1[[#This Row],[Column1]]="","",VLOOKUP(A867,COPOMs!B:K,10)+prêmio_de_risco)</f>
        <v/>
      </c>
      <c r="L867" s="3" t="str">
        <f>IF(Table1[[#This Row],[Tesouro Selic: Cenário 3]]="","",(K867+1)^(1/252))</f>
        <v/>
      </c>
      <c r="M867" s="2" t="str">
        <f>IF(Table1[[#This Row],[Column8]]="","",(1+M866)*(L867)-1)</f>
        <v/>
      </c>
    </row>
    <row r="868" spans="1:13" x14ac:dyDescent="0.25">
      <c r="A868" s="15" t="str">
        <f t="shared" si="26"/>
        <v/>
      </c>
      <c r="B868" s="25" t="str">
        <f t="shared" si="27"/>
        <v/>
      </c>
      <c r="C868" s="3" t="str">
        <f>IF(Table1[[#This Row],[Tesouro Prefixado]]="","",(B868+1)^(1/252))</f>
        <v/>
      </c>
      <c r="D868" s="2" t="str">
        <f>IF(Table1[[#This Row],[Column2]]="","",(1+D867)*(C868)-1)</f>
        <v/>
      </c>
      <c r="E868" s="1" t="str">
        <f>IF(Table1[[#This Row],[Column1]]="","",VLOOKUP(A868,COPOMs!B:E,4)+prêmio_de_risco)</f>
        <v/>
      </c>
      <c r="F868" s="3" t="str">
        <f>IF(Table1[[#This Row],[Tesouro Selic: Cenário 1]]="","",(E868+1)^(1/252))</f>
        <v/>
      </c>
      <c r="G868" s="2" t="str">
        <f>IF(Table1[[#This Row],[Column4]]="","",(1+G867)*(F868)-1)</f>
        <v/>
      </c>
      <c r="H868" s="1" t="str">
        <f>IF(Table1[[#This Row],[Column1]]="","",VLOOKUP(A868,COPOMs!B:H,7)+prêmio_de_risco)</f>
        <v/>
      </c>
      <c r="I868" s="3" t="str">
        <f>IF(Table1[[#This Row],[Tesouro Selic: Cenário 2]]="","",(H868+1)^(1/252))</f>
        <v/>
      </c>
      <c r="J868" s="2" t="str">
        <f>IF(Table1[[#This Row],[Column6]]="","",(1+J867)*(I868)-1)</f>
        <v/>
      </c>
      <c r="K868" s="1" t="str">
        <f>IF(Table1[[#This Row],[Column1]]="","",VLOOKUP(A868,COPOMs!B:K,10)+prêmio_de_risco)</f>
        <v/>
      </c>
      <c r="L868" s="3" t="str">
        <f>IF(Table1[[#This Row],[Tesouro Selic: Cenário 3]]="","",(K868+1)^(1/252))</f>
        <v/>
      </c>
      <c r="M868" s="2" t="str">
        <f>IF(Table1[[#This Row],[Column8]]="","",(1+M867)*(L868)-1)</f>
        <v/>
      </c>
    </row>
    <row r="869" spans="1:13" x14ac:dyDescent="0.25">
      <c r="A869" s="15" t="str">
        <f t="shared" si="26"/>
        <v/>
      </c>
      <c r="B869" s="25" t="str">
        <f t="shared" si="27"/>
        <v/>
      </c>
      <c r="C869" s="3" t="str">
        <f>IF(Table1[[#This Row],[Tesouro Prefixado]]="","",(B869+1)^(1/252))</f>
        <v/>
      </c>
      <c r="D869" s="2" t="str">
        <f>IF(Table1[[#This Row],[Column2]]="","",(1+D868)*(C869)-1)</f>
        <v/>
      </c>
      <c r="E869" s="1" t="str">
        <f>IF(Table1[[#This Row],[Column1]]="","",VLOOKUP(A869,COPOMs!B:E,4)+prêmio_de_risco)</f>
        <v/>
      </c>
      <c r="F869" s="3" t="str">
        <f>IF(Table1[[#This Row],[Tesouro Selic: Cenário 1]]="","",(E869+1)^(1/252))</f>
        <v/>
      </c>
      <c r="G869" s="2" t="str">
        <f>IF(Table1[[#This Row],[Column4]]="","",(1+G868)*(F869)-1)</f>
        <v/>
      </c>
      <c r="H869" s="1" t="str">
        <f>IF(Table1[[#This Row],[Column1]]="","",VLOOKUP(A869,COPOMs!B:H,7)+prêmio_de_risco)</f>
        <v/>
      </c>
      <c r="I869" s="3" t="str">
        <f>IF(Table1[[#This Row],[Tesouro Selic: Cenário 2]]="","",(H869+1)^(1/252))</f>
        <v/>
      </c>
      <c r="J869" s="2" t="str">
        <f>IF(Table1[[#This Row],[Column6]]="","",(1+J868)*(I869)-1)</f>
        <v/>
      </c>
      <c r="K869" s="1" t="str">
        <f>IF(Table1[[#This Row],[Column1]]="","",VLOOKUP(A869,COPOMs!B:K,10)+prêmio_de_risco)</f>
        <v/>
      </c>
      <c r="L869" s="3" t="str">
        <f>IF(Table1[[#This Row],[Tesouro Selic: Cenário 3]]="","",(K869+1)^(1/252))</f>
        <v/>
      </c>
      <c r="M869" s="2" t="str">
        <f>IF(Table1[[#This Row],[Column8]]="","",(1+M868)*(L869)-1)</f>
        <v/>
      </c>
    </row>
    <row r="870" spans="1:13" x14ac:dyDescent="0.25">
      <c r="A870" s="15" t="str">
        <f t="shared" si="26"/>
        <v/>
      </c>
      <c r="B870" s="25" t="str">
        <f t="shared" si="27"/>
        <v/>
      </c>
      <c r="C870" s="3" t="str">
        <f>IF(Table1[[#This Row],[Tesouro Prefixado]]="","",(B870+1)^(1/252))</f>
        <v/>
      </c>
      <c r="D870" s="2" t="str">
        <f>IF(Table1[[#This Row],[Column2]]="","",(1+D869)*(C870)-1)</f>
        <v/>
      </c>
      <c r="E870" s="1" t="str">
        <f>IF(Table1[[#This Row],[Column1]]="","",VLOOKUP(A870,COPOMs!B:E,4)+prêmio_de_risco)</f>
        <v/>
      </c>
      <c r="F870" s="3" t="str">
        <f>IF(Table1[[#This Row],[Tesouro Selic: Cenário 1]]="","",(E870+1)^(1/252))</f>
        <v/>
      </c>
      <c r="G870" s="2" t="str">
        <f>IF(Table1[[#This Row],[Column4]]="","",(1+G869)*(F870)-1)</f>
        <v/>
      </c>
      <c r="H870" s="1" t="str">
        <f>IF(Table1[[#This Row],[Column1]]="","",VLOOKUP(A870,COPOMs!B:H,7)+prêmio_de_risco)</f>
        <v/>
      </c>
      <c r="I870" s="3" t="str">
        <f>IF(Table1[[#This Row],[Tesouro Selic: Cenário 2]]="","",(H870+1)^(1/252))</f>
        <v/>
      </c>
      <c r="J870" s="2" t="str">
        <f>IF(Table1[[#This Row],[Column6]]="","",(1+J869)*(I870)-1)</f>
        <v/>
      </c>
      <c r="K870" s="1" t="str">
        <f>IF(Table1[[#This Row],[Column1]]="","",VLOOKUP(A870,COPOMs!B:K,10)+prêmio_de_risco)</f>
        <v/>
      </c>
      <c r="L870" s="3" t="str">
        <f>IF(Table1[[#This Row],[Tesouro Selic: Cenário 3]]="","",(K870+1)^(1/252))</f>
        <v/>
      </c>
      <c r="M870" s="2" t="str">
        <f>IF(Table1[[#This Row],[Column8]]="","",(1+M869)*(L870)-1)</f>
        <v/>
      </c>
    </row>
    <row r="871" spans="1:13" x14ac:dyDescent="0.25">
      <c r="A871" s="15" t="str">
        <f t="shared" si="26"/>
        <v/>
      </c>
      <c r="B871" s="25" t="str">
        <f t="shared" si="27"/>
        <v/>
      </c>
      <c r="C871" s="3" t="str">
        <f>IF(Table1[[#This Row],[Tesouro Prefixado]]="","",(B871+1)^(1/252))</f>
        <v/>
      </c>
      <c r="D871" s="2" t="str">
        <f>IF(Table1[[#This Row],[Column2]]="","",(1+D870)*(C871)-1)</f>
        <v/>
      </c>
      <c r="E871" s="1" t="str">
        <f>IF(Table1[[#This Row],[Column1]]="","",VLOOKUP(A871,COPOMs!B:E,4)+prêmio_de_risco)</f>
        <v/>
      </c>
      <c r="F871" s="3" t="str">
        <f>IF(Table1[[#This Row],[Tesouro Selic: Cenário 1]]="","",(E871+1)^(1/252))</f>
        <v/>
      </c>
      <c r="G871" s="2" t="str">
        <f>IF(Table1[[#This Row],[Column4]]="","",(1+G870)*(F871)-1)</f>
        <v/>
      </c>
      <c r="H871" s="1" t="str">
        <f>IF(Table1[[#This Row],[Column1]]="","",VLOOKUP(A871,COPOMs!B:H,7)+prêmio_de_risco)</f>
        <v/>
      </c>
      <c r="I871" s="3" t="str">
        <f>IF(Table1[[#This Row],[Tesouro Selic: Cenário 2]]="","",(H871+1)^(1/252))</f>
        <v/>
      </c>
      <c r="J871" s="2" t="str">
        <f>IF(Table1[[#This Row],[Column6]]="","",(1+J870)*(I871)-1)</f>
        <v/>
      </c>
      <c r="K871" s="1" t="str">
        <f>IF(Table1[[#This Row],[Column1]]="","",VLOOKUP(A871,COPOMs!B:K,10)+prêmio_de_risco)</f>
        <v/>
      </c>
      <c r="L871" s="3" t="str">
        <f>IF(Table1[[#This Row],[Tesouro Selic: Cenário 3]]="","",(K871+1)^(1/252))</f>
        <v/>
      </c>
      <c r="M871" s="2" t="str">
        <f>IF(Table1[[#This Row],[Column8]]="","",(1+M870)*(L871)-1)</f>
        <v/>
      </c>
    </row>
    <row r="872" spans="1:13" x14ac:dyDescent="0.25">
      <c r="A872" s="15" t="str">
        <f t="shared" si="26"/>
        <v/>
      </c>
      <c r="B872" s="25" t="str">
        <f t="shared" si="27"/>
        <v/>
      </c>
      <c r="C872" s="3" t="str">
        <f>IF(Table1[[#This Row],[Tesouro Prefixado]]="","",(B872+1)^(1/252))</f>
        <v/>
      </c>
      <c r="D872" s="2" t="str">
        <f>IF(Table1[[#This Row],[Column2]]="","",(1+D871)*(C872)-1)</f>
        <v/>
      </c>
      <c r="E872" s="1" t="str">
        <f>IF(Table1[[#This Row],[Column1]]="","",VLOOKUP(A872,COPOMs!B:E,4)+prêmio_de_risco)</f>
        <v/>
      </c>
      <c r="F872" s="3" t="str">
        <f>IF(Table1[[#This Row],[Tesouro Selic: Cenário 1]]="","",(E872+1)^(1/252))</f>
        <v/>
      </c>
      <c r="G872" s="2" t="str">
        <f>IF(Table1[[#This Row],[Column4]]="","",(1+G871)*(F872)-1)</f>
        <v/>
      </c>
      <c r="H872" s="1" t="str">
        <f>IF(Table1[[#This Row],[Column1]]="","",VLOOKUP(A872,COPOMs!B:H,7)+prêmio_de_risco)</f>
        <v/>
      </c>
      <c r="I872" s="3" t="str">
        <f>IF(Table1[[#This Row],[Tesouro Selic: Cenário 2]]="","",(H872+1)^(1/252))</f>
        <v/>
      </c>
      <c r="J872" s="2" t="str">
        <f>IF(Table1[[#This Row],[Column6]]="","",(1+J871)*(I872)-1)</f>
        <v/>
      </c>
      <c r="K872" s="1" t="str">
        <f>IF(Table1[[#This Row],[Column1]]="","",VLOOKUP(A872,COPOMs!B:K,10)+prêmio_de_risco)</f>
        <v/>
      </c>
      <c r="L872" s="3" t="str">
        <f>IF(Table1[[#This Row],[Tesouro Selic: Cenário 3]]="","",(K872+1)^(1/252))</f>
        <v/>
      </c>
      <c r="M872" s="2" t="str">
        <f>IF(Table1[[#This Row],[Column8]]="","",(1+M871)*(L872)-1)</f>
        <v/>
      </c>
    </row>
    <row r="873" spans="1:13" x14ac:dyDescent="0.25">
      <c r="A873" s="15" t="str">
        <f t="shared" si="26"/>
        <v/>
      </c>
      <c r="B873" s="25" t="str">
        <f t="shared" si="27"/>
        <v/>
      </c>
      <c r="C873" s="3" t="str">
        <f>IF(Table1[[#This Row],[Tesouro Prefixado]]="","",(B873+1)^(1/252))</f>
        <v/>
      </c>
      <c r="D873" s="2" t="str">
        <f>IF(Table1[[#This Row],[Column2]]="","",(1+D872)*(C873)-1)</f>
        <v/>
      </c>
      <c r="E873" s="1" t="str">
        <f>IF(Table1[[#This Row],[Column1]]="","",VLOOKUP(A873,COPOMs!B:E,4)+prêmio_de_risco)</f>
        <v/>
      </c>
      <c r="F873" s="3" t="str">
        <f>IF(Table1[[#This Row],[Tesouro Selic: Cenário 1]]="","",(E873+1)^(1/252))</f>
        <v/>
      </c>
      <c r="G873" s="2" t="str">
        <f>IF(Table1[[#This Row],[Column4]]="","",(1+G872)*(F873)-1)</f>
        <v/>
      </c>
      <c r="H873" s="1" t="str">
        <f>IF(Table1[[#This Row],[Column1]]="","",VLOOKUP(A873,COPOMs!B:H,7)+prêmio_de_risco)</f>
        <v/>
      </c>
      <c r="I873" s="3" t="str">
        <f>IF(Table1[[#This Row],[Tesouro Selic: Cenário 2]]="","",(H873+1)^(1/252))</f>
        <v/>
      </c>
      <c r="J873" s="2" t="str">
        <f>IF(Table1[[#This Row],[Column6]]="","",(1+J872)*(I873)-1)</f>
        <v/>
      </c>
      <c r="K873" s="1" t="str">
        <f>IF(Table1[[#This Row],[Column1]]="","",VLOOKUP(A873,COPOMs!B:K,10)+prêmio_de_risco)</f>
        <v/>
      </c>
      <c r="L873" s="3" t="str">
        <f>IF(Table1[[#This Row],[Tesouro Selic: Cenário 3]]="","",(K873+1)^(1/252))</f>
        <v/>
      </c>
      <c r="M873" s="2" t="str">
        <f>IF(Table1[[#This Row],[Column8]]="","",(1+M872)*(L873)-1)</f>
        <v/>
      </c>
    </row>
    <row r="874" spans="1:13" x14ac:dyDescent="0.25">
      <c r="A874" s="15" t="str">
        <f t="shared" si="26"/>
        <v/>
      </c>
      <c r="B874" s="25" t="str">
        <f t="shared" si="27"/>
        <v/>
      </c>
      <c r="C874" s="3" t="str">
        <f>IF(Table1[[#This Row],[Tesouro Prefixado]]="","",(B874+1)^(1/252))</f>
        <v/>
      </c>
      <c r="D874" s="2" t="str">
        <f>IF(Table1[[#This Row],[Column2]]="","",(1+D873)*(C874)-1)</f>
        <v/>
      </c>
      <c r="E874" s="1" t="str">
        <f>IF(Table1[[#This Row],[Column1]]="","",VLOOKUP(A874,COPOMs!B:E,4)+prêmio_de_risco)</f>
        <v/>
      </c>
      <c r="F874" s="3" t="str">
        <f>IF(Table1[[#This Row],[Tesouro Selic: Cenário 1]]="","",(E874+1)^(1/252))</f>
        <v/>
      </c>
      <c r="G874" s="2" t="str">
        <f>IF(Table1[[#This Row],[Column4]]="","",(1+G873)*(F874)-1)</f>
        <v/>
      </c>
      <c r="H874" s="1" t="str">
        <f>IF(Table1[[#This Row],[Column1]]="","",VLOOKUP(A874,COPOMs!B:H,7)+prêmio_de_risco)</f>
        <v/>
      </c>
      <c r="I874" s="3" t="str">
        <f>IF(Table1[[#This Row],[Tesouro Selic: Cenário 2]]="","",(H874+1)^(1/252))</f>
        <v/>
      </c>
      <c r="J874" s="2" t="str">
        <f>IF(Table1[[#This Row],[Column6]]="","",(1+J873)*(I874)-1)</f>
        <v/>
      </c>
      <c r="K874" s="1" t="str">
        <f>IF(Table1[[#This Row],[Column1]]="","",VLOOKUP(A874,COPOMs!B:K,10)+prêmio_de_risco)</f>
        <v/>
      </c>
      <c r="L874" s="3" t="str">
        <f>IF(Table1[[#This Row],[Tesouro Selic: Cenário 3]]="","",(K874+1)^(1/252))</f>
        <v/>
      </c>
      <c r="M874" s="2" t="str">
        <f>IF(Table1[[#This Row],[Column8]]="","",(1+M873)*(L874)-1)</f>
        <v/>
      </c>
    </row>
    <row r="875" spans="1:13" x14ac:dyDescent="0.25">
      <c r="A875" s="15" t="str">
        <f t="shared" si="26"/>
        <v/>
      </c>
      <c r="B875" s="25" t="str">
        <f t="shared" si="27"/>
        <v/>
      </c>
      <c r="C875" s="3" t="str">
        <f>IF(Table1[[#This Row],[Tesouro Prefixado]]="","",(B875+1)^(1/252))</f>
        <v/>
      </c>
      <c r="D875" s="2" t="str">
        <f>IF(Table1[[#This Row],[Column2]]="","",(1+D874)*(C875)-1)</f>
        <v/>
      </c>
      <c r="E875" s="1" t="str">
        <f>IF(Table1[[#This Row],[Column1]]="","",VLOOKUP(A875,COPOMs!B:E,4)+prêmio_de_risco)</f>
        <v/>
      </c>
      <c r="F875" s="3" t="str">
        <f>IF(Table1[[#This Row],[Tesouro Selic: Cenário 1]]="","",(E875+1)^(1/252))</f>
        <v/>
      </c>
      <c r="G875" s="2" t="str">
        <f>IF(Table1[[#This Row],[Column4]]="","",(1+G874)*(F875)-1)</f>
        <v/>
      </c>
      <c r="H875" s="1" t="str">
        <f>IF(Table1[[#This Row],[Column1]]="","",VLOOKUP(A875,COPOMs!B:H,7)+prêmio_de_risco)</f>
        <v/>
      </c>
      <c r="I875" s="3" t="str">
        <f>IF(Table1[[#This Row],[Tesouro Selic: Cenário 2]]="","",(H875+1)^(1/252))</f>
        <v/>
      </c>
      <c r="J875" s="2" t="str">
        <f>IF(Table1[[#This Row],[Column6]]="","",(1+J874)*(I875)-1)</f>
        <v/>
      </c>
      <c r="K875" s="1" t="str">
        <f>IF(Table1[[#This Row],[Column1]]="","",VLOOKUP(A875,COPOMs!B:K,10)+prêmio_de_risco)</f>
        <v/>
      </c>
      <c r="L875" s="3" t="str">
        <f>IF(Table1[[#This Row],[Tesouro Selic: Cenário 3]]="","",(K875+1)^(1/252))</f>
        <v/>
      </c>
      <c r="M875" s="2" t="str">
        <f>IF(Table1[[#This Row],[Column8]]="","",(1+M874)*(L875)-1)</f>
        <v/>
      </c>
    </row>
    <row r="876" spans="1:13" x14ac:dyDescent="0.25">
      <c r="A876" s="15" t="str">
        <f t="shared" si="26"/>
        <v/>
      </c>
      <c r="B876" s="25" t="str">
        <f t="shared" si="27"/>
        <v/>
      </c>
      <c r="C876" s="3" t="str">
        <f>IF(Table1[[#This Row],[Tesouro Prefixado]]="","",(B876+1)^(1/252))</f>
        <v/>
      </c>
      <c r="D876" s="2" t="str">
        <f>IF(Table1[[#This Row],[Column2]]="","",(1+D875)*(C876)-1)</f>
        <v/>
      </c>
      <c r="E876" s="1" t="str">
        <f>IF(Table1[[#This Row],[Column1]]="","",VLOOKUP(A876,COPOMs!B:E,4)+prêmio_de_risco)</f>
        <v/>
      </c>
      <c r="F876" s="3" t="str">
        <f>IF(Table1[[#This Row],[Tesouro Selic: Cenário 1]]="","",(E876+1)^(1/252))</f>
        <v/>
      </c>
      <c r="G876" s="2" t="str">
        <f>IF(Table1[[#This Row],[Column4]]="","",(1+G875)*(F876)-1)</f>
        <v/>
      </c>
      <c r="H876" s="1" t="str">
        <f>IF(Table1[[#This Row],[Column1]]="","",VLOOKUP(A876,COPOMs!B:H,7)+prêmio_de_risco)</f>
        <v/>
      </c>
      <c r="I876" s="3" t="str">
        <f>IF(Table1[[#This Row],[Tesouro Selic: Cenário 2]]="","",(H876+1)^(1/252))</f>
        <v/>
      </c>
      <c r="J876" s="2" t="str">
        <f>IF(Table1[[#This Row],[Column6]]="","",(1+J875)*(I876)-1)</f>
        <v/>
      </c>
      <c r="K876" s="1" t="str">
        <f>IF(Table1[[#This Row],[Column1]]="","",VLOOKUP(A876,COPOMs!B:K,10)+prêmio_de_risco)</f>
        <v/>
      </c>
      <c r="L876" s="3" t="str">
        <f>IF(Table1[[#This Row],[Tesouro Selic: Cenário 3]]="","",(K876+1)^(1/252))</f>
        <v/>
      </c>
      <c r="M876" s="2" t="str">
        <f>IF(Table1[[#This Row],[Column8]]="","",(1+M875)*(L876)-1)</f>
        <v/>
      </c>
    </row>
    <row r="877" spans="1:13" x14ac:dyDescent="0.25">
      <c r="A877" s="15" t="str">
        <f t="shared" si="26"/>
        <v/>
      </c>
      <c r="B877" s="25" t="str">
        <f t="shared" si="27"/>
        <v/>
      </c>
      <c r="C877" s="3" t="str">
        <f>IF(Table1[[#This Row],[Tesouro Prefixado]]="","",(B877+1)^(1/252))</f>
        <v/>
      </c>
      <c r="D877" s="2" t="str">
        <f>IF(Table1[[#This Row],[Column2]]="","",(1+D876)*(C877)-1)</f>
        <v/>
      </c>
      <c r="E877" s="1" t="str">
        <f>IF(Table1[[#This Row],[Column1]]="","",VLOOKUP(A877,COPOMs!B:E,4)+prêmio_de_risco)</f>
        <v/>
      </c>
      <c r="F877" s="3" t="str">
        <f>IF(Table1[[#This Row],[Tesouro Selic: Cenário 1]]="","",(E877+1)^(1/252))</f>
        <v/>
      </c>
      <c r="G877" s="2" t="str">
        <f>IF(Table1[[#This Row],[Column4]]="","",(1+G876)*(F877)-1)</f>
        <v/>
      </c>
      <c r="H877" s="1" t="str">
        <f>IF(Table1[[#This Row],[Column1]]="","",VLOOKUP(A877,COPOMs!B:H,7)+prêmio_de_risco)</f>
        <v/>
      </c>
      <c r="I877" s="3" t="str">
        <f>IF(Table1[[#This Row],[Tesouro Selic: Cenário 2]]="","",(H877+1)^(1/252))</f>
        <v/>
      </c>
      <c r="J877" s="2" t="str">
        <f>IF(Table1[[#This Row],[Column6]]="","",(1+J876)*(I877)-1)</f>
        <v/>
      </c>
      <c r="K877" s="1" t="str">
        <f>IF(Table1[[#This Row],[Column1]]="","",VLOOKUP(A877,COPOMs!B:K,10)+prêmio_de_risco)</f>
        <v/>
      </c>
      <c r="L877" s="3" t="str">
        <f>IF(Table1[[#This Row],[Tesouro Selic: Cenário 3]]="","",(K877+1)^(1/252))</f>
        <v/>
      </c>
      <c r="M877" s="2" t="str">
        <f>IF(Table1[[#This Row],[Column8]]="","",(1+M876)*(L877)-1)</f>
        <v/>
      </c>
    </row>
    <row r="878" spans="1:13" x14ac:dyDescent="0.25">
      <c r="A878" s="15" t="str">
        <f t="shared" si="26"/>
        <v/>
      </c>
      <c r="B878" s="25" t="str">
        <f t="shared" si="27"/>
        <v/>
      </c>
      <c r="C878" s="3" t="str">
        <f>IF(Table1[[#This Row],[Tesouro Prefixado]]="","",(B878+1)^(1/252))</f>
        <v/>
      </c>
      <c r="D878" s="2" t="str">
        <f>IF(Table1[[#This Row],[Column2]]="","",(1+D877)*(C878)-1)</f>
        <v/>
      </c>
      <c r="E878" s="1" t="str">
        <f>IF(Table1[[#This Row],[Column1]]="","",VLOOKUP(A878,COPOMs!B:E,4)+prêmio_de_risco)</f>
        <v/>
      </c>
      <c r="F878" s="3" t="str">
        <f>IF(Table1[[#This Row],[Tesouro Selic: Cenário 1]]="","",(E878+1)^(1/252))</f>
        <v/>
      </c>
      <c r="G878" s="2" t="str">
        <f>IF(Table1[[#This Row],[Column4]]="","",(1+G877)*(F878)-1)</f>
        <v/>
      </c>
      <c r="H878" s="1" t="str">
        <f>IF(Table1[[#This Row],[Column1]]="","",VLOOKUP(A878,COPOMs!B:H,7)+prêmio_de_risco)</f>
        <v/>
      </c>
      <c r="I878" s="3" t="str">
        <f>IF(Table1[[#This Row],[Tesouro Selic: Cenário 2]]="","",(H878+1)^(1/252))</f>
        <v/>
      </c>
      <c r="J878" s="2" t="str">
        <f>IF(Table1[[#This Row],[Column6]]="","",(1+J877)*(I878)-1)</f>
        <v/>
      </c>
      <c r="K878" s="1" t="str">
        <f>IF(Table1[[#This Row],[Column1]]="","",VLOOKUP(A878,COPOMs!B:K,10)+prêmio_de_risco)</f>
        <v/>
      </c>
      <c r="L878" s="3" t="str">
        <f>IF(Table1[[#This Row],[Tesouro Selic: Cenário 3]]="","",(K878+1)^(1/252))</f>
        <v/>
      </c>
      <c r="M878" s="2" t="str">
        <f>IF(Table1[[#This Row],[Column8]]="","",(1+M877)*(L878)-1)</f>
        <v/>
      </c>
    </row>
    <row r="879" spans="1:13" x14ac:dyDescent="0.25">
      <c r="A879" s="15" t="str">
        <f t="shared" si="26"/>
        <v/>
      </c>
      <c r="B879" s="25" t="str">
        <f t="shared" si="27"/>
        <v/>
      </c>
      <c r="C879" s="3" t="str">
        <f>IF(Table1[[#This Row],[Tesouro Prefixado]]="","",(B879+1)^(1/252))</f>
        <v/>
      </c>
      <c r="D879" s="2" t="str">
        <f>IF(Table1[[#This Row],[Column2]]="","",(1+D878)*(C879)-1)</f>
        <v/>
      </c>
      <c r="E879" s="1" t="str">
        <f>IF(Table1[[#This Row],[Column1]]="","",VLOOKUP(A879,COPOMs!B:E,4)+prêmio_de_risco)</f>
        <v/>
      </c>
      <c r="F879" s="3" t="str">
        <f>IF(Table1[[#This Row],[Tesouro Selic: Cenário 1]]="","",(E879+1)^(1/252))</f>
        <v/>
      </c>
      <c r="G879" s="2" t="str">
        <f>IF(Table1[[#This Row],[Column4]]="","",(1+G878)*(F879)-1)</f>
        <v/>
      </c>
      <c r="H879" s="1" t="str">
        <f>IF(Table1[[#This Row],[Column1]]="","",VLOOKUP(A879,COPOMs!B:H,7)+prêmio_de_risco)</f>
        <v/>
      </c>
      <c r="I879" s="3" t="str">
        <f>IF(Table1[[#This Row],[Tesouro Selic: Cenário 2]]="","",(H879+1)^(1/252))</f>
        <v/>
      </c>
      <c r="J879" s="2" t="str">
        <f>IF(Table1[[#This Row],[Column6]]="","",(1+J878)*(I879)-1)</f>
        <v/>
      </c>
      <c r="K879" s="1" t="str">
        <f>IF(Table1[[#This Row],[Column1]]="","",VLOOKUP(A879,COPOMs!B:K,10)+prêmio_de_risco)</f>
        <v/>
      </c>
      <c r="L879" s="3" t="str">
        <f>IF(Table1[[#This Row],[Tesouro Selic: Cenário 3]]="","",(K879+1)^(1/252))</f>
        <v/>
      </c>
      <c r="M879" s="2" t="str">
        <f>IF(Table1[[#This Row],[Column8]]="","",(1+M878)*(L879)-1)</f>
        <v/>
      </c>
    </row>
    <row r="880" spans="1:13" x14ac:dyDescent="0.25">
      <c r="A880" s="15" t="str">
        <f t="shared" si="26"/>
        <v/>
      </c>
      <c r="B880" s="25" t="str">
        <f t="shared" si="27"/>
        <v/>
      </c>
      <c r="C880" s="3" t="str">
        <f>IF(Table1[[#This Row],[Tesouro Prefixado]]="","",(B880+1)^(1/252))</f>
        <v/>
      </c>
      <c r="D880" s="2" t="str">
        <f>IF(Table1[[#This Row],[Column2]]="","",(1+D879)*(C880)-1)</f>
        <v/>
      </c>
      <c r="E880" s="1" t="str">
        <f>IF(Table1[[#This Row],[Column1]]="","",VLOOKUP(A880,COPOMs!B:E,4)+prêmio_de_risco)</f>
        <v/>
      </c>
      <c r="F880" s="3" t="str">
        <f>IF(Table1[[#This Row],[Tesouro Selic: Cenário 1]]="","",(E880+1)^(1/252))</f>
        <v/>
      </c>
      <c r="G880" s="2" t="str">
        <f>IF(Table1[[#This Row],[Column4]]="","",(1+G879)*(F880)-1)</f>
        <v/>
      </c>
      <c r="H880" s="1" t="str">
        <f>IF(Table1[[#This Row],[Column1]]="","",VLOOKUP(A880,COPOMs!B:H,7)+prêmio_de_risco)</f>
        <v/>
      </c>
      <c r="I880" s="3" t="str">
        <f>IF(Table1[[#This Row],[Tesouro Selic: Cenário 2]]="","",(H880+1)^(1/252))</f>
        <v/>
      </c>
      <c r="J880" s="2" t="str">
        <f>IF(Table1[[#This Row],[Column6]]="","",(1+J879)*(I880)-1)</f>
        <v/>
      </c>
      <c r="K880" s="1" t="str">
        <f>IF(Table1[[#This Row],[Column1]]="","",VLOOKUP(A880,COPOMs!B:K,10)+prêmio_de_risco)</f>
        <v/>
      </c>
      <c r="L880" s="3" t="str">
        <f>IF(Table1[[#This Row],[Tesouro Selic: Cenário 3]]="","",(K880+1)^(1/252))</f>
        <v/>
      </c>
      <c r="M880" s="2" t="str">
        <f>IF(Table1[[#This Row],[Column8]]="","",(1+M879)*(L880)-1)</f>
        <v/>
      </c>
    </row>
    <row r="881" spans="1:13" x14ac:dyDescent="0.25">
      <c r="A881" s="15" t="str">
        <f t="shared" si="26"/>
        <v/>
      </c>
      <c r="B881" s="25" t="str">
        <f t="shared" si="27"/>
        <v/>
      </c>
      <c r="C881" s="3" t="str">
        <f>IF(Table1[[#This Row],[Tesouro Prefixado]]="","",(B881+1)^(1/252))</f>
        <v/>
      </c>
      <c r="D881" s="2" t="str">
        <f>IF(Table1[[#This Row],[Column2]]="","",(1+D880)*(C881)-1)</f>
        <v/>
      </c>
      <c r="E881" s="1" t="str">
        <f>IF(Table1[[#This Row],[Column1]]="","",VLOOKUP(A881,COPOMs!B:E,4)+prêmio_de_risco)</f>
        <v/>
      </c>
      <c r="F881" s="3" t="str">
        <f>IF(Table1[[#This Row],[Tesouro Selic: Cenário 1]]="","",(E881+1)^(1/252))</f>
        <v/>
      </c>
      <c r="G881" s="2" t="str">
        <f>IF(Table1[[#This Row],[Column4]]="","",(1+G880)*(F881)-1)</f>
        <v/>
      </c>
      <c r="H881" s="1" t="str">
        <f>IF(Table1[[#This Row],[Column1]]="","",VLOOKUP(A881,COPOMs!B:H,7)+prêmio_de_risco)</f>
        <v/>
      </c>
      <c r="I881" s="3" t="str">
        <f>IF(Table1[[#This Row],[Tesouro Selic: Cenário 2]]="","",(H881+1)^(1/252))</f>
        <v/>
      </c>
      <c r="J881" s="2" t="str">
        <f>IF(Table1[[#This Row],[Column6]]="","",(1+J880)*(I881)-1)</f>
        <v/>
      </c>
      <c r="K881" s="1" t="str">
        <f>IF(Table1[[#This Row],[Column1]]="","",VLOOKUP(A881,COPOMs!B:K,10)+prêmio_de_risco)</f>
        <v/>
      </c>
      <c r="L881" s="3" t="str">
        <f>IF(Table1[[#This Row],[Tesouro Selic: Cenário 3]]="","",(K881+1)^(1/252))</f>
        <v/>
      </c>
      <c r="M881" s="2" t="str">
        <f>IF(Table1[[#This Row],[Column8]]="","",(1+M880)*(L881)-1)</f>
        <v/>
      </c>
    </row>
    <row r="882" spans="1:13" x14ac:dyDescent="0.25">
      <c r="A882" s="15" t="str">
        <f t="shared" si="26"/>
        <v/>
      </c>
      <c r="B882" s="25" t="str">
        <f t="shared" si="27"/>
        <v/>
      </c>
      <c r="C882" s="3" t="str">
        <f>IF(Table1[[#This Row],[Tesouro Prefixado]]="","",(B882+1)^(1/252))</f>
        <v/>
      </c>
      <c r="D882" s="2" t="str">
        <f>IF(Table1[[#This Row],[Column2]]="","",(1+D881)*(C882)-1)</f>
        <v/>
      </c>
      <c r="E882" s="1" t="str">
        <f>IF(Table1[[#This Row],[Column1]]="","",VLOOKUP(A882,COPOMs!B:E,4)+prêmio_de_risco)</f>
        <v/>
      </c>
      <c r="F882" s="3" t="str">
        <f>IF(Table1[[#This Row],[Tesouro Selic: Cenário 1]]="","",(E882+1)^(1/252))</f>
        <v/>
      </c>
      <c r="G882" s="2" t="str">
        <f>IF(Table1[[#This Row],[Column4]]="","",(1+G881)*(F882)-1)</f>
        <v/>
      </c>
      <c r="H882" s="1" t="str">
        <f>IF(Table1[[#This Row],[Column1]]="","",VLOOKUP(A882,COPOMs!B:H,7)+prêmio_de_risco)</f>
        <v/>
      </c>
      <c r="I882" s="3" t="str">
        <f>IF(Table1[[#This Row],[Tesouro Selic: Cenário 2]]="","",(H882+1)^(1/252))</f>
        <v/>
      </c>
      <c r="J882" s="2" t="str">
        <f>IF(Table1[[#This Row],[Column6]]="","",(1+J881)*(I882)-1)</f>
        <v/>
      </c>
      <c r="K882" s="1" t="str">
        <f>IF(Table1[[#This Row],[Column1]]="","",VLOOKUP(A882,COPOMs!B:K,10)+prêmio_de_risco)</f>
        <v/>
      </c>
      <c r="L882" s="3" t="str">
        <f>IF(Table1[[#This Row],[Tesouro Selic: Cenário 3]]="","",(K882+1)^(1/252))</f>
        <v/>
      </c>
      <c r="M882" s="2" t="str">
        <f>IF(Table1[[#This Row],[Column8]]="","",(1+M881)*(L882)-1)</f>
        <v/>
      </c>
    </row>
    <row r="883" spans="1:13" x14ac:dyDescent="0.25">
      <c r="A883" s="15" t="str">
        <f t="shared" si="26"/>
        <v/>
      </c>
      <c r="B883" s="25" t="str">
        <f t="shared" si="27"/>
        <v/>
      </c>
      <c r="C883" s="3" t="str">
        <f>IF(Table1[[#This Row],[Tesouro Prefixado]]="","",(B883+1)^(1/252))</f>
        <v/>
      </c>
      <c r="D883" s="2" t="str">
        <f>IF(Table1[[#This Row],[Column2]]="","",(1+D882)*(C883)-1)</f>
        <v/>
      </c>
      <c r="E883" s="1" t="str">
        <f>IF(Table1[[#This Row],[Column1]]="","",VLOOKUP(A883,COPOMs!B:E,4)+prêmio_de_risco)</f>
        <v/>
      </c>
      <c r="F883" s="3" t="str">
        <f>IF(Table1[[#This Row],[Tesouro Selic: Cenário 1]]="","",(E883+1)^(1/252))</f>
        <v/>
      </c>
      <c r="G883" s="2" t="str">
        <f>IF(Table1[[#This Row],[Column4]]="","",(1+G882)*(F883)-1)</f>
        <v/>
      </c>
      <c r="H883" s="1" t="str">
        <f>IF(Table1[[#This Row],[Column1]]="","",VLOOKUP(A883,COPOMs!B:H,7)+prêmio_de_risco)</f>
        <v/>
      </c>
      <c r="I883" s="3" t="str">
        <f>IF(Table1[[#This Row],[Tesouro Selic: Cenário 2]]="","",(H883+1)^(1/252))</f>
        <v/>
      </c>
      <c r="J883" s="2" t="str">
        <f>IF(Table1[[#This Row],[Column6]]="","",(1+J882)*(I883)-1)</f>
        <v/>
      </c>
      <c r="K883" s="1" t="str">
        <f>IF(Table1[[#This Row],[Column1]]="","",VLOOKUP(A883,COPOMs!B:K,10)+prêmio_de_risco)</f>
        <v/>
      </c>
      <c r="L883" s="3" t="str">
        <f>IF(Table1[[#This Row],[Tesouro Selic: Cenário 3]]="","",(K883+1)^(1/252))</f>
        <v/>
      </c>
      <c r="M883" s="2" t="str">
        <f>IF(Table1[[#This Row],[Column8]]="","",(1+M882)*(L883)-1)</f>
        <v/>
      </c>
    </row>
    <row r="884" spans="1:13" x14ac:dyDescent="0.25">
      <c r="A884" s="15" t="str">
        <f t="shared" si="26"/>
        <v/>
      </c>
      <c r="B884" s="25" t="str">
        <f t="shared" si="27"/>
        <v/>
      </c>
      <c r="C884" s="3" t="str">
        <f>IF(Table1[[#This Row],[Tesouro Prefixado]]="","",(B884+1)^(1/252))</f>
        <v/>
      </c>
      <c r="D884" s="2" t="str">
        <f>IF(Table1[[#This Row],[Column2]]="","",(1+D883)*(C884)-1)</f>
        <v/>
      </c>
      <c r="E884" s="1" t="str">
        <f>IF(Table1[[#This Row],[Column1]]="","",VLOOKUP(A884,COPOMs!B:E,4)+prêmio_de_risco)</f>
        <v/>
      </c>
      <c r="F884" s="3" t="str">
        <f>IF(Table1[[#This Row],[Tesouro Selic: Cenário 1]]="","",(E884+1)^(1/252))</f>
        <v/>
      </c>
      <c r="G884" s="2" t="str">
        <f>IF(Table1[[#This Row],[Column4]]="","",(1+G883)*(F884)-1)</f>
        <v/>
      </c>
      <c r="H884" s="1" t="str">
        <f>IF(Table1[[#This Row],[Column1]]="","",VLOOKUP(A884,COPOMs!B:H,7)+prêmio_de_risco)</f>
        <v/>
      </c>
      <c r="I884" s="3" t="str">
        <f>IF(Table1[[#This Row],[Tesouro Selic: Cenário 2]]="","",(H884+1)^(1/252))</f>
        <v/>
      </c>
      <c r="J884" s="2" t="str">
        <f>IF(Table1[[#This Row],[Column6]]="","",(1+J883)*(I884)-1)</f>
        <v/>
      </c>
      <c r="K884" s="1" t="str">
        <f>IF(Table1[[#This Row],[Column1]]="","",VLOOKUP(A884,COPOMs!B:K,10)+prêmio_de_risco)</f>
        <v/>
      </c>
      <c r="L884" s="3" t="str">
        <f>IF(Table1[[#This Row],[Tesouro Selic: Cenário 3]]="","",(K884+1)^(1/252))</f>
        <v/>
      </c>
      <c r="M884" s="2" t="str">
        <f>IF(Table1[[#This Row],[Column8]]="","",(1+M883)*(L884)-1)</f>
        <v/>
      </c>
    </row>
    <row r="885" spans="1:13" x14ac:dyDescent="0.25">
      <c r="A885" s="15" t="str">
        <f t="shared" si="26"/>
        <v/>
      </c>
      <c r="B885" s="25" t="str">
        <f t="shared" si="27"/>
        <v/>
      </c>
      <c r="C885" s="3" t="str">
        <f>IF(Table1[[#This Row],[Tesouro Prefixado]]="","",(B885+1)^(1/252))</f>
        <v/>
      </c>
      <c r="D885" s="2" t="str">
        <f>IF(Table1[[#This Row],[Column2]]="","",(1+D884)*(C885)-1)</f>
        <v/>
      </c>
      <c r="E885" s="1" t="str">
        <f>IF(Table1[[#This Row],[Column1]]="","",VLOOKUP(A885,COPOMs!B:E,4)+prêmio_de_risco)</f>
        <v/>
      </c>
      <c r="F885" s="3" t="str">
        <f>IF(Table1[[#This Row],[Tesouro Selic: Cenário 1]]="","",(E885+1)^(1/252))</f>
        <v/>
      </c>
      <c r="G885" s="2" t="str">
        <f>IF(Table1[[#This Row],[Column4]]="","",(1+G884)*(F885)-1)</f>
        <v/>
      </c>
      <c r="H885" s="1" t="str">
        <f>IF(Table1[[#This Row],[Column1]]="","",VLOOKUP(A885,COPOMs!B:H,7)+prêmio_de_risco)</f>
        <v/>
      </c>
      <c r="I885" s="3" t="str">
        <f>IF(Table1[[#This Row],[Tesouro Selic: Cenário 2]]="","",(H885+1)^(1/252))</f>
        <v/>
      </c>
      <c r="J885" s="2" t="str">
        <f>IF(Table1[[#This Row],[Column6]]="","",(1+J884)*(I885)-1)</f>
        <v/>
      </c>
      <c r="K885" s="1" t="str">
        <f>IF(Table1[[#This Row],[Column1]]="","",VLOOKUP(A885,COPOMs!B:K,10)+prêmio_de_risco)</f>
        <v/>
      </c>
      <c r="L885" s="3" t="str">
        <f>IF(Table1[[#This Row],[Tesouro Selic: Cenário 3]]="","",(K885+1)^(1/252))</f>
        <v/>
      </c>
      <c r="M885" s="2" t="str">
        <f>IF(Table1[[#This Row],[Column8]]="","",(1+M884)*(L885)-1)</f>
        <v/>
      </c>
    </row>
    <row r="886" spans="1:13" x14ac:dyDescent="0.25">
      <c r="A886" s="15" t="str">
        <f t="shared" si="26"/>
        <v/>
      </c>
      <c r="B886" s="25" t="str">
        <f t="shared" si="27"/>
        <v/>
      </c>
      <c r="C886" s="3" t="str">
        <f>IF(Table1[[#This Row],[Tesouro Prefixado]]="","",(B886+1)^(1/252))</f>
        <v/>
      </c>
      <c r="D886" s="2" t="str">
        <f>IF(Table1[[#This Row],[Column2]]="","",(1+D885)*(C886)-1)</f>
        <v/>
      </c>
      <c r="E886" s="1" t="str">
        <f>IF(Table1[[#This Row],[Column1]]="","",VLOOKUP(A886,COPOMs!B:E,4)+prêmio_de_risco)</f>
        <v/>
      </c>
      <c r="F886" s="3" t="str">
        <f>IF(Table1[[#This Row],[Tesouro Selic: Cenário 1]]="","",(E886+1)^(1/252))</f>
        <v/>
      </c>
      <c r="G886" s="2" t="str">
        <f>IF(Table1[[#This Row],[Column4]]="","",(1+G885)*(F886)-1)</f>
        <v/>
      </c>
      <c r="H886" s="1" t="str">
        <f>IF(Table1[[#This Row],[Column1]]="","",VLOOKUP(A886,COPOMs!B:H,7)+prêmio_de_risco)</f>
        <v/>
      </c>
      <c r="I886" s="3" t="str">
        <f>IF(Table1[[#This Row],[Tesouro Selic: Cenário 2]]="","",(H886+1)^(1/252))</f>
        <v/>
      </c>
      <c r="J886" s="2" t="str">
        <f>IF(Table1[[#This Row],[Column6]]="","",(1+J885)*(I886)-1)</f>
        <v/>
      </c>
      <c r="K886" s="1" t="str">
        <f>IF(Table1[[#This Row],[Column1]]="","",VLOOKUP(A886,COPOMs!B:K,10)+prêmio_de_risco)</f>
        <v/>
      </c>
      <c r="L886" s="3" t="str">
        <f>IF(Table1[[#This Row],[Tesouro Selic: Cenário 3]]="","",(K886+1)^(1/252))</f>
        <v/>
      </c>
      <c r="M886" s="2" t="str">
        <f>IF(Table1[[#This Row],[Column8]]="","",(1+M885)*(L886)-1)</f>
        <v/>
      </c>
    </row>
    <row r="887" spans="1:13" x14ac:dyDescent="0.25">
      <c r="A887" s="15" t="str">
        <f t="shared" si="26"/>
        <v/>
      </c>
      <c r="B887" s="25" t="str">
        <f t="shared" si="27"/>
        <v/>
      </c>
      <c r="C887" s="3" t="str">
        <f>IF(Table1[[#This Row],[Tesouro Prefixado]]="","",(B887+1)^(1/252))</f>
        <v/>
      </c>
      <c r="D887" s="2" t="str">
        <f>IF(Table1[[#This Row],[Column2]]="","",(1+D886)*(C887)-1)</f>
        <v/>
      </c>
      <c r="E887" s="1" t="str">
        <f>IF(Table1[[#This Row],[Column1]]="","",VLOOKUP(A887,COPOMs!B:E,4)+prêmio_de_risco)</f>
        <v/>
      </c>
      <c r="F887" s="3" t="str">
        <f>IF(Table1[[#This Row],[Tesouro Selic: Cenário 1]]="","",(E887+1)^(1/252))</f>
        <v/>
      </c>
      <c r="G887" s="2" t="str">
        <f>IF(Table1[[#This Row],[Column4]]="","",(1+G886)*(F887)-1)</f>
        <v/>
      </c>
      <c r="H887" s="1" t="str">
        <f>IF(Table1[[#This Row],[Column1]]="","",VLOOKUP(A887,COPOMs!B:H,7)+prêmio_de_risco)</f>
        <v/>
      </c>
      <c r="I887" s="3" t="str">
        <f>IF(Table1[[#This Row],[Tesouro Selic: Cenário 2]]="","",(H887+1)^(1/252))</f>
        <v/>
      </c>
      <c r="J887" s="2" t="str">
        <f>IF(Table1[[#This Row],[Column6]]="","",(1+J886)*(I887)-1)</f>
        <v/>
      </c>
      <c r="K887" s="1" t="str">
        <f>IF(Table1[[#This Row],[Column1]]="","",VLOOKUP(A887,COPOMs!B:K,10)+prêmio_de_risco)</f>
        <v/>
      </c>
      <c r="L887" s="3" t="str">
        <f>IF(Table1[[#This Row],[Tesouro Selic: Cenário 3]]="","",(K887+1)^(1/252))</f>
        <v/>
      </c>
      <c r="M887" s="2" t="str">
        <f>IF(Table1[[#This Row],[Column8]]="","",(1+M886)*(L887)-1)</f>
        <v/>
      </c>
    </row>
    <row r="888" spans="1:13" x14ac:dyDescent="0.25">
      <c r="A888" s="15" t="str">
        <f t="shared" si="26"/>
        <v/>
      </c>
      <c r="B888" s="25" t="str">
        <f t="shared" si="27"/>
        <v/>
      </c>
      <c r="C888" s="3" t="str">
        <f>IF(Table1[[#This Row],[Tesouro Prefixado]]="","",(B888+1)^(1/252))</f>
        <v/>
      </c>
      <c r="D888" s="2" t="str">
        <f>IF(Table1[[#This Row],[Column2]]="","",(1+D887)*(C888)-1)</f>
        <v/>
      </c>
      <c r="E888" s="1" t="str">
        <f>IF(Table1[[#This Row],[Column1]]="","",VLOOKUP(A888,COPOMs!B:E,4)+prêmio_de_risco)</f>
        <v/>
      </c>
      <c r="F888" s="3" t="str">
        <f>IF(Table1[[#This Row],[Tesouro Selic: Cenário 1]]="","",(E888+1)^(1/252))</f>
        <v/>
      </c>
      <c r="G888" s="2" t="str">
        <f>IF(Table1[[#This Row],[Column4]]="","",(1+G887)*(F888)-1)</f>
        <v/>
      </c>
      <c r="H888" s="1" t="str">
        <f>IF(Table1[[#This Row],[Column1]]="","",VLOOKUP(A888,COPOMs!B:H,7)+prêmio_de_risco)</f>
        <v/>
      </c>
      <c r="I888" s="3" t="str">
        <f>IF(Table1[[#This Row],[Tesouro Selic: Cenário 2]]="","",(H888+1)^(1/252))</f>
        <v/>
      </c>
      <c r="J888" s="2" t="str">
        <f>IF(Table1[[#This Row],[Column6]]="","",(1+J887)*(I888)-1)</f>
        <v/>
      </c>
      <c r="K888" s="1" t="str">
        <f>IF(Table1[[#This Row],[Column1]]="","",VLOOKUP(A888,COPOMs!B:K,10)+prêmio_de_risco)</f>
        <v/>
      </c>
      <c r="L888" s="3" t="str">
        <f>IF(Table1[[#This Row],[Tesouro Selic: Cenário 3]]="","",(K888+1)^(1/252))</f>
        <v/>
      </c>
      <c r="M888" s="2" t="str">
        <f>IF(Table1[[#This Row],[Column8]]="","",(1+M887)*(L888)-1)</f>
        <v/>
      </c>
    </row>
    <row r="889" spans="1:13" x14ac:dyDescent="0.25">
      <c r="A889" s="15" t="str">
        <f t="shared" si="26"/>
        <v/>
      </c>
      <c r="B889" s="25" t="str">
        <f t="shared" si="27"/>
        <v/>
      </c>
      <c r="C889" s="3" t="str">
        <f>IF(Table1[[#This Row],[Tesouro Prefixado]]="","",(B889+1)^(1/252))</f>
        <v/>
      </c>
      <c r="D889" s="2" t="str">
        <f>IF(Table1[[#This Row],[Column2]]="","",(1+D888)*(C889)-1)</f>
        <v/>
      </c>
      <c r="E889" s="1" t="str">
        <f>IF(Table1[[#This Row],[Column1]]="","",VLOOKUP(A889,COPOMs!B:E,4)+prêmio_de_risco)</f>
        <v/>
      </c>
      <c r="F889" s="3" t="str">
        <f>IF(Table1[[#This Row],[Tesouro Selic: Cenário 1]]="","",(E889+1)^(1/252))</f>
        <v/>
      </c>
      <c r="G889" s="2" t="str">
        <f>IF(Table1[[#This Row],[Column4]]="","",(1+G888)*(F889)-1)</f>
        <v/>
      </c>
      <c r="H889" s="1" t="str">
        <f>IF(Table1[[#This Row],[Column1]]="","",VLOOKUP(A889,COPOMs!B:H,7)+prêmio_de_risco)</f>
        <v/>
      </c>
      <c r="I889" s="3" t="str">
        <f>IF(Table1[[#This Row],[Tesouro Selic: Cenário 2]]="","",(H889+1)^(1/252))</f>
        <v/>
      </c>
      <c r="J889" s="2" t="str">
        <f>IF(Table1[[#This Row],[Column6]]="","",(1+J888)*(I889)-1)</f>
        <v/>
      </c>
      <c r="K889" s="1" t="str">
        <f>IF(Table1[[#This Row],[Column1]]="","",VLOOKUP(A889,COPOMs!B:K,10)+prêmio_de_risco)</f>
        <v/>
      </c>
      <c r="L889" s="3" t="str">
        <f>IF(Table1[[#This Row],[Tesouro Selic: Cenário 3]]="","",(K889+1)^(1/252))</f>
        <v/>
      </c>
      <c r="M889" s="2" t="str">
        <f>IF(Table1[[#This Row],[Column8]]="","",(1+M888)*(L889)-1)</f>
        <v/>
      </c>
    </row>
    <row r="890" spans="1:13" x14ac:dyDescent="0.25">
      <c r="A890" s="15" t="str">
        <f t="shared" si="26"/>
        <v/>
      </c>
      <c r="B890" s="25" t="str">
        <f t="shared" si="27"/>
        <v/>
      </c>
      <c r="C890" s="3" t="str">
        <f>IF(Table1[[#This Row],[Tesouro Prefixado]]="","",(B890+1)^(1/252))</f>
        <v/>
      </c>
      <c r="D890" s="2" t="str">
        <f>IF(Table1[[#This Row],[Column2]]="","",(1+D889)*(C890)-1)</f>
        <v/>
      </c>
      <c r="E890" s="1" t="str">
        <f>IF(Table1[[#This Row],[Column1]]="","",VLOOKUP(A890,COPOMs!B:E,4)+prêmio_de_risco)</f>
        <v/>
      </c>
      <c r="F890" s="3" t="str">
        <f>IF(Table1[[#This Row],[Tesouro Selic: Cenário 1]]="","",(E890+1)^(1/252))</f>
        <v/>
      </c>
      <c r="G890" s="2" t="str">
        <f>IF(Table1[[#This Row],[Column4]]="","",(1+G889)*(F890)-1)</f>
        <v/>
      </c>
      <c r="H890" s="1" t="str">
        <f>IF(Table1[[#This Row],[Column1]]="","",VLOOKUP(A890,COPOMs!B:H,7)+prêmio_de_risco)</f>
        <v/>
      </c>
      <c r="I890" s="3" t="str">
        <f>IF(Table1[[#This Row],[Tesouro Selic: Cenário 2]]="","",(H890+1)^(1/252))</f>
        <v/>
      </c>
      <c r="J890" s="2" t="str">
        <f>IF(Table1[[#This Row],[Column6]]="","",(1+J889)*(I890)-1)</f>
        <v/>
      </c>
      <c r="K890" s="1" t="str">
        <f>IF(Table1[[#This Row],[Column1]]="","",VLOOKUP(A890,COPOMs!B:K,10)+prêmio_de_risco)</f>
        <v/>
      </c>
      <c r="L890" s="3" t="str">
        <f>IF(Table1[[#This Row],[Tesouro Selic: Cenário 3]]="","",(K890+1)^(1/252))</f>
        <v/>
      </c>
      <c r="M890" s="2" t="str">
        <f>IF(Table1[[#This Row],[Column8]]="","",(1+M889)*(L890)-1)</f>
        <v/>
      </c>
    </row>
    <row r="891" spans="1:13" x14ac:dyDescent="0.25">
      <c r="A891" s="15" t="str">
        <f t="shared" si="26"/>
        <v/>
      </c>
      <c r="B891" s="25" t="str">
        <f t="shared" si="27"/>
        <v/>
      </c>
      <c r="C891" s="3" t="str">
        <f>IF(Table1[[#This Row],[Tesouro Prefixado]]="","",(B891+1)^(1/252))</f>
        <v/>
      </c>
      <c r="D891" s="2" t="str">
        <f>IF(Table1[[#This Row],[Column2]]="","",(1+D890)*(C891)-1)</f>
        <v/>
      </c>
      <c r="E891" s="1" t="str">
        <f>IF(Table1[[#This Row],[Column1]]="","",VLOOKUP(A891,COPOMs!B:E,4)+prêmio_de_risco)</f>
        <v/>
      </c>
      <c r="F891" s="3" t="str">
        <f>IF(Table1[[#This Row],[Tesouro Selic: Cenário 1]]="","",(E891+1)^(1/252))</f>
        <v/>
      </c>
      <c r="G891" s="2" t="str">
        <f>IF(Table1[[#This Row],[Column4]]="","",(1+G890)*(F891)-1)</f>
        <v/>
      </c>
      <c r="H891" s="1" t="str">
        <f>IF(Table1[[#This Row],[Column1]]="","",VLOOKUP(A891,COPOMs!B:H,7)+prêmio_de_risco)</f>
        <v/>
      </c>
      <c r="I891" s="3" t="str">
        <f>IF(Table1[[#This Row],[Tesouro Selic: Cenário 2]]="","",(H891+1)^(1/252))</f>
        <v/>
      </c>
      <c r="J891" s="2" t="str">
        <f>IF(Table1[[#This Row],[Column6]]="","",(1+J890)*(I891)-1)</f>
        <v/>
      </c>
      <c r="K891" s="1" t="str">
        <f>IF(Table1[[#This Row],[Column1]]="","",VLOOKUP(A891,COPOMs!B:K,10)+prêmio_de_risco)</f>
        <v/>
      </c>
      <c r="L891" s="3" t="str">
        <f>IF(Table1[[#This Row],[Tesouro Selic: Cenário 3]]="","",(K891+1)^(1/252))</f>
        <v/>
      </c>
      <c r="M891" s="2" t="str">
        <f>IF(Table1[[#This Row],[Column8]]="","",(1+M890)*(L891)-1)</f>
        <v/>
      </c>
    </row>
    <row r="892" spans="1:13" x14ac:dyDescent="0.25">
      <c r="A892" s="15" t="str">
        <f t="shared" si="26"/>
        <v/>
      </c>
      <c r="B892" s="25" t="str">
        <f t="shared" si="27"/>
        <v/>
      </c>
      <c r="C892" s="3" t="str">
        <f>IF(Table1[[#This Row],[Tesouro Prefixado]]="","",(B892+1)^(1/252))</f>
        <v/>
      </c>
      <c r="D892" s="2" t="str">
        <f>IF(Table1[[#This Row],[Column2]]="","",(1+D891)*(C892)-1)</f>
        <v/>
      </c>
      <c r="E892" s="1" t="str">
        <f>IF(Table1[[#This Row],[Column1]]="","",VLOOKUP(A892,COPOMs!B:E,4)+prêmio_de_risco)</f>
        <v/>
      </c>
      <c r="F892" s="3" t="str">
        <f>IF(Table1[[#This Row],[Tesouro Selic: Cenário 1]]="","",(E892+1)^(1/252))</f>
        <v/>
      </c>
      <c r="G892" s="2" t="str">
        <f>IF(Table1[[#This Row],[Column4]]="","",(1+G891)*(F892)-1)</f>
        <v/>
      </c>
      <c r="H892" s="1" t="str">
        <f>IF(Table1[[#This Row],[Column1]]="","",VLOOKUP(A892,COPOMs!B:H,7)+prêmio_de_risco)</f>
        <v/>
      </c>
      <c r="I892" s="3" t="str">
        <f>IF(Table1[[#This Row],[Tesouro Selic: Cenário 2]]="","",(H892+1)^(1/252))</f>
        <v/>
      </c>
      <c r="J892" s="2" t="str">
        <f>IF(Table1[[#This Row],[Column6]]="","",(1+J891)*(I892)-1)</f>
        <v/>
      </c>
      <c r="K892" s="1" t="str">
        <f>IF(Table1[[#This Row],[Column1]]="","",VLOOKUP(A892,COPOMs!B:K,10)+prêmio_de_risco)</f>
        <v/>
      </c>
      <c r="L892" s="3" t="str">
        <f>IF(Table1[[#This Row],[Tesouro Selic: Cenário 3]]="","",(K892+1)^(1/252))</f>
        <v/>
      </c>
      <c r="M892" s="2" t="str">
        <f>IF(Table1[[#This Row],[Column8]]="","",(1+M891)*(L892)-1)</f>
        <v/>
      </c>
    </row>
    <row r="893" spans="1:13" x14ac:dyDescent="0.25">
      <c r="A893" s="15" t="str">
        <f t="shared" si="26"/>
        <v/>
      </c>
      <c r="B893" s="25" t="str">
        <f t="shared" si="27"/>
        <v/>
      </c>
      <c r="C893" s="3" t="str">
        <f>IF(Table1[[#This Row],[Tesouro Prefixado]]="","",(B893+1)^(1/252))</f>
        <v/>
      </c>
      <c r="D893" s="2" t="str">
        <f>IF(Table1[[#This Row],[Column2]]="","",(1+D892)*(C893)-1)</f>
        <v/>
      </c>
      <c r="E893" s="1" t="str">
        <f>IF(Table1[[#This Row],[Column1]]="","",VLOOKUP(A893,COPOMs!B:E,4)+prêmio_de_risco)</f>
        <v/>
      </c>
      <c r="F893" s="3" t="str">
        <f>IF(Table1[[#This Row],[Tesouro Selic: Cenário 1]]="","",(E893+1)^(1/252))</f>
        <v/>
      </c>
      <c r="G893" s="2" t="str">
        <f>IF(Table1[[#This Row],[Column4]]="","",(1+G892)*(F893)-1)</f>
        <v/>
      </c>
      <c r="H893" s="1" t="str">
        <f>IF(Table1[[#This Row],[Column1]]="","",VLOOKUP(A893,COPOMs!B:H,7)+prêmio_de_risco)</f>
        <v/>
      </c>
      <c r="I893" s="3" t="str">
        <f>IF(Table1[[#This Row],[Tesouro Selic: Cenário 2]]="","",(H893+1)^(1/252))</f>
        <v/>
      </c>
      <c r="J893" s="2" t="str">
        <f>IF(Table1[[#This Row],[Column6]]="","",(1+J892)*(I893)-1)</f>
        <v/>
      </c>
      <c r="K893" s="1" t="str">
        <f>IF(Table1[[#This Row],[Column1]]="","",VLOOKUP(A893,COPOMs!B:K,10)+prêmio_de_risco)</f>
        <v/>
      </c>
      <c r="L893" s="3" t="str">
        <f>IF(Table1[[#This Row],[Tesouro Selic: Cenário 3]]="","",(K893+1)^(1/252))</f>
        <v/>
      </c>
      <c r="M893" s="2" t="str">
        <f>IF(Table1[[#This Row],[Column8]]="","",(1+M892)*(L893)-1)</f>
        <v/>
      </c>
    </row>
    <row r="894" spans="1:13" x14ac:dyDescent="0.25">
      <c r="A894" s="15" t="str">
        <f t="shared" si="26"/>
        <v/>
      </c>
      <c r="B894" s="25" t="str">
        <f t="shared" si="27"/>
        <v/>
      </c>
      <c r="C894" s="3" t="str">
        <f>IF(Table1[[#This Row],[Tesouro Prefixado]]="","",(B894+1)^(1/252))</f>
        <v/>
      </c>
      <c r="D894" s="2" t="str">
        <f>IF(Table1[[#This Row],[Column2]]="","",(1+D893)*(C894)-1)</f>
        <v/>
      </c>
      <c r="E894" s="1" t="str">
        <f>IF(Table1[[#This Row],[Column1]]="","",VLOOKUP(A894,COPOMs!B:E,4)+prêmio_de_risco)</f>
        <v/>
      </c>
      <c r="F894" s="3" t="str">
        <f>IF(Table1[[#This Row],[Tesouro Selic: Cenário 1]]="","",(E894+1)^(1/252))</f>
        <v/>
      </c>
      <c r="G894" s="2" t="str">
        <f>IF(Table1[[#This Row],[Column4]]="","",(1+G893)*(F894)-1)</f>
        <v/>
      </c>
      <c r="H894" s="1" t="str">
        <f>IF(Table1[[#This Row],[Column1]]="","",VLOOKUP(A894,COPOMs!B:H,7)+prêmio_de_risco)</f>
        <v/>
      </c>
      <c r="I894" s="3" t="str">
        <f>IF(Table1[[#This Row],[Tesouro Selic: Cenário 2]]="","",(H894+1)^(1/252))</f>
        <v/>
      </c>
      <c r="J894" s="2" t="str">
        <f>IF(Table1[[#This Row],[Column6]]="","",(1+J893)*(I894)-1)</f>
        <v/>
      </c>
      <c r="K894" s="1" t="str">
        <f>IF(Table1[[#This Row],[Column1]]="","",VLOOKUP(A894,COPOMs!B:K,10)+prêmio_de_risco)</f>
        <v/>
      </c>
      <c r="L894" s="3" t="str">
        <f>IF(Table1[[#This Row],[Tesouro Selic: Cenário 3]]="","",(K894+1)^(1/252))</f>
        <v/>
      </c>
      <c r="M894" s="2" t="str">
        <f>IF(Table1[[#This Row],[Column8]]="","",(1+M893)*(L894)-1)</f>
        <v/>
      </c>
    </row>
    <row r="895" spans="1:13" x14ac:dyDescent="0.25">
      <c r="A895" s="15" t="str">
        <f t="shared" si="26"/>
        <v/>
      </c>
      <c r="B895" s="25" t="str">
        <f t="shared" si="27"/>
        <v/>
      </c>
      <c r="C895" s="3" t="str">
        <f>IF(Table1[[#This Row],[Tesouro Prefixado]]="","",(B895+1)^(1/252))</f>
        <v/>
      </c>
      <c r="D895" s="2" t="str">
        <f>IF(Table1[[#This Row],[Column2]]="","",(1+D894)*(C895)-1)</f>
        <v/>
      </c>
      <c r="E895" s="1" t="str">
        <f>IF(Table1[[#This Row],[Column1]]="","",VLOOKUP(A895,COPOMs!B:E,4)+prêmio_de_risco)</f>
        <v/>
      </c>
      <c r="F895" s="3" t="str">
        <f>IF(Table1[[#This Row],[Tesouro Selic: Cenário 1]]="","",(E895+1)^(1/252))</f>
        <v/>
      </c>
      <c r="G895" s="2" t="str">
        <f>IF(Table1[[#This Row],[Column4]]="","",(1+G894)*(F895)-1)</f>
        <v/>
      </c>
      <c r="H895" s="1" t="str">
        <f>IF(Table1[[#This Row],[Column1]]="","",VLOOKUP(A895,COPOMs!B:H,7)+prêmio_de_risco)</f>
        <v/>
      </c>
      <c r="I895" s="3" t="str">
        <f>IF(Table1[[#This Row],[Tesouro Selic: Cenário 2]]="","",(H895+1)^(1/252))</f>
        <v/>
      </c>
      <c r="J895" s="2" t="str">
        <f>IF(Table1[[#This Row],[Column6]]="","",(1+J894)*(I895)-1)</f>
        <v/>
      </c>
      <c r="K895" s="1" t="str">
        <f>IF(Table1[[#This Row],[Column1]]="","",VLOOKUP(A895,COPOMs!B:K,10)+prêmio_de_risco)</f>
        <v/>
      </c>
      <c r="L895" s="3" t="str">
        <f>IF(Table1[[#This Row],[Tesouro Selic: Cenário 3]]="","",(K895+1)^(1/252))</f>
        <v/>
      </c>
      <c r="M895" s="2" t="str">
        <f>IF(Table1[[#This Row],[Column8]]="","",(1+M894)*(L895)-1)</f>
        <v/>
      </c>
    </row>
    <row r="896" spans="1:13" x14ac:dyDescent="0.25">
      <c r="A896" s="15" t="str">
        <f t="shared" si="26"/>
        <v/>
      </c>
      <c r="B896" s="25" t="str">
        <f t="shared" si="27"/>
        <v/>
      </c>
      <c r="C896" s="3" t="str">
        <f>IF(Table1[[#This Row],[Tesouro Prefixado]]="","",(B896+1)^(1/252))</f>
        <v/>
      </c>
      <c r="D896" s="2" t="str">
        <f>IF(Table1[[#This Row],[Column2]]="","",(1+D895)*(C896)-1)</f>
        <v/>
      </c>
      <c r="E896" s="1" t="str">
        <f>IF(Table1[[#This Row],[Column1]]="","",VLOOKUP(A896,COPOMs!B:E,4)+prêmio_de_risco)</f>
        <v/>
      </c>
      <c r="F896" s="3" t="str">
        <f>IF(Table1[[#This Row],[Tesouro Selic: Cenário 1]]="","",(E896+1)^(1/252))</f>
        <v/>
      </c>
      <c r="G896" s="2" t="str">
        <f>IF(Table1[[#This Row],[Column4]]="","",(1+G895)*(F896)-1)</f>
        <v/>
      </c>
      <c r="H896" s="1" t="str">
        <f>IF(Table1[[#This Row],[Column1]]="","",VLOOKUP(A896,COPOMs!B:H,7)+prêmio_de_risco)</f>
        <v/>
      </c>
      <c r="I896" s="3" t="str">
        <f>IF(Table1[[#This Row],[Tesouro Selic: Cenário 2]]="","",(H896+1)^(1/252))</f>
        <v/>
      </c>
      <c r="J896" s="2" t="str">
        <f>IF(Table1[[#This Row],[Column6]]="","",(1+J895)*(I896)-1)</f>
        <v/>
      </c>
      <c r="K896" s="1" t="str">
        <f>IF(Table1[[#This Row],[Column1]]="","",VLOOKUP(A896,COPOMs!B:K,10)+prêmio_de_risco)</f>
        <v/>
      </c>
      <c r="L896" s="3" t="str">
        <f>IF(Table1[[#This Row],[Tesouro Selic: Cenário 3]]="","",(K896+1)^(1/252))</f>
        <v/>
      </c>
      <c r="M896" s="2" t="str">
        <f>IF(Table1[[#This Row],[Column8]]="","",(1+M895)*(L896)-1)</f>
        <v/>
      </c>
    </row>
    <row r="897" spans="1:13" x14ac:dyDescent="0.25">
      <c r="A897" s="15" t="str">
        <f t="shared" si="26"/>
        <v/>
      </c>
      <c r="B897" s="25" t="str">
        <f t="shared" si="27"/>
        <v/>
      </c>
      <c r="C897" s="3" t="str">
        <f>IF(Table1[[#This Row],[Tesouro Prefixado]]="","",(B897+1)^(1/252))</f>
        <v/>
      </c>
      <c r="D897" s="2" t="str">
        <f>IF(Table1[[#This Row],[Column2]]="","",(1+D896)*(C897)-1)</f>
        <v/>
      </c>
      <c r="E897" s="1" t="str">
        <f>IF(Table1[[#This Row],[Column1]]="","",VLOOKUP(A897,COPOMs!B:E,4)+prêmio_de_risco)</f>
        <v/>
      </c>
      <c r="F897" s="3" t="str">
        <f>IF(Table1[[#This Row],[Tesouro Selic: Cenário 1]]="","",(E897+1)^(1/252))</f>
        <v/>
      </c>
      <c r="G897" s="2" t="str">
        <f>IF(Table1[[#This Row],[Column4]]="","",(1+G896)*(F897)-1)</f>
        <v/>
      </c>
      <c r="H897" s="1" t="str">
        <f>IF(Table1[[#This Row],[Column1]]="","",VLOOKUP(A897,COPOMs!B:H,7)+prêmio_de_risco)</f>
        <v/>
      </c>
      <c r="I897" s="3" t="str">
        <f>IF(Table1[[#This Row],[Tesouro Selic: Cenário 2]]="","",(H897+1)^(1/252))</f>
        <v/>
      </c>
      <c r="J897" s="2" t="str">
        <f>IF(Table1[[#This Row],[Column6]]="","",(1+J896)*(I897)-1)</f>
        <v/>
      </c>
      <c r="K897" s="1" t="str">
        <f>IF(Table1[[#This Row],[Column1]]="","",VLOOKUP(A897,COPOMs!B:K,10)+prêmio_de_risco)</f>
        <v/>
      </c>
      <c r="L897" s="3" t="str">
        <f>IF(Table1[[#This Row],[Tesouro Selic: Cenário 3]]="","",(K897+1)^(1/252))</f>
        <v/>
      </c>
      <c r="M897" s="2" t="str">
        <f>IF(Table1[[#This Row],[Column8]]="","",(1+M896)*(L897)-1)</f>
        <v/>
      </c>
    </row>
    <row r="898" spans="1:13" x14ac:dyDescent="0.25">
      <c r="A898" s="15" t="str">
        <f t="shared" si="26"/>
        <v/>
      </c>
      <c r="B898" s="25" t="str">
        <f t="shared" si="27"/>
        <v/>
      </c>
      <c r="C898" s="3" t="str">
        <f>IF(Table1[[#This Row],[Tesouro Prefixado]]="","",(B898+1)^(1/252))</f>
        <v/>
      </c>
      <c r="D898" s="2" t="str">
        <f>IF(Table1[[#This Row],[Column2]]="","",(1+D897)*(C898)-1)</f>
        <v/>
      </c>
      <c r="E898" s="1" t="str">
        <f>IF(Table1[[#This Row],[Column1]]="","",VLOOKUP(A898,COPOMs!B:E,4)+prêmio_de_risco)</f>
        <v/>
      </c>
      <c r="F898" s="3" t="str">
        <f>IF(Table1[[#This Row],[Tesouro Selic: Cenário 1]]="","",(E898+1)^(1/252))</f>
        <v/>
      </c>
      <c r="G898" s="2" t="str">
        <f>IF(Table1[[#This Row],[Column4]]="","",(1+G897)*(F898)-1)</f>
        <v/>
      </c>
      <c r="H898" s="1" t="str">
        <f>IF(Table1[[#This Row],[Column1]]="","",VLOOKUP(A898,COPOMs!B:H,7)+prêmio_de_risco)</f>
        <v/>
      </c>
      <c r="I898" s="3" t="str">
        <f>IF(Table1[[#This Row],[Tesouro Selic: Cenário 2]]="","",(H898+1)^(1/252))</f>
        <v/>
      </c>
      <c r="J898" s="2" t="str">
        <f>IF(Table1[[#This Row],[Column6]]="","",(1+J897)*(I898)-1)</f>
        <v/>
      </c>
      <c r="K898" s="1" t="str">
        <f>IF(Table1[[#This Row],[Column1]]="","",VLOOKUP(A898,COPOMs!B:K,10)+prêmio_de_risco)</f>
        <v/>
      </c>
      <c r="L898" s="3" t="str">
        <f>IF(Table1[[#This Row],[Tesouro Selic: Cenário 3]]="","",(K898+1)^(1/252))</f>
        <v/>
      </c>
      <c r="M898" s="2" t="str">
        <f>IF(Table1[[#This Row],[Column8]]="","",(1+M897)*(L898)-1)</f>
        <v/>
      </c>
    </row>
    <row r="899" spans="1:13" x14ac:dyDescent="0.25">
      <c r="A899" s="15" t="str">
        <f t="shared" ref="A899:A962" si="28">IFERROR(IF(WORKDAY(A898,1,feriados)&lt;=vencimento,WORKDAY(A898,1,feriados),""),"")</f>
        <v/>
      </c>
      <c r="B899" s="25" t="str">
        <f t="shared" ref="B899:B962" si="29">IF(A899="","",taxa_pré)</f>
        <v/>
      </c>
      <c r="C899" s="3" t="str">
        <f>IF(Table1[[#This Row],[Tesouro Prefixado]]="","",(B899+1)^(1/252))</f>
        <v/>
      </c>
      <c r="D899" s="2" t="str">
        <f>IF(Table1[[#This Row],[Column2]]="","",(1+D898)*(C899)-1)</f>
        <v/>
      </c>
      <c r="E899" s="1" t="str">
        <f>IF(Table1[[#This Row],[Column1]]="","",VLOOKUP(A899,COPOMs!B:E,4)+prêmio_de_risco)</f>
        <v/>
      </c>
      <c r="F899" s="3" t="str">
        <f>IF(Table1[[#This Row],[Tesouro Selic: Cenário 1]]="","",(E899+1)^(1/252))</f>
        <v/>
      </c>
      <c r="G899" s="2" t="str">
        <f>IF(Table1[[#This Row],[Column4]]="","",(1+G898)*(F899)-1)</f>
        <v/>
      </c>
      <c r="H899" s="1" t="str">
        <f>IF(Table1[[#This Row],[Column1]]="","",VLOOKUP(A899,COPOMs!B:H,7)+prêmio_de_risco)</f>
        <v/>
      </c>
      <c r="I899" s="3" t="str">
        <f>IF(Table1[[#This Row],[Tesouro Selic: Cenário 2]]="","",(H899+1)^(1/252))</f>
        <v/>
      </c>
      <c r="J899" s="2" t="str">
        <f>IF(Table1[[#This Row],[Column6]]="","",(1+J898)*(I899)-1)</f>
        <v/>
      </c>
      <c r="K899" s="1" t="str">
        <f>IF(Table1[[#This Row],[Column1]]="","",VLOOKUP(A899,COPOMs!B:K,10)+prêmio_de_risco)</f>
        <v/>
      </c>
      <c r="L899" s="3" t="str">
        <f>IF(Table1[[#This Row],[Tesouro Selic: Cenário 3]]="","",(K899+1)^(1/252))</f>
        <v/>
      </c>
      <c r="M899" s="2" t="str">
        <f>IF(Table1[[#This Row],[Column8]]="","",(1+M898)*(L899)-1)</f>
        <v/>
      </c>
    </row>
    <row r="900" spans="1:13" x14ac:dyDescent="0.25">
      <c r="A900" s="15" t="str">
        <f t="shared" si="28"/>
        <v/>
      </c>
      <c r="B900" s="25" t="str">
        <f t="shared" si="29"/>
        <v/>
      </c>
      <c r="C900" s="3" t="str">
        <f>IF(Table1[[#This Row],[Tesouro Prefixado]]="","",(B900+1)^(1/252))</f>
        <v/>
      </c>
      <c r="D900" s="2" t="str">
        <f>IF(Table1[[#This Row],[Column2]]="","",(1+D899)*(C900)-1)</f>
        <v/>
      </c>
      <c r="E900" s="1" t="str">
        <f>IF(Table1[[#This Row],[Column1]]="","",VLOOKUP(A900,COPOMs!B:E,4)+prêmio_de_risco)</f>
        <v/>
      </c>
      <c r="F900" s="3" t="str">
        <f>IF(Table1[[#This Row],[Tesouro Selic: Cenário 1]]="","",(E900+1)^(1/252))</f>
        <v/>
      </c>
      <c r="G900" s="2" t="str">
        <f>IF(Table1[[#This Row],[Column4]]="","",(1+G899)*(F900)-1)</f>
        <v/>
      </c>
      <c r="H900" s="1" t="str">
        <f>IF(Table1[[#This Row],[Column1]]="","",VLOOKUP(A900,COPOMs!B:H,7)+prêmio_de_risco)</f>
        <v/>
      </c>
      <c r="I900" s="3" t="str">
        <f>IF(Table1[[#This Row],[Tesouro Selic: Cenário 2]]="","",(H900+1)^(1/252))</f>
        <v/>
      </c>
      <c r="J900" s="2" t="str">
        <f>IF(Table1[[#This Row],[Column6]]="","",(1+J899)*(I900)-1)</f>
        <v/>
      </c>
      <c r="K900" s="1" t="str">
        <f>IF(Table1[[#This Row],[Column1]]="","",VLOOKUP(A900,COPOMs!B:K,10)+prêmio_de_risco)</f>
        <v/>
      </c>
      <c r="L900" s="3" t="str">
        <f>IF(Table1[[#This Row],[Tesouro Selic: Cenário 3]]="","",(K900+1)^(1/252))</f>
        <v/>
      </c>
      <c r="M900" s="2" t="str">
        <f>IF(Table1[[#This Row],[Column8]]="","",(1+M899)*(L900)-1)</f>
        <v/>
      </c>
    </row>
    <row r="901" spans="1:13" x14ac:dyDescent="0.25">
      <c r="A901" s="15" t="str">
        <f t="shared" si="28"/>
        <v/>
      </c>
      <c r="B901" s="25" t="str">
        <f t="shared" si="29"/>
        <v/>
      </c>
      <c r="C901" s="3" t="str">
        <f>IF(Table1[[#This Row],[Tesouro Prefixado]]="","",(B901+1)^(1/252))</f>
        <v/>
      </c>
      <c r="D901" s="2" t="str">
        <f>IF(Table1[[#This Row],[Column2]]="","",(1+D900)*(C901)-1)</f>
        <v/>
      </c>
      <c r="E901" s="1" t="str">
        <f>IF(Table1[[#This Row],[Column1]]="","",VLOOKUP(A901,COPOMs!B:E,4)+prêmio_de_risco)</f>
        <v/>
      </c>
      <c r="F901" s="3" t="str">
        <f>IF(Table1[[#This Row],[Tesouro Selic: Cenário 1]]="","",(E901+1)^(1/252))</f>
        <v/>
      </c>
      <c r="G901" s="2" t="str">
        <f>IF(Table1[[#This Row],[Column4]]="","",(1+G900)*(F901)-1)</f>
        <v/>
      </c>
      <c r="H901" s="1" t="str">
        <f>IF(Table1[[#This Row],[Column1]]="","",VLOOKUP(A901,COPOMs!B:H,7)+prêmio_de_risco)</f>
        <v/>
      </c>
      <c r="I901" s="3" t="str">
        <f>IF(Table1[[#This Row],[Tesouro Selic: Cenário 2]]="","",(H901+1)^(1/252))</f>
        <v/>
      </c>
      <c r="J901" s="2" t="str">
        <f>IF(Table1[[#This Row],[Column6]]="","",(1+J900)*(I901)-1)</f>
        <v/>
      </c>
      <c r="K901" s="1" t="str">
        <f>IF(Table1[[#This Row],[Column1]]="","",VLOOKUP(A901,COPOMs!B:K,10)+prêmio_de_risco)</f>
        <v/>
      </c>
      <c r="L901" s="3" t="str">
        <f>IF(Table1[[#This Row],[Tesouro Selic: Cenário 3]]="","",(K901+1)^(1/252))</f>
        <v/>
      </c>
      <c r="M901" s="2" t="str">
        <f>IF(Table1[[#This Row],[Column8]]="","",(1+M900)*(L901)-1)</f>
        <v/>
      </c>
    </row>
    <row r="902" spans="1:13" x14ac:dyDescent="0.25">
      <c r="A902" s="15" t="str">
        <f t="shared" si="28"/>
        <v/>
      </c>
      <c r="B902" s="25" t="str">
        <f t="shared" si="29"/>
        <v/>
      </c>
      <c r="C902" s="3" t="str">
        <f>IF(Table1[[#This Row],[Tesouro Prefixado]]="","",(B902+1)^(1/252))</f>
        <v/>
      </c>
      <c r="D902" s="2" t="str">
        <f>IF(Table1[[#This Row],[Column2]]="","",(1+D901)*(C902)-1)</f>
        <v/>
      </c>
      <c r="E902" s="1" t="str">
        <f>IF(Table1[[#This Row],[Column1]]="","",VLOOKUP(A902,COPOMs!B:E,4)+prêmio_de_risco)</f>
        <v/>
      </c>
      <c r="F902" s="3" t="str">
        <f>IF(Table1[[#This Row],[Tesouro Selic: Cenário 1]]="","",(E902+1)^(1/252))</f>
        <v/>
      </c>
      <c r="G902" s="2" t="str">
        <f>IF(Table1[[#This Row],[Column4]]="","",(1+G901)*(F902)-1)</f>
        <v/>
      </c>
      <c r="H902" s="1" t="str">
        <f>IF(Table1[[#This Row],[Column1]]="","",VLOOKUP(A902,COPOMs!B:H,7)+prêmio_de_risco)</f>
        <v/>
      </c>
      <c r="I902" s="3" t="str">
        <f>IF(Table1[[#This Row],[Tesouro Selic: Cenário 2]]="","",(H902+1)^(1/252))</f>
        <v/>
      </c>
      <c r="J902" s="2" t="str">
        <f>IF(Table1[[#This Row],[Column6]]="","",(1+J901)*(I902)-1)</f>
        <v/>
      </c>
      <c r="K902" s="1" t="str">
        <f>IF(Table1[[#This Row],[Column1]]="","",VLOOKUP(A902,COPOMs!B:K,10)+prêmio_de_risco)</f>
        <v/>
      </c>
      <c r="L902" s="3" t="str">
        <f>IF(Table1[[#This Row],[Tesouro Selic: Cenário 3]]="","",(K902+1)^(1/252))</f>
        <v/>
      </c>
      <c r="M902" s="2" t="str">
        <f>IF(Table1[[#This Row],[Column8]]="","",(1+M901)*(L902)-1)</f>
        <v/>
      </c>
    </row>
    <row r="903" spans="1:13" x14ac:dyDescent="0.25">
      <c r="A903" s="15" t="str">
        <f t="shared" si="28"/>
        <v/>
      </c>
      <c r="B903" s="25" t="str">
        <f t="shared" si="29"/>
        <v/>
      </c>
      <c r="C903" s="3" t="str">
        <f>IF(Table1[[#This Row],[Tesouro Prefixado]]="","",(B903+1)^(1/252))</f>
        <v/>
      </c>
      <c r="D903" s="2" t="str">
        <f>IF(Table1[[#This Row],[Column2]]="","",(1+D902)*(C903)-1)</f>
        <v/>
      </c>
      <c r="E903" s="1" t="str">
        <f>IF(Table1[[#This Row],[Column1]]="","",VLOOKUP(A903,COPOMs!B:E,4)+prêmio_de_risco)</f>
        <v/>
      </c>
      <c r="F903" s="3" t="str">
        <f>IF(Table1[[#This Row],[Tesouro Selic: Cenário 1]]="","",(E903+1)^(1/252))</f>
        <v/>
      </c>
      <c r="G903" s="2" t="str">
        <f>IF(Table1[[#This Row],[Column4]]="","",(1+G902)*(F903)-1)</f>
        <v/>
      </c>
      <c r="H903" s="1" t="str">
        <f>IF(Table1[[#This Row],[Column1]]="","",VLOOKUP(A903,COPOMs!B:H,7)+prêmio_de_risco)</f>
        <v/>
      </c>
      <c r="I903" s="3" t="str">
        <f>IF(Table1[[#This Row],[Tesouro Selic: Cenário 2]]="","",(H903+1)^(1/252))</f>
        <v/>
      </c>
      <c r="J903" s="2" t="str">
        <f>IF(Table1[[#This Row],[Column6]]="","",(1+J902)*(I903)-1)</f>
        <v/>
      </c>
      <c r="K903" s="1" t="str">
        <f>IF(Table1[[#This Row],[Column1]]="","",VLOOKUP(A903,COPOMs!B:K,10)+prêmio_de_risco)</f>
        <v/>
      </c>
      <c r="L903" s="3" t="str">
        <f>IF(Table1[[#This Row],[Tesouro Selic: Cenário 3]]="","",(K903+1)^(1/252))</f>
        <v/>
      </c>
      <c r="M903" s="2" t="str">
        <f>IF(Table1[[#This Row],[Column8]]="","",(1+M902)*(L903)-1)</f>
        <v/>
      </c>
    </row>
    <row r="904" spans="1:13" x14ac:dyDescent="0.25">
      <c r="A904" s="15" t="str">
        <f t="shared" si="28"/>
        <v/>
      </c>
      <c r="B904" s="25" t="str">
        <f t="shared" si="29"/>
        <v/>
      </c>
      <c r="C904" s="3" t="str">
        <f>IF(Table1[[#This Row],[Tesouro Prefixado]]="","",(B904+1)^(1/252))</f>
        <v/>
      </c>
      <c r="D904" s="2" t="str">
        <f>IF(Table1[[#This Row],[Column2]]="","",(1+D903)*(C904)-1)</f>
        <v/>
      </c>
      <c r="E904" s="1" t="str">
        <f>IF(Table1[[#This Row],[Column1]]="","",VLOOKUP(A904,COPOMs!B:E,4)+prêmio_de_risco)</f>
        <v/>
      </c>
      <c r="F904" s="3" t="str">
        <f>IF(Table1[[#This Row],[Tesouro Selic: Cenário 1]]="","",(E904+1)^(1/252))</f>
        <v/>
      </c>
      <c r="G904" s="2" t="str">
        <f>IF(Table1[[#This Row],[Column4]]="","",(1+G903)*(F904)-1)</f>
        <v/>
      </c>
      <c r="H904" s="1" t="str">
        <f>IF(Table1[[#This Row],[Column1]]="","",VLOOKUP(A904,COPOMs!B:H,7)+prêmio_de_risco)</f>
        <v/>
      </c>
      <c r="I904" s="3" t="str">
        <f>IF(Table1[[#This Row],[Tesouro Selic: Cenário 2]]="","",(H904+1)^(1/252))</f>
        <v/>
      </c>
      <c r="J904" s="2" t="str">
        <f>IF(Table1[[#This Row],[Column6]]="","",(1+J903)*(I904)-1)</f>
        <v/>
      </c>
      <c r="K904" s="1" t="str">
        <f>IF(Table1[[#This Row],[Column1]]="","",VLOOKUP(A904,COPOMs!B:K,10)+prêmio_de_risco)</f>
        <v/>
      </c>
      <c r="L904" s="3" t="str">
        <f>IF(Table1[[#This Row],[Tesouro Selic: Cenário 3]]="","",(K904+1)^(1/252))</f>
        <v/>
      </c>
      <c r="M904" s="2" t="str">
        <f>IF(Table1[[#This Row],[Column8]]="","",(1+M903)*(L904)-1)</f>
        <v/>
      </c>
    </row>
    <row r="905" spans="1:13" x14ac:dyDescent="0.25">
      <c r="A905" s="15" t="str">
        <f t="shared" si="28"/>
        <v/>
      </c>
      <c r="B905" s="25" t="str">
        <f t="shared" si="29"/>
        <v/>
      </c>
      <c r="C905" s="3" t="str">
        <f>IF(Table1[[#This Row],[Tesouro Prefixado]]="","",(B905+1)^(1/252))</f>
        <v/>
      </c>
      <c r="D905" s="2" t="str">
        <f>IF(Table1[[#This Row],[Column2]]="","",(1+D904)*(C905)-1)</f>
        <v/>
      </c>
      <c r="E905" s="1" t="str">
        <f>IF(Table1[[#This Row],[Column1]]="","",VLOOKUP(A905,COPOMs!B:E,4)+prêmio_de_risco)</f>
        <v/>
      </c>
      <c r="F905" s="3" t="str">
        <f>IF(Table1[[#This Row],[Tesouro Selic: Cenário 1]]="","",(E905+1)^(1/252))</f>
        <v/>
      </c>
      <c r="G905" s="2" t="str">
        <f>IF(Table1[[#This Row],[Column4]]="","",(1+G904)*(F905)-1)</f>
        <v/>
      </c>
      <c r="H905" s="1" t="str">
        <f>IF(Table1[[#This Row],[Column1]]="","",VLOOKUP(A905,COPOMs!B:H,7)+prêmio_de_risco)</f>
        <v/>
      </c>
      <c r="I905" s="3" t="str">
        <f>IF(Table1[[#This Row],[Tesouro Selic: Cenário 2]]="","",(H905+1)^(1/252))</f>
        <v/>
      </c>
      <c r="J905" s="2" t="str">
        <f>IF(Table1[[#This Row],[Column6]]="","",(1+J904)*(I905)-1)</f>
        <v/>
      </c>
      <c r="K905" s="1" t="str">
        <f>IF(Table1[[#This Row],[Column1]]="","",VLOOKUP(A905,COPOMs!B:K,10)+prêmio_de_risco)</f>
        <v/>
      </c>
      <c r="L905" s="3" t="str">
        <f>IF(Table1[[#This Row],[Tesouro Selic: Cenário 3]]="","",(K905+1)^(1/252))</f>
        <v/>
      </c>
      <c r="M905" s="2" t="str">
        <f>IF(Table1[[#This Row],[Column8]]="","",(1+M904)*(L905)-1)</f>
        <v/>
      </c>
    </row>
    <row r="906" spans="1:13" x14ac:dyDescent="0.25">
      <c r="A906" s="15" t="str">
        <f t="shared" si="28"/>
        <v/>
      </c>
      <c r="B906" s="25" t="str">
        <f t="shared" si="29"/>
        <v/>
      </c>
      <c r="C906" s="3" t="str">
        <f>IF(Table1[[#This Row],[Tesouro Prefixado]]="","",(B906+1)^(1/252))</f>
        <v/>
      </c>
      <c r="D906" s="2" t="str">
        <f>IF(Table1[[#This Row],[Column2]]="","",(1+D905)*(C906)-1)</f>
        <v/>
      </c>
      <c r="E906" s="1" t="str">
        <f>IF(Table1[[#This Row],[Column1]]="","",VLOOKUP(A906,COPOMs!B:E,4)+prêmio_de_risco)</f>
        <v/>
      </c>
      <c r="F906" s="3" t="str">
        <f>IF(Table1[[#This Row],[Tesouro Selic: Cenário 1]]="","",(E906+1)^(1/252))</f>
        <v/>
      </c>
      <c r="G906" s="2" t="str">
        <f>IF(Table1[[#This Row],[Column4]]="","",(1+G905)*(F906)-1)</f>
        <v/>
      </c>
      <c r="H906" s="1" t="str">
        <f>IF(Table1[[#This Row],[Column1]]="","",VLOOKUP(A906,COPOMs!B:H,7)+prêmio_de_risco)</f>
        <v/>
      </c>
      <c r="I906" s="3" t="str">
        <f>IF(Table1[[#This Row],[Tesouro Selic: Cenário 2]]="","",(H906+1)^(1/252))</f>
        <v/>
      </c>
      <c r="J906" s="2" t="str">
        <f>IF(Table1[[#This Row],[Column6]]="","",(1+J905)*(I906)-1)</f>
        <v/>
      </c>
      <c r="K906" s="1" t="str">
        <f>IF(Table1[[#This Row],[Column1]]="","",VLOOKUP(A906,COPOMs!B:K,10)+prêmio_de_risco)</f>
        <v/>
      </c>
      <c r="L906" s="3" t="str">
        <f>IF(Table1[[#This Row],[Tesouro Selic: Cenário 3]]="","",(K906+1)^(1/252))</f>
        <v/>
      </c>
      <c r="M906" s="2" t="str">
        <f>IF(Table1[[#This Row],[Column8]]="","",(1+M905)*(L906)-1)</f>
        <v/>
      </c>
    </row>
    <row r="907" spans="1:13" x14ac:dyDescent="0.25">
      <c r="A907" s="15" t="str">
        <f t="shared" si="28"/>
        <v/>
      </c>
      <c r="B907" s="25" t="str">
        <f t="shared" si="29"/>
        <v/>
      </c>
      <c r="C907" s="3" t="str">
        <f>IF(Table1[[#This Row],[Tesouro Prefixado]]="","",(B907+1)^(1/252))</f>
        <v/>
      </c>
      <c r="D907" s="2" t="str">
        <f>IF(Table1[[#This Row],[Column2]]="","",(1+D906)*(C907)-1)</f>
        <v/>
      </c>
      <c r="E907" s="1" t="str">
        <f>IF(Table1[[#This Row],[Column1]]="","",VLOOKUP(A907,COPOMs!B:E,4)+prêmio_de_risco)</f>
        <v/>
      </c>
      <c r="F907" s="3" t="str">
        <f>IF(Table1[[#This Row],[Tesouro Selic: Cenário 1]]="","",(E907+1)^(1/252))</f>
        <v/>
      </c>
      <c r="G907" s="2" t="str">
        <f>IF(Table1[[#This Row],[Column4]]="","",(1+G906)*(F907)-1)</f>
        <v/>
      </c>
      <c r="H907" s="1" t="str">
        <f>IF(Table1[[#This Row],[Column1]]="","",VLOOKUP(A907,COPOMs!B:H,7)+prêmio_de_risco)</f>
        <v/>
      </c>
      <c r="I907" s="3" t="str">
        <f>IF(Table1[[#This Row],[Tesouro Selic: Cenário 2]]="","",(H907+1)^(1/252))</f>
        <v/>
      </c>
      <c r="J907" s="2" t="str">
        <f>IF(Table1[[#This Row],[Column6]]="","",(1+J906)*(I907)-1)</f>
        <v/>
      </c>
      <c r="K907" s="1" t="str">
        <f>IF(Table1[[#This Row],[Column1]]="","",VLOOKUP(A907,COPOMs!B:K,10)+prêmio_de_risco)</f>
        <v/>
      </c>
      <c r="L907" s="3" t="str">
        <f>IF(Table1[[#This Row],[Tesouro Selic: Cenário 3]]="","",(K907+1)^(1/252))</f>
        <v/>
      </c>
      <c r="M907" s="2" t="str">
        <f>IF(Table1[[#This Row],[Column8]]="","",(1+M906)*(L907)-1)</f>
        <v/>
      </c>
    </row>
    <row r="908" spans="1:13" x14ac:dyDescent="0.25">
      <c r="A908" s="15" t="str">
        <f t="shared" si="28"/>
        <v/>
      </c>
      <c r="B908" s="25" t="str">
        <f t="shared" si="29"/>
        <v/>
      </c>
      <c r="C908" s="3" t="str">
        <f>IF(Table1[[#This Row],[Tesouro Prefixado]]="","",(B908+1)^(1/252))</f>
        <v/>
      </c>
      <c r="D908" s="2" t="str">
        <f>IF(Table1[[#This Row],[Column2]]="","",(1+D907)*(C908)-1)</f>
        <v/>
      </c>
      <c r="E908" s="1" t="str">
        <f>IF(Table1[[#This Row],[Column1]]="","",VLOOKUP(A908,COPOMs!B:E,4)+prêmio_de_risco)</f>
        <v/>
      </c>
      <c r="F908" s="3" t="str">
        <f>IF(Table1[[#This Row],[Tesouro Selic: Cenário 1]]="","",(E908+1)^(1/252))</f>
        <v/>
      </c>
      <c r="G908" s="2" t="str">
        <f>IF(Table1[[#This Row],[Column4]]="","",(1+G907)*(F908)-1)</f>
        <v/>
      </c>
      <c r="H908" s="1" t="str">
        <f>IF(Table1[[#This Row],[Column1]]="","",VLOOKUP(A908,COPOMs!B:H,7)+prêmio_de_risco)</f>
        <v/>
      </c>
      <c r="I908" s="3" t="str">
        <f>IF(Table1[[#This Row],[Tesouro Selic: Cenário 2]]="","",(H908+1)^(1/252))</f>
        <v/>
      </c>
      <c r="J908" s="2" t="str">
        <f>IF(Table1[[#This Row],[Column6]]="","",(1+J907)*(I908)-1)</f>
        <v/>
      </c>
      <c r="K908" s="1" t="str">
        <f>IF(Table1[[#This Row],[Column1]]="","",VLOOKUP(A908,COPOMs!B:K,10)+prêmio_de_risco)</f>
        <v/>
      </c>
      <c r="L908" s="3" t="str">
        <f>IF(Table1[[#This Row],[Tesouro Selic: Cenário 3]]="","",(K908+1)^(1/252))</f>
        <v/>
      </c>
      <c r="M908" s="2" t="str">
        <f>IF(Table1[[#This Row],[Column8]]="","",(1+M907)*(L908)-1)</f>
        <v/>
      </c>
    </row>
    <row r="909" spans="1:13" x14ac:dyDescent="0.25">
      <c r="A909" s="15" t="str">
        <f t="shared" si="28"/>
        <v/>
      </c>
      <c r="B909" s="25" t="str">
        <f t="shared" si="29"/>
        <v/>
      </c>
      <c r="C909" s="3" t="str">
        <f>IF(Table1[[#This Row],[Tesouro Prefixado]]="","",(B909+1)^(1/252))</f>
        <v/>
      </c>
      <c r="D909" s="2" t="str">
        <f>IF(Table1[[#This Row],[Column2]]="","",(1+D908)*(C909)-1)</f>
        <v/>
      </c>
      <c r="E909" s="1" t="str">
        <f>IF(Table1[[#This Row],[Column1]]="","",VLOOKUP(A909,COPOMs!B:E,4)+prêmio_de_risco)</f>
        <v/>
      </c>
      <c r="F909" s="3" t="str">
        <f>IF(Table1[[#This Row],[Tesouro Selic: Cenário 1]]="","",(E909+1)^(1/252))</f>
        <v/>
      </c>
      <c r="G909" s="2" t="str">
        <f>IF(Table1[[#This Row],[Column4]]="","",(1+G908)*(F909)-1)</f>
        <v/>
      </c>
      <c r="H909" s="1" t="str">
        <f>IF(Table1[[#This Row],[Column1]]="","",VLOOKUP(A909,COPOMs!B:H,7)+prêmio_de_risco)</f>
        <v/>
      </c>
      <c r="I909" s="3" t="str">
        <f>IF(Table1[[#This Row],[Tesouro Selic: Cenário 2]]="","",(H909+1)^(1/252))</f>
        <v/>
      </c>
      <c r="J909" s="2" t="str">
        <f>IF(Table1[[#This Row],[Column6]]="","",(1+J908)*(I909)-1)</f>
        <v/>
      </c>
      <c r="K909" s="1" t="str">
        <f>IF(Table1[[#This Row],[Column1]]="","",VLOOKUP(A909,COPOMs!B:K,10)+prêmio_de_risco)</f>
        <v/>
      </c>
      <c r="L909" s="3" t="str">
        <f>IF(Table1[[#This Row],[Tesouro Selic: Cenário 3]]="","",(K909+1)^(1/252))</f>
        <v/>
      </c>
      <c r="M909" s="2" t="str">
        <f>IF(Table1[[#This Row],[Column8]]="","",(1+M908)*(L909)-1)</f>
        <v/>
      </c>
    </row>
    <row r="910" spans="1:13" x14ac:dyDescent="0.25">
      <c r="A910" s="15" t="str">
        <f t="shared" si="28"/>
        <v/>
      </c>
      <c r="B910" s="25" t="str">
        <f t="shared" si="29"/>
        <v/>
      </c>
      <c r="C910" s="3" t="str">
        <f>IF(Table1[[#This Row],[Tesouro Prefixado]]="","",(B910+1)^(1/252))</f>
        <v/>
      </c>
      <c r="D910" s="2" t="str">
        <f>IF(Table1[[#This Row],[Column2]]="","",(1+D909)*(C910)-1)</f>
        <v/>
      </c>
      <c r="E910" s="1" t="str">
        <f>IF(Table1[[#This Row],[Column1]]="","",VLOOKUP(A910,COPOMs!B:E,4)+prêmio_de_risco)</f>
        <v/>
      </c>
      <c r="F910" s="3" t="str">
        <f>IF(Table1[[#This Row],[Tesouro Selic: Cenário 1]]="","",(E910+1)^(1/252))</f>
        <v/>
      </c>
      <c r="G910" s="2" t="str">
        <f>IF(Table1[[#This Row],[Column4]]="","",(1+G909)*(F910)-1)</f>
        <v/>
      </c>
      <c r="H910" s="1" t="str">
        <f>IF(Table1[[#This Row],[Column1]]="","",VLOOKUP(A910,COPOMs!B:H,7)+prêmio_de_risco)</f>
        <v/>
      </c>
      <c r="I910" s="3" t="str">
        <f>IF(Table1[[#This Row],[Tesouro Selic: Cenário 2]]="","",(H910+1)^(1/252))</f>
        <v/>
      </c>
      <c r="J910" s="2" t="str">
        <f>IF(Table1[[#This Row],[Column6]]="","",(1+J909)*(I910)-1)</f>
        <v/>
      </c>
      <c r="K910" s="1" t="str">
        <f>IF(Table1[[#This Row],[Column1]]="","",VLOOKUP(A910,COPOMs!B:K,10)+prêmio_de_risco)</f>
        <v/>
      </c>
      <c r="L910" s="3" t="str">
        <f>IF(Table1[[#This Row],[Tesouro Selic: Cenário 3]]="","",(K910+1)^(1/252))</f>
        <v/>
      </c>
      <c r="M910" s="2" t="str">
        <f>IF(Table1[[#This Row],[Column8]]="","",(1+M909)*(L910)-1)</f>
        <v/>
      </c>
    </row>
    <row r="911" spans="1:13" x14ac:dyDescent="0.25">
      <c r="A911" s="15" t="str">
        <f t="shared" si="28"/>
        <v/>
      </c>
      <c r="B911" s="25" t="str">
        <f t="shared" si="29"/>
        <v/>
      </c>
      <c r="C911" s="3" t="str">
        <f>IF(Table1[[#This Row],[Tesouro Prefixado]]="","",(B911+1)^(1/252))</f>
        <v/>
      </c>
      <c r="D911" s="2" t="str">
        <f>IF(Table1[[#This Row],[Column2]]="","",(1+D910)*(C911)-1)</f>
        <v/>
      </c>
      <c r="E911" s="1" t="str">
        <f>IF(Table1[[#This Row],[Column1]]="","",VLOOKUP(A911,COPOMs!B:E,4)+prêmio_de_risco)</f>
        <v/>
      </c>
      <c r="F911" s="3" t="str">
        <f>IF(Table1[[#This Row],[Tesouro Selic: Cenário 1]]="","",(E911+1)^(1/252))</f>
        <v/>
      </c>
      <c r="G911" s="2" t="str">
        <f>IF(Table1[[#This Row],[Column4]]="","",(1+G910)*(F911)-1)</f>
        <v/>
      </c>
      <c r="H911" s="1" t="str">
        <f>IF(Table1[[#This Row],[Column1]]="","",VLOOKUP(A911,COPOMs!B:H,7)+prêmio_de_risco)</f>
        <v/>
      </c>
      <c r="I911" s="3" t="str">
        <f>IF(Table1[[#This Row],[Tesouro Selic: Cenário 2]]="","",(H911+1)^(1/252))</f>
        <v/>
      </c>
      <c r="J911" s="2" t="str">
        <f>IF(Table1[[#This Row],[Column6]]="","",(1+J910)*(I911)-1)</f>
        <v/>
      </c>
      <c r="K911" s="1" t="str">
        <f>IF(Table1[[#This Row],[Column1]]="","",VLOOKUP(A911,COPOMs!B:K,10)+prêmio_de_risco)</f>
        <v/>
      </c>
      <c r="L911" s="3" t="str">
        <f>IF(Table1[[#This Row],[Tesouro Selic: Cenário 3]]="","",(K911+1)^(1/252))</f>
        <v/>
      </c>
      <c r="M911" s="2" t="str">
        <f>IF(Table1[[#This Row],[Column8]]="","",(1+M910)*(L911)-1)</f>
        <v/>
      </c>
    </row>
    <row r="912" spans="1:13" x14ac:dyDescent="0.25">
      <c r="A912" s="15" t="str">
        <f t="shared" si="28"/>
        <v/>
      </c>
      <c r="B912" s="25" t="str">
        <f t="shared" si="29"/>
        <v/>
      </c>
      <c r="C912" s="3" t="str">
        <f>IF(Table1[[#This Row],[Tesouro Prefixado]]="","",(B912+1)^(1/252))</f>
        <v/>
      </c>
      <c r="D912" s="2" t="str">
        <f>IF(Table1[[#This Row],[Column2]]="","",(1+D911)*(C912)-1)</f>
        <v/>
      </c>
      <c r="E912" s="1" t="str">
        <f>IF(Table1[[#This Row],[Column1]]="","",VLOOKUP(A912,COPOMs!B:E,4)+prêmio_de_risco)</f>
        <v/>
      </c>
      <c r="F912" s="3" t="str">
        <f>IF(Table1[[#This Row],[Tesouro Selic: Cenário 1]]="","",(E912+1)^(1/252))</f>
        <v/>
      </c>
      <c r="G912" s="2" t="str">
        <f>IF(Table1[[#This Row],[Column4]]="","",(1+G911)*(F912)-1)</f>
        <v/>
      </c>
      <c r="H912" s="1" t="str">
        <f>IF(Table1[[#This Row],[Column1]]="","",VLOOKUP(A912,COPOMs!B:H,7)+prêmio_de_risco)</f>
        <v/>
      </c>
      <c r="I912" s="3" t="str">
        <f>IF(Table1[[#This Row],[Tesouro Selic: Cenário 2]]="","",(H912+1)^(1/252))</f>
        <v/>
      </c>
      <c r="J912" s="2" t="str">
        <f>IF(Table1[[#This Row],[Column6]]="","",(1+J911)*(I912)-1)</f>
        <v/>
      </c>
      <c r="K912" s="1" t="str">
        <f>IF(Table1[[#This Row],[Column1]]="","",VLOOKUP(A912,COPOMs!B:K,10)+prêmio_de_risco)</f>
        <v/>
      </c>
      <c r="L912" s="3" t="str">
        <f>IF(Table1[[#This Row],[Tesouro Selic: Cenário 3]]="","",(K912+1)^(1/252))</f>
        <v/>
      </c>
      <c r="M912" s="2" t="str">
        <f>IF(Table1[[#This Row],[Column8]]="","",(1+M911)*(L912)-1)</f>
        <v/>
      </c>
    </row>
    <row r="913" spans="1:13" x14ac:dyDescent="0.25">
      <c r="A913" s="15" t="str">
        <f t="shared" si="28"/>
        <v/>
      </c>
      <c r="B913" s="25" t="str">
        <f t="shared" si="29"/>
        <v/>
      </c>
      <c r="C913" s="3" t="str">
        <f>IF(Table1[[#This Row],[Tesouro Prefixado]]="","",(B913+1)^(1/252))</f>
        <v/>
      </c>
      <c r="D913" s="2" t="str">
        <f>IF(Table1[[#This Row],[Column2]]="","",(1+D912)*(C913)-1)</f>
        <v/>
      </c>
      <c r="E913" s="1" t="str">
        <f>IF(Table1[[#This Row],[Column1]]="","",VLOOKUP(A913,COPOMs!B:E,4)+prêmio_de_risco)</f>
        <v/>
      </c>
      <c r="F913" s="3" t="str">
        <f>IF(Table1[[#This Row],[Tesouro Selic: Cenário 1]]="","",(E913+1)^(1/252))</f>
        <v/>
      </c>
      <c r="G913" s="2" t="str">
        <f>IF(Table1[[#This Row],[Column4]]="","",(1+G912)*(F913)-1)</f>
        <v/>
      </c>
      <c r="H913" s="1" t="str">
        <f>IF(Table1[[#This Row],[Column1]]="","",VLOOKUP(A913,COPOMs!B:H,7)+prêmio_de_risco)</f>
        <v/>
      </c>
      <c r="I913" s="3" t="str">
        <f>IF(Table1[[#This Row],[Tesouro Selic: Cenário 2]]="","",(H913+1)^(1/252))</f>
        <v/>
      </c>
      <c r="J913" s="2" t="str">
        <f>IF(Table1[[#This Row],[Column6]]="","",(1+J912)*(I913)-1)</f>
        <v/>
      </c>
      <c r="K913" s="1" t="str">
        <f>IF(Table1[[#This Row],[Column1]]="","",VLOOKUP(A913,COPOMs!B:K,10)+prêmio_de_risco)</f>
        <v/>
      </c>
      <c r="L913" s="3" t="str">
        <f>IF(Table1[[#This Row],[Tesouro Selic: Cenário 3]]="","",(K913+1)^(1/252))</f>
        <v/>
      </c>
      <c r="M913" s="2" t="str">
        <f>IF(Table1[[#This Row],[Column8]]="","",(1+M912)*(L913)-1)</f>
        <v/>
      </c>
    </row>
    <row r="914" spans="1:13" x14ac:dyDescent="0.25">
      <c r="A914" s="15" t="str">
        <f t="shared" si="28"/>
        <v/>
      </c>
      <c r="B914" s="25" t="str">
        <f t="shared" si="29"/>
        <v/>
      </c>
      <c r="C914" s="3" t="str">
        <f>IF(Table1[[#This Row],[Tesouro Prefixado]]="","",(B914+1)^(1/252))</f>
        <v/>
      </c>
      <c r="D914" s="2" t="str">
        <f>IF(Table1[[#This Row],[Column2]]="","",(1+D913)*(C914)-1)</f>
        <v/>
      </c>
      <c r="E914" s="1" t="str">
        <f>IF(Table1[[#This Row],[Column1]]="","",VLOOKUP(A914,COPOMs!B:E,4)+prêmio_de_risco)</f>
        <v/>
      </c>
      <c r="F914" s="3" t="str">
        <f>IF(Table1[[#This Row],[Tesouro Selic: Cenário 1]]="","",(E914+1)^(1/252))</f>
        <v/>
      </c>
      <c r="G914" s="2" t="str">
        <f>IF(Table1[[#This Row],[Column4]]="","",(1+G913)*(F914)-1)</f>
        <v/>
      </c>
      <c r="H914" s="1" t="str">
        <f>IF(Table1[[#This Row],[Column1]]="","",VLOOKUP(A914,COPOMs!B:H,7)+prêmio_de_risco)</f>
        <v/>
      </c>
      <c r="I914" s="3" t="str">
        <f>IF(Table1[[#This Row],[Tesouro Selic: Cenário 2]]="","",(H914+1)^(1/252))</f>
        <v/>
      </c>
      <c r="J914" s="2" t="str">
        <f>IF(Table1[[#This Row],[Column6]]="","",(1+J913)*(I914)-1)</f>
        <v/>
      </c>
      <c r="K914" s="1" t="str">
        <f>IF(Table1[[#This Row],[Column1]]="","",VLOOKUP(A914,COPOMs!B:K,10)+prêmio_de_risco)</f>
        <v/>
      </c>
      <c r="L914" s="3" t="str">
        <f>IF(Table1[[#This Row],[Tesouro Selic: Cenário 3]]="","",(K914+1)^(1/252))</f>
        <v/>
      </c>
      <c r="M914" s="2" t="str">
        <f>IF(Table1[[#This Row],[Column8]]="","",(1+M913)*(L914)-1)</f>
        <v/>
      </c>
    </row>
    <row r="915" spans="1:13" x14ac:dyDescent="0.25">
      <c r="A915" s="15" t="str">
        <f t="shared" si="28"/>
        <v/>
      </c>
      <c r="B915" s="25" t="str">
        <f t="shared" si="29"/>
        <v/>
      </c>
      <c r="C915" s="3" t="str">
        <f>IF(Table1[[#This Row],[Tesouro Prefixado]]="","",(B915+1)^(1/252))</f>
        <v/>
      </c>
      <c r="D915" s="2" t="str">
        <f>IF(Table1[[#This Row],[Column2]]="","",(1+D914)*(C915)-1)</f>
        <v/>
      </c>
      <c r="E915" s="1" t="str">
        <f>IF(Table1[[#This Row],[Column1]]="","",VLOOKUP(A915,COPOMs!B:E,4)+prêmio_de_risco)</f>
        <v/>
      </c>
      <c r="F915" s="3" t="str">
        <f>IF(Table1[[#This Row],[Tesouro Selic: Cenário 1]]="","",(E915+1)^(1/252))</f>
        <v/>
      </c>
      <c r="G915" s="2" t="str">
        <f>IF(Table1[[#This Row],[Column4]]="","",(1+G914)*(F915)-1)</f>
        <v/>
      </c>
      <c r="H915" s="1" t="str">
        <f>IF(Table1[[#This Row],[Column1]]="","",VLOOKUP(A915,COPOMs!B:H,7)+prêmio_de_risco)</f>
        <v/>
      </c>
      <c r="I915" s="3" t="str">
        <f>IF(Table1[[#This Row],[Tesouro Selic: Cenário 2]]="","",(H915+1)^(1/252))</f>
        <v/>
      </c>
      <c r="J915" s="2" t="str">
        <f>IF(Table1[[#This Row],[Column6]]="","",(1+J914)*(I915)-1)</f>
        <v/>
      </c>
      <c r="K915" s="1" t="str">
        <f>IF(Table1[[#This Row],[Column1]]="","",VLOOKUP(A915,COPOMs!B:K,10)+prêmio_de_risco)</f>
        <v/>
      </c>
      <c r="L915" s="3" t="str">
        <f>IF(Table1[[#This Row],[Tesouro Selic: Cenário 3]]="","",(K915+1)^(1/252))</f>
        <v/>
      </c>
      <c r="M915" s="2" t="str">
        <f>IF(Table1[[#This Row],[Column8]]="","",(1+M914)*(L915)-1)</f>
        <v/>
      </c>
    </row>
    <row r="916" spans="1:13" x14ac:dyDescent="0.25">
      <c r="A916" s="15" t="str">
        <f t="shared" si="28"/>
        <v/>
      </c>
      <c r="B916" s="25" t="str">
        <f t="shared" si="29"/>
        <v/>
      </c>
      <c r="C916" s="3" t="str">
        <f>IF(Table1[[#This Row],[Tesouro Prefixado]]="","",(B916+1)^(1/252))</f>
        <v/>
      </c>
      <c r="D916" s="2" t="str">
        <f>IF(Table1[[#This Row],[Column2]]="","",(1+D915)*(C916)-1)</f>
        <v/>
      </c>
      <c r="E916" s="1" t="str">
        <f>IF(Table1[[#This Row],[Column1]]="","",VLOOKUP(A916,COPOMs!B:E,4)+prêmio_de_risco)</f>
        <v/>
      </c>
      <c r="F916" s="3" t="str">
        <f>IF(Table1[[#This Row],[Tesouro Selic: Cenário 1]]="","",(E916+1)^(1/252))</f>
        <v/>
      </c>
      <c r="G916" s="2" t="str">
        <f>IF(Table1[[#This Row],[Column4]]="","",(1+G915)*(F916)-1)</f>
        <v/>
      </c>
      <c r="H916" s="1" t="str">
        <f>IF(Table1[[#This Row],[Column1]]="","",VLOOKUP(A916,COPOMs!B:H,7)+prêmio_de_risco)</f>
        <v/>
      </c>
      <c r="I916" s="3" t="str">
        <f>IF(Table1[[#This Row],[Tesouro Selic: Cenário 2]]="","",(H916+1)^(1/252))</f>
        <v/>
      </c>
      <c r="J916" s="2" t="str">
        <f>IF(Table1[[#This Row],[Column6]]="","",(1+J915)*(I916)-1)</f>
        <v/>
      </c>
      <c r="K916" s="1" t="str">
        <f>IF(Table1[[#This Row],[Column1]]="","",VLOOKUP(A916,COPOMs!B:K,10)+prêmio_de_risco)</f>
        <v/>
      </c>
      <c r="L916" s="3" t="str">
        <f>IF(Table1[[#This Row],[Tesouro Selic: Cenário 3]]="","",(K916+1)^(1/252))</f>
        <v/>
      </c>
      <c r="M916" s="2" t="str">
        <f>IF(Table1[[#This Row],[Column8]]="","",(1+M915)*(L916)-1)</f>
        <v/>
      </c>
    </row>
    <row r="917" spans="1:13" x14ac:dyDescent="0.25">
      <c r="A917" s="15" t="str">
        <f t="shared" si="28"/>
        <v/>
      </c>
      <c r="B917" s="25" t="str">
        <f t="shared" si="29"/>
        <v/>
      </c>
      <c r="C917" s="3" t="str">
        <f>IF(Table1[[#This Row],[Tesouro Prefixado]]="","",(B917+1)^(1/252))</f>
        <v/>
      </c>
      <c r="D917" s="2" t="str">
        <f>IF(Table1[[#This Row],[Column2]]="","",(1+D916)*(C917)-1)</f>
        <v/>
      </c>
      <c r="E917" s="1" t="str">
        <f>IF(Table1[[#This Row],[Column1]]="","",VLOOKUP(A917,COPOMs!B:E,4)+prêmio_de_risco)</f>
        <v/>
      </c>
      <c r="F917" s="3" t="str">
        <f>IF(Table1[[#This Row],[Tesouro Selic: Cenário 1]]="","",(E917+1)^(1/252))</f>
        <v/>
      </c>
      <c r="G917" s="2" t="str">
        <f>IF(Table1[[#This Row],[Column4]]="","",(1+G916)*(F917)-1)</f>
        <v/>
      </c>
      <c r="H917" s="1" t="str">
        <f>IF(Table1[[#This Row],[Column1]]="","",VLOOKUP(A917,COPOMs!B:H,7)+prêmio_de_risco)</f>
        <v/>
      </c>
      <c r="I917" s="3" t="str">
        <f>IF(Table1[[#This Row],[Tesouro Selic: Cenário 2]]="","",(H917+1)^(1/252))</f>
        <v/>
      </c>
      <c r="J917" s="2" t="str">
        <f>IF(Table1[[#This Row],[Column6]]="","",(1+J916)*(I917)-1)</f>
        <v/>
      </c>
      <c r="K917" s="1" t="str">
        <f>IF(Table1[[#This Row],[Column1]]="","",VLOOKUP(A917,COPOMs!B:K,10)+prêmio_de_risco)</f>
        <v/>
      </c>
      <c r="L917" s="3" t="str">
        <f>IF(Table1[[#This Row],[Tesouro Selic: Cenário 3]]="","",(K917+1)^(1/252))</f>
        <v/>
      </c>
      <c r="M917" s="2" t="str">
        <f>IF(Table1[[#This Row],[Column8]]="","",(1+M916)*(L917)-1)</f>
        <v/>
      </c>
    </row>
    <row r="918" spans="1:13" x14ac:dyDescent="0.25">
      <c r="A918" s="15" t="str">
        <f t="shared" si="28"/>
        <v/>
      </c>
      <c r="B918" s="25" t="str">
        <f t="shared" si="29"/>
        <v/>
      </c>
      <c r="C918" s="3" t="str">
        <f>IF(Table1[[#This Row],[Tesouro Prefixado]]="","",(B918+1)^(1/252))</f>
        <v/>
      </c>
      <c r="D918" s="2" t="str">
        <f>IF(Table1[[#This Row],[Column2]]="","",(1+D917)*(C918)-1)</f>
        <v/>
      </c>
      <c r="E918" s="1" t="str">
        <f>IF(Table1[[#This Row],[Column1]]="","",VLOOKUP(A918,COPOMs!B:E,4)+prêmio_de_risco)</f>
        <v/>
      </c>
      <c r="F918" s="3" t="str">
        <f>IF(Table1[[#This Row],[Tesouro Selic: Cenário 1]]="","",(E918+1)^(1/252))</f>
        <v/>
      </c>
      <c r="G918" s="2" t="str">
        <f>IF(Table1[[#This Row],[Column4]]="","",(1+G917)*(F918)-1)</f>
        <v/>
      </c>
      <c r="H918" s="1" t="str">
        <f>IF(Table1[[#This Row],[Column1]]="","",VLOOKUP(A918,COPOMs!B:H,7)+prêmio_de_risco)</f>
        <v/>
      </c>
      <c r="I918" s="3" t="str">
        <f>IF(Table1[[#This Row],[Tesouro Selic: Cenário 2]]="","",(H918+1)^(1/252))</f>
        <v/>
      </c>
      <c r="J918" s="2" t="str">
        <f>IF(Table1[[#This Row],[Column6]]="","",(1+J917)*(I918)-1)</f>
        <v/>
      </c>
      <c r="K918" s="1" t="str">
        <f>IF(Table1[[#This Row],[Column1]]="","",VLOOKUP(A918,COPOMs!B:K,10)+prêmio_de_risco)</f>
        <v/>
      </c>
      <c r="L918" s="3" t="str">
        <f>IF(Table1[[#This Row],[Tesouro Selic: Cenário 3]]="","",(K918+1)^(1/252))</f>
        <v/>
      </c>
      <c r="M918" s="2" t="str">
        <f>IF(Table1[[#This Row],[Column8]]="","",(1+M917)*(L918)-1)</f>
        <v/>
      </c>
    </row>
    <row r="919" spans="1:13" x14ac:dyDescent="0.25">
      <c r="A919" s="15" t="str">
        <f t="shared" si="28"/>
        <v/>
      </c>
      <c r="B919" s="25" t="str">
        <f t="shared" si="29"/>
        <v/>
      </c>
      <c r="C919" s="3" t="str">
        <f>IF(Table1[[#This Row],[Tesouro Prefixado]]="","",(B919+1)^(1/252))</f>
        <v/>
      </c>
      <c r="D919" s="2" t="str">
        <f>IF(Table1[[#This Row],[Column2]]="","",(1+D918)*(C919)-1)</f>
        <v/>
      </c>
      <c r="E919" s="1" t="str">
        <f>IF(Table1[[#This Row],[Column1]]="","",VLOOKUP(A919,COPOMs!B:E,4)+prêmio_de_risco)</f>
        <v/>
      </c>
      <c r="F919" s="3" t="str">
        <f>IF(Table1[[#This Row],[Tesouro Selic: Cenário 1]]="","",(E919+1)^(1/252))</f>
        <v/>
      </c>
      <c r="G919" s="2" t="str">
        <f>IF(Table1[[#This Row],[Column4]]="","",(1+G918)*(F919)-1)</f>
        <v/>
      </c>
      <c r="H919" s="1" t="str">
        <f>IF(Table1[[#This Row],[Column1]]="","",VLOOKUP(A919,COPOMs!B:H,7)+prêmio_de_risco)</f>
        <v/>
      </c>
      <c r="I919" s="3" t="str">
        <f>IF(Table1[[#This Row],[Tesouro Selic: Cenário 2]]="","",(H919+1)^(1/252))</f>
        <v/>
      </c>
      <c r="J919" s="2" t="str">
        <f>IF(Table1[[#This Row],[Column6]]="","",(1+J918)*(I919)-1)</f>
        <v/>
      </c>
      <c r="K919" s="1" t="str">
        <f>IF(Table1[[#This Row],[Column1]]="","",VLOOKUP(A919,COPOMs!B:K,10)+prêmio_de_risco)</f>
        <v/>
      </c>
      <c r="L919" s="3" t="str">
        <f>IF(Table1[[#This Row],[Tesouro Selic: Cenário 3]]="","",(K919+1)^(1/252))</f>
        <v/>
      </c>
      <c r="M919" s="2" t="str">
        <f>IF(Table1[[#This Row],[Column8]]="","",(1+M918)*(L919)-1)</f>
        <v/>
      </c>
    </row>
    <row r="920" spans="1:13" x14ac:dyDescent="0.25">
      <c r="A920" s="15" t="str">
        <f t="shared" si="28"/>
        <v/>
      </c>
      <c r="B920" s="25" t="str">
        <f t="shared" si="29"/>
        <v/>
      </c>
      <c r="C920" s="3" t="str">
        <f>IF(Table1[[#This Row],[Tesouro Prefixado]]="","",(B920+1)^(1/252))</f>
        <v/>
      </c>
      <c r="D920" s="2" t="str">
        <f>IF(Table1[[#This Row],[Column2]]="","",(1+D919)*(C920)-1)</f>
        <v/>
      </c>
      <c r="E920" s="1" t="str">
        <f>IF(Table1[[#This Row],[Column1]]="","",VLOOKUP(A920,COPOMs!B:E,4)+prêmio_de_risco)</f>
        <v/>
      </c>
      <c r="F920" s="3" t="str">
        <f>IF(Table1[[#This Row],[Tesouro Selic: Cenário 1]]="","",(E920+1)^(1/252))</f>
        <v/>
      </c>
      <c r="G920" s="2" t="str">
        <f>IF(Table1[[#This Row],[Column4]]="","",(1+G919)*(F920)-1)</f>
        <v/>
      </c>
      <c r="H920" s="1" t="str">
        <f>IF(Table1[[#This Row],[Column1]]="","",VLOOKUP(A920,COPOMs!B:H,7)+prêmio_de_risco)</f>
        <v/>
      </c>
      <c r="I920" s="3" t="str">
        <f>IF(Table1[[#This Row],[Tesouro Selic: Cenário 2]]="","",(H920+1)^(1/252))</f>
        <v/>
      </c>
      <c r="J920" s="2" t="str">
        <f>IF(Table1[[#This Row],[Column6]]="","",(1+J919)*(I920)-1)</f>
        <v/>
      </c>
      <c r="K920" s="1" t="str">
        <f>IF(Table1[[#This Row],[Column1]]="","",VLOOKUP(A920,COPOMs!B:K,10)+prêmio_de_risco)</f>
        <v/>
      </c>
      <c r="L920" s="3" t="str">
        <f>IF(Table1[[#This Row],[Tesouro Selic: Cenário 3]]="","",(K920+1)^(1/252))</f>
        <v/>
      </c>
      <c r="M920" s="2" t="str">
        <f>IF(Table1[[#This Row],[Column8]]="","",(1+M919)*(L920)-1)</f>
        <v/>
      </c>
    </row>
    <row r="921" spans="1:13" x14ac:dyDescent="0.25">
      <c r="A921" s="15" t="str">
        <f t="shared" si="28"/>
        <v/>
      </c>
      <c r="B921" s="25" t="str">
        <f t="shared" si="29"/>
        <v/>
      </c>
      <c r="C921" s="3" t="str">
        <f>IF(Table1[[#This Row],[Tesouro Prefixado]]="","",(B921+1)^(1/252))</f>
        <v/>
      </c>
      <c r="D921" s="2" t="str">
        <f>IF(Table1[[#This Row],[Column2]]="","",(1+D920)*(C921)-1)</f>
        <v/>
      </c>
      <c r="E921" s="1" t="str">
        <f>IF(Table1[[#This Row],[Column1]]="","",VLOOKUP(A921,COPOMs!B:E,4)+prêmio_de_risco)</f>
        <v/>
      </c>
      <c r="F921" s="3" t="str">
        <f>IF(Table1[[#This Row],[Tesouro Selic: Cenário 1]]="","",(E921+1)^(1/252))</f>
        <v/>
      </c>
      <c r="G921" s="2" t="str">
        <f>IF(Table1[[#This Row],[Column4]]="","",(1+G920)*(F921)-1)</f>
        <v/>
      </c>
      <c r="H921" s="1" t="str">
        <f>IF(Table1[[#This Row],[Column1]]="","",VLOOKUP(A921,COPOMs!B:H,7)+prêmio_de_risco)</f>
        <v/>
      </c>
      <c r="I921" s="3" t="str">
        <f>IF(Table1[[#This Row],[Tesouro Selic: Cenário 2]]="","",(H921+1)^(1/252))</f>
        <v/>
      </c>
      <c r="J921" s="2" t="str">
        <f>IF(Table1[[#This Row],[Column6]]="","",(1+J920)*(I921)-1)</f>
        <v/>
      </c>
      <c r="K921" s="1" t="str">
        <f>IF(Table1[[#This Row],[Column1]]="","",VLOOKUP(A921,COPOMs!B:K,10)+prêmio_de_risco)</f>
        <v/>
      </c>
      <c r="L921" s="3" t="str">
        <f>IF(Table1[[#This Row],[Tesouro Selic: Cenário 3]]="","",(K921+1)^(1/252))</f>
        <v/>
      </c>
      <c r="M921" s="2" t="str">
        <f>IF(Table1[[#This Row],[Column8]]="","",(1+M920)*(L921)-1)</f>
        <v/>
      </c>
    </row>
    <row r="922" spans="1:13" x14ac:dyDescent="0.25">
      <c r="A922" s="15" t="str">
        <f t="shared" si="28"/>
        <v/>
      </c>
      <c r="B922" s="25" t="str">
        <f t="shared" si="29"/>
        <v/>
      </c>
      <c r="C922" s="3" t="str">
        <f>IF(Table1[[#This Row],[Tesouro Prefixado]]="","",(B922+1)^(1/252))</f>
        <v/>
      </c>
      <c r="D922" s="2" t="str">
        <f>IF(Table1[[#This Row],[Column2]]="","",(1+D921)*(C922)-1)</f>
        <v/>
      </c>
      <c r="E922" s="1" t="str">
        <f>IF(Table1[[#This Row],[Column1]]="","",VLOOKUP(A922,COPOMs!B:E,4)+prêmio_de_risco)</f>
        <v/>
      </c>
      <c r="F922" s="3" t="str">
        <f>IF(Table1[[#This Row],[Tesouro Selic: Cenário 1]]="","",(E922+1)^(1/252))</f>
        <v/>
      </c>
      <c r="G922" s="2" t="str">
        <f>IF(Table1[[#This Row],[Column4]]="","",(1+G921)*(F922)-1)</f>
        <v/>
      </c>
      <c r="H922" s="1" t="str">
        <f>IF(Table1[[#This Row],[Column1]]="","",VLOOKUP(A922,COPOMs!B:H,7)+prêmio_de_risco)</f>
        <v/>
      </c>
      <c r="I922" s="3" t="str">
        <f>IF(Table1[[#This Row],[Tesouro Selic: Cenário 2]]="","",(H922+1)^(1/252))</f>
        <v/>
      </c>
      <c r="J922" s="2" t="str">
        <f>IF(Table1[[#This Row],[Column6]]="","",(1+J921)*(I922)-1)</f>
        <v/>
      </c>
      <c r="K922" s="1" t="str">
        <f>IF(Table1[[#This Row],[Column1]]="","",VLOOKUP(A922,COPOMs!B:K,10)+prêmio_de_risco)</f>
        <v/>
      </c>
      <c r="L922" s="3" t="str">
        <f>IF(Table1[[#This Row],[Tesouro Selic: Cenário 3]]="","",(K922+1)^(1/252))</f>
        <v/>
      </c>
      <c r="M922" s="2" t="str">
        <f>IF(Table1[[#This Row],[Column8]]="","",(1+M921)*(L922)-1)</f>
        <v/>
      </c>
    </row>
    <row r="923" spans="1:13" x14ac:dyDescent="0.25">
      <c r="A923" s="15" t="str">
        <f t="shared" si="28"/>
        <v/>
      </c>
      <c r="B923" s="25" t="str">
        <f t="shared" si="29"/>
        <v/>
      </c>
      <c r="C923" s="3" t="str">
        <f>IF(Table1[[#This Row],[Tesouro Prefixado]]="","",(B923+1)^(1/252))</f>
        <v/>
      </c>
      <c r="D923" s="2" t="str">
        <f>IF(Table1[[#This Row],[Column2]]="","",(1+D922)*(C923)-1)</f>
        <v/>
      </c>
      <c r="E923" s="1" t="str">
        <f>IF(Table1[[#This Row],[Column1]]="","",VLOOKUP(A923,COPOMs!B:E,4)+prêmio_de_risco)</f>
        <v/>
      </c>
      <c r="F923" s="3" t="str">
        <f>IF(Table1[[#This Row],[Tesouro Selic: Cenário 1]]="","",(E923+1)^(1/252))</f>
        <v/>
      </c>
      <c r="G923" s="2" t="str">
        <f>IF(Table1[[#This Row],[Column4]]="","",(1+G922)*(F923)-1)</f>
        <v/>
      </c>
      <c r="H923" s="1" t="str">
        <f>IF(Table1[[#This Row],[Column1]]="","",VLOOKUP(A923,COPOMs!B:H,7)+prêmio_de_risco)</f>
        <v/>
      </c>
      <c r="I923" s="3" t="str">
        <f>IF(Table1[[#This Row],[Tesouro Selic: Cenário 2]]="","",(H923+1)^(1/252))</f>
        <v/>
      </c>
      <c r="J923" s="2" t="str">
        <f>IF(Table1[[#This Row],[Column6]]="","",(1+J922)*(I923)-1)</f>
        <v/>
      </c>
      <c r="K923" s="1" t="str">
        <f>IF(Table1[[#This Row],[Column1]]="","",VLOOKUP(A923,COPOMs!B:K,10)+prêmio_de_risco)</f>
        <v/>
      </c>
      <c r="L923" s="3" t="str">
        <f>IF(Table1[[#This Row],[Tesouro Selic: Cenário 3]]="","",(K923+1)^(1/252))</f>
        <v/>
      </c>
      <c r="M923" s="2" t="str">
        <f>IF(Table1[[#This Row],[Column8]]="","",(1+M922)*(L923)-1)</f>
        <v/>
      </c>
    </row>
    <row r="924" spans="1:13" x14ac:dyDescent="0.25">
      <c r="A924" s="15" t="str">
        <f t="shared" si="28"/>
        <v/>
      </c>
      <c r="B924" s="25" t="str">
        <f t="shared" si="29"/>
        <v/>
      </c>
      <c r="C924" s="3" t="str">
        <f>IF(Table1[[#This Row],[Tesouro Prefixado]]="","",(B924+1)^(1/252))</f>
        <v/>
      </c>
      <c r="D924" s="2" t="str">
        <f>IF(Table1[[#This Row],[Column2]]="","",(1+D923)*(C924)-1)</f>
        <v/>
      </c>
      <c r="E924" s="1" t="str">
        <f>IF(Table1[[#This Row],[Column1]]="","",VLOOKUP(A924,COPOMs!B:E,4)+prêmio_de_risco)</f>
        <v/>
      </c>
      <c r="F924" s="3" t="str">
        <f>IF(Table1[[#This Row],[Tesouro Selic: Cenário 1]]="","",(E924+1)^(1/252))</f>
        <v/>
      </c>
      <c r="G924" s="2" t="str">
        <f>IF(Table1[[#This Row],[Column4]]="","",(1+G923)*(F924)-1)</f>
        <v/>
      </c>
      <c r="H924" s="1" t="str">
        <f>IF(Table1[[#This Row],[Column1]]="","",VLOOKUP(A924,COPOMs!B:H,7)+prêmio_de_risco)</f>
        <v/>
      </c>
      <c r="I924" s="3" t="str">
        <f>IF(Table1[[#This Row],[Tesouro Selic: Cenário 2]]="","",(H924+1)^(1/252))</f>
        <v/>
      </c>
      <c r="J924" s="2" t="str">
        <f>IF(Table1[[#This Row],[Column6]]="","",(1+J923)*(I924)-1)</f>
        <v/>
      </c>
      <c r="K924" s="1" t="str">
        <f>IF(Table1[[#This Row],[Column1]]="","",VLOOKUP(A924,COPOMs!B:K,10)+prêmio_de_risco)</f>
        <v/>
      </c>
      <c r="L924" s="3" t="str">
        <f>IF(Table1[[#This Row],[Tesouro Selic: Cenário 3]]="","",(K924+1)^(1/252))</f>
        <v/>
      </c>
      <c r="M924" s="2" t="str">
        <f>IF(Table1[[#This Row],[Column8]]="","",(1+M923)*(L924)-1)</f>
        <v/>
      </c>
    </row>
    <row r="925" spans="1:13" x14ac:dyDescent="0.25">
      <c r="A925" s="15" t="str">
        <f t="shared" si="28"/>
        <v/>
      </c>
      <c r="B925" s="25" t="str">
        <f t="shared" si="29"/>
        <v/>
      </c>
      <c r="C925" s="3" t="str">
        <f>IF(Table1[[#This Row],[Tesouro Prefixado]]="","",(B925+1)^(1/252))</f>
        <v/>
      </c>
      <c r="D925" s="2" t="str">
        <f>IF(Table1[[#This Row],[Column2]]="","",(1+D924)*(C925)-1)</f>
        <v/>
      </c>
      <c r="E925" s="1" t="str">
        <f>IF(Table1[[#This Row],[Column1]]="","",VLOOKUP(A925,COPOMs!B:E,4)+prêmio_de_risco)</f>
        <v/>
      </c>
      <c r="F925" s="3" t="str">
        <f>IF(Table1[[#This Row],[Tesouro Selic: Cenário 1]]="","",(E925+1)^(1/252))</f>
        <v/>
      </c>
      <c r="G925" s="2" t="str">
        <f>IF(Table1[[#This Row],[Column4]]="","",(1+G924)*(F925)-1)</f>
        <v/>
      </c>
      <c r="H925" s="1" t="str">
        <f>IF(Table1[[#This Row],[Column1]]="","",VLOOKUP(A925,COPOMs!B:H,7)+prêmio_de_risco)</f>
        <v/>
      </c>
      <c r="I925" s="3" t="str">
        <f>IF(Table1[[#This Row],[Tesouro Selic: Cenário 2]]="","",(H925+1)^(1/252))</f>
        <v/>
      </c>
      <c r="J925" s="2" t="str">
        <f>IF(Table1[[#This Row],[Column6]]="","",(1+J924)*(I925)-1)</f>
        <v/>
      </c>
      <c r="K925" s="1" t="str">
        <f>IF(Table1[[#This Row],[Column1]]="","",VLOOKUP(A925,COPOMs!B:K,10)+prêmio_de_risco)</f>
        <v/>
      </c>
      <c r="L925" s="3" t="str">
        <f>IF(Table1[[#This Row],[Tesouro Selic: Cenário 3]]="","",(K925+1)^(1/252))</f>
        <v/>
      </c>
      <c r="M925" s="2" t="str">
        <f>IF(Table1[[#This Row],[Column8]]="","",(1+M924)*(L925)-1)</f>
        <v/>
      </c>
    </row>
    <row r="926" spans="1:13" x14ac:dyDescent="0.25">
      <c r="A926" s="15" t="str">
        <f t="shared" si="28"/>
        <v/>
      </c>
      <c r="B926" s="25" t="str">
        <f t="shared" si="29"/>
        <v/>
      </c>
      <c r="C926" s="3" t="str">
        <f>IF(Table1[[#This Row],[Tesouro Prefixado]]="","",(B926+1)^(1/252))</f>
        <v/>
      </c>
      <c r="D926" s="2" t="str">
        <f>IF(Table1[[#This Row],[Column2]]="","",(1+D925)*(C926)-1)</f>
        <v/>
      </c>
      <c r="E926" s="1" t="str">
        <f>IF(Table1[[#This Row],[Column1]]="","",VLOOKUP(A926,COPOMs!B:E,4)+prêmio_de_risco)</f>
        <v/>
      </c>
      <c r="F926" s="3" t="str">
        <f>IF(Table1[[#This Row],[Tesouro Selic: Cenário 1]]="","",(E926+1)^(1/252))</f>
        <v/>
      </c>
      <c r="G926" s="2" t="str">
        <f>IF(Table1[[#This Row],[Column4]]="","",(1+G925)*(F926)-1)</f>
        <v/>
      </c>
      <c r="H926" s="1" t="str">
        <f>IF(Table1[[#This Row],[Column1]]="","",VLOOKUP(A926,COPOMs!B:H,7)+prêmio_de_risco)</f>
        <v/>
      </c>
      <c r="I926" s="3" t="str">
        <f>IF(Table1[[#This Row],[Tesouro Selic: Cenário 2]]="","",(H926+1)^(1/252))</f>
        <v/>
      </c>
      <c r="J926" s="2" t="str">
        <f>IF(Table1[[#This Row],[Column6]]="","",(1+J925)*(I926)-1)</f>
        <v/>
      </c>
      <c r="K926" s="1" t="str">
        <f>IF(Table1[[#This Row],[Column1]]="","",VLOOKUP(A926,COPOMs!B:K,10)+prêmio_de_risco)</f>
        <v/>
      </c>
      <c r="L926" s="3" t="str">
        <f>IF(Table1[[#This Row],[Tesouro Selic: Cenário 3]]="","",(K926+1)^(1/252))</f>
        <v/>
      </c>
      <c r="M926" s="2" t="str">
        <f>IF(Table1[[#This Row],[Column8]]="","",(1+M925)*(L926)-1)</f>
        <v/>
      </c>
    </row>
    <row r="927" spans="1:13" x14ac:dyDescent="0.25">
      <c r="A927" s="15" t="str">
        <f t="shared" si="28"/>
        <v/>
      </c>
      <c r="B927" s="25" t="str">
        <f t="shared" si="29"/>
        <v/>
      </c>
      <c r="C927" s="3" t="str">
        <f>IF(Table1[[#This Row],[Tesouro Prefixado]]="","",(B927+1)^(1/252))</f>
        <v/>
      </c>
      <c r="D927" s="2" t="str">
        <f>IF(Table1[[#This Row],[Column2]]="","",(1+D926)*(C927)-1)</f>
        <v/>
      </c>
      <c r="E927" s="1" t="str">
        <f>IF(Table1[[#This Row],[Column1]]="","",VLOOKUP(A927,COPOMs!B:E,4)+prêmio_de_risco)</f>
        <v/>
      </c>
      <c r="F927" s="3" t="str">
        <f>IF(Table1[[#This Row],[Tesouro Selic: Cenário 1]]="","",(E927+1)^(1/252))</f>
        <v/>
      </c>
      <c r="G927" s="2" t="str">
        <f>IF(Table1[[#This Row],[Column4]]="","",(1+G926)*(F927)-1)</f>
        <v/>
      </c>
      <c r="H927" s="1" t="str">
        <f>IF(Table1[[#This Row],[Column1]]="","",VLOOKUP(A927,COPOMs!B:H,7)+prêmio_de_risco)</f>
        <v/>
      </c>
      <c r="I927" s="3" t="str">
        <f>IF(Table1[[#This Row],[Tesouro Selic: Cenário 2]]="","",(H927+1)^(1/252))</f>
        <v/>
      </c>
      <c r="J927" s="2" t="str">
        <f>IF(Table1[[#This Row],[Column6]]="","",(1+J926)*(I927)-1)</f>
        <v/>
      </c>
      <c r="K927" s="1" t="str">
        <f>IF(Table1[[#This Row],[Column1]]="","",VLOOKUP(A927,COPOMs!B:K,10)+prêmio_de_risco)</f>
        <v/>
      </c>
      <c r="L927" s="3" t="str">
        <f>IF(Table1[[#This Row],[Tesouro Selic: Cenário 3]]="","",(K927+1)^(1/252))</f>
        <v/>
      </c>
      <c r="M927" s="2" t="str">
        <f>IF(Table1[[#This Row],[Column8]]="","",(1+M926)*(L927)-1)</f>
        <v/>
      </c>
    </row>
    <row r="928" spans="1:13" x14ac:dyDescent="0.25">
      <c r="A928" s="15" t="str">
        <f t="shared" si="28"/>
        <v/>
      </c>
      <c r="B928" s="25" t="str">
        <f t="shared" si="29"/>
        <v/>
      </c>
      <c r="C928" s="3" t="str">
        <f>IF(Table1[[#This Row],[Tesouro Prefixado]]="","",(B928+1)^(1/252))</f>
        <v/>
      </c>
      <c r="D928" s="2" t="str">
        <f>IF(Table1[[#This Row],[Column2]]="","",(1+D927)*(C928)-1)</f>
        <v/>
      </c>
      <c r="E928" s="1" t="str">
        <f>IF(Table1[[#This Row],[Column1]]="","",VLOOKUP(A928,COPOMs!B:E,4)+prêmio_de_risco)</f>
        <v/>
      </c>
      <c r="F928" s="3" t="str">
        <f>IF(Table1[[#This Row],[Tesouro Selic: Cenário 1]]="","",(E928+1)^(1/252))</f>
        <v/>
      </c>
      <c r="G928" s="2" t="str">
        <f>IF(Table1[[#This Row],[Column4]]="","",(1+G927)*(F928)-1)</f>
        <v/>
      </c>
      <c r="H928" s="1" t="str">
        <f>IF(Table1[[#This Row],[Column1]]="","",VLOOKUP(A928,COPOMs!B:H,7)+prêmio_de_risco)</f>
        <v/>
      </c>
      <c r="I928" s="3" t="str">
        <f>IF(Table1[[#This Row],[Tesouro Selic: Cenário 2]]="","",(H928+1)^(1/252))</f>
        <v/>
      </c>
      <c r="J928" s="2" t="str">
        <f>IF(Table1[[#This Row],[Column6]]="","",(1+J927)*(I928)-1)</f>
        <v/>
      </c>
      <c r="K928" s="1" t="str">
        <f>IF(Table1[[#This Row],[Column1]]="","",VLOOKUP(A928,COPOMs!B:K,10)+prêmio_de_risco)</f>
        <v/>
      </c>
      <c r="L928" s="3" t="str">
        <f>IF(Table1[[#This Row],[Tesouro Selic: Cenário 3]]="","",(K928+1)^(1/252))</f>
        <v/>
      </c>
      <c r="M928" s="2" t="str">
        <f>IF(Table1[[#This Row],[Column8]]="","",(1+M927)*(L928)-1)</f>
        <v/>
      </c>
    </row>
    <row r="929" spans="1:13" x14ac:dyDescent="0.25">
      <c r="A929" s="15" t="str">
        <f t="shared" si="28"/>
        <v/>
      </c>
      <c r="B929" s="25" t="str">
        <f t="shared" si="29"/>
        <v/>
      </c>
      <c r="C929" s="3" t="str">
        <f>IF(Table1[[#This Row],[Tesouro Prefixado]]="","",(B929+1)^(1/252))</f>
        <v/>
      </c>
      <c r="D929" s="2" t="str">
        <f>IF(Table1[[#This Row],[Column2]]="","",(1+D928)*(C929)-1)</f>
        <v/>
      </c>
      <c r="E929" s="1" t="str">
        <f>IF(Table1[[#This Row],[Column1]]="","",VLOOKUP(A929,COPOMs!B:E,4)+prêmio_de_risco)</f>
        <v/>
      </c>
      <c r="F929" s="3" t="str">
        <f>IF(Table1[[#This Row],[Tesouro Selic: Cenário 1]]="","",(E929+1)^(1/252))</f>
        <v/>
      </c>
      <c r="G929" s="2" t="str">
        <f>IF(Table1[[#This Row],[Column4]]="","",(1+G928)*(F929)-1)</f>
        <v/>
      </c>
      <c r="H929" s="1" t="str">
        <f>IF(Table1[[#This Row],[Column1]]="","",VLOOKUP(A929,COPOMs!B:H,7)+prêmio_de_risco)</f>
        <v/>
      </c>
      <c r="I929" s="3" t="str">
        <f>IF(Table1[[#This Row],[Tesouro Selic: Cenário 2]]="","",(H929+1)^(1/252))</f>
        <v/>
      </c>
      <c r="J929" s="2" t="str">
        <f>IF(Table1[[#This Row],[Column6]]="","",(1+J928)*(I929)-1)</f>
        <v/>
      </c>
      <c r="K929" s="1" t="str">
        <f>IF(Table1[[#This Row],[Column1]]="","",VLOOKUP(A929,COPOMs!B:K,10)+prêmio_de_risco)</f>
        <v/>
      </c>
      <c r="L929" s="3" t="str">
        <f>IF(Table1[[#This Row],[Tesouro Selic: Cenário 3]]="","",(K929+1)^(1/252))</f>
        <v/>
      </c>
      <c r="M929" s="2" t="str">
        <f>IF(Table1[[#This Row],[Column8]]="","",(1+M928)*(L929)-1)</f>
        <v/>
      </c>
    </row>
    <row r="930" spans="1:13" x14ac:dyDescent="0.25">
      <c r="A930" s="15" t="str">
        <f t="shared" si="28"/>
        <v/>
      </c>
      <c r="B930" s="25" t="str">
        <f t="shared" si="29"/>
        <v/>
      </c>
      <c r="C930" s="3" t="str">
        <f>IF(Table1[[#This Row],[Tesouro Prefixado]]="","",(B930+1)^(1/252))</f>
        <v/>
      </c>
      <c r="D930" s="2" t="str">
        <f>IF(Table1[[#This Row],[Column2]]="","",(1+D929)*(C930)-1)</f>
        <v/>
      </c>
      <c r="E930" s="1" t="str">
        <f>IF(Table1[[#This Row],[Column1]]="","",VLOOKUP(A930,COPOMs!B:E,4)+prêmio_de_risco)</f>
        <v/>
      </c>
      <c r="F930" s="3" t="str">
        <f>IF(Table1[[#This Row],[Tesouro Selic: Cenário 1]]="","",(E930+1)^(1/252))</f>
        <v/>
      </c>
      <c r="G930" s="2" t="str">
        <f>IF(Table1[[#This Row],[Column4]]="","",(1+G929)*(F930)-1)</f>
        <v/>
      </c>
      <c r="H930" s="1" t="str">
        <f>IF(Table1[[#This Row],[Column1]]="","",VLOOKUP(A930,COPOMs!B:H,7)+prêmio_de_risco)</f>
        <v/>
      </c>
      <c r="I930" s="3" t="str">
        <f>IF(Table1[[#This Row],[Tesouro Selic: Cenário 2]]="","",(H930+1)^(1/252))</f>
        <v/>
      </c>
      <c r="J930" s="2" t="str">
        <f>IF(Table1[[#This Row],[Column6]]="","",(1+J929)*(I930)-1)</f>
        <v/>
      </c>
      <c r="K930" s="1" t="str">
        <f>IF(Table1[[#This Row],[Column1]]="","",VLOOKUP(A930,COPOMs!B:K,10)+prêmio_de_risco)</f>
        <v/>
      </c>
      <c r="L930" s="3" t="str">
        <f>IF(Table1[[#This Row],[Tesouro Selic: Cenário 3]]="","",(K930+1)^(1/252))</f>
        <v/>
      </c>
      <c r="M930" s="2" t="str">
        <f>IF(Table1[[#This Row],[Column8]]="","",(1+M929)*(L930)-1)</f>
        <v/>
      </c>
    </row>
    <row r="931" spans="1:13" x14ac:dyDescent="0.25">
      <c r="A931" s="15" t="str">
        <f t="shared" si="28"/>
        <v/>
      </c>
      <c r="B931" s="25" t="str">
        <f t="shared" si="29"/>
        <v/>
      </c>
      <c r="C931" s="3" t="str">
        <f>IF(Table1[[#This Row],[Tesouro Prefixado]]="","",(B931+1)^(1/252))</f>
        <v/>
      </c>
      <c r="D931" s="2" t="str">
        <f>IF(Table1[[#This Row],[Column2]]="","",(1+D930)*(C931)-1)</f>
        <v/>
      </c>
      <c r="E931" s="1" t="str">
        <f>IF(Table1[[#This Row],[Column1]]="","",VLOOKUP(A931,COPOMs!B:E,4)+prêmio_de_risco)</f>
        <v/>
      </c>
      <c r="F931" s="3" t="str">
        <f>IF(Table1[[#This Row],[Tesouro Selic: Cenário 1]]="","",(E931+1)^(1/252))</f>
        <v/>
      </c>
      <c r="G931" s="2" t="str">
        <f>IF(Table1[[#This Row],[Column4]]="","",(1+G930)*(F931)-1)</f>
        <v/>
      </c>
      <c r="H931" s="1" t="str">
        <f>IF(Table1[[#This Row],[Column1]]="","",VLOOKUP(A931,COPOMs!B:H,7)+prêmio_de_risco)</f>
        <v/>
      </c>
      <c r="I931" s="3" t="str">
        <f>IF(Table1[[#This Row],[Tesouro Selic: Cenário 2]]="","",(H931+1)^(1/252))</f>
        <v/>
      </c>
      <c r="J931" s="2" t="str">
        <f>IF(Table1[[#This Row],[Column6]]="","",(1+J930)*(I931)-1)</f>
        <v/>
      </c>
      <c r="K931" s="1" t="str">
        <f>IF(Table1[[#This Row],[Column1]]="","",VLOOKUP(A931,COPOMs!B:K,10)+prêmio_de_risco)</f>
        <v/>
      </c>
      <c r="L931" s="3" t="str">
        <f>IF(Table1[[#This Row],[Tesouro Selic: Cenário 3]]="","",(K931+1)^(1/252))</f>
        <v/>
      </c>
      <c r="M931" s="2" t="str">
        <f>IF(Table1[[#This Row],[Column8]]="","",(1+M930)*(L931)-1)</f>
        <v/>
      </c>
    </row>
    <row r="932" spans="1:13" x14ac:dyDescent="0.25">
      <c r="A932" s="15" t="str">
        <f t="shared" si="28"/>
        <v/>
      </c>
      <c r="B932" s="25" t="str">
        <f t="shared" si="29"/>
        <v/>
      </c>
      <c r="C932" s="3" t="str">
        <f>IF(Table1[[#This Row],[Tesouro Prefixado]]="","",(B932+1)^(1/252))</f>
        <v/>
      </c>
      <c r="D932" s="2" t="str">
        <f>IF(Table1[[#This Row],[Column2]]="","",(1+D931)*(C932)-1)</f>
        <v/>
      </c>
      <c r="E932" s="1" t="str">
        <f>IF(Table1[[#This Row],[Column1]]="","",VLOOKUP(A932,COPOMs!B:E,4)+prêmio_de_risco)</f>
        <v/>
      </c>
      <c r="F932" s="3" t="str">
        <f>IF(Table1[[#This Row],[Tesouro Selic: Cenário 1]]="","",(E932+1)^(1/252))</f>
        <v/>
      </c>
      <c r="G932" s="2" t="str">
        <f>IF(Table1[[#This Row],[Column4]]="","",(1+G931)*(F932)-1)</f>
        <v/>
      </c>
      <c r="H932" s="1" t="str">
        <f>IF(Table1[[#This Row],[Column1]]="","",VLOOKUP(A932,COPOMs!B:H,7)+prêmio_de_risco)</f>
        <v/>
      </c>
      <c r="I932" s="3" t="str">
        <f>IF(Table1[[#This Row],[Tesouro Selic: Cenário 2]]="","",(H932+1)^(1/252))</f>
        <v/>
      </c>
      <c r="J932" s="2" t="str">
        <f>IF(Table1[[#This Row],[Column6]]="","",(1+J931)*(I932)-1)</f>
        <v/>
      </c>
      <c r="K932" s="1" t="str">
        <f>IF(Table1[[#This Row],[Column1]]="","",VLOOKUP(A932,COPOMs!B:K,10)+prêmio_de_risco)</f>
        <v/>
      </c>
      <c r="L932" s="3" t="str">
        <f>IF(Table1[[#This Row],[Tesouro Selic: Cenário 3]]="","",(K932+1)^(1/252))</f>
        <v/>
      </c>
      <c r="M932" s="2" t="str">
        <f>IF(Table1[[#This Row],[Column8]]="","",(1+M931)*(L932)-1)</f>
        <v/>
      </c>
    </row>
    <row r="933" spans="1:13" x14ac:dyDescent="0.25">
      <c r="A933" s="15" t="str">
        <f t="shared" si="28"/>
        <v/>
      </c>
      <c r="B933" s="25" t="str">
        <f t="shared" si="29"/>
        <v/>
      </c>
      <c r="C933" s="3" t="str">
        <f>IF(Table1[[#This Row],[Tesouro Prefixado]]="","",(B933+1)^(1/252))</f>
        <v/>
      </c>
      <c r="D933" s="2" t="str">
        <f>IF(Table1[[#This Row],[Column2]]="","",(1+D932)*(C933)-1)</f>
        <v/>
      </c>
      <c r="E933" s="1" t="str">
        <f>IF(Table1[[#This Row],[Column1]]="","",VLOOKUP(A933,COPOMs!B:E,4)+prêmio_de_risco)</f>
        <v/>
      </c>
      <c r="F933" s="3" t="str">
        <f>IF(Table1[[#This Row],[Tesouro Selic: Cenário 1]]="","",(E933+1)^(1/252))</f>
        <v/>
      </c>
      <c r="G933" s="2" t="str">
        <f>IF(Table1[[#This Row],[Column4]]="","",(1+G932)*(F933)-1)</f>
        <v/>
      </c>
      <c r="H933" s="1" t="str">
        <f>IF(Table1[[#This Row],[Column1]]="","",VLOOKUP(A933,COPOMs!B:H,7)+prêmio_de_risco)</f>
        <v/>
      </c>
      <c r="I933" s="3" t="str">
        <f>IF(Table1[[#This Row],[Tesouro Selic: Cenário 2]]="","",(H933+1)^(1/252))</f>
        <v/>
      </c>
      <c r="J933" s="2" t="str">
        <f>IF(Table1[[#This Row],[Column6]]="","",(1+J932)*(I933)-1)</f>
        <v/>
      </c>
      <c r="K933" s="1" t="str">
        <f>IF(Table1[[#This Row],[Column1]]="","",VLOOKUP(A933,COPOMs!B:K,10)+prêmio_de_risco)</f>
        <v/>
      </c>
      <c r="L933" s="3" t="str">
        <f>IF(Table1[[#This Row],[Tesouro Selic: Cenário 3]]="","",(K933+1)^(1/252))</f>
        <v/>
      </c>
      <c r="M933" s="2" t="str">
        <f>IF(Table1[[#This Row],[Column8]]="","",(1+M932)*(L933)-1)</f>
        <v/>
      </c>
    </row>
    <row r="934" spans="1:13" x14ac:dyDescent="0.25">
      <c r="A934" s="15" t="str">
        <f t="shared" si="28"/>
        <v/>
      </c>
      <c r="B934" s="25" t="str">
        <f t="shared" si="29"/>
        <v/>
      </c>
      <c r="C934" s="3" t="str">
        <f>IF(Table1[[#This Row],[Tesouro Prefixado]]="","",(B934+1)^(1/252))</f>
        <v/>
      </c>
      <c r="D934" s="2" t="str">
        <f>IF(Table1[[#This Row],[Column2]]="","",(1+D933)*(C934)-1)</f>
        <v/>
      </c>
      <c r="E934" s="1" t="str">
        <f>IF(Table1[[#This Row],[Column1]]="","",VLOOKUP(A934,COPOMs!B:E,4)+prêmio_de_risco)</f>
        <v/>
      </c>
      <c r="F934" s="3" t="str">
        <f>IF(Table1[[#This Row],[Tesouro Selic: Cenário 1]]="","",(E934+1)^(1/252))</f>
        <v/>
      </c>
      <c r="G934" s="2" t="str">
        <f>IF(Table1[[#This Row],[Column4]]="","",(1+G933)*(F934)-1)</f>
        <v/>
      </c>
      <c r="H934" s="1" t="str">
        <f>IF(Table1[[#This Row],[Column1]]="","",VLOOKUP(A934,COPOMs!B:H,7)+prêmio_de_risco)</f>
        <v/>
      </c>
      <c r="I934" s="3" t="str">
        <f>IF(Table1[[#This Row],[Tesouro Selic: Cenário 2]]="","",(H934+1)^(1/252))</f>
        <v/>
      </c>
      <c r="J934" s="2" t="str">
        <f>IF(Table1[[#This Row],[Column6]]="","",(1+J933)*(I934)-1)</f>
        <v/>
      </c>
      <c r="K934" s="1" t="str">
        <f>IF(Table1[[#This Row],[Column1]]="","",VLOOKUP(A934,COPOMs!B:K,10)+prêmio_de_risco)</f>
        <v/>
      </c>
      <c r="L934" s="3" t="str">
        <f>IF(Table1[[#This Row],[Tesouro Selic: Cenário 3]]="","",(K934+1)^(1/252))</f>
        <v/>
      </c>
      <c r="M934" s="2" t="str">
        <f>IF(Table1[[#This Row],[Column8]]="","",(1+M933)*(L934)-1)</f>
        <v/>
      </c>
    </row>
    <row r="935" spans="1:13" x14ac:dyDescent="0.25">
      <c r="A935" s="15" t="str">
        <f t="shared" si="28"/>
        <v/>
      </c>
      <c r="B935" s="25" t="str">
        <f t="shared" si="29"/>
        <v/>
      </c>
      <c r="C935" s="3" t="str">
        <f>IF(Table1[[#This Row],[Tesouro Prefixado]]="","",(B935+1)^(1/252))</f>
        <v/>
      </c>
      <c r="D935" s="2" t="str">
        <f>IF(Table1[[#This Row],[Column2]]="","",(1+D934)*(C935)-1)</f>
        <v/>
      </c>
      <c r="E935" s="1" t="str">
        <f>IF(Table1[[#This Row],[Column1]]="","",VLOOKUP(A935,COPOMs!B:E,4)+prêmio_de_risco)</f>
        <v/>
      </c>
      <c r="F935" s="3" t="str">
        <f>IF(Table1[[#This Row],[Tesouro Selic: Cenário 1]]="","",(E935+1)^(1/252))</f>
        <v/>
      </c>
      <c r="G935" s="2" t="str">
        <f>IF(Table1[[#This Row],[Column4]]="","",(1+G934)*(F935)-1)</f>
        <v/>
      </c>
      <c r="H935" s="1" t="str">
        <f>IF(Table1[[#This Row],[Column1]]="","",VLOOKUP(A935,COPOMs!B:H,7)+prêmio_de_risco)</f>
        <v/>
      </c>
      <c r="I935" s="3" t="str">
        <f>IF(Table1[[#This Row],[Tesouro Selic: Cenário 2]]="","",(H935+1)^(1/252))</f>
        <v/>
      </c>
      <c r="J935" s="2" t="str">
        <f>IF(Table1[[#This Row],[Column6]]="","",(1+J934)*(I935)-1)</f>
        <v/>
      </c>
      <c r="K935" s="1" t="str">
        <f>IF(Table1[[#This Row],[Column1]]="","",VLOOKUP(A935,COPOMs!B:K,10)+prêmio_de_risco)</f>
        <v/>
      </c>
      <c r="L935" s="3" t="str">
        <f>IF(Table1[[#This Row],[Tesouro Selic: Cenário 3]]="","",(K935+1)^(1/252))</f>
        <v/>
      </c>
      <c r="M935" s="2" t="str">
        <f>IF(Table1[[#This Row],[Column8]]="","",(1+M934)*(L935)-1)</f>
        <v/>
      </c>
    </row>
    <row r="936" spans="1:13" x14ac:dyDescent="0.25">
      <c r="A936" s="15" t="str">
        <f t="shared" si="28"/>
        <v/>
      </c>
      <c r="B936" s="25" t="str">
        <f t="shared" si="29"/>
        <v/>
      </c>
      <c r="C936" s="3" t="str">
        <f>IF(Table1[[#This Row],[Tesouro Prefixado]]="","",(B936+1)^(1/252))</f>
        <v/>
      </c>
      <c r="D936" s="2" t="str">
        <f>IF(Table1[[#This Row],[Column2]]="","",(1+D935)*(C936)-1)</f>
        <v/>
      </c>
      <c r="E936" s="1" t="str">
        <f>IF(Table1[[#This Row],[Column1]]="","",VLOOKUP(A936,COPOMs!B:E,4)+prêmio_de_risco)</f>
        <v/>
      </c>
      <c r="F936" s="3" t="str">
        <f>IF(Table1[[#This Row],[Tesouro Selic: Cenário 1]]="","",(E936+1)^(1/252))</f>
        <v/>
      </c>
      <c r="G936" s="2" t="str">
        <f>IF(Table1[[#This Row],[Column4]]="","",(1+G935)*(F936)-1)</f>
        <v/>
      </c>
      <c r="H936" s="1" t="str">
        <f>IF(Table1[[#This Row],[Column1]]="","",VLOOKUP(A936,COPOMs!B:H,7)+prêmio_de_risco)</f>
        <v/>
      </c>
      <c r="I936" s="3" t="str">
        <f>IF(Table1[[#This Row],[Tesouro Selic: Cenário 2]]="","",(H936+1)^(1/252))</f>
        <v/>
      </c>
      <c r="J936" s="2" t="str">
        <f>IF(Table1[[#This Row],[Column6]]="","",(1+J935)*(I936)-1)</f>
        <v/>
      </c>
      <c r="K936" s="1" t="str">
        <f>IF(Table1[[#This Row],[Column1]]="","",VLOOKUP(A936,COPOMs!B:K,10)+prêmio_de_risco)</f>
        <v/>
      </c>
      <c r="L936" s="3" t="str">
        <f>IF(Table1[[#This Row],[Tesouro Selic: Cenário 3]]="","",(K936+1)^(1/252))</f>
        <v/>
      </c>
      <c r="M936" s="2" t="str">
        <f>IF(Table1[[#This Row],[Column8]]="","",(1+M935)*(L936)-1)</f>
        <v/>
      </c>
    </row>
    <row r="937" spans="1:13" x14ac:dyDescent="0.25">
      <c r="A937" s="15" t="str">
        <f t="shared" si="28"/>
        <v/>
      </c>
      <c r="B937" s="25" t="str">
        <f t="shared" si="29"/>
        <v/>
      </c>
      <c r="C937" s="3" t="str">
        <f>IF(Table1[[#This Row],[Tesouro Prefixado]]="","",(B937+1)^(1/252))</f>
        <v/>
      </c>
      <c r="D937" s="2" t="str">
        <f>IF(Table1[[#This Row],[Column2]]="","",(1+D936)*(C937)-1)</f>
        <v/>
      </c>
      <c r="E937" s="1" t="str">
        <f>IF(Table1[[#This Row],[Column1]]="","",VLOOKUP(A937,COPOMs!B:E,4)+prêmio_de_risco)</f>
        <v/>
      </c>
      <c r="F937" s="3" t="str">
        <f>IF(Table1[[#This Row],[Tesouro Selic: Cenário 1]]="","",(E937+1)^(1/252))</f>
        <v/>
      </c>
      <c r="G937" s="2" t="str">
        <f>IF(Table1[[#This Row],[Column4]]="","",(1+G936)*(F937)-1)</f>
        <v/>
      </c>
      <c r="H937" s="1" t="str">
        <f>IF(Table1[[#This Row],[Column1]]="","",VLOOKUP(A937,COPOMs!B:H,7)+prêmio_de_risco)</f>
        <v/>
      </c>
      <c r="I937" s="3" t="str">
        <f>IF(Table1[[#This Row],[Tesouro Selic: Cenário 2]]="","",(H937+1)^(1/252))</f>
        <v/>
      </c>
      <c r="J937" s="2" t="str">
        <f>IF(Table1[[#This Row],[Column6]]="","",(1+J936)*(I937)-1)</f>
        <v/>
      </c>
      <c r="K937" s="1" t="str">
        <f>IF(Table1[[#This Row],[Column1]]="","",VLOOKUP(A937,COPOMs!B:K,10)+prêmio_de_risco)</f>
        <v/>
      </c>
      <c r="L937" s="3" t="str">
        <f>IF(Table1[[#This Row],[Tesouro Selic: Cenário 3]]="","",(K937+1)^(1/252))</f>
        <v/>
      </c>
      <c r="M937" s="2" t="str">
        <f>IF(Table1[[#This Row],[Column8]]="","",(1+M936)*(L937)-1)</f>
        <v/>
      </c>
    </row>
    <row r="938" spans="1:13" x14ac:dyDescent="0.25">
      <c r="A938" s="15" t="str">
        <f t="shared" si="28"/>
        <v/>
      </c>
      <c r="B938" s="25" t="str">
        <f t="shared" si="29"/>
        <v/>
      </c>
      <c r="C938" s="3" t="str">
        <f>IF(Table1[[#This Row],[Tesouro Prefixado]]="","",(B938+1)^(1/252))</f>
        <v/>
      </c>
      <c r="D938" s="2" t="str">
        <f>IF(Table1[[#This Row],[Column2]]="","",(1+D937)*(C938)-1)</f>
        <v/>
      </c>
      <c r="E938" s="1" t="str">
        <f>IF(Table1[[#This Row],[Column1]]="","",VLOOKUP(A938,COPOMs!B:E,4)+prêmio_de_risco)</f>
        <v/>
      </c>
      <c r="F938" s="3" t="str">
        <f>IF(Table1[[#This Row],[Tesouro Selic: Cenário 1]]="","",(E938+1)^(1/252))</f>
        <v/>
      </c>
      <c r="G938" s="2" t="str">
        <f>IF(Table1[[#This Row],[Column4]]="","",(1+G937)*(F938)-1)</f>
        <v/>
      </c>
      <c r="H938" s="1" t="str">
        <f>IF(Table1[[#This Row],[Column1]]="","",VLOOKUP(A938,COPOMs!B:H,7)+prêmio_de_risco)</f>
        <v/>
      </c>
      <c r="I938" s="3" t="str">
        <f>IF(Table1[[#This Row],[Tesouro Selic: Cenário 2]]="","",(H938+1)^(1/252))</f>
        <v/>
      </c>
      <c r="J938" s="2" t="str">
        <f>IF(Table1[[#This Row],[Column6]]="","",(1+J937)*(I938)-1)</f>
        <v/>
      </c>
      <c r="K938" s="1" t="str">
        <f>IF(Table1[[#This Row],[Column1]]="","",VLOOKUP(A938,COPOMs!B:K,10)+prêmio_de_risco)</f>
        <v/>
      </c>
      <c r="L938" s="3" t="str">
        <f>IF(Table1[[#This Row],[Tesouro Selic: Cenário 3]]="","",(K938+1)^(1/252))</f>
        <v/>
      </c>
      <c r="M938" s="2" t="str">
        <f>IF(Table1[[#This Row],[Column8]]="","",(1+M937)*(L938)-1)</f>
        <v/>
      </c>
    </row>
    <row r="939" spans="1:13" x14ac:dyDescent="0.25">
      <c r="A939" s="15" t="str">
        <f t="shared" si="28"/>
        <v/>
      </c>
      <c r="B939" s="25" t="str">
        <f t="shared" si="29"/>
        <v/>
      </c>
      <c r="C939" s="3" t="str">
        <f>IF(Table1[[#This Row],[Tesouro Prefixado]]="","",(B939+1)^(1/252))</f>
        <v/>
      </c>
      <c r="D939" s="2" t="str">
        <f>IF(Table1[[#This Row],[Column2]]="","",(1+D938)*(C939)-1)</f>
        <v/>
      </c>
      <c r="E939" s="1" t="str">
        <f>IF(Table1[[#This Row],[Column1]]="","",VLOOKUP(A939,COPOMs!B:E,4)+prêmio_de_risco)</f>
        <v/>
      </c>
      <c r="F939" s="3" t="str">
        <f>IF(Table1[[#This Row],[Tesouro Selic: Cenário 1]]="","",(E939+1)^(1/252))</f>
        <v/>
      </c>
      <c r="G939" s="2" t="str">
        <f>IF(Table1[[#This Row],[Column4]]="","",(1+G938)*(F939)-1)</f>
        <v/>
      </c>
      <c r="H939" s="1" t="str">
        <f>IF(Table1[[#This Row],[Column1]]="","",VLOOKUP(A939,COPOMs!B:H,7)+prêmio_de_risco)</f>
        <v/>
      </c>
      <c r="I939" s="3" t="str">
        <f>IF(Table1[[#This Row],[Tesouro Selic: Cenário 2]]="","",(H939+1)^(1/252))</f>
        <v/>
      </c>
      <c r="J939" s="2" t="str">
        <f>IF(Table1[[#This Row],[Column6]]="","",(1+J938)*(I939)-1)</f>
        <v/>
      </c>
      <c r="K939" s="1" t="str">
        <f>IF(Table1[[#This Row],[Column1]]="","",VLOOKUP(A939,COPOMs!B:K,10)+prêmio_de_risco)</f>
        <v/>
      </c>
      <c r="L939" s="3" t="str">
        <f>IF(Table1[[#This Row],[Tesouro Selic: Cenário 3]]="","",(K939+1)^(1/252))</f>
        <v/>
      </c>
      <c r="M939" s="2" t="str">
        <f>IF(Table1[[#This Row],[Column8]]="","",(1+M938)*(L939)-1)</f>
        <v/>
      </c>
    </row>
    <row r="940" spans="1:13" x14ac:dyDescent="0.25">
      <c r="A940" s="15" t="str">
        <f t="shared" si="28"/>
        <v/>
      </c>
      <c r="B940" s="25" t="str">
        <f t="shared" si="29"/>
        <v/>
      </c>
      <c r="C940" s="3" t="str">
        <f>IF(Table1[[#This Row],[Tesouro Prefixado]]="","",(B940+1)^(1/252))</f>
        <v/>
      </c>
      <c r="D940" s="2" t="str">
        <f>IF(Table1[[#This Row],[Column2]]="","",(1+D939)*(C940)-1)</f>
        <v/>
      </c>
      <c r="E940" s="1" t="str">
        <f>IF(Table1[[#This Row],[Column1]]="","",VLOOKUP(A940,COPOMs!B:E,4)+prêmio_de_risco)</f>
        <v/>
      </c>
      <c r="F940" s="3" t="str">
        <f>IF(Table1[[#This Row],[Tesouro Selic: Cenário 1]]="","",(E940+1)^(1/252))</f>
        <v/>
      </c>
      <c r="G940" s="2" t="str">
        <f>IF(Table1[[#This Row],[Column4]]="","",(1+G939)*(F940)-1)</f>
        <v/>
      </c>
      <c r="H940" s="1" t="str">
        <f>IF(Table1[[#This Row],[Column1]]="","",VLOOKUP(A940,COPOMs!B:H,7)+prêmio_de_risco)</f>
        <v/>
      </c>
      <c r="I940" s="3" t="str">
        <f>IF(Table1[[#This Row],[Tesouro Selic: Cenário 2]]="","",(H940+1)^(1/252))</f>
        <v/>
      </c>
      <c r="J940" s="2" t="str">
        <f>IF(Table1[[#This Row],[Column6]]="","",(1+J939)*(I940)-1)</f>
        <v/>
      </c>
      <c r="K940" s="1" t="str">
        <f>IF(Table1[[#This Row],[Column1]]="","",VLOOKUP(A940,COPOMs!B:K,10)+prêmio_de_risco)</f>
        <v/>
      </c>
      <c r="L940" s="3" t="str">
        <f>IF(Table1[[#This Row],[Tesouro Selic: Cenário 3]]="","",(K940+1)^(1/252))</f>
        <v/>
      </c>
      <c r="M940" s="2" t="str">
        <f>IF(Table1[[#This Row],[Column8]]="","",(1+M939)*(L940)-1)</f>
        <v/>
      </c>
    </row>
    <row r="941" spans="1:13" x14ac:dyDescent="0.25">
      <c r="A941" s="15" t="str">
        <f t="shared" si="28"/>
        <v/>
      </c>
      <c r="B941" s="25" t="str">
        <f t="shared" si="29"/>
        <v/>
      </c>
      <c r="C941" s="3" t="str">
        <f>IF(Table1[[#This Row],[Tesouro Prefixado]]="","",(B941+1)^(1/252))</f>
        <v/>
      </c>
      <c r="D941" s="2" t="str">
        <f>IF(Table1[[#This Row],[Column2]]="","",(1+D940)*(C941)-1)</f>
        <v/>
      </c>
      <c r="E941" s="1" t="str">
        <f>IF(Table1[[#This Row],[Column1]]="","",VLOOKUP(A941,COPOMs!B:E,4)+prêmio_de_risco)</f>
        <v/>
      </c>
      <c r="F941" s="3" t="str">
        <f>IF(Table1[[#This Row],[Tesouro Selic: Cenário 1]]="","",(E941+1)^(1/252))</f>
        <v/>
      </c>
      <c r="G941" s="2" t="str">
        <f>IF(Table1[[#This Row],[Column4]]="","",(1+G940)*(F941)-1)</f>
        <v/>
      </c>
      <c r="H941" s="1" t="str">
        <f>IF(Table1[[#This Row],[Column1]]="","",VLOOKUP(A941,COPOMs!B:H,7)+prêmio_de_risco)</f>
        <v/>
      </c>
      <c r="I941" s="3" t="str">
        <f>IF(Table1[[#This Row],[Tesouro Selic: Cenário 2]]="","",(H941+1)^(1/252))</f>
        <v/>
      </c>
      <c r="J941" s="2" t="str">
        <f>IF(Table1[[#This Row],[Column6]]="","",(1+J940)*(I941)-1)</f>
        <v/>
      </c>
      <c r="K941" s="1" t="str">
        <f>IF(Table1[[#This Row],[Column1]]="","",VLOOKUP(A941,COPOMs!B:K,10)+prêmio_de_risco)</f>
        <v/>
      </c>
      <c r="L941" s="3" t="str">
        <f>IF(Table1[[#This Row],[Tesouro Selic: Cenário 3]]="","",(K941+1)^(1/252))</f>
        <v/>
      </c>
      <c r="M941" s="2" t="str">
        <f>IF(Table1[[#This Row],[Column8]]="","",(1+M940)*(L941)-1)</f>
        <v/>
      </c>
    </row>
    <row r="942" spans="1:13" x14ac:dyDescent="0.25">
      <c r="A942" s="15" t="str">
        <f t="shared" si="28"/>
        <v/>
      </c>
      <c r="B942" s="25" t="str">
        <f t="shared" si="29"/>
        <v/>
      </c>
      <c r="C942" s="3" t="str">
        <f>IF(Table1[[#This Row],[Tesouro Prefixado]]="","",(B942+1)^(1/252))</f>
        <v/>
      </c>
      <c r="D942" s="2" t="str">
        <f>IF(Table1[[#This Row],[Column2]]="","",(1+D941)*(C942)-1)</f>
        <v/>
      </c>
      <c r="E942" s="1" t="str">
        <f>IF(Table1[[#This Row],[Column1]]="","",VLOOKUP(A942,COPOMs!B:E,4)+prêmio_de_risco)</f>
        <v/>
      </c>
      <c r="F942" s="3" t="str">
        <f>IF(Table1[[#This Row],[Tesouro Selic: Cenário 1]]="","",(E942+1)^(1/252))</f>
        <v/>
      </c>
      <c r="G942" s="2" t="str">
        <f>IF(Table1[[#This Row],[Column4]]="","",(1+G941)*(F942)-1)</f>
        <v/>
      </c>
      <c r="H942" s="1" t="str">
        <f>IF(Table1[[#This Row],[Column1]]="","",VLOOKUP(A942,COPOMs!B:H,7)+prêmio_de_risco)</f>
        <v/>
      </c>
      <c r="I942" s="3" t="str">
        <f>IF(Table1[[#This Row],[Tesouro Selic: Cenário 2]]="","",(H942+1)^(1/252))</f>
        <v/>
      </c>
      <c r="J942" s="2" t="str">
        <f>IF(Table1[[#This Row],[Column6]]="","",(1+J941)*(I942)-1)</f>
        <v/>
      </c>
      <c r="K942" s="1" t="str">
        <f>IF(Table1[[#This Row],[Column1]]="","",VLOOKUP(A942,COPOMs!B:K,10)+prêmio_de_risco)</f>
        <v/>
      </c>
      <c r="L942" s="3" t="str">
        <f>IF(Table1[[#This Row],[Tesouro Selic: Cenário 3]]="","",(K942+1)^(1/252))</f>
        <v/>
      </c>
      <c r="M942" s="2" t="str">
        <f>IF(Table1[[#This Row],[Column8]]="","",(1+M941)*(L942)-1)</f>
        <v/>
      </c>
    </row>
    <row r="943" spans="1:13" x14ac:dyDescent="0.25">
      <c r="A943" s="15" t="str">
        <f t="shared" si="28"/>
        <v/>
      </c>
      <c r="B943" s="25" t="str">
        <f t="shared" si="29"/>
        <v/>
      </c>
      <c r="C943" s="3" t="str">
        <f>IF(Table1[[#This Row],[Tesouro Prefixado]]="","",(B943+1)^(1/252))</f>
        <v/>
      </c>
      <c r="D943" s="2" t="str">
        <f>IF(Table1[[#This Row],[Column2]]="","",(1+D942)*(C943)-1)</f>
        <v/>
      </c>
      <c r="E943" s="1" t="str">
        <f>IF(Table1[[#This Row],[Column1]]="","",VLOOKUP(A943,COPOMs!B:E,4)+prêmio_de_risco)</f>
        <v/>
      </c>
      <c r="F943" s="3" t="str">
        <f>IF(Table1[[#This Row],[Tesouro Selic: Cenário 1]]="","",(E943+1)^(1/252))</f>
        <v/>
      </c>
      <c r="G943" s="2" t="str">
        <f>IF(Table1[[#This Row],[Column4]]="","",(1+G942)*(F943)-1)</f>
        <v/>
      </c>
      <c r="H943" s="1" t="str">
        <f>IF(Table1[[#This Row],[Column1]]="","",VLOOKUP(A943,COPOMs!B:H,7)+prêmio_de_risco)</f>
        <v/>
      </c>
      <c r="I943" s="3" t="str">
        <f>IF(Table1[[#This Row],[Tesouro Selic: Cenário 2]]="","",(H943+1)^(1/252))</f>
        <v/>
      </c>
      <c r="J943" s="2" t="str">
        <f>IF(Table1[[#This Row],[Column6]]="","",(1+J942)*(I943)-1)</f>
        <v/>
      </c>
      <c r="K943" s="1" t="str">
        <f>IF(Table1[[#This Row],[Column1]]="","",VLOOKUP(A943,COPOMs!B:K,10)+prêmio_de_risco)</f>
        <v/>
      </c>
      <c r="L943" s="3" t="str">
        <f>IF(Table1[[#This Row],[Tesouro Selic: Cenário 3]]="","",(K943+1)^(1/252))</f>
        <v/>
      </c>
      <c r="M943" s="2" t="str">
        <f>IF(Table1[[#This Row],[Column8]]="","",(1+M942)*(L943)-1)</f>
        <v/>
      </c>
    </row>
    <row r="944" spans="1:13" x14ac:dyDescent="0.25">
      <c r="A944" s="15" t="str">
        <f t="shared" si="28"/>
        <v/>
      </c>
      <c r="B944" s="25" t="str">
        <f t="shared" si="29"/>
        <v/>
      </c>
      <c r="C944" s="3" t="str">
        <f>IF(Table1[[#This Row],[Tesouro Prefixado]]="","",(B944+1)^(1/252))</f>
        <v/>
      </c>
      <c r="D944" s="2" t="str">
        <f>IF(Table1[[#This Row],[Column2]]="","",(1+D943)*(C944)-1)</f>
        <v/>
      </c>
      <c r="E944" s="1" t="str">
        <f>IF(Table1[[#This Row],[Column1]]="","",VLOOKUP(A944,COPOMs!B:E,4)+prêmio_de_risco)</f>
        <v/>
      </c>
      <c r="F944" s="3" t="str">
        <f>IF(Table1[[#This Row],[Tesouro Selic: Cenário 1]]="","",(E944+1)^(1/252))</f>
        <v/>
      </c>
      <c r="G944" s="2" t="str">
        <f>IF(Table1[[#This Row],[Column4]]="","",(1+G943)*(F944)-1)</f>
        <v/>
      </c>
      <c r="H944" s="1" t="str">
        <f>IF(Table1[[#This Row],[Column1]]="","",VLOOKUP(A944,COPOMs!B:H,7)+prêmio_de_risco)</f>
        <v/>
      </c>
      <c r="I944" s="3" t="str">
        <f>IF(Table1[[#This Row],[Tesouro Selic: Cenário 2]]="","",(H944+1)^(1/252))</f>
        <v/>
      </c>
      <c r="J944" s="2" t="str">
        <f>IF(Table1[[#This Row],[Column6]]="","",(1+J943)*(I944)-1)</f>
        <v/>
      </c>
      <c r="K944" s="1" t="str">
        <f>IF(Table1[[#This Row],[Column1]]="","",VLOOKUP(A944,COPOMs!B:K,10)+prêmio_de_risco)</f>
        <v/>
      </c>
      <c r="L944" s="3" t="str">
        <f>IF(Table1[[#This Row],[Tesouro Selic: Cenário 3]]="","",(K944+1)^(1/252))</f>
        <v/>
      </c>
      <c r="M944" s="2" t="str">
        <f>IF(Table1[[#This Row],[Column8]]="","",(1+M943)*(L944)-1)</f>
        <v/>
      </c>
    </row>
    <row r="945" spans="1:13" x14ac:dyDescent="0.25">
      <c r="A945" s="15" t="str">
        <f t="shared" si="28"/>
        <v/>
      </c>
      <c r="B945" s="25" t="str">
        <f t="shared" si="29"/>
        <v/>
      </c>
      <c r="C945" s="3" t="str">
        <f>IF(Table1[[#This Row],[Tesouro Prefixado]]="","",(B945+1)^(1/252))</f>
        <v/>
      </c>
      <c r="D945" s="2" t="str">
        <f>IF(Table1[[#This Row],[Column2]]="","",(1+D944)*(C945)-1)</f>
        <v/>
      </c>
      <c r="E945" s="1" t="str">
        <f>IF(Table1[[#This Row],[Column1]]="","",VLOOKUP(A945,COPOMs!B:E,4)+prêmio_de_risco)</f>
        <v/>
      </c>
      <c r="F945" s="3" t="str">
        <f>IF(Table1[[#This Row],[Tesouro Selic: Cenário 1]]="","",(E945+1)^(1/252))</f>
        <v/>
      </c>
      <c r="G945" s="2" t="str">
        <f>IF(Table1[[#This Row],[Column4]]="","",(1+G944)*(F945)-1)</f>
        <v/>
      </c>
      <c r="H945" s="1" t="str">
        <f>IF(Table1[[#This Row],[Column1]]="","",VLOOKUP(A945,COPOMs!B:H,7)+prêmio_de_risco)</f>
        <v/>
      </c>
      <c r="I945" s="3" t="str">
        <f>IF(Table1[[#This Row],[Tesouro Selic: Cenário 2]]="","",(H945+1)^(1/252))</f>
        <v/>
      </c>
      <c r="J945" s="2" t="str">
        <f>IF(Table1[[#This Row],[Column6]]="","",(1+J944)*(I945)-1)</f>
        <v/>
      </c>
      <c r="K945" s="1" t="str">
        <f>IF(Table1[[#This Row],[Column1]]="","",VLOOKUP(A945,COPOMs!B:K,10)+prêmio_de_risco)</f>
        <v/>
      </c>
      <c r="L945" s="3" t="str">
        <f>IF(Table1[[#This Row],[Tesouro Selic: Cenário 3]]="","",(K945+1)^(1/252))</f>
        <v/>
      </c>
      <c r="M945" s="2" t="str">
        <f>IF(Table1[[#This Row],[Column8]]="","",(1+M944)*(L945)-1)</f>
        <v/>
      </c>
    </row>
    <row r="946" spans="1:13" x14ac:dyDescent="0.25">
      <c r="A946" s="15" t="str">
        <f t="shared" si="28"/>
        <v/>
      </c>
      <c r="B946" s="25" t="str">
        <f t="shared" si="29"/>
        <v/>
      </c>
      <c r="C946" s="3" t="str">
        <f>IF(Table1[[#This Row],[Tesouro Prefixado]]="","",(B946+1)^(1/252))</f>
        <v/>
      </c>
      <c r="D946" s="2" t="str">
        <f>IF(Table1[[#This Row],[Column2]]="","",(1+D945)*(C946)-1)</f>
        <v/>
      </c>
      <c r="E946" s="1" t="str">
        <f>IF(Table1[[#This Row],[Column1]]="","",VLOOKUP(A946,COPOMs!B:E,4)+prêmio_de_risco)</f>
        <v/>
      </c>
      <c r="F946" s="3" t="str">
        <f>IF(Table1[[#This Row],[Tesouro Selic: Cenário 1]]="","",(E946+1)^(1/252))</f>
        <v/>
      </c>
      <c r="G946" s="2" t="str">
        <f>IF(Table1[[#This Row],[Column4]]="","",(1+G945)*(F946)-1)</f>
        <v/>
      </c>
      <c r="H946" s="1" t="str">
        <f>IF(Table1[[#This Row],[Column1]]="","",VLOOKUP(A946,COPOMs!B:H,7)+prêmio_de_risco)</f>
        <v/>
      </c>
      <c r="I946" s="3" t="str">
        <f>IF(Table1[[#This Row],[Tesouro Selic: Cenário 2]]="","",(H946+1)^(1/252))</f>
        <v/>
      </c>
      <c r="J946" s="2" t="str">
        <f>IF(Table1[[#This Row],[Column6]]="","",(1+J945)*(I946)-1)</f>
        <v/>
      </c>
      <c r="K946" s="1" t="str">
        <f>IF(Table1[[#This Row],[Column1]]="","",VLOOKUP(A946,COPOMs!B:K,10)+prêmio_de_risco)</f>
        <v/>
      </c>
      <c r="L946" s="3" t="str">
        <f>IF(Table1[[#This Row],[Tesouro Selic: Cenário 3]]="","",(K946+1)^(1/252))</f>
        <v/>
      </c>
      <c r="M946" s="2" t="str">
        <f>IF(Table1[[#This Row],[Column8]]="","",(1+M945)*(L946)-1)</f>
        <v/>
      </c>
    </row>
    <row r="947" spans="1:13" x14ac:dyDescent="0.25">
      <c r="A947" s="15" t="str">
        <f t="shared" si="28"/>
        <v/>
      </c>
      <c r="B947" s="25" t="str">
        <f t="shared" si="29"/>
        <v/>
      </c>
      <c r="C947" s="3" t="str">
        <f>IF(Table1[[#This Row],[Tesouro Prefixado]]="","",(B947+1)^(1/252))</f>
        <v/>
      </c>
      <c r="D947" s="2" t="str">
        <f>IF(Table1[[#This Row],[Column2]]="","",(1+D946)*(C947)-1)</f>
        <v/>
      </c>
      <c r="E947" s="1" t="str">
        <f>IF(Table1[[#This Row],[Column1]]="","",VLOOKUP(A947,COPOMs!B:E,4)+prêmio_de_risco)</f>
        <v/>
      </c>
      <c r="F947" s="3" t="str">
        <f>IF(Table1[[#This Row],[Tesouro Selic: Cenário 1]]="","",(E947+1)^(1/252))</f>
        <v/>
      </c>
      <c r="G947" s="2" t="str">
        <f>IF(Table1[[#This Row],[Column4]]="","",(1+G946)*(F947)-1)</f>
        <v/>
      </c>
      <c r="H947" s="1" t="str">
        <f>IF(Table1[[#This Row],[Column1]]="","",VLOOKUP(A947,COPOMs!B:H,7)+prêmio_de_risco)</f>
        <v/>
      </c>
      <c r="I947" s="3" t="str">
        <f>IF(Table1[[#This Row],[Tesouro Selic: Cenário 2]]="","",(H947+1)^(1/252))</f>
        <v/>
      </c>
      <c r="J947" s="2" t="str">
        <f>IF(Table1[[#This Row],[Column6]]="","",(1+J946)*(I947)-1)</f>
        <v/>
      </c>
      <c r="K947" s="1" t="str">
        <f>IF(Table1[[#This Row],[Column1]]="","",VLOOKUP(A947,COPOMs!B:K,10)+prêmio_de_risco)</f>
        <v/>
      </c>
      <c r="L947" s="3" t="str">
        <f>IF(Table1[[#This Row],[Tesouro Selic: Cenário 3]]="","",(K947+1)^(1/252))</f>
        <v/>
      </c>
      <c r="M947" s="2" t="str">
        <f>IF(Table1[[#This Row],[Column8]]="","",(1+M946)*(L947)-1)</f>
        <v/>
      </c>
    </row>
    <row r="948" spans="1:13" x14ac:dyDescent="0.25">
      <c r="A948" s="15" t="str">
        <f t="shared" si="28"/>
        <v/>
      </c>
      <c r="B948" s="25" t="str">
        <f t="shared" si="29"/>
        <v/>
      </c>
      <c r="C948" s="3" t="str">
        <f>IF(Table1[[#This Row],[Tesouro Prefixado]]="","",(B948+1)^(1/252))</f>
        <v/>
      </c>
      <c r="D948" s="2" t="str">
        <f>IF(Table1[[#This Row],[Column2]]="","",(1+D947)*(C948)-1)</f>
        <v/>
      </c>
      <c r="E948" s="1" t="str">
        <f>IF(Table1[[#This Row],[Column1]]="","",VLOOKUP(A948,COPOMs!B:E,4)+prêmio_de_risco)</f>
        <v/>
      </c>
      <c r="F948" s="3" t="str">
        <f>IF(Table1[[#This Row],[Tesouro Selic: Cenário 1]]="","",(E948+1)^(1/252))</f>
        <v/>
      </c>
      <c r="G948" s="2" t="str">
        <f>IF(Table1[[#This Row],[Column4]]="","",(1+G947)*(F948)-1)</f>
        <v/>
      </c>
      <c r="H948" s="1" t="str">
        <f>IF(Table1[[#This Row],[Column1]]="","",VLOOKUP(A948,COPOMs!B:H,7)+prêmio_de_risco)</f>
        <v/>
      </c>
      <c r="I948" s="3" t="str">
        <f>IF(Table1[[#This Row],[Tesouro Selic: Cenário 2]]="","",(H948+1)^(1/252))</f>
        <v/>
      </c>
      <c r="J948" s="2" t="str">
        <f>IF(Table1[[#This Row],[Column6]]="","",(1+J947)*(I948)-1)</f>
        <v/>
      </c>
      <c r="K948" s="1" t="str">
        <f>IF(Table1[[#This Row],[Column1]]="","",VLOOKUP(A948,COPOMs!B:K,10)+prêmio_de_risco)</f>
        <v/>
      </c>
      <c r="L948" s="3" t="str">
        <f>IF(Table1[[#This Row],[Tesouro Selic: Cenário 3]]="","",(K948+1)^(1/252))</f>
        <v/>
      </c>
      <c r="M948" s="2" t="str">
        <f>IF(Table1[[#This Row],[Column8]]="","",(1+M947)*(L948)-1)</f>
        <v/>
      </c>
    </row>
    <row r="949" spans="1:13" x14ac:dyDescent="0.25">
      <c r="A949" s="15" t="str">
        <f t="shared" si="28"/>
        <v/>
      </c>
      <c r="B949" s="25" t="str">
        <f t="shared" si="29"/>
        <v/>
      </c>
      <c r="C949" s="3" t="str">
        <f>IF(Table1[[#This Row],[Tesouro Prefixado]]="","",(B949+1)^(1/252))</f>
        <v/>
      </c>
      <c r="D949" s="2" t="str">
        <f>IF(Table1[[#This Row],[Column2]]="","",(1+D948)*(C949)-1)</f>
        <v/>
      </c>
      <c r="E949" s="1" t="str">
        <f>IF(Table1[[#This Row],[Column1]]="","",VLOOKUP(A949,COPOMs!B:E,4)+prêmio_de_risco)</f>
        <v/>
      </c>
      <c r="F949" s="3" t="str">
        <f>IF(Table1[[#This Row],[Tesouro Selic: Cenário 1]]="","",(E949+1)^(1/252))</f>
        <v/>
      </c>
      <c r="G949" s="2" t="str">
        <f>IF(Table1[[#This Row],[Column4]]="","",(1+G948)*(F949)-1)</f>
        <v/>
      </c>
      <c r="H949" s="1" t="str">
        <f>IF(Table1[[#This Row],[Column1]]="","",VLOOKUP(A949,COPOMs!B:H,7)+prêmio_de_risco)</f>
        <v/>
      </c>
      <c r="I949" s="3" t="str">
        <f>IF(Table1[[#This Row],[Tesouro Selic: Cenário 2]]="","",(H949+1)^(1/252))</f>
        <v/>
      </c>
      <c r="J949" s="2" t="str">
        <f>IF(Table1[[#This Row],[Column6]]="","",(1+J948)*(I949)-1)</f>
        <v/>
      </c>
      <c r="K949" s="1" t="str">
        <f>IF(Table1[[#This Row],[Column1]]="","",VLOOKUP(A949,COPOMs!B:K,10)+prêmio_de_risco)</f>
        <v/>
      </c>
      <c r="L949" s="3" t="str">
        <f>IF(Table1[[#This Row],[Tesouro Selic: Cenário 3]]="","",(K949+1)^(1/252))</f>
        <v/>
      </c>
      <c r="M949" s="2" t="str">
        <f>IF(Table1[[#This Row],[Column8]]="","",(1+M948)*(L949)-1)</f>
        <v/>
      </c>
    </row>
    <row r="950" spans="1:13" x14ac:dyDescent="0.25">
      <c r="A950" s="15" t="str">
        <f t="shared" si="28"/>
        <v/>
      </c>
      <c r="B950" s="25" t="str">
        <f t="shared" si="29"/>
        <v/>
      </c>
      <c r="C950" s="3" t="str">
        <f>IF(Table1[[#This Row],[Tesouro Prefixado]]="","",(B950+1)^(1/252))</f>
        <v/>
      </c>
      <c r="D950" s="2" t="str">
        <f>IF(Table1[[#This Row],[Column2]]="","",(1+D949)*(C950)-1)</f>
        <v/>
      </c>
      <c r="E950" s="1" t="str">
        <f>IF(Table1[[#This Row],[Column1]]="","",VLOOKUP(A950,COPOMs!B:E,4)+prêmio_de_risco)</f>
        <v/>
      </c>
      <c r="F950" s="3" t="str">
        <f>IF(Table1[[#This Row],[Tesouro Selic: Cenário 1]]="","",(E950+1)^(1/252))</f>
        <v/>
      </c>
      <c r="G950" s="2" t="str">
        <f>IF(Table1[[#This Row],[Column4]]="","",(1+G949)*(F950)-1)</f>
        <v/>
      </c>
      <c r="H950" s="1" t="str">
        <f>IF(Table1[[#This Row],[Column1]]="","",VLOOKUP(A950,COPOMs!B:H,7)+prêmio_de_risco)</f>
        <v/>
      </c>
      <c r="I950" s="3" t="str">
        <f>IF(Table1[[#This Row],[Tesouro Selic: Cenário 2]]="","",(H950+1)^(1/252))</f>
        <v/>
      </c>
      <c r="J950" s="2" t="str">
        <f>IF(Table1[[#This Row],[Column6]]="","",(1+J949)*(I950)-1)</f>
        <v/>
      </c>
      <c r="K950" s="1" t="str">
        <f>IF(Table1[[#This Row],[Column1]]="","",VLOOKUP(A950,COPOMs!B:K,10)+prêmio_de_risco)</f>
        <v/>
      </c>
      <c r="L950" s="3" t="str">
        <f>IF(Table1[[#This Row],[Tesouro Selic: Cenário 3]]="","",(K950+1)^(1/252))</f>
        <v/>
      </c>
      <c r="M950" s="2" t="str">
        <f>IF(Table1[[#This Row],[Column8]]="","",(1+M949)*(L950)-1)</f>
        <v/>
      </c>
    </row>
    <row r="951" spans="1:13" x14ac:dyDescent="0.25">
      <c r="A951" s="15" t="str">
        <f t="shared" si="28"/>
        <v/>
      </c>
      <c r="B951" s="25" t="str">
        <f t="shared" si="29"/>
        <v/>
      </c>
      <c r="C951" s="3" t="str">
        <f>IF(Table1[[#This Row],[Tesouro Prefixado]]="","",(B951+1)^(1/252))</f>
        <v/>
      </c>
      <c r="D951" s="2" t="str">
        <f>IF(Table1[[#This Row],[Column2]]="","",(1+D950)*(C951)-1)</f>
        <v/>
      </c>
      <c r="E951" s="1" t="str">
        <f>IF(Table1[[#This Row],[Column1]]="","",VLOOKUP(A951,COPOMs!B:E,4)+prêmio_de_risco)</f>
        <v/>
      </c>
      <c r="F951" s="3" t="str">
        <f>IF(Table1[[#This Row],[Tesouro Selic: Cenário 1]]="","",(E951+1)^(1/252))</f>
        <v/>
      </c>
      <c r="G951" s="2" t="str">
        <f>IF(Table1[[#This Row],[Column4]]="","",(1+G950)*(F951)-1)</f>
        <v/>
      </c>
      <c r="H951" s="1" t="str">
        <f>IF(Table1[[#This Row],[Column1]]="","",VLOOKUP(A951,COPOMs!B:H,7)+prêmio_de_risco)</f>
        <v/>
      </c>
      <c r="I951" s="3" t="str">
        <f>IF(Table1[[#This Row],[Tesouro Selic: Cenário 2]]="","",(H951+1)^(1/252))</f>
        <v/>
      </c>
      <c r="J951" s="2" t="str">
        <f>IF(Table1[[#This Row],[Column6]]="","",(1+J950)*(I951)-1)</f>
        <v/>
      </c>
      <c r="K951" s="1" t="str">
        <f>IF(Table1[[#This Row],[Column1]]="","",VLOOKUP(A951,COPOMs!B:K,10)+prêmio_de_risco)</f>
        <v/>
      </c>
      <c r="L951" s="3" t="str">
        <f>IF(Table1[[#This Row],[Tesouro Selic: Cenário 3]]="","",(K951+1)^(1/252))</f>
        <v/>
      </c>
      <c r="M951" s="2" t="str">
        <f>IF(Table1[[#This Row],[Column8]]="","",(1+M950)*(L951)-1)</f>
        <v/>
      </c>
    </row>
    <row r="952" spans="1:13" x14ac:dyDescent="0.25">
      <c r="A952" s="15" t="str">
        <f t="shared" si="28"/>
        <v/>
      </c>
      <c r="B952" s="25" t="str">
        <f t="shared" si="29"/>
        <v/>
      </c>
      <c r="C952" s="3" t="str">
        <f>IF(Table1[[#This Row],[Tesouro Prefixado]]="","",(B952+1)^(1/252))</f>
        <v/>
      </c>
      <c r="D952" s="2" t="str">
        <f>IF(Table1[[#This Row],[Column2]]="","",(1+D951)*(C952)-1)</f>
        <v/>
      </c>
      <c r="E952" s="1" t="str">
        <f>IF(Table1[[#This Row],[Column1]]="","",VLOOKUP(A952,COPOMs!B:E,4)+prêmio_de_risco)</f>
        <v/>
      </c>
      <c r="F952" s="3" t="str">
        <f>IF(Table1[[#This Row],[Tesouro Selic: Cenário 1]]="","",(E952+1)^(1/252))</f>
        <v/>
      </c>
      <c r="G952" s="2" t="str">
        <f>IF(Table1[[#This Row],[Column4]]="","",(1+G951)*(F952)-1)</f>
        <v/>
      </c>
      <c r="H952" s="1" t="str">
        <f>IF(Table1[[#This Row],[Column1]]="","",VLOOKUP(A952,COPOMs!B:H,7)+prêmio_de_risco)</f>
        <v/>
      </c>
      <c r="I952" s="3" t="str">
        <f>IF(Table1[[#This Row],[Tesouro Selic: Cenário 2]]="","",(H952+1)^(1/252))</f>
        <v/>
      </c>
      <c r="J952" s="2" t="str">
        <f>IF(Table1[[#This Row],[Column6]]="","",(1+J951)*(I952)-1)</f>
        <v/>
      </c>
      <c r="K952" s="1" t="str">
        <f>IF(Table1[[#This Row],[Column1]]="","",VLOOKUP(A952,COPOMs!B:K,10)+prêmio_de_risco)</f>
        <v/>
      </c>
      <c r="L952" s="3" t="str">
        <f>IF(Table1[[#This Row],[Tesouro Selic: Cenário 3]]="","",(K952+1)^(1/252))</f>
        <v/>
      </c>
      <c r="M952" s="2" t="str">
        <f>IF(Table1[[#This Row],[Column8]]="","",(1+M951)*(L952)-1)</f>
        <v/>
      </c>
    </row>
    <row r="953" spans="1:13" x14ac:dyDescent="0.25">
      <c r="A953" s="15" t="str">
        <f t="shared" si="28"/>
        <v/>
      </c>
      <c r="B953" s="25" t="str">
        <f t="shared" si="29"/>
        <v/>
      </c>
      <c r="C953" s="3" t="str">
        <f>IF(Table1[[#This Row],[Tesouro Prefixado]]="","",(B953+1)^(1/252))</f>
        <v/>
      </c>
      <c r="D953" s="2" t="str">
        <f>IF(Table1[[#This Row],[Column2]]="","",(1+D952)*(C953)-1)</f>
        <v/>
      </c>
      <c r="E953" s="1" t="str">
        <f>IF(Table1[[#This Row],[Column1]]="","",VLOOKUP(A953,COPOMs!B:E,4)+prêmio_de_risco)</f>
        <v/>
      </c>
      <c r="F953" s="3" t="str">
        <f>IF(Table1[[#This Row],[Tesouro Selic: Cenário 1]]="","",(E953+1)^(1/252))</f>
        <v/>
      </c>
      <c r="G953" s="2" t="str">
        <f>IF(Table1[[#This Row],[Column4]]="","",(1+G952)*(F953)-1)</f>
        <v/>
      </c>
      <c r="H953" s="1" t="str">
        <f>IF(Table1[[#This Row],[Column1]]="","",VLOOKUP(A953,COPOMs!B:H,7)+prêmio_de_risco)</f>
        <v/>
      </c>
      <c r="I953" s="3" t="str">
        <f>IF(Table1[[#This Row],[Tesouro Selic: Cenário 2]]="","",(H953+1)^(1/252))</f>
        <v/>
      </c>
      <c r="J953" s="2" t="str">
        <f>IF(Table1[[#This Row],[Column6]]="","",(1+J952)*(I953)-1)</f>
        <v/>
      </c>
      <c r="K953" s="1" t="str">
        <f>IF(Table1[[#This Row],[Column1]]="","",VLOOKUP(A953,COPOMs!B:K,10)+prêmio_de_risco)</f>
        <v/>
      </c>
      <c r="L953" s="3" t="str">
        <f>IF(Table1[[#This Row],[Tesouro Selic: Cenário 3]]="","",(K953+1)^(1/252))</f>
        <v/>
      </c>
      <c r="M953" s="2" t="str">
        <f>IF(Table1[[#This Row],[Column8]]="","",(1+M952)*(L953)-1)</f>
        <v/>
      </c>
    </row>
    <row r="954" spans="1:13" x14ac:dyDescent="0.25">
      <c r="A954" s="15" t="str">
        <f t="shared" si="28"/>
        <v/>
      </c>
      <c r="B954" s="25" t="str">
        <f t="shared" si="29"/>
        <v/>
      </c>
      <c r="C954" s="3" t="str">
        <f>IF(Table1[[#This Row],[Tesouro Prefixado]]="","",(B954+1)^(1/252))</f>
        <v/>
      </c>
      <c r="D954" s="2" t="str">
        <f>IF(Table1[[#This Row],[Column2]]="","",(1+D953)*(C954)-1)</f>
        <v/>
      </c>
      <c r="E954" s="1" t="str">
        <f>IF(Table1[[#This Row],[Column1]]="","",VLOOKUP(A954,COPOMs!B:E,4)+prêmio_de_risco)</f>
        <v/>
      </c>
      <c r="F954" s="3" t="str">
        <f>IF(Table1[[#This Row],[Tesouro Selic: Cenário 1]]="","",(E954+1)^(1/252))</f>
        <v/>
      </c>
      <c r="G954" s="2" t="str">
        <f>IF(Table1[[#This Row],[Column4]]="","",(1+G953)*(F954)-1)</f>
        <v/>
      </c>
      <c r="H954" s="1" t="str">
        <f>IF(Table1[[#This Row],[Column1]]="","",VLOOKUP(A954,COPOMs!B:H,7)+prêmio_de_risco)</f>
        <v/>
      </c>
      <c r="I954" s="3" t="str">
        <f>IF(Table1[[#This Row],[Tesouro Selic: Cenário 2]]="","",(H954+1)^(1/252))</f>
        <v/>
      </c>
      <c r="J954" s="2" t="str">
        <f>IF(Table1[[#This Row],[Column6]]="","",(1+J953)*(I954)-1)</f>
        <v/>
      </c>
      <c r="K954" s="1" t="str">
        <f>IF(Table1[[#This Row],[Column1]]="","",VLOOKUP(A954,COPOMs!B:K,10)+prêmio_de_risco)</f>
        <v/>
      </c>
      <c r="L954" s="3" t="str">
        <f>IF(Table1[[#This Row],[Tesouro Selic: Cenário 3]]="","",(K954+1)^(1/252))</f>
        <v/>
      </c>
      <c r="M954" s="2" t="str">
        <f>IF(Table1[[#This Row],[Column8]]="","",(1+M953)*(L954)-1)</f>
        <v/>
      </c>
    </row>
    <row r="955" spans="1:13" x14ac:dyDescent="0.25">
      <c r="A955" s="15" t="str">
        <f t="shared" si="28"/>
        <v/>
      </c>
      <c r="B955" s="25" t="str">
        <f t="shared" si="29"/>
        <v/>
      </c>
      <c r="C955" s="3" t="str">
        <f>IF(Table1[[#This Row],[Tesouro Prefixado]]="","",(B955+1)^(1/252))</f>
        <v/>
      </c>
      <c r="D955" s="2" t="str">
        <f>IF(Table1[[#This Row],[Column2]]="","",(1+D954)*(C955)-1)</f>
        <v/>
      </c>
      <c r="E955" s="1" t="str">
        <f>IF(Table1[[#This Row],[Column1]]="","",VLOOKUP(A955,COPOMs!B:E,4)+prêmio_de_risco)</f>
        <v/>
      </c>
      <c r="F955" s="3" t="str">
        <f>IF(Table1[[#This Row],[Tesouro Selic: Cenário 1]]="","",(E955+1)^(1/252))</f>
        <v/>
      </c>
      <c r="G955" s="2" t="str">
        <f>IF(Table1[[#This Row],[Column4]]="","",(1+G954)*(F955)-1)</f>
        <v/>
      </c>
      <c r="H955" s="1" t="str">
        <f>IF(Table1[[#This Row],[Column1]]="","",VLOOKUP(A955,COPOMs!B:H,7)+prêmio_de_risco)</f>
        <v/>
      </c>
      <c r="I955" s="3" t="str">
        <f>IF(Table1[[#This Row],[Tesouro Selic: Cenário 2]]="","",(H955+1)^(1/252))</f>
        <v/>
      </c>
      <c r="J955" s="2" t="str">
        <f>IF(Table1[[#This Row],[Column6]]="","",(1+J954)*(I955)-1)</f>
        <v/>
      </c>
      <c r="K955" s="1" t="str">
        <f>IF(Table1[[#This Row],[Column1]]="","",VLOOKUP(A955,COPOMs!B:K,10)+prêmio_de_risco)</f>
        <v/>
      </c>
      <c r="L955" s="3" t="str">
        <f>IF(Table1[[#This Row],[Tesouro Selic: Cenário 3]]="","",(K955+1)^(1/252))</f>
        <v/>
      </c>
      <c r="M955" s="2" t="str">
        <f>IF(Table1[[#This Row],[Column8]]="","",(1+M954)*(L955)-1)</f>
        <v/>
      </c>
    </row>
    <row r="956" spans="1:13" x14ac:dyDescent="0.25">
      <c r="A956" s="15" t="str">
        <f t="shared" si="28"/>
        <v/>
      </c>
      <c r="B956" s="25" t="str">
        <f t="shared" si="29"/>
        <v/>
      </c>
      <c r="C956" s="3" t="str">
        <f>IF(Table1[[#This Row],[Tesouro Prefixado]]="","",(B956+1)^(1/252))</f>
        <v/>
      </c>
      <c r="D956" s="2" t="str">
        <f>IF(Table1[[#This Row],[Column2]]="","",(1+D955)*(C956)-1)</f>
        <v/>
      </c>
      <c r="E956" s="1" t="str">
        <f>IF(Table1[[#This Row],[Column1]]="","",VLOOKUP(A956,COPOMs!B:E,4)+prêmio_de_risco)</f>
        <v/>
      </c>
      <c r="F956" s="3" t="str">
        <f>IF(Table1[[#This Row],[Tesouro Selic: Cenário 1]]="","",(E956+1)^(1/252))</f>
        <v/>
      </c>
      <c r="G956" s="2" t="str">
        <f>IF(Table1[[#This Row],[Column4]]="","",(1+G955)*(F956)-1)</f>
        <v/>
      </c>
      <c r="H956" s="1" t="str">
        <f>IF(Table1[[#This Row],[Column1]]="","",VLOOKUP(A956,COPOMs!B:H,7)+prêmio_de_risco)</f>
        <v/>
      </c>
      <c r="I956" s="3" t="str">
        <f>IF(Table1[[#This Row],[Tesouro Selic: Cenário 2]]="","",(H956+1)^(1/252))</f>
        <v/>
      </c>
      <c r="J956" s="2" t="str">
        <f>IF(Table1[[#This Row],[Column6]]="","",(1+J955)*(I956)-1)</f>
        <v/>
      </c>
      <c r="K956" s="1" t="str">
        <f>IF(Table1[[#This Row],[Column1]]="","",VLOOKUP(A956,COPOMs!B:K,10)+prêmio_de_risco)</f>
        <v/>
      </c>
      <c r="L956" s="3" t="str">
        <f>IF(Table1[[#This Row],[Tesouro Selic: Cenário 3]]="","",(K956+1)^(1/252))</f>
        <v/>
      </c>
      <c r="M956" s="2" t="str">
        <f>IF(Table1[[#This Row],[Column8]]="","",(1+M955)*(L956)-1)</f>
        <v/>
      </c>
    </row>
    <row r="957" spans="1:13" x14ac:dyDescent="0.25">
      <c r="A957" s="15" t="str">
        <f t="shared" si="28"/>
        <v/>
      </c>
      <c r="B957" s="25" t="str">
        <f t="shared" si="29"/>
        <v/>
      </c>
      <c r="C957" s="3" t="str">
        <f>IF(Table1[[#This Row],[Tesouro Prefixado]]="","",(B957+1)^(1/252))</f>
        <v/>
      </c>
      <c r="D957" s="2" t="str">
        <f>IF(Table1[[#This Row],[Column2]]="","",(1+D956)*(C957)-1)</f>
        <v/>
      </c>
      <c r="E957" s="1" t="str">
        <f>IF(Table1[[#This Row],[Column1]]="","",VLOOKUP(A957,COPOMs!B:E,4)+prêmio_de_risco)</f>
        <v/>
      </c>
      <c r="F957" s="3" t="str">
        <f>IF(Table1[[#This Row],[Tesouro Selic: Cenário 1]]="","",(E957+1)^(1/252))</f>
        <v/>
      </c>
      <c r="G957" s="2" t="str">
        <f>IF(Table1[[#This Row],[Column4]]="","",(1+G956)*(F957)-1)</f>
        <v/>
      </c>
      <c r="H957" s="1" t="str">
        <f>IF(Table1[[#This Row],[Column1]]="","",VLOOKUP(A957,COPOMs!B:H,7)+prêmio_de_risco)</f>
        <v/>
      </c>
      <c r="I957" s="3" t="str">
        <f>IF(Table1[[#This Row],[Tesouro Selic: Cenário 2]]="","",(H957+1)^(1/252))</f>
        <v/>
      </c>
      <c r="J957" s="2" t="str">
        <f>IF(Table1[[#This Row],[Column6]]="","",(1+J956)*(I957)-1)</f>
        <v/>
      </c>
      <c r="K957" s="1" t="str">
        <f>IF(Table1[[#This Row],[Column1]]="","",VLOOKUP(A957,COPOMs!B:K,10)+prêmio_de_risco)</f>
        <v/>
      </c>
      <c r="L957" s="3" t="str">
        <f>IF(Table1[[#This Row],[Tesouro Selic: Cenário 3]]="","",(K957+1)^(1/252))</f>
        <v/>
      </c>
      <c r="M957" s="2" t="str">
        <f>IF(Table1[[#This Row],[Column8]]="","",(1+M956)*(L957)-1)</f>
        <v/>
      </c>
    </row>
    <row r="958" spans="1:13" x14ac:dyDescent="0.25">
      <c r="A958" s="15" t="str">
        <f t="shared" si="28"/>
        <v/>
      </c>
      <c r="B958" s="25" t="str">
        <f t="shared" si="29"/>
        <v/>
      </c>
      <c r="C958" s="3" t="str">
        <f>IF(Table1[[#This Row],[Tesouro Prefixado]]="","",(B958+1)^(1/252))</f>
        <v/>
      </c>
      <c r="D958" s="2" t="str">
        <f>IF(Table1[[#This Row],[Column2]]="","",(1+D957)*(C958)-1)</f>
        <v/>
      </c>
      <c r="E958" s="1" t="str">
        <f>IF(Table1[[#This Row],[Column1]]="","",VLOOKUP(A958,COPOMs!B:E,4)+prêmio_de_risco)</f>
        <v/>
      </c>
      <c r="F958" s="3" t="str">
        <f>IF(Table1[[#This Row],[Tesouro Selic: Cenário 1]]="","",(E958+1)^(1/252))</f>
        <v/>
      </c>
      <c r="G958" s="2" t="str">
        <f>IF(Table1[[#This Row],[Column4]]="","",(1+G957)*(F958)-1)</f>
        <v/>
      </c>
      <c r="H958" s="1" t="str">
        <f>IF(Table1[[#This Row],[Column1]]="","",VLOOKUP(A958,COPOMs!B:H,7)+prêmio_de_risco)</f>
        <v/>
      </c>
      <c r="I958" s="3" t="str">
        <f>IF(Table1[[#This Row],[Tesouro Selic: Cenário 2]]="","",(H958+1)^(1/252))</f>
        <v/>
      </c>
      <c r="J958" s="2" t="str">
        <f>IF(Table1[[#This Row],[Column6]]="","",(1+J957)*(I958)-1)</f>
        <v/>
      </c>
      <c r="K958" s="1" t="str">
        <f>IF(Table1[[#This Row],[Column1]]="","",VLOOKUP(A958,COPOMs!B:K,10)+prêmio_de_risco)</f>
        <v/>
      </c>
      <c r="L958" s="3" t="str">
        <f>IF(Table1[[#This Row],[Tesouro Selic: Cenário 3]]="","",(K958+1)^(1/252))</f>
        <v/>
      </c>
      <c r="M958" s="2" t="str">
        <f>IF(Table1[[#This Row],[Column8]]="","",(1+M957)*(L958)-1)</f>
        <v/>
      </c>
    </row>
    <row r="959" spans="1:13" x14ac:dyDescent="0.25">
      <c r="A959" s="15" t="str">
        <f t="shared" si="28"/>
        <v/>
      </c>
      <c r="B959" s="25" t="str">
        <f t="shared" si="29"/>
        <v/>
      </c>
      <c r="C959" s="3" t="str">
        <f>IF(Table1[[#This Row],[Tesouro Prefixado]]="","",(B959+1)^(1/252))</f>
        <v/>
      </c>
      <c r="D959" s="2" t="str">
        <f>IF(Table1[[#This Row],[Column2]]="","",(1+D958)*(C959)-1)</f>
        <v/>
      </c>
      <c r="E959" s="1" t="str">
        <f>IF(Table1[[#This Row],[Column1]]="","",VLOOKUP(A959,COPOMs!B:E,4)+prêmio_de_risco)</f>
        <v/>
      </c>
      <c r="F959" s="3" t="str">
        <f>IF(Table1[[#This Row],[Tesouro Selic: Cenário 1]]="","",(E959+1)^(1/252))</f>
        <v/>
      </c>
      <c r="G959" s="2" t="str">
        <f>IF(Table1[[#This Row],[Column4]]="","",(1+G958)*(F959)-1)</f>
        <v/>
      </c>
      <c r="H959" s="1" t="str">
        <f>IF(Table1[[#This Row],[Column1]]="","",VLOOKUP(A959,COPOMs!B:H,7)+prêmio_de_risco)</f>
        <v/>
      </c>
      <c r="I959" s="3" t="str">
        <f>IF(Table1[[#This Row],[Tesouro Selic: Cenário 2]]="","",(H959+1)^(1/252))</f>
        <v/>
      </c>
      <c r="J959" s="2" t="str">
        <f>IF(Table1[[#This Row],[Column6]]="","",(1+J958)*(I959)-1)</f>
        <v/>
      </c>
      <c r="K959" s="1" t="str">
        <f>IF(Table1[[#This Row],[Column1]]="","",VLOOKUP(A959,COPOMs!B:K,10)+prêmio_de_risco)</f>
        <v/>
      </c>
      <c r="L959" s="3" t="str">
        <f>IF(Table1[[#This Row],[Tesouro Selic: Cenário 3]]="","",(K959+1)^(1/252))</f>
        <v/>
      </c>
      <c r="M959" s="2" t="str">
        <f>IF(Table1[[#This Row],[Column8]]="","",(1+M958)*(L959)-1)</f>
        <v/>
      </c>
    </row>
    <row r="960" spans="1:13" x14ac:dyDescent="0.25">
      <c r="A960" s="15" t="str">
        <f t="shared" si="28"/>
        <v/>
      </c>
      <c r="B960" s="25" t="str">
        <f t="shared" si="29"/>
        <v/>
      </c>
      <c r="C960" s="3" t="str">
        <f>IF(Table1[[#This Row],[Tesouro Prefixado]]="","",(B960+1)^(1/252))</f>
        <v/>
      </c>
      <c r="D960" s="2" t="str">
        <f>IF(Table1[[#This Row],[Column2]]="","",(1+D959)*(C960)-1)</f>
        <v/>
      </c>
      <c r="E960" s="1" t="str">
        <f>IF(Table1[[#This Row],[Column1]]="","",VLOOKUP(A960,COPOMs!B:E,4)+prêmio_de_risco)</f>
        <v/>
      </c>
      <c r="F960" s="3" t="str">
        <f>IF(Table1[[#This Row],[Tesouro Selic: Cenário 1]]="","",(E960+1)^(1/252))</f>
        <v/>
      </c>
      <c r="G960" s="2" t="str">
        <f>IF(Table1[[#This Row],[Column4]]="","",(1+G959)*(F960)-1)</f>
        <v/>
      </c>
      <c r="H960" s="1" t="str">
        <f>IF(Table1[[#This Row],[Column1]]="","",VLOOKUP(A960,COPOMs!B:H,7)+prêmio_de_risco)</f>
        <v/>
      </c>
      <c r="I960" s="3" t="str">
        <f>IF(Table1[[#This Row],[Tesouro Selic: Cenário 2]]="","",(H960+1)^(1/252))</f>
        <v/>
      </c>
      <c r="J960" s="2" t="str">
        <f>IF(Table1[[#This Row],[Column6]]="","",(1+J959)*(I960)-1)</f>
        <v/>
      </c>
      <c r="K960" s="1" t="str">
        <f>IF(Table1[[#This Row],[Column1]]="","",VLOOKUP(A960,COPOMs!B:K,10)+prêmio_de_risco)</f>
        <v/>
      </c>
      <c r="L960" s="3" t="str">
        <f>IF(Table1[[#This Row],[Tesouro Selic: Cenário 3]]="","",(K960+1)^(1/252))</f>
        <v/>
      </c>
      <c r="M960" s="2" t="str">
        <f>IF(Table1[[#This Row],[Column8]]="","",(1+M959)*(L960)-1)</f>
        <v/>
      </c>
    </row>
    <row r="961" spans="1:13" x14ac:dyDescent="0.25">
      <c r="A961" s="15" t="str">
        <f t="shared" si="28"/>
        <v/>
      </c>
      <c r="B961" s="25" t="str">
        <f t="shared" si="29"/>
        <v/>
      </c>
      <c r="C961" s="3" t="str">
        <f>IF(Table1[[#This Row],[Tesouro Prefixado]]="","",(B961+1)^(1/252))</f>
        <v/>
      </c>
      <c r="D961" s="2" t="str">
        <f>IF(Table1[[#This Row],[Column2]]="","",(1+D960)*(C961)-1)</f>
        <v/>
      </c>
      <c r="E961" s="1" t="str">
        <f>IF(Table1[[#This Row],[Column1]]="","",VLOOKUP(A961,COPOMs!B:E,4)+prêmio_de_risco)</f>
        <v/>
      </c>
      <c r="F961" s="3" t="str">
        <f>IF(Table1[[#This Row],[Tesouro Selic: Cenário 1]]="","",(E961+1)^(1/252))</f>
        <v/>
      </c>
      <c r="G961" s="2" t="str">
        <f>IF(Table1[[#This Row],[Column4]]="","",(1+G960)*(F961)-1)</f>
        <v/>
      </c>
      <c r="H961" s="1" t="str">
        <f>IF(Table1[[#This Row],[Column1]]="","",VLOOKUP(A961,COPOMs!B:H,7)+prêmio_de_risco)</f>
        <v/>
      </c>
      <c r="I961" s="3" t="str">
        <f>IF(Table1[[#This Row],[Tesouro Selic: Cenário 2]]="","",(H961+1)^(1/252))</f>
        <v/>
      </c>
      <c r="J961" s="2" t="str">
        <f>IF(Table1[[#This Row],[Column6]]="","",(1+J960)*(I961)-1)</f>
        <v/>
      </c>
      <c r="K961" s="1" t="str">
        <f>IF(Table1[[#This Row],[Column1]]="","",VLOOKUP(A961,COPOMs!B:K,10)+prêmio_de_risco)</f>
        <v/>
      </c>
      <c r="L961" s="3" t="str">
        <f>IF(Table1[[#This Row],[Tesouro Selic: Cenário 3]]="","",(K961+1)^(1/252))</f>
        <v/>
      </c>
      <c r="M961" s="2" t="str">
        <f>IF(Table1[[#This Row],[Column8]]="","",(1+M960)*(L961)-1)</f>
        <v/>
      </c>
    </row>
    <row r="962" spans="1:13" x14ac:dyDescent="0.25">
      <c r="A962" s="15" t="str">
        <f t="shared" si="28"/>
        <v/>
      </c>
      <c r="B962" s="25" t="str">
        <f t="shared" si="29"/>
        <v/>
      </c>
      <c r="C962" s="3" t="str">
        <f>IF(Table1[[#This Row],[Tesouro Prefixado]]="","",(B962+1)^(1/252))</f>
        <v/>
      </c>
      <c r="D962" s="2" t="str">
        <f>IF(Table1[[#This Row],[Column2]]="","",(1+D961)*(C962)-1)</f>
        <v/>
      </c>
      <c r="E962" s="1" t="str">
        <f>IF(Table1[[#This Row],[Column1]]="","",VLOOKUP(A962,COPOMs!B:E,4)+prêmio_de_risco)</f>
        <v/>
      </c>
      <c r="F962" s="3" t="str">
        <f>IF(Table1[[#This Row],[Tesouro Selic: Cenário 1]]="","",(E962+1)^(1/252))</f>
        <v/>
      </c>
      <c r="G962" s="2" t="str">
        <f>IF(Table1[[#This Row],[Column4]]="","",(1+G961)*(F962)-1)</f>
        <v/>
      </c>
      <c r="H962" s="1" t="str">
        <f>IF(Table1[[#This Row],[Column1]]="","",VLOOKUP(A962,COPOMs!B:H,7)+prêmio_de_risco)</f>
        <v/>
      </c>
      <c r="I962" s="3" t="str">
        <f>IF(Table1[[#This Row],[Tesouro Selic: Cenário 2]]="","",(H962+1)^(1/252))</f>
        <v/>
      </c>
      <c r="J962" s="2" t="str">
        <f>IF(Table1[[#This Row],[Column6]]="","",(1+J961)*(I962)-1)</f>
        <v/>
      </c>
      <c r="K962" s="1" t="str">
        <f>IF(Table1[[#This Row],[Column1]]="","",VLOOKUP(A962,COPOMs!B:K,10)+prêmio_de_risco)</f>
        <v/>
      </c>
      <c r="L962" s="3" t="str">
        <f>IF(Table1[[#This Row],[Tesouro Selic: Cenário 3]]="","",(K962+1)^(1/252))</f>
        <v/>
      </c>
      <c r="M962" s="2" t="str">
        <f>IF(Table1[[#This Row],[Column8]]="","",(1+M961)*(L962)-1)</f>
        <v/>
      </c>
    </row>
    <row r="963" spans="1:13" x14ac:dyDescent="0.25">
      <c r="A963" s="15" t="str">
        <f t="shared" ref="A963:A1026" si="30">IFERROR(IF(WORKDAY(A962,1,feriados)&lt;=vencimento,WORKDAY(A962,1,feriados),""),"")</f>
        <v/>
      </c>
      <c r="B963" s="25" t="str">
        <f t="shared" ref="B963:B1026" si="31">IF(A963="","",taxa_pré)</f>
        <v/>
      </c>
      <c r="C963" s="3" t="str">
        <f>IF(Table1[[#This Row],[Tesouro Prefixado]]="","",(B963+1)^(1/252))</f>
        <v/>
      </c>
      <c r="D963" s="2" t="str">
        <f>IF(Table1[[#This Row],[Column2]]="","",(1+D962)*(C963)-1)</f>
        <v/>
      </c>
      <c r="E963" s="1" t="str">
        <f>IF(Table1[[#This Row],[Column1]]="","",VLOOKUP(A963,COPOMs!B:E,4)+prêmio_de_risco)</f>
        <v/>
      </c>
      <c r="F963" s="3" t="str">
        <f>IF(Table1[[#This Row],[Tesouro Selic: Cenário 1]]="","",(E963+1)^(1/252))</f>
        <v/>
      </c>
      <c r="G963" s="2" t="str">
        <f>IF(Table1[[#This Row],[Column4]]="","",(1+G962)*(F963)-1)</f>
        <v/>
      </c>
      <c r="H963" s="1" t="str">
        <f>IF(Table1[[#This Row],[Column1]]="","",VLOOKUP(A963,COPOMs!B:H,7)+prêmio_de_risco)</f>
        <v/>
      </c>
      <c r="I963" s="3" t="str">
        <f>IF(Table1[[#This Row],[Tesouro Selic: Cenário 2]]="","",(H963+1)^(1/252))</f>
        <v/>
      </c>
      <c r="J963" s="2" t="str">
        <f>IF(Table1[[#This Row],[Column6]]="","",(1+J962)*(I963)-1)</f>
        <v/>
      </c>
      <c r="K963" s="1" t="str">
        <f>IF(Table1[[#This Row],[Column1]]="","",VLOOKUP(A963,COPOMs!B:K,10)+prêmio_de_risco)</f>
        <v/>
      </c>
      <c r="L963" s="3" t="str">
        <f>IF(Table1[[#This Row],[Tesouro Selic: Cenário 3]]="","",(K963+1)^(1/252))</f>
        <v/>
      </c>
      <c r="M963" s="2" t="str">
        <f>IF(Table1[[#This Row],[Column8]]="","",(1+M962)*(L963)-1)</f>
        <v/>
      </c>
    </row>
    <row r="964" spans="1:13" x14ac:dyDescent="0.25">
      <c r="A964" s="15" t="str">
        <f t="shared" si="30"/>
        <v/>
      </c>
      <c r="B964" s="25" t="str">
        <f t="shared" si="31"/>
        <v/>
      </c>
      <c r="C964" s="3" t="str">
        <f>IF(Table1[[#This Row],[Tesouro Prefixado]]="","",(B964+1)^(1/252))</f>
        <v/>
      </c>
      <c r="D964" s="2" t="str">
        <f>IF(Table1[[#This Row],[Column2]]="","",(1+D963)*(C964)-1)</f>
        <v/>
      </c>
      <c r="E964" s="1" t="str">
        <f>IF(Table1[[#This Row],[Column1]]="","",VLOOKUP(A964,COPOMs!B:E,4)+prêmio_de_risco)</f>
        <v/>
      </c>
      <c r="F964" s="3" t="str">
        <f>IF(Table1[[#This Row],[Tesouro Selic: Cenário 1]]="","",(E964+1)^(1/252))</f>
        <v/>
      </c>
      <c r="G964" s="2" t="str">
        <f>IF(Table1[[#This Row],[Column4]]="","",(1+G963)*(F964)-1)</f>
        <v/>
      </c>
      <c r="H964" s="1" t="str">
        <f>IF(Table1[[#This Row],[Column1]]="","",VLOOKUP(A964,COPOMs!B:H,7)+prêmio_de_risco)</f>
        <v/>
      </c>
      <c r="I964" s="3" t="str">
        <f>IF(Table1[[#This Row],[Tesouro Selic: Cenário 2]]="","",(H964+1)^(1/252))</f>
        <v/>
      </c>
      <c r="J964" s="2" t="str">
        <f>IF(Table1[[#This Row],[Column6]]="","",(1+J963)*(I964)-1)</f>
        <v/>
      </c>
      <c r="K964" s="1" t="str">
        <f>IF(Table1[[#This Row],[Column1]]="","",VLOOKUP(A964,COPOMs!B:K,10)+prêmio_de_risco)</f>
        <v/>
      </c>
      <c r="L964" s="3" t="str">
        <f>IF(Table1[[#This Row],[Tesouro Selic: Cenário 3]]="","",(K964+1)^(1/252))</f>
        <v/>
      </c>
      <c r="M964" s="2" t="str">
        <f>IF(Table1[[#This Row],[Column8]]="","",(1+M963)*(L964)-1)</f>
        <v/>
      </c>
    </row>
    <row r="965" spans="1:13" x14ac:dyDescent="0.25">
      <c r="A965" s="15" t="str">
        <f t="shared" si="30"/>
        <v/>
      </c>
      <c r="B965" s="25" t="str">
        <f t="shared" si="31"/>
        <v/>
      </c>
      <c r="C965" s="3" t="str">
        <f>IF(Table1[[#This Row],[Tesouro Prefixado]]="","",(B965+1)^(1/252))</f>
        <v/>
      </c>
      <c r="D965" s="2" t="str">
        <f>IF(Table1[[#This Row],[Column2]]="","",(1+D964)*(C965)-1)</f>
        <v/>
      </c>
      <c r="E965" s="1" t="str">
        <f>IF(Table1[[#This Row],[Column1]]="","",VLOOKUP(A965,COPOMs!B:E,4)+prêmio_de_risco)</f>
        <v/>
      </c>
      <c r="F965" s="3" t="str">
        <f>IF(Table1[[#This Row],[Tesouro Selic: Cenário 1]]="","",(E965+1)^(1/252))</f>
        <v/>
      </c>
      <c r="G965" s="2" t="str">
        <f>IF(Table1[[#This Row],[Column4]]="","",(1+G964)*(F965)-1)</f>
        <v/>
      </c>
      <c r="H965" s="1" t="str">
        <f>IF(Table1[[#This Row],[Column1]]="","",VLOOKUP(A965,COPOMs!B:H,7)+prêmio_de_risco)</f>
        <v/>
      </c>
      <c r="I965" s="3" t="str">
        <f>IF(Table1[[#This Row],[Tesouro Selic: Cenário 2]]="","",(H965+1)^(1/252))</f>
        <v/>
      </c>
      <c r="J965" s="2" t="str">
        <f>IF(Table1[[#This Row],[Column6]]="","",(1+J964)*(I965)-1)</f>
        <v/>
      </c>
      <c r="K965" s="1" t="str">
        <f>IF(Table1[[#This Row],[Column1]]="","",VLOOKUP(A965,COPOMs!B:K,10)+prêmio_de_risco)</f>
        <v/>
      </c>
      <c r="L965" s="3" t="str">
        <f>IF(Table1[[#This Row],[Tesouro Selic: Cenário 3]]="","",(K965+1)^(1/252))</f>
        <v/>
      </c>
      <c r="M965" s="2" t="str">
        <f>IF(Table1[[#This Row],[Column8]]="","",(1+M964)*(L965)-1)</f>
        <v/>
      </c>
    </row>
    <row r="966" spans="1:13" x14ac:dyDescent="0.25">
      <c r="A966" s="15" t="str">
        <f t="shared" si="30"/>
        <v/>
      </c>
      <c r="B966" s="25" t="str">
        <f t="shared" si="31"/>
        <v/>
      </c>
      <c r="C966" s="3" t="str">
        <f>IF(Table1[[#This Row],[Tesouro Prefixado]]="","",(B966+1)^(1/252))</f>
        <v/>
      </c>
      <c r="D966" s="2" t="str">
        <f>IF(Table1[[#This Row],[Column2]]="","",(1+D965)*(C966)-1)</f>
        <v/>
      </c>
      <c r="E966" s="1" t="str">
        <f>IF(Table1[[#This Row],[Column1]]="","",VLOOKUP(A966,COPOMs!B:E,4)+prêmio_de_risco)</f>
        <v/>
      </c>
      <c r="F966" s="3" t="str">
        <f>IF(Table1[[#This Row],[Tesouro Selic: Cenário 1]]="","",(E966+1)^(1/252))</f>
        <v/>
      </c>
      <c r="G966" s="2" t="str">
        <f>IF(Table1[[#This Row],[Column4]]="","",(1+G965)*(F966)-1)</f>
        <v/>
      </c>
      <c r="H966" s="1" t="str">
        <f>IF(Table1[[#This Row],[Column1]]="","",VLOOKUP(A966,COPOMs!B:H,7)+prêmio_de_risco)</f>
        <v/>
      </c>
      <c r="I966" s="3" t="str">
        <f>IF(Table1[[#This Row],[Tesouro Selic: Cenário 2]]="","",(H966+1)^(1/252))</f>
        <v/>
      </c>
      <c r="J966" s="2" t="str">
        <f>IF(Table1[[#This Row],[Column6]]="","",(1+J965)*(I966)-1)</f>
        <v/>
      </c>
      <c r="K966" s="1" t="str">
        <f>IF(Table1[[#This Row],[Column1]]="","",VLOOKUP(A966,COPOMs!B:K,10)+prêmio_de_risco)</f>
        <v/>
      </c>
      <c r="L966" s="3" t="str">
        <f>IF(Table1[[#This Row],[Tesouro Selic: Cenário 3]]="","",(K966+1)^(1/252))</f>
        <v/>
      </c>
      <c r="M966" s="2" t="str">
        <f>IF(Table1[[#This Row],[Column8]]="","",(1+M965)*(L966)-1)</f>
        <v/>
      </c>
    </row>
    <row r="967" spans="1:13" x14ac:dyDescent="0.25">
      <c r="A967" s="15" t="str">
        <f t="shared" si="30"/>
        <v/>
      </c>
      <c r="B967" s="25" t="str">
        <f t="shared" si="31"/>
        <v/>
      </c>
      <c r="C967" s="3" t="str">
        <f>IF(Table1[[#This Row],[Tesouro Prefixado]]="","",(B967+1)^(1/252))</f>
        <v/>
      </c>
      <c r="D967" s="2" t="str">
        <f>IF(Table1[[#This Row],[Column2]]="","",(1+D966)*(C967)-1)</f>
        <v/>
      </c>
      <c r="E967" s="1" t="str">
        <f>IF(Table1[[#This Row],[Column1]]="","",VLOOKUP(A967,COPOMs!B:E,4)+prêmio_de_risco)</f>
        <v/>
      </c>
      <c r="F967" s="3" t="str">
        <f>IF(Table1[[#This Row],[Tesouro Selic: Cenário 1]]="","",(E967+1)^(1/252))</f>
        <v/>
      </c>
      <c r="G967" s="2" t="str">
        <f>IF(Table1[[#This Row],[Column4]]="","",(1+G966)*(F967)-1)</f>
        <v/>
      </c>
      <c r="H967" s="1" t="str">
        <f>IF(Table1[[#This Row],[Column1]]="","",VLOOKUP(A967,COPOMs!B:H,7)+prêmio_de_risco)</f>
        <v/>
      </c>
      <c r="I967" s="3" t="str">
        <f>IF(Table1[[#This Row],[Tesouro Selic: Cenário 2]]="","",(H967+1)^(1/252))</f>
        <v/>
      </c>
      <c r="J967" s="2" t="str">
        <f>IF(Table1[[#This Row],[Column6]]="","",(1+J966)*(I967)-1)</f>
        <v/>
      </c>
      <c r="K967" s="1" t="str">
        <f>IF(Table1[[#This Row],[Column1]]="","",VLOOKUP(A967,COPOMs!B:K,10)+prêmio_de_risco)</f>
        <v/>
      </c>
      <c r="L967" s="3" t="str">
        <f>IF(Table1[[#This Row],[Tesouro Selic: Cenário 3]]="","",(K967+1)^(1/252))</f>
        <v/>
      </c>
      <c r="M967" s="2" t="str">
        <f>IF(Table1[[#This Row],[Column8]]="","",(1+M966)*(L967)-1)</f>
        <v/>
      </c>
    </row>
    <row r="968" spans="1:13" x14ac:dyDescent="0.25">
      <c r="A968" s="15" t="str">
        <f t="shared" si="30"/>
        <v/>
      </c>
      <c r="B968" s="25" t="str">
        <f t="shared" si="31"/>
        <v/>
      </c>
      <c r="C968" s="3" t="str">
        <f>IF(Table1[[#This Row],[Tesouro Prefixado]]="","",(B968+1)^(1/252))</f>
        <v/>
      </c>
      <c r="D968" s="2" t="str">
        <f>IF(Table1[[#This Row],[Column2]]="","",(1+D967)*(C968)-1)</f>
        <v/>
      </c>
      <c r="E968" s="1" t="str">
        <f>IF(Table1[[#This Row],[Column1]]="","",VLOOKUP(A968,COPOMs!B:E,4)+prêmio_de_risco)</f>
        <v/>
      </c>
      <c r="F968" s="3" t="str">
        <f>IF(Table1[[#This Row],[Tesouro Selic: Cenário 1]]="","",(E968+1)^(1/252))</f>
        <v/>
      </c>
      <c r="G968" s="2" t="str">
        <f>IF(Table1[[#This Row],[Column4]]="","",(1+G967)*(F968)-1)</f>
        <v/>
      </c>
      <c r="H968" s="1" t="str">
        <f>IF(Table1[[#This Row],[Column1]]="","",VLOOKUP(A968,COPOMs!B:H,7)+prêmio_de_risco)</f>
        <v/>
      </c>
      <c r="I968" s="3" t="str">
        <f>IF(Table1[[#This Row],[Tesouro Selic: Cenário 2]]="","",(H968+1)^(1/252))</f>
        <v/>
      </c>
      <c r="J968" s="2" t="str">
        <f>IF(Table1[[#This Row],[Column6]]="","",(1+J967)*(I968)-1)</f>
        <v/>
      </c>
      <c r="K968" s="1" t="str">
        <f>IF(Table1[[#This Row],[Column1]]="","",VLOOKUP(A968,COPOMs!B:K,10)+prêmio_de_risco)</f>
        <v/>
      </c>
      <c r="L968" s="3" t="str">
        <f>IF(Table1[[#This Row],[Tesouro Selic: Cenário 3]]="","",(K968+1)^(1/252))</f>
        <v/>
      </c>
      <c r="M968" s="2" t="str">
        <f>IF(Table1[[#This Row],[Column8]]="","",(1+M967)*(L968)-1)</f>
        <v/>
      </c>
    </row>
    <row r="969" spans="1:13" x14ac:dyDescent="0.25">
      <c r="A969" s="15" t="str">
        <f t="shared" si="30"/>
        <v/>
      </c>
      <c r="B969" s="25" t="str">
        <f t="shared" si="31"/>
        <v/>
      </c>
      <c r="C969" s="3" t="str">
        <f>IF(Table1[[#This Row],[Tesouro Prefixado]]="","",(B969+1)^(1/252))</f>
        <v/>
      </c>
      <c r="D969" s="2" t="str">
        <f>IF(Table1[[#This Row],[Column2]]="","",(1+D968)*(C969)-1)</f>
        <v/>
      </c>
      <c r="E969" s="1" t="str">
        <f>IF(Table1[[#This Row],[Column1]]="","",VLOOKUP(A969,COPOMs!B:E,4)+prêmio_de_risco)</f>
        <v/>
      </c>
      <c r="F969" s="3" t="str">
        <f>IF(Table1[[#This Row],[Tesouro Selic: Cenário 1]]="","",(E969+1)^(1/252))</f>
        <v/>
      </c>
      <c r="G969" s="2" t="str">
        <f>IF(Table1[[#This Row],[Column4]]="","",(1+G968)*(F969)-1)</f>
        <v/>
      </c>
      <c r="H969" s="1" t="str">
        <f>IF(Table1[[#This Row],[Column1]]="","",VLOOKUP(A969,COPOMs!B:H,7)+prêmio_de_risco)</f>
        <v/>
      </c>
      <c r="I969" s="3" t="str">
        <f>IF(Table1[[#This Row],[Tesouro Selic: Cenário 2]]="","",(H969+1)^(1/252))</f>
        <v/>
      </c>
      <c r="J969" s="2" t="str">
        <f>IF(Table1[[#This Row],[Column6]]="","",(1+J968)*(I969)-1)</f>
        <v/>
      </c>
      <c r="K969" s="1" t="str">
        <f>IF(Table1[[#This Row],[Column1]]="","",VLOOKUP(A969,COPOMs!B:K,10)+prêmio_de_risco)</f>
        <v/>
      </c>
      <c r="L969" s="3" t="str">
        <f>IF(Table1[[#This Row],[Tesouro Selic: Cenário 3]]="","",(K969+1)^(1/252))</f>
        <v/>
      </c>
      <c r="M969" s="2" t="str">
        <f>IF(Table1[[#This Row],[Column8]]="","",(1+M968)*(L969)-1)</f>
        <v/>
      </c>
    </row>
    <row r="970" spans="1:13" x14ac:dyDescent="0.25">
      <c r="A970" s="15" t="str">
        <f t="shared" si="30"/>
        <v/>
      </c>
      <c r="B970" s="25" t="str">
        <f t="shared" si="31"/>
        <v/>
      </c>
      <c r="C970" s="3" t="str">
        <f>IF(Table1[[#This Row],[Tesouro Prefixado]]="","",(B970+1)^(1/252))</f>
        <v/>
      </c>
      <c r="D970" s="2" t="str">
        <f>IF(Table1[[#This Row],[Column2]]="","",(1+D969)*(C970)-1)</f>
        <v/>
      </c>
      <c r="E970" s="1" t="str">
        <f>IF(Table1[[#This Row],[Column1]]="","",VLOOKUP(A970,COPOMs!B:E,4)+prêmio_de_risco)</f>
        <v/>
      </c>
      <c r="F970" s="3" t="str">
        <f>IF(Table1[[#This Row],[Tesouro Selic: Cenário 1]]="","",(E970+1)^(1/252))</f>
        <v/>
      </c>
      <c r="G970" s="2" t="str">
        <f>IF(Table1[[#This Row],[Column4]]="","",(1+G969)*(F970)-1)</f>
        <v/>
      </c>
      <c r="H970" s="1" t="str">
        <f>IF(Table1[[#This Row],[Column1]]="","",VLOOKUP(A970,COPOMs!B:H,7)+prêmio_de_risco)</f>
        <v/>
      </c>
      <c r="I970" s="3" t="str">
        <f>IF(Table1[[#This Row],[Tesouro Selic: Cenário 2]]="","",(H970+1)^(1/252))</f>
        <v/>
      </c>
      <c r="J970" s="2" t="str">
        <f>IF(Table1[[#This Row],[Column6]]="","",(1+J969)*(I970)-1)</f>
        <v/>
      </c>
      <c r="K970" s="1" t="str">
        <f>IF(Table1[[#This Row],[Column1]]="","",VLOOKUP(A970,COPOMs!B:K,10)+prêmio_de_risco)</f>
        <v/>
      </c>
      <c r="L970" s="3" t="str">
        <f>IF(Table1[[#This Row],[Tesouro Selic: Cenário 3]]="","",(K970+1)^(1/252))</f>
        <v/>
      </c>
      <c r="M970" s="2" t="str">
        <f>IF(Table1[[#This Row],[Column8]]="","",(1+M969)*(L970)-1)</f>
        <v/>
      </c>
    </row>
    <row r="971" spans="1:13" x14ac:dyDescent="0.25">
      <c r="A971" s="15" t="str">
        <f t="shared" si="30"/>
        <v/>
      </c>
      <c r="B971" s="25" t="str">
        <f t="shared" si="31"/>
        <v/>
      </c>
      <c r="C971" s="3" t="str">
        <f>IF(Table1[[#This Row],[Tesouro Prefixado]]="","",(B971+1)^(1/252))</f>
        <v/>
      </c>
      <c r="D971" s="2" t="str">
        <f>IF(Table1[[#This Row],[Column2]]="","",(1+D970)*(C971)-1)</f>
        <v/>
      </c>
      <c r="E971" s="1" t="str">
        <f>IF(Table1[[#This Row],[Column1]]="","",VLOOKUP(A971,COPOMs!B:E,4)+prêmio_de_risco)</f>
        <v/>
      </c>
      <c r="F971" s="3" t="str">
        <f>IF(Table1[[#This Row],[Tesouro Selic: Cenário 1]]="","",(E971+1)^(1/252))</f>
        <v/>
      </c>
      <c r="G971" s="2" t="str">
        <f>IF(Table1[[#This Row],[Column4]]="","",(1+G970)*(F971)-1)</f>
        <v/>
      </c>
      <c r="H971" s="1" t="str">
        <f>IF(Table1[[#This Row],[Column1]]="","",VLOOKUP(A971,COPOMs!B:H,7)+prêmio_de_risco)</f>
        <v/>
      </c>
      <c r="I971" s="3" t="str">
        <f>IF(Table1[[#This Row],[Tesouro Selic: Cenário 2]]="","",(H971+1)^(1/252))</f>
        <v/>
      </c>
      <c r="J971" s="2" t="str">
        <f>IF(Table1[[#This Row],[Column6]]="","",(1+J970)*(I971)-1)</f>
        <v/>
      </c>
      <c r="K971" s="1" t="str">
        <f>IF(Table1[[#This Row],[Column1]]="","",VLOOKUP(A971,COPOMs!B:K,10)+prêmio_de_risco)</f>
        <v/>
      </c>
      <c r="L971" s="3" t="str">
        <f>IF(Table1[[#This Row],[Tesouro Selic: Cenário 3]]="","",(K971+1)^(1/252))</f>
        <v/>
      </c>
      <c r="M971" s="2" t="str">
        <f>IF(Table1[[#This Row],[Column8]]="","",(1+M970)*(L971)-1)</f>
        <v/>
      </c>
    </row>
    <row r="972" spans="1:13" x14ac:dyDescent="0.25">
      <c r="A972" s="15" t="str">
        <f t="shared" si="30"/>
        <v/>
      </c>
      <c r="B972" s="25" t="str">
        <f t="shared" si="31"/>
        <v/>
      </c>
      <c r="C972" s="3" t="str">
        <f>IF(Table1[[#This Row],[Tesouro Prefixado]]="","",(B972+1)^(1/252))</f>
        <v/>
      </c>
      <c r="D972" s="2" t="str">
        <f>IF(Table1[[#This Row],[Column2]]="","",(1+D971)*(C972)-1)</f>
        <v/>
      </c>
      <c r="E972" s="1" t="str">
        <f>IF(Table1[[#This Row],[Column1]]="","",VLOOKUP(A972,COPOMs!B:E,4)+prêmio_de_risco)</f>
        <v/>
      </c>
      <c r="F972" s="3" t="str">
        <f>IF(Table1[[#This Row],[Tesouro Selic: Cenário 1]]="","",(E972+1)^(1/252))</f>
        <v/>
      </c>
      <c r="G972" s="2" t="str">
        <f>IF(Table1[[#This Row],[Column4]]="","",(1+G971)*(F972)-1)</f>
        <v/>
      </c>
      <c r="H972" s="1" t="str">
        <f>IF(Table1[[#This Row],[Column1]]="","",VLOOKUP(A972,COPOMs!B:H,7)+prêmio_de_risco)</f>
        <v/>
      </c>
      <c r="I972" s="3" t="str">
        <f>IF(Table1[[#This Row],[Tesouro Selic: Cenário 2]]="","",(H972+1)^(1/252))</f>
        <v/>
      </c>
      <c r="J972" s="2" t="str">
        <f>IF(Table1[[#This Row],[Column6]]="","",(1+J971)*(I972)-1)</f>
        <v/>
      </c>
      <c r="K972" s="1" t="str">
        <f>IF(Table1[[#This Row],[Column1]]="","",VLOOKUP(A972,COPOMs!B:K,10)+prêmio_de_risco)</f>
        <v/>
      </c>
      <c r="L972" s="3" t="str">
        <f>IF(Table1[[#This Row],[Tesouro Selic: Cenário 3]]="","",(K972+1)^(1/252))</f>
        <v/>
      </c>
      <c r="M972" s="2" t="str">
        <f>IF(Table1[[#This Row],[Column8]]="","",(1+M971)*(L972)-1)</f>
        <v/>
      </c>
    </row>
    <row r="973" spans="1:13" x14ac:dyDescent="0.25">
      <c r="A973" s="15" t="str">
        <f t="shared" si="30"/>
        <v/>
      </c>
      <c r="B973" s="25" t="str">
        <f t="shared" si="31"/>
        <v/>
      </c>
      <c r="C973" s="3" t="str">
        <f>IF(Table1[[#This Row],[Tesouro Prefixado]]="","",(B973+1)^(1/252))</f>
        <v/>
      </c>
      <c r="D973" s="2" t="str">
        <f>IF(Table1[[#This Row],[Column2]]="","",(1+D972)*(C973)-1)</f>
        <v/>
      </c>
      <c r="E973" s="1" t="str">
        <f>IF(Table1[[#This Row],[Column1]]="","",VLOOKUP(A973,COPOMs!B:E,4)+prêmio_de_risco)</f>
        <v/>
      </c>
      <c r="F973" s="3" t="str">
        <f>IF(Table1[[#This Row],[Tesouro Selic: Cenário 1]]="","",(E973+1)^(1/252))</f>
        <v/>
      </c>
      <c r="G973" s="2" t="str">
        <f>IF(Table1[[#This Row],[Column4]]="","",(1+G972)*(F973)-1)</f>
        <v/>
      </c>
      <c r="H973" s="1" t="str">
        <f>IF(Table1[[#This Row],[Column1]]="","",VLOOKUP(A973,COPOMs!B:H,7)+prêmio_de_risco)</f>
        <v/>
      </c>
      <c r="I973" s="3" t="str">
        <f>IF(Table1[[#This Row],[Tesouro Selic: Cenário 2]]="","",(H973+1)^(1/252))</f>
        <v/>
      </c>
      <c r="J973" s="2" t="str">
        <f>IF(Table1[[#This Row],[Column6]]="","",(1+J972)*(I973)-1)</f>
        <v/>
      </c>
      <c r="K973" s="1" t="str">
        <f>IF(Table1[[#This Row],[Column1]]="","",VLOOKUP(A973,COPOMs!B:K,10)+prêmio_de_risco)</f>
        <v/>
      </c>
      <c r="L973" s="3" t="str">
        <f>IF(Table1[[#This Row],[Tesouro Selic: Cenário 3]]="","",(K973+1)^(1/252))</f>
        <v/>
      </c>
      <c r="M973" s="2" t="str">
        <f>IF(Table1[[#This Row],[Column8]]="","",(1+M972)*(L973)-1)</f>
        <v/>
      </c>
    </row>
    <row r="974" spans="1:13" x14ac:dyDescent="0.25">
      <c r="A974" s="15" t="str">
        <f t="shared" si="30"/>
        <v/>
      </c>
      <c r="B974" s="25" t="str">
        <f t="shared" si="31"/>
        <v/>
      </c>
      <c r="C974" s="3" t="str">
        <f>IF(Table1[[#This Row],[Tesouro Prefixado]]="","",(B974+1)^(1/252))</f>
        <v/>
      </c>
      <c r="D974" s="2" t="str">
        <f>IF(Table1[[#This Row],[Column2]]="","",(1+D973)*(C974)-1)</f>
        <v/>
      </c>
      <c r="E974" s="1" t="str">
        <f>IF(Table1[[#This Row],[Column1]]="","",VLOOKUP(A974,COPOMs!B:E,4)+prêmio_de_risco)</f>
        <v/>
      </c>
      <c r="F974" s="3" t="str">
        <f>IF(Table1[[#This Row],[Tesouro Selic: Cenário 1]]="","",(E974+1)^(1/252))</f>
        <v/>
      </c>
      <c r="G974" s="2" t="str">
        <f>IF(Table1[[#This Row],[Column4]]="","",(1+G973)*(F974)-1)</f>
        <v/>
      </c>
      <c r="H974" s="1" t="str">
        <f>IF(Table1[[#This Row],[Column1]]="","",VLOOKUP(A974,COPOMs!B:H,7)+prêmio_de_risco)</f>
        <v/>
      </c>
      <c r="I974" s="3" t="str">
        <f>IF(Table1[[#This Row],[Tesouro Selic: Cenário 2]]="","",(H974+1)^(1/252))</f>
        <v/>
      </c>
      <c r="J974" s="2" t="str">
        <f>IF(Table1[[#This Row],[Column6]]="","",(1+J973)*(I974)-1)</f>
        <v/>
      </c>
      <c r="K974" s="1" t="str">
        <f>IF(Table1[[#This Row],[Column1]]="","",VLOOKUP(A974,COPOMs!B:K,10)+prêmio_de_risco)</f>
        <v/>
      </c>
      <c r="L974" s="3" t="str">
        <f>IF(Table1[[#This Row],[Tesouro Selic: Cenário 3]]="","",(K974+1)^(1/252))</f>
        <v/>
      </c>
      <c r="M974" s="2" t="str">
        <f>IF(Table1[[#This Row],[Column8]]="","",(1+M973)*(L974)-1)</f>
        <v/>
      </c>
    </row>
    <row r="975" spans="1:13" x14ac:dyDescent="0.25">
      <c r="A975" s="15" t="str">
        <f t="shared" si="30"/>
        <v/>
      </c>
      <c r="B975" s="25" t="str">
        <f t="shared" si="31"/>
        <v/>
      </c>
      <c r="C975" s="3" t="str">
        <f>IF(Table1[[#This Row],[Tesouro Prefixado]]="","",(B975+1)^(1/252))</f>
        <v/>
      </c>
      <c r="D975" s="2" t="str">
        <f>IF(Table1[[#This Row],[Column2]]="","",(1+D974)*(C975)-1)</f>
        <v/>
      </c>
      <c r="E975" s="1" t="str">
        <f>IF(Table1[[#This Row],[Column1]]="","",VLOOKUP(A975,COPOMs!B:E,4)+prêmio_de_risco)</f>
        <v/>
      </c>
      <c r="F975" s="3" t="str">
        <f>IF(Table1[[#This Row],[Tesouro Selic: Cenário 1]]="","",(E975+1)^(1/252))</f>
        <v/>
      </c>
      <c r="G975" s="2" t="str">
        <f>IF(Table1[[#This Row],[Column4]]="","",(1+G974)*(F975)-1)</f>
        <v/>
      </c>
      <c r="H975" s="1" t="str">
        <f>IF(Table1[[#This Row],[Column1]]="","",VLOOKUP(A975,COPOMs!B:H,7)+prêmio_de_risco)</f>
        <v/>
      </c>
      <c r="I975" s="3" t="str">
        <f>IF(Table1[[#This Row],[Tesouro Selic: Cenário 2]]="","",(H975+1)^(1/252))</f>
        <v/>
      </c>
      <c r="J975" s="2" t="str">
        <f>IF(Table1[[#This Row],[Column6]]="","",(1+J974)*(I975)-1)</f>
        <v/>
      </c>
      <c r="K975" s="1" t="str">
        <f>IF(Table1[[#This Row],[Column1]]="","",VLOOKUP(A975,COPOMs!B:K,10)+prêmio_de_risco)</f>
        <v/>
      </c>
      <c r="L975" s="3" t="str">
        <f>IF(Table1[[#This Row],[Tesouro Selic: Cenário 3]]="","",(K975+1)^(1/252))</f>
        <v/>
      </c>
      <c r="M975" s="2" t="str">
        <f>IF(Table1[[#This Row],[Column8]]="","",(1+M974)*(L975)-1)</f>
        <v/>
      </c>
    </row>
    <row r="976" spans="1:13" x14ac:dyDescent="0.25">
      <c r="A976" s="15" t="str">
        <f t="shared" si="30"/>
        <v/>
      </c>
      <c r="B976" s="25" t="str">
        <f t="shared" si="31"/>
        <v/>
      </c>
      <c r="C976" s="3" t="str">
        <f>IF(Table1[[#This Row],[Tesouro Prefixado]]="","",(B976+1)^(1/252))</f>
        <v/>
      </c>
      <c r="D976" s="2" t="str">
        <f>IF(Table1[[#This Row],[Column2]]="","",(1+D975)*(C976)-1)</f>
        <v/>
      </c>
      <c r="E976" s="1" t="str">
        <f>IF(Table1[[#This Row],[Column1]]="","",VLOOKUP(A976,COPOMs!B:E,4)+prêmio_de_risco)</f>
        <v/>
      </c>
      <c r="F976" s="3" t="str">
        <f>IF(Table1[[#This Row],[Tesouro Selic: Cenário 1]]="","",(E976+1)^(1/252))</f>
        <v/>
      </c>
      <c r="G976" s="2" t="str">
        <f>IF(Table1[[#This Row],[Column4]]="","",(1+G975)*(F976)-1)</f>
        <v/>
      </c>
      <c r="H976" s="1" t="str">
        <f>IF(Table1[[#This Row],[Column1]]="","",VLOOKUP(A976,COPOMs!B:H,7)+prêmio_de_risco)</f>
        <v/>
      </c>
      <c r="I976" s="3" t="str">
        <f>IF(Table1[[#This Row],[Tesouro Selic: Cenário 2]]="","",(H976+1)^(1/252))</f>
        <v/>
      </c>
      <c r="J976" s="2" t="str">
        <f>IF(Table1[[#This Row],[Column6]]="","",(1+J975)*(I976)-1)</f>
        <v/>
      </c>
      <c r="K976" s="1" t="str">
        <f>IF(Table1[[#This Row],[Column1]]="","",VLOOKUP(A976,COPOMs!B:K,10)+prêmio_de_risco)</f>
        <v/>
      </c>
      <c r="L976" s="3" t="str">
        <f>IF(Table1[[#This Row],[Tesouro Selic: Cenário 3]]="","",(K976+1)^(1/252))</f>
        <v/>
      </c>
      <c r="M976" s="2" t="str">
        <f>IF(Table1[[#This Row],[Column8]]="","",(1+M975)*(L976)-1)</f>
        <v/>
      </c>
    </row>
    <row r="977" spans="1:13" x14ac:dyDescent="0.25">
      <c r="A977" s="15" t="str">
        <f t="shared" si="30"/>
        <v/>
      </c>
      <c r="B977" s="25" t="str">
        <f t="shared" si="31"/>
        <v/>
      </c>
      <c r="C977" s="3" t="str">
        <f>IF(Table1[[#This Row],[Tesouro Prefixado]]="","",(B977+1)^(1/252))</f>
        <v/>
      </c>
      <c r="D977" s="2" t="str">
        <f>IF(Table1[[#This Row],[Column2]]="","",(1+D976)*(C977)-1)</f>
        <v/>
      </c>
      <c r="E977" s="1" t="str">
        <f>IF(Table1[[#This Row],[Column1]]="","",VLOOKUP(A977,COPOMs!B:E,4)+prêmio_de_risco)</f>
        <v/>
      </c>
      <c r="F977" s="3" t="str">
        <f>IF(Table1[[#This Row],[Tesouro Selic: Cenário 1]]="","",(E977+1)^(1/252))</f>
        <v/>
      </c>
      <c r="G977" s="2" t="str">
        <f>IF(Table1[[#This Row],[Column4]]="","",(1+G976)*(F977)-1)</f>
        <v/>
      </c>
      <c r="H977" s="1" t="str">
        <f>IF(Table1[[#This Row],[Column1]]="","",VLOOKUP(A977,COPOMs!B:H,7)+prêmio_de_risco)</f>
        <v/>
      </c>
      <c r="I977" s="3" t="str">
        <f>IF(Table1[[#This Row],[Tesouro Selic: Cenário 2]]="","",(H977+1)^(1/252))</f>
        <v/>
      </c>
      <c r="J977" s="2" t="str">
        <f>IF(Table1[[#This Row],[Column6]]="","",(1+J976)*(I977)-1)</f>
        <v/>
      </c>
      <c r="K977" s="1" t="str">
        <f>IF(Table1[[#This Row],[Column1]]="","",VLOOKUP(A977,COPOMs!B:K,10)+prêmio_de_risco)</f>
        <v/>
      </c>
      <c r="L977" s="3" t="str">
        <f>IF(Table1[[#This Row],[Tesouro Selic: Cenário 3]]="","",(K977+1)^(1/252))</f>
        <v/>
      </c>
      <c r="M977" s="2" t="str">
        <f>IF(Table1[[#This Row],[Column8]]="","",(1+M976)*(L977)-1)</f>
        <v/>
      </c>
    </row>
    <row r="978" spans="1:13" x14ac:dyDescent="0.25">
      <c r="A978" s="15" t="str">
        <f t="shared" si="30"/>
        <v/>
      </c>
      <c r="B978" s="25" t="str">
        <f t="shared" si="31"/>
        <v/>
      </c>
      <c r="C978" s="3" t="str">
        <f>IF(Table1[[#This Row],[Tesouro Prefixado]]="","",(B978+1)^(1/252))</f>
        <v/>
      </c>
      <c r="D978" s="2" t="str">
        <f>IF(Table1[[#This Row],[Column2]]="","",(1+D977)*(C978)-1)</f>
        <v/>
      </c>
      <c r="E978" s="1" t="str">
        <f>IF(Table1[[#This Row],[Column1]]="","",VLOOKUP(A978,COPOMs!B:E,4)+prêmio_de_risco)</f>
        <v/>
      </c>
      <c r="F978" s="3" t="str">
        <f>IF(Table1[[#This Row],[Tesouro Selic: Cenário 1]]="","",(E978+1)^(1/252))</f>
        <v/>
      </c>
      <c r="G978" s="2" t="str">
        <f>IF(Table1[[#This Row],[Column4]]="","",(1+G977)*(F978)-1)</f>
        <v/>
      </c>
      <c r="H978" s="1" t="str">
        <f>IF(Table1[[#This Row],[Column1]]="","",VLOOKUP(A978,COPOMs!B:H,7)+prêmio_de_risco)</f>
        <v/>
      </c>
      <c r="I978" s="3" t="str">
        <f>IF(Table1[[#This Row],[Tesouro Selic: Cenário 2]]="","",(H978+1)^(1/252))</f>
        <v/>
      </c>
      <c r="J978" s="2" t="str">
        <f>IF(Table1[[#This Row],[Column6]]="","",(1+J977)*(I978)-1)</f>
        <v/>
      </c>
      <c r="K978" s="1" t="str">
        <f>IF(Table1[[#This Row],[Column1]]="","",VLOOKUP(A978,COPOMs!B:K,10)+prêmio_de_risco)</f>
        <v/>
      </c>
      <c r="L978" s="3" t="str">
        <f>IF(Table1[[#This Row],[Tesouro Selic: Cenário 3]]="","",(K978+1)^(1/252))</f>
        <v/>
      </c>
      <c r="M978" s="2" t="str">
        <f>IF(Table1[[#This Row],[Column8]]="","",(1+M977)*(L978)-1)</f>
        <v/>
      </c>
    </row>
    <row r="979" spans="1:13" x14ac:dyDescent="0.25">
      <c r="A979" s="15" t="str">
        <f t="shared" si="30"/>
        <v/>
      </c>
      <c r="B979" s="25" t="str">
        <f t="shared" si="31"/>
        <v/>
      </c>
      <c r="C979" s="3" t="str">
        <f>IF(Table1[[#This Row],[Tesouro Prefixado]]="","",(B979+1)^(1/252))</f>
        <v/>
      </c>
      <c r="D979" s="2" t="str">
        <f>IF(Table1[[#This Row],[Column2]]="","",(1+D978)*(C979)-1)</f>
        <v/>
      </c>
      <c r="E979" s="1" t="str">
        <f>IF(Table1[[#This Row],[Column1]]="","",VLOOKUP(A979,COPOMs!B:E,4)+prêmio_de_risco)</f>
        <v/>
      </c>
      <c r="F979" s="3" t="str">
        <f>IF(Table1[[#This Row],[Tesouro Selic: Cenário 1]]="","",(E979+1)^(1/252))</f>
        <v/>
      </c>
      <c r="G979" s="2" t="str">
        <f>IF(Table1[[#This Row],[Column4]]="","",(1+G978)*(F979)-1)</f>
        <v/>
      </c>
      <c r="H979" s="1" t="str">
        <f>IF(Table1[[#This Row],[Column1]]="","",VLOOKUP(A979,COPOMs!B:H,7)+prêmio_de_risco)</f>
        <v/>
      </c>
      <c r="I979" s="3" t="str">
        <f>IF(Table1[[#This Row],[Tesouro Selic: Cenário 2]]="","",(H979+1)^(1/252))</f>
        <v/>
      </c>
      <c r="J979" s="2" t="str">
        <f>IF(Table1[[#This Row],[Column6]]="","",(1+J978)*(I979)-1)</f>
        <v/>
      </c>
      <c r="K979" s="1" t="str">
        <f>IF(Table1[[#This Row],[Column1]]="","",VLOOKUP(A979,COPOMs!B:K,10)+prêmio_de_risco)</f>
        <v/>
      </c>
      <c r="L979" s="3" t="str">
        <f>IF(Table1[[#This Row],[Tesouro Selic: Cenário 3]]="","",(K979+1)^(1/252))</f>
        <v/>
      </c>
      <c r="M979" s="2" t="str">
        <f>IF(Table1[[#This Row],[Column8]]="","",(1+M978)*(L979)-1)</f>
        <v/>
      </c>
    </row>
    <row r="980" spans="1:13" x14ac:dyDescent="0.25">
      <c r="A980" s="15" t="str">
        <f t="shared" si="30"/>
        <v/>
      </c>
      <c r="B980" s="25" t="str">
        <f t="shared" si="31"/>
        <v/>
      </c>
      <c r="C980" s="3" t="str">
        <f>IF(Table1[[#This Row],[Tesouro Prefixado]]="","",(B980+1)^(1/252))</f>
        <v/>
      </c>
      <c r="D980" s="2" t="str">
        <f>IF(Table1[[#This Row],[Column2]]="","",(1+D979)*(C980)-1)</f>
        <v/>
      </c>
      <c r="E980" s="1" t="str">
        <f>IF(Table1[[#This Row],[Column1]]="","",VLOOKUP(A980,COPOMs!B:E,4)+prêmio_de_risco)</f>
        <v/>
      </c>
      <c r="F980" s="3" t="str">
        <f>IF(Table1[[#This Row],[Tesouro Selic: Cenário 1]]="","",(E980+1)^(1/252))</f>
        <v/>
      </c>
      <c r="G980" s="2" t="str">
        <f>IF(Table1[[#This Row],[Column4]]="","",(1+G979)*(F980)-1)</f>
        <v/>
      </c>
      <c r="H980" s="1" t="str">
        <f>IF(Table1[[#This Row],[Column1]]="","",VLOOKUP(A980,COPOMs!B:H,7)+prêmio_de_risco)</f>
        <v/>
      </c>
      <c r="I980" s="3" t="str">
        <f>IF(Table1[[#This Row],[Tesouro Selic: Cenário 2]]="","",(H980+1)^(1/252))</f>
        <v/>
      </c>
      <c r="J980" s="2" t="str">
        <f>IF(Table1[[#This Row],[Column6]]="","",(1+J979)*(I980)-1)</f>
        <v/>
      </c>
      <c r="K980" s="1" t="str">
        <f>IF(Table1[[#This Row],[Column1]]="","",VLOOKUP(A980,COPOMs!B:K,10)+prêmio_de_risco)</f>
        <v/>
      </c>
      <c r="L980" s="3" t="str">
        <f>IF(Table1[[#This Row],[Tesouro Selic: Cenário 3]]="","",(K980+1)^(1/252))</f>
        <v/>
      </c>
      <c r="M980" s="2" t="str">
        <f>IF(Table1[[#This Row],[Column8]]="","",(1+M979)*(L980)-1)</f>
        <v/>
      </c>
    </row>
    <row r="981" spans="1:13" x14ac:dyDescent="0.25">
      <c r="A981" s="15" t="str">
        <f t="shared" si="30"/>
        <v/>
      </c>
      <c r="B981" s="25" t="str">
        <f t="shared" si="31"/>
        <v/>
      </c>
      <c r="C981" s="3" t="str">
        <f>IF(Table1[[#This Row],[Tesouro Prefixado]]="","",(B981+1)^(1/252))</f>
        <v/>
      </c>
      <c r="D981" s="2" t="str">
        <f>IF(Table1[[#This Row],[Column2]]="","",(1+D980)*(C981)-1)</f>
        <v/>
      </c>
      <c r="E981" s="1" t="str">
        <f>IF(Table1[[#This Row],[Column1]]="","",VLOOKUP(A981,COPOMs!B:E,4)+prêmio_de_risco)</f>
        <v/>
      </c>
      <c r="F981" s="3" t="str">
        <f>IF(Table1[[#This Row],[Tesouro Selic: Cenário 1]]="","",(E981+1)^(1/252))</f>
        <v/>
      </c>
      <c r="G981" s="2" t="str">
        <f>IF(Table1[[#This Row],[Column4]]="","",(1+G980)*(F981)-1)</f>
        <v/>
      </c>
      <c r="H981" s="1" t="str">
        <f>IF(Table1[[#This Row],[Column1]]="","",VLOOKUP(A981,COPOMs!B:H,7)+prêmio_de_risco)</f>
        <v/>
      </c>
      <c r="I981" s="3" t="str">
        <f>IF(Table1[[#This Row],[Tesouro Selic: Cenário 2]]="","",(H981+1)^(1/252))</f>
        <v/>
      </c>
      <c r="J981" s="2" t="str">
        <f>IF(Table1[[#This Row],[Column6]]="","",(1+J980)*(I981)-1)</f>
        <v/>
      </c>
      <c r="K981" s="1" t="str">
        <f>IF(Table1[[#This Row],[Column1]]="","",VLOOKUP(A981,COPOMs!B:K,10)+prêmio_de_risco)</f>
        <v/>
      </c>
      <c r="L981" s="3" t="str">
        <f>IF(Table1[[#This Row],[Tesouro Selic: Cenário 3]]="","",(K981+1)^(1/252))</f>
        <v/>
      </c>
      <c r="M981" s="2" t="str">
        <f>IF(Table1[[#This Row],[Column8]]="","",(1+M980)*(L981)-1)</f>
        <v/>
      </c>
    </row>
    <row r="982" spans="1:13" x14ac:dyDescent="0.25">
      <c r="A982" s="15" t="str">
        <f t="shared" si="30"/>
        <v/>
      </c>
      <c r="B982" s="25" t="str">
        <f t="shared" si="31"/>
        <v/>
      </c>
      <c r="C982" s="3" t="str">
        <f>IF(Table1[[#This Row],[Tesouro Prefixado]]="","",(B982+1)^(1/252))</f>
        <v/>
      </c>
      <c r="D982" s="2" t="str">
        <f>IF(Table1[[#This Row],[Column2]]="","",(1+D981)*(C982)-1)</f>
        <v/>
      </c>
      <c r="E982" s="1" t="str">
        <f>IF(Table1[[#This Row],[Column1]]="","",VLOOKUP(A982,COPOMs!B:E,4)+prêmio_de_risco)</f>
        <v/>
      </c>
      <c r="F982" s="3" t="str">
        <f>IF(Table1[[#This Row],[Tesouro Selic: Cenário 1]]="","",(E982+1)^(1/252))</f>
        <v/>
      </c>
      <c r="G982" s="2" t="str">
        <f>IF(Table1[[#This Row],[Column4]]="","",(1+G981)*(F982)-1)</f>
        <v/>
      </c>
      <c r="H982" s="1" t="str">
        <f>IF(Table1[[#This Row],[Column1]]="","",VLOOKUP(A982,COPOMs!B:H,7)+prêmio_de_risco)</f>
        <v/>
      </c>
      <c r="I982" s="3" t="str">
        <f>IF(Table1[[#This Row],[Tesouro Selic: Cenário 2]]="","",(H982+1)^(1/252))</f>
        <v/>
      </c>
      <c r="J982" s="2" t="str">
        <f>IF(Table1[[#This Row],[Column6]]="","",(1+J981)*(I982)-1)</f>
        <v/>
      </c>
      <c r="K982" s="1" t="str">
        <f>IF(Table1[[#This Row],[Column1]]="","",VLOOKUP(A982,COPOMs!B:K,10)+prêmio_de_risco)</f>
        <v/>
      </c>
      <c r="L982" s="3" t="str">
        <f>IF(Table1[[#This Row],[Tesouro Selic: Cenário 3]]="","",(K982+1)^(1/252))</f>
        <v/>
      </c>
      <c r="M982" s="2" t="str">
        <f>IF(Table1[[#This Row],[Column8]]="","",(1+M981)*(L982)-1)</f>
        <v/>
      </c>
    </row>
    <row r="983" spans="1:13" x14ac:dyDescent="0.25">
      <c r="A983" s="15" t="str">
        <f t="shared" si="30"/>
        <v/>
      </c>
      <c r="B983" s="25" t="str">
        <f t="shared" si="31"/>
        <v/>
      </c>
      <c r="C983" s="3" t="str">
        <f>IF(Table1[[#This Row],[Tesouro Prefixado]]="","",(B983+1)^(1/252))</f>
        <v/>
      </c>
      <c r="D983" s="2" t="str">
        <f>IF(Table1[[#This Row],[Column2]]="","",(1+D982)*(C983)-1)</f>
        <v/>
      </c>
      <c r="E983" s="1" t="str">
        <f>IF(Table1[[#This Row],[Column1]]="","",VLOOKUP(A983,COPOMs!B:E,4)+prêmio_de_risco)</f>
        <v/>
      </c>
      <c r="F983" s="3" t="str">
        <f>IF(Table1[[#This Row],[Tesouro Selic: Cenário 1]]="","",(E983+1)^(1/252))</f>
        <v/>
      </c>
      <c r="G983" s="2" t="str">
        <f>IF(Table1[[#This Row],[Column4]]="","",(1+G982)*(F983)-1)</f>
        <v/>
      </c>
      <c r="H983" s="1" t="str">
        <f>IF(Table1[[#This Row],[Column1]]="","",VLOOKUP(A983,COPOMs!B:H,7)+prêmio_de_risco)</f>
        <v/>
      </c>
      <c r="I983" s="3" t="str">
        <f>IF(Table1[[#This Row],[Tesouro Selic: Cenário 2]]="","",(H983+1)^(1/252))</f>
        <v/>
      </c>
      <c r="J983" s="2" t="str">
        <f>IF(Table1[[#This Row],[Column6]]="","",(1+J982)*(I983)-1)</f>
        <v/>
      </c>
      <c r="K983" s="1" t="str">
        <f>IF(Table1[[#This Row],[Column1]]="","",VLOOKUP(A983,COPOMs!B:K,10)+prêmio_de_risco)</f>
        <v/>
      </c>
      <c r="L983" s="3" t="str">
        <f>IF(Table1[[#This Row],[Tesouro Selic: Cenário 3]]="","",(K983+1)^(1/252))</f>
        <v/>
      </c>
      <c r="M983" s="2" t="str">
        <f>IF(Table1[[#This Row],[Column8]]="","",(1+M982)*(L983)-1)</f>
        <v/>
      </c>
    </row>
    <row r="984" spans="1:13" x14ac:dyDescent="0.25">
      <c r="A984" s="15" t="str">
        <f t="shared" si="30"/>
        <v/>
      </c>
      <c r="B984" s="25" t="str">
        <f t="shared" si="31"/>
        <v/>
      </c>
      <c r="C984" s="3" t="str">
        <f>IF(Table1[[#This Row],[Tesouro Prefixado]]="","",(B984+1)^(1/252))</f>
        <v/>
      </c>
      <c r="D984" s="2" t="str">
        <f>IF(Table1[[#This Row],[Column2]]="","",(1+D983)*(C984)-1)</f>
        <v/>
      </c>
      <c r="E984" s="1" t="str">
        <f>IF(Table1[[#This Row],[Column1]]="","",VLOOKUP(A984,COPOMs!B:E,4)+prêmio_de_risco)</f>
        <v/>
      </c>
      <c r="F984" s="3" t="str">
        <f>IF(Table1[[#This Row],[Tesouro Selic: Cenário 1]]="","",(E984+1)^(1/252))</f>
        <v/>
      </c>
      <c r="G984" s="2" t="str">
        <f>IF(Table1[[#This Row],[Column4]]="","",(1+G983)*(F984)-1)</f>
        <v/>
      </c>
      <c r="H984" s="1" t="str">
        <f>IF(Table1[[#This Row],[Column1]]="","",VLOOKUP(A984,COPOMs!B:H,7)+prêmio_de_risco)</f>
        <v/>
      </c>
      <c r="I984" s="3" t="str">
        <f>IF(Table1[[#This Row],[Tesouro Selic: Cenário 2]]="","",(H984+1)^(1/252))</f>
        <v/>
      </c>
      <c r="J984" s="2" t="str">
        <f>IF(Table1[[#This Row],[Column6]]="","",(1+J983)*(I984)-1)</f>
        <v/>
      </c>
      <c r="K984" s="1" t="str">
        <f>IF(Table1[[#This Row],[Column1]]="","",VLOOKUP(A984,COPOMs!B:K,10)+prêmio_de_risco)</f>
        <v/>
      </c>
      <c r="L984" s="3" t="str">
        <f>IF(Table1[[#This Row],[Tesouro Selic: Cenário 3]]="","",(K984+1)^(1/252))</f>
        <v/>
      </c>
      <c r="M984" s="2" t="str">
        <f>IF(Table1[[#This Row],[Column8]]="","",(1+M983)*(L984)-1)</f>
        <v/>
      </c>
    </row>
    <row r="985" spans="1:13" x14ac:dyDescent="0.25">
      <c r="A985" s="15" t="str">
        <f t="shared" si="30"/>
        <v/>
      </c>
      <c r="B985" s="25" t="str">
        <f t="shared" si="31"/>
        <v/>
      </c>
      <c r="C985" s="3" t="str">
        <f>IF(Table1[[#This Row],[Tesouro Prefixado]]="","",(B985+1)^(1/252))</f>
        <v/>
      </c>
      <c r="D985" s="2" t="str">
        <f>IF(Table1[[#This Row],[Column2]]="","",(1+D984)*(C985)-1)</f>
        <v/>
      </c>
      <c r="E985" s="1" t="str">
        <f>IF(Table1[[#This Row],[Column1]]="","",VLOOKUP(A985,COPOMs!B:E,4)+prêmio_de_risco)</f>
        <v/>
      </c>
      <c r="F985" s="3" t="str">
        <f>IF(Table1[[#This Row],[Tesouro Selic: Cenário 1]]="","",(E985+1)^(1/252))</f>
        <v/>
      </c>
      <c r="G985" s="2" t="str">
        <f>IF(Table1[[#This Row],[Column4]]="","",(1+G984)*(F985)-1)</f>
        <v/>
      </c>
      <c r="H985" s="1" t="str">
        <f>IF(Table1[[#This Row],[Column1]]="","",VLOOKUP(A985,COPOMs!B:H,7)+prêmio_de_risco)</f>
        <v/>
      </c>
      <c r="I985" s="3" t="str">
        <f>IF(Table1[[#This Row],[Tesouro Selic: Cenário 2]]="","",(H985+1)^(1/252))</f>
        <v/>
      </c>
      <c r="J985" s="2" t="str">
        <f>IF(Table1[[#This Row],[Column6]]="","",(1+J984)*(I985)-1)</f>
        <v/>
      </c>
      <c r="K985" s="1" t="str">
        <f>IF(Table1[[#This Row],[Column1]]="","",VLOOKUP(A985,COPOMs!B:K,10)+prêmio_de_risco)</f>
        <v/>
      </c>
      <c r="L985" s="3" t="str">
        <f>IF(Table1[[#This Row],[Tesouro Selic: Cenário 3]]="","",(K985+1)^(1/252))</f>
        <v/>
      </c>
      <c r="M985" s="2" t="str">
        <f>IF(Table1[[#This Row],[Column8]]="","",(1+M984)*(L985)-1)</f>
        <v/>
      </c>
    </row>
    <row r="986" spans="1:13" x14ac:dyDescent="0.25">
      <c r="A986" s="15" t="str">
        <f t="shared" si="30"/>
        <v/>
      </c>
      <c r="B986" s="25" t="str">
        <f t="shared" si="31"/>
        <v/>
      </c>
      <c r="C986" s="3" t="str">
        <f>IF(Table1[[#This Row],[Tesouro Prefixado]]="","",(B986+1)^(1/252))</f>
        <v/>
      </c>
      <c r="D986" s="2" t="str">
        <f>IF(Table1[[#This Row],[Column2]]="","",(1+D985)*(C986)-1)</f>
        <v/>
      </c>
      <c r="E986" s="1" t="str">
        <f>IF(Table1[[#This Row],[Column1]]="","",VLOOKUP(A986,COPOMs!B:E,4)+prêmio_de_risco)</f>
        <v/>
      </c>
      <c r="F986" s="3" t="str">
        <f>IF(Table1[[#This Row],[Tesouro Selic: Cenário 1]]="","",(E986+1)^(1/252))</f>
        <v/>
      </c>
      <c r="G986" s="2" t="str">
        <f>IF(Table1[[#This Row],[Column4]]="","",(1+G985)*(F986)-1)</f>
        <v/>
      </c>
      <c r="H986" s="1" t="str">
        <f>IF(Table1[[#This Row],[Column1]]="","",VLOOKUP(A986,COPOMs!B:H,7)+prêmio_de_risco)</f>
        <v/>
      </c>
      <c r="I986" s="3" t="str">
        <f>IF(Table1[[#This Row],[Tesouro Selic: Cenário 2]]="","",(H986+1)^(1/252))</f>
        <v/>
      </c>
      <c r="J986" s="2" t="str">
        <f>IF(Table1[[#This Row],[Column6]]="","",(1+J985)*(I986)-1)</f>
        <v/>
      </c>
      <c r="K986" s="1" t="str">
        <f>IF(Table1[[#This Row],[Column1]]="","",VLOOKUP(A986,COPOMs!B:K,10)+prêmio_de_risco)</f>
        <v/>
      </c>
      <c r="L986" s="3" t="str">
        <f>IF(Table1[[#This Row],[Tesouro Selic: Cenário 3]]="","",(K986+1)^(1/252))</f>
        <v/>
      </c>
      <c r="M986" s="2" t="str">
        <f>IF(Table1[[#This Row],[Column8]]="","",(1+M985)*(L986)-1)</f>
        <v/>
      </c>
    </row>
    <row r="987" spans="1:13" x14ac:dyDescent="0.25">
      <c r="A987" s="15" t="str">
        <f t="shared" si="30"/>
        <v/>
      </c>
      <c r="B987" s="25" t="str">
        <f t="shared" si="31"/>
        <v/>
      </c>
      <c r="C987" s="3" t="str">
        <f>IF(Table1[[#This Row],[Tesouro Prefixado]]="","",(B987+1)^(1/252))</f>
        <v/>
      </c>
      <c r="D987" s="2" t="str">
        <f>IF(Table1[[#This Row],[Column2]]="","",(1+D986)*(C987)-1)</f>
        <v/>
      </c>
      <c r="E987" s="1" t="str">
        <f>IF(Table1[[#This Row],[Column1]]="","",VLOOKUP(A987,COPOMs!B:E,4)+prêmio_de_risco)</f>
        <v/>
      </c>
      <c r="F987" s="3" t="str">
        <f>IF(Table1[[#This Row],[Tesouro Selic: Cenário 1]]="","",(E987+1)^(1/252))</f>
        <v/>
      </c>
      <c r="G987" s="2" t="str">
        <f>IF(Table1[[#This Row],[Column4]]="","",(1+G986)*(F987)-1)</f>
        <v/>
      </c>
      <c r="H987" s="1" t="str">
        <f>IF(Table1[[#This Row],[Column1]]="","",VLOOKUP(A987,COPOMs!B:H,7)+prêmio_de_risco)</f>
        <v/>
      </c>
      <c r="I987" s="3" t="str">
        <f>IF(Table1[[#This Row],[Tesouro Selic: Cenário 2]]="","",(H987+1)^(1/252))</f>
        <v/>
      </c>
      <c r="J987" s="2" t="str">
        <f>IF(Table1[[#This Row],[Column6]]="","",(1+J986)*(I987)-1)</f>
        <v/>
      </c>
      <c r="K987" s="1" t="str">
        <f>IF(Table1[[#This Row],[Column1]]="","",VLOOKUP(A987,COPOMs!B:K,10)+prêmio_de_risco)</f>
        <v/>
      </c>
      <c r="L987" s="3" t="str">
        <f>IF(Table1[[#This Row],[Tesouro Selic: Cenário 3]]="","",(K987+1)^(1/252))</f>
        <v/>
      </c>
      <c r="M987" s="2" t="str">
        <f>IF(Table1[[#This Row],[Column8]]="","",(1+M986)*(L987)-1)</f>
        <v/>
      </c>
    </row>
    <row r="988" spans="1:13" x14ac:dyDescent="0.25">
      <c r="A988" s="15" t="str">
        <f t="shared" si="30"/>
        <v/>
      </c>
      <c r="B988" s="25" t="str">
        <f t="shared" si="31"/>
        <v/>
      </c>
      <c r="C988" s="3" t="str">
        <f>IF(Table1[[#This Row],[Tesouro Prefixado]]="","",(B988+1)^(1/252))</f>
        <v/>
      </c>
      <c r="D988" s="2" t="str">
        <f>IF(Table1[[#This Row],[Column2]]="","",(1+D987)*(C988)-1)</f>
        <v/>
      </c>
      <c r="E988" s="1" t="str">
        <f>IF(Table1[[#This Row],[Column1]]="","",VLOOKUP(A988,COPOMs!B:E,4)+prêmio_de_risco)</f>
        <v/>
      </c>
      <c r="F988" s="3" t="str">
        <f>IF(Table1[[#This Row],[Tesouro Selic: Cenário 1]]="","",(E988+1)^(1/252))</f>
        <v/>
      </c>
      <c r="G988" s="2" t="str">
        <f>IF(Table1[[#This Row],[Column4]]="","",(1+G987)*(F988)-1)</f>
        <v/>
      </c>
      <c r="H988" s="1" t="str">
        <f>IF(Table1[[#This Row],[Column1]]="","",VLOOKUP(A988,COPOMs!B:H,7)+prêmio_de_risco)</f>
        <v/>
      </c>
      <c r="I988" s="3" t="str">
        <f>IF(Table1[[#This Row],[Tesouro Selic: Cenário 2]]="","",(H988+1)^(1/252))</f>
        <v/>
      </c>
      <c r="J988" s="2" t="str">
        <f>IF(Table1[[#This Row],[Column6]]="","",(1+J987)*(I988)-1)</f>
        <v/>
      </c>
      <c r="K988" s="1" t="str">
        <f>IF(Table1[[#This Row],[Column1]]="","",VLOOKUP(A988,COPOMs!B:K,10)+prêmio_de_risco)</f>
        <v/>
      </c>
      <c r="L988" s="3" t="str">
        <f>IF(Table1[[#This Row],[Tesouro Selic: Cenário 3]]="","",(K988+1)^(1/252))</f>
        <v/>
      </c>
      <c r="M988" s="2" t="str">
        <f>IF(Table1[[#This Row],[Column8]]="","",(1+M987)*(L988)-1)</f>
        <v/>
      </c>
    </row>
    <row r="989" spans="1:13" x14ac:dyDescent="0.25">
      <c r="A989" s="15" t="str">
        <f t="shared" si="30"/>
        <v/>
      </c>
      <c r="B989" s="25" t="str">
        <f t="shared" si="31"/>
        <v/>
      </c>
      <c r="C989" s="3" t="str">
        <f>IF(Table1[[#This Row],[Tesouro Prefixado]]="","",(B989+1)^(1/252))</f>
        <v/>
      </c>
      <c r="D989" s="2" t="str">
        <f>IF(Table1[[#This Row],[Column2]]="","",(1+D988)*(C989)-1)</f>
        <v/>
      </c>
      <c r="E989" s="1" t="str">
        <f>IF(Table1[[#This Row],[Column1]]="","",VLOOKUP(A989,COPOMs!B:E,4)+prêmio_de_risco)</f>
        <v/>
      </c>
      <c r="F989" s="3" t="str">
        <f>IF(Table1[[#This Row],[Tesouro Selic: Cenário 1]]="","",(E989+1)^(1/252))</f>
        <v/>
      </c>
      <c r="G989" s="2" t="str">
        <f>IF(Table1[[#This Row],[Column4]]="","",(1+G988)*(F989)-1)</f>
        <v/>
      </c>
      <c r="H989" s="1" t="str">
        <f>IF(Table1[[#This Row],[Column1]]="","",VLOOKUP(A989,COPOMs!B:H,7)+prêmio_de_risco)</f>
        <v/>
      </c>
      <c r="I989" s="3" t="str">
        <f>IF(Table1[[#This Row],[Tesouro Selic: Cenário 2]]="","",(H989+1)^(1/252))</f>
        <v/>
      </c>
      <c r="J989" s="2" t="str">
        <f>IF(Table1[[#This Row],[Column6]]="","",(1+J988)*(I989)-1)</f>
        <v/>
      </c>
      <c r="K989" s="1" t="str">
        <f>IF(Table1[[#This Row],[Column1]]="","",VLOOKUP(A989,COPOMs!B:K,10)+prêmio_de_risco)</f>
        <v/>
      </c>
      <c r="L989" s="3" t="str">
        <f>IF(Table1[[#This Row],[Tesouro Selic: Cenário 3]]="","",(K989+1)^(1/252))</f>
        <v/>
      </c>
      <c r="M989" s="2" t="str">
        <f>IF(Table1[[#This Row],[Column8]]="","",(1+M988)*(L989)-1)</f>
        <v/>
      </c>
    </row>
    <row r="990" spans="1:13" x14ac:dyDescent="0.25">
      <c r="A990" s="15" t="str">
        <f t="shared" si="30"/>
        <v/>
      </c>
      <c r="B990" s="25" t="str">
        <f t="shared" si="31"/>
        <v/>
      </c>
      <c r="C990" s="3" t="str">
        <f>IF(Table1[[#This Row],[Tesouro Prefixado]]="","",(B990+1)^(1/252))</f>
        <v/>
      </c>
      <c r="D990" s="2" t="str">
        <f>IF(Table1[[#This Row],[Column2]]="","",(1+D989)*(C990)-1)</f>
        <v/>
      </c>
      <c r="E990" s="1" t="str">
        <f>IF(Table1[[#This Row],[Column1]]="","",VLOOKUP(A990,COPOMs!B:E,4)+prêmio_de_risco)</f>
        <v/>
      </c>
      <c r="F990" s="3" t="str">
        <f>IF(Table1[[#This Row],[Tesouro Selic: Cenário 1]]="","",(E990+1)^(1/252))</f>
        <v/>
      </c>
      <c r="G990" s="2" t="str">
        <f>IF(Table1[[#This Row],[Column4]]="","",(1+G989)*(F990)-1)</f>
        <v/>
      </c>
      <c r="H990" s="1" t="str">
        <f>IF(Table1[[#This Row],[Column1]]="","",VLOOKUP(A990,COPOMs!B:H,7)+prêmio_de_risco)</f>
        <v/>
      </c>
      <c r="I990" s="3" t="str">
        <f>IF(Table1[[#This Row],[Tesouro Selic: Cenário 2]]="","",(H990+1)^(1/252))</f>
        <v/>
      </c>
      <c r="J990" s="2" t="str">
        <f>IF(Table1[[#This Row],[Column6]]="","",(1+J989)*(I990)-1)</f>
        <v/>
      </c>
      <c r="K990" s="1" t="str">
        <f>IF(Table1[[#This Row],[Column1]]="","",VLOOKUP(A990,COPOMs!B:K,10)+prêmio_de_risco)</f>
        <v/>
      </c>
      <c r="L990" s="3" t="str">
        <f>IF(Table1[[#This Row],[Tesouro Selic: Cenário 3]]="","",(K990+1)^(1/252))</f>
        <v/>
      </c>
      <c r="M990" s="2" t="str">
        <f>IF(Table1[[#This Row],[Column8]]="","",(1+M989)*(L990)-1)</f>
        <v/>
      </c>
    </row>
    <row r="991" spans="1:13" x14ac:dyDescent="0.25">
      <c r="A991" s="15" t="str">
        <f t="shared" si="30"/>
        <v/>
      </c>
      <c r="B991" s="25" t="str">
        <f t="shared" si="31"/>
        <v/>
      </c>
      <c r="C991" s="3" t="str">
        <f>IF(Table1[[#This Row],[Tesouro Prefixado]]="","",(B991+1)^(1/252))</f>
        <v/>
      </c>
      <c r="D991" s="2" t="str">
        <f>IF(Table1[[#This Row],[Column2]]="","",(1+D990)*(C991)-1)</f>
        <v/>
      </c>
      <c r="E991" s="1" t="str">
        <f>IF(Table1[[#This Row],[Column1]]="","",VLOOKUP(A991,COPOMs!B:E,4)+prêmio_de_risco)</f>
        <v/>
      </c>
      <c r="F991" s="3" t="str">
        <f>IF(Table1[[#This Row],[Tesouro Selic: Cenário 1]]="","",(E991+1)^(1/252))</f>
        <v/>
      </c>
      <c r="G991" s="2" t="str">
        <f>IF(Table1[[#This Row],[Column4]]="","",(1+G990)*(F991)-1)</f>
        <v/>
      </c>
      <c r="H991" s="1" t="str">
        <f>IF(Table1[[#This Row],[Column1]]="","",VLOOKUP(A991,COPOMs!B:H,7)+prêmio_de_risco)</f>
        <v/>
      </c>
      <c r="I991" s="3" t="str">
        <f>IF(Table1[[#This Row],[Tesouro Selic: Cenário 2]]="","",(H991+1)^(1/252))</f>
        <v/>
      </c>
      <c r="J991" s="2" t="str">
        <f>IF(Table1[[#This Row],[Column6]]="","",(1+J990)*(I991)-1)</f>
        <v/>
      </c>
      <c r="K991" s="1" t="str">
        <f>IF(Table1[[#This Row],[Column1]]="","",VLOOKUP(A991,COPOMs!B:K,10)+prêmio_de_risco)</f>
        <v/>
      </c>
      <c r="L991" s="3" t="str">
        <f>IF(Table1[[#This Row],[Tesouro Selic: Cenário 3]]="","",(K991+1)^(1/252))</f>
        <v/>
      </c>
      <c r="M991" s="2" t="str">
        <f>IF(Table1[[#This Row],[Column8]]="","",(1+M990)*(L991)-1)</f>
        <v/>
      </c>
    </row>
    <row r="992" spans="1:13" x14ac:dyDescent="0.25">
      <c r="A992" s="15" t="str">
        <f t="shared" si="30"/>
        <v/>
      </c>
      <c r="B992" s="25" t="str">
        <f t="shared" si="31"/>
        <v/>
      </c>
      <c r="C992" s="3" t="str">
        <f>IF(Table1[[#This Row],[Tesouro Prefixado]]="","",(B992+1)^(1/252))</f>
        <v/>
      </c>
      <c r="D992" s="2" t="str">
        <f>IF(Table1[[#This Row],[Column2]]="","",(1+D991)*(C992)-1)</f>
        <v/>
      </c>
      <c r="E992" s="1" t="str">
        <f>IF(Table1[[#This Row],[Column1]]="","",VLOOKUP(A992,COPOMs!B:E,4)+prêmio_de_risco)</f>
        <v/>
      </c>
      <c r="F992" s="3" t="str">
        <f>IF(Table1[[#This Row],[Tesouro Selic: Cenário 1]]="","",(E992+1)^(1/252))</f>
        <v/>
      </c>
      <c r="G992" s="2" t="str">
        <f>IF(Table1[[#This Row],[Column4]]="","",(1+G991)*(F992)-1)</f>
        <v/>
      </c>
      <c r="H992" s="1" t="str">
        <f>IF(Table1[[#This Row],[Column1]]="","",VLOOKUP(A992,COPOMs!B:H,7)+prêmio_de_risco)</f>
        <v/>
      </c>
      <c r="I992" s="3" t="str">
        <f>IF(Table1[[#This Row],[Tesouro Selic: Cenário 2]]="","",(H992+1)^(1/252))</f>
        <v/>
      </c>
      <c r="J992" s="2" t="str">
        <f>IF(Table1[[#This Row],[Column6]]="","",(1+J991)*(I992)-1)</f>
        <v/>
      </c>
      <c r="K992" s="1" t="str">
        <f>IF(Table1[[#This Row],[Column1]]="","",VLOOKUP(A992,COPOMs!B:K,10)+prêmio_de_risco)</f>
        <v/>
      </c>
      <c r="L992" s="3" t="str">
        <f>IF(Table1[[#This Row],[Tesouro Selic: Cenário 3]]="","",(K992+1)^(1/252))</f>
        <v/>
      </c>
      <c r="M992" s="2" t="str">
        <f>IF(Table1[[#This Row],[Column8]]="","",(1+M991)*(L992)-1)</f>
        <v/>
      </c>
    </row>
    <row r="993" spans="1:13" x14ac:dyDescent="0.25">
      <c r="A993" s="15" t="str">
        <f t="shared" si="30"/>
        <v/>
      </c>
      <c r="B993" s="25" t="str">
        <f t="shared" si="31"/>
        <v/>
      </c>
      <c r="C993" s="3" t="str">
        <f>IF(Table1[[#This Row],[Tesouro Prefixado]]="","",(B993+1)^(1/252))</f>
        <v/>
      </c>
      <c r="D993" s="2" t="str">
        <f>IF(Table1[[#This Row],[Column2]]="","",(1+D992)*(C993)-1)</f>
        <v/>
      </c>
      <c r="E993" s="1" t="str">
        <f>IF(Table1[[#This Row],[Column1]]="","",VLOOKUP(A993,COPOMs!B:E,4)+prêmio_de_risco)</f>
        <v/>
      </c>
      <c r="F993" s="3" t="str">
        <f>IF(Table1[[#This Row],[Tesouro Selic: Cenário 1]]="","",(E993+1)^(1/252))</f>
        <v/>
      </c>
      <c r="G993" s="2" t="str">
        <f>IF(Table1[[#This Row],[Column4]]="","",(1+G992)*(F993)-1)</f>
        <v/>
      </c>
      <c r="H993" s="1" t="str">
        <f>IF(Table1[[#This Row],[Column1]]="","",VLOOKUP(A993,COPOMs!B:H,7)+prêmio_de_risco)</f>
        <v/>
      </c>
      <c r="I993" s="3" t="str">
        <f>IF(Table1[[#This Row],[Tesouro Selic: Cenário 2]]="","",(H993+1)^(1/252))</f>
        <v/>
      </c>
      <c r="J993" s="2" t="str">
        <f>IF(Table1[[#This Row],[Column6]]="","",(1+J992)*(I993)-1)</f>
        <v/>
      </c>
      <c r="K993" s="1" t="str">
        <f>IF(Table1[[#This Row],[Column1]]="","",VLOOKUP(A993,COPOMs!B:K,10)+prêmio_de_risco)</f>
        <v/>
      </c>
      <c r="L993" s="3" t="str">
        <f>IF(Table1[[#This Row],[Tesouro Selic: Cenário 3]]="","",(K993+1)^(1/252))</f>
        <v/>
      </c>
      <c r="M993" s="2" t="str">
        <f>IF(Table1[[#This Row],[Column8]]="","",(1+M992)*(L993)-1)</f>
        <v/>
      </c>
    </row>
    <row r="994" spans="1:13" x14ac:dyDescent="0.25">
      <c r="A994" s="15" t="str">
        <f t="shared" si="30"/>
        <v/>
      </c>
      <c r="B994" s="25" t="str">
        <f t="shared" si="31"/>
        <v/>
      </c>
      <c r="C994" s="3" t="str">
        <f>IF(Table1[[#This Row],[Tesouro Prefixado]]="","",(B994+1)^(1/252))</f>
        <v/>
      </c>
      <c r="D994" s="2" t="str">
        <f>IF(Table1[[#This Row],[Column2]]="","",(1+D993)*(C994)-1)</f>
        <v/>
      </c>
      <c r="E994" s="1" t="str">
        <f>IF(Table1[[#This Row],[Column1]]="","",VLOOKUP(A994,COPOMs!B:E,4)+prêmio_de_risco)</f>
        <v/>
      </c>
      <c r="F994" s="3" t="str">
        <f>IF(Table1[[#This Row],[Tesouro Selic: Cenário 1]]="","",(E994+1)^(1/252))</f>
        <v/>
      </c>
      <c r="G994" s="2" t="str">
        <f>IF(Table1[[#This Row],[Column4]]="","",(1+G993)*(F994)-1)</f>
        <v/>
      </c>
      <c r="H994" s="1" t="str">
        <f>IF(Table1[[#This Row],[Column1]]="","",VLOOKUP(A994,COPOMs!B:H,7)+prêmio_de_risco)</f>
        <v/>
      </c>
      <c r="I994" s="3" t="str">
        <f>IF(Table1[[#This Row],[Tesouro Selic: Cenário 2]]="","",(H994+1)^(1/252))</f>
        <v/>
      </c>
      <c r="J994" s="2" t="str">
        <f>IF(Table1[[#This Row],[Column6]]="","",(1+J993)*(I994)-1)</f>
        <v/>
      </c>
      <c r="K994" s="1" t="str">
        <f>IF(Table1[[#This Row],[Column1]]="","",VLOOKUP(A994,COPOMs!B:K,10)+prêmio_de_risco)</f>
        <v/>
      </c>
      <c r="L994" s="3" t="str">
        <f>IF(Table1[[#This Row],[Tesouro Selic: Cenário 3]]="","",(K994+1)^(1/252))</f>
        <v/>
      </c>
      <c r="M994" s="2" t="str">
        <f>IF(Table1[[#This Row],[Column8]]="","",(1+M993)*(L994)-1)</f>
        <v/>
      </c>
    </row>
    <row r="995" spans="1:13" x14ac:dyDescent="0.25">
      <c r="A995" s="15" t="str">
        <f t="shared" si="30"/>
        <v/>
      </c>
      <c r="B995" s="25" t="str">
        <f t="shared" si="31"/>
        <v/>
      </c>
      <c r="C995" s="3" t="str">
        <f>IF(Table1[[#This Row],[Tesouro Prefixado]]="","",(B995+1)^(1/252))</f>
        <v/>
      </c>
      <c r="D995" s="2" t="str">
        <f>IF(Table1[[#This Row],[Column2]]="","",(1+D994)*(C995)-1)</f>
        <v/>
      </c>
      <c r="E995" s="1" t="str">
        <f>IF(Table1[[#This Row],[Column1]]="","",VLOOKUP(A995,COPOMs!B:E,4)+prêmio_de_risco)</f>
        <v/>
      </c>
      <c r="F995" s="3" t="str">
        <f>IF(Table1[[#This Row],[Tesouro Selic: Cenário 1]]="","",(E995+1)^(1/252))</f>
        <v/>
      </c>
      <c r="G995" s="2" t="str">
        <f>IF(Table1[[#This Row],[Column4]]="","",(1+G994)*(F995)-1)</f>
        <v/>
      </c>
      <c r="H995" s="1" t="str">
        <f>IF(Table1[[#This Row],[Column1]]="","",VLOOKUP(A995,COPOMs!B:H,7)+prêmio_de_risco)</f>
        <v/>
      </c>
      <c r="I995" s="3" t="str">
        <f>IF(Table1[[#This Row],[Tesouro Selic: Cenário 2]]="","",(H995+1)^(1/252))</f>
        <v/>
      </c>
      <c r="J995" s="2" t="str">
        <f>IF(Table1[[#This Row],[Column6]]="","",(1+J994)*(I995)-1)</f>
        <v/>
      </c>
      <c r="K995" s="1" t="str">
        <f>IF(Table1[[#This Row],[Column1]]="","",VLOOKUP(A995,COPOMs!B:K,10)+prêmio_de_risco)</f>
        <v/>
      </c>
      <c r="L995" s="3" t="str">
        <f>IF(Table1[[#This Row],[Tesouro Selic: Cenário 3]]="","",(K995+1)^(1/252))</f>
        <v/>
      </c>
      <c r="M995" s="2" t="str">
        <f>IF(Table1[[#This Row],[Column8]]="","",(1+M994)*(L995)-1)</f>
        <v/>
      </c>
    </row>
    <row r="996" spans="1:13" x14ac:dyDescent="0.25">
      <c r="A996" s="15" t="str">
        <f t="shared" si="30"/>
        <v/>
      </c>
      <c r="B996" s="25" t="str">
        <f t="shared" si="31"/>
        <v/>
      </c>
      <c r="C996" s="3" t="str">
        <f>IF(Table1[[#This Row],[Tesouro Prefixado]]="","",(B996+1)^(1/252))</f>
        <v/>
      </c>
      <c r="D996" s="2" t="str">
        <f>IF(Table1[[#This Row],[Column2]]="","",(1+D995)*(C996)-1)</f>
        <v/>
      </c>
      <c r="E996" s="1" t="str">
        <f>IF(Table1[[#This Row],[Column1]]="","",VLOOKUP(A996,COPOMs!B:E,4)+prêmio_de_risco)</f>
        <v/>
      </c>
      <c r="F996" s="3" t="str">
        <f>IF(Table1[[#This Row],[Tesouro Selic: Cenário 1]]="","",(E996+1)^(1/252))</f>
        <v/>
      </c>
      <c r="G996" s="2" t="str">
        <f>IF(Table1[[#This Row],[Column4]]="","",(1+G995)*(F996)-1)</f>
        <v/>
      </c>
      <c r="H996" s="1" t="str">
        <f>IF(Table1[[#This Row],[Column1]]="","",VLOOKUP(A996,COPOMs!B:H,7)+prêmio_de_risco)</f>
        <v/>
      </c>
      <c r="I996" s="3" t="str">
        <f>IF(Table1[[#This Row],[Tesouro Selic: Cenário 2]]="","",(H996+1)^(1/252))</f>
        <v/>
      </c>
      <c r="J996" s="2" t="str">
        <f>IF(Table1[[#This Row],[Column6]]="","",(1+J995)*(I996)-1)</f>
        <v/>
      </c>
      <c r="K996" s="1" t="str">
        <f>IF(Table1[[#This Row],[Column1]]="","",VLOOKUP(A996,COPOMs!B:K,10)+prêmio_de_risco)</f>
        <v/>
      </c>
      <c r="L996" s="3" t="str">
        <f>IF(Table1[[#This Row],[Tesouro Selic: Cenário 3]]="","",(K996+1)^(1/252))</f>
        <v/>
      </c>
      <c r="M996" s="2" t="str">
        <f>IF(Table1[[#This Row],[Column8]]="","",(1+M995)*(L996)-1)</f>
        <v/>
      </c>
    </row>
    <row r="997" spans="1:13" x14ac:dyDescent="0.25">
      <c r="A997" s="15" t="str">
        <f t="shared" si="30"/>
        <v/>
      </c>
      <c r="B997" s="25" t="str">
        <f t="shared" si="31"/>
        <v/>
      </c>
      <c r="C997" s="3" t="str">
        <f>IF(Table1[[#This Row],[Tesouro Prefixado]]="","",(B997+1)^(1/252))</f>
        <v/>
      </c>
      <c r="D997" s="2" t="str">
        <f>IF(Table1[[#This Row],[Column2]]="","",(1+D996)*(C997)-1)</f>
        <v/>
      </c>
      <c r="E997" s="1" t="str">
        <f>IF(Table1[[#This Row],[Column1]]="","",VLOOKUP(A997,COPOMs!B:E,4)+prêmio_de_risco)</f>
        <v/>
      </c>
      <c r="F997" s="3" t="str">
        <f>IF(Table1[[#This Row],[Tesouro Selic: Cenário 1]]="","",(E997+1)^(1/252))</f>
        <v/>
      </c>
      <c r="G997" s="2" t="str">
        <f>IF(Table1[[#This Row],[Column4]]="","",(1+G996)*(F997)-1)</f>
        <v/>
      </c>
      <c r="H997" s="1" t="str">
        <f>IF(Table1[[#This Row],[Column1]]="","",VLOOKUP(A997,COPOMs!B:H,7)+prêmio_de_risco)</f>
        <v/>
      </c>
      <c r="I997" s="3" t="str">
        <f>IF(Table1[[#This Row],[Tesouro Selic: Cenário 2]]="","",(H997+1)^(1/252))</f>
        <v/>
      </c>
      <c r="J997" s="2" t="str">
        <f>IF(Table1[[#This Row],[Column6]]="","",(1+J996)*(I997)-1)</f>
        <v/>
      </c>
      <c r="K997" s="1" t="str">
        <f>IF(Table1[[#This Row],[Column1]]="","",VLOOKUP(A997,COPOMs!B:K,10)+prêmio_de_risco)</f>
        <v/>
      </c>
      <c r="L997" s="3" t="str">
        <f>IF(Table1[[#This Row],[Tesouro Selic: Cenário 3]]="","",(K997+1)^(1/252))</f>
        <v/>
      </c>
      <c r="M997" s="2" t="str">
        <f>IF(Table1[[#This Row],[Column8]]="","",(1+M996)*(L997)-1)</f>
        <v/>
      </c>
    </row>
    <row r="998" spans="1:13" x14ac:dyDescent="0.25">
      <c r="A998" s="15" t="str">
        <f t="shared" si="30"/>
        <v/>
      </c>
      <c r="B998" s="25" t="str">
        <f t="shared" si="31"/>
        <v/>
      </c>
      <c r="C998" s="3" t="str">
        <f>IF(Table1[[#This Row],[Tesouro Prefixado]]="","",(B998+1)^(1/252))</f>
        <v/>
      </c>
      <c r="D998" s="2" t="str">
        <f>IF(Table1[[#This Row],[Column2]]="","",(1+D997)*(C998)-1)</f>
        <v/>
      </c>
      <c r="E998" s="1" t="str">
        <f>IF(Table1[[#This Row],[Column1]]="","",VLOOKUP(A998,COPOMs!B:E,4)+prêmio_de_risco)</f>
        <v/>
      </c>
      <c r="F998" s="3" t="str">
        <f>IF(Table1[[#This Row],[Tesouro Selic: Cenário 1]]="","",(E998+1)^(1/252))</f>
        <v/>
      </c>
      <c r="G998" s="2" t="str">
        <f>IF(Table1[[#This Row],[Column4]]="","",(1+G997)*(F998)-1)</f>
        <v/>
      </c>
      <c r="H998" s="1" t="str">
        <f>IF(Table1[[#This Row],[Column1]]="","",VLOOKUP(A998,COPOMs!B:H,7)+prêmio_de_risco)</f>
        <v/>
      </c>
      <c r="I998" s="3" t="str">
        <f>IF(Table1[[#This Row],[Tesouro Selic: Cenário 2]]="","",(H998+1)^(1/252))</f>
        <v/>
      </c>
      <c r="J998" s="2" t="str">
        <f>IF(Table1[[#This Row],[Column6]]="","",(1+J997)*(I998)-1)</f>
        <v/>
      </c>
      <c r="K998" s="1" t="str">
        <f>IF(Table1[[#This Row],[Column1]]="","",VLOOKUP(A998,COPOMs!B:K,10)+prêmio_de_risco)</f>
        <v/>
      </c>
      <c r="L998" s="3" t="str">
        <f>IF(Table1[[#This Row],[Tesouro Selic: Cenário 3]]="","",(K998+1)^(1/252))</f>
        <v/>
      </c>
      <c r="M998" s="2" t="str">
        <f>IF(Table1[[#This Row],[Column8]]="","",(1+M997)*(L998)-1)</f>
        <v/>
      </c>
    </row>
    <row r="999" spans="1:13" x14ac:dyDescent="0.25">
      <c r="A999" s="15" t="str">
        <f t="shared" si="30"/>
        <v/>
      </c>
      <c r="B999" s="25" t="str">
        <f t="shared" si="31"/>
        <v/>
      </c>
      <c r="C999" s="3" t="str">
        <f>IF(Table1[[#This Row],[Tesouro Prefixado]]="","",(B999+1)^(1/252))</f>
        <v/>
      </c>
      <c r="D999" s="2" t="str">
        <f>IF(Table1[[#This Row],[Column2]]="","",(1+D998)*(C999)-1)</f>
        <v/>
      </c>
      <c r="E999" s="1" t="str">
        <f>IF(Table1[[#This Row],[Column1]]="","",VLOOKUP(A999,COPOMs!B:E,4)+prêmio_de_risco)</f>
        <v/>
      </c>
      <c r="F999" s="3" t="str">
        <f>IF(Table1[[#This Row],[Tesouro Selic: Cenário 1]]="","",(E999+1)^(1/252))</f>
        <v/>
      </c>
      <c r="G999" s="2" t="str">
        <f>IF(Table1[[#This Row],[Column4]]="","",(1+G998)*(F999)-1)</f>
        <v/>
      </c>
      <c r="H999" s="1" t="str">
        <f>IF(Table1[[#This Row],[Column1]]="","",VLOOKUP(A999,COPOMs!B:H,7)+prêmio_de_risco)</f>
        <v/>
      </c>
      <c r="I999" s="3" t="str">
        <f>IF(Table1[[#This Row],[Tesouro Selic: Cenário 2]]="","",(H999+1)^(1/252))</f>
        <v/>
      </c>
      <c r="J999" s="2" t="str">
        <f>IF(Table1[[#This Row],[Column6]]="","",(1+J998)*(I999)-1)</f>
        <v/>
      </c>
      <c r="K999" s="1" t="str">
        <f>IF(Table1[[#This Row],[Column1]]="","",VLOOKUP(A999,COPOMs!B:K,10)+prêmio_de_risco)</f>
        <v/>
      </c>
      <c r="L999" s="3" t="str">
        <f>IF(Table1[[#This Row],[Tesouro Selic: Cenário 3]]="","",(K999+1)^(1/252))</f>
        <v/>
      </c>
      <c r="M999" s="2" t="str">
        <f>IF(Table1[[#This Row],[Column8]]="","",(1+M998)*(L999)-1)</f>
        <v/>
      </c>
    </row>
    <row r="1000" spans="1:13" x14ac:dyDescent="0.25">
      <c r="A1000" s="15" t="str">
        <f t="shared" si="30"/>
        <v/>
      </c>
      <c r="B1000" s="25" t="str">
        <f t="shared" si="31"/>
        <v/>
      </c>
      <c r="C1000" s="3" t="str">
        <f>IF(Table1[[#This Row],[Tesouro Prefixado]]="","",(B1000+1)^(1/252))</f>
        <v/>
      </c>
      <c r="D1000" s="2" t="str">
        <f>IF(Table1[[#This Row],[Column2]]="","",(1+D999)*(C1000)-1)</f>
        <v/>
      </c>
      <c r="E1000" s="1" t="str">
        <f>IF(Table1[[#This Row],[Column1]]="","",VLOOKUP(A1000,COPOMs!B:E,4)+prêmio_de_risco)</f>
        <v/>
      </c>
      <c r="F1000" s="3" t="str">
        <f>IF(Table1[[#This Row],[Tesouro Selic: Cenário 1]]="","",(E1000+1)^(1/252))</f>
        <v/>
      </c>
      <c r="G1000" s="2" t="str">
        <f>IF(Table1[[#This Row],[Column4]]="","",(1+G999)*(F1000)-1)</f>
        <v/>
      </c>
      <c r="H1000" s="1" t="str">
        <f>IF(Table1[[#This Row],[Column1]]="","",VLOOKUP(A1000,COPOMs!B:H,7)+prêmio_de_risco)</f>
        <v/>
      </c>
      <c r="I1000" s="3" t="str">
        <f>IF(Table1[[#This Row],[Tesouro Selic: Cenário 2]]="","",(H1000+1)^(1/252))</f>
        <v/>
      </c>
      <c r="J1000" s="2" t="str">
        <f>IF(Table1[[#This Row],[Column6]]="","",(1+J999)*(I1000)-1)</f>
        <v/>
      </c>
      <c r="K1000" s="1" t="str">
        <f>IF(Table1[[#This Row],[Column1]]="","",VLOOKUP(A1000,COPOMs!B:K,10)+prêmio_de_risco)</f>
        <v/>
      </c>
      <c r="L1000" s="3" t="str">
        <f>IF(Table1[[#This Row],[Tesouro Selic: Cenário 3]]="","",(K1000+1)^(1/252))</f>
        <v/>
      </c>
      <c r="M1000" s="2" t="str">
        <f>IF(Table1[[#This Row],[Column8]]="","",(1+M999)*(L1000)-1)</f>
        <v/>
      </c>
    </row>
    <row r="1001" spans="1:13" x14ac:dyDescent="0.25">
      <c r="A1001" s="15" t="str">
        <f t="shared" si="30"/>
        <v/>
      </c>
      <c r="B1001" s="25" t="str">
        <f t="shared" si="31"/>
        <v/>
      </c>
      <c r="C1001" s="3" t="str">
        <f>IF(Table1[[#This Row],[Tesouro Prefixado]]="","",(B1001+1)^(1/252))</f>
        <v/>
      </c>
      <c r="D1001" s="2" t="str">
        <f>IF(Table1[[#This Row],[Column2]]="","",(1+D1000)*(C1001)-1)</f>
        <v/>
      </c>
      <c r="E1001" s="1" t="str">
        <f>IF(Table1[[#This Row],[Column1]]="","",VLOOKUP(A1001,COPOMs!B:E,4)+prêmio_de_risco)</f>
        <v/>
      </c>
      <c r="F1001" s="3" t="str">
        <f>IF(Table1[[#This Row],[Tesouro Selic: Cenário 1]]="","",(E1001+1)^(1/252))</f>
        <v/>
      </c>
      <c r="G1001" s="2" t="str">
        <f>IF(Table1[[#This Row],[Column4]]="","",(1+G1000)*(F1001)-1)</f>
        <v/>
      </c>
      <c r="H1001" s="1" t="str">
        <f>IF(Table1[[#This Row],[Column1]]="","",VLOOKUP(A1001,COPOMs!B:H,7)+prêmio_de_risco)</f>
        <v/>
      </c>
      <c r="I1001" s="3" t="str">
        <f>IF(Table1[[#This Row],[Tesouro Selic: Cenário 2]]="","",(H1001+1)^(1/252))</f>
        <v/>
      </c>
      <c r="J1001" s="2" t="str">
        <f>IF(Table1[[#This Row],[Column6]]="","",(1+J1000)*(I1001)-1)</f>
        <v/>
      </c>
      <c r="K1001" s="1" t="str">
        <f>IF(Table1[[#This Row],[Column1]]="","",VLOOKUP(A1001,COPOMs!B:K,10)+prêmio_de_risco)</f>
        <v/>
      </c>
      <c r="L1001" s="3" t="str">
        <f>IF(Table1[[#This Row],[Tesouro Selic: Cenário 3]]="","",(K1001+1)^(1/252))</f>
        <v/>
      </c>
      <c r="M1001" s="2" t="str">
        <f>IF(Table1[[#This Row],[Column8]]="","",(1+M1000)*(L1001)-1)</f>
        <v/>
      </c>
    </row>
    <row r="1002" spans="1:13" x14ac:dyDescent="0.25">
      <c r="A1002" s="15" t="str">
        <f t="shared" si="30"/>
        <v/>
      </c>
      <c r="B1002" s="25" t="str">
        <f t="shared" si="31"/>
        <v/>
      </c>
      <c r="C1002" s="3" t="str">
        <f>IF(Table1[[#This Row],[Tesouro Prefixado]]="","",(B1002+1)^(1/252))</f>
        <v/>
      </c>
      <c r="D1002" s="2" t="str">
        <f>IF(Table1[[#This Row],[Column2]]="","",(1+D1001)*(C1002)-1)</f>
        <v/>
      </c>
      <c r="E1002" s="1" t="str">
        <f>IF(Table1[[#This Row],[Column1]]="","",VLOOKUP(A1002,COPOMs!B:E,4)+prêmio_de_risco)</f>
        <v/>
      </c>
      <c r="F1002" s="3" t="str">
        <f>IF(Table1[[#This Row],[Tesouro Selic: Cenário 1]]="","",(E1002+1)^(1/252))</f>
        <v/>
      </c>
      <c r="G1002" s="2" t="str">
        <f>IF(Table1[[#This Row],[Column4]]="","",(1+G1001)*(F1002)-1)</f>
        <v/>
      </c>
      <c r="H1002" s="1" t="str">
        <f>IF(Table1[[#This Row],[Column1]]="","",VLOOKUP(A1002,COPOMs!B:H,7)+prêmio_de_risco)</f>
        <v/>
      </c>
      <c r="I1002" s="3" t="str">
        <f>IF(Table1[[#This Row],[Tesouro Selic: Cenário 2]]="","",(H1002+1)^(1/252))</f>
        <v/>
      </c>
      <c r="J1002" s="2" t="str">
        <f>IF(Table1[[#This Row],[Column6]]="","",(1+J1001)*(I1002)-1)</f>
        <v/>
      </c>
      <c r="K1002" s="1" t="str">
        <f>IF(Table1[[#This Row],[Column1]]="","",VLOOKUP(A1002,COPOMs!B:K,10)+prêmio_de_risco)</f>
        <v/>
      </c>
      <c r="L1002" s="3" t="str">
        <f>IF(Table1[[#This Row],[Tesouro Selic: Cenário 3]]="","",(K1002+1)^(1/252))</f>
        <v/>
      </c>
      <c r="M1002" s="2" t="str">
        <f>IF(Table1[[#This Row],[Column8]]="","",(1+M1001)*(L1002)-1)</f>
        <v/>
      </c>
    </row>
    <row r="1003" spans="1:13" x14ac:dyDescent="0.25">
      <c r="A1003" s="15" t="str">
        <f t="shared" si="30"/>
        <v/>
      </c>
      <c r="B1003" s="25" t="str">
        <f t="shared" si="31"/>
        <v/>
      </c>
      <c r="C1003" s="3" t="str">
        <f>IF(Table1[[#This Row],[Tesouro Prefixado]]="","",(B1003+1)^(1/252))</f>
        <v/>
      </c>
      <c r="D1003" s="2" t="str">
        <f>IF(Table1[[#This Row],[Column2]]="","",(1+D1002)*(C1003)-1)</f>
        <v/>
      </c>
      <c r="E1003" s="1" t="str">
        <f>IF(Table1[[#This Row],[Column1]]="","",VLOOKUP(A1003,COPOMs!B:E,4)+prêmio_de_risco)</f>
        <v/>
      </c>
      <c r="F1003" s="3" t="str">
        <f>IF(Table1[[#This Row],[Tesouro Selic: Cenário 1]]="","",(E1003+1)^(1/252))</f>
        <v/>
      </c>
      <c r="G1003" s="2" t="str">
        <f>IF(Table1[[#This Row],[Column4]]="","",(1+G1002)*(F1003)-1)</f>
        <v/>
      </c>
      <c r="H1003" s="1" t="str">
        <f>IF(Table1[[#This Row],[Column1]]="","",VLOOKUP(A1003,COPOMs!B:H,7)+prêmio_de_risco)</f>
        <v/>
      </c>
      <c r="I1003" s="3" t="str">
        <f>IF(Table1[[#This Row],[Tesouro Selic: Cenário 2]]="","",(H1003+1)^(1/252))</f>
        <v/>
      </c>
      <c r="J1003" s="2" t="str">
        <f>IF(Table1[[#This Row],[Column6]]="","",(1+J1002)*(I1003)-1)</f>
        <v/>
      </c>
      <c r="K1003" s="1" t="str">
        <f>IF(Table1[[#This Row],[Column1]]="","",VLOOKUP(A1003,COPOMs!B:K,10)+prêmio_de_risco)</f>
        <v/>
      </c>
      <c r="L1003" s="3" t="str">
        <f>IF(Table1[[#This Row],[Tesouro Selic: Cenário 3]]="","",(K1003+1)^(1/252))</f>
        <v/>
      </c>
      <c r="M1003" s="2" t="str">
        <f>IF(Table1[[#This Row],[Column8]]="","",(1+M1002)*(L1003)-1)</f>
        <v/>
      </c>
    </row>
    <row r="1004" spans="1:13" x14ac:dyDescent="0.25">
      <c r="A1004" s="15" t="str">
        <f t="shared" si="30"/>
        <v/>
      </c>
      <c r="B1004" s="25" t="str">
        <f t="shared" si="31"/>
        <v/>
      </c>
      <c r="C1004" s="3" t="str">
        <f>IF(Table1[[#This Row],[Tesouro Prefixado]]="","",(B1004+1)^(1/252))</f>
        <v/>
      </c>
      <c r="D1004" s="2" t="str">
        <f>IF(Table1[[#This Row],[Column2]]="","",(1+D1003)*(C1004)-1)</f>
        <v/>
      </c>
      <c r="E1004" s="1" t="str">
        <f>IF(Table1[[#This Row],[Column1]]="","",VLOOKUP(A1004,COPOMs!B:E,4)+prêmio_de_risco)</f>
        <v/>
      </c>
      <c r="F1004" s="3" t="str">
        <f>IF(Table1[[#This Row],[Tesouro Selic: Cenário 1]]="","",(E1004+1)^(1/252))</f>
        <v/>
      </c>
      <c r="G1004" s="2" t="str">
        <f>IF(Table1[[#This Row],[Column4]]="","",(1+G1003)*(F1004)-1)</f>
        <v/>
      </c>
      <c r="H1004" s="1" t="str">
        <f>IF(Table1[[#This Row],[Column1]]="","",VLOOKUP(A1004,COPOMs!B:H,7)+prêmio_de_risco)</f>
        <v/>
      </c>
      <c r="I1004" s="3" t="str">
        <f>IF(Table1[[#This Row],[Tesouro Selic: Cenário 2]]="","",(H1004+1)^(1/252))</f>
        <v/>
      </c>
      <c r="J1004" s="2" t="str">
        <f>IF(Table1[[#This Row],[Column6]]="","",(1+J1003)*(I1004)-1)</f>
        <v/>
      </c>
      <c r="K1004" s="1" t="str">
        <f>IF(Table1[[#This Row],[Column1]]="","",VLOOKUP(A1004,COPOMs!B:K,10)+prêmio_de_risco)</f>
        <v/>
      </c>
      <c r="L1004" s="3" t="str">
        <f>IF(Table1[[#This Row],[Tesouro Selic: Cenário 3]]="","",(K1004+1)^(1/252))</f>
        <v/>
      </c>
      <c r="M1004" s="2" t="str">
        <f>IF(Table1[[#This Row],[Column8]]="","",(1+M1003)*(L1004)-1)</f>
        <v/>
      </c>
    </row>
    <row r="1005" spans="1:13" x14ac:dyDescent="0.25">
      <c r="A1005" s="15" t="str">
        <f t="shared" si="30"/>
        <v/>
      </c>
      <c r="B1005" s="25" t="str">
        <f t="shared" si="31"/>
        <v/>
      </c>
      <c r="C1005" s="3" t="str">
        <f>IF(Table1[[#This Row],[Tesouro Prefixado]]="","",(B1005+1)^(1/252))</f>
        <v/>
      </c>
      <c r="D1005" s="2" t="str">
        <f>IF(Table1[[#This Row],[Column2]]="","",(1+D1004)*(C1005)-1)</f>
        <v/>
      </c>
      <c r="E1005" s="1" t="str">
        <f>IF(Table1[[#This Row],[Column1]]="","",VLOOKUP(A1005,COPOMs!B:E,4)+prêmio_de_risco)</f>
        <v/>
      </c>
      <c r="F1005" s="3" t="str">
        <f>IF(Table1[[#This Row],[Tesouro Selic: Cenário 1]]="","",(E1005+1)^(1/252))</f>
        <v/>
      </c>
      <c r="G1005" s="2" t="str">
        <f>IF(Table1[[#This Row],[Column4]]="","",(1+G1004)*(F1005)-1)</f>
        <v/>
      </c>
      <c r="H1005" s="1" t="str">
        <f>IF(Table1[[#This Row],[Column1]]="","",VLOOKUP(A1005,COPOMs!B:H,7)+prêmio_de_risco)</f>
        <v/>
      </c>
      <c r="I1005" s="3" t="str">
        <f>IF(Table1[[#This Row],[Tesouro Selic: Cenário 2]]="","",(H1005+1)^(1/252))</f>
        <v/>
      </c>
      <c r="J1005" s="2" t="str">
        <f>IF(Table1[[#This Row],[Column6]]="","",(1+J1004)*(I1005)-1)</f>
        <v/>
      </c>
      <c r="K1005" s="1" t="str">
        <f>IF(Table1[[#This Row],[Column1]]="","",VLOOKUP(A1005,COPOMs!B:K,10)+prêmio_de_risco)</f>
        <v/>
      </c>
      <c r="L1005" s="3" t="str">
        <f>IF(Table1[[#This Row],[Tesouro Selic: Cenário 3]]="","",(K1005+1)^(1/252))</f>
        <v/>
      </c>
      <c r="M1005" s="2" t="str">
        <f>IF(Table1[[#This Row],[Column8]]="","",(1+M1004)*(L1005)-1)</f>
        <v/>
      </c>
    </row>
    <row r="1006" spans="1:13" x14ac:dyDescent="0.25">
      <c r="A1006" s="15" t="str">
        <f t="shared" si="30"/>
        <v/>
      </c>
      <c r="B1006" s="25" t="str">
        <f t="shared" si="31"/>
        <v/>
      </c>
      <c r="C1006" s="3" t="str">
        <f>IF(Table1[[#This Row],[Tesouro Prefixado]]="","",(B1006+1)^(1/252))</f>
        <v/>
      </c>
      <c r="D1006" s="2" t="str">
        <f>IF(Table1[[#This Row],[Column2]]="","",(1+D1005)*(C1006)-1)</f>
        <v/>
      </c>
      <c r="E1006" s="1" t="str">
        <f>IF(Table1[[#This Row],[Column1]]="","",VLOOKUP(A1006,COPOMs!B:E,4)+prêmio_de_risco)</f>
        <v/>
      </c>
      <c r="F1006" s="3" t="str">
        <f>IF(Table1[[#This Row],[Tesouro Selic: Cenário 1]]="","",(E1006+1)^(1/252))</f>
        <v/>
      </c>
      <c r="G1006" s="2" t="str">
        <f>IF(Table1[[#This Row],[Column4]]="","",(1+G1005)*(F1006)-1)</f>
        <v/>
      </c>
      <c r="H1006" s="1" t="str">
        <f>IF(Table1[[#This Row],[Column1]]="","",VLOOKUP(A1006,COPOMs!B:H,7)+prêmio_de_risco)</f>
        <v/>
      </c>
      <c r="I1006" s="3" t="str">
        <f>IF(Table1[[#This Row],[Tesouro Selic: Cenário 2]]="","",(H1006+1)^(1/252))</f>
        <v/>
      </c>
      <c r="J1006" s="2" t="str">
        <f>IF(Table1[[#This Row],[Column6]]="","",(1+J1005)*(I1006)-1)</f>
        <v/>
      </c>
      <c r="K1006" s="1" t="str">
        <f>IF(Table1[[#This Row],[Column1]]="","",VLOOKUP(A1006,COPOMs!B:K,10)+prêmio_de_risco)</f>
        <v/>
      </c>
      <c r="L1006" s="3" t="str">
        <f>IF(Table1[[#This Row],[Tesouro Selic: Cenário 3]]="","",(K1006+1)^(1/252))</f>
        <v/>
      </c>
      <c r="M1006" s="2" t="str">
        <f>IF(Table1[[#This Row],[Column8]]="","",(1+M1005)*(L1006)-1)</f>
        <v/>
      </c>
    </row>
    <row r="1007" spans="1:13" x14ac:dyDescent="0.25">
      <c r="A1007" s="15" t="str">
        <f t="shared" si="30"/>
        <v/>
      </c>
      <c r="B1007" s="25" t="str">
        <f t="shared" si="31"/>
        <v/>
      </c>
      <c r="C1007" s="3" t="str">
        <f>IF(Table1[[#This Row],[Tesouro Prefixado]]="","",(B1007+1)^(1/252))</f>
        <v/>
      </c>
      <c r="D1007" s="2" t="str">
        <f>IF(Table1[[#This Row],[Column2]]="","",(1+D1006)*(C1007)-1)</f>
        <v/>
      </c>
      <c r="E1007" s="1" t="str">
        <f>IF(Table1[[#This Row],[Column1]]="","",VLOOKUP(A1007,COPOMs!B:E,4)+prêmio_de_risco)</f>
        <v/>
      </c>
      <c r="F1007" s="3" t="str">
        <f>IF(Table1[[#This Row],[Tesouro Selic: Cenário 1]]="","",(E1007+1)^(1/252))</f>
        <v/>
      </c>
      <c r="G1007" s="2" t="str">
        <f>IF(Table1[[#This Row],[Column4]]="","",(1+G1006)*(F1007)-1)</f>
        <v/>
      </c>
      <c r="H1007" s="1" t="str">
        <f>IF(Table1[[#This Row],[Column1]]="","",VLOOKUP(A1007,COPOMs!B:H,7)+prêmio_de_risco)</f>
        <v/>
      </c>
      <c r="I1007" s="3" t="str">
        <f>IF(Table1[[#This Row],[Tesouro Selic: Cenário 2]]="","",(H1007+1)^(1/252))</f>
        <v/>
      </c>
      <c r="J1007" s="2" t="str">
        <f>IF(Table1[[#This Row],[Column6]]="","",(1+J1006)*(I1007)-1)</f>
        <v/>
      </c>
      <c r="K1007" s="1" t="str">
        <f>IF(Table1[[#This Row],[Column1]]="","",VLOOKUP(A1007,COPOMs!B:K,10)+prêmio_de_risco)</f>
        <v/>
      </c>
      <c r="L1007" s="3" t="str">
        <f>IF(Table1[[#This Row],[Tesouro Selic: Cenário 3]]="","",(K1007+1)^(1/252))</f>
        <v/>
      </c>
      <c r="M1007" s="2" t="str">
        <f>IF(Table1[[#This Row],[Column8]]="","",(1+M1006)*(L1007)-1)</f>
        <v/>
      </c>
    </row>
    <row r="1008" spans="1:13" x14ac:dyDescent="0.25">
      <c r="A1008" s="15" t="str">
        <f t="shared" si="30"/>
        <v/>
      </c>
      <c r="B1008" s="25" t="str">
        <f t="shared" si="31"/>
        <v/>
      </c>
      <c r="C1008" s="3" t="str">
        <f>IF(Table1[[#This Row],[Tesouro Prefixado]]="","",(B1008+1)^(1/252))</f>
        <v/>
      </c>
      <c r="D1008" s="2" t="str">
        <f>IF(Table1[[#This Row],[Column2]]="","",(1+D1007)*(C1008)-1)</f>
        <v/>
      </c>
      <c r="E1008" s="1" t="str">
        <f>IF(Table1[[#This Row],[Column1]]="","",VLOOKUP(A1008,COPOMs!B:E,4)+prêmio_de_risco)</f>
        <v/>
      </c>
      <c r="F1008" s="3" t="str">
        <f>IF(Table1[[#This Row],[Tesouro Selic: Cenário 1]]="","",(E1008+1)^(1/252))</f>
        <v/>
      </c>
      <c r="G1008" s="2" t="str">
        <f>IF(Table1[[#This Row],[Column4]]="","",(1+G1007)*(F1008)-1)</f>
        <v/>
      </c>
      <c r="H1008" s="1" t="str">
        <f>IF(Table1[[#This Row],[Column1]]="","",VLOOKUP(A1008,COPOMs!B:H,7)+prêmio_de_risco)</f>
        <v/>
      </c>
      <c r="I1008" s="3" t="str">
        <f>IF(Table1[[#This Row],[Tesouro Selic: Cenário 2]]="","",(H1008+1)^(1/252))</f>
        <v/>
      </c>
      <c r="J1008" s="2" t="str">
        <f>IF(Table1[[#This Row],[Column6]]="","",(1+J1007)*(I1008)-1)</f>
        <v/>
      </c>
      <c r="K1008" s="1" t="str">
        <f>IF(Table1[[#This Row],[Column1]]="","",VLOOKUP(A1008,COPOMs!B:K,10)+prêmio_de_risco)</f>
        <v/>
      </c>
      <c r="L1008" s="3" t="str">
        <f>IF(Table1[[#This Row],[Tesouro Selic: Cenário 3]]="","",(K1008+1)^(1/252))</f>
        <v/>
      </c>
      <c r="M1008" s="2" t="str">
        <f>IF(Table1[[#This Row],[Column8]]="","",(1+M1007)*(L1008)-1)</f>
        <v/>
      </c>
    </row>
    <row r="1009" spans="1:13" x14ac:dyDescent="0.25">
      <c r="A1009" s="15" t="str">
        <f t="shared" si="30"/>
        <v/>
      </c>
      <c r="B1009" s="25" t="str">
        <f t="shared" si="31"/>
        <v/>
      </c>
      <c r="C1009" s="3" t="str">
        <f>IF(Table1[[#This Row],[Tesouro Prefixado]]="","",(B1009+1)^(1/252))</f>
        <v/>
      </c>
      <c r="D1009" s="2" t="str">
        <f>IF(Table1[[#This Row],[Column2]]="","",(1+D1008)*(C1009)-1)</f>
        <v/>
      </c>
      <c r="E1009" s="1" t="str">
        <f>IF(Table1[[#This Row],[Column1]]="","",VLOOKUP(A1009,COPOMs!B:E,4)+prêmio_de_risco)</f>
        <v/>
      </c>
      <c r="F1009" s="3" t="str">
        <f>IF(Table1[[#This Row],[Tesouro Selic: Cenário 1]]="","",(E1009+1)^(1/252))</f>
        <v/>
      </c>
      <c r="G1009" s="2" t="str">
        <f>IF(Table1[[#This Row],[Column4]]="","",(1+G1008)*(F1009)-1)</f>
        <v/>
      </c>
      <c r="H1009" s="1" t="str">
        <f>IF(Table1[[#This Row],[Column1]]="","",VLOOKUP(A1009,COPOMs!B:H,7)+prêmio_de_risco)</f>
        <v/>
      </c>
      <c r="I1009" s="3" t="str">
        <f>IF(Table1[[#This Row],[Tesouro Selic: Cenário 2]]="","",(H1009+1)^(1/252))</f>
        <v/>
      </c>
      <c r="J1009" s="2" t="str">
        <f>IF(Table1[[#This Row],[Column6]]="","",(1+J1008)*(I1009)-1)</f>
        <v/>
      </c>
      <c r="K1009" s="1" t="str">
        <f>IF(Table1[[#This Row],[Column1]]="","",VLOOKUP(A1009,COPOMs!B:K,10)+prêmio_de_risco)</f>
        <v/>
      </c>
      <c r="L1009" s="3" t="str">
        <f>IF(Table1[[#This Row],[Tesouro Selic: Cenário 3]]="","",(K1009+1)^(1/252))</f>
        <v/>
      </c>
      <c r="M1009" s="2" t="str">
        <f>IF(Table1[[#This Row],[Column8]]="","",(1+M1008)*(L1009)-1)</f>
        <v/>
      </c>
    </row>
    <row r="1010" spans="1:13" x14ac:dyDescent="0.25">
      <c r="A1010" s="15" t="str">
        <f t="shared" si="30"/>
        <v/>
      </c>
      <c r="B1010" s="25" t="str">
        <f t="shared" si="31"/>
        <v/>
      </c>
      <c r="C1010" s="3" t="str">
        <f>IF(Table1[[#This Row],[Tesouro Prefixado]]="","",(B1010+1)^(1/252))</f>
        <v/>
      </c>
      <c r="D1010" s="2" t="str">
        <f>IF(Table1[[#This Row],[Column2]]="","",(1+D1009)*(C1010)-1)</f>
        <v/>
      </c>
      <c r="E1010" s="1" t="str">
        <f>IF(Table1[[#This Row],[Column1]]="","",VLOOKUP(A1010,COPOMs!B:E,4)+prêmio_de_risco)</f>
        <v/>
      </c>
      <c r="F1010" s="3" t="str">
        <f>IF(Table1[[#This Row],[Tesouro Selic: Cenário 1]]="","",(E1010+1)^(1/252))</f>
        <v/>
      </c>
      <c r="G1010" s="2" t="str">
        <f>IF(Table1[[#This Row],[Column4]]="","",(1+G1009)*(F1010)-1)</f>
        <v/>
      </c>
      <c r="H1010" s="1" t="str">
        <f>IF(Table1[[#This Row],[Column1]]="","",VLOOKUP(A1010,COPOMs!B:H,7)+prêmio_de_risco)</f>
        <v/>
      </c>
      <c r="I1010" s="3" t="str">
        <f>IF(Table1[[#This Row],[Tesouro Selic: Cenário 2]]="","",(H1010+1)^(1/252))</f>
        <v/>
      </c>
      <c r="J1010" s="2" t="str">
        <f>IF(Table1[[#This Row],[Column6]]="","",(1+J1009)*(I1010)-1)</f>
        <v/>
      </c>
      <c r="K1010" s="1" t="str">
        <f>IF(Table1[[#This Row],[Column1]]="","",VLOOKUP(A1010,COPOMs!B:K,10)+prêmio_de_risco)</f>
        <v/>
      </c>
      <c r="L1010" s="3" t="str">
        <f>IF(Table1[[#This Row],[Tesouro Selic: Cenário 3]]="","",(K1010+1)^(1/252))</f>
        <v/>
      </c>
      <c r="M1010" s="2" t="str">
        <f>IF(Table1[[#This Row],[Column8]]="","",(1+M1009)*(L1010)-1)</f>
        <v/>
      </c>
    </row>
    <row r="1011" spans="1:13" x14ac:dyDescent="0.25">
      <c r="A1011" s="15" t="str">
        <f t="shared" si="30"/>
        <v/>
      </c>
      <c r="B1011" s="25" t="str">
        <f t="shared" si="31"/>
        <v/>
      </c>
      <c r="C1011" s="3" t="str">
        <f>IF(Table1[[#This Row],[Tesouro Prefixado]]="","",(B1011+1)^(1/252))</f>
        <v/>
      </c>
      <c r="D1011" s="2" t="str">
        <f>IF(Table1[[#This Row],[Column2]]="","",(1+D1010)*(C1011)-1)</f>
        <v/>
      </c>
      <c r="E1011" s="1" t="str">
        <f>IF(Table1[[#This Row],[Column1]]="","",VLOOKUP(A1011,COPOMs!B:E,4)+prêmio_de_risco)</f>
        <v/>
      </c>
      <c r="F1011" s="3" t="str">
        <f>IF(Table1[[#This Row],[Tesouro Selic: Cenário 1]]="","",(E1011+1)^(1/252))</f>
        <v/>
      </c>
      <c r="G1011" s="2" t="str">
        <f>IF(Table1[[#This Row],[Column4]]="","",(1+G1010)*(F1011)-1)</f>
        <v/>
      </c>
      <c r="H1011" s="1" t="str">
        <f>IF(Table1[[#This Row],[Column1]]="","",VLOOKUP(A1011,COPOMs!B:H,7)+prêmio_de_risco)</f>
        <v/>
      </c>
      <c r="I1011" s="3" t="str">
        <f>IF(Table1[[#This Row],[Tesouro Selic: Cenário 2]]="","",(H1011+1)^(1/252))</f>
        <v/>
      </c>
      <c r="J1011" s="2" t="str">
        <f>IF(Table1[[#This Row],[Column6]]="","",(1+J1010)*(I1011)-1)</f>
        <v/>
      </c>
      <c r="K1011" s="1" t="str">
        <f>IF(Table1[[#This Row],[Column1]]="","",VLOOKUP(A1011,COPOMs!B:K,10)+prêmio_de_risco)</f>
        <v/>
      </c>
      <c r="L1011" s="3" t="str">
        <f>IF(Table1[[#This Row],[Tesouro Selic: Cenário 3]]="","",(K1011+1)^(1/252))</f>
        <v/>
      </c>
      <c r="M1011" s="2" t="str">
        <f>IF(Table1[[#This Row],[Column8]]="","",(1+M1010)*(L1011)-1)</f>
        <v/>
      </c>
    </row>
    <row r="1012" spans="1:13" x14ac:dyDescent="0.25">
      <c r="A1012" s="15" t="str">
        <f t="shared" si="30"/>
        <v/>
      </c>
      <c r="B1012" s="25" t="str">
        <f t="shared" si="31"/>
        <v/>
      </c>
      <c r="C1012" s="3" t="str">
        <f>IF(Table1[[#This Row],[Tesouro Prefixado]]="","",(B1012+1)^(1/252))</f>
        <v/>
      </c>
      <c r="D1012" s="2" t="str">
        <f>IF(Table1[[#This Row],[Column2]]="","",(1+D1011)*(C1012)-1)</f>
        <v/>
      </c>
      <c r="E1012" s="1" t="str">
        <f>IF(Table1[[#This Row],[Column1]]="","",VLOOKUP(A1012,COPOMs!B:E,4)+prêmio_de_risco)</f>
        <v/>
      </c>
      <c r="F1012" s="3" t="str">
        <f>IF(Table1[[#This Row],[Tesouro Selic: Cenário 1]]="","",(E1012+1)^(1/252))</f>
        <v/>
      </c>
      <c r="G1012" s="2" t="str">
        <f>IF(Table1[[#This Row],[Column4]]="","",(1+G1011)*(F1012)-1)</f>
        <v/>
      </c>
      <c r="H1012" s="1" t="str">
        <f>IF(Table1[[#This Row],[Column1]]="","",VLOOKUP(A1012,COPOMs!B:H,7)+prêmio_de_risco)</f>
        <v/>
      </c>
      <c r="I1012" s="3" t="str">
        <f>IF(Table1[[#This Row],[Tesouro Selic: Cenário 2]]="","",(H1012+1)^(1/252))</f>
        <v/>
      </c>
      <c r="J1012" s="2" t="str">
        <f>IF(Table1[[#This Row],[Column6]]="","",(1+J1011)*(I1012)-1)</f>
        <v/>
      </c>
      <c r="K1012" s="1" t="str">
        <f>IF(Table1[[#This Row],[Column1]]="","",VLOOKUP(A1012,COPOMs!B:K,10)+prêmio_de_risco)</f>
        <v/>
      </c>
      <c r="L1012" s="3" t="str">
        <f>IF(Table1[[#This Row],[Tesouro Selic: Cenário 3]]="","",(K1012+1)^(1/252))</f>
        <v/>
      </c>
      <c r="M1012" s="2" t="str">
        <f>IF(Table1[[#This Row],[Column8]]="","",(1+M1011)*(L1012)-1)</f>
        <v/>
      </c>
    </row>
    <row r="1013" spans="1:13" x14ac:dyDescent="0.25">
      <c r="A1013" s="15" t="str">
        <f t="shared" si="30"/>
        <v/>
      </c>
      <c r="B1013" s="25" t="str">
        <f t="shared" si="31"/>
        <v/>
      </c>
      <c r="C1013" s="3" t="str">
        <f>IF(Table1[[#This Row],[Tesouro Prefixado]]="","",(B1013+1)^(1/252))</f>
        <v/>
      </c>
      <c r="D1013" s="2" t="str">
        <f>IF(Table1[[#This Row],[Column2]]="","",(1+D1012)*(C1013)-1)</f>
        <v/>
      </c>
      <c r="E1013" s="1" t="str">
        <f>IF(Table1[[#This Row],[Column1]]="","",VLOOKUP(A1013,COPOMs!B:E,4)+prêmio_de_risco)</f>
        <v/>
      </c>
      <c r="F1013" s="3" t="str">
        <f>IF(Table1[[#This Row],[Tesouro Selic: Cenário 1]]="","",(E1013+1)^(1/252))</f>
        <v/>
      </c>
      <c r="G1013" s="2" t="str">
        <f>IF(Table1[[#This Row],[Column4]]="","",(1+G1012)*(F1013)-1)</f>
        <v/>
      </c>
      <c r="H1013" s="1" t="str">
        <f>IF(Table1[[#This Row],[Column1]]="","",VLOOKUP(A1013,COPOMs!B:H,7)+prêmio_de_risco)</f>
        <v/>
      </c>
      <c r="I1013" s="3" t="str">
        <f>IF(Table1[[#This Row],[Tesouro Selic: Cenário 2]]="","",(H1013+1)^(1/252))</f>
        <v/>
      </c>
      <c r="J1013" s="2" t="str">
        <f>IF(Table1[[#This Row],[Column6]]="","",(1+J1012)*(I1013)-1)</f>
        <v/>
      </c>
      <c r="K1013" s="1" t="str">
        <f>IF(Table1[[#This Row],[Column1]]="","",VLOOKUP(A1013,COPOMs!B:K,10)+prêmio_de_risco)</f>
        <v/>
      </c>
      <c r="L1013" s="3" t="str">
        <f>IF(Table1[[#This Row],[Tesouro Selic: Cenário 3]]="","",(K1013+1)^(1/252))</f>
        <v/>
      </c>
      <c r="M1013" s="2" t="str">
        <f>IF(Table1[[#This Row],[Column8]]="","",(1+M1012)*(L1013)-1)</f>
        <v/>
      </c>
    </row>
    <row r="1014" spans="1:13" x14ac:dyDescent="0.25">
      <c r="A1014" s="15" t="str">
        <f t="shared" si="30"/>
        <v/>
      </c>
      <c r="B1014" s="25" t="str">
        <f t="shared" si="31"/>
        <v/>
      </c>
      <c r="C1014" s="3" t="str">
        <f>IF(Table1[[#This Row],[Tesouro Prefixado]]="","",(B1014+1)^(1/252))</f>
        <v/>
      </c>
      <c r="D1014" s="2" t="str">
        <f>IF(Table1[[#This Row],[Column2]]="","",(1+D1013)*(C1014)-1)</f>
        <v/>
      </c>
      <c r="E1014" s="1" t="str">
        <f>IF(Table1[[#This Row],[Column1]]="","",VLOOKUP(A1014,COPOMs!B:E,4)+prêmio_de_risco)</f>
        <v/>
      </c>
      <c r="F1014" s="3" t="str">
        <f>IF(Table1[[#This Row],[Tesouro Selic: Cenário 1]]="","",(E1014+1)^(1/252))</f>
        <v/>
      </c>
      <c r="G1014" s="2" t="str">
        <f>IF(Table1[[#This Row],[Column4]]="","",(1+G1013)*(F1014)-1)</f>
        <v/>
      </c>
      <c r="H1014" s="1" t="str">
        <f>IF(Table1[[#This Row],[Column1]]="","",VLOOKUP(A1014,COPOMs!B:H,7)+prêmio_de_risco)</f>
        <v/>
      </c>
      <c r="I1014" s="3" t="str">
        <f>IF(Table1[[#This Row],[Tesouro Selic: Cenário 2]]="","",(H1014+1)^(1/252))</f>
        <v/>
      </c>
      <c r="J1014" s="2" t="str">
        <f>IF(Table1[[#This Row],[Column6]]="","",(1+J1013)*(I1014)-1)</f>
        <v/>
      </c>
      <c r="K1014" s="1" t="str">
        <f>IF(Table1[[#This Row],[Column1]]="","",VLOOKUP(A1014,COPOMs!B:K,10)+prêmio_de_risco)</f>
        <v/>
      </c>
      <c r="L1014" s="3" t="str">
        <f>IF(Table1[[#This Row],[Tesouro Selic: Cenário 3]]="","",(K1014+1)^(1/252))</f>
        <v/>
      </c>
      <c r="M1014" s="2" t="str">
        <f>IF(Table1[[#This Row],[Column8]]="","",(1+M1013)*(L1014)-1)</f>
        <v/>
      </c>
    </row>
    <row r="1015" spans="1:13" x14ac:dyDescent="0.25">
      <c r="A1015" s="15" t="str">
        <f t="shared" si="30"/>
        <v/>
      </c>
      <c r="B1015" s="25" t="str">
        <f t="shared" si="31"/>
        <v/>
      </c>
      <c r="C1015" s="3" t="str">
        <f>IF(Table1[[#This Row],[Tesouro Prefixado]]="","",(B1015+1)^(1/252))</f>
        <v/>
      </c>
      <c r="D1015" s="2" t="str">
        <f>IF(Table1[[#This Row],[Column2]]="","",(1+D1014)*(C1015)-1)</f>
        <v/>
      </c>
      <c r="E1015" s="1" t="str">
        <f>IF(Table1[[#This Row],[Column1]]="","",VLOOKUP(A1015,COPOMs!B:E,4)+prêmio_de_risco)</f>
        <v/>
      </c>
      <c r="F1015" s="3" t="str">
        <f>IF(Table1[[#This Row],[Tesouro Selic: Cenário 1]]="","",(E1015+1)^(1/252))</f>
        <v/>
      </c>
      <c r="G1015" s="2" t="str">
        <f>IF(Table1[[#This Row],[Column4]]="","",(1+G1014)*(F1015)-1)</f>
        <v/>
      </c>
      <c r="H1015" s="1" t="str">
        <f>IF(Table1[[#This Row],[Column1]]="","",VLOOKUP(A1015,COPOMs!B:H,7)+prêmio_de_risco)</f>
        <v/>
      </c>
      <c r="I1015" s="3" t="str">
        <f>IF(Table1[[#This Row],[Tesouro Selic: Cenário 2]]="","",(H1015+1)^(1/252))</f>
        <v/>
      </c>
      <c r="J1015" s="2" t="str">
        <f>IF(Table1[[#This Row],[Column6]]="","",(1+J1014)*(I1015)-1)</f>
        <v/>
      </c>
      <c r="K1015" s="1" t="str">
        <f>IF(Table1[[#This Row],[Column1]]="","",VLOOKUP(A1015,COPOMs!B:K,10)+prêmio_de_risco)</f>
        <v/>
      </c>
      <c r="L1015" s="3" t="str">
        <f>IF(Table1[[#This Row],[Tesouro Selic: Cenário 3]]="","",(K1015+1)^(1/252))</f>
        <v/>
      </c>
      <c r="M1015" s="2" t="str">
        <f>IF(Table1[[#This Row],[Column8]]="","",(1+M1014)*(L1015)-1)</f>
        <v/>
      </c>
    </row>
    <row r="1016" spans="1:13" x14ac:dyDescent="0.25">
      <c r="A1016" s="15" t="str">
        <f t="shared" si="30"/>
        <v/>
      </c>
      <c r="B1016" s="25" t="str">
        <f t="shared" si="31"/>
        <v/>
      </c>
      <c r="C1016" s="3" t="str">
        <f>IF(Table1[[#This Row],[Tesouro Prefixado]]="","",(B1016+1)^(1/252))</f>
        <v/>
      </c>
      <c r="D1016" s="2" t="str">
        <f>IF(Table1[[#This Row],[Column2]]="","",(1+D1015)*(C1016)-1)</f>
        <v/>
      </c>
      <c r="E1016" s="1" t="str">
        <f>IF(Table1[[#This Row],[Column1]]="","",VLOOKUP(A1016,COPOMs!B:E,4)+prêmio_de_risco)</f>
        <v/>
      </c>
      <c r="F1016" s="3" t="str">
        <f>IF(Table1[[#This Row],[Tesouro Selic: Cenário 1]]="","",(E1016+1)^(1/252))</f>
        <v/>
      </c>
      <c r="G1016" s="2" t="str">
        <f>IF(Table1[[#This Row],[Column4]]="","",(1+G1015)*(F1016)-1)</f>
        <v/>
      </c>
      <c r="H1016" s="1" t="str">
        <f>IF(Table1[[#This Row],[Column1]]="","",VLOOKUP(A1016,COPOMs!B:H,7)+prêmio_de_risco)</f>
        <v/>
      </c>
      <c r="I1016" s="3" t="str">
        <f>IF(Table1[[#This Row],[Tesouro Selic: Cenário 2]]="","",(H1016+1)^(1/252))</f>
        <v/>
      </c>
      <c r="J1016" s="2" t="str">
        <f>IF(Table1[[#This Row],[Column6]]="","",(1+J1015)*(I1016)-1)</f>
        <v/>
      </c>
      <c r="K1016" s="1" t="str">
        <f>IF(Table1[[#This Row],[Column1]]="","",VLOOKUP(A1016,COPOMs!B:K,10)+prêmio_de_risco)</f>
        <v/>
      </c>
      <c r="L1016" s="3" t="str">
        <f>IF(Table1[[#This Row],[Tesouro Selic: Cenário 3]]="","",(K1016+1)^(1/252))</f>
        <v/>
      </c>
      <c r="M1016" s="2" t="str">
        <f>IF(Table1[[#This Row],[Column8]]="","",(1+M1015)*(L1016)-1)</f>
        <v/>
      </c>
    </row>
    <row r="1017" spans="1:13" x14ac:dyDescent="0.25">
      <c r="A1017" s="15" t="str">
        <f t="shared" si="30"/>
        <v/>
      </c>
      <c r="B1017" s="25" t="str">
        <f t="shared" si="31"/>
        <v/>
      </c>
      <c r="C1017" s="3" t="str">
        <f>IF(Table1[[#This Row],[Tesouro Prefixado]]="","",(B1017+1)^(1/252))</f>
        <v/>
      </c>
      <c r="D1017" s="2" t="str">
        <f>IF(Table1[[#This Row],[Column2]]="","",(1+D1016)*(C1017)-1)</f>
        <v/>
      </c>
      <c r="E1017" s="1" t="str">
        <f>IF(Table1[[#This Row],[Column1]]="","",VLOOKUP(A1017,COPOMs!B:E,4)+prêmio_de_risco)</f>
        <v/>
      </c>
      <c r="F1017" s="3" t="str">
        <f>IF(Table1[[#This Row],[Tesouro Selic: Cenário 1]]="","",(E1017+1)^(1/252))</f>
        <v/>
      </c>
      <c r="G1017" s="2" t="str">
        <f>IF(Table1[[#This Row],[Column4]]="","",(1+G1016)*(F1017)-1)</f>
        <v/>
      </c>
      <c r="H1017" s="1" t="str">
        <f>IF(Table1[[#This Row],[Column1]]="","",VLOOKUP(A1017,COPOMs!B:H,7)+prêmio_de_risco)</f>
        <v/>
      </c>
      <c r="I1017" s="3" t="str">
        <f>IF(Table1[[#This Row],[Tesouro Selic: Cenário 2]]="","",(H1017+1)^(1/252))</f>
        <v/>
      </c>
      <c r="J1017" s="2" t="str">
        <f>IF(Table1[[#This Row],[Column6]]="","",(1+J1016)*(I1017)-1)</f>
        <v/>
      </c>
      <c r="K1017" s="1" t="str">
        <f>IF(Table1[[#This Row],[Column1]]="","",VLOOKUP(A1017,COPOMs!B:K,10)+prêmio_de_risco)</f>
        <v/>
      </c>
      <c r="L1017" s="3" t="str">
        <f>IF(Table1[[#This Row],[Tesouro Selic: Cenário 3]]="","",(K1017+1)^(1/252))</f>
        <v/>
      </c>
      <c r="M1017" s="2" t="str">
        <f>IF(Table1[[#This Row],[Column8]]="","",(1+M1016)*(L1017)-1)</f>
        <v/>
      </c>
    </row>
    <row r="1018" spans="1:13" x14ac:dyDescent="0.25">
      <c r="A1018" s="15" t="str">
        <f t="shared" si="30"/>
        <v/>
      </c>
      <c r="B1018" s="25" t="str">
        <f t="shared" si="31"/>
        <v/>
      </c>
      <c r="C1018" s="3" t="str">
        <f>IF(Table1[[#This Row],[Tesouro Prefixado]]="","",(B1018+1)^(1/252))</f>
        <v/>
      </c>
      <c r="D1018" s="2" t="str">
        <f>IF(Table1[[#This Row],[Column2]]="","",(1+D1017)*(C1018)-1)</f>
        <v/>
      </c>
      <c r="E1018" s="1" t="str">
        <f>IF(Table1[[#This Row],[Column1]]="","",VLOOKUP(A1018,COPOMs!B:E,4)+prêmio_de_risco)</f>
        <v/>
      </c>
      <c r="F1018" s="3" t="str">
        <f>IF(Table1[[#This Row],[Tesouro Selic: Cenário 1]]="","",(E1018+1)^(1/252))</f>
        <v/>
      </c>
      <c r="G1018" s="2" t="str">
        <f>IF(Table1[[#This Row],[Column4]]="","",(1+G1017)*(F1018)-1)</f>
        <v/>
      </c>
      <c r="H1018" s="1" t="str">
        <f>IF(Table1[[#This Row],[Column1]]="","",VLOOKUP(A1018,COPOMs!B:H,7)+prêmio_de_risco)</f>
        <v/>
      </c>
      <c r="I1018" s="3" t="str">
        <f>IF(Table1[[#This Row],[Tesouro Selic: Cenário 2]]="","",(H1018+1)^(1/252))</f>
        <v/>
      </c>
      <c r="J1018" s="2" t="str">
        <f>IF(Table1[[#This Row],[Column6]]="","",(1+J1017)*(I1018)-1)</f>
        <v/>
      </c>
      <c r="K1018" s="1" t="str">
        <f>IF(Table1[[#This Row],[Column1]]="","",VLOOKUP(A1018,COPOMs!B:K,10)+prêmio_de_risco)</f>
        <v/>
      </c>
      <c r="L1018" s="3" t="str">
        <f>IF(Table1[[#This Row],[Tesouro Selic: Cenário 3]]="","",(K1018+1)^(1/252))</f>
        <v/>
      </c>
      <c r="M1018" s="2" t="str">
        <f>IF(Table1[[#This Row],[Column8]]="","",(1+M1017)*(L1018)-1)</f>
        <v/>
      </c>
    </row>
    <row r="1019" spans="1:13" x14ac:dyDescent="0.25">
      <c r="A1019" s="15" t="str">
        <f t="shared" si="30"/>
        <v/>
      </c>
      <c r="B1019" s="25" t="str">
        <f t="shared" si="31"/>
        <v/>
      </c>
      <c r="C1019" s="3" t="str">
        <f>IF(Table1[[#This Row],[Tesouro Prefixado]]="","",(B1019+1)^(1/252))</f>
        <v/>
      </c>
      <c r="D1019" s="2" t="str">
        <f>IF(Table1[[#This Row],[Column2]]="","",(1+D1018)*(C1019)-1)</f>
        <v/>
      </c>
      <c r="E1019" s="1" t="str">
        <f>IF(Table1[[#This Row],[Column1]]="","",VLOOKUP(A1019,COPOMs!B:E,4)+prêmio_de_risco)</f>
        <v/>
      </c>
      <c r="F1019" s="3" t="str">
        <f>IF(Table1[[#This Row],[Tesouro Selic: Cenário 1]]="","",(E1019+1)^(1/252))</f>
        <v/>
      </c>
      <c r="G1019" s="2" t="str">
        <f>IF(Table1[[#This Row],[Column4]]="","",(1+G1018)*(F1019)-1)</f>
        <v/>
      </c>
      <c r="H1019" s="1" t="str">
        <f>IF(Table1[[#This Row],[Column1]]="","",VLOOKUP(A1019,COPOMs!B:H,7)+prêmio_de_risco)</f>
        <v/>
      </c>
      <c r="I1019" s="3" t="str">
        <f>IF(Table1[[#This Row],[Tesouro Selic: Cenário 2]]="","",(H1019+1)^(1/252))</f>
        <v/>
      </c>
      <c r="J1019" s="2" t="str">
        <f>IF(Table1[[#This Row],[Column6]]="","",(1+J1018)*(I1019)-1)</f>
        <v/>
      </c>
      <c r="K1019" s="1" t="str">
        <f>IF(Table1[[#This Row],[Column1]]="","",VLOOKUP(A1019,COPOMs!B:K,10)+prêmio_de_risco)</f>
        <v/>
      </c>
      <c r="L1019" s="3" t="str">
        <f>IF(Table1[[#This Row],[Tesouro Selic: Cenário 3]]="","",(K1019+1)^(1/252))</f>
        <v/>
      </c>
      <c r="M1019" s="2" t="str">
        <f>IF(Table1[[#This Row],[Column8]]="","",(1+M1018)*(L1019)-1)</f>
        <v/>
      </c>
    </row>
    <row r="1020" spans="1:13" x14ac:dyDescent="0.25">
      <c r="A1020" s="15" t="str">
        <f t="shared" si="30"/>
        <v/>
      </c>
      <c r="B1020" s="25" t="str">
        <f t="shared" si="31"/>
        <v/>
      </c>
      <c r="C1020" s="3" t="str">
        <f>IF(Table1[[#This Row],[Tesouro Prefixado]]="","",(B1020+1)^(1/252))</f>
        <v/>
      </c>
      <c r="D1020" s="2" t="str">
        <f>IF(Table1[[#This Row],[Column2]]="","",(1+D1019)*(C1020)-1)</f>
        <v/>
      </c>
      <c r="E1020" s="1" t="str">
        <f>IF(Table1[[#This Row],[Column1]]="","",VLOOKUP(A1020,COPOMs!B:E,4)+prêmio_de_risco)</f>
        <v/>
      </c>
      <c r="F1020" s="3" t="str">
        <f>IF(Table1[[#This Row],[Tesouro Selic: Cenário 1]]="","",(E1020+1)^(1/252))</f>
        <v/>
      </c>
      <c r="G1020" s="2" t="str">
        <f>IF(Table1[[#This Row],[Column4]]="","",(1+G1019)*(F1020)-1)</f>
        <v/>
      </c>
      <c r="H1020" s="1" t="str">
        <f>IF(Table1[[#This Row],[Column1]]="","",VLOOKUP(A1020,COPOMs!B:H,7)+prêmio_de_risco)</f>
        <v/>
      </c>
      <c r="I1020" s="3" t="str">
        <f>IF(Table1[[#This Row],[Tesouro Selic: Cenário 2]]="","",(H1020+1)^(1/252))</f>
        <v/>
      </c>
      <c r="J1020" s="2" t="str">
        <f>IF(Table1[[#This Row],[Column6]]="","",(1+J1019)*(I1020)-1)</f>
        <v/>
      </c>
      <c r="K1020" s="1" t="str">
        <f>IF(Table1[[#This Row],[Column1]]="","",VLOOKUP(A1020,COPOMs!B:K,10)+prêmio_de_risco)</f>
        <v/>
      </c>
      <c r="L1020" s="3" t="str">
        <f>IF(Table1[[#This Row],[Tesouro Selic: Cenário 3]]="","",(K1020+1)^(1/252))</f>
        <v/>
      </c>
      <c r="M1020" s="2" t="str">
        <f>IF(Table1[[#This Row],[Column8]]="","",(1+M1019)*(L1020)-1)</f>
        <v/>
      </c>
    </row>
    <row r="1021" spans="1:13" x14ac:dyDescent="0.25">
      <c r="A1021" s="15" t="str">
        <f t="shared" si="30"/>
        <v/>
      </c>
      <c r="B1021" s="25" t="str">
        <f t="shared" si="31"/>
        <v/>
      </c>
      <c r="C1021" s="3" t="str">
        <f>IF(Table1[[#This Row],[Tesouro Prefixado]]="","",(B1021+1)^(1/252))</f>
        <v/>
      </c>
      <c r="D1021" s="2" t="str">
        <f>IF(Table1[[#This Row],[Column2]]="","",(1+D1020)*(C1021)-1)</f>
        <v/>
      </c>
      <c r="E1021" s="1" t="str">
        <f>IF(Table1[[#This Row],[Column1]]="","",VLOOKUP(A1021,COPOMs!B:E,4)+prêmio_de_risco)</f>
        <v/>
      </c>
      <c r="F1021" s="3" t="str">
        <f>IF(Table1[[#This Row],[Tesouro Selic: Cenário 1]]="","",(E1021+1)^(1/252))</f>
        <v/>
      </c>
      <c r="G1021" s="2" t="str">
        <f>IF(Table1[[#This Row],[Column4]]="","",(1+G1020)*(F1021)-1)</f>
        <v/>
      </c>
      <c r="H1021" s="1" t="str">
        <f>IF(Table1[[#This Row],[Column1]]="","",VLOOKUP(A1021,COPOMs!B:H,7)+prêmio_de_risco)</f>
        <v/>
      </c>
      <c r="I1021" s="3" t="str">
        <f>IF(Table1[[#This Row],[Tesouro Selic: Cenário 2]]="","",(H1021+1)^(1/252))</f>
        <v/>
      </c>
      <c r="J1021" s="2" t="str">
        <f>IF(Table1[[#This Row],[Column6]]="","",(1+J1020)*(I1021)-1)</f>
        <v/>
      </c>
      <c r="K1021" s="1" t="str">
        <f>IF(Table1[[#This Row],[Column1]]="","",VLOOKUP(A1021,COPOMs!B:K,10)+prêmio_de_risco)</f>
        <v/>
      </c>
      <c r="L1021" s="3" t="str">
        <f>IF(Table1[[#This Row],[Tesouro Selic: Cenário 3]]="","",(K1021+1)^(1/252))</f>
        <v/>
      </c>
      <c r="M1021" s="2" t="str">
        <f>IF(Table1[[#This Row],[Column8]]="","",(1+M1020)*(L1021)-1)</f>
        <v/>
      </c>
    </row>
    <row r="1022" spans="1:13" x14ac:dyDescent="0.25">
      <c r="A1022" s="15" t="str">
        <f t="shared" si="30"/>
        <v/>
      </c>
      <c r="B1022" s="25" t="str">
        <f t="shared" si="31"/>
        <v/>
      </c>
      <c r="C1022" s="3" t="str">
        <f>IF(Table1[[#This Row],[Tesouro Prefixado]]="","",(B1022+1)^(1/252))</f>
        <v/>
      </c>
      <c r="D1022" s="2" t="str">
        <f>IF(Table1[[#This Row],[Column2]]="","",(1+D1021)*(C1022)-1)</f>
        <v/>
      </c>
      <c r="E1022" s="1" t="str">
        <f>IF(Table1[[#This Row],[Column1]]="","",VLOOKUP(A1022,COPOMs!B:E,4)+prêmio_de_risco)</f>
        <v/>
      </c>
      <c r="F1022" s="3" t="str">
        <f>IF(Table1[[#This Row],[Tesouro Selic: Cenário 1]]="","",(E1022+1)^(1/252))</f>
        <v/>
      </c>
      <c r="G1022" s="2" t="str">
        <f>IF(Table1[[#This Row],[Column4]]="","",(1+G1021)*(F1022)-1)</f>
        <v/>
      </c>
      <c r="H1022" s="1" t="str">
        <f>IF(Table1[[#This Row],[Column1]]="","",VLOOKUP(A1022,COPOMs!B:H,7)+prêmio_de_risco)</f>
        <v/>
      </c>
      <c r="I1022" s="3" t="str">
        <f>IF(Table1[[#This Row],[Tesouro Selic: Cenário 2]]="","",(H1022+1)^(1/252))</f>
        <v/>
      </c>
      <c r="J1022" s="2" t="str">
        <f>IF(Table1[[#This Row],[Column6]]="","",(1+J1021)*(I1022)-1)</f>
        <v/>
      </c>
      <c r="K1022" s="1" t="str">
        <f>IF(Table1[[#This Row],[Column1]]="","",VLOOKUP(A1022,COPOMs!B:K,10)+prêmio_de_risco)</f>
        <v/>
      </c>
      <c r="L1022" s="3" t="str">
        <f>IF(Table1[[#This Row],[Tesouro Selic: Cenário 3]]="","",(K1022+1)^(1/252))</f>
        <v/>
      </c>
      <c r="M1022" s="2" t="str">
        <f>IF(Table1[[#This Row],[Column8]]="","",(1+M1021)*(L1022)-1)</f>
        <v/>
      </c>
    </row>
    <row r="1023" spans="1:13" x14ac:dyDescent="0.25">
      <c r="A1023" s="15" t="str">
        <f t="shared" si="30"/>
        <v/>
      </c>
      <c r="B1023" s="25" t="str">
        <f t="shared" si="31"/>
        <v/>
      </c>
      <c r="C1023" s="3" t="str">
        <f>IF(Table1[[#This Row],[Tesouro Prefixado]]="","",(B1023+1)^(1/252))</f>
        <v/>
      </c>
      <c r="D1023" s="2" t="str">
        <f>IF(Table1[[#This Row],[Column2]]="","",(1+D1022)*(C1023)-1)</f>
        <v/>
      </c>
      <c r="E1023" s="1" t="str">
        <f>IF(Table1[[#This Row],[Column1]]="","",VLOOKUP(A1023,COPOMs!B:E,4)+prêmio_de_risco)</f>
        <v/>
      </c>
      <c r="F1023" s="3" t="str">
        <f>IF(Table1[[#This Row],[Tesouro Selic: Cenário 1]]="","",(E1023+1)^(1/252))</f>
        <v/>
      </c>
      <c r="G1023" s="2" t="str">
        <f>IF(Table1[[#This Row],[Column4]]="","",(1+G1022)*(F1023)-1)</f>
        <v/>
      </c>
      <c r="H1023" s="1" t="str">
        <f>IF(Table1[[#This Row],[Column1]]="","",VLOOKUP(A1023,COPOMs!B:H,7)+prêmio_de_risco)</f>
        <v/>
      </c>
      <c r="I1023" s="3" t="str">
        <f>IF(Table1[[#This Row],[Tesouro Selic: Cenário 2]]="","",(H1023+1)^(1/252))</f>
        <v/>
      </c>
      <c r="J1023" s="2" t="str">
        <f>IF(Table1[[#This Row],[Column6]]="","",(1+J1022)*(I1023)-1)</f>
        <v/>
      </c>
      <c r="K1023" s="1" t="str">
        <f>IF(Table1[[#This Row],[Column1]]="","",VLOOKUP(A1023,COPOMs!B:K,10)+prêmio_de_risco)</f>
        <v/>
      </c>
      <c r="L1023" s="3" t="str">
        <f>IF(Table1[[#This Row],[Tesouro Selic: Cenário 3]]="","",(K1023+1)^(1/252))</f>
        <v/>
      </c>
      <c r="M1023" s="2" t="str">
        <f>IF(Table1[[#This Row],[Column8]]="","",(1+M1022)*(L1023)-1)</f>
        <v/>
      </c>
    </row>
    <row r="1024" spans="1:13" x14ac:dyDescent="0.25">
      <c r="A1024" s="15" t="str">
        <f t="shared" si="30"/>
        <v/>
      </c>
      <c r="B1024" s="25" t="str">
        <f t="shared" si="31"/>
        <v/>
      </c>
      <c r="C1024" s="3" t="str">
        <f>IF(Table1[[#This Row],[Tesouro Prefixado]]="","",(B1024+1)^(1/252))</f>
        <v/>
      </c>
      <c r="D1024" s="2" t="str">
        <f>IF(Table1[[#This Row],[Column2]]="","",(1+D1023)*(C1024)-1)</f>
        <v/>
      </c>
      <c r="E1024" s="1" t="str">
        <f>IF(Table1[[#This Row],[Column1]]="","",VLOOKUP(A1024,COPOMs!B:E,4)+prêmio_de_risco)</f>
        <v/>
      </c>
      <c r="F1024" s="3" t="str">
        <f>IF(Table1[[#This Row],[Tesouro Selic: Cenário 1]]="","",(E1024+1)^(1/252))</f>
        <v/>
      </c>
      <c r="G1024" s="2" t="str">
        <f>IF(Table1[[#This Row],[Column4]]="","",(1+G1023)*(F1024)-1)</f>
        <v/>
      </c>
      <c r="H1024" s="1" t="str">
        <f>IF(Table1[[#This Row],[Column1]]="","",VLOOKUP(A1024,COPOMs!B:H,7)+prêmio_de_risco)</f>
        <v/>
      </c>
      <c r="I1024" s="3" t="str">
        <f>IF(Table1[[#This Row],[Tesouro Selic: Cenário 2]]="","",(H1024+1)^(1/252))</f>
        <v/>
      </c>
      <c r="J1024" s="2" t="str">
        <f>IF(Table1[[#This Row],[Column6]]="","",(1+J1023)*(I1024)-1)</f>
        <v/>
      </c>
      <c r="K1024" s="1" t="str">
        <f>IF(Table1[[#This Row],[Column1]]="","",VLOOKUP(A1024,COPOMs!B:K,10)+prêmio_de_risco)</f>
        <v/>
      </c>
      <c r="L1024" s="3" t="str">
        <f>IF(Table1[[#This Row],[Tesouro Selic: Cenário 3]]="","",(K1024+1)^(1/252))</f>
        <v/>
      </c>
      <c r="M1024" s="2" t="str">
        <f>IF(Table1[[#This Row],[Column8]]="","",(1+M1023)*(L1024)-1)</f>
        <v/>
      </c>
    </row>
    <row r="1025" spans="1:13" x14ac:dyDescent="0.25">
      <c r="A1025" s="15" t="str">
        <f t="shared" si="30"/>
        <v/>
      </c>
      <c r="B1025" s="25" t="str">
        <f t="shared" si="31"/>
        <v/>
      </c>
      <c r="C1025" s="3" t="str">
        <f>IF(Table1[[#This Row],[Tesouro Prefixado]]="","",(B1025+1)^(1/252))</f>
        <v/>
      </c>
      <c r="D1025" s="2" t="str">
        <f>IF(Table1[[#This Row],[Column2]]="","",(1+D1024)*(C1025)-1)</f>
        <v/>
      </c>
      <c r="E1025" s="1" t="str">
        <f>IF(Table1[[#This Row],[Column1]]="","",VLOOKUP(A1025,COPOMs!B:E,4)+prêmio_de_risco)</f>
        <v/>
      </c>
      <c r="F1025" s="3" t="str">
        <f>IF(Table1[[#This Row],[Tesouro Selic: Cenário 1]]="","",(E1025+1)^(1/252))</f>
        <v/>
      </c>
      <c r="G1025" s="2" t="str">
        <f>IF(Table1[[#This Row],[Column4]]="","",(1+G1024)*(F1025)-1)</f>
        <v/>
      </c>
      <c r="H1025" s="1" t="str">
        <f>IF(Table1[[#This Row],[Column1]]="","",VLOOKUP(A1025,COPOMs!B:H,7)+prêmio_de_risco)</f>
        <v/>
      </c>
      <c r="I1025" s="3" t="str">
        <f>IF(Table1[[#This Row],[Tesouro Selic: Cenário 2]]="","",(H1025+1)^(1/252))</f>
        <v/>
      </c>
      <c r="J1025" s="2" t="str">
        <f>IF(Table1[[#This Row],[Column6]]="","",(1+J1024)*(I1025)-1)</f>
        <v/>
      </c>
      <c r="K1025" s="1" t="str">
        <f>IF(Table1[[#This Row],[Column1]]="","",VLOOKUP(A1025,COPOMs!B:K,10)+prêmio_de_risco)</f>
        <v/>
      </c>
      <c r="L1025" s="3" t="str">
        <f>IF(Table1[[#This Row],[Tesouro Selic: Cenário 3]]="","",(K1025+1)^(1/252))</f>
        <v/>
      </c>
      <c r="M1025" s="2" t="str">
        <f>IF(Table1[[#This Row],[Column8]]="","",(1+M1024)*(L1025)-1)</f>
        <v/>
      </c>
    </row>
    <row r="1026" spans="1:13" x14ac:dyDescent="0.25">
      <c r="A1026" s="15" t="str">
        <f t="shared" si="30"/>
        <v/>
      </c>
      <c r="B1026" s="25" t="str">
        <f t="shared" si="31"/>
        <v/>
      </c>
      <c r="C1026" s="3" t="str">
        <f>IF(Table1[[#This Row],[Tesouro Prefixado]]="","",(B1026+1)^(1/252))</f>
        <v/>
      </c>
      <c r="D1026" s="2" t="str">
        <f>IF(Table1[[#This Row],[Column2]]="","",(1+D1025)*(C1026)-1)</f>
        <v/>
      </c>
      <c r="E1026" s="1" t="str">
        <f>IF(Table1[[#This Row],[Column1]]="","",VLOOKUP(A1026,COPOMs!B:E,4)+prêmio_de_risco)</f>
        <v/>
      </c>
      <c r="F1026" s="3" t="str">
        <f>IF(Table1[[#This Row],[Tesouro Selic: Cenário 1]]="","",(E1026+1)^(1/252))</f>
        <v/>
      </c>
      <c r="G1026" s="2" t="str">
        <f>IF(Table1[[#This Row],[Column4]]="","",(1+G1025)*(F1026)-1)</f>
        <v/>
      </c>
      <c r="H1026" s="1" t="str">
        <f>IF(Table1[[#This Row],[Column1]]="","",VLOOKUP(A1026,COPOMs!B:H,7)+prêmio_de_risco)</f>
        <v/>
      </c>
      <c r="I1026" s="3" t="str">
        <f>IF(Table1[[#This Row],[Tesouro Selic: Cenário 2]]="","",(H1026+1)^(1/252))</f>
        <v/>
      </c>
      <c r="J1026" s="2" t="str">
        <f>IF(Table1[[#This Row],[Column6]]="","",(1+J1025)*(I1026)-1)</f>
        <v/>
      </c>
      <c r="K1026" s="1" t="str">
        <f>IF(Table1[[#This Row],[Column1]]="","",VLOOKUP(A1026,COPOMs!B:K,10)+prêmio_de_risco)</f>
        <v/>
      </c>
      <c r="L1026" s="3" t="str">
        <f>IF(Table1[[#This Row],[Tesouro Selic: Cenário 3]]="","",(K1026+1)^(1/252))</f>
        <v/>
      </c>
      <c r="M1026" s="2" t="str">
        <f>IF(Table1[[#This Row],[Column8]]="","",(1+M1025)*(L1026)-1)</f>
        <v/>
      </c>
    </row>
    <row r="1027" spans="1:13" x14ac:dyDescent="0.25">
      <c r="A1027" s="15" t="str">
        <f t="shared" ref="A1027:A1090" si="32">IFERROR(IF(WORKDAY(A1026,1,feriados)&lt;=vencimento,WORKDAY(A1026,1,feriados),""),"")</f>
        <v/>
      </c>
      <c r="B1027" s="25" t="str">
        <f t="shared" ref="B1027:B1090" si="33">IF(A1027="","",taxa_pré)</f>
        <v/>
      </c>
      <c r="C1027" s="3" t="str">
        <f>IF(Table1[[#This Row],[Tesouro Prefixado]]="","",(B1027+1)^(1/252))</f>
        <v/>
      </c>
      <c r="D1027" s="2" t="str">
        <f>IF(Table1[[#This Row],[Column2]]="","",(1+D1026)*(C1027)-1)</f>
        <v/>
      </c>
      <c r="E1027" s="1" t="str">
        <f>IF(Table1[[#This Row],[Column1]]="","",VLOOKUP(A1027,COPOMs!B:E,4)+prêmio_de_risco)</f>
        <v/>
      </c>
      <c r="F1027" s="3" t="str">
        <f>IF(Table1[[#This Row],[Tesouro Selic: Cenário 1]]="","",(E1027+1)^(1/252))</f>
        <v/>
      </c>
      <c r="G1027" s="2" t="str">
        <f>IF(Table1[[#This Row],[Column4]]="","",(1+G1026)*(F1027)-1)</f>
        <v/>
      </c>
      <c r="H1027" s="1" t="str">
        <f>IF(Table1[[#This Row],[Column1]]="","",VLOOKUP(A1027,COPOMs!B:H,7)+prêmio_de_risco)</f>
        <v/>
      </c>
      <c r="I1027" s="3" t="str">
        <f>IF(Table1[[#This Row],[Tesouro Selic: Cenário 2]]="","",(H1027+1)^(1/252))</f>
        <v/>
      </c>
      <c r="J1027" s="2" t="str">
        <f>IF(Table1[[#This Row],[Column6]]="","",(1+J1026)*(I1027)-1)</f>
        <v/>
      </c>
      <c r="K1027" s="1" t="str">
        <f>IF(Table1[[#This Row],[Column1]]="","",VLOOKUP(A1027,COPOMs!B:K,10)+prêmio_de_risco)</f>
        <v/>
      </c>
      <c r="L1027" s="3" t="str">
        <f>IF(Table1[[#This Row],[Tesouro Selic: Cenário 3]]="","",(K1027+1)^(1/252))</f>
        <v/>
      </c>
      <c r="M1027" s="2" t="str">
        <f>IF(Table1[[#This Row],[Column8]]="","",(1+M1026)*(L1027)-1)</f>
        <v/>
      </c>
    </row>
    <row r="1028" spans="1:13" x14ac:dyDescent="0.25">
      <c r="A1028" s="15" t="str">
        <f t="shared" si="32"/>
        <v/>
      </c>
      <c r="B1028" s="25" t="str">
        <f t="shared" si="33"/>
        <v/>
      </c>
      <c r="C1028" s="3" t="str">
        <f>IF(Table1[[#This Row],[Tesouro Prefixado]]="","",(B1028+1)^(1/252))</f>
        <v/>
      </c>
      <c r="D1028" s="2" t="str">
        <f>IF(Table1[[#This Row],[Column2]]="","",(1+D1027)*(C1028)-1)</f>
        <v/>
      </c>
      <c r="E1028" s="1" t="str">
        <f>IF(Table1[[#This Row],[Column1]]="","",VLOOKUP(A1028,COPOMs!B:E,4)+prêmio_de_risco)</f>
        <v/>
      </c>
      <c r="F1028" s="3" t="str">
        <f>IF(Table1[[#This Row],[Tesouro Selic: Cenário 1]]="","",(E1028+1)^(1/252))</f>
        <v/>
      </c>
      <c r="G1028" s="2" t="str">
        <f>IF(Table1[[#This Row],[Column4]]="","",(1+G1027)*(F1028)-1)</f>
        <v/>
      </c>
      <c r="H1028" s="1" t="str">
        <f>IF(Table1[[#This Row],[Column1]]="","",VLOOKUP(A1028,COPOMs!B:H,7)+prêmio_de_risco)</f>
        <v/>
      </c>
      <c r="I1028" s="3" t="str">
        <f>IF(Table1[[#This Row],[Tesouro Selic: Cenário 2]]="","",(H1028+1)^(1/252))</f>
        <v/>
      </c>
      <c r="J1028" s="2" t="str">
        <f>IF(Table1[[#This Row],[Column6]]="","",(1+J1027)*(I1028)-1)</f>
        <v/>
      </c>
      <c r="K1028" s="1" t="str">
        <f>IF(Table1[[#This Row],[Column1]]="","",VLOOKUP(A1028,COPOMs!B:K,10)+prêmio_de_risco)</f>
        <v/>
      </c>
      <c r="L1028" s="3" t="str">
        <f>IF(Table1[[#This Row],[Tesouro Selic: Cenário 3]]="","",(K1028+1)^(1/252))</f>
        <v/>
      </c>
      <c r="M1028" s="2" t="str">
        <f>IF(Table1[[#This Row],[Column8]]="","",(1+M1027)*(L1028)-1)</f>
        <v/>
      </c>
    </row>
    <row r="1029" spans="1:13" x14ac:dyDescent="0.25">
      <c r="A1029" s="15" t="str">
        <f t="shared" si="32"/>
        <v/>
      </c>
      <c r="B1029" s="25" t="str">
        <f t="shared" si="33"/>
        <v/>
      </c>
      <c r="C1029" s="3" t="str">
        <f>IF(Table1[[#This Row],[Tesouro Prefixado]]="","",(B1029+1)^(1/252))</f>
        <v/>
      </c>
      <c r="D1029" s="2" t="str">
        <f>IF(Table1[[#This Row],[Column2]]="","",(1+D1028)*(C1029)-1)</f>
        <v/>
      </c>
      <c r="E1029" s="1" t="str">
        <f>IF(Table1[[#This Row],[Column1]]="","",VLOOKUP(A1029,COPOMs!B:E,4)+prêmio_de_risco)</f>
        <v/>
      </c>
      <c r="F1029" s="3" t="str">
        <f>IF(Table1[[#This Row],[Tesouro Selic: Cenário 1]]="","",(E1029+1)^(1/252))</f>
        <v/>
      </c>
      <c r="G1029" s="2" t="str">
        <f>IF(Table1[[#This Row],[Column4]]="","",(1+G1028)*(F1029)-1)</f>
        <v/>
      </c>
      <c r="H1029" s="1" t="str">
        <f>IF(Table1[[#This Row],[Column1]]="","",VLOOKUP(A1029,COPOMs!B:H,7)+prêmio_de_risco)</f>
        <v/>
      </c>
      <c r="I1029" s="3" t="str">
        <f>IF(Table1[[#This Row],[Tesouro Selic: Cenário 2]]="","",(H1029+1)^(1/252))</f>
        <v/>
      </c>
      <c r="J1029" s="2" t="str">
        <f>IF(Table1[[#This Row],[Column6]]="","",(1+J1028)*(I1029)-1)</f>
        <v/>
      </c>
      <c r="K1029" s="1" t="str">
        <f>IF(Table1[[#This Row],[Column1]]="","",VLOOKUP(A1029,COPOMs!B:K,10)+prêmio_de_risco)</f>
        <v/>
      </c>
      <c r="L1029" s="3" t="str">
        <f>IF(Table1[[#This Row],[Tesouro Selic: Cenário 3]]="","",(K1029+1)^(1/252))</f>
        <v/>
      </c>
      <c r="M1029" s="2" t="str">
        <f>IF(Table1[[#This Row],[Column8]]="","",(1+M1028)*(L1029)-1)</f>
        <v/>
      </c>
    </row>
    <row r="1030" spans="1:13" x14ac:dyDescent="0.25">
      <c r="A1030" s="15" t="str">
        <f t="shared" si="32"/>
        <v/>
      </c>
      <c r="B1030" s="25" t="str">
        <f t="shared" si="33"/>
        <v/>
      </c>
      <c r="C1030" s="3" t="str">
        <f>IF(Table1[[#This Row],[Tesouro Prefixado]]="","",(B1030+1)^(1/252))</f>
        <v/>
      </c>
      <c r="D1030" s="2" t="str">
        <f>IF(Table1[[#This Row],[Column2]]="","",(1+D1029)*(C1030)-1)</f>
        <v/>
      </c>
      <c r="E1030" s="1" t="str">
        <f>IF(Table1[[#This Row],[Column1]]="","",VLOOKUP(A1030,COPOMs!B:E,4)+prêmio_de_risco)</f>
        <v/>
      </c>
      <c r="F1030" s="3" t="str">
        <f>IF(Table1[[#This Row],[Tesouro Selic: Cenário 1]]="","",(E1030+1)^(1/252))</f>
        <v/>
      </c>
      <c r="G1030" s="2" t="str">
        <f>IF(Table1[[#This Row],[Column4]]="","",(1+G1029)*(F1030)-1)</f>
        <v/>
      </c>
      <c r="H1030" s="1" t="str">
        <f>IF(Table1[[#This Row],[Column1]]="","",VLOOKUP(A1030,COPOMs!B:H,7)+prêmio_de_risco)</f>
        <v/>
      </c>
      <c r="I1030" s="3" t="str">
        <f>IF(Table1[[#This Row],[Tesouro Selic: Cenário 2]]="","",(H1030+1)^(1/252))</f>
        <v/>
      </c>
      <c r="J1030" s="2" t="str">
        <f>IF(Table1[[#This Row],[Column6]]="","",(1+J1029)*(I1030)-1)</f>
        <v/>
      </c>
      <c r="K1030" s="1" t="str">
        <f>IF(Table1[[#This Row],[Column1]]="","",VLOOKUP(A1030,COPOMs!B:K,10)+prêmio_de_risco)</f>
        <v/>
      </c>
      <c r="L1030" s="3" t="str">
        <f>IF(Table1[[#This Row],[Tesouro Selic: Cenário 3]]="","",(K1030+1)^(1/252))</f>
        <v/>
      </c>
      <c r="M1030" s="2" t="str">
        <f>IF(Table1[[#This Row],[Column8]]="","",(1+M1029)*(L1030)-1)</f>
        <v/>
      </c>
    </row>
    <row r="1031" spans="1:13" x14ac:dyDescent="0.25">
      <c r="A1031" s="15" t="str">
        <f t="shared" si="32"/>
        <v/>
      </c>
      <c r="B1031" s="25" t="str">
        <f t="shared" si="33"/>
        <v/>
      </c>
      <c r="C1031" s="3" t="str">
        <f>IF(Table1[[#This Row],[Tesouro Prefixado]]="","",(B1031+1)^(1/252))</f>
        <v/>
      </c>
      <c r="D1031" s="2" t="str">
        <f>IF(Table1[[#This Row],[Column2]]="","",(1+D1030)*(C1031)-1)</f>
        <v/>
      </c>
      <c r="E1031" s="1" t="str">
        <f>IF(Table1[[#This Row],[Column1]]="","",VLOOKUP(A1031,COPOMs!B:E,4)+prêmio_de_risco)</f>
        <v/>
      </c>
      <c r="F1031" s="3" t="str">
        <f>IF(Table1[[#This Row],[Tesouro Selic: Cenário 1]]="","",(E1031+1)^(1/252))</f>
        <v/>
      </c>
      <c r="G1031" s="2" t="str">
        <f>IF(Table1[[#This Row],[Column4]]="","",(1+G1030)*(F1031)-1)</f>
        <v/>
      </c>
      <c r="H1031" s="1" t="str">
        <f>IF(Table1[[#This Row],[Column1]]="","",VLOOKUP(A1031,COPOMs!B:H,7)+prêmio_de_risco)</f>
        <v/>
      </c>
      <c r="I1031" s="3" t="str">
        <f>IF(Table1[[#This Row],[Tesouro Selic: Cenário 2]]="","",(H1031+1)^(1/252))</f>
        <v/>
      </c>
      <c r="J1031" s="2" t="str">
        <f>IF(Table1[[#This Row],[Column6]]="","",(1+J1030)*(I1031)-1)</f>
        <v/>
      </c>
      <c r="K1031" s="1" t="str">
        <f>IF(Table1[[#This Row],[Column1]]="","",VLOOKUP(A1031,COPOMs!B:K,10)+prêmio_de_risco)</f>
        <v/>
      </c>
      <c r="L1031" s="3" t="str">
        <f>IF(Table1[[#This Row],[Tesouro Selic: Cenário 3]]="","",(K1031+1)^(1/252))</f>
        <v/>
      </c>
      <c r="M1031" s="2" t="str">
        <f>IF(Table1[[#This Row],[Column8]]="","",(1+M1030)*(L1031)-1)</f>
        <v/>
      </c>
    </row>
    <row r="1032" spans="1:13" x14ac:dyDescent="0.25">
      <c r="A1032" s="15" t="str">
        <f t="shared" si="32"/>
        <v/>
      </c>
      <c r="B1032" s="25" t="str">
        <f t="shared" si="33"/>
        <v/>
      </c>
      <c r="C1032" s="3" t="str">
        <f>IF(Table1[[#This Row],[Tesouro Prefixado]]="","",(B1032+1)^(1/252))</f>
        <v/>
      </c>
      <c r="D1032" s="2" t="str">
        <f>IF(Table1[[#This Row],[Column2]]="","",(1+D1031)*(C1032)-1)</f>
        <v/>
      </c>
      <c r="E1032" s="1" t="str">
        <f>IF(Table1[[#This Row],[Column1]]="","",VLOOKUP(A1032,COPOMs!B:E,4)+prêmio_de_risco)</f>
        <v/>
      </c>
      <c r="F1032" s="3" t="str">
        <f>IF(Table1[[#This Row],[Tesouro Selic: Cenário 1]]="","",(E1032+1)^(1/252))</f>
        <v/>
      </c>
      <c r="G1032" s="2" t="str">
        <f>IF(Table1[[#This Row],[Column4]]="","",(1+G1031)*(F1032)-1)</f>
        <v/>
      </c>
      <c r="H1032" s="1" t="str">
        <f>IF(Table1[[#This Row],[Column1]]="","",VLOOKUP(A1032,COPOMs!B:H,7)+prêmio_de_risco)</f>
        <v/>
      </c>
      <c r="I1032" s="3" t="str">
        <f>IF(Table1[[#This Row],[Tesouro Selic: Cenário 2]]="","",(H1032+1)^(1/252))</f>
        <v/>
      </c>
      <c r="J1032" s="2" t="str">
        <f>IF(Table1[[#This Row],[Column6]]="","",(1+J1031)*(I1032)-1)</f>
        <v/>
      </c>
      <c r="K1032" s="1" t="str">
        <f>IF(Table1[[#This Row],[Column1]]="","",VLOOKUP(A1032,COPOMs!B:K,10)+prêmio_de_risco)</f>
        <v/>
      </c>
      <c r="L1032" s="3" t="str">
        <f>IF(Table1[[#This Row],[Tesouro Selic: Cenário 3]]="","",(K1032+1)^(1/252))</f>
        <v/>
      </c>
      <c r="M1032" s="2" t="str">
        <f>IF(Table1[[#This Row],[Column8]]="","",(1+M1031)*(L1032)-1)</f>
        <v/>
      </c>
    </row>
    <row r="1033" spans="1:13" x14ac:dyDescent="0.25">
      <c r="A1033" s="15" t="str">
        <f t="shared" si="32"/>
        <v/>
      </c>
      <c r="B1033" s="25" t="str">
        <f t="shared" si="33"/>
        <v/>
      </c>
      <c r="C1033" s="3" t="str">
        <f>IF(Table1[[#This Row],[Tesouro Prefixado]]="","",(B1033+1)^(1/252))</f>
        <v/>
      </c>
      <c r="D1033" s="2" t="str">
        <f>IF(Table1[[#This Row],[Column2]]="","",(1+D1032)*(C1033)-1)</f>
        <v/>
      </c>
      <c r="E1033" s="1" t="str">
        <f>IF(Table1[[#This Row],[Column1]]="","",VLOOKUP(A1033,COPOMs!B:E,4)+prêmio_de_risco)</f>
        <v/>
      </c>
      <c r="F1033" s="3" t="str">
        <f>IF(Table1[[#This Row],[Tesouro Selic: Cenário 1]]="","",(E1033+1)^(1/252))</f>
        <v/>
      </c>
      <c r="G1033" s="2" t="str">
        <f>IF(Table1[[#This Row],[Column4]]="","",(1+G1032)*(F1033)-1)</f>
        <v/>
      </c>
      <c r="H1033" s="1" t="str">
        <f>IF(Table1[[#This Row],[Column1]]="","",VLOOKUP(A1033,COPOMs!B:H,7)+prêmio_de_risco)</f>
        <v/>
      </c>
      <c r="I1033" s="3" t="str">
        <f>IF(Table1[[#This Row],[Tesouro Selic: Cenário 2]]="","",(H1033+1)^(1/252))</f>
        <v/>
      </c>
      <c r="J1033" s="2" t="str">
        <f>IF(Table1[[#This Row],[Column6]]="","",(1+J1032)*(I1033)-1)</f>
        <v/>
      </c>
      <c r="K1033" s="1" t="str">
        <f>IF(Table1[[#This Row],[Column1]]="","",VLOOKUP(A1033,COPOMs!B:K,10)+prêmio_de_risco)</f>
        <v/>
      </c>
      <c r="L1033" s="3" t="str">
        <f>IF(Table1[[#This Row],[Tesouro Selic: Cenário 3]]="","",(K1033+1)^(1/252))</f>
        <v/>
      </c>
      <c r="M1033" s="2" t="str">
        <f>IF(Table1[[#This Row],[Column8]]="","",(1+M1032)*(L1033)-1)</f>
        <v/>
      </c>
    </row>
    <row r="1034" spans="1:13" x14ac:dyDescent="0.25">
      <c r="A1034" s="15" t="str">
        <f t="shared" si="32"/>
        <v/>
      </c>
      <c r="B1034" s="25" t="str">
        <f t="shared" si="33"/>
        <v/>
      </c>
      <c r="C1034" s="3" t="str">
        <f>IF(Table1[[#This Row],[Tesouro Prefixado]]="","",(B1034+1)^(1/252))</f>
        <v/>
      </c>
      <c r="D1034" s="2" t="str">
        <f>IF(Table1[[#This Row],[Column2]]="","",(1+D1033)*(C1034)-1)</f>
        <v/>
      </c>
      <c r="E1034" s="1" t="str">
        <f>IF(Table1[[#This Row],[Column1]]="","",VLOOKUP(A1034,COPOMs!B:E,4)+prêmio_de_risco)</f>
        <v/>
      </c>
      <c r="F1034" s="3" t="str">
        <f>IF(Table1[[#This Row],[Tesouro Selic: Cenário 1]]="","",(E1034+1)^(1/252))</f>
        <v/>
      </c>
      <c r="G1034" s="2" t="str">
        <f>IF(Table1[[#This Row],[Column4]]="","",(1+G1033)*(F1034)-1)</f>
        <v/>
      </c>
      <c r="H1034" s="1" t="str">
        <f>IF(Table1[[#This Row],[Column1]]="","",VLOOKUP(A1034,COPOMs!B:H,7)+prêmio_de_risco)</f>
        <v/>
      </c>
      <c r="I1034" s="3" t="str">
        <f>IF(Table1[[#This Row],[Tesouro Selic: Cenário 2]]="","",(H1034+1)^(1/252))</f>
        <v/>
      </c>
      <c r="J1034" s="2" t="str">
        <f>IF(Table1[[#This Row],[Column6]]="","",(1+J1033)*(I1034)-1)</f>
        <v/>
      </c>
      <c r="K1034" s="1" t="str">
        <f>IF(Table1[[#This Row],[Column1]]="","",VLOOKUP(A1034,COPOMs!B:K,10)+prêmio_de_risco)</f>
        <v/>
      </c>
      <c r="L1034" s="3" t="str">
        <f>IF(Table1[[#This Row],[Tesouro Selic: Cenário 3]]="","",(K1034+1)^(1/252))</f>
        <v/>
      </c>
      <c r="M1034" s="2" t="str">
        <f>IF(Table1[[#This Row],[Column8]]="","",(1+M1033)*(L1034)-1)</f>
        <v/>
      </c>
    </row>
    <row r="1035" spans="1:13" x14ac:dyDescent="0.25">
      <c r="A1035" s="15" t="str">
        <f t="shared" si="32"/>
        <v/>
      </c>
      <c r="B1035" s="25" t="str">
        <f t="shared" si="33"/>
        <v/>
      </c>
      <c r="C1035" s="3" t="str">
        <f>IF(Table1[[#This Row],[Tesouro Prefixado]]="","",(B1035+1)^(1/252))</f>
        <v/>
      </c>
      <c r="D1035" s="2" t="str">
        <f>IF(Table1[[#This Row],[Column2]]="","",(1+D1034)*(C1035)-1)</f>
        <v/>
      </c>
      <c r="E1035" s="1" t="str">
        <f>IF(Table1[[#This Row],[Column1]]="","",VLOOKUP(A1035,COPOMs!B:E,4)+prêmio_de_risco)</f>
        <v/>
      </c>
      <c r="F1035" s="3" t="str">
        <f>IF(Table1[[#This Row],[Tesouro Selic: Cenário 1]]="","",(E1035+1)^(1/252))</f>
        <v/>
      </c>
      <c r="G1035" s="2" t="str">
        <f>IF(Table1[[#This Row],[Column4]]="","",(1+G1034)*(F1035)-1)</f>
        <v/>
      </c>
      <c r="H1035" s="1" t="str">
        <f>IF(Table1[[#This Row],[Column1]]="","",VLOOKUP(A1035,COPOMs!B:H,7)+prêmio_de_risco)</f>
        <v/>
      </c>
      <c r="I1035" s="3" t="str">
        <f>IF(Table1[[#This Row],[Tesouro Selic: Cenário 2]]="","",(H1035+1)^(1/252))</f>
        <v/>
      </c>
      <c r="J1035" s="2" t="str">
        <f>IF(Table1[[#This Row],[Column6]]="","",(1+J1034)*(I1035)-1)</f>
        <v/>
      </c>
      <c r="K1035" s="1" t="str">
        <f>IF(Table1[[#This Row],[Column1]]="","",VLOOKUP(A1035,COPOMs!B:K,10)+prêmio_de_risco)</f>
        <v/>
      </c>
      <c r="L1035" s="3" t="str">
        <f>IF(Table1[[#This Row],[Tesouro Selic: Cenário 3]]="","",(K1035+1)^(1/252))</f>
        <v/>
      </c>
      <c r="M1035" s="2" t="str">
        <f>IF(Table1[[#This Row],[Column8]]="","",(1+M1034)*(L1035)-1)</f>
        <v/>
      </c>
    </row>
    <row r="1036" spans="1:13" x14ac:dyDescent="0.25">
      <c r="A1036" s="15" t="str">
        <f t="shared" si="32"/>
        <v/>
      </c>
      <c r="B1036" s="25" t="str">
        <f t="shared" si="33"/>
        <v/>
      </c>
      <c r="C1036" s="3" t="str">
        <f>IF(Table1[[#This Row],[Tesouro Prefixado]]="","",(B1036+1)^(1/252))</f>
        <v/>
      </c>
      <c r="D1036" s="2" t="str">
        <f>IF(Table1[[#This Row],[Column2]]="","",(1+D1035)*(C1036)-1)</f>
        <v/>
      </c>
      <c r="E1036" s="1" t="str">
        <f>IF(Table1[[#This Row],[Column1]]="","",VLOOKUP(A1036,COPOMs!B:E,4)+prêmio_de_risco)</f>
        <v/>
      </c>
      <c r="F1036" s="3" t="str">
        <f>IF(Table1[[#This Row],[Tesouro Selic: Cenário 1]]="","",(E1036+1)^(1/252))</f>
        <v/>
      </c>
      <c r="G1036" s="2" t="str">
        <f>IF(Table1[[#This Row],[Column4]]="","",(1+G1035)*(F1036)-1)</f>
        <v/>
      </c>
      <c r="H1036" s="1" t="str">
        <f>IF(Table1[[#This Row],[Column1]]="","",VLOOKUP(A1036,COPOMs!B:H,7)+prêmio_de_risco)</f>
        <v/>
      </c>
      <c r="I1036" s="3" t="str">
        <f>IF(Table1[[#This Row],[Tesouro Selic: Cenário 2]]="","",(H1036+1)^(1/252))</f>
        <v/>
      </c>
      <c r="J1036" s="2" t="str">
        <f>IF(Table1[[#This Row],[Column6]]="","",(1+J1035)*(I1036)-1)</f>
        <v/>
      </c>
      <c r="K1036" s="1" t="str">
        <f>IF(Table1[[#This Row],[Column1]]="","",VLOOKUP(A1036,COPOMs!B:K,10)+prêmio_de_risco)</f>
        <v/>
      </c>
      <c r="L1036" s="3" t="str">
        <f>IF(Table1[[#This Row],[Tesouro Selic: Cenário 3]]="","",(K1036+1)^(1/252))</f>
        <v/>
      </c>
      <c r="M1036" s="2" t="str">
        <f>IF(Table1[[#This Row],[Column8]]="","",(1+M1035)*(L1036)-1)</f>
        <v/>
      </c>
    </row>
    <row r="1037" spans="1:13" x14ac:dyDescent="0.25">
      <c r="A1037" s="15" t="str">
        <f t="shared" si="32"/>
        <v/>
      </c>
      <c r="B1037" s="25" t="str">
        <f t="shared" si="33"/>
        <v/>
      </c>
      <c r="C1037" s="3" t="str">
        <f>IF(Table1[[#This Row],[Tesouro Prefixado]]="","",(B1037+1)^(1/252))</f>
        <v/>
      </c>
      <c r="D1037" s="2" t="str">
        <f>IF(Table1[[#This Row],[Column2]]="","",(1+D1036)*(C1037)-1)</f>
        <v/>
      </c>
      <c r="E1037" s="1" t="str">
        <f>IF(Table1[[#This Row],[Column1]]="","",VLOOKUP(A1037,COPOMs!B:E,4)+prêmio_de_risco)</f>
        <v/>
      </c>
      <c r="F1037" s="3" t="str">
        <f>IF(Table1[[#This Row],[Tesouro Selic: Cenário 1]]="","",(E1037+1)^(1/252))</f>
        <v/>
      </c>
      <c r="G1037" s="2" t="str">
        <f>IF(Table1[[#This Row],[Column4]]="","",(1+G1036)*(F1037)-1)</f>
        <v/>
      </c>
      <c r="H1037" s="1" t="str">
        <f>IF(Table1[[#This Row],[Column1]]="","",VLOOKUP(A1037,COPOMs!B:H,7)+prêmio_de_risco)</f>
        <v/>
      </c>
      <c r="I1037" s="3" t="str">
        <f>IF(Table1[[#This Row],[Tesouro Selic: Cenário 2]]="","",(H1037+1)^(1/252))</f>
        <v/>
      </c>
      <c r="J1037" s="2" t="str">
        <f>IF(Table1[[#This Row],[Column6]]="","",(1+J1036)*(I1037)-1)</f>
        <v/>
      </c>
      <c r="K1037" s="1" t="str">
        <f>IF(Table1[[#This Row],[Column1]]="","",VLOOKUP(A1037,COPOMs!B:K,10)+prêmio_de_risco)</f>
        <v/>
      </c>
      <c r="L1037" s="3" t="str">
        <f>IF(Table1[[#This Row],[Tesouro Selic: Cenário 3]]="","",(K1037+1)^(1/252))</f>
        <v/>
      </c>
      <c r="M1037" s="2" t="str">
        <f>IF(Table1[[#This Row],[Column8]]="","",(1+M1036)*(L1037)-1)</f>
        <v/>
      </c>
    </row>
    <row r="1038" spans="1:13" x14ac:dyDescent="0.25">
      <c r="A1038" s="15" t="str">
        <f t="shared" si="32"/>
        <v/>
      </c>
      <c r="B1038" s="25" t="str">
        <f t="shared" si="33"/>
        <v/>
      </c>
      <c r="C1038" s="3" t="str">
        <f>IF(Table1[[#This Row],[Tesouro Prefixado]]="","",(B1038+1)^(1/252))</f>
        <v/>
      </c>
      <c r="D1038" s="2" t="str">
        <f>IF(Table1[[#This Row],[Column2]]="","",(1+D1037)*(C1038)-1)</f>
        <v/>
      </c>
      <c r="E1038" s="1" t="str">
        <f>IF(Table1[[#This Row],[Column1]]="","",VLOOKUP(A1038,COPOMs!B:E,4)+prêmio_de_risco)</f>
        <v/>
      </c>
      <c r="F1038" s="3" t="str">
        <f>IF(Table1[[#This Row],[Tesouro Selic: Cenário 1]]="","",(E1038+1)^(1/252))</f>
        <v/>
      </c>
      <c r="G1038" s="2" t="str">
        <f>IF(Table1[[#This Row],[Column4]]="","",(1+G1037)*(F1038)-1)</f>
        <v/>
      </c>
      <c r="H1038" s="1" t="str">
        <f>IF(Table1[[#This Row],[Column1]]="","",VLOOKUP(A1038,COPOMs!B:H,7)+prêmio_de_risco)</f>
        <v/>
      </c>
      <c r="I1038" s="3" t="str">
        <f>IF(Table1[[#This Row],[Tesouro Selic: Cenário 2]]="","",(H1038+1)^(1/252))</f>
        <v/>
      </c>
      <c r="J1038" s="2" t="str">
        <f>IF(Table1[[#This Row],[Column6]]="","",(1+J1037)*(I1038)-1)</f>
        <v/>
      </c>
      <c r="K1038" s="1" t="str">
        <f>IF(Table1[[#This Row],[Column1]]="","",VLOOKUP(A1038,COPOMs!B:K,10)+prêmio_de_risco)</f>
        <v/>
      </c>
      <c r="L1038" s="3" t="str">
        <f>IF(Table1[[#This Row],[Tesouro Selic: Cenário 3]]="","",(K1038+1)^(1/252))</f>
        <v/>
      </c>
      <c r="M1038" s="2" t="str">
        <f>IF(Table1[[#This Row],[Column8]]="","",(1+M1037)*(L1038)-1)</f>
        <v/>
      </c>
    </row>
    <row r="1039" spans="1:13" x14ac:dyDescent="0.25">
      <c r="A1039" s="15" t="str">
        <f t="shared" si="32"/>
        <v/>
      </c>
      <c r="B1039" s="25" t="str">
        <f t="shared" si="33"/>
        <v/>
      </c>
      <c r="C1039" s="3" t="str">
        <f>IF(Table1[[#This Row],[Tesouro Prefixado]]="","",(B1039+1)^(1/252))</f>
        <v/>
      </c>
      <c r="D1039" s="2" t="str">
        <f>IF(Table1[[#This Row],[Column2]]="","",(1+D1038)*(C1039)-1)</f>
        <v/>
      </c>
      <c r="E1039" s="1" t="str">
        <f>IF(Table1[[#This Row],[Column1]]="","",VLOOKUP(A1039,COPOMs!B:E,4)+prêmio_de_risco)</f>
        <v/>
      </c>
      <c r="F1039" s="3" t="str">
        <f>IF(Table1[[#This Row],[Tesouro Selic: Cenário 1]]="","",(E1039+1)^(1/252))</f>
        <v/>
      </c>
      <c r="G1039" s="2" t="str">
        <f>IF(Table1[[#This Row],[Column4]]="","",(1+G1038)*(F1039)-1)</f>
        <v/>
      </c>
      <c r="H1039" s="1" t="str">
        <f>IF(Table1[[#This Row],[Column1]]="","",VLOOKUP(A1039,COPOMs!B:H,7)+prêmio_de_risco)</f>
        <v/>
      </c>
      <c r="I1039" s="3" t="str">
        <f>IF(Table1[[#This Row],[Tesouro Selic: Cenário 2]]="","",(H1039+1)^(1/252))</f>
        <v/>
      </c>
      <c r="J1039" s="2" t="str">
        <f>IF(Table1[[#This Row],[Column6]]="","",(1+J1038)*(I1039)-1)</f>
        <v/>
      </c>
      <c r="K1039" s="1" t="str">
        <f>IF(Table1[[#This Row],[Column1]]="","",VLOOKUP(A1039,COPOMs!B:K,10)+prêmio_de_risco)</f>
        <v/>
      </c>
      <c r="L1039" s="3" t="str">
        <f>IF(Table1[[#This Row],[Tesouro Selic: Cenário 3]]="","",(K1039+1)^(1/252))</f>
        <v/>
      </c>
      <c r="M1039" s="2" t="str">
        <f>IF(Table1[[#This Row],[Column8]]="","",(1+M1038)*(L1039)-1)</f>
        <v/>
      </c>
    </row>
    <row r="1040" spans="1:13" x14ac:dyDescent="0.25">
      <c r="A1040" s="15" t="str">
        <f t="shared" si="32"/>
        <v/>
      </c>
      <c r="B1040" s="25" t="str">
        <f t="shared" si="33"/>
        <v/>
      </c>
      <c r="C1040" s="3" t="str">
        <f>IF(Table1[[#This Row],[Tesouro Prefixado]]="","",(B1040+1)^(1/252))</f>
        <v/>
      </c>
      <c r="D1040" s="2" t="str">
        <f>IF(Table1[[#This Row],[Column2]]="","",(1+D1039)*(C1040)-1)</f>
        <v/>
      </c>
      <c r="E1040" s="1" t="str">
        <f>IF(Table1[[#This Row],[Column1]]="","",VLOOKUP(A1040,COPOMs!B:E,4)+prêmio_de_risco)</f>
        <v/>
      </c>
      <c r="F1040" s="3" t="str">
        <f>IF(Table1[[#This Row],[Tesouro Selic: Cenário 1]]="","",(E1040+1)^(1/252))</f>
        <v/>
      </c>
      <c r="G1040" s="2" t="str">
        <f>IF(Table1[[#This Row],[Column4]]="","",(1+G1039)*(F1040)-1)</f>
        <v/>
      </c>
      <c r="H1040" s="1" t="str">
        <f>IF(Table1[[#This Row],[Column1]]="","",VLOOKUP(A1040,COPOMs!B:H,7)+prêmio_de_risco)</f>
        <v/>
      </c>
      <c r="I1040" s="3" t="str">
        <f>IF(Table1[[#This Row],[Tesouro Selic: Cenário 2]]="","",(H1040+1)^(1/252))</f>
        <v/>
      </c>
      <c r="J1040" s="2" t="str">
        <f>IF(Table1[[#This Row],[Column6]]="","",(1+J1039)*(I1040)-1)</f>
        <v/>
      </c>
      <c r="K1040" s="1" t="str">
        <f>IF(Table1[[#This Row],[Column1]]="","",VLOOKUP(A1040,COPOMs!B:K,10)+prêmio_de_risco)</f>
        <v/>
      </c>
      <c r="L1040" s="3" t="str">
        <f>IF(Table1[[#This Row],[Tesouro Selic: Cenário 3]]="","",(K1040+1)^(1/252))</f>
        <v/>
      </c>
      <c r="M1040" s="2" t="str">
        <f>IF(Table1[[#This Row],[Column8]]="","",(1+M1039)*(L1040)-1)</f>
        <v/>
      </c>
    </row>
    <row r="1041" spans="1:13" x14ac:dyDescent="0.25">
      <c r="A1041" s="15" t="str">
        <f t="shared" si="32"/>
        <v/>
      </c>
      <c r="B1041" s="25" t="str">
        <f t="shared" si="33"/>
        <v/>
      </c>
      <c r="C1041" s="3" t="str">
        <f>IF(Table1[[#This Row],[Tesouro Prefixado]]="","",(B1041+1)^(1/252))</f>
        <v/>
      </c>
      <c r="D1041" s="2" t="str">
        <f>IF(Table1[[#This Row],[Column2]]="","",(1+D1040)*(C1041)-1)</f>
        <v/>
      </c>
      <c r="E1041" s="1" t="str">
        <f>IF(Table1[[#This Row],[Column1]]="","",VLOOKUP(A1041,COPOMs!B:E,4)+prêmio_de_risco)</f>
        <v/>
      </c>
      <c r="F1041" s="3" t="str">
        <f>IF(Table1[[#This Row],[Tesouro Selic: Cenário 1]]="","",(E1041+1)^(1/252))</f>
        <v/>
      </c>
      <c r="G1041" s="2" t="str">
        <f>IF(Table1[[#This Row],[Column4]]="","",(1+G1040)*(F1041)-1)</f>
        <v/>
      </c>
      <c r="H1041" s="1" t="str">
        <f>IF(Table1[[#This Row],[Column1]]="","",VLOOKUP(A1041,COPOMs!B:H,7)+prêmio_de_risco)</f>
        <v/>
      </c>
      <c r="I1041" s="3" t="str">
        <f>IF(Table1[[#This Row],[Tesouro Selic: Cenário 2]]="","",(H1041+1)^(1/252))</f>
        <v/>
      </c>
      <c r="J1041" s="2" t="str">
        <f>IF(Table1[[#This Row],[Column6]]="","",(1+J1040)*(I1041)-1)</f>
        <v/>
      </c>
      <c r="K1041" s="1" t="str">
        <f>IF(Table1[[#This Row],[Column1]]="","",VLOOKUP(A1041,COPOMs!B:K,10)+prêmio_de_risco)</f>
        <v/>
      </c>
      <c r="L1041" s="3" t="str">
        <f>IF(Table1[[#This Row],[Tesouro Selic: Cenário 3]]="","",(K1041+1)^(1/252))</f>
        <v/>
      </c>
      <c r="M1041" s="2" t="str">
        <f>IF(Table1[[#This Row],[Column8]]="","",(1+M1040)*(L1041)-1)</f>
        <v/>
      </c>
    </row>
    <row r="1042" spans="1:13" x14ac:dyDescent="0.25">
      <c r="A1042" s="15" t="str">
        <f t="shared" si="32"/>
        <v/>
      </c>
      <c r="B1042" s="25" t="str">
        <f t="shared" si="33"/>
        <v/>
      </c>
      <c r="C1042" s="3" t="str">
        <f>IF(Table1[[#This Row],[Tesouro Prefixado]]="","",(B1042+1)^(1/252))</f>
        <v/>
      </c>
      <c r="D1042" s="2" t="str">
        <f>IF(Table1[[#This Row],[Column2]]="","",(1+D1041)*(C1042)-1)</f>
        <v/>
      </c>
      <c r="E1042" s="1" t="str">
        <f>IF(Table1[[#This Row],[Column1]]="","",VLOOKUP(A1042,COPOMs!B:E,4)+prêmio_de_risco)</f>
        <v/>
      </c>
      <c r="F1042" s="3" t="str">
        <f>IF(Table1[[#This Row],[Tesouro Selic: Cenário 1]]="","",(E1042+1)^(1/252))</f>
        <v/>
      </c>
      <c r="G1042" s="2" t="str">
        <f>IF(Table1[[#This Row],[Column4]]="","",(1+G1041)*(F1042)-1)</f>
        <v/>
      </c>
      <c r="H1042" s="1" t="str">
        <f>IF(Table1[[#This Row],[Column1]]="","",VLOOKUP(A1042,COPOMs!B:H,7)+prêmio_de_risco)</f>
        <v/>
      </c>
      <c r="I1042" s="3" t="str">
        <f>IF(Table1[[#This Row],[Tesouro Selic: Cenário 2]]="","",(H1042+1)^(1/252))</f>
        <v/>
      </c>
      <c r="J1042" s="2" t="str">
        <f>IF(Table1[[#This Row],[Column6]]="","",(1+J1041)*(I1042)-1)</f>
        <v/>
      </c>
      <c r="K1042" s="1" t="str">
        <f>IF(Table1[[#This Row],[Column1]]="","",VLOOKUP(A1042,COPOMs!B:K,10)+prêmio_de_risco)</f>
        <v/>
      </c>
      <c r="L1042" s="3" t="str">
        <f>IF(Table1[[#This Row],[Tesouro Selic: Cenário 3]]="","",(K1042+1)^(1/252))</f>
        <v/>
      </c>
      <c r="M1042" s="2" t="str">
        <f>IF(Table1[[#This Row],[Column8]]="","",(1+M1041)*(L1042)-1)</f>
        <v/>
      </c>
    </row>
    <row r="1043" spans="1:13" x14ac:dyDescent="0.25">
      <c r="A1043" s="15" t="str">
        <f t="shared" si="32"/>
        <v/>
      </c>
      <c r="B1043" s="25" t="str">
        <f t="shared" si="33"/>
        <v/>
      </c>
      <c r="C1043" s="3" t="str">
        <f>IF(Table1[[#This Row],[Tesouro Prefixado]]="","",(B1043+1)^(1/252))</f>
        <v/>
      </c>
      <c r="D1043" s="2" t="str">
        <f>IF(Table1[[#This Row],[Column2]]="","",(1+D1042)*(C1043)-1)</f>
        <v/>
      </c>
      <c r="E1043" s="1" t="str">
        <f>IF(Table1[[#This Row],[Column1]]="","",VLOOKUP(A1043,COPOMs!B:E,4)+prêmio_de_risco)</f>
        <v/>
      </c>
      <c r="F1043" s="3" t="str">
        <f>IF(Table1[[#This Row],[Tesouro Selic: Cenário 1]]="","",(E1043+1)^(1/252))</f>
        <v/>
      </c>
      <c r="G1043" s="2" t="str">
        <f>IF(Table1[[#This Row],[Column4]]="","",(1+G1042)*(F1043)-1)</f>
        <v/>
      </c>
      <c r="H1043" s="1" t="str">
        <f>IF(Table1[[#This Row],[Column1]]="","",VLOOKUP(A1043,COPOMs!B:H,7)+prêmio_de_risco)</f>
        <v/>
      </c>
      <c r="I1043" s="3" t="str">
        <f>IF(Table1[[#This Row],[Tesouro Selic: Cenário 2]]="","",(H1043+1)^(1/252))</f>
        <v/>
      </c>
      <c r="J1043" s="2" t="str">
        <f>IF(Table1[[#This Row],[Column6]]="","",(1+J1042)*(I1043)-1)</f>
        <v/>
      </c>
      <c r="K1043" s="1" t="str">
        <f>IF(Table1[[#This Row],[Column1]]="","",VLOOKUP(A1043,COPOMs!B:K,10)+prêmio_de_risco)</f>
        <v/>
      </c>
      <c r="L1043" s="3" t="str">
        <f>IF(Table1[[#This Row],[Tesouro Selic: Cenário 3]]="","",(K1043+1)^(1/252))</f>
        <v/>
      </c>
      <c r="M1043" s="2" t="str">
        <f>IF(Table1[[#This Row],[Column8]]="","",(1+M1042)*(L1043)-1)</f>
        <v/>
      </c>
    </row>
    <row r="1044" spans="1:13" x14ac:dyDescent="0.25">
      <c r="A1044" s="15" t="str">
        <f t="shared" si="32"/>
        <v/>
      </c>
      <c r="B1044" s="25" t="str">
        <f t="shared" si="33"/>
        <v/>
      </c>
      <c r="C1044" s="3" t="str">
        <f>IF(Table1[[#This Row],[Tesouro Prefixado]]="","",(B1044+1)^(1/252))</f>
        <v/>
      </c>
      <c r="D1044" s="2" t="str">
        <f>IF(Table1[[#This Row],[Column2]]="","",(1+D1043)*(C1044)-1)</f>
        <v/>
      </c>
      <c r="E1044" s="1" t="str">
        <f>IF(Table1[[#This Row],[Column1]]="","",VLOOKUP(A1044,COPOMs!B:E,4)+prêmio_de_risco)</f>
        <v/>
      </c>
      <c r="F1044" s="3" t="str">
        <f>IF(Table1[[#This Row],[Tesouro Selic: Cenário 1]]="","",(E1044+1)^(1/252))</f>
        <v/>
      </c>
      <c r="G1044" s="2" t="str">
        <f>IF(Table1[[#This Row],[Column4]]="","",(1+G1043)*(F1044)-1)</f>
        <v/>
      </c>
      <c r="H1044" s="1" t="str">
        <f>IF(Table1[[#This Row],[Column1]]="","",VLOOKUP(A1044,COPOMs!B:H,7)+prêmio_de_risco)</f>
        <v/>
      </c>
      <c r="I1044" s="3" t="str">
        <f>IF(Table1[[#This Row],[Tesouro Selic: Cenário 2]]="","",(H1044+1)^(1/252))</f>
        <v/>
      </c>
      <c r="J1044" s="2" t="str">
        <f>IF(Table1[[#This Row],[Column6]]="","",(1+J1043)*(I1044)-1)</f>
        <v/>
      </c>
      <c r="K1044" s="1" t="str">
        <f>IF(Table1[[#This Row],[Column1]]="","",VLOOKUP(A1044,COPOMs!B:K,10)+prêmio_de_risco)</f>
        <v/>
      </c>
      <c r="L1044" s="3" t="str">
        <f>IF(Table1[[#This Row],[Tesouro Selic: Cenário 3]]="","",(K1044+1)^(1/252))</f>
        <v/>
      </c>
      <c r="M1044" s="2" t="str">
        <f>IF(Table1[[#This Row],[Column8]]="","",(1+M1043)*(L1044)-1)</f>
        <v/>
      </c>
    </row>
    <row r="1045" spans="1:13" x14ac:dyDescent="0.25">
      <c r="A1045" s="15" t="str">
        <f t="shared" si="32"/>
        <v/>
      </c>
      <c r="B1045" s="25" t="str">
        <f t="shared" si="33"/>
        <v/>
      </c>
      <c r="C1045" s="3" t="str">
        <f>IF(Table1[[#This Row],[Tesouro Prefixado]]="","",(B1045+1)^(1/252))</f>
        <v/>
      </c>
      <c r="D1045" s="2" t="str">
        <f>IF(Table1[[#This Row],[Column2]]="","",(1+D1044)*(C1045)-1)</f>
        <v/>
      </c>
      <c r="E1045" s="1" t="str">
        <f>IF(Table1[[#This Row],[Column1]]="","",VLOOKUP(A1045,COPOMs!B:E,4)+prêmio_de_risco)</f>
        <v/>
      </c>
      <c r="F1045" s="3" t="str">
        <f>IF(Table1[[#This Row],[Tesouro Selic: Cenário 1]]="","",(E1045+1)^(1/252))</f>
        <v/>
      </c>
      <c r="G1045" s="2" t="str">
        <f>IF(Table1[[#This Row],[Column4]]="","",(1+G1044)*(F1045)-1)</f>
        <v/>
      </c>
      <c r="H1045" s="1" t="str">
        <f>IF(Table1[[#This Row],[Column1]]="","",VLOOKUP(A1045,COPOMs!B:H,7)+prêmio_de_risco)</f>
        <v/>
      </c>
      <c r="I1045" s="3" t="str">
        <f>IF(Table1[[#This Row],[Tesouro Selic: Cenário 2]]="","",(H1045+1)^(1/252))</f>
        <v/>
      </c>
      <c r="J1045" s="2" t="str">
        <f>IF(Table1[[#This Row],[Column6]]="","",(1+J1044)*(I1045)-1)</f>
        <v/>
      </c>
      <c r="K1045" s="1" t="str">
        <f>IF(Table1[[#This Row],[Column1]]="","",VLOOKUP(A1045,COPOMs!B:K,10)+prêmio_de_risco)</f>
        <v/>
      </c>
      <c r="L1045" s="3" t="str">
        <f>IF(Table1[[#This Row],[Tesouro Selic: Cenário 3]]="","",(K1045+1)^(1/252))</f>
        <v/>
      </c>
      <c r="M1045" s="2" t="str">
        <f>IF(Table1[[#This Row],[Column8]]="","",(1+M1044)*(L1045)-1)</f>
        <v/>
      </c>
    </row>
    <row r="1046" spans="1:13" x14ac:dyDescent="0.25">
      <c r="A1046" s="15" t="str">
        <f t="shared" si="32"/>
        <v/>
      </c>
      <c r="B1046" s="25" t="str">
        <f t="shared" si="33"/>
        <v/>
      </c>
      <c r="C1046" s="3" t="str">
        <f>IF(Table1[[#This Row],[Tesouro Prefixado]]="","",(B1046+1)^(1/252))</f>
        <v/>
      </c>
      <c r="D1046" s="2" t="str">
        <f>IF(Table1[[#This Row],[Column2]]="","",(1+D1045)*(C1046)-1)</f>
        <v/>
      </c>
      <c r="E1046" s="1" t="str">
        <f>IF(Table1[[#This Row],[Column1]]="","",VLOOKUP(A1046,COPOMs!B:E,4)+prêmio_de_risco)</f>
        <v/>
      </c>
      <c r="F1046" s="3" t="str">
        <f>IF(Table1[[#This Row],[Tesouro Selic: Cenário 1]]="","",(E1046+1)^(1/252))</f>
        <v/>
      </c>
      <c r="G1046" s="2" t="str">
        <f>IF(Table1[[#This Row],[Column4]]="","",(1+G1045)*(F1046)-1)</f>
        <v/>
      </c>
      <c r="H1046" s="1" t="str">
        <f>IF(Table1[[#This Row],[Column1]]="","",VLOOKUP(A1046,COPOMs!B:H,7)+prêmio_de_risco)</f>
        <v/>
      </c>
      <c r="I1046" s="3" t="str">
        <f>IF(Table1[[#This Row],[Tesouro Selic: Cenário 2]]="","",(H1046+1)^(1/252))</f>
        <v/>
      </c>
      <c r="J1046" s="2" t="str">
        <f>IF(Table1[[#This Row],[Column6]]="","",(1+J1045)*(I1046)-1)</f>
        <v/>
      </c>
      <c r="K1046" s="1" t="str">
        <f>IF(Table1[[#This Row],[Column1]]="","",VLOOKUP(A1046,COPOMs!B:K,10)+prêmio_de_risco)</f>
        <v/>
      </c>
      <c r="L1046" s="3" t="str">
        <f>IF(Table1[[#This Row],[Tesouro Selic: Cenário 3]]="","",(K1046+1)^(1/252))</f>
        <v/>
      </c>
      <c r="M1046" s="2" t="str">
        <f>IF(Table1[[#This Row],[Column8]]="","",(1+M1045)*(L1046)-1)</f>
        <v/>
      </c>
    </row>
    <row r="1047" spans="1:13" x14ac:dyDescent="0.25">
      <c r="A1047" s="15" t="str">
        <f t="shared" si="32"/>
        <v/>
      </c>
      <c r="B1047" s="25" t="str">
        <f t="shared" si="33"/>
        <v/>
      </c>
      <c r="C1047" s="3" t="str">
        <f>IF(Table1[[#This Row],[Tesouro Prefixado]]="","",(B1047+1)^(1/252))</f>
        <v/>
      </c>
      <c r="D1047" s="2" t="str">
        <f>IF(Table1[[#This Row],[Column2]]="","",(1+D1046)*(C1047)-1)</f>
        <v/>
      </c>
      <c r="E1047" s="1" t="str">
        <f>IF(Table1[[#This Row],[Column1]]="","",VLOOKUP(A1047,COPOMs!B:E,4)+prêmio_de_risco)</f>
        <v/>
      </c>
      <c r="F1047" s="3" t="str">
        <f>IF(Table1[[#This Row],[Tesouro Selic: Cenário 1]]="","",(E1047+1)^(1/252))</f>
        <v/>
      </c>
      <c r="G1047" s="2" t="str">
        <f>IF(Table1[[#This Row],[Column4]]="","",(1+G1046)*(F1047)-1)</f>
        <v/>
      </c>
      <c r="H1047" s="1" t="str">
        <f>IF(Table1[[#This Row],[Column1]]="","",VLOOKUP(A1047,COPOMs!B:H,7)+prêmio_de_risco)</f>
        <v/>
      </c>
      <c r="I1047" s="3" t="str">
        <f>IF(Table1[[#This Row],[Tesouro Selic: Cenário 2]]="","",(H1047+1)^(1/252))</f>
        <v/>
      </c>
      <c r="J1047" s="2" t="str">
        <f>IF(Table1[[#This Row],[Column6]]="","",(1+J1046)*(I1047)-1)</f>
        <v/>
      </c>
      <c r="K1047" s="1" t="str">
        <f>IF(Table1[[#This Row],[Column1]]="","",VLOOKUP(A1047,COPOMs!B:K,10)+prêmio_de_risco)</f>
        <v/>
      </c>
      <c r="L1047" s="3" t="str">
        <f>IF(Table1[[#This Row],[Tesouro Selic: Cenário 3]]="","",(K1047+1)^(1/252))</f>
        <v/>
      </c>
      <c r="M1047" s="2" t="str">
        <f>IF(Table1[[#This Row],[Column8]]="","",(1+M1046)*(L1047)-1)</f>
        <v/>
      </c>
    </row>
    <row r="1048" spans="1:13" x14ac:dyDescent="0.25">
      <c r="A1048" s="15" t="str">
        <f t="shared" si="32"/>
        <v/>
      </c>
      <c r="B1048" s="25" t="str">
        <f t="shared" si="33"/>
        <v/>
      </c>
      <c r="C1048" s="3" t="str">
        <f>IF(Table1[[#This Row],[Tesouro Prefixado]]="","",(B1048+1)^(1/252))</f>
        <v/>
      </c>
      <c r="D1048" s="2" t="str">
        <f>IF(Table1[[#This Row],[Column2]]="","",(1+D1047)*(C1048)-1)</f>
        <v/>
      </c>
      <c r="E1048" s="1" t="str">
        <f>IF(Table1[[#This Row],[Column1]]="","",VLOOKUP(A1048,COPOMs!B:E,4)+prêmio_de_risco)</f>
        <v/>
      </c>
      <c r="F1048" s="3" t="str">
        <f>IF(Table1[[#This Row],[Tesouro Selic: Cenário 1]]="","",(E1048+1)^(1/252))</f>
        <v/>
      </c>
      <c r="G1048" s="2" t="str">
        <f>IF(Table1[[#This Row],[Column4]]="","",(1+G1047)*(F1048)-1)</f>
        <v/>
      </c>
      <c r="H1048" s="1" t="str">
        <f>IF(Table1[[#This Row],[Column1]]="","",VLOOKUP(A1048,COPOMs!B:H,7)+prêmio_de_risco)</f>
        <v/>
      </c>
      <c r="I1048" s="3" t="str">
        <f>IF(Table1[[#This Row],[Tesouro Selic: Cenário 2]]="","",(H1048+1)^(1/252))</f>
        <v/>
      </c>
      <c r="J1048" s="2" t="str">
        <f>IF(Table1[[#This Row],[Column6]]="","",(1+J1047)*(I1048)-1)</f>
        <v/>
      </c>
      <c r="K1048" s="1" t="str">
        <f>IF(Table1[[#This Row],[Column1]]="","",VLOOKUP(A1048,COPOMs!B:K,10)+prêmio_de_risco)</f>
        <v/>
      </c>
      <c r="L1048" s="3" t="str">
        <f>IF(Table1[[#This Row],[Tesouro Selic: Cenário 3]]="","",(K1048+1)^(1/252))</f>
        <v/>
      </c>
      <c r="M1048" s="2" t="str">
        <f>IF(Table1[[#This Row],[Column8]]="","",(1+M1047)*(L1048)-1)</f>
        <v/>
      </c>
    </row>
    <row r="1049" spans="1:13" x14ac:dyDescent="0.25">
      <c r="A1049" s="15" t="str">
        <f t="shared" si="32"/>
        <v/>
      </c>
      <c r="B1049" s="25" t="str">
        <f t="shared" si="33"/>
        <v/>
      </c>
      <c r="C1049" s="3" t="str">
        <f>IF(Table1[[#This Row],[Tesouro Prefixado]]="","",(B1049+1)^(1/252))</f>
        <v/>
      </c>
      <c r="D1049" s="2" t="str">
        <f>IF(Table1[[#This Row],[Column2]]="","",(1+D1048)*(C1049)-1)</f>
        <v/>
      </c>
      <c r="E1049" s="1" t="str">
        <f>IF(Table1[[#This Row],[Column1]]="","",VLOOKUP(A1049,COPOMs!B:E,4)+prêmio_de_risco)</f>
        <v/>
      </c>
      <c r="F1049" s="3" t="str">
        <f>IF(Table1[[#This Row],[Tesouro Selic: Cenário 1]]="","",(E1049+1)^(1/252))</f>
        <v/>
      </c>
      <c r="G1049" s="2" t="str">
        <f>IF(Table1[[#This Row],[Column4]]="","",(1+G1048)*(F1049)-1)</f>
        <v/>
      </c>
      <c r="H1049" s="1" t="str">
        <f>IF(Table1[[#This Row],[Column1]]="","",VLOOKUP(A1049,COPOMs!B:H,7)+prêmio_de_risco)</f>
        <v/>
      </c>
      <c r="I1049" s="3" t="str">
        <f>IF(Table1[[#This Row],[Tesouro Selic: Cenário 2]]="","",(H1049+1)^(1/252))</f>
        <v/>
      </c>
      <c r="J1049" s="2" t="str">
        <f>IF(Table1[[#This Row],[Column6]]="","",(1+J1048)*(I1049)-1)</f>
        <v/>
      </c>
      <c r="K1049" s="1" t="str">
        <f>IF(Table1[[#This Row],[Column1]]="","",VLOOKUP(A1049,COPOMs!B:K,10)+prêmio_de_risco)</f>
        <v/>
      </c>
      <c r="L1049" s="3" t="str">
        <f>IF(Table1[[#This Row],[Tesouro Selic: Cenário 3]]="","",(K1049+1)^(1/252))</f>
        <v/>
      </c>
      <c r="M1049" s="2" t="str">
        <f>IF(Table1[[#This Row],[Column8]]="","",(1+M1048)*(L1049)-1)</f>
        <v/>
      </c>
    </row>
    <row r="1050" spans="1:13" x14ac:dyDescent="0.25">
      <c r="A1050" s="15" t="str">
        <f t="shared" si="32"/>
        <v/>
      </c>
      <c r="B1050" s="25" t="str">
        <f t="shared" si="33"/>
        <v/>
      </c>
      <c r="C1050" s="3" t="str">
        <f>IF(Table1[[#This Row],[Tesouro Prefixado]]="","",(B1050+1)^(1/252))</f>
        <v/>
      </c>
      <c r="D1050" s="2" t="str">
        <f>IF(Table1[[#This Row],[Column2]]="","",(1+D1049)*(C1050)-1)</f>
        <v/>
      </c>
      <c r="E1050" s="1" t="str">
        <f>IF(Table1[[#This Row],[Column1]]="","",VLOOKUP(A1050,COPOMs!B:E,4)+prêmio_de_risco)</f>
        <v/>
      </c>
      <c r="F1050" s="3" t="str">
        <f>IF(Table1[[#This Row],[Tesouro Selic: Cenário 1]]="","",(E1050+1)^(1/252))</f>
        <v/>
      </c>
      <c r="G1050" s="2" t="str">
        <f>IF(Table1[[#This Row],[Column4]]="","",(1+G1049)*(F1050)-1)</f>
        <v/>
      </c>
      <c r="H1050" s="1" t="str">
        <f>IF(Table1[[#This Row],[Column1]]="","",VLOOKUP(A1050,COPOMs!B:H,7)+prêmio_de_risco)</f>
        <v/>
      </c>
      <c r="I1050" s="3" t="str">
        <f>IF(Table1[[#This Row],[Tesouro Selic: Cenário 2]]="","",(H1050+1)^(1/252))</f>
        <v/>
      </c>
      <c r="J1050" s="2" t="str">
        <f>IF(Table1[[#This Row],[Column6]]="","",(1+J1049)*(I1050)-1)</f>
        <v/>
      </c>
      <c r="K1050" s="1" t="str">
        <f>IF(Table1[[#This Row],[Column1]]="","",VLOOKUP(A1050,COPOMs!B:K,10)+prêmio_de_risco)</f>
        <v/>
      </c>
      <c r="L1050" s="3" t="str">
        <f>IF(Table1[[#This Row],[Tesouro Selic: Cenário 3]]="","",(K1050+1)^(1/252))</f>
        <v/>
      </c>
      <c r="M1050" s="2" t="str">
        <f>IF(Table1[[#This Row],[Column8]]="","",(1+M1049)*(L1050)-1)</f>
        <v/>
      </c>
    </row>
    <row r="1051" spans="1:13" x14ac:dyDescent="0.25">
      <c r="A1051" s="15" t="str">
        <f t="shared" si="32"/>
        <v/>
      </c>
      <c r="B1051" s="25" t="str">
        <f t="shared" si="33"/>
        <v/>
      </c>
      <c r="C1051" s="3" t="str">
        <f>IF(Table1[[#This Row],[Tesouro Prefixado]]="","",(B1051+1)^(1/252))</f>
        <v/>
      </c>
      <c r="D1051" s="2" t="str">
        <f>IF(Table1[[#This Row],[Column2]]="","",(1+D1050)*(C1051)-1)</f>
        <v/>
      </c>
      <c r="E1051" s="1" t="str">
        <f>IF(Table1[[#This Row],[Column1]]="","",VLOOKUP(A1051,COPOMs!B:E,4)+prêmio_de_risco)</f>
        <v/>
      </c>
      <c r="F1051" s="3" t="str">
        <f>IF(Table1[[#This Row],[Tesouro Selic: Cenário 1]]="","",(E1051+1)^(1/252))</f>
        <v/>
      </c>
      <c r="G1051" s="2" t="str">
        <f>IF(Table1[[#This Row],[Column4]]="","",(1+G1050)*(F1051)-1)</f>
        <v/>
      </c>
      <c r="H1051" s="1" t="str">
        <f>IF(Table1[[#This Row],[Column1]]="","",VLOOKUP(A1051,COPOMs!B:H,7)+prêmio_de_risco)</f>
        <v/>
      </c>
      <c r="I1051" s="3" t="str">
        <f>IF(Table1[[#This Row],[Tesouro Selic: Cenário 2]]="","",(H1051+1)^(1/252))</f>
        <v/>
      </c>
      <c r="J1051" s="2" t="str">
        <f>IF(Table1[[#This Row],[Column6]]="","",(1+J1050)*(I1051)-1)</f>
        <v/>
      </c>
      <c r="K1051" s="1" t="str">
        <f>IF(Table1[[#This Row],[Column1]]="","",VLOOKUP(A1051,COPOMs!B:K,10)+prêmio_de_risco)</f>
        <v/>
      </c>
      <c r="L1051" s="3" t="str">
        <f>IF(Table1[[#This Row],[Tesouro Selic: Cenário 3]]="","",(K1051+1)^(1/252))</f>
        <v/>
      </c>
      <c r="M1051" s="2" t="str">
        <f>IF(Table1[[#This Row],[Column8]]="","",(1+M1050)*(L1051)-1)</f>
        <v/>
      </c>
    </row>
    <row r="1052" spans="1:13" x14ac:dyDescent="0.25">
      <c r="A1052" s="15" t="str">
        <f t="shared" si="32"/>
        <v/>
      </c>
      <c r="B1052" s="25" t="str">
        <f t="shared" si="33"/>
        <v/>
      </c>
      <c r="C1052" s="3" t="str">
        <f>IF(Table1[[#This Row],[Tesouro Prefixado]]="","",(B1052+1)^(1/252))</f>
        <v/>
      </c>
      <c r="D1052" s="2" t="str">
        <f>IF(Table1[[#This Row],[Column2]]="","",(1+D1051)*(C1052)-1)</f>
        <v/>
      </c>
      <c r="E1052" s="1" t="str">
        <f>IF(Table1[[#This Row],[Column1]]="","",VLOOKUP(A1052,COPOMs!B:E,4)+prêmio_de_risco)</f>
        <v/>
      </c>
      <c r="F1052" s="3" t="str">
        <f>IF(Table1[[#This Row],[Tesouro Selic: Cenário 1]]="","",(E1052+1)^(1/252))</f>
        <v/>
      </c>
      <c r="G1052" s="2" t="str">
        <f>IF(Table1[[#This Row],[Column4]]="","",(1+G1051)*(F1052)-1)</f>
        <v/>
      </c>
      <c r="H1052" s="1" t="str">
        <f>IF(Table1[[#This Row],[Column1]]="","",VLOOKUP(A1052,COPOMs!B:H,7)+prêmio_de_risco)</f>
        <v/>
      </c>
      <c r="I1052" s="3" t="str">
        <f>IF(Table1[[#This Row],[Tesouro Selic: Cenário 2]]="","",(H1052+1)^(1/252))</f>
        <v/>
      </c>
      <c r="J1052" s="2" t="str">
        <f>IF(Table1[[#This Row],[Column6]]="","",(1+J1051)*(I1052)-1)</f>
        <v/>
      </c>
      <c r="K1052" s="1" t="str">
        <f>IF(Table1[[#This Row],[Column1]]="","",VLOOKUP(A1052,COPOMs!B:K,10)+prêmio_de_risco)</f>
        <v/>
      </c>
      <c r="L1052" s="3" t="str">
        <f>IF(Table1[[#This Row],[Tesouro Selic: Cenário 3]]="","",(K1052+1)^(1/252))</f>
        <v/>
      </c>
      <c r="M1052" s="2" t="str">
        <f>IF(Table1[[#This Row],[Column8]]="","",(1+M1051)*(L1052)-1)</f>
        <v/>
      </c>
    </row>
    <row r="1053" spans="1:13" x14ac:dyDescent="0.25">
      <c r="A1053" s="15" t="str">
        <f t="shared" si="32"/>
        <v/>
      </c>
      <c r="B1053" s="25" t="str">
        <f t="shared" si="33"/>
        <v/>
      </c>
      <c r="C1053" s="3" t="str">
        <f>IF(Table1[[#This Row],[Tesouro Prefixado]]="","",(B1053+1)^(1/252))</f>
        <v/>
      </c>
      <c r="D1053" s="2" t="str">
        <f>IF(Table1[[#This Row],[Column2]]="","",(1+D1052)*(C1053)-1)</f>
        <v/>
      </c>
      <c r="E1053" s="1" t="str">
        <f>IF(Table1[[#This Row],[Column1]]="","",VLOOKUP(A1053,COPOMs!B:E,4)+prêmio_de_risco)</f>
        <v/>
      </c>
      <c r="F1053" s="3" t="str">
        <f>IF(Table1[[#This Row],[Tesouro Selic: Cenário 1]]="","",(E1053+1)^(1/252))</f>
        <v/>
      </c>
      <c r="G1053" s="2" t="str">
        <f>IF(Table1[[#This Row],[Column4]]="","",(1+G1052)*(F1053)-1)</f>
        <v/>
      </c>
      <c r="H1053" s="1" t="str">
        <f>IF(Table1[[#This Row],[Column1]]="","",VLOOKUP(A1053,COPOMs!B:H,7)+prêmio_de_risco)</f>
        <v/>
      </c>
      <c r="I1053" s="3" t="str">
        <f>IF(Table1[[#This Row],[Tesouro Selic: Cenário 2]]="","",(H1053+1)^(1/252))</f>
        <v/>
      </c>
      <c r="J1053" s="2" t="str">
        <f>IF(Table1[[#This Row],[Column6]]="","",(1+J1052)*(I1053)-1)</f>
        <v/>
      </c>
      <c r="K1053" s="1" t="str">
        <f>IF(Table1[[#This Row],[Column1]]="","",VLOOKUP(A1053,COPOMs!B:K,10)+prêmio_de_risco)</f>
        <v/>
      </c>
      <c r="L1053" s="3" t="str">
        <f>IF(Table1[[#This Row],[Tesouro Selic: Cenário 3]]="","",(K1053+1)^(1/252))</f>
        <v/>
      </c>
      <c r="M1053" s="2" t="str">
        <f>IF(Table1[[#This Row],[Column8]]="","",(1+M1052)*(L1053)-1)</f>
        <v/>
      </c>
    </row>
    <row r="1054" spans="1:13" x14ac:dyDescent="0.25">
      <c r="A1054" s="15" t="str">
        <f t="shared" si="32"/>
        <v/>
      </c>
      <c r="B1054" s="25" t="str">
        <f t="shared" si="33"/>
        <v/>
      </c>
      <c r="C1054" s="3" t="str">
        <f>IF(Table1[[#This Row],[Tesouro Prefixado]]="","",(B1054+1)^(1/252))</f>
        <v/>
      </c>
      <c r="D1054" s="2" t="str">
        <f>IF(Table1[[#This Row],[Column2]]="","",(1+D1053)*(C1054)-1)</f>
        <v/>
      </c>
      <c r="E1054" s="1" t="str">
        <f>IF(Table1[[#This Row],[Column1]]="","",VLOOKUP(A1054,COPOMs!B:E,4)+prêmio_de_risco)</f>
        <v/>
      </c>
      <c r="F1054" s="3" t="str">
        <f>IF(Table1[[#This Row],[Tesouro Selic: Cenário 1]]="","",(E1054+1)^(1/252))</f>
        <v/>
      </c>
      <c r="G1054" s="2" t="str">
        <f>IF(Table1[[#This Row],[Column4]]="","",(1+G1053)*(F1054)-1)</f>
        <v/>
      </c>
      <c r="H1054" s="1" t="str">
        <f>IF(Table1[[#This Row],[Column1]]="","",VLOOKUP(A1054,COPOMs!B:H,7)+prêmio_de_risco)</f>
        <v/>
      </c>
      <c r="I1054" s="3" t="str">
        <f>IF(Table1[[#This Row],[Tesouro Selic: Cenário 2]]="","",(H1054+1)^(1/252))</f>
        <v/>
      </c>
      <c r="J1054" s="2" t="str">
        <f>IF(Table1[[#This Row],[Column6]]="","",(1+J1053)*(I1054)-1)</f>
        <v/>
      </c>
      <c r="K1054" s="1" t="str">
        <f>IF(Table1[[#This Row],[Column1]]="","",VLOOKUP(A1054,COPOMs!B:K,10)+prêmio_de_risco)</f>
        <v/>
      </c>
      <c r="L1054" s="3" t="str">
        <f>IF(Table1[[#This Row],[Tesouro Selic: Cenário 3]]="","",(K1054+1)^(1/252))</f>
        <v/>
      </c>
      <c r="M1054" s="2" t="str">
        <f>IF(Table1[[#This Row],[Column8]]="","",(1+M1053)*(L1054)-1)</f>
        <v/>
      </c>
    </row>
    <row r="1055" spans="1:13" x14ac:dyDescent="0.25">
      <c r="A1055" s="15" t="str">
        <f t="shared" si="32"/>
        <v/>
      </c>
      <c r="B1055" s="25" t="str">
        <f t="shared" si="33"/>
        <v/>
      </c>
      <c r="C1055" s="3" t="str">
        <f>IF(Table1[[#This Row],[Tesouro Prefixado]]="","",(B1055+1)^(1/252))</f>
        <v/>
      </c>
      <c r="D1055" s="2" t="str">
        <f>IF(Table1[[#This Row],[Column2]]="","",(1+D1054)*(C1055)-1)</f>
        <v/>
      </c>
      <c r="E1055" s="1" t="str">
        <f>IF(Table1[[#This Row],[Column1]]="","",VLOOKUP(A1055,COPOMs!B:E,4)+prêmio_de_risco)</f>
        <v/>
      </c>
      <c r="F1055" s="3" t="str">
        <f>IF(Table1[[#This Row],[Tesouro Selic: Cenário 1]]="","",(E1055+1)^(1/252))</f>
        <v/>
      </c>
      <c r="G1055" s="2" t="str">
        <f>IF(Table1[[#This Row],[Column4]]="","",(1+G1054)*(F1055)-1)</f>
        <v/>
      </c>
      <c r="H1055" s="1" t="str">
        <f>IF(Table1[[#This Row],[Column1]]="","",VLOOKUP(A1055,COPOMs!B:H,7)+prêmio_de_risco)</f>
        <v/>
      </c>
      <c r="I1055" s="3" t="str">
        <f>IF(Table1[[#This Row],[Tesouro Selic: Cenário 2]]="","",(H1055+1)^(1/252))</f>
        <v/>
      </c>
      <c r="J1055" s="2" t="str">
        <f>IF(Table1[[#This Row],[Column6]]="","",(1+J1054)*(I1055)-1)</f>
        <v/>
      </c>
      <c r="K1055" s="1" t="str">
        <f>IF(Table1[[#This Row],[Column1]]="","",VLOOKUP(A1055,COPOMs!B:K,10)+prêmio_de_risco)</f>
        <v/>
      </c>
      <c r="L1055" s="3" t="str">
        <f>IF(Table1[[#This Row],[Tesouro Selic: Cenário 3]]="","",(K1055+1)^(1/252))</f>
        <v/>
      </c>
      <c r="M1055" s="2" t="str">
        <f>IF(Table1[[#This Row],[Column8]]="","",(1+M1054)*(L1055)-1)</f>
        <v/>
      </c>
    </row>
    <row r="1056" spans="1:13" x14ac:dyDescent="0.25">
      <c r="A1056" s="15" t="str">
        <f t="shared" si="32"/>
        <v/>
      </c>
      <c r="B1056" s="25" t="str">
        <f t="shared" si="33"/>
        <v/>
      </c>
      <c r="C1056" s="3" t="str">
        <f>IF(Table1[[#This Row],[Tesouro Prefixado]]="","",(B1056+1)^(1/252))</f>
        <v/>
      </c>
      <c r="D1056" s="2" t="str">
        <f>IF(Table1[[#This Row],[Column2]]="","",(1+D1055)*(C1056)-1)</f>
        <v/>
      </c>
      <c r="E1056" s="1" t="str">
        <f>IF(Table1[[#This Row],[Column1]]="","",VLOOKUP(A1056,COPOMs!B:E,4)+prêmio_de_risco)</f>
        <v/>
      </c>
      <c r="F1056" s="3" t="str">
        <f>IF(Table1[[#This Row],[Tesouro Selic: Cenário 1]]="","",(E1056+1)^(1/252))</f>
        <v/>
      </c>
      <c r="G1056" s="2" t="str">
        <f>IF(Table1[[#This Row],[Column4]]="","",(1+G1055)*(F1056)-1)</f>
        <v/>
      </c>
      <c r="H1056" s="1" t="str">
        <f>IF(Table1[[#This Row],[Column1]]="","",VLOOKUP(A1056,COPOMs!B:H,7)+prêmio_de_risco)</f>
        <v/>
      </c>
      <c r="I1056" s="3" t="str">
        <f>IF(Table1[[#This Row],[Tesouro Selic: Cenário 2]]="","",(H1056+1)^(1/252))</f>
        <v/>
      </c>
      <c r="J1056" s="2" t="str">
        <f>IF(Table1[[#This Row],[Column6]]="","",(1+J1055)*(I1056)-1)</f>
        <v/>
      </c>
      <c r="K1056" s="1" t="str">
        <f>IF(Table1[[#This Row],[Column1]]="","",VLOOKUP(A1056,COPOMs!B:K,10)+prêmio_de_risco)</f>
        <v/>
      </c>
      <c r="L1056" s="3" t="str">
        <f>IF(Table1[[#This Row],[Tesouro Selic: Cenário 3]]="","",(K1056+1)^(1/252))</f>
        <v/>
      </c>
      <c r="M1056" s="2" t="str">
        <f>IF(Table1[[#This Row],[Column8]]="","",(1+M1055)*(L1056)-1)</f>
        <v/>
      </c>
    </row>
    <row r="1057" spans="1:13" x14ac:dyDescent="0.25">
      <c r="A1057" s="15" t="str">
        <f t="shared" si="32"/>
        <v/>
      </c>
      <c r="B1057" s="25" t="str">
        <f t="shared" si="33"/>
        <v/>
      </c>
      <c r="C1057" s="3" t="str">
        <f>IF(Table1[[#This Row],[Tesouro Prefixado]]="","",(B1057+1)^(1/252))</f>
        <v/>
      </c>
      <c r="D1057" s="2" t="str">
        <f>IF(Table1[[#This Row],[Column2]]="","",(1+D1056)*(C1057)-1)</f>
        <v/>
      </c>
      <c r="E1057" s="1" t="str">
        <f>IF(Table1[[#This Row],[Column1]]="","",VLOOKUP(A1057,COPOMs!B:E,4)+prêmio_de_risco)</f>
        <v/>
      </c>
      <c r="F1057" s="3" t="str">
        <f>IF(Table1[[#This Row],[Tesouro Selic: Cenário 1]]="","",(E1057+1)^(1/252))</f>
        <v/>
      </c>
      <c r="G1057" s="2" t="str">
        <f>IF(Table1[[#This Row],[Column4]]="","",(1+G1056)*(F1057)-1)</f>
        <v/>
      </c>
      <c r="H1057" s="1" t="str">
        <f>IF(Table1[[#This Row],[Column1]]="","",VLOOKUP(A1057,COPOMs!B:H,7)+prêmio_de_risco)</f>
        <v/>
      </c>
      <c r="I1057" s="3" t="str">
        <f>IF(Table1[[#This Row],[Tesouro Selic: Cenário 2]]="","",(H1057+1)^(1/252))</f>
        <v/>
      </c>
      <c r="J1057" s="2" t="str">
        <f>IF(Table1[[#This Row],[Column6]]="","",(1+J1056)*(I1057)-1)</f>
        <v/>
      </c>
      <c r="K1057" s="1" t="str">
        <f>IF(Table1[[#This Row],[Column1]]="","",VLOOKUP(A1057,COPOMs!B:K,10)+prêmio_de_risco)</f>
        <v/>
      </c>
      <c r="L1057" s="3" t="str">
        <f>IF(Table1[[#This Row],[Tesouro Selic: Cenário 3]]="","",(K1057+1)^(1/252))</f>
        <v/>
      </c>
      <c r="M1057" s="2" t="str">
        <f>IF(Table1[[#This Row],[Column8]]="","",(1+M1056)*(L1057)-1)</f>
        <v/>
      </c>
    </row>
    <row r="1058" spans="1:13" x14ac:dyDescent="0.25">
      <c r="A1058" s="15" t="str">
        <f t="shared" si="32"/>
        <v/>
      </c>
      <c r="B1058" s="25" t="str">
        <f t="shared" si="33"/>
        <v/>
      </c>
      <c r="C1058" s="3" t="str">
        <f>IF(Table1[[#This Row],[Tesouro Prefixado]]="","",(B1058+1)^(1/252))</f>
        <v/>
      </c>
      <c r="D1058" s="2" t="str">
        <f>IF(Table1[[#This Row],[Column2]]="","",(1+D1057)*(C1058)-1)</f>
        <v/>
      </c>
      <c r="E1058" s="1" t="str">
        <f>IF(Table1[[#This Row],[Column1]]="","",VLOOKUP(A1058,COPOMs!B:E,4)+prêmio_de_risco)</f>
        <v/>
      </c>
      <c r="F1058" s="3" t="str">
        <f>IF(Table1[[#This Row],[Tesouro Selic: Cenário 1]]="","",(E1058+1)^(1/252))</f>
        <v/>
      </c>
      <c r="G1058" s="2" t="str">
        <f>IF(Table1[[#This Row],[Column4]]="","",(1+G1057)*(F1058)-1)</f>
        <v/>
      </c>
      <c r="H1058" s="1" t="str">
        <f>IF(Table1[[#This Row],[Column1]]="","",VLOOKUP(A1058,COPOMs!B:H,7)+prêmio_de_risco)</f>
        <v/>
      </c>
      <c r="I1058" s="3" t="str">
        <f>IF(Table1[[#This Row],[Tesouro Selic: Cenário 2]]="","",(H1058+1)^(1/252))</f>
        <v/>
      </c>
      <c r="J1058" s="2" t="str">
        <f>IF(Table1[[#This Row],[Column6]]="","",(1+J1057)*(I1058)-1)</f>
        <v/>
      </c>
      <c r="K1058" s="1" t="str">
        <f>IF(Table1[[#This Row],[Column1]]="","",VLOOKUP(A1058,COPOMs!B:K,10)+prêmio_de_risco)</f>
        <v/>
      </c>
      <c r="L1058" s="3" t="str">
        <f>IF(Table1[[#This Row],[Tesouro Selic: Cenário 3]]="","",(K1058+1)^(1/252))</f>
        <v/>
      </c>
      <c r="M1058" s="2" t="str">
        <f>IF(Table1[[#This Row],[Column8]]="","",(1+M1057)*(L1058)-1)</f>
        <v/>
      </c>
    </row>
    <row r="1059" spans="1:13" x14ac:dyDescent="0.25">
      <c r="A1059" s="15" t="str">
        <f t="shared" si="32"/>
        <v/>
      </c>
      <c r="B1059" s="25" t="str">
        <f t="shared" si="33"/>
        <v/>
      </c>
      <c r="C1059" s="3" t="str">
        <f>IF(Table1[[#This Row],[Tesouro Prefixado]]="","",(B1059+1)^(1/252))</f>
        <v/>
      </c>
      <c r="D1059" s="2" t="str">
        <f>IF(Table1[[#This Row],[Column2]]="","",(1+D1058)*(C1059)-1)</f>
        <v/>
      </c>
      <c r="E1059" s="1" t="str">
        <f>IF(Table1[[#This Row],[Column1]]="","",VLOOKUP(A1059,COPOMs!B:E,4)+prêmio_de_risco)</f>
        <v/>
      </c>
      <c r="F1059" s="3" t="str">
        <f>IF(Table1[[#This Row],[Tesouro Selic: Cenário 1]]="","",(E1059+1)^(1/252))</f>
        <v/>
      </c>
      <c r="G1059" s="2" t="str">
        <f>IF(Table1[[#This Row],[Column4]]="","",(1+G1058)*(F1059)-1)</f>
        <v/>
      </c>
      <c r="H1059" s="1" t="str">
        <f>IF(Table1[[#This Row],[Column1]]="","",VLOOKUP(A1059,COPOMs!B:H,7)+prêmio_de_risco)</f>
        <v/>
      </c>
      <c r="I1059" s="3" t="str">
        <f>IF(Table1[[#This Row],[Tesouro Selic: Cenário 2]]="","",(H1059+1)^(1/252))</f>
        <v/>
      </c>
      <c r="J1059" s="2" t="str">
        <f>IF(Table1[[#This Row],[Column6]]="","",(1+J1058)*(I1059)-1)</f>
        <v/>
      </c>
      <c r="K1059" s="1" t="str">
        <f>IF(Table1[[#This Row],[Column1]]="","",VLOOKUP(A1059,COPOMs!B:K,10)+prêmio_de_risco)</f>
        <v/>
      </c>
      <c r="L1059" s="3" t="str">
        <f>IF(Table1[[#This Row],[Tesouro Selic: Cenário 3]]="","",(K1059+1)^(1/252))</f>
        <v/>
      </c>
      <c r="M1059" s="2" t="str">
        <f>IF(Table1[[#This Row],[Column8]]="","",(1+M1058)*(L1059)-1)</f>
        <v/>
      </c>
    </row>
    <row r="1060" spans="1:13" x14ac:dyDescent="0.25">
      <c r="A1060" s="15" t="str">
        <f t="shared" si="32"/>
        <v/>
      </c>
      <c r="B1060" s="25" t="str">
        <f t="shared" si="33"/>
        <v/>
      </c>
      <c r="C1060" s="3" t="str">
        <f>IF(Table1[[#This Row],[Tesouro Prefixado]]="","",(B1060+1)^(1/252))</f>
        <v/>
      </c>
      <c r="D1060" s="2" t="str">
        <f>IF(Table1[[#This Row],[Column2]]="","",(1+D1059)*(C1060)-1)</f>
        <v/>
      </c>
      <c r="E1060" s="1" t="str">
        <f>IF(Table1[[#This Row],[Column1]]="","",VLOOKUP(A1060,COPOMs!B:E,4)+prêmio_de_risco)</f>
        <v/>
      </c>
      <c r="F1060" s="3" t="str">
        <f>IF(Table1[[#This Row],[Tesouro Selic: Cenário 1]]="","",(E1060+1)^(1/252))</f>
        <v/>
      </c>
      <c r="G1060" s="2" t="str">
        <f>IF(Table1[[#This Row],[Column4]]="","",(1+G1059)*(F1060)-1)</f>
        <v/>
      </c>
      <c r="H1060" s="1" t="str">
        <f>IF(Table1[[#This Row],[Column1]]="","",VLOOKUP(A1060,COPOMs!B:H,7)+prêmio_de_risco)</f>
        <v/>
      </c>
      <c r="I1060" s="3" t="str">
        <f>IF(Table1[[#This Row],[Tesouro Selic: Cenário 2]]="","",(H1060+1)^(1/252))</f>
        <v/>
      </c>
      <c r="J1060" s="2" t="str">
        <f>IF(Table1[[#This Row],[Column6]]="","",(1+J1059)*(I1060)-1)</f>
        <v/>
      </c>
      <c r="K1060" s="1" t="str">
        <f>IF(Table1[[#This Row],[Column1]]="","",VLOOKUP(A1060,COPOMs!B:K,10)+prêmio_de_risco)</f>
        <v/>
      </c>
      <c r="L1060" s="3" t="str">
        <f>IF(Table1[[#This Row],[Tesouro Selic: Cenário 3]]="","",(K1060+1)^(1/252))</f>
        <v/>
      </c>
      <c r="M1060" s="2" t="str">
        <f>IF(Table1[[#This Row],[Column8]]="","",(1+M1059)*(L1060)-1)</f>
        <v/>
      </c>
    </row>
    <row r="1061" spans="1:13" x14ac:dyDescent="0.25">
      <c r="A1061" s="15" t="str">
        <f t="shared" si="32"/>
        <v/>
      </c>
      <c r="B1061" s="25" t="str">
        <f t="shared" si="33"/>
        <v/>
      </c>
      <c r="C1061" s="3" t="str">
        <f>IF(Table1[[#This Row],[Tesouro Prefixado]]="","",(B1061+1)^(1/252))</f>
        <v/>
      </c>
      <c r="D1061" s="2" t="str">
        <f>IF(Table1[[#This Row],[Column2]]="","",(1+D1060)*(C1061)-1)</f>
        <v/>
      </c>
      <c r="E1061" s="1" t="str">
        <f>IF(Table1[[#This Row],[Column1]]="","",VLOOKUP(A1061,COPOMs!B:E,4)+prêmio_de_risco)</f>
        <v/>
      </c>
      <c r="F1061" s="3" t="str">
        <f>IF(Table1[[#This Row],[Tesouro Selic: Cenário 1]]="","",(E1061+1)^(1/252))</f>
        <v/>
      </c>
      <c r="G1061" s="2" t="str">
        <f>IF(Table1[[#This Row],[Column4]]="","",(1+G1060)*(F1061)-1)</f>
        <v/>
      </c>
      <c r="H1061" s="1" t="str">
        <f>IF(Table1[[#This Row],[Column1]]="","",VLOOKUP(A1061,COPOMs!B:H,7)+prêmio_de_risco)</f>
        <v/>
      </c>
      <c r="I1061" s="3" t="str">
        <f>IF(Table1[[#This Row],[Tesouro Selic: Cenário 2]]="","",(H1061+1)^(1/252))</f>
        <v/>
      </c>
      <c r="J1061" s="2" t="str">
        <f>IF(Table1[[#This Row],[Column6]]="","",(1+J1060)*(I1061)-1)</f>
        <v/>
      </c>
      <c r="K1061" s="1" t="str">
        <f>IF(Table1[[#This Row],[Column1]]="","",VLOOKUP(A1061,COPOMs!B:K,10)+prêmio_de_risco)</f>
        <v/>
      </c>
      <c r="L1061" s="3" t="str">
        <f>IF(Table1[[#This Row],[Tesouro Selic: Cenário 3]]="","",(K1061+1)^(1/252))</f>
        <v/>
      </c>
      <c r="M1061" s="2" t="str">
        <f>IF(Table1[[#This Row],[Column8]]="","",(1+M1060)*(L1061)-1)</f>
        <v/>
      </c>
    </row>
    <row r="1062" spans="1:13" x14ac:dyDescent="0.25">
      <c r="A1062" s="15" t="str">
        <f t="shared" si="32"/>
        <v/>
      </c>
      <c r="B1062" s="25" t="str">
        <f t="shared" si="33"/>
        <v/>
      </c>
      <c r="C1062" s="3" t="str">
        <f>IF(Table1[[#This Row],[Tesouro Prefixado]]="","",(B1062+1)^(1/252))</f>
        <v/>
      </c>
      <c r="D1062" s="2" t="str">
        <f>IF(Table1[[#This Row],[Column2]]="","",(1+D1061)*(C1062)-1)</f>
        <v/>
      </c>
      <c r="E1062" s="1" t="str">
        <f>IF(Table1[[#This Row],[Column1]]="","",VLOOKUP(A1062,COPOMs!B:E,4)+prêmio_de_risco)</f>
        <v/>
      </c>
      <c r="F1062" s="3" t="str">
        <f>IF(Table1[[#This Row],[Tesouro Selic: Cenário 1]]="","",(E1062+1)^(1/252))</f>
        <v/>
      </c>
      <c r="G1062" s="2" t="str">
        <f>IF(Table1[[#This Row],[Column4]]="","",(1+G1061)*(F1062)-1)</f>
        <v/>
      </c>
      <c r="H1062" s="1" t="str">
        <f>IF(Table1[[#This Row],[Column1]]="","",VLOOKUP(A1062,COPOMs!B:H,7)+prêmio_de_risco)</f>
        <v/>
      </c>
      <c r="I1062" s="3" t="str">
        <f>IF(Table1[[#This Row],[Tesouro Selic: Cenário 2]]="","",(H1062+1)^(1/252))</f>
        <v/>
      </c>
      <c r="J1062" s="2" t="str">
        <f>IF(Table1[[#This Row],[Column6]]="","",(1+J1061)*(I1062)-1)</f>
        <v/>
      </c>
      <c r="K1062" s="1" t="str">
        <f>IF(Table1[[#This Row],[Column1]]="","",VLOOKUP(A1062,COPOMs!B:K,10)+prêmio_de_risco)</f>
        <v/>
      </c>
      <c r="L1062" s="3" t="str">
        <f>IF(Table1[[#This Row],[Tesouro Selic: Cenário 3]]="","",(K1062+1)^(1/252))</f>
        <v/>
      </c>
      <c r="M1062" s="2" t="str">
        <f>IF(Table1[[#This Row],[Column8]]="","",(1+M1061)*(L1062)-1)</f>
        <v/>
      </c>
    </row>
    <row r="1063" spans="1:13" x14ac:dyDescent="0.25">
      <c r="A1063" s="15" t="str">
        <f t="shared" si="32"/>
        <v/>
      </c>
      <c r="B1063" s="25" t="str">
        <f t="shared" si="33"/>
        <v/>
      </c>
      <c r="C1063" s="3" t="str">
        <f>IF(Table1[[#This Row],[Tesouro Prefixado]]="","",(B1063+1)^(1/252))</f>
        <v/>
      </c>
      <c r="D1063" s="2" t="str">
        <f>IF(Table1[[#This Row],[Column2]]="","",(1+D1062)*(C1063)-1)</f>
        <v/>
      </c>
      <c r="E1063" s="1" t="str">
        <f>IF(Table1[[#This Row],[Column1]]="","",VLOOKUP(A1063,COPOMs!B:E,4)+prêmio_de_risco)</f>
        <v/>
      </c>
      <c r="F1063" s="3" t="str">
        <f>IF(Table1[[#This Row],[Tesouro Selic: Cenário 1]]="","",(E1063+1)^(1/252))</f>
        <v/>
      </c>
      <c r="G1063" s="2" t="str">
        <f>IF(Table1[[#This Row],[Column4]]="","",(1+G1062)*(F1063)-1)</f>
        <v/>
      </c>
      <c r="H1063" s="1" t="str">
        <f>IF(Table1[[#This Row],[Column1]]="","",VLOOKUP(A1063,COPOMs!B:H,7)+prêmio_de_risco)</f>
        <v/>
      </c>
      <c r="I1063" s="3" t="str">
        <f>IF(Table1[[#This Row],[Tesouro Selic: Cenário 2]]="","",(H1063+1)^(1/252))</f>
        <v/>
      </c>
      <c r="J1063" s="2" t="str">
        <f>IF(Table1[[#This Row],[Column6]]="","",(1+J1062)*(I1063)-1)</f>
        <v/>
      </c>
      <c r="K1063" s="1" t="str">
        <f>IF(Table1[[#This Row],[Column1]]="","",VLOOKUP(A1063,COPOMs!B:K,10)+prêmio_de_risco)</f>
        <v/>
      </c>
      <c r="L1063" s="3" t="str">
        <f>IF(Table1[[#This Row],[Tesouro Selic: Cenário 3]]="","",(K1063+1)^(1/252))</f>
        <v/>
      </c>
      <c r="M1063" s="2" t="str">
        <f>IF(Table1[[#This Row],[Column8]]="","",(1+M1062)*(L1063)-1)</f>
        <v/>
      </c>
    </row>
    <row r="1064" spans="1:13" x14ac:dyDescent="0.25">
      <c r="A1064" s="15" t="str">
        <f t="shared" si="32"/>
        <v/>
      </c>
      <c r="B1064" s="25" t="str">
        <f t="shared" si="33"/>
        <v/>
      </c>
      <c r="C1064" s="3" t="str">
        <f>IF(Table1[[#This Row],[Tesouro Prefixado]]="","",(B1064+1)^(1/252))</f>
        <v/>
      </c>
      <c r="D1064" s="2" t="str">
        <f>IF(Table1[[#This Row],[Column2]]="","",(1+D1063)*(C1064)-1)</f>
        <v/>
      </c>
      <c r="E1064" s="1" t="str">
        <f>IF(Table1[[#This Row],[Column1]]="","",VLOOKUP(A1064,COPOMs!B:E,4)+prêmio_de_risco)</f>
        <v/>
      </c>
      <c r="F1064" s="3" t="str">
        <f>IF(Table1[[#This Row],[Tesouro Selic: Cenário 1]]="","",(E1064+1)^(1/252))</f>
        <v/>
      </c>
      <c r="G1064" s="2" t="str">
        <f>IF(Table1[[#This Row],[Column4]]="","",(1+G1063)*(F1064)-1)</f>
        <v/>
      </c>
      <c r="H1064" s="1" t="str">
        <f>IF(Table1[[#This Row],[Column1]]="","",VLOOKUP(A1064,COPOMs!B:H,7)+prêmio_de_risco)</f>
        <v/>
      </c>
      <c r="I1064" s="3" t="str">
        <f>IF(Table1[[#This Row],[Tesouro Selic: Cenário 2]]="","",(H1064+1)^(1/252))</f>
        <v/>
      </c>
      <c r="J1064" s="2" t="str">
        <f>IF(Table1[[#This Row],[Column6]]="","",(1+J1063)*(I1064)-1)</f>
        <v/>
      </c>
      <c r="K1064" s="1" t="str">
        <f>IF(Table1[[#This Row],[Column1]]="","",VLOOKUP(A1064,COPOMs!B:K,10)+prêmio_de_risco)</f>
        <v/>
      </c>
      <c r="L1064" s="3" t="str">
        <f>IF(Table1[[#This Row],[Tesouro Selic: Cenário 3]]="","",(K1064+1)^(1/252))</f>
        <v/>
      </c>
      <c r="M1064" s="2" t="str">
        <f>IF(Table1[[#This Row],[Column8]]="","",(1+M1063)*(L1064)-1)</f>
        <v/>
      </c>
    </row>
    <row r="1065" spans="1:13" x14ac:dyDescent="0.25">
      <c r="A1065" s="15" t="str">
        <f t="shared" si="32"/>
        <v/>
      </c>
      <c r="B1065" s="25" t="str">
        <f t="shared" si="33"/>
        <v/>
      </c>
      <c r="C1065" s="3" t="str">
        <f>IF(Table1[[#This Row],[Tesouro Prefixado]]="","",(B1065+1)^(1/252))</f>
        <v/>
      </c>
      <c r="D1065" s="2" t="str">
        <f>IF(Table1[[#This Row],[Column2]]="","",(1+D1064)*(C1065)-1)</f>
        <v/>
      </c>
      <c r="E1065" s="1" t="str">
        <f>IF(Table1[[#This Row],[Column1]]="","",VLOOKUP(A1065,COPOMs!B:E,4)+prêmio_de_risco)</f>
        <v/>
      </c>
      <c r="F1065" s="3" t="str">
        <f>IF(Table1[[#This Row],[Tesouro Selic: Cenário 1]]="","",(E1065+1)^(1/252))</f>
        <v/>
      </c>
      <c r="G1065" s="2" t="str">
        <f>IF(Table1[[#This Row],[Column4]]="","",(1+G1064)*(F1065)-1)</f>
        <v/>
      </c>
      <c r="H1065" s="1" t="str">
        <f>IF(Table1[[#This Row],[Column1]]="","",VLOOKUP(A1065,COPOMs!B:H,7)+prêmio_de_risco)</f>
        <v/>
      </c>
      <c r="I1065" s="3" t="str">
        <f>IF(Table1[[#This Row],[Tesouro Selic: Cenário 2]]="","",(H1065+1)^(1/252))</f>
        <v/>
      </c>
      <c r="J1065" s="2" t="str">
        <f>IF(Table1[[#This Row],[Column6]]="","",(1+J1064)*(I1065)-1)</f>
        <v/>
      </c>
      <c r="K1065" s="1" t="str">
        <f>IF(Table1[[#This Row],[Column1]]="","",VLOOKUP(A1065,COPOMs!B:K,10)+prêmio_de_risco)</f>
        <v/>
      </c>
      <c r="L1065" s="3" t="str">
        <f>IF(Table1[[#This Row],[Tesouro Selic: Cenário 3]]="","",(K1065+1)^(1/252))</f>
        <v/>
      </c>
      <c r="M1065" s="2" t="str">
        <f>IF(Table1[[#This Row],[Column8]]="","",(1+M1064)*(L1065)-1)</f>
        <v/>
      </c>
    </row>
    <row r="1066" spans="1:13" x14ac:dyDescent="0.25">
      <c r="A1066" s="15" t="str">
        <f t="shared" si="32"/>
        <v/>
      </c>
      <c r="B1066" s="25" t="str">
        <f t="shared" si="33"/>
        <v/>
      </c>
      <c r="C1066" s="3" t="str">
        <f>IF(Table1[[#This Row],[Tesouro Prefixado]]="","",(B1066+1)^(1/252))</f>
        <v/>
      </c>
      <c r="D1066" s="2" t="str">
        <f>IF(Table1[[#This Row],[Column2]]="","",(1+D1065)*(C1066)-1)</f>
        <v/>
      </c>
      <c r="E1066" s="1" t="str">
        <f>IF(Table1[[#This Row],[Column1]]="","",VLOOKUP(A1066,COPOMs!B:E,4)+prêmio_de_risco)</f>
        <v/>
      </c>
      <c r="F1066" s="3" t="str">
        <f>IF(Table1[[#This Row],[Tesouro Selic: Cenário 1]]="","",(E1066+1)^(1/252))</f>
        <v/>
      </c>
      <c r="G1066" s="2" t="str">
        <f>IF(Table1[[#This Row],[Column4]]="","",(1+G1065)*(F1066)-1)</f>
        <v/>
      </c>
      <c r="H1066" s="1" t="str">
        <f>IF(Table1[[#This Row],[Column1]]="","",VLOOKUP(A1066,COPOMs!B:H,7)+prêmio_de_risco)</f>
        <v/>
      </c>
      <c r="I1066" s="3" t="str">
        <f>IF(Table1[[#This Row],[Tesouro Selic: Cenário 2]]="","",(H1066+1)^(1/252))</f>
        <v/>
      </c>
      <c r="J1066" s="2" t="str">
        <f>IF(Table1[[#This Row],[Column6]]="","",(1+J1065)*(I1066)-1)</f>
        <v/>
      </c>
      <c r="K1066" s="1" t="str">
        <f>IF(Table1[[#This Row],[Column1]]="","",VLOOKUP(A1066,COPOMs!B:K,10)+prêmio_de_risco)</f>
        <v/>
      </c>
      <c r="L1066" s="3" t="str">
        <f>IF(Table1[[#This Row],[Tesouro Selic: Cenário 3]]="","",(K1066+1)^(1/252))</f>
        <v/>
      </c>
      <c r="M1066" s="2" t="str">
        <f>IF(Table1[[#This Row],[Column8]]="","",(1+M1065)*(L1066)-1)</f>
        <v/>
      </c>
    </row>
    <row r="1067" spans="1:13" x14ac:dyDescent="0.25">
      <c r="A1067" s="15" t="str">
        <f t="shared" si="32"/>
        <v/>
      </c>
      <c r="B1067" s="25" t="str">
        <f t="shared" si="33"/>
        <v/>
      </c>
      <c r="C1067" s="3" t="str">
        <f>IF(Table1[[#This Row],[Tesouro Prefixado]]="","",(B1067+1)^(1/252))</f>
        <v/>
      </c>
      <c r="D1067" s="2" t="str">
        <f>IF(Table1[[#This Row],[Column2]]="","",(1+D1066)*(C1067)-1)</f>
        <v/>
      </c>
      <c r="E1067" s="1" t="str">
        <f>IF(Table1[[#This Row],[Column1]]="","",VLOOKUP(A1067,COPOMs!B:E,4)+prêmio_de_risco)</f>
        <v/>
      </c>
      <c r="F1067" s="3" t="str">
        <f>IF(Table1[[#This Row],[Tesouro Selic: Cenário 1]]="","",(E1067+1)^(1/252))</f>
        <v/>
      </c>
      <c r="G1067" s="2" t="str">
        <f>IF(Table1[[#This Row],[Column4]]="","",(1+G1066)*(F1067)-1)</f>
        <v/>
      </c>
      <c r="H1067" s="1" t="str">
        <f>IF(Table1[[#This Row],[Column1]]="","",VLOOKUP(A1067,COPOMs!B:H,7)+prêmio_de_risco)</f>
        <v/>
      </c>
      <c r="I1067" s="3" t="str">
        <f>IF(Table1[[#This Row],[Tesouro Selic: Cenário 2]]="","",(H1067+1)^(1/252))</f>
        <v/>
      </c>
      <c r="J1067" s="2" t="str">
        <f>IF(Table1[[#This Row],[Column6]]="","",(1+J1066)*(I1067)-1)</f>
        <v/>
      </c>
      <c r="K1067" s="1" t="str">
        <f>IF(Table1[[#This Row],[Column1]]="","",VLOOKUP(A1067,COPOMs!B:K,10)+prêmio_de_risco)</f>
        <v/>
      </c>
      <c r="L1067" s="3" t="str">
        <f>IF(Table1[[#This Row],[Tesouro Selic: Cenário 3]]="","",(K1067+1)^(1/252))</f>
        <v/>
      </c>
      <c r="M1067" s="2" t="str">
        <f>IF(Table1[[#This Row],[Column8]]="","",(1+M1066)*(L1067)-1)</f>
        <v/>
      </c>
    </row>
    <row r="1068" spans="1:13" x14ac:dyDescent="0.25">
      <c r="A1068" s="15" t="str">
        <f t="shared" si="32"/>
        <v/>
      </c>
      <c r="B1068" s="25" t="str">
        <f t="shared" si="33"/>
        <v/>
      </c>
      <c r="C1068" s="3" t="str">
        <f>IF(Table1[[#This Row],[Tesouro Prefixado]]="","",(B1068+1)^(1/252))</f>
        <v/>
      </c>
      <c r="D1068" s="2" t="str">
        <f>IF(Table1[[#This Row],[Column2]]="","",(1+D1067)*(C1068)-1)</f>
        <v/>
      </c>
      <c r="E1068" s="1" t="str">
        <f>IF(Table1[[#This Row],[Column1]]="","",VLOOKUP(A1068,COPOMs!B:E,4)+prêmio_de_risco)</f>
        <v/>
      </c>
      <c r="F1068" s="3" t="str">
        <f>IF(Table1[[#This Row],[Tesouro Selic: Cenário 1]]="","",(E1068+1)^(1/252))</f>
        <v/>
      </c>
      <c r="G1068" s="2" t="str">
        <f>IF(Table1[[#This Row],[Column4]]="","",(1+G1067)*(F1068)-1)</f>
        <v/>
      </c>
      <c r="H1068" s="1" t="str">
        <f>IF(Table1[[#This Row],[Column1]]="","",VLOOKUP(A1068,COPOMs!B:H,7)+prêmio_de_risco)</f>
        <v/>
      </c>
      <c r="I1068" s="3" t="str">
        <f>IF(Table1[[#This Row],[Tesouro Selic: Cenário 2]]="","",(H1068+1)^(1/252))</f>
        <v/>
      </c>
      <c r="J1068" s="2" t="str">
        <f>IF(Table1[[#This Row],[Column6]]="","",(1+J1067)*(I1068)-1)</f>
        <v/>
      </c>
      <c r="K1068" s="1" t="str">
        <f>IF(Table1[[#This Row],[Column1]]="","",VLOOKUP(A1068,COPOMs!B:K,10)+prêmio_de_risco)</f>
        <v/>
      </c>
      <c r="L1068" s="3" t="str">
        <f>IF(Table1[[#This Row],[Tesouro Selic: Cenário 3]]="","",(K1068+1)^(1/252))</f>
        <v/>
      </c>
      <c r="M1068" s="2" t="str">
        <f>IF(Table1[[#This Row],[Column8]]="","",(1+M1067)*(L1068)-1)</f>
        <v/>
      </c>
    </row>
    <row r="1069" spans="1:13" x14ac:dyDescent="0.25">
      <c r="A1069" s="15" t="str">
        <f t="shared" si="32"/>
        <v/>
      </c>
      <c r="B1069" s="25" t="str">
        <f t="shared" si="33"/>
        <v/>
      </c>
      <c r="C1069" s="3" t="str">
        <f>IF(Table1[[#This Row],[Tesouro Prefixado]]="","",(B1069+1)^(1/252))</f>
        <v/>
      </c>
      <c r="D1069" s="2" t="str">
        <f>IF(Table1[[#This Row],[Column2]]="","",(1+D1068)*(C1069)-1)</f>
        <v/>
      </c>
      <c r="E1069" s="1" t="str">
        <f>IF(Table1[[#This Row],[Column1]]="","",VLOOKUP(A1069,COPOMs!B:E,4)+prêmio_de_risco)</f>
        <v/>
      </c>
      <c r="F1069" s="3" t="str">
        <f>IF(Table1[[#This Row],[Tesouro Selic: Cenário 1]]="","",(E1069+1)^(1/252))</f>
        <v/>
      </c>
      <c r="G1069" s="2" t="str">
        <f>IF(Table1[[#This Row],[Column4]]="","",(1+G1068)*(F1069)-1)</f>
        <v/>
      </c>
      <c r="H1069" s="1" t="str">
        <f>IF(Table1[[#This Row],[Column1]]="","",VLOOKUP(A1069,COPOMs!B:H,7)+prêmio_de_risco)</f>
        <v/>
      </c>
      <c r="I1069" s="3" t="str">
        <f>IF(Table1[[#This Row],[Tesouro Selic: Cenário 2]]="","",(H1069+1)^(1/252))</f>
        <v/>
      </c>
      <c r="J1069" s="2" t="str">
        <f>IF(Table1[[#This Row],[Column6]]="","",(1+J1068)*(I1069)-1)</f>
        <v/>
      </c>
      <c r="K1069" s="1" t="str">
        <f>IF(Table1[[#This Row],[Column1]]="","",VLOOKUP(A1069,COPOMs!B:K,10)+prêmio_de_risco)</f>
        <v/>
      </c>
      <c r="L1069" s="3" t="str">
        <f>IF(Table1[[#This Row],[Tesouro Selic: Cenário 3]]="","",(K1069+1)^(1/252))</f>
        <v/>
      </c>
      <c r="M1069" s="2" t="str">
        <f>IF(Table1[[#This Row],[Column8]]="","",(1+M1068)*(L1069)-1)</f>
        <v/>
      </c>
    </row>
    <row r="1070" spans="1:13" x14ac:dyDescent="0.25">
      <c r="A1070" s="15" t="str">
        <f t="shared" si="32"/>
        <v/>
      </c>
      <c r="B1070" s="25" t="str">
        <f t="shared" si="33"/>
        <v/>
      </c>
      <c r="C1070" s="3" t="str">
        <f>IF(Table1[[#This Row],[Tesouro Prefixado]]="","",(B1070+1)^(1/252))</f>
        <v/>
      </c>
      <c r="D1070" s="2" t="str">
        <f>IF(Table1[[#This Row],[Column2]]="","",(1+D1069)*(C1070)-1)</f>
        <v/>
      </c>
      <c r="E1070" s="1" t="str">
        <f>IF(Table1[[#This Row],[Column1]]="","",VLOOKUP(A1070,COPOMs!B:E,4)+prêmio_de_risco)</f>
        <v/>
      </c>
      <c r="F1070" s="3" t="str">
        <f>IF(Table1[[#This Row],[Tesouro Selic: Cenário 1]]="","",(E1070+1)^(1/252))</f>
        <v/>
      </c>
      <c r="G1070" s="2" t="str">
        <f>IF(Table1[[#This Row],[Column4]]="","",(1+G1069)*(F1070)-1)</f>
        <v/>
      </c>
      <c r="H1070" s="1" t="str">
        <f>IF(Table1[[#This Row],[Column1]]="","",VLOOKUP(A1070,COPOMs!B:H,7)+prêmio_de_risco)</f>
        <v/>
      </c>
      <c r="I1070" s="3" t="str">
        <f>IF(Table1[[#This Row],[Tesouro Selic: Cenário 2]]="","",(H1070+1)^(1/252))</f>
        <v/>
      </c>
      <c r="J1070" s="2" t="str">
        <f>IF(Table1[[#This Row],[Column6]]="","",(1+J1069)*(I1070)-1)</f>
        <v/>
      </c>
      <c r="K1070" s="1" t="str">
        <f>IF(Table1[[#This Row],[Column1]]="","",VLOOKUP(A1070,COPOMs!B:K,10)+prêmio_de_risco)</f>
        <v/>
      </c>
      <c r="L1070" s="3" t="str">
        <f>IF(Table1[[#This Row],[Tesouro Selic: Cenário 3]]="","",(K1070+1)^(1/252))</f>
        <v/>
      </c>
      <c r="M1070" s="2" t="str">
        <f>IF(Table1[[#This Row],[Column8]]="","",(1+M1069)*(L1070)-1)</f>
        <v/>
      </c>
    </row>
    <row r="1071" spans="1:13" x14ac:dyDescent="0.25">
      <c r="A1071" s="15" t="str">
        <f t="shared" si="32"/>
        <v/>
      </c>
      <c r="B1071" s="25" t="str">
        <f t="shared" si="33"/>
        <v/>
      </c>
      <c r="C1071" s="3" t="str">
        <f>IF(Table1[[#This Row],[Tesouro Prefixado]]="","",(B1071+1)^(1/252))</f>
        <v/>
      </c>
      <c r="D1071" s="2" t="str">
        <f>IF(Table1[[#This Row],[Column2]]="","",(1+D1070)*(C1071)-1)</f>
        <v/>
      </c>
      <c r="E1071" s="1" t="str">
        <f>IF(Table1[[#This Row],[Column1]]="","",VLOOKUP(A1071,COPOMs!B:E,4)+prêmio_de_risco)</f>
        <v/>
      </c>
      <c r="F1071" s="3" t="str">
        <f>IF(Table1[[#This Row],[Tesouro Selic: Cenário 1]]="","",(E1071+1)^(1/252))</f>
        <v/>
      </c>
      <c r="G1071" s="2" t="str">
        <f>IF(Table1[[#This Row],[Column4]]="","",(1+G1070)*(F1071)-1)</f>
        <v/>
      </c>
      <c r="H1071" s="1" t="str">
        <f>IF(Table1[[#This Row],[Column1]]="","",VLOOKUP(A1071,COPOMs!B:H,7)+prêmio_de_risco)</f>
        <v/>
      </c>
      <c r="I1071" s="3" t="str">
        <f>IF(Table1[[#This Row],[Tesouro Selic: Cenário 2]]="","",(H1071+1)^(1/252))</f>
        <v/>
      </c>
      <c r="J1071" s="2" t="str">
        <f>IF(Table1[[#This Row],[Column6]]="","",(1+J1070)*(I1071)-1)</f>
        <v/>
      </c>
      <c r="K1071" s="1" t="str">
        <f>IF(Table1[[#This Row],[Column1]]="","",VLOOKUP(A1071,COPOMs!B:K,10)+prêmio_de_risco)</f>
        <v/>
      </c>
      <c r="L1071" s="3" t="str">
        <f>IF(Table1[[#This Row],[Tesouro Selic: Cenário 3]]="","",(K1071+1)^(1/252))</f>
        <v/>
      </c>
      <c r="M1071" s="2" t="str">
        <f>IF(Table1[[#This Row],[Column8]]="","",(1+M1070)*(L1071)-1)</f>
        <v/>
      </c>
    </row>
    <row r="1072" spans="1:13" x14ac:dyDescent="0.25">
      <c r="A1072" s="15" t="str">
        <f t="shared" si="32"/>
        <v/>
      </c>
      <c r="B1072" s="25" t="str">
        <f t="shared" si="33"/>
        <v/>
      </c>
      <c r="C1072" s="3" t="str">
        <f>IF(Table1[[#This Row],[Tesouro Prefixado]]="","",(B1072+1)^(1/252))</f>
        <v/>
      </c>
      <c r="D1072" s="2" t="str">
        <f>IF(Table1[[#This Row],[Column2]]="","",(1+D1071)*(C1072)-1)</f>
        <v/>
      </c>
      <c r="E1072" s="1" t="str">
        <f>IF(Table1[[#This Row],[Column1]]="","",VLOOKUP(A1072,COPOMs!B:E,4)+prêmio_de_risco)</f>
        <v/>
      </c>
      <c r="F1072" s="3" t="str">
        <f>IF(Table1[[#This Row],[Tesouro Selic: Cenário 1]]="","",(E1072+1)^(1/252))</f>
        <v/>
      </c>
      <c r="G1072" s="2" t="str">
        <f>IF(Table1[[#This Row],[Column4]]="","",(1+G1071)*(F1072)-1)</f>
        <v/>
      </c>
      <c r="H1072" s="1" t="str">
        <f>IF(Table1[[#This Row],[Column1]]="","",VLOOKUP(A1072,COPOMs!B:H,7)+prêmio_de_risco)</f>
        <v/>
      </c>
      <c r="I1072" s="3" t="str">
        <f>IF(Table1[[#This Row],[Tesouro Selic: Cenário 2]]="","",(H1072+1)^(1/252))</f>
        <v/>
      </c>
      <c r="J1072" s="2" t="str">
        <f>IF(Table1[[#This Row],[Column6]]="","",(1+J1071)*(I1072)-1)</f>
        <v/>
      </c>
      <c r="K1072" s="1" t="str">
        <f>IF(Table1[[#This Row],[Column1]]="","",VLOOKUP(A1072,COPOMs!B:K,10)+prêmio_de_risco)</f>
        <v/>
      </c>
      <c r="L1072" s="3" t="str">
        <f>IF(Table1[[#This Row],[Tesouro Selic: Cenário 3]]="","",(K1072+1)^(1/252))</f>
        <v/>
      </c>
      <c r="M1072" s="2" t="str">
        <f>IF(Table1[[#This Row],[Column8]]="","",(1+M1071)*(L1072)-1)</f>
        <v/>
      </c>
    </row>
    <row r="1073" spans="1:13" x14ac:dyDescent="0.25">
      <c r="A1073" s="15" t="str">
        <f t="shared" si="32"/>
        <v/>
      </c>
      <c r="B1073" s="25" t="str">
        <f t="shared" si="33"/>
        <v/>
      </c>
      <c r="C1073" s="3" t="str">
        <f>IF(Table1[[#This Row],[Tesouro Prefixado]]="","",(B1073+1)^(1/252))</f>
        <v/>
      </c>
      <c r="D1073" s="2" t="str">
        <f>IF(Table1[[#This Row],[Column2]]="","",(1+D1072)*(C1073)-1)</f>
        <v/>
      </c>
      <c r="E1073" s="1" t="str">
        <f>IF(Table1[[#This Row],[Column1]]="","",VLOOKUP(A1073,COPOMs!B:E,4)+prêmio_de_risco)</f>
        <v/>
      </c>
      <c r="F1073" s="3" t="str">
        <f>IF(Table1[[#This Row],[Tesouro Selic: Cenário 1]]="","",(E1073+1)^(1/252))</f>
        <v/>
      </c>
      <c r="G1073" s="2" t="str">
        <f>IF(Table1[[#This Row],[Column4]]="","",(1+G1072)*(F1073)-1)</f>
        <v/>
      </c>
      <c r="H1073" s="1" t="str">
        <f>IF(Table1[[#This Row],[Column1]]="","",VLOOKUP(A1073,COPOMs!B:H,7)+prêmio_de_risco)</f>
        <v/>
      </c>
      <c r="I1073" s="3" t="str">
        <f>IF(Table1[[#This Row],[Tesouro Selic: Cenário 2]]="","",(H1073+1)^(1/252))</f>
        <v/>
      </c>
      <c r="J1073" s="2" t="str">
        <f>IF(Table1[[#This Row],[Column6]]="","",(1+J1072)*(I1073)-1)</f>
        <v/>
      </c>
      <c r="K1073" s="1" t="str">
        <f>IF(Table1[[#This Row],[Column1]]="","",VLOOKUP(A1073,COPOMs!B:K,10)+prêmio_de_risco)</f>
        <v/>
      </c>
      <c r="L1073" s="3" t="str">
        <f>IF(Table1[[#This Row],[Tesouro Selic: Cenário 3]]="","",(K1073+1)^(1/252))</f>
        <v/>
      </c>
      <c r="M1073" s="2" t="str">
        <f>IF(Table1[[#This Row],[Column8]]="","",(1+M1072)*(L1073)-1)</f>
        <v/>
      </c>
    </row>
    <row r="1074" spans="1:13" x14ac:dyDescent="0.25">
      <c r="A1074" s="15" t="str">
        <f t="shared" si="32"/>
        <v/>
      </c>
      <c r="B1074" s="25" t="str">
        <f t="shared" si="33"/>
        <v/>
      </c>
      <c r="C1074" s="3" t="str">
        <f>IF(Table1[[#This Row],[Tesouro Prefixado]]="","",(B1074+1)^(1/252))</f>
        <v/>
      </c>
      <c r="D1074" s="2" t="str">
        <f>IF(Table1[[#This Row],[Column2]]="","",(1+D1073)*(C1074)-1)</f>
        <v/>
      </c>
      <c r="E1074" s="1" t="str">
        <f>IF(Table1[[#This Row],[Column1]]="","",VLOOKUP(A1074,COPOMs!B:E,4)+prêmio_de_risco)</f>
        <v/>
      </c>
      <c r="F1074" s="3" t="str">
        <f>IF(Table1[[#This Row],[Tesouro Selic: Cenário 1]]="","",(E1074+1)^(1/252))</f>
        <v/>
      </c>
      <c r="G1074" s="2" t="str">
        <f>IF(Table1[[#This Row],[Column4]]="","",(1+G1073)*(F1074)-1)</f>
        <v/>
      </c>
      <c r="H1074" s="1" t="str">
        <f>IF(Table1[[#This Row],[Column1]]="","",VLOOKUP(A1074,COPOMs!B:H,7)+prêmio_de_risco)</f>
        <v/>
      </c>
      <c r="I1074" s="3" t="str">
        <f>IF(Table1[[#This Row],[Tesouro Selic: Cenário 2]]="","",(H1074+1)^(1/252))</f>
        <v/>
      </c>
      <c r="J1074" s="2" t="str">
        <f>IF(Table1[[#This Row],[Column6]]="","",(1+J1073)*(I1074)-1)</f>
        <v/>
      </c>
      <c r="K1074" s="1" t="str">
        <f>IF(Table1[[#This Row],[Column1]]="","",VLOOKUP(A1074,COPOMs!B:K,10)+prêmio_de_risco)</f>
        <v/>
      </c>
      <c r="L1074" s="3" t="str">
        <f>IF(Table1[[#This Row],[Tesouro Selic: Cenário 3]]="","",(K1074+1)^(1/252))</f>
        <v/>
      </c>
      <c r="M1074" s="2" t="str">
        <f>IF(Table1[[#This Row],[Column8]]="","",(1+M1073)*(L1074)-1)</f>
        <v/>
      </c>
    </row>
    <row r="1075" spans="1:13" x14ac:dyDescent="0.25">
      <c r="A1075" s="15" t="str">
        <f t="shared" si="32"/>
        <v/>
      </c>
      <c r="B1075" s="25" t="str">
        <f t="shared" si="33"/>
        <v/>
      </c>
      <c r="C1075" s="3" t="str">
        <f>IF(Table1[[#This Row],[Tesouro Prefixado]]="","",(B1075+1)^(1/252))</f>
        <v/>
      </c>
      <c r="D1075" s="2" t="str">
        <f>IF(Table1[[#This Row],[Column2]]="","",(1+D1074)*(C1075)-1)</f>
        <v/>
      </c>
      <c r="E1075" s="1" t="str">
        <f>IF(Table1[[#This Row],[Column1]]="","",VLOOKUP(A1075,COPOMs!B:E,4)+prêmio_de_risco)</f>
        <v/>
      </c>
      <c r="F1075" s="3" t="str">
        <f>IF(Table1[[#This Row],[Tesouro Selic: Cenário 1]]="","",(E1075+1)^(1/252))</f>
        <v/>
      </c>
      <c r="G1075" s="2" t="str">
        <f>IF(Table1[[#This Row],[Column4]]="","",(1+G1074)*(F1075)-1)</f>
        <v/>
      </c>
      <c r="H1075" s="1" t="str">
        <f>IF(Table1[[#This Row],[Column1]]="","",VLOOKUP(A1075,COPOMs!B:H,7)+prêmio_de_risco)</f>
        <v/>
      </c>
      <c r="I1075" s="3" t="str">
        <f>IF(Table1[[#This Row],[Tesouro Selic: Cenário 2]]="","",(H1075+1)^(1/252))</f>
        <v/>
      </c>
      <c r="J1075" s="2" t="str">
        <f>IF(Table1[[#This Row],[Column6]]="","",(1+J1074)*(I1075)-1)</f>
        <v/>
      </c>
      <c r="K1075" s="1" t="str">
        <f>IF(Table1[[#This Row],[Column1]]="","",VLOOKUP(A1075,COPOMs!B:K,10)+prêmio_de_risco)</f>
        <v/>
      </c>
      <c r="L1075" s="3" t="str">
        <f>IF(Table1[[#This Row],[Tesouro Selic: Cenário 3]]="","",(K1075+1)^(1/252))</f>
        <v/>
      </c>
      <c r="M1075" s="2" t="str">
        <f>IF(Table1[[#This Row],[Column8]]="","",(1+M1074)*(L1075)-1)</f>
        <v/>
      </c>
    </row>
    <row r="1076" spans="1:13" x14ac:dyDescent="0.25">
      <c r="A1076" s="15" t="str">
        <f t="shared" si="32"/>
        <v/>
      </c>
      <c r="B1076" s="25" t="str">
        <f t="shared" si="33"/>
        <v/>
      </c>
      <c r="C1076" s="3" t="str">
        <f>IF(Table1[[#This Row],[Tesouro Prefixado]]="","",(B1076+1)^(1/252))</f>
        <v/>
      </c>
      <c r="D1076" s="2" t="str">
        <f>IF(Table1[[#This Row],[Column2]]="","",(1+D1075)*(C1076)-1)</f>
        <v/>
      </c>
      <c r="E1076" s="1" t="str">
        <f>IF(Table1[[#This Row],[Column1]]="","",VLOOKUP(A1076,COPOMs!B:E,4)+prêmio_de_risco)</f>
        <v/>
      </c>
      <c r="F1076" s="3" t="str">
        <f>IF(Table1[[#This Row],[Tesouro Selic: Cenário 1]]="","",(E1076+1)^(1/252))</f>
        <v/>
      </c>
      <c r="G1076" s="2" t="str">
        <f>IF(Table1[[#This Row],[Column4]]="","",(1+G1075)*(F1076)-1)</f>
        <v/>
      </c>
      <c r="H1076" s="1" t="str">
        <f>IF(Table1[[#This Row],[Column1]]="","",VLOOKUP(A1076,COPOMs!B:H,7)+prêmio_de_risco)</f>
        <v/>
      </c>
      <c r="I1076" s="3" t="str">
        <f>IF(Table1[[#This Row],[Tesouro Selic: Cenário 2]]="","",(H1076+1)^(1/252))</f>
        <v/>
      </c>
      <c r="J1076" s="2" t="str">
        <f>IF(Table1[[#This Row],[Column6]]="","",(1+J1075)*(I1076)-1)</f>
        <v/>
      </c>
      <c r="K1076" s="1" t="str">
        <f>IF(Table1[[#This Row],[Column1]]="","",VLOOKUP(A1076,COPOMs!B:K,10)+prêmio_de_risco)</f>
        <v/>
      </c>
      <c r="L1076" s="3" t="str">
        <f>IF(Table1[[#This Row],[Tesouro Selic: Cenário 3]]="","",(K1076+1)^(1/252))</f>
        <v/>
      </c>
      <c r="M1076" s="2" t="str">
        <f>IF(Table1[[#This Row],[Column8]]="","",(1+M1075)*(L1076)-1)</f>
        <v/>
      </c>
    </row>
    <row r="1077" spans="1:13" x14ac:dyDescent="0.25">
      <c r="A1077" s="15" t="str">
        <f t="shared" si="32"/>
        <v/>
      </c>
      <c r="B1077" s="25" t="str">
        <f t="shared" si="33"/>
        <v/>
      </c>
      <c r="C1077" s="3" t="str">
        <f>IF(Table1[[#This Row],[Tesouro Prefixado]]="","",(B1077+1)^(1/252))</f>
        <v/>
      </c>
      <c r="D1077" s="2" t="str">
        <f>IF(Table1[[#This Row],[Column2]]="","",(1+D1076)*(C1077)-1)</f>
        <v/>
      </c>
      <c r="E1077" s="1" t="str">
        <f>IF(Table1[[#This Row],[Column1]]="","",VLOOKUP(A1077,COPOMs!B:E,4)+prêmio_de_risco)</f>
        <v/>
      </c>
      <c r="F1077" s="3" t="str">
        <f>IF(Table1[[#This Row],[Tesouro Selic: Cenário 1]]="","",(E1077+1)^(1/252))</f>
        <v/>
      </c>
      <c r="G1077" s="2" t="str">
        <f>IF(Table1[[#This Row],[Column4]]="","",(1+G1076)*(F1077)-1)</f>
        <v/>
      </c>
      <c r="H1077" s="1" t="str">
        <f>IF(Table1[[#This Row],[Column1]]="","",VLOOKUP(A1077,COPOMs!B:H,7)+prêmio_de_risco)</f>
        <v/>
      </c>
      <c r="I1077" s="3" t="str">
        <f>IF(Table1[[#This Row],[Tesouro Selic: Cenário 2]]="","",(H1077+1)^(1/252))</f>
        <v/>
      </c>
      <c r="J1077" s="2" t="str">
        <f>IF(Table1[[#This Row],[Column6]]="","",(1+J1076)*(I1077)-1)</f>
        <v/>
      </c>
      <c r="K1077" s="1" t="str">
        <f>IF(Table1[[#This Row],[Column1]]="","",VLOOKUP(A1077,COPOMs!B:K,10)+prêmio_de_risco)</f>
        <v/>
      </c>
      <c r="L1077" s="3" t="str">
        <f>IF(Table1[[#This Row],[Tesouro Selic: Cenário 3]]="","",(K1077+1)^(1/252))</f>
        <v/>
      </c>
      <c r="M1077" s="2" t="str">
        <f>IF(Table1[[#This Row],[Column8]]="","",(1+M1076)*(L1077)-1)</f>
        <v/>
      </c>
    </row>
    <row r="1078" spans="1:13" x14ac:dyDescent="0.25">
      <c r="A1078" s="15" t="str">
        <f t="shared" si="32"/>
        <v/>
      </c>
      <c r="B1078" s="25" t="str">
        <f t="shared" si="33"/>
        <v/>
      </c>
      <c r="C1078" s="3" t="str">
        <f>IF(Table1[[#This Row],[Tesouro Prefixado]]="","",(B1078+1)^(1/252))</f>
        <v/>
      </c>
      <c r="D1078" s="2" t="str">
        <f>IF(Table1[[#This Row],[Column2]]="","",(1+D1077)*(C1078)-1)</f>
        <v/>
      </c>
      <c r="E1078" s="1" t="str">
        <f>IF(Table1[[#This Row],[Column1]]="","",VLOOKUP(A1078,COPOMs!B:E,4)+prêmio_de_risco)</f>
        <v/>
      </c>
      <c r="F1078" s="3" t="str">
        <f>IF(Table1[[#This Row],[Tesouro Selic: Cenário 1]]="","",(E1078+1)^(1/252))</f>
        <v/>
      </c>
      <c r="G1078" s="2" t="str">
        <f>IF(Table1[[#This Row],[Column4]]="","",(1+G1077)*(F1078)-1)</f>
        <v/>
      </c>
      <c r="H1078" s="1" t="str">
        <f>IF(Table1[[#This Row],[Column1]]="","",VLOOKUP(A1078,COPOMs!B:H,7)+prêmio_de_risco)</f>
        <v/>
      </c>
      <c r="I1078" s="3" t="str">
        <f>IF(Table1[[#This Row],[Tesouro Selic: Cenário 2]]="","",(H1078+1)^(1/252))</f>
        <v/>
      </c>
      <c r="J1078" s="2" t="str">
        <f>IF(Table1[[#This Row],[Column6]]="","",(1+J1077)*(I1078)-1)</f>
        <v/>
      </c>
      <c r="K1078" s="1" t="str">
        <f>IF(Table1[[#This Row],[Column1]]="","",VLOOKUP(A1078,COPOMs!B:K,10)+prêmio_de_risco)</f>
        <v/>
      </c>
      <c r="L1078" s="3" t="str">
        <f>IF(Table1[[#This Row],[Tesouro Selic: Cenário 3]]="","",(K1078+1)^(1/252))</f>
        <v/>
      </c>
      <c r="M1078" s="2" t="str">
        <f>IF(Table1[[#This Row],[Column8]]="","",(1+M1077)*(L1078)-1)</f>
        <v/>
      </c>
    </row>
    <row r="1079" spans="1:13" x14ac:dyDescent="0.25">
      <c r="A1079" s="15" t="str">
        <f t="shared" si="32"/>
        <v/>
      </c>
      <c r="B1079" s="25" t="str">
        <f t="shared" si="33"/>
        <v/>
      </c>
      <c r="C1079" s="3" t="str">
        <f>IF(Table1[[#This Row],[Tesouro Prefixado]]="","",(B1079+1)^(1/252))</f>
        <v/>
      </c>
      <c r="D1079" s="2" t="str">
        <f>IF(Table1[[#This Row],[Column2]]="","",(1+D1078)*(C1079)-1)</f>
        <v/>
      </c>
      <c r="E1079" s="1" t="str">
        <f>IF(Table1[[#This Row],[Column1]]="","",VLOOKUP(A1079,COPOMs!B:E,4)+prêmio_de_risco)</f>
        <v/>
      </c>
      <c r="F1079" s="3" t="str">
        <f>IF(Table1[[#This Row],[Tesouro Selic: Cenário 1]]="","",(E1079+1)^(1/252))</f>
        <v/>
      </c>
      <c r="G1079" s="2" t="str">
        <f>IF(Table1[[#This Row],[Column4]]="","",(1+G1078)*(F1079)-1)</f>
        <v/>
      </c>
      <c r="H1079" s="1" t="str">
        <f>IF(Table1[[#This Row],[Column1]]="","",VLOOKUP(A1079,COPOMs!B:H,7)+prêmio_de_risco)</f>
        <v/>
      </c>
      <c r="I1079" s="3" t="str">
        <f>IF(Table1[[#This Row],[Tesouro Selic: Cenário 2]]="","",(H1079+1)^(1/252))</f>
        <v/>
      </c>
      <c r="J1079" s="2" t="str">
        <f>IF(Table1[[#This Row],[Column6]]="","",(1+J1078)*(I1079)-1)</f>
        <v/>
      </c>
      <c r="K1079" s="1" t="str">
        <f>IF(Table1[[#This Row],[Column1]]="","",VLOOKUP(A1079,COPOMs!B:K,10)+prêmio_de_risco)</f>
        <v/>
      </c>
      <c r="L1079" s="3" t="str">
        <f>IF(Table1[[#This Row],[Tesouro Selic: Cenário 3]]="","",(K1079+1)^(1/252))</f>
        <v/>
      </c>
      <c r="M1079" s="2" t="str">
        <f>IF(Table1[[#This Row],[Column8]]="","",(1+M1078)*(L1079)-1)</f>
        <v/>
      </c>
    </row>
    <row r="1080" spans="1:13" x14ac:dyDescent="0.25">
      <c r="A1080" s="15" t="str">
        <f t="shared" si="32"/>
        <v/>
      </c>
      <c r="B1080" s="25" t="str">
        <f t="shared" si="33"/>
        <v/>
      </c>
      <c r="C1080" s="3" t="str">
        <f>IF(Table1[[#This Row],[Tesouro Prefixado]]="","",(B1080+1)^(1/252))</f>
        <v/>
      </c>
      <c r="D1080" s="2" t="str">
        <f>IF(Table1[[#This Row],[Column2]]="","",(1+D1079)*(C1080)-1)</f>
        <v/>
      </c>
      <c r="E1080" s="1" t="str">
        <f>IF(Table1[[#This Row],[Column1]]="","",VLOOKUP(A1080,COPOMs!B:E,4)+prêmio_de_risco)</f>
        <v/>
      </c>
      <c r="F1080" s="3" t="str">
        <f>IF(Table1[[#This Row],[Tesouro Selic: Cenário 1]]="","",(E1080+1)^(1/252))</f>
        <v/>
      </c>
      <c r="G1080" s="2" t="str">
        <f>IF(Table1[[#This Row],[Column4]]="","",(1+G1079)*(F1080)-1)</f>
        <v/>
      </c>
      <c r="H1080" s="1" t="str">
        <f>IF(Table1[[#This Row],[Column1]]="","",VLOOKUP(A1080,COPOMs!B:H,7)+prêmio_de_risco)</f>
        <v/>
      </c>
      <c r="I1080" s="3" t="str">
        <f>IF(Table1[[#This Row],[Tesouro Selic: Cenário 2]]="","",(H1080+1)^(1/252))</f>
        <v/>
      </c>
      <c r="J1080" s="2" t="str">
        <f>IF(Table1[[#This Row],[Column6]]="","",(1+J1079)*(I1080)-1)</f>
        <v/>
      </c>
      <c r="K1080" s="1" t="str">
        <f>IF(Table1[[#This Row],[Column1]]="","",VLOOKUP(A1080,COPOMs!B:K,10)+prêmio_de_risco)</f>
        <v/>
      </c>
      <c r="L1080" s="3" t="str">
        <f>IF(Table1[[#This Row],[Tesouro Selic: Cenário 3]]="","",(K1080+1)^(1/252))</f>
        <v/>
      </c>
      <c r="M1080" s="2" t="str">
        <f>IF(Table1[[#This Row],[Column8]]="","",(1+M1079)*(L1080)-1)</f>
        <v/>
      </c>
    </row>
    <row r="1081" spans="1:13" x14ac:dyDescent="0.25">
      <c r="A1081" s="15" t="str">
        <f t="shared" si="32"/>
        <v/>
      </c>
      <c r="B1081" s="25" t="str">
        <f t="shared" si="33"/>
        <v/>
      </c>
      <c r="C1081" s="3" t="str">
        <f>IF(Table1[[#This Row],[Tesouro Prefixado]]="","",(B1081+1)^(1/252))</f>
        <v/>
      </c>
      <c r="D1081" s="2" t="str">
        <f>IF(Table1[[#This Row],[Column2]]="","",(1+D1080)*(C1081)-1)</f>
        <v/>
      </c>
      <c r="E1081" s="1" t="str">
        <f>IF(Table1[[#This Row],[Column1]]="","",VLOOKUP(A1081,COPOMs!B:E,4)+prêmio_de_risco)</f>
        <v/>
      </c>
      <c r="F1081" s="3" t="str">
        <f>IF(Table1[[#This Row],[Tesouro Selic: Cenário 1]]="","",(E1081+1)^(1/252))</f>
        <v/>
      </c>
      <c r="G1081" s="2" t="str">
        <f>IF(Table1[[#This Row],[Column4]]="","",(1+G1080)*(F1081)-1)</f>
        <v/>
      </c>
      <c r="H1081" s="1" t="str">
        <f>IF(Table1[[#This Row],[Column1]]="","",VLOOKUP(A1081,COPOMs!B:H,7)+prêmio_de_risco)</f>
        <v/>
      </c>
      <c r="I1081" s="3" t="str">
        <f>IF(Table1[[#This Row],[Tesouro Selic: Cenário 2]]="","",(H1081+1)^(1/252))</f>
        <v/>
      </c>
      <c r="J1081" s="2" t="str">
        <f>IF(Table1[[#This Row],[Column6]]="","",(1+J1080)*(I1081)-1)</f>
        <v/>
      </c>
      <c r="K1081" s="1" t="str">
        <f>IF(Table1[[#This Row],[Column1]]="","",VLOOKUP(A1081,COPOMs!B:K,10)+prêmio_de_risco)</f>
        <v/>
      </c>
      <c r="L1081" s="3" t="str">
        <f>IF(Table1[[#This Row],[Tesouro Selic: Cenário 3]]="","",(K1081+1)^(1/252))</f>
        <v/>
      </c>
      <c r="M1081" s="2" t="str">
        <f>IF(Table1[[#This Row],[Column8]]="","",(1+M1080)*(L1081)-1)</f>
        <v/>
      </c>
    </row>
    <row r="1082" spans="1:13" x14ac:dyDescent="0.25">
      <c r="A1082" s="15" t="str">
        <f t="shared" si="32"/>
        <v/>
      </c>
      <c r="B1082" s="25" t="str">
        <f t="shared" si="33"/>
        <v/>
      </c>
      <c r="C1082" s="3" t="str">
        <f>IF(Table1[[#This Row],[Tesouro Prefixado]]="","",(B1082+1)^(1/252))</f>
        <v/>
      </c>
      <c r="D1082" s="2" t="str">
        <f>IF(Table1[[#This Row],[Column2]]="","",(1+D1081)*(C1082)-1)</f>
        <v/>
      </c>
      <c r="E1082" s="1" t="str">
        <f>IF(Table1[[#This Row],[Column1]]="","",VLOOKUP(A1082,COPOMs!B:E,4)+prêmio_de_risco)</f>
        <v/>
      </c>
      <c r="F1082" s="3" t="str">
        <f>IF(Table1[[#This Row],[Tesouro Selic: Cenário 1]]="","",(E1082+1)^(1/252))</f>
        <v/>
      </c>
      <c r="G1082" s="2" t="str">
        <f>IF(Table1[[#This Row],[Column4]]="","",(1+G1081)*(F1082)-1)</f>
        <v/>
      </c>
      <c r="H1082" s="1" t="str">
        <f>IF(Table1[[#This Row],[Column1]]="","",VLOOKUP(A1082,COPOMs!B:H,7)+prêmio_de_risco)</f>
        <v/>
      </c>
      <c r="I1082" s="3" t="str">
        <f>IF(Table1[[#This Row],[Tesouro Selic: Cenário 2]]="","",(H1082+1)^(1/252))</f>
        <v/>
      </c>
      <c r="J1082" s="2" t="str">
        <f>IF(Table1[[#This Row],[Column6]]="","",(1+J1081)*(I1082)-1)</f>
        <v/>
      </c>
      <c r="K1082" s="1" t="str">
        <f>IF(Table1[[#This Row],[Column1]]="","",VLOOKUP(A1082,COPOMs!B:K,10)+prêmio_de_risco)</f>
        <v/>
      </c>
      <c r="L1082" s="3" t="str">
        <f>IF(Table1[[#This Row],[Tesouro Selic: Cenário 3]]="","",(K1082+1)^(1/252))</f>
        <v/>
      </c>
      <c r="M1082" s="2" t="str">
        <f>IF(Table1[[#This Row],[Column8]]="","",(1+M1081)*(L1082)-1)</f>
        <v/>
      </c>
    </row>
    <row r="1083" spans="1:13" x14ac:dyDescent="0.25">
      <c r="A1083" s="15" t="str">
        <f t="shared" si="32"/>
        <v/>
      </c>
      <c r="B1083" s="25" t="str">
        <f t="shared" si="33"/>
        <v/>
      </c>
      <c r="C1083" s="3" t="str">
        <f>IF(Table1[[#This Row],[Tesouro Prefixado]]="","",(B1083+1)^(1/252))</f>
        <v/>
      </c>
      <c r="D1083" s="2" t="str">
        <f>IF(Table1[[#This Row],[Column2]]="","",(1+D1082)*(C1083)-1)</f>
        <v/>
      </c>
      <c r="E1083" s="1" t="str">
        <f>IF(Table1[[#This Row],[Column1]]="","",VLOOKUP(A1083,COPOMs!B:E,4)+prêmio_de_risco)</f>
        <v/>
      </c>
      <c r="F1083" s="3" t="str">
        <f>IF(Table1[[#This Row],[Tesouro Selic: Cenário 1]]="","",(E1083+1)^(1/252))</f>
        <v/>
      </c>
      <c r="G1083" s="2" t="str">
        <f>IF(Table1[[#This Row],[Column4]]="","",(1+G1082)*(F1083)-1)</f>
        <v/>
      </c>
      <c r="H1083" s="1" t="str">
        <f>IF(Table1[[#This Row],[Column1]]="","",VLOOKUP(A1083,COPOMs!B:H,7)+prêmio_de_risco)</f>
        <v/>
      </c>
      <c r="I1083" s="3" t="str">
        <f>IF(Table1[[#This Row],[Tesouro Selic: Cenário 2]]="","",(H1083+1)^(1/252))</f>
        <v/>
      </c>
      <c r="J1083" s="2" t="str">
        <f>IF(Table1[[#This Row],[Column6]]="","",(1+J1082)*(I1083)-1)</f>
        <v/>
      </c>
      <c r="K1083" s="1" t="str">
        <f>IF(Table1[[#This Row],[Column1]]="","",VLOOKUP(A1083,COPOMs!B:K,10)+prêmio_de_risco)</f>
        <v/>
      </c>
      <c r="L1083" s="3" t="str">
        <f>IF(Table1[[#This Row],[Tesouro Selic: Cenário 3]]="","",(K1083+1)^(1/252))</f>
        <v/>
      </c>
      <c r="M1083" s="2" t="str">
        <f>IF(Table1[[#This Row],[Column8]]="","",(1+M1082)*(L1083)-1)</f>
        <v/>
      </c>
    </row>
    <row r="1084" spans="1:13" x14ac:dyDescent="0.25">
      <c r="A1084" s="15" t="str">
        <f t="shared" si="32"/>
        <v/>
      </c>
      <c r="B1084" s="25" t="str">
        <f t="shared" si="33"/>
        <v/>
      </c>
      <c r="C1084" s="3" t="str">
        <f>IF(Table1[[#This Row],[Tesouro Prefixado]]="","",(B1084+1)^(1/252))</f>
        <v/>
      </c>
      <c r="D1084" s="2" t="str">
        <f>IF(Table1[[#This Row],[Column2]]="","",(1+D1083)*(C1084)-1)</f>
        <v/>
      </c>
      <c r="E1084" s="1" t="str">
        <f>IF(Table1[[#This Row],[Column1]]="","",VLOOKUP(A1084,COPOMs!B:E,4)+prêmio_de_risco)</f>
        <v/>
      </c>
      <c r="F1084" s="3" t="str">
        <f>IF(Table1[[#This Row],[Tesouro Selic: Cenário 1]]="","",(E1084+1)^(1/252))</f>
        <v/>
      </c>
      <c r="G1084" s="2" t="str">
        <f>IF(Table1[[#This Row],[Column4]]="","",(1+G1083)*(F1084)-1)</f>
        <v/>
      </c>
      <c r="H1084" s="1" t="str">
        <f>IF(Table1[[#This Row],[Column1]]="","",VLOOKUP(A1084,COPOMs!B:H,7)+prêmio_de_risco)</f>
        <v/>
      </c>
      <c r="I1084" s="3" t="str">
        <f>IF(Table1[[#This Row],[Tesouro Selic: Cenário 2]]="","",(H1084+1)^(1/252))</f>
        <v/>
      </c>
      <c r="J1084" s="2" t="str">
        <f>IF(Table1[[#This Row],[Column6]]="","",(1+J1083)*(I1084)-1)</f>
        <v/>
      </c>
      <c r="K1084" s="1" t="str">
        <f>IF(Table1[[#This Row],[Column1]]="","",VLOOKUP(A1084,COPOMs!B:K,10)+prêmio_de_risco)</f>
        <v/>
      </c>
      <c r="L1084" s="3" t="str">
        <f>IF(Table1[[#This Row],[Tesouro Selic: Cenário 3]]="","",(K1084+1)^(1/252))</f>
        <v/>
      </c>
      <c r="M1084" s="2" t="str">
        <f>IF(Table1[[#This Row],[Column8]]="","",(1+M1083)*(L1084)-1)</f>
        <v/>
      </c>
    </row>
    <row r="1085" spans="1:13" x14ac:dyDescent="0.25">
      <c r="A1085" s="15" t="str">
        <f t="shared" si="32"/>
        <v/>
      </c>
      <c r="B1085" s="25" t="str">
        <f t="shared" si="33"/>
        <v/>
      </c>
      <c r="C1085" s="3" t="str">
        <f>IF(Table1[[#This Row],[Tesouro Prefixado]]="","",(B1085+1)^(1/252))</f>
        <v/>
      </c>
      <c r="D1085" s="2" t="str">
        <f>IF(Table1[[#This Row],[Column2]]="","",(1+D1084)*(C1085)-1)</f>
        <v/>
      </c>
      <c r="E1085" s="1" t="str">
        <f>IF(Table1[[#This Row],[Column1]]="","",VLOOKUP(A1085,COPOMs!B:E,4)+prêmio_de_risco)</f>
        <v/>
      </c>
      <c r="F1085" s="3" t="str">
        <f>IF(Table1[[#This Row],[Tesouro Selic: Cenário 1]]="","",(E1085+1)^(1/252))</f>
        <v/>
      </c>
      <c r="G1085" s="2" t="str">
        <f>IF(Table1[[#This Row],[Column4]]="","",(1+G1084)*(F1085)-1)</f>
        <v/>
      </c>
      <c r="H1085" s="1" t="str">
        <f>IF(Table1[[#This Row],[Column1]]="","",VLOOKUP(A1085,COPOMs!B:H,7)+prêmio_de_risco)</f>
        <v/>
      </c>
      <c r="I1085" s="3" t="str">
        <f>IF(Table1[[#This Row],[Tesouro Selic: Cenário 2]]="","",(H1085+1)^(1/252))</f>
        <v/>
      </c>
      <c r="J1085" s="2" t="str">
        <f>IF(Table1[[#This Row],[Column6]]="","",(1+J1084)*(I1085)-1)</f>
        <v/>
      </c>
      <c r="K1085" s="1" t="str">
        <f>IF(Table1[[#This Row],[Column1]]="","",VLOOKUP(A1085,COPOMs!B:K,10)+prêmio_de_risco)</f>
        <v/>
      </c>
      <c r="L1085" s="3" t="str">
        <f>IF(Table1[[#This Row],[Tesouro Selic: Cenário 3]]="","",(K1085+1)^(1/252))</f>
        <v/>
      </c>
      <c r="M1085" s="2" t="str">
        <f>IF(Table1[[#This Row],[Column8]]="","",(1+M1084)*(L1085)-1)</f>
        <v/>
      </c>
    </row>
    <row r="1086" spans="1:13" x14ac:dyDescent="0.25">
      <c r="A1086" s="15" t="str">
        <f t="shared" si="32"/>
        <v/>
      </c>
      <c r="B1086" s="25" t="str">
        <f t="shared" si="33"/>
        <v/>
      </c>
      <c r="C1086" s="3" t="str">
        <f>IF(Table1[[#This Row],[Tesouro Prefixado]]="","",(B1086+1)^(1/252))</f>
        <v/>
      </c>
      <c r="D1086" s="2" t="str">
        <f>IF(Table1[[#This Row],[Column2]]="","",(1+D1085)*(C1086)-1)</f>
        <v/>
      </c>
      <c r="E1086" s="1" t="str">
        <f>IF(Table1[[#This Row],[Column1]]="","",VLOOKUP(A1086,COPOMs!B:E,4)+prêmio_de_risco)</f>
        <v/>
      </c>
      <c r="F1086" s="3" t="str">
        <f>IF(Table1[[#This Row],[Tesouro Selic: Cenário 1]]="","",(E1086+1)^(1/252))</f>
        <v/>
      </c>
      <c r="G1086" s="2" t="str">
        <f>IF(Table1[[#This Row],[Column4]]="","",(1+G1085)*(F1086)-1)</f>
        <v/>
      </c>
      <c r="H1086" s="1" t="str">
        <f>IF(Table1[[#This Row],[Column1]]="","",VLOOKUP(A1086,COPOMs!B:H,7)+prêmio_de_risco)</f>
        <v/>
      </c>
      <c r="I1086" s="3" t="str">
        <f>IF(Table1[[#This Row],[Tesouro Selic: Cenário 2]]="","",(H1086+1)^(1/252))</f>
        <v/>
      </c>
      <c r="J1086" s="2" t="str">
        <f>IF(Table1[[#This Row],[Column6]]="","",(1+J1085)*(I1086)-1)</f>
        <v/>
      </c>
      <c r="K1086" s="1" t="str">
        <f>IF(Table1[[#This Row],[Column1]]="","",VLOOKUP(A1086,COPOMs!B:K,10)+prêmio_de_risco)</f>
        <v/>
      </c>
      <c r="L1086" s="3" t="str">
        <f>IF(Table1[[#This Row],[Tesouro Selic: Cenário 3]]="","",(K1086+1)^(1/252))</f>
        <v/>
      </c>
      <c r="M1086" s="2" t="str">
        <f>IF(Table1[[#This Row],[Column8]]="","",(1+M1085)*(L1086)-1)</f>
        <v/>
      </c>
    </row>
    <row r="1087" spans="1:13" x14ac:dyDescent="0.25">
      <c r="A1087" s="15" t="str">
        <f t="shared" si="32"/>
        <v/>
      </c>
      <c r="B1087" s="25" t="str">
        <f t="shared" si="33"/>
        <v/>
      </c>
      <c r="C1087" s="3" t="str">
        <f>IF(Table1[[#This Row],[Tesouro Prefixado]]="","",(B1087+1)^(1/252))</f>
        <v/>
      </c>
      <c r="D1087" s="2" t="str">
        <f>IF(Table1[[#This Row],[Column2]]="","",(1+D1086)*(C1087)-1)</f>
        <v/>
      </c>
      <c r="E1087" s="1" t="str">
        <f>IF(Table1[[#This Row],[Column1]]="","",VLOOKUP(A1087,COPOMs!B:E,4)+prêmio_de_risco)</f>
        <v/>
      </c>
      <c r="F1087" s="3" t="str">
        <f>IF(Table1[[#This Row],[Tesouro Selic: Cenário 1]]="","",(E1087+1)^(1/252))</f>
        <v/>
      </c>
      <c r="G1087" s="2" t="str">
        <f>IF(Table1[[#This Row],[Column4]]="","",(1+G1086)*(F1087)-1)</f>
        <v/>
      </c>
      <c r="H1087" s="1" t="str">
        <f>IF(Table1[[#This Row],[Column1]]="","",VLOOKUP(A1087,COPOMs!B:H,7)+prêmio_de_risco)</f>
        <v/>
      </c>
      <c r="I1087" s="3" t="str">
        <f>IF(Table1[[#This Row],[Tesouro Selic: Cenário 2]]="","",(H1087+1)^(1/252))</f>
        <v/>
      </c>
      <c r="J1087" s="2" t="str">
        <f>IF(Table1[[#This Row],[Column6]]="","",(1+J1086)*(I1087)-1)</f>
        <v/>
      </c>
      <c r="K1087" s="1" t="str">
        <f>IF(Table1[[#This Row],[Column1]]="","",VLOOKUP(A1087,COPOMs!B:K,10)+prêmio_de_risco)</f>
        <v/>
      </c>
      <c r="L1087" s="3" t="str">
        <f>IF(Table1[[#This Row],[Tesouro Selic: Cenário 3]]="","",(K1087+1)^(1/252))</f>
        <v/>
      </c>
      <c r="M1087" s="2" t="str">
        <f>IF(Table1[[#This Row],[Column8]]="","",(1+M1086)*(L1087)-1)</f>
        <v/>
      </c>
    </row>
    <row r="1088" spans="1:13" x14ac:dyDescent="0.25">
      <c r="A1088" s="15" t="str">
        <f t="shared" si="32"/>
        <v/>
      </c>
      <c r="B1088" s="25" t="str">
        <f t="shared" si="33"/>
        <v/>
      </c>
      <c r="C1088" s="3" t="str">
        <f>IF(Table1[[#This Row],[Tesouro Prefixado]]="","",(B1088+1)^(1/252))</f>
        <v/>
      </c>
      <c r="D1088" s="2" t="str">
        <f>IF(Table1[[#This Row],[Column2]]="","",(1+D1087)*(C1088)-1)</f>
        <v/>
      </c>
      <c r="E1088" s="1" t="str">
        <f>IF(Table1[[#This Row],[Column1]]="","",VLOOKUP(A1088,COPOMs!B:E,4)+prêmio_de_risco)</f>
        <v/>
      </c>
      <c r="F1088" s="3" t="str">
        <f>IF(Table1[[#This Row],[Tesouro Selic: Cenário 1]]="","",(E1088+1)^(1/252))</f>
        <v/>
      </c>
      <c r="G1088" s="2" t="str">
        <f>IF(Table1[[#This Row],[Column4]]="","",(1+G1087)*(F1088)-1)</f>
        <v/>
      </c>
      <c r="H1088" s="1" t="str">
        <f>IF(Table1[[#This Row],[Column1]]="","",VLOOKUP(A1088,COPOMs!B:H,7)+prêmio_de_risco)</f>
        <v/>
      </c>
      <c r="I1088" s="3" t="str">
        <f>IF(Table1[[#This Row],[Tesouro Selic: Cenário 2]]="","",(H1088+1)^(1/252))</f>
        <v/>
      </c>
      <c r="J1088" s="2" t="str">
        <f>IF(Table1[[#This Row],[Column6]]="","",(1+J1087)*(I1088)-1)</f>
        <v/>
      </c>
      <c r="K1088" s="1" t="str">
        <f>IF(Table1[[#This Row],[Column1]]="","",VLOOKUP(A1088,COPOMs!B:K,10)+prêmio_de_risco)</f>
        <v/>
      </c>
      <c r="L1088" s="3" t="str">
        <f>IF(Table1[[#This Row],[Tesouro Selic: Cenário 3]]="","",(K1088+1)^(1/252))</f>
        <v/>
      </c>
      <c r="M1088" s="2" t="str">
        <f>IF(Table1[[#This Row],[Column8]]="","",(1+M1087)*(L1088)-1)</f>
        <v/>
      </c>
    </row>
    <row r="1089" spans="1:13" x14ac:dyDescent="0.25">
      <c r="A1089" s="15" t="str">
        <f t="shared" si="32"/>
        <v/>
      </c>
      <c r="B1089" s="25" t="str">
        <f t="shared" si="33"/>
        <v/>
      </c>
      <c r="C1089" s="3" t="str">
        <f>IF(Table1[[#This Row],[Tesouro Prefixado]]="","",(B1089+1)^(1/252))</f>
        <v/>
      </c>
      <c r="D1089" s="2" t="str">
        <f>IF(Table1[[#This Row],[Column2]]="","",(1+D1088)*(C1089)-1)</f>
        <v/>
      </c>
      <c r="E1089" s="1" t="str">
        <f>IF(Table1[[#This Row],[Column1]]="","",VLOOKUP(A1089,COPOMs!B:E,4)+prêmio_de_risco)</f>
        <v/>
      </c>
      <c r="F1089" s="3" t="str">
        <f>IF(Table1[[#This Row],[Tesouro Selic: Cenário 1]]="","",(E1089+1)^(1/252))</f>
        <v/>
      </c>
      <c r="G1089" s="2" t="str">
        <f>IF(Table1[[#This Row],[Column4]]="","",(1+G1088)*(F1089)-1)</f>
        <v/>
      </c>
      <c r="H1089" s="1" t="str">
        <f>IF(Table1[[#This Row],[Column1]]="","",VLOOKUP(A1089,COPOMs!B:H,7)+prêmio_de_risco)</f>
        <v/>
      </c>
      <c r="I1089" s="3" t="str">
        <f>IF(Table1[[#This Row],[Tesouro Selic: Cenário 2]]="","",(H1089+1)^(1/252))</f>
        <v/>
      </c>
      <c r="J1089" s="2" t="str">
        <f>IF(Table1[[#This Row],[Column6]]="","",(1+J1088)*(I1089)-1)</f>
        <v/>
      </c>
      <c r="K1089" s="1" t="str">
        <f>IF(Table1[[#This Row],[Column1]]="","",VLOOKUP(A1089,COPOMs!B:K,10)+prêmio_de_risco)</f>
        <v/>
      </c>
      <c r="L1089" s="3" t="str">
        <f>IF(Table1[[#This Row],[Tesouro Selic: Cenário 3]]="","",(K1089+1)^(1/252))</f>
        <v/>
      </c>
      <c r="M1089" s="2" t="str">
        <f>IF(Table1[[#This Row],[Column8]]="","",(1+M1088)*(L1089)-1)</f>
        <v/>
      </c>
    </row>
    <row r="1090" spans="1:13" x14ac:dyDescent="0.25">
      <c r="A1090" s="15" t="str">
        <f t="shared" si="32"/>
        <v/>
      </c>
      <c r="B1090" s="25" t="str">
        <f t="shared" si="33"/>
        <v/>
      </c>
      <c r="C1090" s="3" t="str">
        <f>IF(Table1[[#This Row],[Tesouro Prefixado]]="","",(B1090+1)^(1/252))</f>
        <v/>
      </c>
      <c r="D1090" s="2" t="str">
        <f>IF(Table1[[#This Row],[Column2]]="","",(1+D1089)*(C1090)-1)</f>
        <v/>
      </c>
      <c r="E1090" s="1" t="str">
        <f>IF(Table1[[#This Row],[Column1]]="","",VLOOKUP(A1090,COPOMs!B:E,4)+prêmio_de_risco)</f>
        <v/>
      </c>
      <c r="F1090" s="3" t="str">
        <f>IF(Table1[[#This Row],[Tesouro Selic: Cenário 1]]="","",(E1090+1)^(1/252))</f>
        <v/>
      </c>
      <c r="G1090" s="2" t="str">
        <f>IF(Table1[[#This Row],[Column4]]="","",(1+G1089)*(F1090)-1)</f>
        <v/>
      </c>
      <c r="H1090" s="1" t="str">
        <f>IF(Table1[[#This Row],[Column1]]="","",VLOOKUP(A1090,COPOMs!B:H,7)+prêmio_de_risco)</f>
        <v/>
      </c>
      <c r="I1090" s="3" t="str">
        <f>IF(Table1[[#This Row],[Tesouro Selic: Cenário 2]]="","",(H1090+1)^(1/252))</f>
        <v/>
      </c>
      <c r="J1090" s="2" t="str">
        <f>IF(Table1[[#This Row],[Column6]]="","",(1+J1089)*(I1090)-1)</f>
        <v/>
      </c>
      <c r="K1090" s="1" t="str">
        <f>IF(Table1[[#This Row],[Column1]]="","",VLOOKUP(A1090,COPOMs!B:K,10)+prêmio_de_risco)</f>
        <v/>
      </c>
      <c r="L1090" s="3" t="str">
        <f>IF(Table1[[#This Row],[Tesouro Selic: Cenário 3]]="","",(K1090+1)^(1/252))</f>
        <v/>
      </c>
      <c r="M1090" s="2" t="str">
        <f>IF(Table1[[#This Row],[Column8]]="","",(1+M1089)*(L1090)-1)</f>
        <v/>
      </c>
    </row>
    <row r="1091" spans="1:13" x14ac:dyDescent="0.25">
      <c r="A1091" s="15" t="str">
        <f t="shared" ref="A1091:A1154" si="34">IFERROR(IF(WORKDAY(A1090,1,feriados)&lt;=vencimento,WORKDAY(A1090,1,feriados),""),"")</f>
        <v/>
      </c>
      <c r="B1091" s="25" t="str">
        <f t="shared" ref="B1091:B1154" si="35">IF(A1091="","",taxa_pré)</f>
        <v/>
      </c>
      <c r="C1091" s="3" t="str">
        <f>IF(Table1[[#This Row],[Tesouro Prefixado]]="","",(B1091+1)^(1/252))</f>
        <v/>
      </c>
      <c r="D1091" s="2" t="str">
        <f>IF(Table1[[#This Row],[Column2]]="","",(1+D1090)*(C1091)-1)</f>
        <v/>
      </c>
      <c r="E1091" s="1" t="str">
        <f>IF(Table1[[#This Row],[Column1]]="","",VLOOKUP(A1091,COPOMs!B:E,4)+prêmio_de_risco)</f>
        <v/>
      </c>
      <c r="F1091" s="3" t="str">
        <f>IF(Table1[[#This Row],[Tesouro Selic: Cenário 1]]="","",(E1091+1)^(1/252))</f>
        <v/>
      </c>
      <c r="G1091" s="2" t="str">
        <f>IF(Table1[[#This Row],[Column4]]="","",(1+G1090)*(F1091)-1)</f>
        <v/>
      </c>
      <c r="H1091" s="1" t="str">
        <f>IF(Table1[[#This Row],[Column1]]="","",VLOOKUP(A1091,COPOMs!B:H,7)+prêmio_de_risco)</f>
        <v/>
      </c>
      <c r="I1091" s="3" t="str">
        <f>IF(Table1[[#This Row],[Tesouro Selic: Cenário 2]]="","",(H1091+1)^(1/252))</f>
        <v/>
      </c>
      <c r="J1091" s="2" t="str">
        <f>IF(Table1[[#This Row],[Column6]]="","",(1+J1090)*(I1091)-1)</f>
        <v/>
      </c>
      <c r="K1091" s="1" t="str">
        <f>IF(Table1[[#This Row],[Column1]]="","",VLOOKUP(A1091,COPOMs!B:K,10)+prêmio_de_risco)</f>
        <v/>
      </c>
      <c r="L1091" s="3" t="str">
        <f>IF(Table1[[#This Row],[Tesouro Selic: Cenário 3]]="","",(K1091+1)^(1/252))</f>
        <v/>
      </c>
      <c r="M1091" s="2" t="str">
        <f>IF(Table1[[#This Row],[Column8]]="","",(1+M1090)*(L1091)-1)</f>
        <v/>
      </c>
    </row>
    <row r="1092" spans="1:13" x14ac:dyDescent="0.25">
      <c r="A1092" s="15" t="str">
        <f t="shared" si="34"/>
        <v/>
      </c>
      <c r="B1092" s="25" t="str">
        <f t="shared" si="35"/>
        <v/>
      </c>
      <c r="C1092" s="3" t="str">
        <f>IF(Table1[[#This Row],[Tesouro Prefixado]]="","",(B1092+1)^(1/252))</f>
        <v/>
      </c>
      <c r="D1092" s="2" t="str">
        <f>IF(Table1[[#This Row],[Column2]]="","",(1+D1091)*(C1092)-1)</f>
        <v/>
      </c>
      <c r="E1092" s="1" t="str">
        <f>IF(Table1[[#This Row],[Column1]]="","",VLOOKUP(A1092,COPOMs!B:E,4)+prêmio_de_risco)</f>
        <v/>
      </c>
      <c r="F1092" s="3" t="str">
        <f>IF(Table1[[#This Row],[Tesouro Selic: Cenário 1]]="","",(E1092+1)^(1/252))</f>
        <v/>
      </c>
      <c r="G1092" s="2" t="str">
        <f>IF(Table1[[#This Row],[Column4]]="","",(1+G1091)*(F1092)-1)</f>
        <v/>
      </c>
      <c r="H1092" s="1" t="str">
        <f>IF(Table1[[#This Row],[Column1]]="","",VLOOKUP(A1092,COPOMs!B:H,7)+prêmio_de_risco)</f>
        <v/>
      </c>
      <c r="I1092" s="3" t="str">
        <f>IF(Table1[[#This Row],[Tesouro Selic: Cenário 2]]="","",(H1092+1)^(1/252))</f>
        <v/>
      </c>
      <c r="J1092" s="2" t="str">
        <f>IF(Table1[[#This Row],[Column6]]="","",(1+J1091)*(I1092)-1)</f>
        <v/>
      </c>
      <c r="K1092" s="1" t="str">
        <f>IF(Table1[[#This Row],[Column1]]="","",VLOOKUP(A1092,COPOMs!B:K,10)+prêmio_de_risco)</f>
        <v/>
      </c>
      <c r="L1092" s="3" t="str">
        <f>IF(Table1[[#This Row],[Tesouro Selic: Cenário 3]]="","",(K1092+1)^(1/252))</f>
        <v/>
      </c>
      <c r="M1092" s="2" t="str">
        <f>IF(Table1[[#This Row],[Column8]]="","",(1+M1091)*(L1092)-1)</f>
        <v/>
      </c>
    </row>
    <row r="1093" spans="1:13" x14ac:dyDescent="0.25">
      <c r="A1093" s="15" t="str">
        <f t="shared" si="34"/>
        <v/>
      </c>
      <c r="B1093" s="25" t="str">
        <f t="shared" si="35"/>
        <v/>
      </c>
      <c r="C1093" s="3" t="str">
        <f>IF(Table1[[#This Row],[Tesouro Prefixado]]="","",(B1093+1)^(1/252))</f>
        <v/>
      </c>
      <c r="D1093" s="2" t="str">
        <f>IF(Table1[[#This Row],[Column2]]="","",(1+D1092)*(C1093)-1)</f>
        <v/>
      </c>
      <c r="E1093" s="1" t="str">
        <f>IF(Table1[[#This Row],[Column1]]="","",VLOOKUP(A1093,COPOMs!B:E,4)+prêmio_de_risco)</f>
        <v/>
      </c>
      <c r="F1093" s="3" t="str">
        <f>IF(Table1[[#This Row],[Tesouro Selic: Cenário 1]]="","",(E1093+1)^(1/252))</f>
        <v/>
      </c>
      <c r="G1093" s="2" t="str">
        <f>IF(Table1[[#This Row],[Column4]]="","",(1+G1092)*(F1093)-1)</f>
        <v/>
      </c>
      <c r="H1093" s="1" t="str">
        <f>IF(Table1[[#This Row],[Column1]]="","",VLOOKUP(A1093,COPOMs!B:H,7)+prêmio_de_risco)</f>
        <v/>
      </c>
      <c r="I1093" s="3" t="str">
        <f>IF(Table1[[#This Row],[Tesouro Selic: Cenário 2]]="","",(H1093+1)^(1/252))</f>
        <v/>
      </c>
      <c r="J1093" s="2" t="str">
        <f>IF(Table1[[#This Row],[Column6]]="","",(1+J1092)*(I1093)-1)</f>
        <v/>
      </c>
      <c r="K1093" s="1" t="str">
        <f>IF(Table1[[#This Row],[Column1]]="","",VLOOKUP(A1093,COPOMs!B:K,10)+prêmio_de_risco)</f>
        <v/>
      </c>
      <c r="L1093" s="3" t="str">
        <f>IF(Table1[[#This Row],[Tesouro Selic: Cenário 3]]="","",(K1093+1)^(1/252))</f>
        <v/>
      </c>
      <c r="M1093" s="2" t="str">
        <f>IF(Table1[[#This Row],[Column8]]="","",(1+M1092)*(L1093)-1)</f>
        <v/>
      </c>
    </row>
    <row r="1094" spans="1:13" x14ac:dyDescent="0.25">
      <c r="A1094" s="15" t="str">
        <f t="shared" si="34"/>
        <v/>
      </c>
      <c r="B1094" s="25" t="str">
        <f t="shared" si="35"/>
        <v/>
      </c>
      <c r="C1094" s="3" t="str">
        <f>IF(Table1[[#This Row],[Tesouro Prefixado]]="","",(B1094+1)^(1/252))</f>
        <v/>
      </c>
      <c r="D1094" s="2" t="str">
        <f>IF(Table1[[#This Row],[Column2]]="","",(1+D1093)*(C1094)-1)</f>
        <v/>
      </c>
      <c r="E1094" s="1" t="str">
        <f>IF(Table1[[#This Row],[Column1]]="","",VLOOKUP(A1094,COPOMs!B:E,4)+prêmio_de_risco)</f>
        <v/>
      </c>
      <c r="F1094" s="3" t="str">
        <f>IF(Table1[[#This Row],[Tesouro Selic: Cenário 1]]="","",(E1094+1)^(1/252))</f>
        <v/>
      </c>
      <c r="G1094" s="2" t="str">
        <f>IF(Table1[[#This Row],[Column4]]="","",(1+G1093)*(F1094)-1)</f>
        <v/>
      </c>
      <c r="H1094" s="1" t="str">
        <f>IF(Table1[[#This Row],[Column1]]="","",VLOOKUP(A1094,COPOMs!B:H,7)+prêmio_de_risco)</f>
        <v/>
      </c>
      <c r="I1094" s="3" t="str">
        <f>IF(Table1[[#This Row],[Tesouro Selic: Cenário 2]]="","",(H1094+1)^(1/252))</f>
        <v/>
      </c>
      <c r="J1094" s="2" t="str">
        <f>IF(Table1[[#This Row],[Column6]]="","",(1+J1093)*(I1094)-1)</f>
        <v/>
      </c>
      <c r="K1094" s="1" t="str">
        <f>IF(Table1[[#This Row],[Column1]]="","",VLOOKUP(A1094,COPOMs!B:K,10)+prêmio_de_risco)</f>
        <v/>
      </c>
      <c r="L1094" s="3" t="str">
        <f>IF(Table1[[#This Row],[Tesouro Selic: Cenário 3]]="","",(K1094+1)^(1/252))</f>
        <v/>
      </c>
      <c r="M1094" s="2" t="str">
        <f>IF(Table1[[#This Row],[Column8]]="","",(1+M1093)*(L1094)-1)</f>
        <v/>
      </c>
    </row>
    <row r="1095" spans="1:13" x14ac:dyDescent="0.25">
      <c r="A1095" s="15" t="str">
        <f t="shared" si="34"/>
        <v/>
      </c>
      <c r="B1095" s="25" t="str">
        <f t="shared" si="35"/>
        <v/>
      </c>
      <c r="C1095" s="3" t="str">
        <f>IF(Table1[[#This Row],[Tesouro Prefixado]]="","",(B1095+1)^(1/252))</f>
        <v/>
      </c>
      <c r="D1095" s="2" t="str">
        <f>IF(Table1[[#This Row],[Column2]]="","",(1+D1094)*(C1095)-1)</f>
        <v/>
      </c>
      <c r="E1095" s="1" t="str">
        <f>IF(Table1[[#This Row],[Column1]]="","",VLOOKUP(A1095,COPOMs!B:E,4)+prêmio_de_risco)</f>
        <v/>
      </c>
      <c r="F1095" s="3" t="str">
        <f>IF(Table1[[#This Row],[Tesouro Selic: Cenário 1]]="","",(E1095+1)^(1/252))</f>
        <v/>
      </c>
      <c r="G1095" s="2" t="str">
        <f>IF(Table1[[#This Row],[Column4]]="","",(1+G1094)*(F1095)-1)</f>
        <v/>
      </c>
      <c r="H1095" s="1" t="str">
        <f>IF(Table1[[#This Row],[Column1]]="","",VLOOKUP(A1095,COPOMs!B:H,7)+prêmio_de_risco)</f>
        <v/>
      </c>
      <c r="I1095" s="3" t="str">
        <f>IF(Table1[[#This Row],[Tesouro Selic: Cenário 2]]="","",(H1095+1)^(1/252))</f>
        <v/>
      </c>
      <c r="J1095" s="2" t="str">
        <f>IF(Table1[[#This Row],[Column6]]="","",(1+J1094)*(I1095)-1)</f>
        <v/>
      </c>
      <c r="K1095" s="1" t="str">
        <f>IF(Table1[[#This Row],[Column1]]="","",VLOOKUP(A1095,COPOMs!B:K,10)+prêmio_de_risco)</f>
        <v/>
      </c>
      <c r="L1095" s="3" t="str">
        <f>IF(Table1[[#This Row],[Tesouro Selic: Cenário 3]]="","",(K1095+1)^(1/252))</f>
        <v/>
      </c>
      <c r="M1095" s="2" t="str">
        <f>IF(Table1[[#This Row],[Column8]]="","",(1+M1094)*(L1095)-1)</f>
        <v/>
      </c>
    </row>
    <row r="1096" spans="1:13" x14ac:dyDescent="0.25">
      <c r="A1096" s="15" t="str">
        <f t="shared" si="34"/>
        <v/>
      </c>
      <c r="B1096" s="25" t="str">
        <f t="shared" si="35"/>
        <v/>
      </c>
      <c r="C1096" s="3" t="str">
        <f>IF(Table1[[#This Row],[Tesouro Prefixado]]="","",(B1096+1)^(1/252))</f>
        <v/>
      </c>
      <c r="D1096" s="2" t="str">
        <f>IF(Table1[[#This Row],[Column2]]="","",(1+D1095)*(C1096)-1)</f>
        <v/>
      </c>
      <c r="E1096" s="1" t="str">
        <f>IF(Table1[[#This Row],[Column1]]="","",VLOOKUP(A1096,COPOMs!B:E,4)+prêmio_de_risco)</f>
        <v/>
      </c>
      <c r="F1096" s="3" t="str">
        <f>IF(Table1[[#This Row],[Tesouro Selic: Cenário 1]]="","",(E1096+1)^(1/252))</f>
        <v/>
      </c>
      <c r="G1096" s="2" t="str">
        <f>IF(Table1[[#This Row],[Column4]]="","",(1+G1095)*(F1096)-1)</f>
        <v/>
      </c>
      <c r="H1096" s="1" t="str">
        <f>IF(Table1[[#This Row],[Column1]]="","",VLOOKUP(A1096,COPOMs!B:H,7)+prêmio_de_risco)</f>
        <v/>
      </c>
      <c r="I1096" s="3" t="str">
        <f>IF(Table1[[#This Row],[Tesouro Selic: Cenário 2]]="","",(H1096+1)^(1/252))</f>
        <v/>
      </c>
      <c r="J1096" s="2" t="str">
        <f>IF(Table1[[#This Row],[Column6]]="","",(1+J1095)*(I1096)-1)</f>
        <v/>
      </c>
      <c r="K1096" s="1" t="str">
        <f>IF(Table1[[#This Row],[Column1]]="","",VLOOKUP(A1096,COPOMs!B:K,10)+prêmio_de_risco)</f>
        <v/>
      </c>
      <c r="L1096" s="3" t="str">
        <f>IF(Table1[[#This Row],[Tesouro Selic: Cenário 3]]="","",(K1096+1)^(1/252))</f>
        <v/>
      </c>
      <c r="M1096" s="2" t="str">
        <f>IF(Table1[[#This Row],[Column8]]="","",(1+M1095)*(L1096)-1)</f>
        <v/>
      </c>
    </row>
    <row r="1097" spans="1:13" x14ac:dyDescent="0.25">
      <c r="A1097" s="15" t="str">
        <f t="shared" si="34"/>
        <v/>
      </c>
      <c r="B1097" s="25" t="str">
        <f t="shared" si="35"/>
        <v/>
      </c>
      <c r="C1097" s="3" t="str">
        <f>IF(Table1[[#This Row],[Tesouro Prefixado]]="","",(B1097+1)^(1/252))</f>
        <v/>
      </c>
      <c r="D1097" s="2" t="str">
        <f>IF(Table1[[#This Row],[Column2]]="","",(1+D1096)*(C1097)-1)</f>
        <v/>
      </c>
      <c r="E1097" s="1" t="str">
        <f>IF(Table1[[#This Row],[Column1]]="","",VLOOKUP(A1097,COPOMs!B:E,4)+prêmio_de_risco)</f>
        <v/>
      </c>
      <c r="F1097" s="3" t="str">
        <f>IF(Table1[[#This Row],[Tesouro Selic: Cenário 1]]="","",(E1097+1)^(1/252))</f>
        <v/>
      </c>
      <c r="G1097" s="2" t="str">
        <f>IF(Table1[[#This Row],[Column4]]="","",(1+G1096)*(F1097)-1)</f>
        <v/>
      </c>
      <c r="H1097" s="1" t="str">
        <f>IF(Table1[[#This Row],[Column1]]="","",VLOOKUP(A1097,COPOMs!B:H,7)+prêmio_de_risco)</f>
        <v/>
      </c>
      <c r="I1097" s="3" t="str">
        <f>IF(Table1[[#This Row],[Tesouro Selic: Cenário 2]]="","",(H1097+1)^(1/252))</f>
        <v/>
      </c>
      <c r="J1097" s="2" t="str">
        <f>IF(Table1[[#This Row],[Column6]]="","",(1+J1096)*(I1097)-1)</f>
        <v/>
      </c>
      <c r="K1097" s="1" t="str">
        <f>IF(Table1[[#This Row],[Column1]]="","",VLOOKUP(A1097,COPOMs!B:K,10)+prêmio_de_risco)</f>
        <v/>
      </c>
      <c r="L1097" s="3" t="str">
        <f>IF(Table1[[#This Row],[Tesouro Selic: Cenário 3]]="","",(K1097+1)^(1/252))</f>
        <v/>
      </c>
      <c r="M1097" s="2" t="str">
        <f>IF(Table1[[#This Row],[Column8]]="","",(1+M1096)*(L1097)-1)</f>
        <v/>
      </c>
    </row>
    <row r="1098" spans="1:13" x14ac:dyDescent="0.25">
      <c r="A1098" s="15" t="str">
        <f t="shared" si="34"/>
        <v/>
      </c>
      <c r="B1098" s="25" t="str">
        <f t="shared" si="35"/>
        <v/>
      </c>
      <c r="C1098" s="3" t="str">
        <f>IF(Table1[[#This Row],[Tesouro Prefixado]]="","",(B1098+1)^(1/252))</f>
        <v/>
      </c>
      <c r="D1098" s="2" t="str">
        <f>IF(Table1[[#This Row],[Column2]]="","",(1+D1097)*(C1098)-1)</f>
        <v/>
      </c>
      <c r="E1098" s="1" t="str">
        <f>IF(Table1[[#This Row],[Column1]]="","",VLOOKUP(A1098,COPOMs!B:E,4)+prêmio_de_risco)</f>
        <v/>
      </c>
      <c r="F1098" s="3" t="str">
        <f>IF(Table1[[#This Row],[Tesouro Selic: Cenário 1]]="","",(E1098+1)^(1/252))</f>
        <v/>
      </c>
      <c r="G1098" s="2" t="str">
        <f>IF(Table1[[#This Row],[Column4]]="","",(1+G1097)*(F1098)-1)</f>
        <v/>
      </c>
      <c r="H1098" s="1" t="str">
        <f>IF(Table1[[#This Row],[Column1]]="","",VLOOKUP(A1098,COPOMs!B:H,7)+prêmio_de_risco)</f>
        <v/>
      </c>
      <c r="I1098" s="3" t="str">
        <f>IF(Table1[[#This Row],[Tesouro Selic: Cenário 2]]="","",(H1098+1)^(1/252))</f>
        <v/>
      </c>
      <c r="J1098" s="2" t="str">
        <f>IF(Table1[[#This Row],[Column6]]="","",(1+J1097)*(I1098)-1)</f>
        <v/>
      </c>
      <c r="K1098" s="1" t="str">
        <f>IF(Table1[[#This Row],[Column1]]="","",VLOOKUP(A1098,COPOMs!B:K,10)+prêmio_de_risco)</f>
        <v/>
      </c>
      <c r="L1098" s="3" t="str">
        <f>IF(Table1[[#This Row],[Tesouro Selic: Cenário 3]]="","",(K1098+1)^(1/252))</f>
        <v/>
      </c>
      <c r="M1098" s="2" t="str">
        <f>IF(Table1[[#This Row],[Column8]]="","",(1+M1097)*(L1098)-1)</f>
        <v/>
      </c>
    </row>
    <row r="1099" spans="1:13" x14ac:dyDescent="0.25">
      <c r="A1099" s="15" t="str">
        <f t="shared" si="34"/>
        <v/>
      </c>
      <c r="B1099" s="25" t="str">
        <f t="shared" si="35"/>
        <v/>
      </c>
      <c r="C1099" s="3" t="str">
        <f>IF(Table1[[#This Row],[Tesouro Prefixado]]="","",(B1099+1)^(1/252))</f>
        <v/>
      </c>
      <c r="D1099" s="2" t="str">
        <f>IF(Table1[[#This Row],[Column2]]="","",(1+D1098)*(C1099)-1)</f>
        <v/>
      </c>
      <c r="E1099" s="1" t="str">
        <f>IF(Table1[[#This Row],[Column1]]="","",VLOOKUP(A1099,COPOMs!B:E,4)+prêmio_de_risco)</f>
        <v/>
      </c>
      <c r="F1099" s="3" t="str">
        <f>IF(Table1[[#This Row],[Tesouro Selic: Cenário 1]]="","",(E1099+1)^(1/252))</f>
        <v/>
      </c>
      <c r="G1099" s="2" t="str">
        <f>IF(Table1[[#This Row],[Column4]]="","",(1+G1098)*(F1099)-1)</f>
        <v/>
      </c>
      <c r="H1099" s="1" t="str">
        <f>IF(Table1[[#This Row],[Column1]]="","",VLOOKUP(A1099,COPOMs!B:H,7)+prêmio_de_risco)</f>
        <v/>
      </c>
      <c r="I1099" s="3" t="str">
        <f>IF(Table1[[#This Row],[Tesouro Selic: Cenário 2]]="","",(H1099+1)^(1/252))</f>
        <v/>
      </c>
      <c r="J1099" s="2" t="str">
        <f>IF(Table1[[#This Row],[Column6]]="","",(1+J1098)*(I1099)-1)</f>
        <v/>
      </c>
      <c r="K1099" s="1" t="str">
        <f>IF(Table1[[#This Row],[Column1]]="","",VLOOKUP(A1099,COPOMs!B:K,10)+prêmio_de_risco)</f>
        <v/>
      </c>
      <c r="L1099" s="3" t="str">
        <f>IF(Table1[[#This Row],[Tesouro Selic: Cenário 3]]="","",(K1099+1)^(1/252))</f>
        <v/>
      </c>
      <c r="M1099" s="2" t="str">
        <f>IF(Table1[[#This Row],[Column8]]="","",(1+M1098)*(L1099)-1)</f>
        <v/>
      </c>
    </row>
    <row r="1100" spans="1:13" x14ac:dyDescent="0.25">
      <c r="A1100" s="15" t="str">
        <f t="shared" si="34"/>
        <v/>
      </c>
      <c r="B1100" s="25" t="str">
        <f t="shared" si="35"/>
        <v/>
      </c>
      <c r="C1100" s="3" t="str">
        <f>IF(Table1[[#This Row],[Tesouro Prefixado]]="","",(B1100+1)^(1/252))</f>
        <v/>
      </c>
      <c r="D1100" s="2" t="str">
        <f>IF(Table1[[#This Row],[Column2]]="","",(1+D1099)*(C1100)-1)</f>
        <v/>
      </c>
      <c r="E1100" s="1" t="str">
        <f>IF(Table1[[#This Row],[Column1]]="","",VLOOKUP(A1100,COPOMs!B:E,4)+prêmio_de_risco)</f>
        <v/>
      </c>
      <c r="F1100" s="3" t="str">
        <f>IF(Table1[[#This Row],[Tesouro Selic: Cenário 1]]="","",(E1100+1)^(1/252))</f>
        <v/>
      </c>
      <c r="G1100" s="2" t="str">
        <f>IF(Table1[[#This Row],[Column4]]="","",(1+G1099)*(F1100)-1)</f>
        <v/>
      </c>
      <c r="H1100" s="1" t="str">
        <f>IF(Table1[[#This Row],[Column1]]="","",VLOOKUP(A1100,COPOMs!B:H,7)+prêmio_de_risco)</f>
        <v/>
      </c>
      <c r="I1100" s="3" t="str">
        <f>IF(Table1[[#This Row],[Tesouro Selic: Cenário 2]]="","",(H1100+1)^(1/252))</f>
        <v/>
      </c>
      <c r="J1100" s="2" t="str">
        <f>IF(Table1[[#This Row],[Column6]]="","",(1+J1099)*(I1100)-1)</f>
        <v/>
      </c>
      <c r="K1100" s="1" t="str">
        <f>IF(Table1[[#This Row],[Column1]]="","",VLOOKUP(A1100,COPOMs!B:K,10)+prêmio_de_risco)</f>
        <v/>
      </c>
      <c r="L1100" s="3" t="str">
        <f>IF(Table1[[#This Row],[Tesouro Selic: Cenário 3]]="","",(K1100+1)^(1/252))</f>
        <v/>
      </c>
      <c r="M1100" s="2" t="str">
        <f>IF(Table1[[#This Row],[Column8]]="","",(1+M1099)*(L1100)-1)</f>
        <v/>
      </c>
    </row>
    <row r="1101" spans="1:13" x14ac:dyDescent="0.25">
      <c r="A1101" s="15" t="str">
        <f t="shared" si="34"/>
        <v/>
      </c>
      <c r="B1101" s="25" t="str">
        <f t="shared" si="35"/>
        <v/>
      </c>
      <c r="C1101" s="3" t="str">
        <f>IF(Table1[[#This Row],[Tesouro Prefixado]]="","",(B1101+1)^(1/252))</f>
        <v/>
      </c>
      <c r="D1101" s="2" t="str">
        <f>IF(Table1[[#This Row],[Column2]]="","",(1+D1100)*(C1101)-1)</f>
        <v/>
      </c>
      <c r="E1101" s="1" t="str">
        <f>IF(Table1[[#This Row],[Column1]]="","",VLOOKUP(A1101,COPOMs!B:E,4)+prêmio_de_risco)</f>
        <v/>
      </c>
      <c r="F1101" s="3" t="str">
        <f>IF(Table1[[#This Row],[Tesouro Selic: Cenário 1]]="","",(E1101+1)^(1/252))</f>
        <v/>
      </c>
      <c r="G1101" s="2" t="str">
        <f>IF(Table1[[#This Row],[Column4]]="","",(1+G1100)*(F1101)-1)</f>
        <v/>
      </c>
      <c r="H1101" s="1" t="str">
        <f>IF(Table1[[#This Row],[Column1]]="","",VLOOKUP(A1101,COPOMs!B:H,7)+prêmio_de_risco)</f>
        <v/>
      </c>
      <c r="I1101" s="3" t="str">
        <f>IF(Table1[[#This Row],[Tesouro Selic: Cenário 2]]="","",(H1101+1)^(1/252))</f>
        <v/>
      </c>
      <c r="J1101" s="2" t="str">
        <f>IF(Table1[[#This Row],[Column6]]="","",(1+J1100)*(I1101)-1)</f>
        <v/>
      </c>
      <c r="K1101" s="1" t="str">
        <f>IF(Table1[[#This Row],[Column1]]="","",VLOOKUP(A1101,COPOMs!B:K,10)+prêmio_de_risco)</f>
        <v/>
      </c>
      <c r="L1101" s="3" t="str">
        <f>IF(Table1[[#This Row],[Tesouro Selic: Cenário 3]]="","",(K1101+1)^(1/252))</f>
        <v/>
      </c>
      <c r="M1101" s="2" t="str">
        <f>IF(Table1[[#This Row],[Column8]]="","",(1+M1100)*(L1101)-1)</f>
        <v/>
      </c>
    </row>
    <row r="1102" spans="1:13" x14ac:dyDescent="0.25">
      <c r="A1102" s="15" t="str">
        <f t="shared" si="34"/>
        <v/>
      </c>
      <c r="B1102" s="25" t="str">
        <f t="shared" si="35"/>
        <v/>
      </c>
      <c r="C1102" s="3" t="str">
        <f>IF(Table1[[#This Row],[Tesouro Prefixado]]="","",(B1102+1)^(1/252))</f>
        <v/>
      </c>
      <c r="D1102" s="2" t="str">
        <f>IF(Table1[[#This Row],[Column2]]="","",(1+D1101)*(C1102)-1)</f>
        <v/>
      </c>
      <c r="E1102" s="1" t="str">
        <f>IF(Table1[[#This Row],[Column1]]="","",VLOOKUP(A1102,COPOMs!B:E,4)+prêmio_de_risco)</f>
        <v/>
      </c>
      <c r="F1102" s="3" t="str">
        <f>IF(Table1[[#This Row],[Tesouro Selic: Cenário 1]]="","",(E1102+1)^(1/252))</f>
        <v/>
      </c>
      <c r="G1102" s="2" t="str">
        <f>IF(Table1[[#This Row],[Column4]]="","",(1+G1101)*(F1102)-1)</f>
        <v/>
      </c>
      <c r="H1102" s="1" t="str">
        <f>IF(Table1[[#This Row],[Column1]]="","",VLOOKUP(A1102,COPOMs!B:H,7)+prêmio_de_risco)</f>
        <v/>
      </c>
      <c r="I1102" s="3" t="str">
        <f>IF(Table1[[#This Row],[Tesouro Selic: Cenário 2]]="","",(H1102+1)^(1/252))</f>
        <v/>
      </c>
      <c r="J1102" s="2" t="str">
        <f>IF(Table1[[#This Row],[Column6]]="","",(1+J1101)*(I1102)-1)</f>
        <v/>
      </c>
      <c r="K1102" s="1" t="str">
        <f>IF(Table1[[#This Row],[Column1]]="","",VLOOKUP(A1102,COPOMs!B:K,10)+prêmio_de_risco)</f>
        <v/>
      </c>
      <c r="L1102" s="3" t="str">
        <f>IF(Table1[[#This Row],[Tesouro Selic: Cenário 3]]="","",(K1102+1)^(1/252))</f>
        <v/>
      </c>
      <c r="M1102" s="2" t="str">
        <f>IF(Table1[[#This Row],[Column8]]="","",(1+M1101)*(L1102)-1)</f>
        <v/>
      </c>
    </row>
    <row r="1103" spans="1:13" x14ac:dyDescent="0.25">
      <c r="A1103" s="15" t="str">
        <f t="shared" si="34"/>
        <v/>
      </c>
      <c r="B1103" s="25" t="str">
        <f t="shared" si="35"/>
        <v/>
      </c>
      <c r="C1103" s="3" t="str">
        <f>IF(Table1[[#This Row],[Tesouro Prefixado]]="","",(B1103+1)^(1/252))</f>
        <v/>
      </c>
      <c r="D1103" s="2" t="str">
        <f>IF(Table1[[#This Row],[Column2]]="","",(1+D1102)*(C1103)-1)</f>
        <v/>
      </c>
      <c r="E1103" s="1" t="str">
        <f>IF(Table1[[#This Row],[Column1]]="","",VLOOKUP(A1103,COPOMs!B:E,4)+prêmio_de_risco)</f>
        <v/>
      </c>
      <c r="F1103" s="3" t="str">
        <f>IF(Table1[[#This Row],[Tesouro Selic: Cenário 1]]="","",(E1103+1)^(1/252))</f>
        <v/>
      </c>
      <c r="G1103" s="2" t="str">
        <f>IF(Table1[[#This Row],[Column4]]="","",(1+G1102)*(F1103)-1)</f>
        <v/>
      </c>
      <c r="H1103" s="1" t="str">
        <f>IF(Table1[[#This Row],[Column1]]="","",VLOOKUP(A1103,COPOMs!B:H,7)+prêmio_de_risco)</f>
        <v/>
      </c>
      <c r="I1103" s="3" t="str">
        <f>IF(Table1[[#This Row],[Tesouro Selic: Cenário 2]]="","",(H1103+1)^(1/252))</f>
        <v/>
      </c>
      <c r="J1103" s="2" t="str">
        <f>IF(Table1[[#This Row],[Column6]]="","",(1+J1102)*(I1103)-1)</f>
        <v/>
      </c>
      <c r="K1103" s="1" t="str">
        <f>IF(Table1[[#This Row],[Column1]]="","",VLOOKUP(A1103,COPOMs!B:K,10)+prêmio_de_risco)</f>
        <v/>
      </c>
      <c r="L1103" s="3" t="str">
        <f>IF(Table1[[#This Row],[Tesouro Selic: Cenário 3]]="","",(K1103+1)^(1/252))</f>
        <v/>
      </c>
      <c r="M1103" s="2" t="str">
        <f>IF(Table1[[#This Row],[Column8]]="","",(1+M1102)*(L1103)-1)</f>
        <v/>
      </c>
    </row>
    <row r="1104" spans="1:13" x14ac:dyDescent="0.25">
      <c r="A1104" s="15" t="str">
        <f t="shared" si="34"/>
        <v/>
      </c>
      <c r="B1104" s="25" t="str">
        <f t="shared" si="35"/>
        <v/>
      </c>
      <c r="C1104" s="3" t="str">
        <f>IF(Table1[[#This Row],[Tesouro Prefixado]]="","",(B1104+1)^(1/252))</f>
        <v/>
      </c>
      <c r="D1104" s="2" t="str">
        <f>IF(Table1[[#This Row],[Column2]]="","",(1+D1103)*(C1104)-1)</f>
        <v/>
      </c>
      <c r="E1104" s="1" t="str">
        <f>IF(Table1[[#This Row],[Column1]]="","",VLOOKUP(A1104,COPOMs!B:E,4)+prêmio_de_risco)</f>
        <v/>
      </c>
      <c r="F1104" s="3" t="str">
        <f>IF(Table1[[#This Row],[Tesouro Selic: Cenário 1]]="","",(E1104+1)^(1/252))</f>
        <v/>
      </c>
      <c r="G1104" s="2" t="str">
        <f>IF(Table1[[#This Row],[Column4]]="","",(1+G1103)*(F1104)-1)</f>
        <v/>
      </c>
      <c r="H1104" s="1" t="str">
        <f>IF(Table1[[#This Row],[Column1]]="","",VLOOKUP(A1104,COPOMs!B:H,7)+prêmio_de_risco)</f>
        <v/>
      </c>
      <c r="I1104" s="3" t="str">
        <f>IF(Table1[[#This Row],[Tesouro Selic: Cenário 2]]="","",(H1104+1)^(1/252))</f>
        <v/>
      </c>
      <c r="J1104" s="2" t="str">
        <f>IF(Table1[[#This Row],[Column6]]="","",(1+J1103)*(I1104)-1)</f>
        <v/>
      </c>
      <c r="K1104" s="1" t="str">
        <f>IF(Table1[[#This Row],[Column1]]="","",VLOOKUP(A1104,COPOMs!B:K,10)+prêmio_de_risco)</f>
        <v/>
      </c>
      <c r="L1104" s="3" t="str">
        <f>IF(Table1[[#This Row],[Tesouro Selic: Cenário 3]]="","",(K1104+1)^(1/252))</f>
        <v/>
      </c>
      <c r="M1104" s="2" t="str">
        <f>IF(Table1[[#This Row],[Column8]]="","",(1+M1103)*(L1104)-1)</f>
        <v/>
      </c>
    </row>
    <row r="1105" spans="1:13" x14ac:dyDescent="0.25">
      <c r="A1105" s="15" t="str">
        <f t="shared" si="34"/>
        <v/>
      </c>
      <c r="B1105" s="25" t="str">
        <f t="shared" si="35"/>
        <v/>
      </c>
      <c r="C1105" s="3" t="str">
        <f>IF(Table1[[#This Row],[Tesouro Prefixado]]="","",(B1105+1)^(1/252))</f>
        <v/>
      </c>
      <c r="D1105" s="2" t="str">
        <f>IF(Table1[[#This Row],[Column2]]="","",(1+D1104)*(C1105)-1)</f>
        <v/>
      </c>
      <c r="E1105" s="1" t="str">
        <f>IF(Table1[[#This Row],[Column1]]="","",VLOOKUP(A1105,COPOMs!B:E,4)+prêmio_de_risco)</f>
        <v/>
      </c>
      <c r="F1105" s="3" t="str">
        <f>IF(Table1[[#This Row],[Tesouro Selic: Cenário 1]]="","",(E1105+1)^(1/252))</f>
        <v/>
      </c>
      <c r="G1105" s="2" t="str">
        <f>IF(Table1[[#This Row],[Column4]]="","",(1+G1104)*(F1105)-1)</f>
        <v/>
      </c>
      <c r="H1105" s="1" t="str">
        <f>IF(Table1[[#This Row],[Column1]]="","",VLOOKUP(A1105,COPOMs!B:H,7)+prêmio_de_risco)</f>
        <v/>
      </c>
      <c r="I1105" s="3" t="str">
        <f>IF(Table1[[#This Row],[Tesouro Selic: Cenário 2]]="","",(H1105+1)^(1/252))</f>
        <v/>
      </c>
      <c r="J1105" s="2" t="str">
        <f>IF(Table1[[#This Row],[Column6]]="","",(1+J1104)*(I1105)-1)</f>
        <v/>
      </c>
      <c r="K1105" s="1" t="str">
        <f>IF(Table1[[#This Row],[Column1]]="","",VLOOKUP(A1105,COPOMs!B:K,10)+prêmio_de_risco)</f>
        <v/>
      </c>
      <c r="L1105" s="3" t="str">
        <f>IF(Table1[[#This Row],[Tesouro Selic: Cenário 3]]="","",(K1105+1)^(1/252))</f>
        <v/>
      </c>
      <c r="M1105" s="2" t="str">
        <f>IF(Table1[[#This Row],[Column8]]="","",(1+M1104)*(L1105)-1)</f>
        <v/>
      </c>
    </row>
    <row r="1106" spans="1:13" x14ac:dyDescent="0.25">
      <c r="A1106" s="15" t="str">
        <f t="shared" si="34"/>
        <v/>
      </c>
      <c r="B1106" s="25" t="str">
        <f t="shared" si="35"/>
        <v/>
      </c>
      <c r="C1106" s="3" t="str">
        <f>IF(Table1[[#This Row],[Tesouro Prefixado]]="","",(B1106+1)^(1/252))</f>
        <v/>
      </c>
      <c r="D1106" s="2" t="str">
        <f>IF(Table1[[#This Row],[Column2]]="","",(1+D1105)*(C1106)-1)</f>
        <v/>
      </c>
      <c r="E1106" s="1" t="str">
        <f>IF(Table1[[#This Row],[Column1]]="","",VLOOKUP(A1106,COPOMs!B:E,4)+prêmio_de_risco)</f>
        <v/>
      </c>
      <c r="F1106" s="3" t="str">
        <f>IF(Table1[[#This Row],[Tesouro Selic: Cenário 1]]="","",(E1106+1)^(1/252))</f>
        <v/>
      </c>
      <c r="G1106" s="2" t="str">
        <f>IF(Table1[[#This Row],[Column4]]="","",(1+G1105)*(F1106)-1)</f>
        <v/>
      </c>
      <c r="H1106" s="1" t="str">
        <f>IF(Table1[[#This Row],[Column1]]="","",VLOOKUP(A1106,COPOMs!B:H,7)+prêmio_de_risco)</f>
        <v/>
      </c>
      <c r="I1106" s="3" t="str">
        <f>IF(Table1[[#This Row],[Tesouro Selic: Cenário 2]]="","",(H1106+1)^(1/252))</f>
        <v/>
      </c>
      <c r="J1106" s="2" t="str">
        <f>IF(Table1[[#This Row],[Column6]]="","",(1+J1105)*(I1106)-1)</f>
        <v/>
      </c>
      <c r="K1106" s="1" t="str">
        <f>IF(Table1[[#This Row],[Column1]]="","",VLOOKUP(A1106,COPOMs!B:K,10)+prêmio_de_risco)</f>
        <v/>
      </c>
      <c r="L1106" s="3" t="str">
        <f>IF(Table1[[#This Row],[Tesouro Selic: Cenário 3]]="","",(K1106+1)^(1/252))</f>
        <v/>
      </c>
      <c r="M1106" s="2" t="str">
        <f>IF(Table1[[#This Row],[Column8]]="","",(1+M1105)*(L1106)-1)</f>
        <v/>
      </c>
    </row>
    <row r="1107" spans="1:13" x14ac:dyDescent="0.25">
      <c r="A1107" s="15" t="str">
        <f t="shared" si="34"/>
        <v/>
      </c>
      <c r="B1107" s="25" t="str">
        <f t="shared" si="35"/>
        <v/>
      </c>
      <c r="C1107" s="3" t="str">
        <f>IF(Table1[[#This Row],[Tesouro Prefixado]]="","",(B1107+1)^(1/252))</f>
        <v/>
      </c>
      <c r="D1107" s="2" t="str">
        <f>IF(Table1[[#This Row],[Column2]]="","",(1+D1106)*(C1107)-1)</f>
        <v/>
      </c>
      <c r="E1107" s="1" t="str">
        <f>IF(Table1[[#This Row],[Column1]]="","",VLOOKUP(A1107,COPOMs!B:E,4)+prêmio_de_risco)</f>
        <v/>
      </c>
      <c r="F1107" s="3" t="str">
        <f>IF(Table1[[#This Row],[Tesouro Selic: Cenário 1]]="","",(E1107+1)^(1/252))</f>
        <v/>
      </c>
      <c r="G1107" s="2" t="str">
        <f>IF(Table1[[#This Row],[Column4]]="","",(1+G1106)*(F1107)-1)</f>
        <v/>
      </c>
      <c r="H1107" s="1" t="str">
        <f>IF(Table1[[#This Row],[Column1]]="","",VLOOKUP(A1107,COPOMs!B:H,7)+prêmio_de_risco)</f>
        <v/>
      </c>
      <c r="I1107" s="3" t="str">
        <f>IF(Table1[[#This Row],[Tesouro Selic: Cenário 2]]="","",(H1107+1)^(1/252))</f>
        <v/>
      </c>
      <c r="J1107" s="2" t="str">
        <f>IF(Table1[[#This Row],[Column6]]="","",(1+J1106)*(I1107)-1)</f>
        <v/>
      </c>
      <c r="K1107" s="1" t="str">
        <f>IF(Table1[[#This Row],[Column1]]="","",VLOOKUP(A1107,COPOMs!B:K,10)+prêmio_de_risco)</f>
        <v/>
      </c>
      <c r="L1107" s="3" t="str">
        <f>IF(Table1[[#This Row],[Tesouro Selic: Cenário 3]]="","",(K1107+1)^(1/252))</f>
        <v/>
      </c>
      <c r="M1107" s="2" t="str">
        <f>IF(Table1[[#This Row],[Column8]]="","",(1+M1106)*(L1107)-1)</f>
        <v/>
      </c>
    </row>
    <row r="1108" spans="1:13" x14ac:dyDescent="0.25">
      <c r="A1108" s="15" t="str">
        <f t="shared" si="34"/>
        <v/>
      </c>
      <c r="B1108" s="25" t="str">
        <f t="shared" si="35"/>
        <v/>
      </c>
      <c r="C1108" s="3" t="str">
        <f>IF(Table1[[#This Row],[Tesouro Prefixado]]="","",(B1108+1)^(1/252))</f>
        <v/>
      </c>
      <c r="D1108" s="2" t="str">
        <f>IF(Table1[[#This Row],[Column2]]="","",(1+D1107)*(C1108)-1)</f>
        <v/>
      </c>
      <c r="E1108" s="1" t="str">
        <f>IF(Table1[[#This Row],[Column1]]="","",VLOOKUP(A1108,COPOMs!B:E,4)+prêmio_de_risco)</f>
        <v/>
      </c>
      <c r="F1108" s="3" t="str">
        <f>IF(Table1[[#This Row],[Tesouro Selic: Cenário 1]]="","",(E1108+1)^(1/252))</f>
        <v/>
      </c>
      <c r="G1108" s="2" t="str">
        <f>IF(Table1[[#This Row],[Column4]]="","",(1+G1107)*(F1108)-1)</f>
        <v/>
      </c>
      <c r="H1108" s="1" t="str">
        <f>IF(Table1[[#This Row],[Column1]]="","",VLOOKUP(A1108,COPOMs!B:H,7)+prêmio_de_risco)</f>
        <v/>
      </c>
      <c r="I1108" s="3" t="str">
        <f>IF(Table1[[#This Row],[Tesouro Selic: Cenário 2]]="","",(H1108+1)^(1/252))</f>
        <v/>
      </c>
      <c r="J1108" s="2" t="str">
        <f>IF(Table1[[#This Row],[Column6]]="","",(1+J1107)*(I1108)-1)</f>
        <v/>
      </c>
      <c r="K1108" s="1" t="str">
        <f>IF(Table1[[#This Row],[Column1]]="","",VLOOKUP(A1108,COPOMs!B:K,10)+prêmio_de_risco)</f>
        <v/>
      </c>
      <c r="L1108" s="3" t="str">
        <f>IF(Table1[[#This Row],[Tesouro Selic: Cenário 3]]="","",(K1108+1)^(1/252))</f>
        <v/>
      </c>
      <c r="M1108" s="2" t="str">
        <f>IF(Table1[[#This Row],[Column8]]="","",(1+M1107)*(L1108)-1)</f>
        <v/>
      </c>
    </row>
    <row r="1109" spans="1:13" x14ac:dyDescent="0.25">
      <c r="A1109" s="15" t="str">
        <f t="shared" si="34"/>
        <v/>
      </c>
      <c r="B1109" s="25" t="str">
        <f t="shared" si="35"/>
        <v/>
      </c>
      <c r="C1109" s="3" t="str">
        <f>IF(Table1[[#This Row],[Tesouro Prefixado]]="","",(B1109+1)^(1/252))</f>
        <v/>
      </c>
      <c r="D1109" s="2" t="str">
        <f>IF(Table1[[#This Row],[Column2]]="","",(1+D1108)*(C1109)-1)</f>
        <v/>
      </c>
      <c r="E1109" s="1" t="str">
        <f>IF(Table1[[#This Row],[Column1]]="","",VLOOKUP(A1109,COPOMs!B:E,4)+prêmio_de_risco)</f>
        <v/>
      </c>
      <c r="F1109" s="3" t="str">
        <f>IF(Table1[[#This Row],[Tesouro Selic: Cenário 1]]="","",(E1109+1)^(1/252))</f>
        <v/>
      </c>
      <c r="G1109" s="2" t="str">
        <f>IF(Table1[[#This Row],[Column4]]="","",(1+G1108)*(F1109)-1)</f>
        <v/>
      </c>
      <c r="H1109" s="1" t="str">
        <f>IF(Table1[[#This Row],[Column1]]="","",VLOOKUP(A1109,COPOMs!B:H,7)+prêmio_de_risco)</f>
        <v/>
      </c>
      <c r="I1109" s="3" t="str">
        <f>IF(Table1[[#This Row],[Tesouro Selic: Cenário 2]]="","",(H1109+1)^(1/252))</f>
        <v/>
      </c>
      <c r="J1109" s="2" t="str">
        <f>IF(Table1[[#This Row],[Column6]]="","",(1+J1108)*(I1109)-1)</f>
        <v/>
      </c>
      <c r="K1109" s="1" t="str">
        <f>IF(Table1[[#This Row],[Column1]]="","",VLOOKUP(A1109,COPOMs!B:K,10)+prêmio_de_risco)</f>
        <v/>
      </c>
      <c r="L1109" s="3" t="str">
        <f>IF(Table1[[#This Row],[Tesouro Selic: Cenário 3]]="","",(K1109+1)^(1/252))</f>
        <v/>
      </c>
      <c r="M1109" s="2" t="str">
        <f>IF(Table1[[#This Row],[Column8]]="","",(1+M1108)*(L1109)-1)</f>
        <v/>
      </c>
    </row>
    <row r="1110" spans="1:13" x14ac:dyDescent="0.25">
      <c r="A1110" s="15" t="str">
        <f t="shared" si="34"/>
        <v/>
      </c>
      <c r="B1110" s="25" t="str">
        <f t="shared" si="35"/>
        <v/>
      </c>
      <c r="C1110" s="3" t="str">
        <f>IF(Table1[[#This Row],[Tesouro Prefixado]]="","",(B1110+1)^(1/252))</f>
        <v/>
      </c>
      <c r="D1110" s="2" t="str">
        <f>IF(Table1[[#This Row],[Column2]]="","",(1+D1109)*(C1110)-1)</f>
        <v/>
      </c>
      <c r="E1110" s="1" t="str">
        <f>IF(Table1[[#This Row],[Column1]]="","",VLOOKUP(A1110,COPOMs!B:E,4)+prêmio_de_risco)</f>
        <v/>
      </c>
      <c r="F1110" s="3" t="str">
        <f>IF(Table1[[#This Row],[Tesouro Selic: Cenário 1]]="","",(E1110+1)^(1/252))</f>
        <v/>
      </c>
      <c r="G1110" s="2" t="str">
        <f>IF(Table1[[#This Row],[Column4]]="","",(1+G1109)*(F1110)-1)</f>
        <v/>
      </c>
      <c r="H1110" s="1" t="str">
        <f>IF(Table1[[#This Row],[Column1]]="","",VLOOKUP(A1110,COPOMs!B:H,7)+prêmio_de_risco)</f>
        <v/>
      </c>
      <c r="I1110" s="3" t="str">
        <f>IF(Table1[[#This Row],[Tesouro Selic: Cenário 2]]="","",(H1110+1)^(1/252))</f>
        <v/>
      </c>
      <c r="J1110" s="2" t="str">
        <f>IF(Table1[[#This Row],[Column6]]="","",(1+J1109)*(I1110)-1)</f>
        <v/>
      </c>
      <c r="K1110" s="1" t="str">
        <f>IF(Table1[[#This Row],[Column1]]="","",VLOOKUP(A1110,COPOMs!B:K,10)+prêmio_de_risco)</f>
        <v/>
      </c>
      <c r="L1110" s="3" t="str">
        <f>IF(Table1[[#This Row],[Tesouro Selic: Cenário 3]]="","",(K1110+1)^(1/252))</f>
        <v/>
      </c>
      <c r="M1110" s="2" t="str">
        <f>IF(Table1[[#This Row],[Column8]]="","",(1+M1109)*(L1110)-1)</f>
        <v/>
      </c>
    </row>
    <row r="1111" spans="1:13" x14ac:dyDescent="0.25">
      <c r="A1111" s="15" t="str">
        <f t="shared" si="34"/>
        <v/>
      </c>
      <c r="B1111" s="25" t="str">
        <f t="shared" si="35"/>
        <v/>
      </c>
      <c r="C1111" s="3" t="str">
        <f>IF(Table1[[#This Row],[Tesouro Prefixado]]="","",(B1111+1)^(1/252))</f>
        <v/>
      </c>
      <c r="D1111" s="2" t="str">
        <f>IF(Table1[[#This Row],[Column2]]="","",(1+D1110)*(C1111)-1)</f>
        <v/>
      </c>
      <c r="E1111" s="1" t="str">
        <f>IF(Table1[[#This Row],[Column1]]="","",VLOOKUP(A1111,COPOMs!B:E,4)+prêmio_de_risco)</f>
        <v/>
      </c>
      <c r="F1111" s="3" t="str">
        <f>IF(Table1[[#This Row],[Tesouro Selic: Cenário 1]]="","",(E1111+1)^(1/252))</f>
        <v/>
      </c>
      <c r="G1111" s="2" t="str">
        <f>IF(Table1[[#This Row],[Column4]]="","",(1+G1110)*(F1111)-1)</f>
        <v/>
      </c>
      <c r="H1111" s="1" t="str">
        <f>IF(Table1[[#This Row],[Column1]]="","",VLOOKUP(A1111,COPOMs!B:H,7)+prêmio_de_risco)</f>
        <v/>
      </c>
      <c r="I1111" s="3" t="str">
        <f>IF(Table1[[#This Row],[Tesouro Selic: Cenário 2]]="","",(H1111+1)^(1/252))</f>
        <v/>
      </c>
      <c r="J1111" s="2" t="str">
        <f>IF(Table1[[#This Row],[Column6]]="","",(1+J1110)*(I1111)-1)</f>
        <v/>
      </c>
      <c r="K1111" s="1" t="str">
        <f>IF(Table1[[#This Row],[Column1]]="","",VLOOKUP(A1111,COPOMs!B:K,10)+prêmio_de_risco)</f>
        <v/>
      </c>
      <c r="L1111" s="3" t="str">
        <f>IF(Table1[[#This Row],[Tesouro Selic: Cenário 3]]="","",(K1111+1)^(1/252))</f>
        <v/>
      </c>
      <c r="M1111" s="2" t="str">
        <f>IF(Table1[[#This Row],[Column8]]="","",(1+M1110)*(L1111)-1)</f>
        <v/>
      </c>
    </row>
    <row r="1112" spans="1:13" x14ac:dyDescent="0.25">
      <c r="A1112" s="15" t="str">
        <f t="shared" si="34"/>
        <v/>
      </c>
      <c r="B1112" s="25" t="str">
        <f t="shared" si="35"/>
        <v/>
      </c>
      <c r="C1112" s="3" t="str">
        <f>IF(Table1[[#This Row],[Tesouro Prefixado]]="","",(B1112+1)^(1/252))</f>
        <v/>
      </c>
      <c r="D1112" s="2" t="str">
        <f>IF(Table1[[#This Row],[Column2]]="","",(1+D1111)*(C1112)-1)</f>
        <v/>
      </c>
      <c r="E1112" s="1" t="str">
        <f>IF(Table1[[#This Row],[Column1]]="","",VLOOKUP(A1112,COPOMs!B:E,4)+prêmio_de_risco)</f>
        <v/>
      </c>
      <c r="F1112" s="3" t="str">
        <f>IF(Table1[[#This Row],[Tesouro Selic: Cenário 1]]="","",(E1112+1)^(1/252))</f>
        <v/>
      </c>
      <c r="G1112" s="2" t="str">
        <f>IF(Table1[[#This Row],[Column4]]="","",(1+G1111)*(F1112)-1)</f>
        <v/>
      </c>
      <c r="H1112" s="1" t="str">
        <f>IF(Table1[[#This Row],[Column1]]="","",VLOOKUP(A1112,COPOMs!B:H,7)+prêmio_de_risco)</f>
        <v/>
      </c>
      <c r="I1112" s="3" t="str">
        <f>IF(Table1[[#This Row],[Tesouro Selic: Cenário 2]]="","",(H1112+1)^(1/252))</f>
        <v/>
      </c>
      <c r="J1112" s="2" t="str">
        <f>IF(Table1[[#This Row],[Column6]]="","",(1+J1111)*(I1112)-1)</f>
        <v/>
      </c>
      <c r="K1112" s="1" t="str">
        <f>IF(Table1[[#This Row],[Column1]]="","",VLOOKUP(A1112,COPOMs!B:K,10)+prêmio_de_risco)</f>
        <v/>
      </c>
      <c r="L1112" s="3" t="str">
        <f>IF(Table1[[#This Row],[Tesouro Selic: Cenário 3]]="","",(K1112+1)^(1/252))</f>
        <v/>
      </c>
      <c r="M1112" s="2" t="str">
        <f>IF(Table1[[#This Row],[Column8]]="","",(1+M1111)*(L1112)-1)</f>
        <v/>
      </c>
    </row>
    <row r="1113" spans="1:13" x14ac:dyDescent="0.25">
      <c r="A1113" s="15" t="str">
        <f t="shared" si="34"/>
        <v/>
      </c>
      <c r="B1113" s="25" t="str">
        <f t="shared" si="35"/>
        <v/>
      </c>
      <c r="C1113" s="3" t="str">
        <f>IF(Table1[[#This Row],[Tesouro Prefixado]]="","",(B1113+1)^(1/252))</f>
        <v/>
      </c>
      <c r="D1113" s="2" t="str">
        <f>IF(Table1[[#This Row],[Column2]]="","",(1+D1112)*(C1113)-1)</f>
        <v/>
      </c>
      <c r="E1113" s="1" t="str">
        <f>IF(Table1[[#This Row],[Column1]]="","",VLOOKUP(A1113,COPOMs!B:E,4)+prêmio_de_risco)</f>
        <v/>
      </c>
      <c r="F1113" s="3" t="str">
        <f>IF(Table1[[#This Row],[Tesouro Selic: Cenário 1]]="","",(E1113+1)^(1/252))</f>
        <v/>
      </c>
      <c r="G1113" s="2" t="str">
        <f>IF(Table1[[#This Row],[Column4]]="","",(1+G1112)*(F1113)-1)</f>
        <v/>
      </c>
      <c r="H1113" s="1" t="str">
        <f>IF(Table1[[#This Row],[Column1]]="","",VLOOKUP(A1113,COPOMs!B:H,7)+prêmio_de_risco)</f>
        <v/>
      </c>
      <c r="I1113" s="3" t="str">
        <f>IF(Table1[[#This Row],[Tesouro Selic: Cenário 2]]="","",(H1113+1)^(1/252))</f>
        <v/>
      </c>
      <c r="J1113" s="2" t="str">
        <f>IF(Table1[[#This Row],[Column6]]="","",(1+J1112)*(I1113)-1)</f>
        <v/>
      </c>
      <c r="K1113" s="1" t="str">
        <f>IF(Table1[[#This Row],[Column1]]="","",VLOOKUP(A1113,COPOMs!B:K,10)+prêmio_de_risco)</f>
        <v/>
      </c>
      <c r="L1113" s="3" t="str">
        <f>IF(Table1[[#This Row],[Tesouro Selic: Cenário 3]]="","",(K1113+1)^(1/252))</f>
        <v/>
      </c>
      <c r="M1113" s="2" t="str">
        <f>IF(Table1[[#This Row],[Column8]]="","",(1+M1112)*(L1113)-1)</f>
        <v/>
      </c>
    </row>
    <row r="1114" spans="1:13" x14ac:dyDescent="0.25">
      <c r="A1114" s="15" t="str">
        <f t="shared" si="34"/>
        <v/>
      </c>
      <c r="B1114" s="25" t="str">
        <f t="shared" si="35"/>
        <v/>
      </c>
      <c r="C1114" s="3" t="str">
        <f>IF(Table1[[#This Row],[Tesouro Prefixado]]="","",(B1114+1)^(1/252))</f>
        <v/>
      </c>
      <c r="D1114" s="2" t="str">
        <f>IF(Table1[[#This Row],[Column2]]="","",(1+D1113)*(C1114)-1)</f>
        <v/>
      </c>
      <c r="E1114" s="1" t="str">
        <f>IF(Table1[[#This Row],[Column1]]="","",VLOOKUP(A1114,COPOMs!B:E,4)+prêmio_de_risco)</f>
        <v/>
      </c>
      <c r="F1114" s="3" t="str">
        <f>IF(Table1[[#This Row],[Tesouro Selic: Cenário 1]]="","",(E1114+1)^(1/252))</f>
        <v/>
      </c>
      <c r="G1114" s="2" t="str">
        <f>IF(Table1[[#This Row],[Column4]]="","",(1+G1113)*(F1114)-1)</f>
        <v/>
      </c>
      <c r="H1114" s="1" t="str">
        <f>IF(Table1[[#This Row],[Column1]]="","",VLOOKUP(A1114,COPOMs!B:H,7)+prêmio_de_risco)</f>
        <v/>
      </c>
      <c r="I1114" s="3" t="str">
        <f>IF(Table1[[#This Row],[Tesouro Selic: Cenário 2]]="","",(H1114+1)^(1/252))</f>
        <v/>
      </c>
      <c r="J1114" s="2" t="str">
        <f>IF(Table1[[#This Row],[Column6]]="","",(1+J1113)*(I1114)-1)</f>
        <v/>
      </c>
      <c r="K1114" s="1" t="str">
        <f>IF(Table1[[#This Row],[Column1]]="","",VLOOKUP(A1114,COPOMs!B:K,10)+prêmio_de_risco)</f>
        <v/>
      </c>
      <c r="L1114" s="3" t="str">
        <f>IF(Table1[[#This Row],[Tesouro Selic: Cenário 3]]="","",(K1114+1)^(1/252))</f>
        <v/>
      </c>
      <c r="M1114" s="2" t="str">
        <f>IF(Table1[[#This Row],[Column8]]="","",(1+M1113)*(L1114)-1)</f>
        <v/>
      </c>
    </row>
    <row r="1115" spans="1:13" x14ac:dyDescent="0.25">
      <c r="A1115" s="15" t="str">
        <f t="shared" si="34"/>
        <v/>
      </c>
      <c r="B1115" s="25" t="str">
        <f t="shared" si="35"/>
        <v/>
      </c>
      <c r="C1115" s="3" t="str">
        <f>IF(Table1[[#This Row],[Tesouro Prefixado]]="","",(B1115+1)^(1/252))</f>
        <v/>
      </c>
      <c r="D1115" s="2" t="str">
        <f>IF(Table1[[#This Row],[Column2]]="","",(1+D1114)*(C1115)-1)</f>
        <v/>
      </c>
      <c r="E1115" s="1" t="str">
        <f>IF(Table1[[#This Row],[Column1]]="","",VLOOKUP(A1115,COPOMs!B:E,4)+prêmio_de_risco)</f>
        <v/>
      </c>
      <c r="F1115" s="3" t="str">
        <f>IF(Table1[[#This Row],[Tesouro Selic: Cenário 1]]="","",(E1115+1)^(1/252))</f>
        <v/>
      </c>
      <c r="G1115" s="2" t="str">
        <f>IF(Table1[[#This Row],[Column4]]="","",(1+G1114)*(F1115)-1)</f>
        <v/>
      </c>
      <c r="H1115" s="1" t="str">
        <f>IF(Table1[[#This Row],[Column1]]="","",VLOOKUP(A1115,COPOMs!B:H,7)+prêmio_de_risco)</f>
        <v/>
      </c>
      <c r="I1115" s="3" t="str">
        <f>IF(Table1[[#This Row],[Tesouro Selic: Cenário 2]]="","",(H1115+1)^(1/252))</f>
        <v/>
      </c>
      <c r="J1115" s="2" t="str">
        <f>IF(Table1[[#This Row],[Column6]]="","",(1+J1114)*(I1115)-1)</f>
        <v/>
      </c>
      <c r="K1115" s="1" t="str">
        <f>IF(Table1[[#This Row],[Column1]]="","",VLOOKUP(A1115,COPOMs!B:K,10)+prêmio_de_risco)</f>
        <v/>
      </c>
      <c r="L1115" s="3" t="str">
        <f>IF(Table1[[#This Row],[Tesouro Selic: Cenário 3]]="","",(K1115+1)^(1/252))</f>
        <v/>
      </c>
      <c r="M1115" s="2" t="str">
        <f>IF(Table1[[#This Row],[Column8]]="","",(1+M1114)*(L1115)-1)</f>
        <v/>
      </c>
    </row>
    <row r="1116" spans="1:13" x14ac:dyDescent="0.25">
      <c r="A1116" s="15" t="str">
        <f t="shared" si="34"/>
        <v/>
      </c>
      <c r="B1116" s="25" t="str">
        <f t="shared" si="35"/>
        <v/>
      </c>
      <c r="C1116" s="3" t="str">
        <f>IF(Table1[[#This Row],[Tesouro Prefixado]]="","",(B1116+1)^(1/252))</f>
        <v/>
      </c>
      <c r="D1116" s="2" t="str">
        <f>IF(Table1[[#This Row],[Column2]]="","",(1+D1115)*(C1116)-1)</f>
        <v/>
      </c>
      <c r="E1116" s="1" t="str">
        <f>IF(Table1[[#This Row],[Column1]]="","",VLOOKUP(A1116,COPOMs!B:E,4)+prêmio_de_risco)</f>
        <v/>
      </c>
      <c r="F1116" s="3" t="str">
        <f>IF(Table1[[#This Row],[Tesouro Selic: Cenário 1]]="","",(E1116+1)^(1/252))</f>
        <v/>
      </c>
      <c r="G1116" s="2" t="str">
        <f>IF(Table1[[#This Row],[Column4]]="","",(1+G1115)*(F1116)-1)</f>
        <v/>
      </c>
      <c r="H1116" s="1" t="str">
        <f>IF(Table1[[#This Row],[Column1]]="","",VLOOKUP(A1116,COPOMs!B:H,7)+prêmio_de_risco)</f>
        <v/>
      </c>
      <c r="I1116" s="3" t="str">
        <f>IF(Table1[[#This Row],[Tesouro Selic: Cenário 2]]="","",(H1116+1)^(1/252))</f>
        <v/>
      </c>
      <c r="J1116" s="2" t="str">
        <f>IF(Table1[[#This Row],[Column6]]="","",(1+J1115)*(I1116)-1)</f>
        <v/>
      </c>
      <c r="K1116" s="1" t="str">
        <f>IF(Table1[[#This Row],[Column1]]="","",VLOOKUP(A1116,COPOMs!B:K,10)+prêmio_de_risco)</f>
        <v/>
      </c>
      <c r="L1116" s="3" t="str">
        <f>IF(Table1[[#This Row],[Tesouro Selic: Cenário 3]]="","",(K1116+1)^(1/252))</f>
        <v/>
      </c>
      <c r="M1116" s="2" t="str">
        <f>IF(Table1[[#This Row],[Column8]]="","",(1+M1115)*(L1116)-1)</f>
        <v/>
      </c>
    </row>
    <row r="1117" spans="1:13" x14ac:dyDescent="0.25">
      <c r="A1117" s="15" t="str">
        <f t="shared" si="34"/>
        <v/>
      </c>
      <c r="B1117" s="25" t="str">
        <f t="shared" si="35"/>
        <v/>
      </c>
      <c r="C1117" s="3" t="str">
        <f>IF(Table1[[#This Row],[Tesouro Prefixado]]="","",(B1117+1)^(1/252))</f>
        <v/>
      </c>
      <c r="D1117" s="2" t="str">
        <f>IF(Table1[[#This Row],[Column2]]="","",(1+D1116)*(C1117)-1)</f>
        <v/>
      </c>
      <c r="E1117" s="1" t="str">
        <f>IF(Table1[[#This Row],[Column1]]="","",VLOOKUP(A1117,COPOMs!B:E,4)+prêmio_de_risco)</f>
        <v/>
      </c>
      <c r="F1117" s="3" t="str">
        <f>IF(Table1[[#This Row],[Tesouro Selic: Cenário 1]]="","",(E1117+1)^(1/252))</f>
        <v/>
      </c>
      <c r="G1117" s="2" t="str">
        <f>IF(Table1[[#This Row],[Column4]]="","",(1+G1116)*(F1117)-1)</f>
        <v/>
      </c>
      <c r="H1117" s="1" t="str">
        <f>IF(Table1[[#This Row],[Column1]]="","",VLOOKUP(A1117,COPOMs!B:H,7)+prêmio_de_risco)</f>
        <v/>
      </c>
      <c r="I1117" s="3" t="str">
        <f>IF(Table1[[#This Row],[Tesouro Selic: Cenário 2]]="","",(H1117+1)^(1/252))</f>
        <v/>
      </c>
      <c r="J1117" s="2" t="str">
        <f>IF(Table1[[#This Row],[Column6]]="","",(1+J1116)*(I1117)-1)</f>
        <v/>
      </c>
      <c r="K1117" s="1" t="str">
        <f>IF(Table1[[#This Row],[Column1]]="","",VLOOKUP(A1117,COPOMs!B:K,10)+prêmio_de_risco)</f>
        <v/>
      </c>
      <c r="L1117" s="3" t="str">
        <f>IF(Table1[[#This Row],[Tesouro Selic: Cenário 3]]="","",(K1117+1)^(1/252))</f>
        <v/>
      </c>
      <c r="M1117" s="2" t="str">
        <f>IF(Table1[[#This Row],[Column8]]="","",(1+M1116)*(L1117)-1)</f>
        <v/>
      </c>
    </row>
    <row r="1118" spans="1:13" x14ac:dyDescent="0.25">
      <c r="A1118" s="15" t="str">
        <f t="shared" si="34"/>
        <v/>
      </c>
      <c r="B1118" s="25" t="str">
        <f t="shared" si="35"/>
        <v/>
      </c>
      <c r="C1118" s="3" t="str">
        <f>IF(Table1[[#This Row],[Tesouro Prefixado]]="","",(B1118+1)^(1/252))</f>
        <v/>
      </c>
      <c r="D1118" s="2" t="str">
        <f>IF(Table1[[#This Row],[Column2]]="","",(1+D1117)*(C1118)-1)</f>
        <v/>
      </c>
      <c r="E1118" s="1" t="str">
        <f>IF(Table1[[#This Row],[Column1]]="","",VLOOKUP(A1118,COPOMs!B:E,4)+prêmio_de_risco)</f>
        <v/>
      </c>
      <c r="F1118" s="3" t="str">
        <f>IF(Table1[[#This Row],[Tesouro Selic: Cenário 1]]="","",(E1118+1)^(1/252))</f>
        <v/>
      </c>
      <c r="G1118" s="2" t="str">
        <f>IF(Table1[[#This Row],[Column4]]="","",(1+G1117)*(F1118)-1)</f>
        <v/>
      </c>
      <c r="H1118" s="1" t="str">
        <f>IF(Table1[[#This Row],[Column1]]="","",VLOOKUP(A1118,COPOMs!B:H,7)+prêmio_de_risco)</f>
        <v/>
      </c>
      <c r="I1118" s="3" t="str">
        <f>IF(Table1[[#This Row],[Tesouro Selic: Cenário 2]]="","",(H1118+1)^(1/252))</f>
        <v/>
      </c>
      <c r="J1118" s="2" t="str">
        <f>IF(Table1[[#This Row],[Column6]]="","",(1+J1117)*(I1118)-1)</f>
        <v/>
      </c>
      <c r="K1118" s="1" t="str">
        <f>IF(Table1[[#This Row],[Column1]]="","",VLOOKUP(A1118,COPOMs!B:K,10)+prêmio_de_risco)</f>
        <v/>
      </c>
      <c r="L1118" s="3" t="str">
        <f>IF(Table1[[#This Row],[Tesouro Selic: Cenário 3]]="","",(K1118+1)^(1/252))</f>
        <v/>
      </c>
      <c r="M1118" s="2" t="str">
        <f>IF(Table1[[#This Row],[Column8]]="","",(1+M1117)*(L1118)-1)</f>
        <v/>
      </c>
    </row>
    <row r="1119" spans="1:13" x14ac:dyDescent="0.25">
      <c r="A1119" s="15" t="str">
        <f t="shared" si="34"/>
        <v/>
      </c>
      <c r="B1119" s="25" t="str">
        <f t="shared" si="35"/>
        <v/>
      </c>
      <c r="C1119" s="3" t="str">
        <f>IF(Table1[[#This Row],[Tesouro Prefixado]]="","",(B1119+1)^(1/252))</f>
        <v/>
      </c>
      <c r="D1119" s="2" t="str">
        <f>IF(Table1[[#This Row],[Column2]]="","",(1+D1118)*(C1119)-1)</f>
        <v/>
      </c>
      <c r="E1119" s="1" t="str">
        <f>IF(Table1[[#This Row],[Column1]]="","",VLOOKUP(A1119,COPOMs!B:E,4)+prêmio_de_risco)</f>
        <v/>
      </c>
      <c r="F1119" s="3" t="str">
        <f>IF(Table1[[#This Row],[Tesouro Selic: Cenário 1]]="","",(E1119+1)^(1/252))</f>
        <v/>
      </c>
      <c r="G1119" s="2" t="str">
        <f>IF(Table1[[#This Row],[Column4]]="","",(1+G1118)*(F1119)-1)</f>
        <v/>
      </c>
      <c r="H1119" s="1" t="str">
        <f>IF(Table1[[#This Row],[Column1]]="","",VLOOKUP(A1119,COPOMs!B:H,7)+prêmio_de_risco)</f>
        <v/>
      </c>
      <c r="I1119" s="3" t="str">
        <f>IF(Table1[[#This Row],[Tesouro Selic: Cenário 2]]="","",(H1119+1)^(1/252))</f>
        <v/>
      </c>
      <c r="J1119" s="2" t="str">
        <f>IF(Table1[[#This Row],[Column6]]="","",(1+J1118)*(I1119)-1)</f>
        <v/>
      </c>
      <c r="K1119" s="1" t="str">
        <f>IF(Table1[[#This Row],[Column1]]="","",VLOOKUP(A1119,COPOMs!B:K,10)+prêmio_de_risco)</f>
        <v/>
      </c>
      <c r="L1119" s="3" t="str">
        <f>IF(Table1[[#This Row],[Tesouro Selic: Cenário 3]]="","",(K1119+1)^(1/252))</f>
        <v/>
      </c>
      <c r="M1119" s="2" t="str">
        <f>IF(Table1[[#This Row],[Column8]]="","",(1+M1118)*(L1119)-1)</f>
        <v/>
      </c>
    </row>
    <row r="1120" spans="1:13" x14ac:dyDescent="0.25">
      <c r="A1120" s="15" t="str">
        <f t="shared" si="34"/>
        <v/>
      </c>
      <c r="B1120" s="25" t="str">
        <f t="shared" si="35"/>
        <v/>
      </c>
      <c r="C1120" s="3" t="str">
        <f>IF(Table1[[#This Row],[Tesouro Prefixado]]="","",(B1120+1)^(1/252))</f>
        <v/>
      </c>
      <c r="D1120" s="2" t="str">
        <f>IF(Table1[[#This Row],[Column2]]="","",(1+D1119)*(C1120)-1)</f>
        <v/>
      </c>
      <c r="E1120" s="1" t="str">
        <f>IF(Table1[[#This Row],[Column1]]="","",VLOOKUP(A1120,COPOMs!B:E,4)+prêmio_de_risco)</f>
        <v/>
      </c>
      <c r="F1120" s="3" t="str">
        <f>IF(Table1[[#This Row],[Tesouro Selic: Cenário 1]]="","",(E1120+1)^(1/252))</f>
        <v/>
      </c>
      <c r="G1120" s="2" t="str">
        <f>IF(Table1[[#This Row],[Column4]]="","",(1+G1119)*(F1120)-1)</f>
        <v/>
      </c>
      <c r="H1120" s="1" t="str">
        <f>IF(Table1[[#This Row],[Column1]]="","",VLOOKUP(A1120,COPOMs!B:H,7)+prêmio_de_risco)</f>
        <v/>
      </c>
      <c r="I1120" s="3" t="str">
        <f>IF(Table1[[#This Row],[Tesouro Selic: Cenário 2]]="","",(H1120+1)^(1/252))</f>
        <v/>
      </c>
      <c r="J1120" s="2" t="str">
        <f>IF(Table1[[#This Row],[Column6]]="","",(1+J1119)*(I1120)-1)</f>
        <v/>
      </c>
      <c r="K1120" s="1" t="str">
        <f>IF(Table1[[#This Row],[Column1]]="","",VLOOKUP(A1120,COPOMs!B:K,10)+prêmio_de_risco)</f>
        <v/>
      </c>
      <c r="L1120" s="3" t="str">
        <f>IF(Table1[[#This Row],[Tesouro Selic: Cenário 3]]="","",(K1120+1)^(1/252))</f>
        <v/>
      </c>
      <c r="M1120" s="2" t="str">
        <f>IF(Table1[[#This Row],[Column8]]="","",(1+M1119)*(L1120)-1)</f>
        <v/>
      </c>
    </row>
    <row r="1121" spans="1:13" x14ac:dyDescent="0.25">
      <c r="A1121" s="15" t="str">
        <f t="shared" si="34"/>
        <v/>
      </c>
      <c r="B1121" s="25" t="str">
        <f t="shared" si="35"/>
        <v/>
      </c>
      <c r="C1121" s="3" t="str">
        <f>IF(Table1[[#This Row],[Tesouro Prefixado]]="","",(B1121+1)^(1/252))</f>
        <v/>
      </c>
      <c r="D1121" s="2" t="str">
        <f>IF(Table1[[#This Row],[Column2]]="","",(1+D1120)*(C1121)-1)</f>
        <v/>
      </c>
      <c r="E1121" s="1" t="str">
        <f>IF(Table1[[#This Row],[Column1]]="","",VLOOKUP(A1121,COPOMs!B:E,4)+prêmio_de_risco)</f>
        <v/>
      </c>
      <c r="F1121" s="3" t="str">
        <f>IF(Table1[[#This Row],[Tesouro Selic: Cenário 1]]="","",(E1121+1)^(1/252))</f>
        <v/>
      </c>
      <c r="G1121" s="2" t="str">
        <f>IF(Table1[[#This Row],[Column4]]="","",(1+G1120)*(F1121)-1)</f>
        <v/>
      </c>
      <c r="H1121" s="1" t="str">
        <f>IF(Table1[[#This Row],[Column1]]="","",VLOOKUP(A1121,COPOMs!B:H,7)+prêmio_de_risco)</f>
        <v/>
      </c>
      <c r="I1121" s="3" t="str">
        <f>IF(Table1[[#This Row],[Tesouro Selic: Cenário 2]]="","",(H1121+1)^(1/252))</f>
        <v/>
      </c>
      <c r="J1121" s="2" t="str">
        <f>IF(Table1[[#This Row],[Column6]]="","",(1+J1120)*(I1121)-1)</f>
        <v/>
      </c>
      <c r="K1121" s="1" t="str">
        <f>IF(Table1[[#This Row],[Column1]]="","",VLOOKUP(A1121,COPOMs!B:K,10)+prêmio_de_risco)</f>
        <v/>
      </c>
      <c r="L1121" s="3" t="str">
        <f>IF(Table1[[#This Row],[Tesouro Selic: Cenário 3]]="","",(K1121+1)^(1/252))</f>
        <v/>
      </c>
      <c r="M1121" s="2" t="str">
        <f>IF(Table1[[#This Row],[Column8]]="","",(1+M1120)*(L1121)-1)</f>
        <v/>
      </c>
    </row>
    <row r="1122" spans="1:13" x14ac:dyDescent="0.25">
      <c r="A1122" s="15" t="str">
        <f t="shared" si="34"/>
        <v/>
      </c>
      <c r="B1122" s="25" t="str">
        <f t="shared" si="35"/>
        <v/>
      </c>
      <c r="C1122" s="3" t="str">
        <f>IF(Table1[[#This Row],[Tesouro Prefixado]]="","",(B1122+1)^(1/252))</f>
        <v/>
      </c>
      <c r="D1122" s="2" t="str">
        <f>IF(Table1[[#This Row],[Column2]]="","",(1+D1121)*(C1122)-1)</f>
        <v/>
      </c>
      <c r="E1122" s="1" t="str">
        <f>IF(Table1[[#This Row],[Column1]]="","",VLOOKUP(A1122,COPOMs!B:E,4)+prêmio_de_risco)</f>
        <v/>
      </c>
      <c r="F1122" s="3" t="str">
        <f>IF(Table1[[#This Row],[Tesouro Selic: Cenário 1]]="","",(E1122+1)^(1/252))</f>
        <v/>
      </c>
      <c r="G1122" s="2" t="str">
        <f>IF(Table1[[#This Row],[Column4]]="","",(1+G1121)*(F1122)-1)</f>
        <v/>
      </c>
      <c r="H1122" s="1" t="str">
        <f>IF(Table1[[#This Row],[Column1]]="","",VLOOKUP(A1122,COPOMs!B:H,7)+prêmio_de_risco)</f>
        <v/>
      </c>
      <c r="I1122" s="3" t="str">
        <f>IF(Table1[[#This Row],[Tesouro Selic: Cenário 2]]="","",(H1122+1)^(1/252))</f>
        <v/>
      </c>
      <c r="J1122" s="2" t="str">
        <f>IF(Table1[[#This Row],[Column6]]="","",(1+J1121)*(I1122)-1)</f>
        <v/>
      </c>
      <c r="K1122" s="1" t="str">
        <f>IF(Table1[[#This Row],[Column1]]="","",VLOOKUP(A1122,COPOMs!B:K,10)+prêmio_de_risco)</f>
        <v/>
      </c>
      <c r="L1122" s="3" t="str">
        <f>IF(Table1[[#This Row],[Tesouro Selic: Cenário 3]]="","",(K1122+1)^(1/252))</f>
        <v/>
      </c>
      <c r="M1122" s="2" t="str">
        <f>IF(Table1[[#This Row],[Column8]]="","",(1+M1121)*(L1122)-1)</f>
        <v/>
      </c>
    </row>
    <row r="1123" spans="1:13" x14ac:dyDescent="0.25">
      <c r="A1123" s="15" t="str">
        <f t="shared" si="34"/>
        <v/>
      </c>
      <c r="B1123" s="25" t="str">
        <f t="shared" si="35"/>
        <v/>
      </c>
      <c r="C1123" s="3" t="str">
        <f>IF(Table1[[#This Row],[Tesouro Prefixado]]="","",(B1123+1)^(1/252))</f>
        <v/>
      </c>
      <c r="D1123" s="2" t="str">
        <f>IF(Table1[[#This Row],[Column2]]="","",(1+D1122)*(C1123)-1)</f>
        <v/>
      </c>
      <c r="E1123" s="1" t="str">
        <f>IF(Table1[[#This Row],[Column1]]="","",VLOOKUP(A1123,COPOMs!B:E,4)+prêmio_de_risco)</f>
        <v/>
      </c>
      <c r="F1123" s="3" t="str">
        <f>IF(Table1[[#This Row],[Tesouro Selic: Cenário 1]]="","",(E1123+1)^(1/252))</f>
        <v/>
      </c>
      <c r="G1123" s="2" t="str">
        <f>IF(Table1[[#This Row],[Column4]]="","",(1+G1122)*(F1123)-1)</f>
        <v/>
      </c>
      <c r="H1123" s="1" t="str">
        <f>IF(Table1[[#This Row],[Column1]]="","",VLOOKUP(A1123,COPOMs!B:H,7)+prêmio_de_risco)</f>
        <v/>
      </c>
      <c r="I1123" s="3" t="str">
        <f>IF(Table1[[#This Row],[Tesouro Selic: Cenário 2]]="","",(H1123+1)^(1/252))</f>
        <v/>
      </c>
      <c r="J1123" s="2" t="str">
        <f>IF(Table1[[#This Row],[Column6]]="","",(1+J1122)*(I1123)-1)</f>
        <v/>
      </c>
      <c r="K1123" s="1" t="str">
        <f>IF(Table1[[#This Row],[Column1]]="","",VLOOKUP(A1123,COPOMs!B:K,10)+prêmio_de_risco)</f>
        <v/>
      </c>
      <c r="L1123" s="3" t="str">
        <f>IF(Table1[[#This Row],[Tesouro Selic: Cenário 3]]="","",(K1123+1)^(1/252))</f>
        <v/>
      </c>
      <c r="M1123" s="2" t="str">
        <f>IF(Table1[[#This Row],[Column8]]="","",(1+M1122)*(L1123)-1)</f>
        <v/>
      </c>
    </row>
    <row r="1124" spans="1:13" x14ac:dyDescent="0.25">
      <c r="A1124" s="15" t="str">
        <f t="shared" si="34"/>
        <v/>
      </c>
      <c r="B1124" s="25" t="str">
        <f t="shared" si="35"/>
        <v/>
      </c>
      <c r="C1124" s="3" t="str">
        <f>IF(Table1[[#This Row],[Tesouro Prefixado]]="","",(B1124+1)^(1/252))</f>
        <v/>
      </c>
      <c r="D1124" s="2" t="str">
        <f>IF(Table1[[#This Row],[Column2]]="","",(1+D1123)*(C1124)-1)</f>
        <v/>
      </c>
      <c r="E1124" s="1" t="str">
        <f>IF(Table1[[#This Row],[Column1]]="","",VLOOKUP(A1124,COPOMs!B:E,4)+prêmio_de_risco)</f>
        <v/>
      </c>
      <c r="F1124" s="3" t="str">
        <f>IF(Table1[[#This Row],[Tesouro Selic: Cenário 1]]="","",(E1124+1)^(1/252))</f>
        <v/>
      </c>
      <c r="G1124" s="2" t="str">
        <f>IF(Table1[[#This Row],[Column4]]="","",(1+G1123)*(F1124)-1)</f>
        <v/>
      </c>
      <c r="H1124" s="1" t="str">
        <f>IF(Table1[[#This Row],[Column1]]="","",VLOOKUP(A1124,COPOMs!B:H,7)+prêmio_de_risco)</f>
        <v/>
      </c>
      <c r="I1124" s="3" t="str">
        <f>IF(Table1[[#This Row],[Tesouro Selic: Cenário 2]]="","",(H1124+1)^(1/252))</f>
        <v/>
      </c>
      <c r="J1124" s="2" t="str">
        <f>IF(Table1[[#This Row],[Column6]]="","",(1+J1123)*(I1124)-1)</f>
        <v/>
      </c>
      <c r="K1124" s="1" t="str">
        <f>IF(Table1[[#This Row],[Column1]]="","",VLOOKUP(A1124,COPOMs!B:K,10)+prêmio_de_risco)</f>
        <v/>
      </c>
      <c r="L1124" s="3" t="str">
        <f>IF(Table1[[#This Row],[Tesouro Selic: Cenário 3]]="","",(K1124+1)^(1/252))</f>
        <v/>
      </c>
      <c r="M1124" s="2" t="str">
        <f>IF(Table1[[#This Row],[Column8]]="","",(1+M1123)*(L1124)-1)</f>
        <v/>
      </c>
    </row>
    <row r="1125" spans="1:13" x14ac:dyDescent="0.25">
      <c r="A1125" s="15" t="str">
        <f t="shared" si="34"/>
        <v/>
      </c>
      <c r="B1125" s="25" t="str">
        <f t="shared" si="35"/>
        <v/>
      </c>
      <c r="C1125" s="3" t="str">
        <f>IF(Table1[[#This Row],[Tesouro Prefixado]]="","",(B1125+1)^(1/252))</f>
        <v/>
      </c>
      <c r="D1125" s="2" t="str">
        <f>IF(Table1[[#This Row],[Column2]]="","",(1+D1124)*(C1125)-1)</f>
        <v/>
      </c>
      <c r="E1125" s="1" t="str">
        <f>IF(Table1[[#This Row],[Column1]]="","",VLOOKUP(A1125,COPOMs!B:E,4)+prêmio_de_risco)</f>
        <v/>
      </c>
      <c r="F1125" s="3" t="str">
        <f>IF(Table1[[#This Row],[Tesouro Selic: Cenário 1]]="","",(E1125+1)^(1/252))</f>
        <v/>
      </c>
      <c r="G1125" s="2" t="str">
        <f>IF(Table1[[#This Row],[Column4]]="","",(1+G1124)*(F1125)-1)</f>
        <v/>
      </c>
      <c r="H1125" s="1" t="str">
        <f>IF(Table1[[#This Row],[Column1]]="","",VLOOKUP(A1125,COPOMs!B:H,7)+prêmio_de_risco)</f>
        <v/>
      </c>
      <c r="I1125" s="3" t="str">
        <f>IF(Table1[[#This Row],[Tesouro Selic: Cenário 2]]="","",(H1125+1)^(1/252))</f>
        <v/>
      </c>
      <c r="J1125" s="2" t="str">
        <f>IF(Table1[[#This Row],[Column6]]="","",(1+J1124)*(I1125)-1)</f>
        <v/>
      </c>
      <c r="K1125" s="1" t="str">
        <f>IF(Table1[[#This Row],[Column1]]="","",VLOOKUP(A1125,COPOMs!B:K,10)+prêmio_de_risco)</f>
        <v/>
      </c>
      <c r="L1125" s="3" t="str">
        <f>IF(Table1[[#This Row],[Tesouro Selic: Cenário 3]]="","",(K1125+1)^(1/252))</f>
        <v/>
      </c>
      <c r="M1125" s="2" t="str">
        <f>IF(Table1[[#This Row],[Column8]]="","",(1+M1124)*(L1125)-1)</f>
        <v/>
      </c>
    </row>
    <row r="1126" spans="1:13" x14ac:dyDescent="0.25">
      <c r="A1126" s="15" t="str">
        <f t="shared" si="34"/>
        <v/>
      </c>
      <c r="B1126" s="25" t="str">
        <f t="shared" si="35"/>
        <v/>
      </c>
      <c r="C1126" s="3" t="str">
        <f>IF(Table1[[#This Row],[Tesouro Prefixado]]="","",(B1126+1)^(1/252))</f>
        <v/>
      </c>
      <c r="D1126" s="2" t="str">
        <f>IF(Table1[[#This Row],[Column2]]="","",(1+D1125)*(C1126)-1)</f>
        <v/>
      </c>
      <c r="E1126" s="1" t="str">
        <f>IF(Table1[[#This Row],[Column1]]="","",VLOOKUP(A1126,COPOMs!B:E,4)+prêmio_de_risco)</f>
        <v/>
      </c>
      <c r="F1126" s="3" t="str">
        <f>IF(Table1[[#This Row],[Tesouro Selic: Cenário 1]]="","",(E1126+1)^(1/252))</f>
        <v/>
      </c>
      <c r="G1126" s="2" t="str">
        <f>IF(Table1[[#This Row],[Column4]]="","",(1+G1125)*(F1126)-1)</f>
        <v/>
      </c>
      <c r="H1126" s="1" t="str">
        <f>IF(Table1[[#This Row],[Column1]]="","",VLOOKUP(A1126,COPOMs!B:H,7)+prêmio_de_risco)</f>
        <v/>
      </c>
      <c r="I1126" s="3" t="str">
        <f>IF(Table1[[#This Row],[Tesouro Selic: Cenário 2]]="","",(H1126+1)^(1/252))</f>
        <v/>
      </c>
      <c r="J1126" s="2" t="str">
        <f>IF(Table1[[#This Row],[Column6]]="","",(1+J1125)*(I1126)-1)</f>
        <v/>
      </c>
      <c r="K1126" s="1" t="str">
        <f>IF(Table1[[#This Row],[Column1]]="","",VLOOKUP(A1126,COPOMs!B:K,10)+prêmio_de_risco)</f>
        <v/>
      </c>
      <c r="L1126" s="3" t="str">
        <f>IF(Table1[[#This Row],[Tesouro Selic: Cenário 3]]="","",(K1126+1)^(1/252))</f>
        <v/>
      </c>
      <c r="M1126" s="2" t="str">
        <f>IF(Table1[[#This Row],[Column8]]="","",(1+M1125)*(L1126)-1)</f>
        <v/>
      </c>
    </row>
    <row r="1127" spans="1:13" x14ac:dyDescent="0.25">
      <c r="A1127" s="15" t="str">
        <f t="shared" si="34"/>
        <v/>
      </c>
      <c r="B1127" s="25" t="str">
        <f t="shared" si="35"/>
        <v/>
      </c>
      <c r="C1127" s="3" t="str">
        <f>IF(Table1[[#This Row],[Tesouro Prefixado]]="","",(B1127+1)^(1/252))</f>
        <v/>
      </c>
      <c r="D1127" s="2" t="str">
        <f>IF(Table1[[#This Row],[Column2]]="","",(1+D1126)*(C1127)-1)</f>
        <v/>
      </c>
      <c r="E1127" s="1" t="str">
        <f>IF(Table1[[#This Row],[Column1]]="","",VLOOKUP(A1127,COPOMs!B:E,4)+prêmio_de_risco)</f>
        <v/>
      </c>
      <c r="F1127" s="3" t="str">
        <f>IF(Table1[[#This Row],[Tesouro Selic: Cenário 1]]="","",(E1127+1)^(1/252))</f>
        <v/>
      </c>
      <c r="G1127" s="2" t="str">
        <f>IF(Table1[[#This Row],[Column4]]="","",(1+G1126)*(F1127)-1)</f>
        <v/>
      </c>
      <c r="H1127" s="1" t="str">
        <f>IF(Table1[[#This Row],[Column1]]="","",VLOOKUP(A1127,COPOMs!B:H,7)+prêmio_de_risco)</f>
        <v/>
      </c>
      <c r="I1127" s="3" t="str">
        <f>IF(Table1[[#This Row],[Tesouro Selic: Cenário 2]]="","",(H1127+1)^(1/252))</f>
        <v/>
      </c>
      <c r="J1127" s="2" t="str">
        <f>IF(Table1[[#This Row],[Column6]]="","",(1+J1126)*(I1127)-1)</f>
        <v/>
      </c>
      <c r="K1127" s="1" t="str">
        <f>IF(Table1[[#This Row],[Column1]]="","",VLOOKUP(A1127,COPOMs!B:K,10)+prêmio_de_risco)</f>
        <v/>
      </c>
      <c r="L1127" s="3" t="str">
        <f>IF(Table1[[#This Row],[Tesouro Selic: Cenário 3]]="","",(K1127+1)^(1/252))</f>
        <v/>
      </c>
      <c r="M1127" s="2" t="str">
        <f>IF(Table1[[#This Row],[Column8]]="","",(1+M1126)*(L1127)-1)</f>
        <v/>
      </c>
    </row>
    <row r="1128" spans="1:13" x14ac:dyDescent="0.25">
      <c r="A1128" s="15" t="str">
        <f t="shared" si="34"/>
        <v/>
      </c>
      <c r="B1128" s="25" t="str">
        <f t="shared" si="35"/>
        <v/>
      </c>
      <c r="C1128" s="3" t="str">
        <f>IF(Table1[[#This Row],[Tesouro Prefixado]]="","",(B1128+1)^(1/252))</f>
        <v/>
      </c>
      <c r="D1128" s="2" t="str">
        <f>IF(Table1[[#This Row],[Column2]]="","",(1+D1127)*(C1128)-1)</f>
        <v/>
      </c>
      <c r="E1128" s="1" t="str">
        <f>IF(Table1[[#This Row],[Column1]]="","",VLOOKUP(A1128,COPOMs!B:E,4)+prêmio_de_risco)</f>
        <v/>
      </c>
      <c r="F1128" s="3" t="str">
        <f>IF(Table1[[#This Row],[Tesouro Selic: Cenário 1]]="","",(E1128+1)^(1/252))</f>
        <v/>
      </c>
      <c r="G1128" s="2" t="str">
        <f>IF(Table1[[#This Row],[Column4]]="","",(1+G1127)*(F1128)-1)</f>
        <v/>
      </c>
      <c r="H1128" s="1" t="str">
        <f>IF(Table1[[#This Row],[Column1]]="","",VLOOKUP(A1128,COPOMs!B:H,7)+prêmio_de_risco)</f>
        <v/>
      </c>
      <c r="I1128" s="3" t="str">
        <f>IF(Table1[[#This Row],[Tesouro Selic: Cenário 2]]="","",(H1128+1)^(1/252))</f>
        <v/>
      </c>
      <c r="J1128" s="2" t="str">
        <f>IF(Table1[[#This Row],[Column6]]="","",(1+J1127)*(I1128)-1)</f>
        <v/>
      </c>
      <c r="K1128" s="1" t="str">
        <f>IF(Table1[[#This Row],[Column1]]="","",VLOOKUP(A1128,COPOMs!B:K,10)+prêmio_de_risco)</f>
        <v/>
      </c>
      <c r="L1128" s="3" t="str">
        <f>IF(Table1[[#This Row],[Tesouro Selic: Cenário 3]]="","",(K1128+1)^(1/252))</f>
        <v/>
      </c>
      <c r="M1128" s="2" t="str">
        <f>IF(Table1[[#This Row],[Column8]]="","",(1+M1127)*(L1128)-1)</f>
        <v/>
      </c>
    </row>
    <row r="1129" spans="1:13" x14ac:dyDescent="0.25">
      <c r="A1129" s="15" t="str">
        <f t="shared" si="34"/>
        <v/>
      </c>
      <c r="B1129" s="25" t="str">
        <f t="shared" si="35"/>
        <v/>
      </c>
      <c r="C1129" s="3" t="str">
        <f>IF(Table1[[#This Row],[Tesouro Prefixado]]="","",(B1129+1)^(1/252))</f>
        <v/>
      </c>
      <c r="D1129" s="2" t="str">
        <f>IF(Table1[[#This Row],[Column2]]="","",(1+D1128)*(C1129)-1)</f>
        <v/>
      </c>
      <c r="E1129" s="1" t="str">
        <f>IF(Table1[[#This Row],[Column1]]="","",VLOOKUP(A1129,COPOMs!B:E,4)+prêmio_de_risco)</f>
        <v/>
      </c>
      <c r="F1129" s="3" t="str">
        <f>IF(Table1[[#This Row],[Tesouro Selic: Cenário 1]]="","",(E1129+1)^(1/252))</f>
        <v/>
      </c>
      <c r="G1129" s="2" t="str">
        <f>IF(Table1[[#This Row],[Column4]]="","",(1+G1128)*(F1129)-1)</f>
        <v/>
      </c>
      <c r="H1129" s="1" t="str">
        <f>IF(Table1[[#This Row],[Column1]]="","",VLOOKUP(A1129,COPOMs!B:H,7)+prêmio_de_risco)</f>
        <v/>
      </c>
      <c r="I1129" s="3" t="str">
        <f>IF(Table1[[#This Row],[Tesouro Selic: Cenário 2]]="","",(H1129+1)^(1/252))</f>
        <v/>
      </c>
      <c r="J1129" s="2" t="str">
        <f>IF(Table1[[#This Row],[Column6]]="","",(1+J1128)*(I1129)-1)</f>
        <v/>
      </c>
      <c r="K1129" s="1" t="str">
        <f>IF(Table1[[#This Row],[Column1]]="","",VLOOKUP(A1129,COPOMs!B:K,10)+prêmio_de_risco)</f>
        <v/>
      </c>
      <c r="L1129" s="3" t="str">
        <f>IF(Table1[[#This Row],[Tesouro Selic: Cenário 3]]="","",(K1129+1)^(1/252))</f>
        <v/>
      </c>
      <c r="M1129" s="2" t="str">
        <f>IF(Table1[[#This Row],[Column8]]="","",(1+M1128)*(L1129)-1)</f>
        <v/>
      </c>
    </row>
    <row r="1130" spans="1:13" x14ac:dyDescent="0.25">
      <c r="A1130" s="15" t="str">
        <f t="shared" si="34"/>
        <v/>
      </c>
      <c r="B1130" s="25" t="str">
        <f t="shared" si="35"/>
        <v/>
      </c>
      <c r="C1130" s="3" t="str">
        <f>IF(Table1[[#This Row],[Tesouro Prefixado]]="","",(B1130+1)^(1/252))</f>
        <v/>
      </c>
      <c r="D1130" s="2" t="str">
        <f>IF(Table1[[#This Row],[Column2]]="","",(1+D1129)*(C1130)-1)</f>
        <v/>
      </c>
      <c r="E1130" s="1" t="str">
        <f>IF(Table1[[#This Row],[Column1]]="","",VLOOKUP(A1130,COPOMs!B:E,4)+prêmio_de_risco)</f>
        <v/>
      </c>
      <c r="F1130" s="3" t="str">
        <f>IF(Table1[[#This Row],[Tesouro Selic: Cenário 1]]="","",(E1130+1)^(1/252))</f>
        <v/>
      </c>
      <c r="G1130" s="2" t="str">
        <f>IF(Table1[[#This Row],[Column4]]="","",(1+G1129)*(F1130)-1)</f>
        <v/>
      </c>
      <c r="H1130" s="1" t="str">
        <f>IF(Table1[[#This Row],[Column1]]="","",VLOOKUP(A1130,COPOMs!B:H,7)+prêmio_de_risco)</f>
        <v/>
      </c>
      <c r="I1130" s="3" t="str">
        <f>IF(Table1[[#This Row],[Tesouro Selic: Cenário 2]]="","",(H1130+1)^(1/252))</f>
        <v/>
      </c>
      <c r="J1130" s="2" t="str">
        <f>IF(Table1[[#This Row],[Column6]]="","",(1+J1129)*(I1130)-1)</f>
        <v/>
      </c>
      <c r="K1130" s="1" t="str">
        <f>IF(Table1[[#This Row],[Column1]]="","",VLOOKUP(A1130,COPOMs!B:K,10)+prêmio_de_risco)</f>
        <v/>
      </c>
      <c r="L1130" s="3" t="str">
        <f>IF(Table1[[#This Row],[Tesouro Selic: Cenário 3]]="","",(K1130+1)^(1/252))</f>
        <v/>
      </c>
      <c r="M1130" s="2" t="str">
        <f>IF(Table1[[#This Row],[Column8]]="","",(1+M1129)*(L1130)-1)</f>
        <v/>
      </c>
    </row>
    <row r="1131" spans="1:13" x14ac:dyDescent="0.25">
      <c r="A1131" s="15" t="str">
        <f t="shared" si="34"/>
        <v/>
      </c>
      <c r="B1131" s="25" t="str">
        <f t="shared" si="35"/>
        <v/>
      </c>
      <c r="C1131" s="3" t="str">
        <f>IF(Table1[[#This Row],[Tesouro Prefixado]]="","",(B1131+1)^(1/252))</f>
        <v/>
      </c>
      <c r="D1131" s="2" t="str">
        <f>IF(Table1[[#This Row],[Column2]]="","",(1+D1130)*(C1131)-1)</f>
        <v/>
      </c>
      <c r="E1131" s="1" t="str">
        <f>IF(Table1[[#This Row],[Column1]]="","",VLOOKUP(A1131,COPOMs!B:E,4)+prêmio_de_risco)</f>
        <v/>
      </c>
      <c r="F1131" s="3" t="str">
        <f>IF(Table1[[#This Row],[Tesouro Selic: Cenário 1]]="","",(E1131+1)^(1/252))</f>
        <v/>
      </c>
      <c r="G1131" s="2" t="str">
        <f>IF(Table1[[#This Row],[Column4]]="","",(1+G1130)*(F1131)-1)</f>
        <v/>
      </c>
      <c r="H1131" s="1" t="str">
        <f>IF(Table1[[#This Row],[Column1]]="","",VLOOKUP(A1131,COPOMs!B:H,7)+prêmio_de_risco)</f>
        <v/>
      </c>
      <c r="I1131" s="3" t="str">
        <f>IF(Table1[[#This Row],[Tesouro Selic: Cenário 2]]="","",(H1131+1)^(1/252))</f>
        <v/>
      </c>
      <c r="J1131" s="2" t="str">
        <f>IF(Table1[[#This Row],[Column6]]="","",(1+J1130)*(I1131)-1)</f>
        <v/>
      </c>
      <c r="K1131" s="1" t="str">
        <f>IF(Table1[[#This Row],[Column1]]="","",VLOOKUP(A1131,COPOMs!B:K,10)+prêmio_de_risco)</f>
        <v/>
      </c>
      <c r="L1131" s="3" t="str">
        <f>IF(Table1[[#This Row],[Tesouro Selic: Cenário 3]]="","",(K1131+1)^(1/252))</f>
        <v/>
      </c>
      <c r="M1131" s="2" t="str">
        <f>IF(Table1[[#This Row],[Column8]]="","",(1+M1130)*(L1131)-1)</f>
        <v/>
      </c>
    </row>
    <row r="1132" spans="1:13" x14ac:dyDescent="0.25">
      <c r="A1132" s="15" t="str">
        <f t="shared" si="34"/>
        <v/>
      </c>
      <c r="B1132" s="25" t="str">
        <f t="shared" si="35"/>
        <v/>
      </c>
      <c r="C1132" s="3" t="str">
        <f>IF(Table1[[#This Row],[Tesouro Prefixado]]="","",(B1132+1)^(1/252))</f>
        <v/>
      </c>
      <c r="D1132" s="2" t="str">
        <f>IF(Table1[[#This Row],[Column2]]="","",(1+D1131)*(C1132)-1)</f>
        <v/>
      </c>
      <c r="E1132" s="1" t="str">
        <f>IF(Table1[[#This Row],[Column1]]="","",VLOOKUP(A1132,COPOMs!B:E,4)+prêmio_de_risco)</f>
        <v/>
      </c>
      <c r="F1132" s="3" t="str">
        <f>IF(Table1[[#This Row],[Tesouro Selic: Cenário 1]]="","",(E1132+1)^(1/252))</f>
        <v/>
      </c>
      <c r="G1132" s="2" t="str">
        <f>IF(Table1[[#This Row],[Column4]]="","",(1+G1131)*(F1132)-1)</f>
        <v/>
      </c>
      <c r="H1132" s="1" t="str">
        <f>IF(Table1[[#This Row],[Column1]]="","",VLOOKUP(A1132,COPOMs!B:H,7)+prêmio_de_risco)</f>
        <v/>
      </c>
      <c r="I1132" s="3" t="str">
        <f>IF(Table1[[#This Row],[Tesouro Selic: Cenário 2]]="","",(H1132+1)^(1/252))</f>
        <v/>
      </c>
      <c r="J1132" s="2" t="str">
        <f>IF(Table1[[#This Row],[Column6]]="","",(1+J1131)*(I1132)-1)</f>
        <v/>
      </c>
      <c r="K1132" s="1" t="str">
        <f>IF(Table1[[#This Row],[Column1]]="","",VLOOKUP(A1132,COPOMs!B:K,10)+prêmio_de_risco)</f>
        <v/>
      </c>
      <c r="L1132" s="3" t="str">
        <f>IF(Table1[[#This Row],[Tesouro Selic: Cenário 3]]="","",(K1132+1)^(1/252))</f>
        <v/>
      </c>
      <c r="M1132" s="2" t="str">
        <f>IF(Table1[[#This Row],[Column8]]="","",(1+M1131)*(L1132)-1)</f>
        <v/>
      </c>
    </row>
    <row r="1133" spans="1:13" x14ac:dyDescent="0.25">
      <c r="A1133" s="15" t="str">
        <f t="shared" si="34"/>
        <v/>
      </c>
      <c r="B1133" s="25" t="str">
        <f t="shared" si="35"/>
        <v/>
      </c>
      <c r="C1133" s="3" t="str">
        <f>IF(Table1[[#This Row],[Tesouro Prefixado]]="","",(B1133+1)^(1/252))</f>
        <v/>
      </c>
      <c r="D1133" s="2" t="str">
        <f>IF(Table1[[#This Row],[Column2]]="","",(1+D1132)*(C1133)-1)</f>
        <v/>
      </c>
      <c r="E1133" s="1" t="str">
        <f>IF(Table1[[#This Row],[Column1]]="","",VLOOKUP(A1133,COPOMs!B:E,4)+prêmio_de_risco)</f>
        <v/>
      </c>
      <c r="F1133" s="3" t="str">
        <f>IF(Table1[[#This Row],[Tesouro Selic: Cenário 1]]="","",(E1133+1)^(1/252))</f>
        <v/>
      </c>
      <c r="G1133" s="2" t="str">
        <f>IF(Table1[[#This Row],[Column4]]="","",(1+G1132)*(F1133)-1)</f>
        <v/>
      </c>
      <c r="H1133" s="1" t="str">
        <f>IF(Table1[[#This Row],[Column1]]="","",VLOOKUP(A1133,COPOMs!B:H,7)+prêmio_de_risco)</f>
        <v/>
      </c>
      <c r="I1133" s="3" t="str">
        <f>IF(Table1[[#This Row],[Tesouro Selic: Cenário 2]]="","",(H1133+1)^(1/252))</f>
        <v/>
      </c>
      <c r="J1133" s="2" t="str">
        <f>IF(Table1[[#This Row],[Column6]]="","",(1+J1132)*(I1133)-1)</f>
        <v/>
      </c>
      <c r="K1133" s="1" t="str">
        <f>IF(Table1[[#This Row],[Column1]]="","",VLOOKUP(A1133,COPOMs!B:K,10)+prêmio_de_risco)</f>
        <v/>
      </c>
      <c r="L1133" s="3" t="str">
        <f>IF(Table1[[#This Row],[Tesouro Selic: Cenário 3]]="","",(K1133+1)^(1/252))</f>
        <v/>
      </c>
      <c r="M1133" s="2" t="str">
        <f>IF(Table1[[#This Row],[Column8]]="","",(1+M1132)*(L1133)-1)</f>
        <v/>
      </c>
    </row>
    <row r="1134" spans="1:13" x14ac:dyDescent="0.25">
      <c r="A1134" s="15" t="str">
        <f t="shared" si="34"/>
        <v/>
      </c>
      <c r="B1134" s="25" t="str">
        <f t="shared" si="35"/>
        <v/>
      </c>
      <c r="C1134" s="3" t="str">
        <f>IF(Table1[[#This Row],[Tesouro Prefixado]]="","",(B1134+1)^(1/252))</f>
        <v/>
      </c>
      <c r="D1134" s="2" t="str">
        <f>IF(Table1[[#This Row],[Column2]]="","",(1+D1133)*(C1134)-1)</f>
        <v/>
      </c>
      <c r="E1134" s="1" t="str">
        <f>IF(Table1[[#This Row],[Column1]]="","",VLOOKUP(A1134,COPOMs!B:E,4)+prêmio_de_risco)</f>
        <v/>
      </c>
      <c r="F1134" s="3" t="str">
        <f>IF(Table1[[#This Row],[Tesouro Selic: Cenário 1]]="","",(E1134+1)^(1/252))</f>
        <v/>
      </c>
      <c r="G1134" s="2" t="str">
        <f>IF(Table1[[#This Row],[Column4]]="","",(1+G1133)*(F1134)-1)</f>
        <v/>
      </c>
      <c r="H1134" s="1" t="str">
        <f>IF(Table1[[#This Row],[Column1]]="","",VLOOKUP(A1134,COPOMs!B:H,7)+prêmio_de_risco)</f>
        <v/>
      </c>
      <c r="I1134" s="3" t="str">
        <f>IF(Table1[[#This Row],[Tesouro Selic: Cenário 2]]="","",(H1134+1)^(1/252))</f>
        <v/>
      </c>
      <c r="J1134" s="2" t="str">
        <f>IF(Table1[[#This Row],[Column6]]="","",(1+J1133)*(I1134)-1)</f>
        <v/>
      </c>
      <c r="K1134" s="1" t="str">
        <f>IF(Table1[[#This Row],[Column1]]="","",VLOOKUP(A1134,COPOMs!B:K,10)+prêmio_de_risco)</f>
        <v/>
      </c>
      <c r="L1134" s="3" t="str">
        <f>IF(Table1[[#This Row],[Tesouro Selic: Cenário 3]]="","",(K1134+1)^(1/252))</f>
        <v/>
      </c>
      <c r="M1134" s="2" t="str">
        <f>IF(Table1[[#This Row],[Column8]]="","",(1+M1133)*(L1134)-1)</f>
        <v/>
      </c>
    </row>
    <row r="1135" spans="1:13" x14ac:dyDescent="0.25">
      <c r="A1135" s="15" t="str">
        <f t="shared" si="34"/>
        <v/>
      </c>
      <c r="B1135" s="25" t="str">
        <f t="shared" si="35"/>
        <v/>
      </c>
      <c r="C1135" s="3" t="str">
        <f>IF(Table1[[#This Row],[Tesouro Prefixado]]="","",(B1135+1)^(1/252))</f>
        <v/>
      </c>
      <c r="D1135" s="2" t="str">
        <f>IF(Table1[[#This Row],[Column2]]="","",(1+D1134)*(C1135)-1)</f>
        <v/>
      </c>
      <c r="E1135" s="1" t="str">
        <f>IF(Table1[[#This Row],[Column1]]="","",VLOOKUP(A1135,COPOMs!B:E,4)+prêmio_de_risco)</f>
        <v/>
      </c>
      <c r="F1135" s="3" t="str">
        <f>IF(Table1[[#This Row],[Tesouro Selic: Cenário 1]]="","",(E1135+1)^(1/252))</f>
        <v/>
      </c>
      <c r="G1135" s="2" t="str">
        <f>IF(Table1[[#This Row],[Column4]]="","",(1+G1134)*(F1135)-1)</f>
        <v/>
      </c>
      <c r="H1135" s="1" t="str">
        <f>IF(Table1[[#This Row],[Column1]]="","",VLOOKUP(A1135,COPOMs!B:H,7)+prêmio_de_risco)</f>
        <v/>
      </c>
      <c r="I1135" s="3" t="str">
        <f>IF(Table1[[#This Row],[Tesouro Selic: Cenário 2]]="","",(H1135+1)^(1/252))</f>
        <v/>
      </c>
      <c r="J1135" s="2" t="str">
        <f>IF(Table1[[#This Row],[Column6]]="","",(1+J1134)*(I1135)-1)</f>
        <v/>
      </c>
      <c r="K1135" s="1" t="str">
        <f>IF(Table1[[#This Row],[Column1]]="","",VLOOKUP(A1135,COPOMs!B:K,10)+prêmio_de_risco)</f>
        <v/>
      </c>
      <c r="L1135" s="3" t="str">
        <f>IF(Table1[[#This Row],[Tesouro Selic: Cenário 3]]="","",(K1135+1)^(1/252))</f>
        <v/>
      </c>
      <c r="M1135" s="2" t="str">
        <f>IF(Table1[[#This Row],[Column8]]="","",(1+M1134)*(L1135)-1)</f>
        <v/>
      </c>
    </row>
    <row r="1136" spans="1:13" x14ac:dyDescent="0.25">
      <c r="A1136" s="15" t="str">
        <f t="shared" si="34"/>
        <v/>
      </c>
      <c r="B1136" s="25" t="str">
        <f t="shared" si="35"/>
        <v/>
      </c>
      <c r="C1136" s="3" t="str">
        <f>IF(Table1[[#This Row],[Tesouro Prefixado]]="","",(B1136+1)^(1/252))</f>
        <v/>
      </c>
      <c r="D1136" s="2" t="str">
        <f>IF(Table1[[#This Row],[Column2]]="","",(1+D1135)*(C1136)-1)</f>
        <v/>
      </c>
      <c r="E1136" s="1" t="str">
        <f>IF(Table1[[#This Row],[Column1]]="","",VLOOKUP(A1136,COPOMs!B:E,4)+prêmio_de_risco)</f>
        <v/>
      </c>
      <c r="F1136" s="3" t="str">
        <f>IF(Table1[[#This Row],[Tesouro Selic: Cenário 1]]="","",(E1136+1)^(1/252))</f>
        <v/>
      </c>
      <c r="G1136" s="2" t="str">
        <f>IF(Table1[[#This Row],[Column4]]="","",(1+G1135)*(F1136)-1)</f>
        <v/>
      </c>
      <c r="H1136" s="1" t="str">
        <f>IF(Table1[[#This Row],[Column1]]="","",VLOOKUP(A1136,COPOMs!B:H,7)+prêmio_de_risco)</f>
        <v/>
      </c>
      <c r="I1136" s="3" t="str">
        <f>IF(Table1[[#This Row],[Tesouro Selic: Cenário 2]]="","",(H1136+1)^(1/252))</f>
        <v/>
      </c>
      <c r="J1136" s="2" t="str">
        <f>IF(Table1[[#This Row],[Column6]]="","",(1+J1135)*(I1136)-1)</f>
        <v/>
      </c>
      <c r="K1136" s="1" t="str">
        <f>IF(Table1[[#This Row],[Column1]]="","",VLOOKUP(A1136,COPOMs!B:K,10)+prêmio_de_risco)</f>
        <v/>
      </c>
      <c r="L1136" s="3" t="str">
        <f>IF(Table1[[#This Row],[Tesouro Selic: Cenário 3]]="","",(K1136+1)^(1/252))</f>
        <v/>
      </c>
      <c r="M1136" s="2" t="str">
        <f>IF(Table1[[#This Row],[Column8]]="","",(1+M1135)*(L1136)-1)</f>
        <v/>
      </c>
    </row>
    <row r="1137" spans="1:13" x14ac:dyDescent="0.25">
      <c r="A1137" s="15" t="str">
        <f t="shared" si="34"/>
        <v/>
      </c>
      <c r="B1137" s="25" t="str">
        <f t="shared" si="35"/>
        <v/>
      </c>
      <c r="C1137" s="3" t="str">
        <f>IF(Table1[[#This Row],[Tesouro Prefixado]]="","",(B1137+1)^(1/252))</f>
        <v/>
      </c>
      <c r="D1137" s="2" t="str">
        <f>IF(Table1[[#This Row],[Column2]]="","",(1+D1136)*(C1137)-1)</f>
        <v/>
      </c>
      <c r="E1137" s="1" t="str">
        <f>IF(Table1[[#This Row],[Column1]]="","",VLOOKUP(A1137,COPOMs!B:E,4)+prêmio_de_risco)</f>
        <v/>
      </c>
      <c r="F1137" s="3" t="str">
        <f>IF(Table1[[#This Row],[Tesouro Selic: Cenário 1]]="","",(E1137+1)^(1/252))</f>
        <v/>
      </c>
      <c r="G1137" s="2" t="str">
        <f>IF(Table1[[#This Row],[Column4]]="","",(1+G1136)*(F1137)-1)</f>
        <v/>
      </c>
      <c r="H1137" s="1" t="str">
        <f>IF(Table1[[#This Row],[Column1]]="","",VLOOKUP(A1137,COPOMs!B:H,7)+prêmio_de_risco)</f>
        <v/>
      </c>
      <c r="I1137" s="3" t="str">
        <f>IF(Table1[[#This Row],[Tesouro Selic: Cenário 2]]="","",(H1137+1)^(1/252))</f>
        <v/>
      </c>
      <c r="J1137" s="2" t="str">
        <f>IF(Table1[[#This Row],[Column6]]="","",(1+J1136)*(I1137)-1)</f>
        <v/>
      </c>
      <c r="K1137" s="1" t="str">
        <f>IF(Table1[[#This Row],[Column1]]="","",VLOOKUP(A1137,COPOMs!B:K,10)+prêmio_de_risco)</f>
        <v/>
      </c>
      <c r="L1137" s="3" t="str">
        <f>IF(Table1[[#This Row],[Tesouro Selic: Cenário 3]]="","",(K1137+1)^(1/252))</f>
        <v/>
      </c>
      <c r="M1137" s="2" t="str">
        <f>IF(Table1[[#This Row],[Column8]]="","",(1+M1136)*(L1137)-1)</f>
        <v/>
      </c>
    </row>
    <row r="1138" spans="1:13" x14ac:dyDescent="0.25">
      <c r="A1138" s="15" t="str">
        <f t="shared" si="34"/>
        <v/>
      </c>
      <c r="B1138" s="25" t="str">
        <f t="shared" si="35"/>
        <v/>
      </c>
      <c r="C1138" s="3" t="str">
        <f>IF(Table1[[#This Row],[Tesouro Prefixado]]="","",(B1138+1)^(1/252))</f>
        <v/>
      </c>
      <c r="D1138" s="2" t="str">
        <f>IF(Table1[[#This Row],[Column2]]="","",(1+D1137)*(C1138)-1)</f>
        <v/>
      </c>
      <c r="E1138" s="1" t="str">
        <f>IF(Table1[[#This Row],[Column1]]="","",VLOOKUP(A1138,COPOMs!B:E,4)+prêmio_de_risco)</f>
        <v/>
      </c>
      <c r="F1138" s="3" t="str">
        <f>IF(Table1[[#This Row],[Tesouro Selic: Cenário 1]]="","",(E1138+1)^(1/252))</f>
        <v/>
      </c>
      <c r="G1138" s="2" t="str">
        <f>IF(Table1[[#This Row],[Column4]]="","",(1+G1137)*(F1138)-1)</f>
        <v/>
      </c>
      <c r="H1138" s="1" t="str">
        <f>IF(Table1[[#This Row],[Column1]]="","",VLOOKUP(A1138,COPOMs!B:H,7)+prêmio_de_risco)</f>
        <v/>
      </c>
      <c r="I1138" s="3" t="str">
        <f>IF(Table1[[#This Row],[Tesouro Selic: Cenário 2]]="","",(H1138+1)^(1/252))</f>
        <v/>
      </c>
      <c r="J1138" s="2" t="str">
        <f>IF(Table1[[#This Row],[Column6]]="","",(1+J1137)*(I1138)-1)</f>
        <v/>
      </c>
      <c r="K1138" s="1" t="str">
        <f>IF(Table1[[#This Row],[Column1]]="","",VLOOKUP(A1138,COPOMs!B:K,10)+prêmio_de_risco)</f>
        <v/>
      </c>
      <c r="L1138" s="3" t="str">
        <f>IF(Table1[[#This Row],[Tesouro Selic: Cenário 3]]="","",(K1138+1)^(1/252))</f>
        <v/>
      </c>
      <c r="M1138" s="2" t="str">
        <f>IF(Table1[[#This Row],[Column8]]="","",(1+M1137)*(L1138)-1)</f>
        <v/>
      </c>
    </row>
    <row r="1139" spans="1:13" x14ac:dyDescent="0.25">
      <c r="A1139" s="15" t="str">
        <f t="shared" si="34"/>
        <v/>
      </c>
      <c r="B1139" s="25" t="str">
        <f t="shared" si="35"/>
        <v/>
      </c>
      <c r="C1139" s="3" t="str">
        <f>IF(Table1[[#This Row],[Tesouro Prefixado]]="","",(B1139+1)^(1/252))</f>
        <v/>
      </c>
      <c r="D1139" s="2" t="str">
        <f>IF(Table1[[#This Row],[Column2]]="","",(1+D1138)*(C1139)-1)</f>
        <v/>
      </c>
      <c r="E1139" s="1" t="str">
        <f>IF(Table1[[#This Row],[Column1]]="","",VLOOKUP(A1139,COPOMs!B:E,4)+prêmio_de_risco)</f>
        <v/>
      </c>
      <c r="F1139" s="3" t="str">
        <f>IF(Table1[[#This Row],[Tesouro Selic: Cenário 1]]="","",(E1139+1)^(1/252))</f>
        <v/>
      </c>
      <c r="G1139" s="2" t="str">
        <f>IF(Table1[[#This Row],[Column4]]="","",(1+G1138)*(F1139)-1)</f>
        <v/>
      </c>
      <c r="H1139" s="1" t="str">
        <f>IF(Table1[[#This Row],[Column1]]="","",VLOOKUP(A1139,COPOMs!B:H,7)+prêmio_de_risco)</f>
        <v/>
      </c>
      <c r="I1139" s="3" t="str">
        <f>IF(Table1[[#This Row],[Tesouro Selic: Cenário 2]]="","",(H1139+1)^(1/252))</f>
        <v/>
      </c>
      <c r="J1139" s="2" t="str">
        <f>IF(Table1[[#This Row],[Column6]]="","",(1+J1138)*(I1139)-1)</f>
        <v/>
      </c>
      <c r="K1139" s="1" t="str">
        <f>IF(Table1[[#This Row],[Column1]]="","",VLOOKUP(A1139,COPOMs!B:K,10)+prêmio_de_risco)</f>
        <v/>
      </c>
      <c r="L1139" s="3" t="str">
        <f>IF(Table1[[#This Row],[Tesouro Selic: Cenário 3]]="","",(K1139+1)^(1/252))</f>
        <v/>
      </c>
      <c r="M1139" s="2" t="str">
        <f>IF(Table1[[#This Row],[Column8]]="","",(1+M1138)*(L1139)-1)</f>
        <v/>
      </c>
    </row>
    <row r="1140" spans="1:13" x14ac:dyDescent="0.25">
      <c r="A1140" s="15" t="str">
        <f t="shared" si="34"/>
        <v/>
      </c>
      <c r="B1140" s="25" t="str">
        <f t="shared" si="35"/>
        <v/>
      </c>
      <c r="C1140" s="3" t="str">
        <f>IF(Table1[[#This Row],[Tesouro Prefixado]]="","",(B1140+1)^(1/252))</f>
        <v/>
      </c>
      <c r="D1140" s="2" t="str">
        <f>IF(Table1[[#This Row],[Column2]]="","",(1+D1139)*(C1140)-1)</f>
        <v/>
      </c>
      <c r="E1140" s="1" t="str">
        <f>IF(Table1[[#This Row],[Column1]]="","",VLOOKUP(A1140,COPOMs!B:E,4)+prêmio_de_risco)</f>
        <v/>
      </c>
      <c r="F1140" s="3" t="str">
        <f>IF(Table1[[#This Row],[Tesouro Selic: Cenário 1]]="","",(E1140+1)^(1/252))</f>
        <v/>
      </c>
      <c r="G1140" s="2" t="str">
        <f>IF(Table1[[#This Row],[Column4]]="","",(1+G1139)*(F1140)-1)</f>
        <v/>
      </c>
      <c r="H1140" s="1" t="str">
        <f>IF(Table1[[#This Row],[Column1]]="","",VLOOKUP(A1140,COPOMs!B:H,7)+prêmio_de_risco)</f>
        <v/>
      </c>
      <c r="I1140" s="3" t="str">
        <f>IF(Table1[[#This Row],[Tesouro Selic: Cenário 2]]="","",(H1140+1)^(1/252))</f>
        <v/>
      </c>
      <c r="J1140" s="2" t="str">
        <f>IF(Table1[[#This Row],[Column6]]="","",(1+J1139)*(I1140)-1)</f>
        <v/>
      </c>
      <c r="K1140" s="1" t="str">
        <f>IF(Table1[[#This Row],[Column1]]="","",VLOOKUP(A1140,COPOMs!B:K,10)+prêmio_de_risco)</f>
        <v/>
      </c>
      <c r="L1140" s="3" t="str">
        <f>IF(Table1[[#This Row],[Tesouro Selic: Cenário 3]]="","",(K1140+1)^(1/252))</f>
        <v/>
      </c>
      <c r="M1140" s="2" t="str">
        <f>IF(Table1[[#This Row],[Column8]]="","",(1+M1139)*(L1140)-1)</f>
        <v/>
      </c>
    </row>
    <row r="1141" spans="1:13" x14ac:dyDescent="0.25">
      <c r="A1141" s="15" t="str">
        <f t="shared" si="34"/>
        <v/>
      </c>
      <c r="B1141" s="25" t="str">
        <f t="shared" si="35"/>
        <v/>
      </c>
      <c r="C1141" s="3" t="str">
        <f>IF(Table1[[#This Row],[Tesouro Prefixado]]="","",(B1141+1)^(1/252))</f>
        <v/>
      </c>
      <c r="D1141" s="2" t="str">
        <f>IF(Table1[[#This Row],[Column2]]="","",(1+D1140)*(C1141)-1)</f>
        <v/>
      </c>
      <c r="E1141" s="1" t="str">
        <f>IF(Table1[[#This Row],[Column1]]="","",VLOOKUP(A1141,COPOMs!B:E,4)+prêmio_de_risco)</f>
        <v/>
      </c>
      <c r="F1141" s="3" t="str">
        <f>IF(Table1[[#This Row],[Tesouro Selic: Cenário 1]]="","",(E1141+1)^(1/252))</f>
        <v/>
      </c>
      <c r="G1141" s="2" t="str">
        <f>IF(Table1[[#This Row],[Column4]]="","",(1+G1140)*(F1141)-1)</f>
        <v/>
      </c>
      <c r="H1141" s="1" t="str">
        <f>IF(Table1[[#This Row],[Column1]]="","",VLOOKUP(A1141,COPOMs!B:H,7)+prêmio_de_risco)</f>
        <v/>
      </c>
      <c r="I1141" s="3" t="str">
        <f>IF(Table1[[#This Row],[Tesouro Selic: Cenário 2]]="","",(H1141+1)^(1/252))</f>
        <v/>
      </c>
      <c r="J1141" s="2" t="str">
        <f>IF(Table1[[#This Row],[Column6]]="","",(1+J1140)*(I1141)-1)</f>
        <v/>
      </c>
      <c r="K1141" s="1" t="str">
        <f>IF(Table1[[#This Row],[Column1]]="","",VLOOKUP(A1141,COPOMs!B:K,10)+prêmio_de_risco)</f>
        <v/>
      </c>
      <c r="L1141" s="3" t="str">
        <f>IF(Table1[[#This Row],[Tesouro Selic: Cenário 3]]="","",(K1141+1)^(1/252))</f>
        <v/>
      </c>
      <c r="M1141" s="2" t="str">
        <f>IF(Table1[[#This Row],[Column8]]="","",(1+M1140)*(L1141)-1)</f>
        <v/>
      </c>
    </row>
    <row r="1142" spans="1:13" x14ac:dyDescent="0.25">
      <c r="A1142" s="15" t="str">
        <f t="shared" si="34"/>
        <v/>
      </c>
      <c r="B1142" s="25" t="str">
        <f t="shared" si="35"/>
        <v/>
      </c>
      <c r="C1142" s="3" t="str">
        <f>IF(Table1[[#This Row],[Tesouro Prefixado]]="","",(B1142+1)^(1/252))</f>
        <v/>
      </c>
      <c r="D1142" s="2" t="str">
        <f>IF(Table1[[#This Row],[Column2]]="","",(1+D1141)*(C1142)-1)</f>
        <v/>
      </c>
      <c r="E1142" s="1" t="str">
        <f>IF(Table1[[#This Row],[Column1]]="","",VLOOKUP(A1142,COPOMs!B:E,4)+prêmio_de_risco)</f>
        <v/>
      </c>
      <c r="F1142" s="3" t="str">
        <f>IF(Table1[[#This Row],[Tesouro Selic: Cenário 1]]="","",(E1142+1)^(1/252))</f>
        <v/>
      </c>
      <c r="G1142" s="2" t="str">
        <f>IF(Table1[[#This Row],[Column4]]="","",(1+G1141)*(F1142)-1)</f>
        <v/>
      </c>
      <c r="H1142" s="1" t="str">
        <f>IF(Table1[[#This Row],[Column1]]="","",VLOOKUP(A1142,COPOMs!B:H,7)+prêmio_de_risco)</f>
        <v/>
      </c>
      <c r="I1142" s="3" t="str">
        <f>IF(Table1[[#This Row],[Tesouro Selic: Cenário 2]]="","",(H1142+1)^(1/252))</f>
        <v/>
      </c>
      <c r="J1142" s="2" t="str">
        <f>IF(Table1[[#This Row],[Column6]]="","",(1+J1141)*(I1142)-1)</f>
        <v/>
      </c>
      <c r="K1142" s="1" t="str">
        <f>IF(Table1[[#This Row],[Column1]]="","",VLOOKUP(A1142,COPOMs!B:K,10)+prêmio_de_risco)</f>
        <v/>
      </c>
      <c r="L1142" s="3" t="str">
        <f>IF(Table1[[#This Row],[Tesouro Selic: Cenário 3]]="","",(K1142+1)^(1/252))</f>
        <v/>
      </c>
      <c r="M1142" s="2" t="str">
        <f>IF(Table1[[#This Row],[Column8]]="","",(1+M1141)*(L1142)-1)</f>
        <v/>
      </c>
    </row>
    <row r="1143" spans="1:13" x14ac:dyDescent="0.25">
      <c r="A1143" s="15" t="str">
        <f t="shared" si="34"/>
        <v/>
      </c>
      <c r="B1143" s="25" t="str">
        <f t="shared" si="35"/>
        <v/>
      </c>
      <c r="C1143" s="3" t="str">
        <f>IF(Table1[[#This Row],[Tesouro Prefixado]]="","",(B1143+1)^(1/252))</f>
        <v/>
      </c>
      <c r="D1143" s="2" t="str">
        <f>IF(Table1[[#This Row],[Column2]]="","",(1+D1142)*(C1143)-1)</f>
        <v/>
      </c>
      <c r="E1143" s="1" t="str">
        <f>IF(Table1[[#This Row],[Column1]]="","",VLOOKUP(A1143,COPOMs!B:E,4)+prêmio_de_risco)</f>
        <v/>
      </c>
      <c r="F1143" s="3" t="str">
        <f>IF(Table1[[#This Row],[Tesouro Selic: Cenário 1]]="","",(E1143+1)^(1/252))</f>
        <v/>
      </c>
      <c r="G1143" s="2" t="str">
        <f>IF(Table1[[#This Row],[Column4]]="","",(1+G1142)*(F1143)-1)</f>
        <v/>
      </c>
      <c r="H1143" s="1" t="str">
        <f>IF(Table1[[#This Row],[Column1]]="","",VLOOKUP(A1143,COPOMs!B:H,7)+prêmio_de_risco)</f>
        <v/>
      </c>
      <c r="I1143" s="3" t="str">
        <f>IF(Table1[[#This Row],[Tesouro Selic: Cenário 2]]="","",(H1143+1)^(1/252))</f>
        <v/>
      </c>
      <c r="J1143" s="2" t="str">
        <f>IF(Table1[[#This Row],[Column6]]="","",(1+J1142)*(I1143)-1)</f>
        <v/>
      </c>
      <c r="K1143" s="1" t="str">
        <f>IF(Table1[[#This Row],[Column1]]="","",VLOOKUP(A1143,COPOMs!B:K,10)+prêmio_de_risco)</f>
        <v/>
      </c>
      <c r="L1143" s="3" t="str">
        <f>IF(Table1[[#This Row],[Tesouro Selic: Cenário 3]]="","",(K1143+1)^(1/252))</f>
        <v/>
      </c>
      <c r="M1143" s="2" t="str">
        <f>IF(Table1[[#This Row],[Column8]]="","",(1+M1142)*(L1143)-1)</f>
        <v/>
      </c>
    </row>
    <row r="1144" spans="1:13" x14ac:dyDescent="0.25">
      <c r="A1144" s="15" t="str">
        <f t="shared" si="34"/>
        <v/>
      </c>
      <c r="B1144" s="25" t="str">
        <f t="shared" si="35"/>
        <v/>
      </c>
      <c r="C1144" s="3" t="str">
        <f>IF(Table1[[#This Row],[Tesouro Prefixado]]="","",(B1144+1)^(1/252))</f>
        <v/>
      </c>
      <c r="D1144" s="2" t="str">
        <f>IF(Table1[[#This Row],[Column2]]="","",(1+D1143)*(C1144)-1)</f>
        <v/>
      </c>
      <c r="E1144" s="1" t="str">
        <f>IF(Table1[[#This Row],[Column1]]="","",VLOOKUP(A1144,COPOMs!B:E,4)+prêmio_de_risco)</f>
        <v/>
      </c>
      <c r="F1144" s="3" t="str">
        <f>IF(Table1[[#This Row],[Tesouro Selic: Cenário 1]]="","",(E1144+1)^(1/252))</f>
        <v/>
      </c>
      <c r="G1144" s="2" t="str">
        <f>IF(Table1[[#This Row],[Column4]]="","",(1+G1143)*(F1144)-1)</f>
        <v/>
      </c>
      <c r="H1144" s="1" t="str">
        <f>IF(Table1[[#This Row],[Column1]]="","",VLOOKUP(A1144,COPOMs!B:H,7)+prêmio_de_risco)</f>
        <v/>
      </c>
      <c r="I1144" s="3" t="str">
        <f>IF(Table1[[#This Row],[Tesouro Selic: Cenário 2]]="","",(H1144+1)^(1/252))</f>
        <v/>
      </c>
      <c r="J1144" s="2" t="str">
        <f>IF(Table1[[#This Row],[Column6]]="","",(1+J1143)*(I1144)-1)</f>
        <v/>
      </c>
      <c r="K1144" s="1" t="str">
        <f>IF(Table1[[#This Row],[Column1]]="","",VLOOKUP(A1144,COPOMs!B:K,10)+prêmio_de_risco)</f>
        <v/>
      </c>
      <c r="L1144" s="3" t="str">
        <f>IF(Table1[[#This Row],[Tesouro Selic: Cenário 3]]="","",(K1144+1)^(1/252))</f>
        <v/>
      </c>
      <c r="M1144" s="2" t="str">
        <f>IF(Table1[[#This Row],[Column8]]="","",(1+M1143)*(L1144)-1)</f>
        <v/>
      </c>
    </row>
    <row r="1145" spans="1:13" x14ac:dyDescent="0.25">
      <c r="A1145" s="15" t="str">
        <f t="shared" si="34"/>
        <v/>
      </c>
      <c r="B1145" s="25" t="str">
        <f t="shared" si="35"/>
        <v/>
      </c>
      <c r="C1145" s="3" t="str">
        <f>IF(Table1[[#This Row],[Tesouro Prefixado]]="","",(B1145+1)^(1/252))</f>
        <v/>
      </c>
      <c r="D1145" s="2" t="str">
        <f>IF(Table1[[#This Row],[Column2]]="","",(1+D1144)*(C1145)-1)</f>
        <v/>
      </c>
      <c r="E1145" s="1" t="str">
        <f>IF(Table1[[#This Row],[Column1]]="","",VLOOKUP(A1145,COPOMs!B:E,4)+prêmio_de_risco)</f>
        <v/>
      </c>
      <c r="F1145" s="3" t="str">
        <f>IF(Table1[[#This Row],[Tesouro Selic: Cenário 1]]="","",(E1145+1)^(1/252))</f>
        <v/>
      </c>
      <c r="G1145" s="2" t="str">
        <f>IF(Table1[[#This Row],[Column4]]="","",(1+G1144)*(F1145)-1)</f>
        <v/>
      </c>
      <c r="H1145" s="1" t="str">
        <f>IF(Table1[[#This Row],[Column1]]="","",VLOOKUP(A1145,COPOMs!B:H,7)+prêmio_de_risco)</f>
        <v/>
      </c>
      <c r="I1145" s="3" t="str">
        <f>IF(Table1[[#This Row],[Tesouro Selic: Cenário 2]]="","",(H1145+1)^(1/252))</f>
        <v/>
      </c>
      <c r="J1145" s="2" t="str">
        <f>IF(Table1[[#This Row],[Column6]]="","",(1+J1144)*(I1145)-1)</f>
        <v/>
      </c>
      <c r="K1145" s="1" t="str">
        <f>IF(Table1[[#This Row],[Column1]]="","",VLOOKUP(A1145,COPOMs!B:K,10)+prêmio_de_risco)</f>
        <v/>
      </c>
      <c r="L1145" s="3" t="str">
        <f>IF(Table1[[#This Row],[Tesouro Selic: Cenário 3]]="","",(K1145+1)^(1/252))</f>
        <v/>
      </c>
      <c r="M1145" s="2" t="str">
        <f>IF(Table1[[#This Row],[Column8]]="","",(1+M1144)*(L1145)-1)</f>
        <v/>
      </c>
    </row>
    <row r="1146" spans="1:13" x14ac:dyDescent="0.25">
      <c r="A1146" s="15" t="str">
        <f t="shared" si="34"/>
        <v/>
      </c>
      <c r="B1146" s="25" t="str">
        <f t="shared" si="35"/>
        <v/>
      </c>
      <c r="C1146" s="3" t="str">
        <f>IF(Table1[[#This Row],[Tesouro Prefixado]]="","",(B1146+1)^(1/252))</f>
        <v/>
      </c>
      <c r="D1146" s="2" t="str">
        <f>IF(Table1[[#This Row],[Column2]]="","",(1+D1145)*(C1146)-1)</f>
        <v/>
      </c>
      <c r="E1146" s="1" t="str">
        <f>IF(Table1[[#This Row],[Column1]]="","",VLOOKUP(A1146,COPOMs!B:E,4)+prêmio_de_risco)</f>
        <v/>
      </c>
      <c r="F1146" s="3" t="str">
        <f>IF(Table1[[#This Row],[Tesouro Selic: Cenário 1]]="","",(E1146+1)^(1/252))</f>
        <v/>
      </c>
      <c r="G1146" s="2" t="str">
        <f>IF(Table1[[#This Row],[Column4]]="","",(1+G1145)*(F1146)-1)</f>
        <v/>
      </c>
      <c r="H1146" s="1" t="str">
        <f>IF(Table1[[#This Row],[Column1]]="","",VLOOKUP(A1146,COPOMs!B:H,7)+prêmio_de_risco)</f>
        <v/>
      </c>
      <c r="I1146" s="3" t="str">
        <f>IF(Table1[[#This Row],[Tesouro Selic: Cenário 2]]="","",(H1146+1)^(1/252))</f>
        <v/>
      </c>
      <c r="J1146" s="2" t="str">
        <f>IF(Table1[[#This Row],[Column6]]="","",(1+J1145)*(I1146)-1)</f>
        <v/>
      </c>
      <c r="K1146" s="1" t="str">
        <f>IF(Table1[[#This Row],[Column1]]="","",VLOOKUP(A1146,COPOMs!B:K,10)+prêmio_de_risco)</f>
        <v/>
      </c>
      <c r="L1146" s="3" t="str">
        <f>IF(Table1[[#This Row],[Tesouro Selic: Cenário 3]]="","",(K1146+1)^(1/252))</f>
        <v/>
      </c>
      <c r="M1146" s="2" t="str">
        <f>IF(Table1[[#This Row],[Column8]]="","",(1+M1145)*(L1146)-1)</f>
        <v/>
      </c>
    </row>
    <row r="1147" spans="1:13" x14ac:dyDescent="0.25">
      <c r="A1147" s="15" t="str">
        <f t="shared" si="34"/>
        <v/>
      </c>
      <c r="B1147" s="25" t="str">
        <f t="shared" si="35"/>
        <v/>
      </c>
      <c r="C1147" s="3" t="str">
        <f>IF(Table1[[#This Row],[Tesouro Prefixado]]="","",(B1147+1)^(1/252))</f>
        <v/>
      </c>
      <c r="D1147" s="2" t="str">
        <f>IF(Table1[[#This Row],[Column2]]="","",(1+D1146)*(C1147)-1)</f>
        <v/>
      </c>
      <c r="E1147" s="1" t="str">
        <f>IF(Table1[[#This Row],[Column1]]="","",VLOOKUP(A1147,COPOMs!B:E,4)+prêmio_de_risco)</f>
        <v/>
      </c>
      <c r="F1147" s="3" t="str">
        <f>IF(Table1[[#This Row],[Tesouro Selic: Cenário 1]]="","",(E1147+1)^(1/252))</f>
        <v/>
      </c>
      <c r="G1147" s="2" t="str">
        <f>IF(Table1[[#This Row],[Column4]]="","",(1+G1146)*(F1147)-1)</f>
        <v/>
      </c>
      <c r="H1147" s="1" t="str">
        <f>IF(Table1[[#This Row],[Column1]]="","",VLOOKUP(A1147,COPOMs!B:H,7)+prêmio_de_risco)</f>
        <v/>
      </c>
      <c r="I1147" s="3" t="str">
        <f>IF(Table1[[#This Row],[Tesouro Selic: Cenário 2]]="","",(H1147+1)^(1/252))</f>
        <v/>
      </c>
      <c r="J1147" s="2" t="str">
        <f>IF(Table1[[#This Row],[Column6]]="","",(1+J1146)*(I1147)-1)</f>
        <v/>
      </c>
      <c r="K1147" s="1" t="str">
        <f>IF(Table1[[#This Row],[Column1]]="","",VLOOKUP(A1147,COPOMs!B:K,10)+prêmio_de_risco)</f>
        <v/>
      </c>
      <c r="L1147" s="3" t="str">
        <f>IF(Table1[[#This Row],[Tesouro Selic: Cenário 3]]="","",(K1147+1)^(1/252))</f>
        <v/>
      </c>
      <c r="M1147" s="2" t="str">
        <f>IF(Table1[[#This Row],[Column8]]="","",(1+M1146)*(L1147)-1)</f>
        <v/>
      </c>
    </row>
    <row r="1148" spans="1:13" x14ac:dyDescent="0.25">
      <c r="A1148" s="15" t="str">
        <f t="shared" si="34"/>
        <v/>
      </c>
      <c r="B1148" s="25" t="str">
        <f t="shared" si="35"/>
        <v/>
      </c>
      <c r="C1148" s="3" t="str">
        <f>IF(Table1[[#This Row],[Tesouro Prefixado]]="","",(B1148+1)^(1/252))</f>
        <v/>
      </c>
      <c r="D1148" s="2" t="str">
        <f>IF(Table1[[#This Row],[Column2]]="","",(1+D1147)*(C1148)-1)</f>
        <v/>
      </c>
      <c r="E1148" s="1" t="str">
        <f>IF(Table1[[#This Row],[Column1]]="","",VLOOKUP(A1148,COPOMs!B:E,4)+prêmio_de_risco)</f>
        <v/>
      </c>
      <c r="F1148" s="3" t="str">
        <f>IF(Table1[[#This Row],[Tesouro Selic: Cenário 1]]="","",(E1148+1)^(1/252))</f>
        <v/>
      </c>
      <c r="G1148" s="2" t="str">
        <f>IF(Table1[[#This Row],[Column4]]="","",(1+G1147)*(F1148)-1)</f>
        <v/>
      </c>
      <c r="H1148" s="1" t="str">
        <f>IF(Table1[[#This Row],[Column1]]="","",VLOOKUP(A1148,COPOMs!B:H,7)+prêmio_de_risco)</f>
        <v/>
      </c>
      <c r="I1148" s="3" t="str">
        <f>IF(Table1[[#This Row],[Tesouro Selic: Cenário 2]]="","",(H1148+1)^(1/252))</f>
        <v/>
      </c>
      <c r="J1148" s="2" t="str">
        <f>IF(Table1[[#This Row],[Column6]]="","",(1+J1147)*(I1148)-1)</f>
        <v/>
      </c>
      <c r="K1148" s="1" t="str">
        <f>IF(Table1[[#This Row],[Column1]]="","",VLOOKUP(A1148,COPOMs!B:K,10)+prêmio_de_risco)</f>
        <v/>
      </c>
      <c r="L1148" s="3" t="str">
        <f>IF(Table1[[#This Row],[Tesouro Selic: Cenário 3]]="","",(K1148+1)^(1/252))</f>
        <v/>
      </c>
      <c r="M1148" s="2" t="str">
        <f>IF(Table1[[#This Row],[Column8]]="","",(1+M1147)*(L1148)-1)</f>
        <v/>
      </c>
    </row>
    <row r="1149" spans="1:13" x14ac:dyDescent="0.25">
      <c r="A1149" s="15" t="str">
        <f t="shared" si="34"/>
        <v/>
      </c>
      <c r="B1149" s="25" t="str">
        <f t="shared" si="35"/>
        <v/>
      </c>
      <c r="C1149" s="3" t="str">
        <f>IF(Table1[[#This Row],[Tesouro Prefixado]]="","",(B1149+1)^(1/252))</f>
        <v/>
      </c>
      <c r="D1149" s="2" t="str">
        <f>IF(Table1[[#This Row],[Column2]]="","",(1+D1148)*(C1149)-1)</f>
        <v/>
      </c>
      <c r="E1149" s="1" t="str">
        <f>IF(Table1[[#This Row],[Column1]]="","",VLOOKUP(A1149,COPOMs!B:E,4)+prêmio_de_risco)</f>
        <v/>
      </c>
      <c r="F1149" s="3" t="str">
        <f>IF(Table1[[#This Row],[Tesouro Selic: Cenário 1]]="","",(E1149+1)^(1/252))</f>
        <v/>
      </c>
      <c r="G1149" s="2" t="str">
        <f>IF(Table1[[#This Row],[Column4]]="","",(1+G1148)*(F1149)-1)</f>
        <v/>
      </c>
      <c r="H1149" s="1" t="str">
        <f>IF(Table1[[#This Row],[Column1]]="","",VLOOKUP(A1149,COPOMs!B:H,7)+prêmio_de_risco)</f>
        <v/>
      </c>
      <c r="I1149" s="3" t="str">
        <f>IF(Table1[[#This Row],[Tesouro Selic: Cenário 2]]="","",(H1149+1)^(1/252))</f>
        <v/>
      </c>
      <c r="J1149" s="2" t="str">
        <f>IF(Table1[[#This Row],[Column6]]="","",(1+J1148)*(I1149)-1)</f>
        <v/>
      </c>
      <c r="K1149" s="1" t="str">
        <f>IF(Table1[[#This Row],[Column1]]="","",VLOOKUP(A1149,COPOMs!B:K,10)+prêmio_de_risco)</f>
        <v/>
      </c>
      <c r="L1149" s="3" t="str">
        <f>IF(Table1[[#This Row],[Tesouro Selic: Cenário 3]]="","",(K1149+1)^(1/252))</f>
        <v/>
      </c>
      <c r="M1149" s="2" t="str">
        <f>IF(Table1[[#This Row],[Column8]]="","",(1+M1148)*(L1149)-1)</f>
        <v/>
      </c>
    </row>
    <row r="1150" spans="1:13" x14ac:dyDescent="0.25">
      <c r="A1150" s="15" t="str">
        <f t="shared" si="34"/>
        <v/>
      </c>
      <c r="B1150" s="25" t="str">
        <f t="shared" si="35"/>
        <v/>
      </c>
      <c r="C1150" s="3" t="str">
        <f>IF(Table1[[#This Row],[Tesouro Prefixado]]="","",(B1150+1)^(1/252))</f>
        <v/>
      </c>
      <c r="D1150" s="2" t="str">
        <f>IF(Table1[[#This Row],[Column2]]="","",(1+D1149)*(C1150)-1)</f>
        <v/>
      </c>
      <c r="E1150" s="1" t="str">
        <f>IF(Table1[[#This Row],[Column1]]="","",VLOOKUP(A1150,COPOMs!B:E,4)+prêmio_de_risco)</f>
        <v/>
      </c>
      <c r="F1150" s="3" t="str">
        <f>IF(Table1[[#This Row],[Tesouro Selic: Cenário 1]]="","",(E1150+1)^(1/252))</f>
        <v/>
      </c>
      <c r="G1150" s="2" t="str">
        <f>IF(Table1[[#This Row],[Column4]]="","",(1+G1149)*(F1150)-1)</f>
        <v/>
      </c>
      <c r="H1150" s="1" t="str">
        <f>IF(Table1[[#This Row],[Column1]]="","",VLOOKUP(A1150,COPOMs!B:H,7)+prêmio_de_risco)</f>
        <v/>
      </c>
      <c r="I1150" s="3" t="str">
        <f>IF(Table1[[#This Row],[Tesouro Selic: Cenário 2]]="","",(H1150+1)^(1/252))</f>
        <v/>
      </c>
      <c r="J1150" s="2" t="str">
        <f>IF(Table1[[#This Row],[Column6]]="","",(1+J1149)*(I1150)-1)</f>
        <v/>
      </c>
      <c r="K1150" s="1" t="str">
        <f>IF(Table1[[#This Row],[Column1]]="","",VLOOKUP(A1150,COPOMs!B:K,10)+prêmio_de_risco)</f>
        <v/>
      </c>
      <c r="L1150" s="3" t="str">
        <f>IF(Table1[[#This Row],[Tesouro Selic: Cenário 3]]="","",(K1150+1)^(1/252))</f>
        <v/>
      </c>
      <c r="M1150" s="2" t="str">
        <f>IF(Table1[[#This Row],[Column8]]="","",(1+M1149)*(L1150)-1)</f>
        <v/>
      </c>
    </row>
    <row r="1151" spans="1:13" x14ac:dyDescent="0.25">
      <c r="A1151" s="15" t="str">
        <f t="shared" si="34"/>
        <v/>
      </c>
      <c r="B1151" s="25" t="str">
        <f t="shared" si="35"/>
        <v/>
      </c>
      <c r="C1151" s="3" t="str">
        <f>IF(Table1[[#This Row],[Tesouro Prefixado]]="","",(B1151+1)^(1/252))</f>
        <v/>
      </c>
      <c r="D1151" s="2" t="str">
        <f>IF(Table1[[#This Row],[Column2]]="","",(1+D1150)*(C1151)-1)</f>
        <v/>
      </c>
      <c r="E1151" s="1" t="str">
        <f>IF(Table1[[#This Row],[Column1]]="","",VLOOKUP(A1151,COPOMs!B:E,4)+prêmio_de_risco)</f>
        <v/>
      </c>
      <c r="F1151" s="3" t="str">
        <f>IF(Table1[[#This Row],[Tesouro Selic: Cenário 1]]="","",(E1151+1)^(1/252))</f>
        <v/>
      </c>
      <c r="G1151" s="2" t="str">
        <f>IF(Table1[[#This Row],[Column4]]="","",(1+G1150)*(F1151)-1)</f>
        <v/>
      </c>
      <c r="H1151" s="1" t="str">
        <f>IF(Table1[[#This Row],[Column1]]="","",VLOOKUP(A1151,COPOMs!B:H,7)+prêmio_de_risco)</f>
        <v/>
      </c>
      <c r="I1151" s="3" t="str">
        <f>IF(Table1[[#This Row],[Tesouro Selic: Cenário 2]]="","",(H1151+1)^(1/252))</f>
        <v/>
      </c>
      <c r="J1151" s="2" t="str">
        <f>IF(Table1[[#This Row],[Column6]]="","",(1+J1150)*(I1151)-1)</f>
        <v/>
      </c>
      <c r="K1151" s="1" t="str">
        <f>IF(Table1[[#This Row],[Column1]]="","",VLOOKUP(A1151,COPOMs!B:K,10)+prêmio_de_risco)</f>
        <v/>
      </c>
      <c r="L1151" s="3" t="str">
        <f>IF(Table1[[#This Row],[Tesouro Selic: Cenário 3]]="","",(K1151+1)^(1/252))</f>
        <v/>
      </c>
      <c r="M1151" s="2" t="str">
        <f>IF(Table1[[#This Row],[Column8]]="","",(1+M1150)*(L1151)-1)</f>
        <v/>
      </c>
    </row>
    <row r="1152" spans="1:13" x14ac:dyDescent="0.25">
      <c r="A1152" s="15" t="str">
        <f t="shared" si="34"/>
        <v/>
      </c>
      <c r="B1152" s="25" t="str">
        <f t="shared" si="35"/>
        <v/>
      </c>
      <c r="C1152" s="3" t="str">
        <f>IF(Table1[[#This Row],[Tesouro Prefixado]]="","",(B1152+1)^(1/252))</f>
        <v/>
      </c>
      <c r="D1152" s="2" t="str">
        <f>IF(Table1[[#This Row],[Column2]]="","",(1+D1151)*(C1152)-1)</f>
        <v/>
      </c>
      <c r="E1152" s="1" t="str">
        <f>IF(Table1[[#This Row],[Column1]]="","",VLOOKUP(A1152,COPOMs!B:E,4)+prêmio_de_risco)</f>
        <v/>
      </c>
      <c r="F1152" s="3" t="str">
        <f>IF(Table1[[#This Row],[Tesouro Selic: Cenário 1]]="","",(E1152+1)^(1/252))</f>
        <v/>
      </c>
      <c r="G1152" s="2" t="str">
        <f>IF(Table1[[#This Row],[Column4]]="","",(1+G1151)*(F1152)-1)</f>
        <v/>
      </c>
      <c r="H1152" s="1" t="str">
        <f>IF(Table1[[#This Row],[Column1]]="","",VLOOKUP(A1152,COPOMs!B:H,7)+prêmio_de_risco)</f>
        <v/>
      </c>
      <c r="I1152" s="3" t="str">
        <f>IF(Table1[[#This Row],[Tesouro Selic: Cenário 2]]="","",(H1152+1)^(1/252))</f>
        <v/>
      </c>
      <c r="J1152" s="2" t="str">
        <f>IF(Table1[[#This Row],[Column6]]="","",(1+J1151)*(I1152)-1)</f>
        <v/>
      </c>
      <c r="K1152" s="1" t="str">
        <f>IF(Table1[[#This Row],[Column1]]="","",VLOOKUP(A1152,COPOMs!B:K,10)+prêmio_de_risco)</f>
        <v/>
      </c>
      <c r="L1152" s="3" t="str">
        <f>IF(Table1[[#This Row],[Tesouro Selic: Cenário 3]]="","",(K1152+1)^(1/252))</f>
        <v/>
      </c>
      <c r="M1152" s="2" t="str">
        <f>IF(Table1[[#This Row],[Column8]]="","",(1+M1151)*(L1152)-1)</f>
        <v/>
      </c>
    </row>
    <row r="1153" spans="1:13" x14ac:dyDescent="0.25">
      <c r="A1153" s="15" t="str">
        <f t="shared" si="34"/>
        <v/>
      </c>
      <c r="B1153" s="25" t="str">
        <f t="shared" si="35"/>
        <v/>
      </c>
      <c r="C1153" s="3" t="str">
        <f>IF(Table1[[#This Row],[Tesouro Prefixado]]="","",(B1153+1)^(1/252))</f>
        <v/>
      </c>
      <c r="D1153" s="2" t="str">
        <f>IF(Table1[[#This Row],[Column2]]="","",(1+D1152)*(C1153)-1)</f>
        <v/>
      </c>
      <c r="E1153" s="1" t="str">
        <f>IF(Table1[[#This Row],[Column1]]="","",VLOOKUP(A1153,COPOMs!B:E,4)+prêmio_de_risco)</f>
        <v/>
      </c>
      <c r="F1153" s="3" t="str">
        <f>IF(Table1[[#This Row],[Tesouro Selic: Cenário 1]]="","",(E1153+1)^(1/252))</f>
        <v/>
      </c>
      <c r="G1153" s="2" t="str">
        <f>IF(Table1[[#This Row],[Column4]]="","",(1+G1152)*(F1153)-1)</f>
        <v/>
      </c>
      <c r="H1153" s="1" t="str">
        <f>IF(Table1[[#This Row],[Column1]]="","",VLOOKUP(A1153,COPOMs!B:H,7)+prêmio_de_risco)</f>
        <v/>
      </c>
      <c r="I1153" s="3" t="str">
        <f>IF(Table1[[#This Row],[Tesouro Selic: Cenário 2]]="","",(H1153+1)^(1/252))</f>
        <v/>
      </c>
      <c r="J1153" s="2" t="str">
        <f>IF(Table1[[#This Row],[Column6]]="","",(1+J1152)*(I1153)-1)</f>
        <v/>
      </c>
      <c r="K1153" s="1" t="str">
        <f>IF(Table1[[#This Row],[Column1]]="","",VLOOKUP(A1153,COPOMs!B:K,10)+prêmio_de_risco)</f>
        <v/>
      </c>
      <c r="L1153" s="3" t="str">
        <f>IF(Table1[[#This Row],[Tesouro Selic: Cenário 3]]="","",(K1153+1)^(1/252))</f>
        <v/>
      </c>
      <c r="M1153" s="2" t="str">
        <f>IF(Table1[[#This Row],[Column8]]="","",(1+M1152)*(L1153)-1)</f>
        <v/>
      </c>
    </row>
    <row r="1154" spans="1:13" x14ac:dyDescent="0.25">
      <c r="A1154" s="15" t="str">
        <f t="shared" si="34"/>
        <v/>
      </c>
      <c r="B1154" s="25" t="str">
        <f t="shared" si="35"/>
        <v/>
      </c>
      <c r="C1154" s="3" t="str">
        <f>IF(Table1[[#This Row],[Tesouro Prefixado]]="","",(B1154+1)^(1/252))</f>
        <v/>
      </c>
      <c r="D1154" s="2" t="str">
        <f>IF(Table1[[#This Row],[Column2]]="","",(1+D1153)*(C1154)-1)</f>
        <v/>
      </c>
      <c r="E1154" s="1" t="str">
        <f>IF(Table1[[#This Row],[Column1]]="","",VLOOKUP(A1154,COPOMs!B:E,4)+prêmio_de_risco)</f>
        <v/>
      </c>
      <c r="F1154" s="3" t="str">
        <f>IF(Table1[[#This Row],[Tesouro Selic: Cenário 1]]="","",(E1154+1)^(1/252))</f>
        <v/>
      </c>
      <c r="G1154" s="2" t="str">
        <f>IF(Table1[[#This Row],[Column4]]="","",(1+G1153)*(F1154)-1)</f>
        <v/>
      </c>
      <c r="H1154" s="1" t="str">
        <f>IF(Table1[[#This Row],[Column1]]="","",VLOOKUP(A1154,COPOMs!B:H,7)+prêmio_de_risco)</f>
        <v/>
      </c>
      <c r="I1154" s="3" t="str">
        <f>IF(Table1[[#This Row],[Tesouro Selic: Cenário 2]]="","",(H1154+1)^(1/252))</f>
        <v/>
      </c>
      <c r="J1154" s="2" t="str">
        <f>IF(Table1[[#This Row],[Column6]]="","",(1+J1153)*(I1154)-1)</f>
        <v/>
      </c>
      <c r="K1154" s="1" t="str">
        <f>IF(Table1[[#This Row],[Column1]]="","",VLOOKUP(A1154,COPOMs!B:K,10)+prêmio_de_risco)</f>
        <v/>
      </c>
      <c r="L1154" s="3" t="str">
        <f>IF(Table1[[#This Row],[Tesouro Selic: Cenário 3]]="","",(K1154+1)^(1/252))</f>
        <v/>
      </c>
      <c r="M1154" s="2" t="str">
        <f>IF(Table1[[#This Row],[Column8]]="","",(1+M1153)*(L1154)-1)</f>
        <v/>
      </c>
    </row>
    <row r="1155" spans="1:13" x14ac:dyDescent="0.25">
      <c r="A1155" s="15" t="str">
        <f t="shared" ref="A1155:A1218" si="36">IFERROR(IF(WORKDAY(A1154,1,feriados)&lt;=vencimento,WORKDAY(A1154,1,feriados),""),"")</f>
        <v/>
      </c>
      <c r="B1155" s="25" t="str">
        <f t="shared" ref="B1155:B1218" si="37">IF(A1155="","",taxa_pré)</f>
        <v/>
      </c>
      <c r="C1155" s="3" t="str">
        <f>IF(Table1[[#This Row],[Tesouro Prefixado]]="","",(B1155+1)^(1/252))</f>
        <v/>
      </c>
      <c r="D1155" s="2" t="str">
        <f>IF(Table1[[#This Row],[Column2]]="","",(1+D1154)*(C1155)-1)</f>
        <v/>
      </c>
      <c r="E1155" s="1" t="str">
        <f>IF(Table1[[#This Row],[Column1]]="","",VLOOKUP(A1155,COPOMs!B:E,4)+prêmio_de_risco)</f>
        <v/>
      </c>
      <c r="F1155" s="3" t="str">
        <f>IF(Table1[[#This Row],[Tesouro Selic: Cenário 1]]="","",(E1155+1)^(1/252))</f>
        <v/>
      </c>
      <c r="G1155" s="2" t="str">
        <f>IF(Table1[[#This Row],[Column4]]="","",(1+G1154)*(F1155)-1)</f>
        <v/>
      </c>
      <c r="H1155" s="1" t="str">
        <f>IF(Table1[[#This Row],[Column1]]="","",VLOOKUP(A1155,COPOMs!B:H,7)+prêmio_de_risco)</f>
        <v/>
      </c>
      <c r="I1155" s="3" t="str">
        <f>IF(Table1[[#This Row],[Tesouro Selic: Cenário 2]]="","",(H1155+1)^(1/252))</f>
        <v/>
      </c>
      <c r="J1155" s="2" t="str">
        <f>IF(Table1[[#This Row],[Column6]]="","",(1+J1154)*(I1155)-1)</f>
        <v/>
      </c>
      <c r="K1155" s="1" t="str">
        <f>IF(Table1[[#This Row],[Column1]]="","",VLOOKUP(A1155,COPOMs!B:K,10)+prêmio_de_risco)</f>
        <v/>
      </c>
      <c r="L1155" s="3" t="str">
        <f>IF(Table1[[#This Row],[Tesouro Selic: Cenário 3]]="","",(K1155+1)^(1/252))</f>
        <v/>
      </c>
      <c r="M1155" s="2" t="str">
        <f>IF(Table1[[#This Row],[Column8]]="","",(1+M1154)*(L1155)-1)</f>
        <v/>
      </c>
    </row>
    <row r="1156" spans="1:13" x14ac:dyDescent="0.25">
      <c r="A1156" s="15" t="str">
        <f t="shared" si="36"/>
        <v/>
      </c>
      <c r="B1156" s="25" t="str">
        <f t="shared" si="37"/>
        <v/>
      </c>
      <c r="C1156" s="3" t="str">
        <f>IF(Table1[[#This Row],[Tesouro Prefixado]]="","",(B1156+1)^(1/252))</f>
        <v/>
      </c>
      <c r="D1156" s="2" t="str">
        <f>IF(Table1[[#This Row],[Column2]]="","",(1+D1155)*(C1156)-1)</f>
        <v/>
      </c>
      <c r="E1156" s="1" t="str">
        <f>IF(Table1[[#This Row],[Column1]]="","",VLOOKUP(A1156,COPOMs!B:E,4)+prêmio_de_risco)</f>
        <v/>
      </c>
      <c r="F1156" s="3" t="str">
        <f>IF(Table1[[#This Row],[Tesouro Selic: Cenário 1]]="","",(E1156+1)^(1/252))</f>
        <v/>
      </c>
      <c r="G1156" s="2" t="str">
        <f>IF(Table1[[#This Row],[Column4]]="","",(1+G1155)*(F1156)-1)</f>
        <v/>
      </c>
      <c r="H1156" s="1" t="str">
        <f>IF(Table1[[#This Row],[Column1]]="","",VLOOKUP(A1156,COPOMs!B:H,7)+prêmio_de_risco)</f>
        <v/>
      </c>
      <c r="I1156" s="3" t="str">
        <f>IF(Table1[[#This Row],[Tesouro Selic: Cenário 2]]="","",(H1156+1)^(1/252))</f>
        <v/>
      </c>
      <c r="J1156" s="2" t="str">
        <f>IF(Table1[[#This Row],[Column6]]="","",(1+J1155)*(I1156)-1)</f>
        <v/>
      </c>
      <c r="K1156" s="1" t="str">
        <f>IF(Table1[[#This Row],[Column1]]="","",VLOOKUP(A1156,COPOMs!B:K,10)+prêmio_de_risco)</f>
        <v/>
      </c>
      <c r="L1156" s="3" t="str">
        <f>IF(Table1[[#This Row],[Tesouro Selic: Cenário 3]]="","",(K1156+1)^(1/252))</f>
        <v/>
      </c>
      <c r="M1156" s="2" t="str">
        <f>IF(Table1[[#This Row],[Column8]]="","",(1+M1155)*(L1156)-1)</f>
        <v/>
      </c>
    </row>
    <row r="1157" spans="1:13" x14ac:dyDescent="0.25">
      <c r="A1157" s="15" t="str">
        <f t="shared" si="36"/>
        <v/>
      </c>
      <c r="B1157" s="25" t="str">
        <f t="shared" si="37"/>
        <v/>
      </c>
      <c r="C1157" s="3" t="str">
        <f>IF(Table1[[#This Row],[Tesouro Prefixado]]="","",(B1157+1)^(1/252))</f>
        <v/>
      </c>
      <c r="D1157" s="2" t="str">
        <f>IF(Table1[[#This Row],[Column2]]="","",(1+D1156)*(C1157)-1)</f>
        <v/>
      </c>
      <c r="E1157" s="1" t="str">
        <f>IF(Table1[[#This Row],[Column1]]="","",VLOOKUP(A1157,COPOMs!B:E,4)+prêmio_de_risco)</f>
        <v/>
      </c>
      <c r="F1157" s="3" t="str">
        <f>IF(Table1[[#This Row],[Tesouro Selic: Cenário 1]]="","",(E1157+1)^(1/252))</f>
        <v/>
      </c>
      <c r="G1157" s="2" t="str">
        <f>IF(Table1[[#This Row],[Column4]]="","",(1+G1156)*(F1157)-1)</f>
        <v/>
      </c>
      <c r="H1157" s="1" t="str">
        <f>IF(Table1[[#This Row],[Column1]]="","",VLOOKUP(A1157,COPOMs!B:H,7)+prêmio_de_risco)</f>
        <v/>
      </c>
      <c r="I1157" s="3" t="str">
        <f>IF(Table1[[#This Row],[Tesouro Selic: Cenário 2]]="","",(H1157+1)^(1/252))</f>
        <v/>
      </c>
      <c r="J1157" s="2" t="str">
        <f>IF(Table1[[#This Row],[Column6]]="","",(1+J1156)*(I1157)-1)</f>
        <v/>
      </c>
      <c r="K1157" s="1" t="str">
        <f>IF(Table1[[#This Row],[Column1]]="","",VLOOKUP(A1157,COPOMs!B:K,10)+prêmio_de_risco)</f>
        <v/>
      </c>
      <c r="L1157" s="3" t="str">
        <f>IF(Table1[[#This Row],[Tesouro Selic: Cenário 3]]="","",(K1157+1)^(1/252))</f>
        <v/>
      </c>
      <c r="M1157" s="2" t="str">
        <f>IF(Table1[[#This Row],[Column8]]="","",(1+M1156)*(L1157)-1)</f>
        <v/>
      </c>
    </row>
    <row r="1158" spans="1:13" x14ac:dyDescent="0.25">
      <c r="A1158" s="15" t="str">
        <f t="shared" si="36"/>
        <v/>
      </c>
      <c r="B1158" s="25" t="str">
        <f t="shared" si="37"/>
        <v/>
      </c>
      <c r="C1158" s="3" t="str">
        <f>IF(Table1[[#This Row],[Tesouro Prefixado]]="","",(B1158+1)^(1/252))</f>
        <v/>
      </c>
      <c r="D1158" s="2" t="str">
        <f>IF(Table1[[#This Row],[Column2]]="","",(1+D1157)*(C1158)-1)</f>
        <v/>
      </c>
      <c r="E1158" s="1" t="str">
        <f>IF(Table1[[#This Row],[Column1]]="","",VLOOKUP(A1158,COPOMs!B:E,4)+prêmio_de_risco)</f>
        <v/>
      </c>
      <c r="F1158" s="3" t="str">
        <f>IF(Table1[[#This Row],[Tesouro Selic: Cenário 1]]="","",(E1158+1)^(1/252))</f>
        <v/>
      </c>
      <c r="G1158" s="2" t="str">
        <f>IF(Table1[[#This Row],[Column4]]="","",(1+G1157)*(F1158)-1)</f>
        <v/>
      </c>
      <c r="H1158" s="1" t="str">
        <f>IF(Table1[[#This Row],[Column1]]="","",VLOOKUP(A1158,COPOMs!B:H,7)+prêmio_de_risco)</f>
        <v/>
      </c>
      <c r="I1158" s="3" t="str">
        <f>IF(Table1[[#This Row],[Tesouro Selic: Cenário 2]]="","",(H1158+1)^(1/252))</f>
        <v/>
      </c>
      <c r="J1158" s="2" t="str">
        <f>IF(Table1[[#This Row],[Column6]]="","",(1+J1157)*(I1158)-1)</f>
        <v/>
      </c>
      <c r="K1158" s="1" t="str">
        <f>IF(Table1[[#This Row],[Column1]]="","",VLOOKUP(A1158,COPOMs!B:K,10)+prêmio_de_risco)</f>
        <v/>
      </c>
      <c r="L1158" s="3" t="str">
        <f>IF(Table1[[#This Row],[Tesouro Selic: Cenário 3]]="","",(K1158+1)^(1/252))</f>
        <v/>
      </c>
      <c r="M1158" s="2" t="str">
        <f>IF(Table1[[#This Row],[Column8]]="","",(1+M1157)*(L1158)-1)</f>
        <v/>
      </c>
    </row>
    <row r="1159" spans="1:13" x14ac:dyDescent="0.25">
      <c r="A1159" s="15" t="str">
        <f t="shared" si="36"/>
        <v/>
      </c>
      <c r="B1159" s="25" t="str">
        <f t="shared" si="37"/>
        <v/>
      </c>
      <c r="C1159" s="3" t="str">
        <f>IF(Table1[[#This Row],[Tesouro Prefixado]]="","",(B1159+1)^(1/252))</f>
        <v/>
      </c>
      <c r="D1159" s="2" t="str">
        <f>IF(Table1[[#This Row],[Column2]]="","",(1+D1158)*(C1159)-1)</f>
        <v/>
      </c>
      <c r="E1159" s="1" t="str">
        <f>IF(Table1[[#This Row],[Column1]]="","",VLOOKUP(A1159,COPOMs!B:E,4)+prêmio_de_risco)</f>
        <v/>
      </c>
      <c r="F1159" s="3" t="str">
        <f>IF(Table1[[#This Row],[Tesouro Selic: Cenário 1]]="","",(E1159+1)^(1/252))</f>
        <v/>
      </c>
      <c r="G1159" s="2" t="str">
        <f>IF(Table1[[#This Row],[Column4]]="","",(1+G1158)*(F1159)-1)</f>
        <v/>
      </c>
      <c r="H1159" s="1" t="str">
        <f>IF(Table1[[#This Row],[Column1]]="","",VLOOKUP(A1159,COPOMs!B:H,7)+prêmio_de_risco)</f>
        <v/>
      </c>
      <c r="I1159" s="3" t="str">
        <f>IF(Table1[[#This Row],[Tesouro Selic: Cenário 2]]="","",(H1159+1)^(1/252))</f>
        <v/>
      </c>
      <c r="J1159" s="2" t="str">
        <f>IF(Table1[[#This Row],[Column6]]="","",(1+J1158)*(I1159)-1)</f>
        <v/>
      </c>
      <c r="K1159" s="1" t="str">
        <f>IF(Table1[[#This Row],[Column1]]="","",VLOOKUP(A1159,COPOMs!B:K,10)+prêmio_de_risco)</f>
        <v/>
      </c>
      <c r="L1159" s="3" t="str">
        <f>IF(Table1[[#This Row],[Tesouro Selic: Cenário 3]]="","",(K1159+1)^(1/252))</f>
        <v/>
      </c>
      <c r="M1159" s="2" t="str">
        <f>IF(Table1[[#This Row],[Column8]]="","",(1+M1158)*(L1159)-1)</f>
        <v/>
      </c>
    </row>
    <row r="1160" spans="1:13" x14ac:dyDescent="0.25">
      <c r="A1160" s="15" t="str">
        <f t="shared" si="36"/>
        <v/>
      </c>
      <c r="B1160" s="25" t="str">
        <f t="shared" si="37"/>
        <v/>
      </c>
      <c r="C1160" s="3" t="str">
        <f>IF(Table1[[#This Row],[Tesouro Prefixado]]="","",(B1160+1)^(1/252))</f>
        <v/>
      </c>
      <c r="D1160" s="2" t="str">
        <f>IF(Table1[[#This Row],[Column2]]="","",(1+D1159)*(C1160)-1)</f>
        <v/>
      </c>
      <c r="E1160" s="1" t="str">
        <f>IF(Table1[[#This Row],[Column1]]="","",VLOOKUP(A1160,COPOMs!B:E,4)+prêmio_de_risco)</f>
        <v/>
      </c>
      <c r="F1160" s="3" t="str">
        <f>IF(Table1[[#This Row],[Tesouro Selic: Cenário 1]]="","",(E1160+1)^(1/252))</f>
        <v/>
      </c>
      <c r="G1160" s="2" t="str">
        <f>IF(Table1[[#This Row],[Column4]]="","",(1+G1159)*(F1160)-1)</f>
        <v/>
      </c>
      <c r="H1160" s="1" t="str">
        <f>IF(Table1[[#This Row],[Column1]]="","",VLOOKUP(A1160,COPOMs!B:H,7)+prêmio_de_risco)</f>
        <v/>
      </c>
      <c r="I1160" s="3" t="str">
        <f>IF(Table1[[#This Row],[Tesouro Selic: Cenário 2]]="","",(H1160+1)^(1/252))</f>
        <v/>
      </c>
      <c r="J1160" s="2" t="str">
        <f>IF(Table1[[#This Row],[Column6]]="","",(1+J1159)*(I1160)-1)</f>
        <v/>
      </c>
      <c r="K1160" s="1" t="str">
        <f>IF(Table1[[#This Row],[Column1]]="","",VLOOKUP(A1160,COPOMs!B:K,10)+prêmio_de_risco)</f>
        <v/>
      </c>
      <c r="L1160" s="3" t="str">
        <f>IF(Table1[[#This Row],[Tesouro Selic: Cenário 3]]="","",(K1160+1)^(1/252))</f>
        <v/>
      </c>
      <c r="M1160" s="2" t="str">
        <f>IF(Table1[[#This Row],[Column8]]="","",(1+M1159)*(L1160)-1)</f>
        <v/>
      </c>
    </row>
    <row r="1161" spans="1:13" x14ac:dyDescent="0.25">
      <c r="A1161" s="15" t="str">
        <f t="shared" si="36"/>
        <v/>
      </c>
      <c r="B1161" s="25" t="str">
        <f t="shared" si="37"/>
        <v/>
      </c>
      <c r="C1161" s="3" t="str">
        <f>IF(Table1[[#This Row],[Tesouro Prefixado]]="","",(B1161+1)^(1/252))</f>
        <v/>
      </c>
      <c r="D1161" s="2" t="str">
        <f>IF(Table1[[#This Row],[Column2]]="","",(1+D1160)*(C1161)-1)</f>
        <v/>
      </c>
      <c r="E1161" s="1" t="str">
        <f>IF(Table1[[#This Row],[Column1]]="","",VLOOKUP(A1161,COPOMs!B:E,4)+prêmio_de_risco)</f>
        <v/>
      </c>
      <c r="F1161" s="3" t="str">
        <f>IF(Table1[[#This Row],[Tesouro Selic: Cenário 1]]="","",(E1161+1)^(1/252))</f>
        <v/>
      </c>
      <c r="G1161" s="2" t="str">
        <f>IF(Table1[[#This Row],[Column4]]="","",(1+G1160)*(F1161)-1)</f>
        <v/>
      </c>
      <c r="H1161" s="1" t="str">
        <f>IF(Table1[[#This Row],[Column1]]="","",VLOOKUP(A1161,COPOMs!B:H,7)+prêmio_de_risco)</f>
        <v/>
      </c>
      <c r="I1161" s="3" t="str">
        <f>IF(Table1[[#This Row],[Tesouro Selic: Cenário 2]]="","",(H1161+1)^(1/252))</f>
        <v/>
      </c>
      <c r="J1161" s="2" t="str">
        <f>IF(Table1[[#This Row],[Column6]]="","",(1+J1160)*(I1161)-1)</f>
        <v/>
      </c>
      <c r="K1161" s="1" t="str">
        <f>IF(Table1[[#This Row],[Column1]]="","",VLOOKUP(A1161,COPOMs!B:K,10)+prêmio_de_risco)</f>
        <v/>
      </c>
      <c r="L1161" s="3" t="str">
        <f>IF(Table1[[#This Row],[Tesouro Selic: Cenário 3]]="","",(K1161+1)^(1/252))</f>
        <v/>
      </c>
      <c r="M1161" s="2" t="str">
        <f>IF(Table1[[#This Row],[Column8]]="","",(1+M1160)*(L1161)-1)</f>
        <v/>
      </c>
    </row>
    <row r="1162" spans="1:13" x14ac:dyDescent="0.25">
      <c r="A1162" s="15" t="str">
        <f t="shared" si="36"/>
        <v/>
      </c>
      <c r="B1162" s="25" t="str">
        <f t="shared" si="37"/>
        <v/>
      </c>
      <c r="C1162" s="3" t="str">
        <f>IF(Table1[[#This Row],[Tesouro Prefixado]]="","",(B1162+1)^(1/252))</f>
        <v/>
      </c>
      <c r="D1162" s="2" t="str">
        <f>IF(Table1[[#This Row],[Column2]]="","",(1+D1161)*(C1162)-1)</f>
        <v/>
      </c>
      <c r="E1162" s="1" t="str">
        <f>IF(Table1[[#This Row],[Column1]]="","",VLOOKUP(A1162,COPOMs!B:E,4)+prêmio_de_risco)</f>
        <v/>
      </c>
      <c r="F1162" s="3" t="str">
        <f>IF(Table1[[#This Row],[Tesouro Selic: Cenário 1]]="","",(E1162+1)^(1/252))</f>
        <v/>
      </c>
      <c r="G1162" s="2" t="str">
        <f>IF(Table1[[#This Row],[Column4]]="","",(1+G1161)*(F1162)-1)</f>
        <v/>
      </c>
      <c r="H1162" s="1" t="str">
        <f>IF(Table1[[#This Row],[Column1]]="","",VLOOKUP(A1162,COPOMs!B:H,7)+prêmio_de_risco)</f>
        <v/>
      </c>
      <c r="I1162" s="3" t="str">
        <f>IF(Table1[[#This Row],[Tesouro Selic: Cenário 2]]="","",(H1162+1)^(1/252))</f>
        <v/>
      </c>
      <c r="J1162" s="2" t="str">
        <f>IF(Table1[[#This Row],[Column6]]="","",(1+J1161)*(I1162)-1)</f>
        <v/>
      </c>
      <c r="K1162" s="1" t="str">
        <f>IF(Table1[[#This Row],[Column1]]="","",VLOOKUP(A1162,COPOMs!B:K,10)+prêmio_de_risco)</f>
        <v/>
      </c>
      <c r="L1162" s="3" t="str">
        <f>IF(Table1[[#This Row],[Tesouro Selic: Cenário 3]]="","",(K1162+1)^(1/252))</f>
        <v/>
      </c>
      <c r="M1162" s="2" t="str">
        <f>IF(Table1[[#This Row],[Column8]]="","",(1+M1161)*(L1162)-1)</f>
        <v/>
      </c>
    </row>
    <row r="1163" spans="1:13" x14ac:dyDescent="0.25">
      <c r="A1163" s="15" t="str">
        <f t="shared" si="36"/>
        <v/>
      </c>
      <c r="B1163" s="25" t="str">
        <f t="shared" si="37"/>
        <v/>
      </c>
      <c r="C1163" s="3" t="str">
        <f>IF(Table1[[#This Row],[Tesouro Prefixado]]="","",(B1163+1)^(1/252))</f>
        <v/>
      </c>
      <c r="D1163" s="2" t="str">
        <f>IF(Table1[[#This Row],[Column2]]="","",(1+D1162)*(C1163)-1)</f>
        <v/>
      </c>
      <c r="E1163" s="1" t="str">
        <f>IF(Table1[[#This Row],[Column1]]="","",VLOOKUP(A1163,COPOMs!B:E,4)+prêmio_de_risco)</f>
        <v/>
      </c>
      <c r="F1163" s="3" t="str">
        <f>IF(Table1[[#This Row],[Tesouro Selic: Cenário 1]]="","",(E1163+1)^(1/252))</f>
        <v/>
      </c>
      <c r="G1163" s="2" t="str">
        <f>IF(Table1[[#This Row],[Column4]]="","",(1+G1162)*(F1163)-1)</f>
        <v/>
      </c>
      <c r="H1163" s="1" t="str">
        <f>IF(Table1[[#This Row],[Column1]]="","",VLOOKUP(A1163,COPOMs!B:H,7)+prêmio_de_risco)</f>
        <v/>
      </c>
      <c r="I1163" s="3" t="str">
        <f>IF(Table1[[#This Row],[Tesouro Selic: Cenário 2]]="","",(H1163+1)^(1/252))</f>
        <v/>
      </c>
      <c r="J1163" s="2" t="str">
        <f>IF(Table1[[#This Row],[Column6]]="","",(1+J1162)*(I1163)-1)</f>
        <v/>
      </c>
      <c r="K1163" s="1" t="str">
        <f>IF(Table1[[#This Row],[Column1]]="","",VLOOKUP(A1163,COPOMs!B:K,10)+prêmio_de_risco)</f>
        <v/>
      </c>
      <c r="L1163" s="3" t="str">
        <f>IF(Table1[[#This Row],[Tesouro Selic: Cenário 3]]="","",(K1163+1)^(1/252))</f>
        <v/>
      </c>
      <c r="M1163" s="2" t="str">
        <f>IF(Table1[[#This Row],[Column8]]="","",(1+M1162)*(L1163)-1)</f>
        <v/>
      </c>
    </row>
    <row r="1164" spans="1:13" x14ac:dyDescent="0.25">
      <c r="A1164" s="15" t="str">
        <f t="shared" si="36"/>
        <v/>
      </c>
      <c r="B1164" s="25" t="str">
        <f t="shared" si="37"/>
        <v/>
      </c>
      <c r="C1164" s="3" t="str">
        <f>IF(Table1[[#This Row],[Tesouro Prefixado]]="","",(B1164+1)^(1/252))</f>
        <v/>
      </c>
      <c r="D1164" s="2" t="str">
        <f>IF(Table1[[#This Row],[Column2]]="","",(1+D1163)*(C1164)-1)</f>
        <v/>
      </c>
      <c r="E1164" s="1" t="str">
        <f>IF(Table1[[#This Row],[Column1]]="","",VLOOKUP(A1164,COPOMs!B:E,4)+prêmio_de_risco)</f>
        <v/>
      </c>
      <c r="F1164" s="3" t="str">
        <f>IF(Table1[[#This Row],[Tesouro Selic: Cenário 1]]="","",(E1164+1)^(1/252))</f>
        <v/>
      </c>
      <c r="G1164" s="2" t="str">
        <f>IF(Table1[[#This Row],[Column4]]="","",(1+G1163)*(F1164)-1)</f>
        <v/>
      </c>
      <c r="H1164" s="1" t="str">
        <f>IF(Table1[[#This Row],[Column1]]="","",VLOOKUP(A1164,COPOMs!B:H,7)+prêmio_de_risco)</f>
        <v/>
      </c>
      <c r="I1164" s="3" t="str">
        <f>IF(Table1[[#This Row],[Tesouro Selic: Cenário 2]]="","",(H1164+1)^(1/252))</f>
        <v/>
      </c>
      <c r="J1164" s="2" t="str">
        <f>IF(Table1[[#This Row],[Column6]]="","",(1+J1163)*(I1164)-1)</f>
        <v/>
      </c>
      <c r="K1164" s="1" t="str">
        <f>IF(Table1[[#This Row],[Column1]]="","",VLOOKUP(A1164,COPOMs!B:K,10)+prêmio_de_risco)</f>
        <v/>
      </c>
      <c r="L1164" s="3" t="str">
        <f>IF(Table1[[#This Row],[Tesouro Selic: Cenário 3]]="","",(K1164+1)^(1/252))</f>
        <v/>
      </c>
      <c r="M1164" s="2" t="str">
        <f>IF(Table1[[#This Row],[Column8]]="","",(1+M1163)*(L1164)-1)</f>
        <v/>
      </c>
    </row>
    <row r="1165" spans="1:13" x14ac:dyDescent="0.25">
      <c r="A1165" s="15" t="str">
        <f t="shared" si="36"/>
        <v/>
      </c>
      <c r="B1165" s="25" t="str">
        <f t="shared" si="37"/>
        <v/>
      </c>
      <c r="C1165" s="3" t="str">
        <f>IF(Table1[[#This Row],[Tesouro Prefixado]]="","",(B1165+1)^(1/252))</f>
        <v/>
      </c>
      <c r="D1165" s="2" t="str">
        <f>IF(Table1[[#This Row],[Column2]]="","",(1+D1164)*(C1165)-1)</f>
        <v/>
      </c>
      <c r="E1165" s="1" t="str">
        <f>IF(Table1[[#This Row],[Column1]]="","",VLOOKUP(A1165,COPOMs!B:E,4)+prêmio_de_risco)</f>
        <v/>
      </c>
      <c r="F1165" s="3" t="str">
        <f>IF(Table1[[#This Row],[Tesouro Selic: Cenário 1]]="","",(E1165+1)^(1/252))</f>
        <v/>
      </c>
      <c r="G1165" s="2" t="str">
        <f>IF(Table1[[#This Row],[Column4]]="","",(1+G1164)*(F1165)-1)</f>
        <v/>
      </c>
      <c r="H1165" s="1" t="str">
        <f>IF(Table1[[#This Row],[Column1]]="","",VLOOKUP(A1165,COPOMs!B:H,7)+prêmio_de_risco)</f>
        <v/>
      </c>
      <c r="I1165" s="3" t="str">
        <f>IF(Table1[[#This Row],[Tesouro Selic: Cenário 2]]="","",(H1165+1)^(1/252))</f>
        <v/>
      </c>
      <c r="J1165" s="2" t="str">
        <f>IF(Table1[[#This Row],[Column6]]="","",(1+J1164)*(I1165)-1)</f>
        <v/>
      </c>
      <c r="K1165" s="1" t="str">
        <f>IF(Table1[[#This Row],[Column1]]="","",VLOOKUP(A1165,COPOMs!B:K,10)+prêmio_de_risco)</f>
        <v/>
      </c>
      <c r="L1165" s="3" t="str">
        <f>IF(Table1[[#This Row],[Tesouro Selic: Cenário 3]]="","",(K1165+1)^(1/252))</f>
        <v/>
      </c>
      <c r="M1165" s="2" t="str">
        <f>IF(Table1[[#This Row],[Column8]]="","",(1+M1164)*(L1165)-1)</f>
        <v/>
      </c>
    </row>
    <row r="1166" spans="1:13" x14ac:dyDescent="0.25">
      <c r="A1166" s="15" t="str">
        <f t="shared" si="36"/>
        <v/>
      </c>
      <c r="B1166" s="25" t="str">
        <f t="shared" si="37"/>
        <v/>
      </c>
      <c r="C1166" s="3" t="str">
        <f>IF(Table1[[#This Row],[Tesouro Prefixado]]="","",(B1166+1)^(1/252))</f>
        <v/>
      </c>
      <c r="D1166" s="2" t="str">
        <f>IF(Table1[[#This Row],[Column2]]="","",(1+D1165)*(C1166)-1)</f>
        <v/>
      </c>
      <c r="E1166" s="1" t="str">
        <f>IF(Table1[[#This Row],[Column1]]="","",VLOOKUP(A1166,COPOMs!B:E,4)+prêmio_de_risco)</f>
        <v/>
      </c>
      <c r="F1166" s="3" t="str">
        <f>IF(Table1[[#This Row],[Tesouro Selic: Cenário 1]]="","",(E1166+1)^(1/252))</f>
        <v/>
      </c>
      <c r="G1166" s="2" t="str">
        <f>IF(Table1[[#This Row],[Column4]]="","",(1+G1165)*(F1166)-1)</f>
        <v/>
      </c>
      <c r="H1166" s="1" t="str">
        <f>IF(Table1[[#This Row],[Column1]]="","",VLOOKUP(A1166,COPOMs!B:H,7)+prêmio_de_risco)</f>
        <v/>
      </c>
      <c r="I1166" s="3" t="str">
        <f>IF(Table1[[#This Row],[Tesouro Selic: Cenário 2]]="","",(H1166+1)^(1/252))</f>
        <v/>
      </c>
      <c r="J1166" s="2" t="str">
        <f>IF(Table1[[#This Row],[Column6]]="","",(1+J1165)*(I1166)-1)</f>
        <v/>
      </c>
      <c r="K1166" s="1" t="str">
        <f>IF(Table1[[#This Row],[Column1]]="","",VLOOKUP(A1166,COPOMs!B:K,10)+prêmio_de_risco)</f>
        <v/>
      </c>
      <c r="L1166" s="3" t="str">
        <f>IF(Table1[[#This Row],[Tesouro Selic: Cenário 3]]="","",(K1166+1)^(1/252))</f>
        <v/>
      </c>
      <c r="M1166" s="2" t="str">
        <f>IF(Table1[[#This Row],[Column8]]="","",(1+M1165)*(L1166)-1)</f>
        <v/>
      </c>
    </row>
    <row r="1167" spans="1:13" x14ac:dyDescent="0.25">
      <c r="A1167" s="15" t="str">
        <f t="shared" si="36"/>
        <v/>
      </c>
      <c r="B1167" s="25" t="str">
        <f t="shared" si="37"/>
        <v/>
      </c>
      <c r="C1167" s="3" t="str">
        <f>IF(Table1[[#This Row],[Tesouro Prefixado]]="","",(B1167+1)^(1/252))</f>
        <v/>
      </c>
      <c r="D1167" s="2" t="str">
        <f>IF(Table1[[#This Row],[Column2]]="","",(1+D1166)*(C1167)-1)</f>
        <v/>
      </c>
      <c r="E1167" s="1" t="str">
        <f>IF(Table1[[#This Row],[Column1]]="","",VLOOKUP(A1167,COPOMs!B:E,4)+prêmio_de_risco)</f>
        <v/>
      </c>
      <c r="F1167" s="3" t="str">
        <f>IF(Table1[[#This Row],[Tesouro Selic: Cenário 1]]="","",(E1167+1)^(1/252))</f>
        <v/>
      </c>
      <c r="G1167" s="2" t="str">
        <f>IF(Table1[[#This Row],[Column4]]="","",(1+G1166)*(F1167)-1)</f>
        <v/>
      </c>
      <c r="H1167" s="1" t="str">
        <f>IF(Table1[[#This Row],[Column1]]="","",VLOOKUP(A1167,COPOMs!B:H,7)+prêmio_de_risco)</f>
        <v/>
      </c>
      <c r="I1167" s="3" t="str">
        <f>IF(Table1[[#This Row],[Tesouro Selic: Cenário 2]]="","",(H1167+1)^(1/252))</f>
        <v/>
      </c>
      <c r="J1167" s="2" t="str">
        <f>IF(Table1[[#This Row],[Column6]]="","",(1+J1166)*(I1167)-1)</f>
        <v/>
      </c>
      <c r="K1167" s="1" t="str">
        <f>IF(Table1[[#This Row],[Column1]]="","",VLOOKUP(A1167,COPOMs!B:K,10)+prêmio_de_risco)</f>
        <v/>
      </c>
      <c r="L1167" s="3" t="str">
        <f>IF(Table1[[#This Row],[Tesouro Selic: Cenário 3]]="","",(K1167+1)^(1/252))</f>
        <v/>
      </c>
      <c r="M1167" s="2" t="str">
        <f>IF(Table1[[#This Row],[Column8]]="","",(1+M1166)*(L1167)-1)</f>
        <v/>
      </c>
    </row>
    <row r="1168" spans="1:13" x14ac:dyDescent="0.25">
      <c r="A1168" s="15" t="str">
        <f t="shared" si="36"/>
        <v/>
      </c>
      <c r="B1168" s="25" t="str">
        <f t="shared" si="37"/>
        <v/>
      </c>
      <c r="C1168" s="3" t="str">
        <f>IF(Table1[[#This Row],[Tesouro Prefixado]]="","",(B1168+1)^(1/252))</f>
        <v/>
      </c>
      <c r="D1168" s="2" t="str">
        <f>IF(Table1[[#This Row],[Column2]]="","",(1+D1167)*(C1168)-1)</f>
        <v/>
      </c>
      <c r="E1168" s="1" t="str">
        <f>IF(Table1[[#This Row],[Column1]]="","",VLOOKUP(A1168,COPOMs!B:E,4)+prêmio_de_risco)</f>
        <v/>
      </c>
      <c r="F1168" s="3" t="str">
        <f>IF(Table1[[#This Row],[Tesouro Selic: Cenário 1]]="","",(E1168+1)^(1/252))</f>
        <v/>
      </c>
      <c r="G1168" s="2" t="str">
        <f>IF(Table1[[#This Row],[Column4]]="","",(1+G1167)*(F1168)-1)</f>
        <v/>
      </c>
      <c r="H1168" s="1" t="str">
        <f>IF(Table1[[#This Row],[Column1]]="","",VLOOKUP(A1168,COPOMs!B:H,7)+prêmio_de_risco)</f>
        <v/>
      </c>
      <c r="I1168" s="3" t="str">
        <f>IF(Table1[[#This Row],[Tesouro Selic: Cenário 2]]="","",(H1168+1)^(1/252))</f>
        <v/>
      </c>
      <c r="J1168" s="2" t="str">
        <f>IF(Table1[[#This Row],[Column6]]="","",(1+J1167)*(I1168)-1)</f>
        <v/>
      </c>
      <c r="K1168" s="1" t="str">
        <f>IF(Table1[[#This Row],[Column1]]="","",VLOOKUP(A1168,COPOMs!B:K,10)+prêmio_de_risco)</f>
        <v/>
      </c>
      <c r="L1168" s="3" t="str">
        <f>IF(Table1[[#This Row],[Tesouro Selic: Cenário 3]]="","",(K1168+1)^(1/252))</f>
        <v/>
      </c>
      <c r="M1168" s="2" t="str">
        <f>IF(Table1[[#This Row],[Column8]]="","",(1+M1167)*(L1168)-1)</f>
        <v/>
      </c>
    </row>
    <row r="1169" spans="1:13" x14ac:dyDescent="0.25">
      <c r="A1169" s="15" t="str">
        <f t="shared" si="36"/>
        <v/>
      </c>
      <c r="B1169" s="25" t="str">
        <f t="shared" si="37"/>
        <v/>
      </c>
      <c r="C1169" s="3" t="str">
        <f>IF(Table1[[#This Row],[Tesouro Prefixado]]="","",(B1169+1)^(1/252))</f>
        <v/>
      </c>
      <c r="D1169" s="2" t="str">
        <f>IF(Table1[[#This Row],[Column2]]="","",(1+D1168)*(C1169)-1)</f>
        <v/>
      </c>
      <c r="E1169" s="1" t="str">
        <f>IF(Table1[[#This Row],[Column1]]="","",VLOOKUP(A1169,COPOMs!B:E,4)+prêmio_de_risco)</f>
        <v/>
      </c>
      <c r="F1169" s="3" t="str">
        <f>IF(Table1[[#This Row],[Tesouro Selic: Cenário 1]]="","",(E1169+1)^(1/252))</f>
        <v/>
      </c>
      <c r="G1169" s="2" t="str">
        <f>IF(Table1[[#This Row],[Column4]]="","",(1+G1168)*(F1169)-1)</f>
        <v/>
      </c>
      <c r="H1169" s="1" t="str">
        <f>IF(Table1[[#This Row],[Column1]]="","",VLOOKUP(A1169,COPOMs!B:H,7)+prêmio_de_risco)</f>
        <v/>
      </c>
      <c r="I1169" s="3" t="str">
        <f>IF(Table1[[#This Row],[Tesouro Selic: Cenário 2]]="","",(H1169+1)^(1/252))</f>
        <v/>
      </c>
      <c r="J1169" s="2" t="str">
        <f>IF(Table1[[#This Row],[Column6]]="","",(1+J1168)*(I1169)-1)</f>
        <v/>
      </c>
      <c r="K1169" s="1" t="str">
        <f>IF(Table1[[#This Row],[Column1]]="","",VLOOKUP(A1169,COPOMs!B:K,10)+prêmio_de_risco)</f>
        <v/>
      </c>
      <c r="L1169" s="3" t="str">
        <f>IF(Table1[[#This Row],[Tesouro Selic: Cenário 3]]="","",(K1169+1)^(1/252))</f>
        <v/>
      </c>
      <c r="M1169" s="2" t="str">
        <f>IF(Table1[[#This Row],[Column8]]="","",(1+M1168)*(L1169)-1)</f>
        <v/>
      </c>
    </row>
    <row r="1170" spans="1:13" x14ac:dyDescent="0.25">
      <c r="A1170" s="15" t="str">
        <f t="shared" si="36"/>
        <v/>
      </c>
      <c r="B1170" s="25" t="str">
        <f t="shared" si="37"/>
        <v/>
      </c>
      <c r="C1170" s="3" t="str">
        <f>IF(Table1[[#This Row],[Tesouro Prefixado]]="","",(B1170+1)^(1/252))</f>
        <v/>
      </c>
      <c r="D1170" s="2" t="str">
        <f>IF(Table1[[#This Row],[Column2]]="","",(1+D1169)*(C1170)-1)</f>
        <v/>
      </c>
      <c r="E1170" s="1" t="str">
        <f>IF(Table1[[#This Row],[Column1]]="","",VLOOKUP(A1170,COPOMs!B:E,4)+prêmio_de_risco)</f>
        <v/>
      </c>
      <c r="F1170" s="3" t="str">
        <f>IF(Table1[[#This Row],[Tesouro Selic: Cenário 1]]="","",(E1170+1)^(1/252))</f>
        <v/>
      </c>
      <c r="G1170" s="2" t="str">
        <f>IF(Table1[[#This Row],[Column4]]="","",(1+G1169)*(F1170)-1)</f>
        <v/>
      </c>
      <c r="H1170" s="1" t="str">
        <f>IF(Table1[[#This Row],[Column1]]="","",VLOOKUP(A1170,COPOMs!B:H,7)+prêmio_de_risco)</f>
        <v/>
      </c>
      <c r="I1170" s="3" t="str">
        <f>IF(Table1[[#This Row],[Tesouro Selic: Cenário 2]]="","",(H1170+1)^(1/252))</f>
        <v/>
      </c>
      <c r="J1170" s="2" t="str">
        <f>IF(Table1[[#This Row],[Column6]]="","",(1+J1169)*(I1170)-1)</f>
        <v/>
      </c>
      <c r="K1170" s="1" t="str">
        <f>IF(Table1[[#This Row],[Column1]]="","",VLOOKUP(A1170,COPOMs!B:K,10)+prêmio_de_risco)</f>
        <v/>
      </c>
      <c r="L1170" s="3" t="str">
        <f>IF(Table1[[#This Row],[Tesouro Selic: Cenário 3]]="","",(K1170+1)^(1/252))</f>
        <v/>
      </c>
      <c r="M1170" s="2" t="str">
        <f>IF(Table1[[#This Row],[Column8]]="","",(1+M1169)*(L1170)-1)</f>
        <v/>
      </c>
    </row>
    <row r="1171" spans="1:13" x14ac:dyDescent="0.25">
      <c r="A1171" s="15" t="str">
        <f t="shared" si="36"/>
        <v/>
      </c>
      <c r="B1171" s="25" t="str">
        <f t="shared" si="37"/>
        <v/>
      </c>
      <c r="C1171" s="3" t="str">
        <f>IF(Table1[[#This Row],[Tesouro Prefixado]]="","",(B1171+1)^(1/252))</f>
        <v/>
      </c>
      <c r="D1171" s="2" t="str">
        <f>IF(Table1[[#This Row],[Column2]]="","",(1+D1170)*(C1171)-1)</f>
        <v/>
      </c>
      <c r="E1171" s="1" t="str">
        <f>IF(Table1[[#This Row],[Column1]]="","",VLOOKUP(A1171,COPOMs!B:E,4)+prêmio_de_risco)</f>
        <v/>
      </c>
      <c r="F1171" s="3" t="str">
        <f>IF(Table1[[#This Row],[Tesouro Selic: Cenário 1]]="","",(E1171+1)^(1/252))</f>
        <v/>
      </c>
      <c r="G1171" s="2" t="str">
        <f>IF(Table1[[#This Row],[Column4]]="","",(1+G1170)*(F1171)-1)</f>
        <v/>
      </c>
      <c r="H1171" s="1" t="str">
        <f>IF(Table1[[#This Row],[Column1]]="","",VLOOKUP(A1171,COPOMs!B:H,7)+prêmio_de_risco)</f>
        <v/>
      </c>
      <c r="I1171" s="3" t="str">
        <f>IF(Table1[[#This Row],[Tesouro Selic: Cenário 2]]="","",(H1171+1)^(1/252))</f>
        <v/>
      </c>
      <c r="J1171" s="2" t="str">
        <f>IF(Table1[[#This Row],[Column6]]="","",(1+J1170)*(I1171)-1)</f>
        <v/>
      </c>
      <c r="K1171" s="1" t="str">
        <f>IF(Table1[[#This Row],[Column1]]="","",VLOOKUP(A1171,COPOMs!B:K,10)+prêmio_de_risco)</f>
        <v/>
      </c>
      <c r="L1171" s="3" t="str">
        <f>IF(Table1[[#This Row],[Tesouro Selic: Cenário 3]]="","",(K1171+1)^(1/252))</f>
        <v/>
      </c>
      <c r="M1171" s="2" t="str">
        <f>IF(Table1[[#This Row],[Column8]]="","",(1+M1170)*(L1171)-1)</f>
        <v/>
      </c>
    </row>
    <row r="1172" spans="1:13" x14ac:dyDescent="0.25">
      <c r="A1172" s="15" t="str">
        <f t="shared" si="36"/>
        <v/>
      </c>
      <c r="B1172" s="25" t="str">
        <f t="shared" si="37"/>
        <v/>
      </c>
      <c r="C1172" s="3" t="str">
        <f>IF(Table1[[#This Row],[Tesouro Prefixado]]="","",(B1172+1)^(1/252))</f>
        <v/>
      </c>
      <c r="D1172" s="2" t="str">
        <f>IF(Table1[[#This Row],[Column2]]="","",(1+D1171)*(C1172)-1)</f>
        <v/>
      </c>
      <c r="E1172" s="1" t="str">
        <f>IF(Table1[[#This Row],[Column1]]="","",VLOOKUP(A1172,COPOMs!B:E,4)+prêmio_de_risco)</f>
        <v/>
      </c>
      <c r="F1172" s="3" t="str">
        <f>IF(Table1[[#This Row],[Tesouro Selic: Cenário 1]]="","",(E1172+1)^(1/252))</f>
        <v/>
      </c>
      <c r="G1172" s="2" t="str">
        <f>IF(Table1[[#This Row],[Column4]]="","",(1+G1171)*(F1172)-1)</f>
        <v/>
      </c>
      <c r="H1172" s="1" t="str">
        <f>IF(Table1[[#This Row],[Column1]]="","",VLOOKUP(A1172,COPOMs!B:H,7)+prêmio_de_risco)</f>
        <v/>
      </c>
      <c r="I1172" s="3" t="str">
        <f>IF(Table1[[#This Row],[Tesouro Selic: Cenário 2]]="","",(H1172+1)^(1/252))</f>
        <v/>
      </c>
      <c r="J1172" s="2" t="str">
        <f>IF(Table1[[#This Row],[Column6]]="","",(1+J1171)*(I1172)-1)</f>
        <v/>
      </c>
      <c r="K1172" s="1" t="str">
        <f>IF(Table1[[#This Row],[Column1]]="","",VLOOKUP(A1172,COPOMs!B:K,10)+prêmio_de_risco)</f>
        <v/>
      </c>
      <c r="L1172" s="3" t="str">
        <f>IF(Table1[[#This Row],[Tesouro Selic: Cenário 3]]="","",(K1172+1)^(1/252))</f>
        <v/>
      </c>
      <c r="M1172" s="2" t="str">
        <f>IF(Table1[[#This Row],[Column8]]="","",(1+M1171)*(L1172)-1)</f>
        <v/>
      </c>
    </row>
    <row r="1173" spans="1:13" x14ac:dyDescent="0.25">
      <c r="A1173" s="15" t="str">
        <f t="shared" si="36"/>
        <v/>
      </c>
      <c r="B1173" s="25" t="str">
        <f t="shared" si="37"/>
        <v/>
      </c>
      <c r="C1173" s="3" t="str">
        <f>IF(Table1[[#This Row],[Tesouro Prefixado]]="","",(B1173+1)^(1/252))</f>
        <v/>
      </c>
      <c r="D1173" s="2" t="str">
        <f>IF(Table1[[#This Row],[Column2]]="","",(1+D1172)*(C1173)-1)</f>
        <v/>
      </c>
      <c r="E1173" s="1" t="str">
        <f>IF(Table1[[#This Row],[Column1]]="","",VLOOKUP(A1173,COPOMs!B:E,4)+prêmio_de_risco)</f>
        <v/>
      </c>
      <c r="F1173" s="3" t="str">
        <f>IF(Table1[[#This Row],[Tesouro Selic: Cenário 1]]="","",(E1173+1)^(1/252))</f>
        <v/>
      </c>
      <c r="G1173" s="2" t="str">
        <f>IF(Table1[[#This Row],[Column4]]="","",(1+G1172)*(F1173)-1)</f>
        <v/>
      </c>
      <c r="H1173" s="1" t="str">
        <f>IF(Table1[[#This Row],[Column1]]="","",VLOOKUP(A1173,COPOMs!B:H,7)+prêmio_de_risco)</f>
        <v/>
      </c>
      <c r="I1173" s="3" t="str">
        <f>IF(Table1[[#This Row],[Tesouro Selic: Cenário 2]]="","",(H1173+1)^(1/252))</f>
        <v/>
      </c>
      <c r="J1173" s="2" t="str">
        <f>IF(Table1[[#This Row],[Column6]]="","",(1+J1172)*(I1173)-1)</f>
        <v/>
      </c>
      <c r="K1173" s="1" t="str">
        <f>IF(Table1[[#This Row],[Column1]]="","",VLOOKUP(A1173,COPOMs!B:K,10)+prêmio_de_risco)</f>
        <v/>
      </c>
      <c r="L1173" s="3" t="str">
        <f>IF(Table1[[#This Row],[Tesouro Selic: Cenário 3]]="","",(K1173+1)^(1/252))</f>
        <v/>
      </c>
      <c r="M1173" s="2" t="str">
        <f>IF(Table1[[#This Row],[Column8]]="","",(1+M1172)*(L1173)-1)</f>
        <v/>
      </c>
    </row>
    <row r="1174" spans="1:13" x14ac:dyDescent="0.25">
      <c r="A1174" s="15" t="str">
        <f t="shared" si="36"/>
        <v/>
      </c>
      <c r="B1174" s="25" t="str">
        <f t="shared" si="37"/>
        <v/>
      </c>
      <c r="C1174" s="3" t="str">
        <f>IF(Table1[[#This Row],[Tesouro Prefixado]]="","",(B1174+1)^(1/252))</f>
        <v/>
      </c>
      <c r="D1174" s="2" t="str">
        <f>IF(Table1[[#This Row],[Column2]]="","",(1+D1173)*(C1174)-1)</f>
        <v/>
      </c>
      <c r="E1174" s="1" t="str">
        <f>IF(Table1[[#This Row],[Column1]]="","",VLOOKUP(A1174,COPOMs!B:E,4)+prêmio_de_risco)</f>
        <v/>
      </c>
      <c r="F1174" s="3" t="str">
        <f>IF(Table1[[#This Row],[Tesouro Selic: Cenário 1]]="","",(E1174+1)^(1/252))</f>
        <v/>
      </c>
      <c r="G1174" s="2" t="str">
        <f>IF(Table1[[#This Row],[Column4]]="","",(1+G1173)*(F1174)-1)</f>
        <v/>
      </c>
      <c r="H1174" s="1" t="str">
        <f>IF(Table1[[#This Row],[Column1]]="","",VLOOKUP(A1174,COPOMs!B:H,7)+prêmio_de_risco)</f>
        <v/>
      </c>
      <c r="I1174" s="3" t="str">
        <f>IF(Table1[[#This Row],[Tesouro Selic: Cenário 2]]="","",(H1174+1)^(1/252))</f>
        <v/>
      </c>
      <c r="J1174" s="2" t="str">
        <f>IF(Table1[[#This Row],[Column6]]="","",(1+J1173)*(I1174)-1)</f>
        <v/>
      </c>
      <c r="K1174" s="1" t="str">
        <f>IF(Table1[[#This Row],[Column1]]="","",VLOOKUP(A1174,COPOMs!B:K,10)+prêmio_de_risco)</f>
        <v/>
      </c>
      <c r="L1174" s="3" t="str">
        <f>IF(Table1[[#This Row],[Tesouro Selic: Cenário 3]]="","",(K1174+1)^(1/252))</f>
        <v/>
      </c>
      <c r="M1174" s="2" t="str">
        <f>IF(Table1[[#This Row],[Column8]]="","",(1+M1173)*(L1174)-1)</f>
        <v/>
      </c>
    </row>
    <row r="1175" spans="1:13" x14ac:dyDescent="0.25">
      <c r="A1175" s="15" t="str">
        <f t="shared" si="36"/>
        <v/>
      </c>
      <c r="B1175" s="25" t="str">
        <f t="shared" si="37"/>
        <v/>
      </c>
      <c r="C1175" s="3" t="str">
        <f>IF(Table1[[#This Row],[Tesouro Prefixado]]="","",(B1175+1)^(1/252))</f>
        <v/>
      </c>
      <c r="D1175" s="2" t="str">
        <f>IF(Table1[[#This Row],[Column2]]="","",(1+D1174)*(C1175)-1)</f>
        <v/>
      </c>
      <c r="E1175" s="1" t="str">
        <f>IF(Table1[[#This Row],[Column1]]="","",VLOOKUP(A1175,COPOMs!B:E,4)+prêmio_de_risco)</f>
        <v/>
      </c>
      <c r="F1175" s="3" t="str">
        <f>IF(Table1[[#This Row],[Tesouro Selic: Cenário 1]]="","",(E1175+1)^(1/252))</f>
        <v/>
      </c>
      <c r="G1175" s="2" t="str">
        <f>IF(Table1[[#This Row],[Column4]]="","",(1+G1174)*(F1175)-1)</f>
        <v/>
      </c>
      <c r="H1175" s="1" t="str">
        <f>IF(Table1[[#This Row],[Column1]]="","",VLOOKUP(A1175,COPOMs!B:H,7)+prêmio_de_risco)</f>
        <v/>
      </c>
      <c r="I1175" s="3" t="str">
        <f>IF(Table1[[#This Row],[Tesouro Selic: Cenário 2]]="","",(H1175+1)^(1/252))</f>
        <v/>
      </c>
      <c r="J1175" s="2" t="str">
        <f>IF(Table1[[#This Row],[Column6]]="","",(1+J1174)*(I1175)-1)</f>
        <v/>
      </c>
      <c r="K1175" s="1" t="str">
        <f>IF(Table1[[#This Row],[Column1]]="","",VLOOKUP(A1175,COPOMs!B:K,10)+prêmio_de_risco)</f>
        <v/>
      </c>
      <c r="L1175" s="3" t="str">
        <f>IF(Table1[[#This Row],[Tesouro Selic: Cenário 3]]="","",(K1175+1)^(1/252))</f>
        <v/>
      </c>
      <c r="M1175" s="2" t="str">
        <f>IF(Table1[[#This Row],[Column8]]="","",(1+M1174)*(L1175)-1)</f>
        <v/>
      </c>
    </row>
    <row r="1176" spans="1:13" x14ac:dyDescent="0.25">
      <c r="A1176" s="15" t="str">
        <f t="shared" si="36"/>
        <v/>
      </c>
      <c r="B1176" s="25" t="str">
        <f t="shared" si="37"/>
        <v/>
      </c>
      <c r="C1176" s="3" t="str">
        <f>IF(Table1[[#This Row],[Tesouro Prefixado]]="","",(B1176+1)^(1/252))</f>
        <v/>
      </c>
      <c r="D1176" s="2" t="str">
        <f>IF(Table1[[#This Row],[Column2]]="","",(1+D1175)*(C1176)-1)</f>
        <v/>
      </c>
      <c r="E1176" s="1" t="str">
        <f>IF(Table1[[#This Row],[Column1]]="","",VLOOKUP(A1176,COPOMs!B:E,4)+prêmio_de_risco)</f>
        <v/>
      </c>
      <c r="F1176" s="3" t="str">
        <f>IF(Table1[[#This Row],[Tesouro Selic: Cenário 1]]="","",(E1176+1)^(1/252))</f>
        <v/>
      </c>
      <c r="G1176" s="2" t="str">
        <f>IF(Table1[[#This Row],[Column4]]="","",(1+G1175)*(F1176)-1)</f>
        <v/>
      </c>
      <c r="H1176" s="1" t="str">
        <f>IF(Table1[[#This Row],[Column1]]="","",VLOOKUP(A1176,COPOMs!B:H,7)+prêmio_de_risco)</f>
        <v/>
      </c>
      <c r="I1176" s="3" t="str">
        <f>IF(Table1[[#This Row],[Tesouro Selic: Cenário 2]]="","",(H1176+1)^(1/252))</f>
        <v/>
      </c>
      <c r="J1176" s="2" t="str">
        <f>IF(Table1[[#This Row],[Column6]]="","",(1+J1175)*(I1176)-1)</f>
        <v/>
      </c>
      <c r="K1176" s="1" t="str">
        <f>IF(Table1[[#This Row],[Column1]]="","",VLOOKUP(A1176,COPOMs!B:K,10)+prêmio_de_risco)</f>
        <v/>
      </c>
      <c r="L1176" s="3" t="str">
        <f>IF(Table1[[#This Row],[Tesouro Selic: Cenário 3]]="","",(K1176+1)^(1/252))</f>
        <v/>
      </c>
      <c r="M1176" s="2" t="str">
        <f>IF(Table1[[#This Row],[Column8]]="","",(1+M1175)*(L1176)-1)</f>
        <v/>
      </c>
    </row>
    <row r="1177" spans="1:13" x14ac:dyDescent="0.25">
      <c r="A1177" s="15" t="str">
        <f t="shared" si="36"/>
        <v/>
      </c>
      <c r="B1177" s="25" t="str">
        <f t="shared" si="37"/>
        <v/>
      </c>
      <c r="C1177" s="3" t="str">
        <f>IF(Table1[[#This Row],[Tesouro Prefixado]]="","",(B1177+1)^(1/252))</f>
        <v/>
      </c>
      <c r="D1177" s="2" t="str">
        <f>IF(Table1[[#This Row],[Column2]]="","",(1+D1176)*(C1177)-1)</f>
        <v/>
      </c>
      <c r="E1177" s="1" t="str">
        <f>IF(Table1[[#This Row],[Column1]]="","",VLOOKUP(A1177,COPOMs!B:E,4)+prêmio_de_risco)</f>
        <v/>
      </c>
      <c r="F1177" s="3" t="str">
        <f>IF(Table1[[#This Row],[Tesouro Selic: Cenário 1]]="","",(E1177+1)^(1/252))</f>
        <v/>
      </c>
      <c r="G1177" s="2" t="str">
        <f>IF(Table1[[#This Row],[Column4]]="","",(1+G1176)*(F1177)-1)</f>
        <v/>
      </c>
      <c r="H1177" s="1" t="str">
        <f>IF(Table1[[#This Row],[Column1]]="","",VLOOKUP(A1177,COPOMs!B:H,7)+prêmio_de_risco)</f>
        <v/>
      </c>
      <c r="I1177" s="3" t="str">
        <f>IF(Table1[[#This Row],[Tesouro Selic: Cenário 2]]="","",(H1177+1)^(1/252))</f>
        <v/>
      </c>
      <c r="J1177" s="2" t="str">
        <f>IF(Table1[[#This Row],[Column6]]="","",(1+J1176)*(I1177)-1)</f>
        <v/>
      </c>
      <c r="K1177" s="1" t="str">
        <f>IF(Table1[[#This Row],[Column1]]="","",VLOOKUP(A1177,COPOMs!B:K,10)+prêmio_de_risco)</f>
        <v/>
      </c>
      <c r="L1177" s="3" t="str">
        <f>IF(Table1[[#This Row],[Tesouro Selic: Cenário 3]]="","",(K1177+1)^(1/252))</f>
        <v/>
      </c>
      <c r="M1177" s="2" t="str">
        <f>IF(Table1[[#This Row],[Column8]]="","",(1+M1176)*(L1177)-1)</f>
        <v/>
      </c>
    </row>
    <row r="1178" spans="1:13" x14ac:dyDescent="0.25">
      <c r="A1178" s="15" t="str">
        <f t="shared" si="36"/>
        <v/>
      </c>
      <c r="B1178" s="25" t="str">
        <f t="shared" si="37"/>
        <v/>
      </c>
      <c r="C1178" s="3" t="str">
        <f>IF(Table1[[#This Row],[Tesouro Prefixado]]="","",(B1178+1)^(1/252))</f>
        <v/>
      </c>
      <c r="D1178" s="2" t="str">
        <f>IF(Table1[[#This Row],[Column2]]="","",(1+D1177)*(C1178)-1)</f>
        <v/>
      </c>
      <c r="E1178" s="1" t="str">
        <f>IF(Table1[[#This Row],[Column1]]="","",VLOOKUP(A1178,COPOMs!B:E,4)+prêmio_de_risco)</f>
        <v/>
      </c>
      <c r="F1178" s="3" t="str">
        <f>IF(Table1[[#This Row],[Tesouro Selic: Cenário 1]]="","",(E1178+1)^(1/252))</f>
        <v/>
      </c>
      <c r="G1178" s="2" t="str">
        <f>IF(Table1[[#This Row],[Column4]]="","",(1+G1177)*(F1178)-1)</f>
        <v/>
      </c>
      <c r="H1178" s="1" t="str">
        <f>IF(Table1[[#This Row],[Column1]]="","",VLOOKUP(A1178,COPOMs!B:H,7)+prêmio_de_risco)</f>
        <v/>
      </c>
      <c r="I1178" s="3" t="str">
        <f>IF(Table1[[#This Row],[Tesouro Selic: Cenário 2]]="","",(H1178+1)^(1/252))</f>
        <v/>
      </c>
      <c r="J1178" s="2" t="str">
        <f>IF(Table1[[#This Row],[Column6]]="","",(1+J1177)*(I1178)-1)</f>
        <v/>
      </c>
      <c r="K1178" s="1" t="str">
        <f>IF(Table1[[#This Row],[Column1]]="","",VLOOKUP(A1178,COPOMs!B:K,10)+prêmio_de_risco)</f>
        <v/>
      </c>
      <c r="L1178" s="3" t="str">
        <f>IF(Table1[[#This Row],[Tesouro Selic: Cenário 3]]="","",(K1178+1)^(1/252))</f>
        <v/>
      </c>
      <c r="M1178" s="2" t="str">
        <f>IF(Table1[[#This Row],[Column8]]="","",(1+M1177)*(L1178)-1)</f>
        <v/>
      </c>
    </row>
    <row r="1179" spans="1:13" x14ac:dyDescent="0.25">
      <c r="A1179" s="15" t="str">
        <f t="shared" si="36"/>
        <v/>
      </c>
      <c r="B1179" s="25" t="str">
        <f t="shared" si="37"/>
        <v/>
      </c>
      <c r="C1179" s="3" t="str">
        <f>IF(Table1[[#This Row],[Tesouro Prefixado]]="","",(B1179+1)^(1/252))</f>
        <v/>
      </c>
      <c r="D1179" s="2" t="str">
        <f>IF(Table1[[#This Row],[Column2]]="","",(1+D1178)*(C1179)-1)</f>
        <v/>
      </c>
      <c r="E1179" s="1" t="str">
        <f>IF(Table1[[#This Row],[Column1]]="","",VLOOKUP(A1179,COPOMs!B:E,4)+prêmio_de_risco)</f>
        <v/>
      </c>
      <c r="F1179" s="3" t="str">
        <f>IF(Table1[[#This Row],[Tesouro Selic: Cenário 1]]="","",(E1179+1)^(1/252))</f>
        <v/>
      </c>
      <c r="G1179" s="2" t="str">
        <f>IF(Table1[[#This Row],[Column4]]="","",(1+G1178)*(F1179)-1)</f>
        <v/>
      </c>
      <c r="H1179" s="1" t="str">
        <f>IF(Table1[[#This Row],[Column1]]="","",VLOOKUP(A1179,COPOMs!B:H,7)+prêmio_de_risco)</f>
        <v/>
      </c>
      <c r="I1179" s="3" t="str">
        <f>IF(Table1[[#This Row],[Tesouro Selic: Cenário 2]]="","",(H1179+1)^(1/252))</f>
        <v/>
      </c>
      <c r="J1179" s="2" t="str">
        <f>IF(Table1[[#This Row],[Column6]]="","",(1+J1178)*(I1179)-1)</f>
        <v/>
      </c>
      <c r="K1179" s="1" t="str">
        <f>IF(Table1[[#This Row],[Column1]]="","",VLOOKUP(A1179,COPOMs!B:K,10)+prêmio_de_risco)</f>
        <v/>
      </c>
      <c r="L1179" s="3" t="str">
        <f>IF(Table1[[#This Row],[Tesouro Selic: Cenário 3]]="","",(K1179+1)^(1/252))</f>
        <v/>
      </c>
      <c r="M1179" s="2" t="str">
        <f>IF(Table1[[#This Row],[Column8]]="","",(1+M1178)*(L1179)-1)</f>
        <v/>
      </c>
    </row>
    <row r="1180" spans="1:13" x14ac:dyDescent="0.25">
      <c r="A1180" s="15" t="str">
        <f t="shared" si="36"/>
        <v/>
      </c>
      <c r="B1180" s="25" t="str">
        <f t="shared" si="37"/>
        <v/>
      </c>
      <c r="C1180" s="3" t="str">
        <f>IF(Table1[[#This Row],[Tesouro Prefixado]]="","",(B1180+1)^(1/252))</f>
        <v/>
      </c>
      <c r="D1180" s="2" t="str">
        <f>IF(Table1[[#This Row],[Column2]]="","",(1+D1179)*(C1180)-1)</f>
        <v/>
      </c>
      <c r="E1180" s="1" t="str">
        <f>IF(Table1[[#This Row],[Column1]]="","",VLOOKUP(A1180,COPOMs!B:E,4)+prêmio_de_risco)</f>
        <v/>
      </c>
      <c r="F1180" s="3" t="str">
        <f>IF(Table1[[#This Row],[Tesouro Selic: Cenário 1]]="","",(E1180+1)^(1/252))</f>
        <v/>
      </c>
      <c r="G1180" s="2" t="str">
        <f>IF(Table1[[#This Row],[Column4]]="","",(1+G1179)*(F1180)-1)</f>
        <v/>
      </c>
      <c r="H1180" s="1" t="str">
        <f>IF(Table1[[#This Row],[Column1]]="","",VLOOKUP(A1180,COPOMs!B:H,7)+prêmio_de_risco)</f>
        <v/>
      </c>
      <c r="I1180" s="3" t="str">
        <f>IF(Table1[[#This Row],[Tesouro Selic: Cenário 2]]="","",(H1180+1)^(1/252))</f>
        <v/>
      </c>
      <c r="J1180" s="2" t="str">
        <f>IF(Table1[[#This Row],[Column6]]="","",(1+J1179)*(I1180)-1)</f>
        <v/>
      </c>
      <c r="K1180" s="1" t="str">
        <f>IF(Table1[[#This Row],[Column1]]="","",VLOOKUP(A1180,COPOMs!B:K,10)+prêmio_de_risco)</f>
        <v/>
      </c>
      <c r="L1180" s="3" t="str">
        <f>IF(Table1[[#This Row],[Tesouro Selic: Cenário 3]]="","",(K1180+1)^(1/252))</f>
        <v/>
      </c>
      <c r="M1180" s="2" t="str">
        <f>IF(Table1[[#This Row],[Column8]]="","",(1+M1179)*(L1180)-1)</f>
        <v/>
      </c>
    </row>
    <row r="1181" spans="1:13" x14ac:dyDescent="0.25">
      <c r="A1181" s="15" t="str">
        <f t="shared" si="36"/>
        <v/>
      </c>
      <c r="B1181" s="25" t="str">
        <f t="shared" si="37"/>
        <v/>
      </c>
      <c r="C1181" s="3" t="str">
        <f>IF(Table1[[#This Row],[Tesouro Prefixado]]="","",(B1181+1)^(1/252))</f>
        <v/>
      </c>
      <c r="D1181" s="2" t="str">
        <f>IF(Table1[[#This Row],[Column2]]="","",(1+D1180)*(C1181)-1)</f>
        <v/>
      </c>
      <c r="E1181" s="1" t="str">
        <f>IF(Table1[[#This Row],[Column1]]="","",VLOOKUP(A1181,COPOMs!B:E,4)+prêmio_de_risco)</f>
        <v/>
      </c>
      <c r="F1181" s="3" t="str">
        <f>IF(Table1[[#This Row],[Tesouro Selic: Cenário 1]]="","",(E1181+1)^(1/252))</f>
        <v/>
      </c>
      <c r="G1181" s="2" t="str">
        <f>IF(Table1[[#This Row],[Column4]]="","",(1+G1180)*(F1181)-1)</f>
        <v/>
      </c>
      <c r="H1181" s="1" t="str">
        <f>IF(Table1[[#This Row],[Column1]]="","",VLOOKUP(A1181,COPOMs!B:H,7)+prêmio_de_risco)</f>
        <v/>
      </c>
      <c r="I1181" s="3" t="str">
        <f>IF(Table1[[#This Row],[Tesouro Selic: Cenário 2]]="","",(H1181+1)^(1/252))</f>
        <v/>
      </c>
      <c r="J1181" s="2" t="str">
        <f>IF(Table1[[#This Row],[Column6]]="","",(1+J1180)*(I1181)-1)</f>
        <v/>
      </c>
      <c r="K1181" s="1" t="str">
        <f>IF(Table1[[#This Row],[Column1]]="","",VLOOKUP(A1181,COPOMs!B:K,10)+prêmio_de_risco)</f>
        <v/>
      </c>
      <c r="L1181" s="3" t="str">
        <f>IF(Table1[[#This Row],[Tesouro Selic: Cenário 3]]="","",(K1181+1)^(1/252))</f>
        <v/>
      </c>
      <c r="M1181" s="2" t="str">
        <f>IF(Table1[[#This Row],[Column8]]="","",(1+M1180)*(L1181)-1)</f>
        <v/>
      </c>
    </row>
    <row r="1182" spans="1:13" x14ac:dyDescent="0.25">
      <c r="A1182" s="15" t="str">
        <f t="shared" si="36"/>
        <v/>
      </c>
      <c r="B1182" s="25" t="str">
        <f t="shared" si="37"/>
        <v/>
      </c>
      <c r="C1182" s="3" t="str">
        <f>IF(Table1[[#This Row],[Tesouro Prefixado]]="","",(B1182+1)^(1/252))</f>
        <v/>
      </c>
      <c r="D1182" s="2" t="str">
        <f>IF(Table1[[#This Row],[Column2]]="","",(1+D1181)*(C1182)-1)</f>
        <v/>
      </c>
      <c r="E1182" s="1" t="str">
        <f>IF(Table1[[#This Row],[Column1]]="","",VLOOKUP(A1182,COPOMs!B:E,4)+prêmio_de_risco)</f>
        <v/>
      </c>
      <c r="F1182" s="3" t="str">
        <f>IF(Table1[[#This Row],[Tesouro Selic: Cenário 1]]="","",(E1182+1)^(1/252))</f>
        <v/>
      </c>
      <c r="G1182" s="2" t="str">
        <f>IF(Table1[[#This Row],[Column4]]="","",(1+G1181)*(F1182)-1)</f>
        <v/>
      </c>
      <c r="H1182" s="1" t="str">
        <f>IF(Table1[[#This Row],[Column1]]="","",VLOOKUP(A1182,COPOMs!B:H,7)+prêmio_de_risco)</f>
        <v/>
      </c>
      <c r="I1182" s="3" t="str">
        <f>IF(Table1[[#This Row],[Tesouro Selic: Cenário 2]]="","",(H1182+1)^(1/252))</f>
        <v/>
      </c>
      <c r="J1182" s="2" t="str">
        <f>IF(Table1[[#This Row],[Column6]]="","",(1+J1181)*(I1182)-1)</f>
        <v/>
      </c>
      <c r="K1182" s="1" t="str">
        <f>IF(Table1[[#This Row],[Column1]]="","",VLOOKUP(A1182,COPOMs!B:K,10)+prêmio_de_risco)</f>
        <v/>
      </c>
      <c r="L1182" s="3" t="str">
        <f>IF(Table1[[#This Row],[Tesouro Selic: Cenário 3]]="","",(K1182+1)^(1/252))</f>
        <v/>
      </c>
      <c r="M1182" s="2" t="str">
        <f>IF(Table1[[#This Row],[Column8]]="","",(1+M1181)*(L1182)-1)</f>
        <v/>
      </c>
    </row>
    <row r="1183" spans="1:13" x14ac:dyDescent="0.25">
      <c r="A1183" s="15" t="str">
        <f t="shared" si="36"/>
        <v/>
      </c>
      <c r="B1183" s="25" t="str">
        <f t="shared" si="37"/>
        <v/>
      </c>
      <c r="C1183" s="3" t="str">
        <f>IF(Table1[[#This Row],[Tesouro Prefixado]]="","",(B1183+1)^(1/252))</f>
        <v/>
      </c>
      <c r="D1183" s="2" t="str">
        <f>IF(Table1[[#This Row],[Column2]]="","",(1+D1182)*(C1183)-1)</f>
        <v/>
      </c>
      <c r="E1183" s="1" t="str">
        <f>IF(Table1[[#This Row],[Column1]]="","",VLOOKUP(A1183,COPOMs!B:E,4)+prêmio_de_risco)</f>
        <v/>
      </c>
      <c r="F1183" s="3" t="str">
        <f>IF(Table1[[#This Row],[Tesouro Selic: Cenário 1]]="","",(E1183+1)^(1/252))</f>
        <v/>
      </c>
      <c r="G1183" s="2" t="str">
        <f>IF(Table1[[#This Row],[Column4]]="","",(1+G1182)*(F1183)-1)</f>
        <v/>
      </c>
      <c r="H1183" s="1" t="str">
        <f>IF(Table1[[#This Row],[Column1]]="","",VLOOKUP(A1183,COPOMs!B:H,7)+prêmio_de_risco)</f>
        <v/>
      </c>
      <c r="I1183" s="3" t="str">
        <f>IF(Table1[[#This Row],[Tesouro Selic: Cenário 2]]="","",(H1183+1)^(1/252))</f>
        <v/>
      </c>
      <c r="J1183" s="2" t="str">
        <f>IF(Table1[[#This Row],[Column6]]="","",(1+J1182)*(I1183)-1)</f>
        <v/>
      </c>
      <c r="K1183" s="1" t="str">
        <f>IF(Table1[[#This Row],[Column1]]="","",VLOOKUP(A1183,COPOMs!B:K,10)+prêmio_de_risco)</f>
        <v/>
      </c>
      <c r="L1183" s="3" t="str">
        <f>IF(Table1[[#This Row],[Tesouro Selic: Cenário 3]]="","",(K1183+1)^(1/252))</f>
        <v/>
      </c>
      <c r="M1183" s="2" t="str">
        <f>IF(Table1[[#This Row],[Column8]]="","",(1+M1182)*(L1183)-1)</f>
        <v/>
      </c>
    </row>
    <row r="1184" spans="1:13" x14ac:dyDescent="0.25">
      <c r="A1184" s="15" t="str">
        <f t="shared" si="36"/>
        <v/>
      </c>
      <c r="B1184" s="25" t="str">
        <f t="shared" si="37"/>
        <v/>
      </c>
      <c r="C1184" s="3" t="str">
        <f>IF(Table1[[#This Row],[Tesouro Prefixado]]="","",(B1184+1)^(1/252))</f>
        <v/>
      </c>
      <c r="D1184" s="2" t="str">
        <f>IF(Table1[[#This Row],[Column2]]="","",(1+D1183)*(C1184)-1)</f>
        <v/>
      </c>
      <c r="E1184" s="1" t="str">
        <f>IF(Table1[[#This Row],[Column1]]="","",VLOOKUP(A1184,COPOMs!B:E,4)+prêmio_de_risco)</f>
        <v/>
      </c>
      <c r="F1184" s="3" t="str">
        <f>IF(Table1[[#This Row],[Tesouro Selic: Cenário 1]]="","",(E1184+1)^(1/252))</f>
        <v/>
      </c>
      <c r="G1184" s="2" t="str">
        <f>IF(Table1[[#This Row],[Column4]]="","",(1+G1183)*(F1184)-1)</f>
        <v/>
      </c>
      <c r="H1184" s="1" t="str">
        <f>IF(Table1[[#This Row],[Column1]]="","",VLOOKUP(A1184,COPOMs!B:H,7)+prêmio_de_risco)</f>
        <v/>
      </c>
      <c r="I1184" s="3" t="str">
        <f>IF(Table1[[#This Row],[Tesouro Selic: Cenário 2]]="","",(H1184+1)^(1/252))</f>
        <v/>
      </c>
      <c r="J1184" s="2" t="str">
        <f>IF(Table1[[#This Row],[Column6]]="","",(1+J1183)*(I1184)-1)</f>
        <v/>
      </c>
      <c r="K1184" s="1" t="str">
        <f>IF(Table1[[#This Row],[Column1]]="","",VLOOKUP(A1184,COPOMs!B:K,10)+prêmio_de_risco)</f>
        <v/>
      </c>
      <c r="L1184" s="3" t="str">
        <f>IF(Table1[[#This Row],[Tesouro Selic: Cenário 3]]="","",(K1184+1)^(1/252))</f>
        <v/>
      </c>
      <c r="M1184" s="2" t="str">
        <f>IF(Table1[[#This Row],[Column8]]="","",(1+M1183)*(L1184)-1)</f>
        <v/>
      </c>
    </row>
    <row r="1185" spans="1:13" x14ac:dyDescent="0.25">
      <c r="A1185" s="15" t="str">
        <f t="shared" si="36"/>
        <v/>
      </c>
      <c r="B1185" s="25" t="str">
        <f t="shared" si="37"/>
        <v/>
      </c>
      <c r="C1185" s="3" t="str">
        <f>IF(Table1[[#This Row],[Tesouro Prefixado]]="","",(B1185+1)^(1/252))</f>
        <v/>
      </c>
      <c r="D1185" s="2" t="str">
        <f>IF(Table1[[#This Row],[Column2]]="","",(1+D1184)*(C1185)-1)</f>
        <v/>
      </c>
      <c r="E1185" s="1" t="str">
        <f>IF(Table1[[#This Row],[Column1]]="","",VLOOKUP(A1185,COPOMs!B:E,4)+prêmio_de_risco)</f>
        <v/>
      </c>
      <c r="F1185" s="3" t="str">
        <f>IF(Table1[[#This Row],[Tesouro Selic: Cenário 1]]="","",(E1185+1)^(1/252))</f>
        <v/>
      </c>
      <c r="G1185" s="2" t="str">
        <f>IF(Table1[[#This Row],[Column4]]="","",(1+G1184)*(F1185)-1)</f>
        <v/>
      </c>
      <c r="H1185" s="1" t="str">
        <f>IF(Table1[[#This Row],[Column1]]="","",VLOOKUP(A1185,COPOMs!B:H,7)+prêmio_de_risco)</f>
        <v/>
      </c>
      <c r="I1185" s="3" t="str">
        <f>IF(Table1[[#This Row],[Tesouro Selic: Cenário 2]]="","",(H1185+1)^(1/252))</f>
        <v/>
      </c>
      <c r="J1185" s="2" t="str">
        <f>IF(Table1[[#This Row],[Column6]]="","",(1+J1184)*(I1185)-1)</f>
        <v/>
      </c>
      <c r="K1185" s="1" t="str">
        <f>IF(Table1[[#This Row],[Column1]]="","",VLOOKUP(A1185,COPOMs!B:K,10)+prêmio_de_risco)</f>
        <v/>
      </c>
      <c r="L1185" s="3" t="str">
        <f>IF(Table1[[#This Row],[Tesouro Selic: Cenário 3]]="","",(K1185+1)^(1/252))</f>
        <v/>
      </c>
      <c r="M1185" s="2" t="str">
        <f>IF(Table1[[#This Row],[Column8]]="","",(1+M1184)*(L1185)-1)</f>
        <v/>
      </c>
    </row>
    <row r="1186" spans="1:13" x14ac:dyDescent="0.25">
      <c r="A1186" s="15" t="str">
        <f t="shared" si="36"/>
        <v/>
      </c>
      <c r="B1186" s="25" t="str">
        <f t="shared" si="37"/>
        <v/>
      </c>
      <c r="C1186" s="3" t="str">
        <f>IF(Table1[[#This Row],[Tesouro Prefixado]]="","",(B1186+1)^(1/252))</f>
        <v/>
      </c>
      <c r="D1186" s="2" t="str">
        <f>IF(Table1[[#This Row],[Column2]]="","",(1+D1185)*(C1186)-1)</f>
        <v/>
      </c>
      <c r="E1186" s="1" t="str">
        <f>IF(Table1[[#This Row],[Column1]]="","",VLOOKUP(A1186,COPOMs!B:E,4)+prêmio_de_risco)</f>
        <v/>
      </c>
      <c r="F1186" s="3" t="str">
        <f>IF(Table1[[#This Row],[Tesouro Selic: Cenário 1]]="","",(E1186+1)^(1/252))</f>
        <v/>
      </c>
      <c r="G1186" s="2" t="str">
        <f>IF(Table1[[#This Row],[Column4]]="","",(1+G1185)*(F1186)-1)</f>
        <v/>
      </c>
      <c r="H1186" s="1" t="str">
        <f>IF(Table1[[#This Row],[Column1]]="","",VLOOKUP(A1186,COPOMs!B:H,7)+prêmio_de_risco)</f>
        <v/>
      </c>
      <c r="I1186" s="3" t="str">
        <f>IF(Table1[[#This Row],[Tesouro Selic: Cenário 2]]="","",(H1186+1)^(1/252))</f>
        <v/>
      </c>
      <c r="J1186" s="2" t="str">
        <f>IF(Table1[[#This Row],[Column6]]="","",(1+J1185)*(I1186)-1)</f>
        <v/>
      </c>
      <c r="K1186" s="1" t="str">
        <f>IF(Table1[[#This Row],[Column1]]="","",VLOOKUP(A1186,COPOMs!B:K,10)+prêmio_de_risco)</f>
        <v/>
      </c>
      <c r="L1186" s="3" t="str">
        <f>IF(Table1[[#This Row],[Tesouro Selic: Cenário 3]]="","",(K1186+1)^(1/252))</f>
        <v/>
      </c>
      <c r="M1186" s="2" t="str">
        <f>IF(Table1[[#This Row],[Column8]]="","",(1+M1185)*(L1186)-1)</f>
        <v/>
      </c>
    </row>
    <row r="1187" spans="1:13" x14ac:dyDescent="0.25">
      <c r="A1187" s="15" t="str">
        <f t="shared" si="36"/>
        <v/>
      </c>
      <c r="B1187" s="25" t="str">
        <f t="shared" si="37"/>
        <v/>
      </c>
      <c r="C1187" s="3" t="str">
        <f>IF(Table1[[#This Row],[Tesouro Prefixado]]="","",(B1187+1)^(1/252))</f>
        <v/>
      </c>
      <c r="D1187" s="2" t="str">
        <f>IF(Table1[[#This Row],[Column2]]="","",(1+D1186)*(C1187)-1)</f>
        <v/>
      </c>
      <c r="E1187" s="1" t="str">
        <f>IF(Table1[[#This Row],[Column1]]="","",VLOOKUP(A1187,COPOMs!B:E,4)+prêmio_de_risco)</f>
        <v/>
      </c>
      <c r="F1187" s="3" t="str">
        <f>IF(Table1[[#This Row],[Tesouro Selic: Cenário 1]]="","",(E1187+1)^(1/252))</f>
        <v/>
      </c>
      <c r="G1187" s="2" t="str">
        <f>IF(Table1[[#This Row],[Column4]]="","",(1+G1186)*(F1187)-1)</f>
        <v/>
      </c>
      <c r="H1187" s="1" t="str">
        <f>IF(Table1[[#This Row],[Column1]]="","",VLOOKUP(A1187,COPOMs!B:H,7)+prêmio_de_risco)</f>
        <v/>
      </c>
      <c r="I1187" s="3" t="str">
        <f>IF(Table1[[#This Row],[Tesouro Selic: Cenário 2]]="","",(H1187+1)^(1/252))</f>
        <v/>
      </c>
      <c r="J1187" s="2" t="str">
        <f>IF(Table1[[#This Row],[Column6]]="","",(1+J1186)*(I1187)-1)</f>
        <v/>
      </c>
      <c r="K1187" s="1" t="str">
        <f>IF(Table1[[#This Row],[Column1]]="","",VLOOKUP(A1187,COPOMs!B:K,10)+prêmio_de_risco)</f>
        <v/>
      </c>
      <c r="L1187" s="3" t="str">
        <f>IF(Table1[[#This Row],[Tesouro Selic: Cenário 3]]="","",(K1187+1)^(1/252))</f>
        <v/>
      </c>
      <c r="M1187" s="2" t="str">
        <f>IF(Table1[[#This Row],[Column8]]="","",(1+M1186)*(L1187)-1)</f>
        <v/>
      </c>
    </row>
    <row r="1188" spans="1:13" x14ac:dyDescent="0.25">
      <c r="A1188" s="15" t="str">
        <f t="shared" si="36"/>
        <v/>
      </c>
      <c r="B1188" s="25" t="str">
        <f t="shared" si="37"/>
        <v/>
      </c>
      <c r="C1188" s="3" t="str">
        <f>IF(Table1[[#This Row],[Tesouro Prefixado]]="","",(B1188+1)^(1/252))</f>
        <v/>
      </c>
      <c r="D1188" s="2" t="str">
        <f>IF(Table1[[#This Row],[Column2]]="","",(1+D1187)*(C1188)-1)</f>
        <v/>
      </c>
      <c r="E1188" s="1" t="str">
        <f>IF(Table1[[#This Row],[Column1]]="","",VLOOKUP(A1188,COPOMs!B:E,4)+prêmio_de_risco)</f>
        <v/>
      </c>
      <c r="F1188" s="3" t="str">
        <f>IF(Table1[[#This Row],[Tesouro Selic: Cenário 1]]="","",(E1188+1)^(1/252))</f>
        <v/>
      </c>
      <c r="G1188" s="2" t="str">
        <f>IF(Table1[[#This Row],[Column4]]="","",(1+G1187)*(F1188)-1)</f>
        <v/>
      </c>
      <c r="H1188" s="1" t="str">
        <f>IF(Table1[[#This Row],[Column1]]="","",VLOOKUP(A1188,COPOMs!B:H,7)+prêmio_de_risco)</f>
        <v/>
      </c>
      <c r="I1188" s="3" t="str">
        <f>IF(Table1[[#This Row],[Tesouro Selic: Cenário 2]]="","",(H1188+1)^(1/252))</f>
        <v/>
      </c>
      <c r="J1188" s="2" t="str">
        <f>IF(Table1[[#This Row],[Column6]]="","",(1+J1187)*(I1188)-1)</f>
        <v/>
      </c>
      <c r="K1188" s="1" t="str">
        <f>IF(Table1[[#This Row],[Column1]]="","",VLOOKUP(A1188,COPOMs!B:K,10)+prêmio_de_risco)</f>
        <v/>
      </c>
      <c r="L1188" s="3" t="str">
        <f>IF(Table1[[#This Row],[Tesouro Selic: Cenário 3]]="","",(K1188+1)^(1/252))</f>
        <v/>
      </c>
      <c r="M1188" s="2" t="str">
        <f>IF(Table1[[#This Row],[Column8]]="","",(1+M1187)*(L1188)-1)</f>
        <v/>
      </c>
    </row>
    <row r="1189" spans="1:13" x14ac:dyDescent="0.25">
      <c r="A1189" s="15" t="str">
        <f t="shared" si="36"/>
        <v/>
      </c>
      <c r="B1189" s="25" t="str">
        <f t="shared" si="37"/>
        <v/>
      </c>
      <c r="C1189" s="3" t="str">
        <f>IF(Table1[[#This Row],[Tesouro Prefixado]]="","",(B1189+1)^(1/252))</f>
        <v/>
      </c>
      <c r="D1189" s="2" t="str">
        <f>IF(Table1[[#This Row],[Column2]]="","",(1+D1188)*(C1189)-1)</f>
        <v/>
      </c>
      <c r="E1189" s="1" t="str">
        <f>IF(Table1[[#This Row],[Column1]]="","",VLOOKUP(A1189,COPOMs!B:E,4)+prêmio_de_risco)</f>
        <v/>
      </c>
      <c r="F1189" s="3" t="str">
        <f>IF(Table1[[#This Row],[Tesouro Selic: Cenário 1]]="","",(E1189+1)^(1/252))</f>
        <v/>
      </c>
      <c r="G1189" s="2" t="str">
        <f>IF(Table1[[#This Row],[Column4]]="","",(1+G1188)*(F1189)-1)</f>
        <v/>
      </c>
      <c r="H1189" s="1" t="str">
        <f>IF(Table1[[#This Row],[Column1]]="","",VLOOKUP(A1189,COPOMs!B:H,7)+prêmio_de_risco)</f>
        <v/>
      </c>
      <c r="I1189" s="3" t="str">
        <f>IF(Table1[[#This Row],[Tesouro Selic: Cenário 2]]="","",(H1189+1)^(1/252))</f>
        <v/>
      </c>
      <c r="J1189" s="2" t="str">
        <f>IF(Table1[[#This Row],[Column6]]="","",(1+J1188)*(I1189)-1)</f>
        <v/>
      </c>
      <c r="K1189" s="1" t="str">
        <f>IF(Table1[[#This Row],[Column1]]="","",VLOOKUP(A1189,COPOMs!B:K,10)+prêmio_de_risco)</f>
        <v/>
      </c>
      <c r="L1189" s="3" t="str">
        <f>IF(Table1[[#This Row],[Tesouro Selic: Cenário 3]]="","",(K1189+1)^(1/252))</f>
        <v/>
      </c>
      <c r="M1189" s="2" t="str">
        <f>IF(Table1[[#This Row],[Column8]]="","",(1+M1188)*(L1189)-1)</f>
        <v/>
      </c>
    </row>
    <row r="1190" spans="1:13" x14ac:dyDescent="0.25">
      <c r="A1190" s="15" t="str">
        <f t="shared" si="36"/>
        <v/>
      </c>
      <c r="B1190" s="25" t="str">
        <f t="shared" si="37"/>
        <v/>
      </c>
      <c r="C1190" s="3" t="str">
        <f>IF(Table1[[#This Row],[Tesouro Prefixado]]="","",(B1190+1)^(1/252))</f>
        <v/>
      </c>
      <c r="D1190" s="2" t="str">
        <f>IF(Table1[[#This Row],[Column2]]="","",(1+D1189)*(C1190)-1)</f>
        <v/>
      </c>
      <c r="E1190" s="1" t="str">
        <f>IF(Table1[[#This Row],[Column1]]="","",VLOOKUP(A1190,COPOMs!B:E,4)+prêmio_de_risco)</f>
        <v/>
      </c>
      <c r="F1190" s="3" t="str">
        <f>IF(Table1[[#This Row],[Tesouro Selic: Cenário 1]]="","",(E1190+1)^(1/252))</f>
        <v/>
      </c>
      <c r="G1190" s="2" t="str">
        <f>IF(Table1[[#This Row],[Column4]]="","",(1+G1189)*(F1190)-1)</f>
        <v/>
      </c>
      <c r="H1190" s="1" t="str">
        <f>IF(Table1[[#This Row],[Column1]]="","",VLOOKUP(A1190,COPOMs!B:H,7)+prêmio_de_risco)</f>
        <v/>
      </c>
      <c r="I1190" s="3" t="str">
        <f>IF(Table1[[#This Row],[Tesouro Selic: Cenário 2]]="","",(H1190+1)^(1/252))</f>
        <v/>
      </c>
      <c r="J1190" s="2" t="str">
        <f>IF(Table1[[#This Row],[Column6]]="","",(1+J1189)*(I1190)-1)</f>
        <v/>
      </c>
      <c r="K1190" s="1" t="str">
        <f>IF(Table1[[#This Row],[Column1]]="","",VLOOKUP(A1190,COPOMs!B:K,10)+prêmio_de_risco)</f>
        <v/>
      </c>
      <c r="L1190" s="3" t="str">
        <f>IF(Table1[[#This Row],[Tesouro Selic: Cenário 3]]="","",(K1190+1)^(1/252))</f>
        <v/>
      </c>
      <c r="M1190" s="2" t="str">
        <f>IF(Table1[[#This Row],[Column8]]="","",(1+M1189)*(L1190)-1)</f>
        <v/>
      </c>
    </row>
    <row r="1191" spans="1:13" x14ac:dyDescent="0.25">
      <c r="A1191" s="15" t="str">
        <f t="shared" si="36"/>
        <v/>
      </c>
      <c r="B1191" s="25" t="str">
        <f t="shared" si="37"/>
        <v/>
      </c>
      <c r="C1191" s="3" t="str">
        <f>IF(Table1[[#This Row],[Tesouro Prefixado]]="","",(B1191+1)^(1/252))</f>
        <v/>
      </c>
      <c r="D1191" s="2" t="str">
        <f>IF(Table1[[#This Row],[Column2]]="","",(1+D1190)*(C1191)-1)</f>
        <v/>
      </c>
      <c r="E1191" s="1" t="str">
        <f>IF(Table1[[#This Row],[Column1]]="","",VLOOKUP(A1191,COPOMs!B:E,4)+prêmio_de_risco)</f>
        <v/>
      </c>
      <c r="F1191" s="3" t="str">
        <f>IF(Table1[[#This Row],[Tesouro Selic: Cenário 1]]="","",(E1191+1)^(1/252))</f>
        <v/>
      </c>
      <c r="G1191" s="2" t="str">
        <f>IF(Table1[[#This Row],[Column4]]="","",(1+G1190)*(F1191)-1)</f>
        <v/>
      </c>
      <c r="H1191" s="1" t="str">
        <f>IF(Table1[[#This Row],[Column1]]="","",VLOOKUP(A1191,COPOMs!B:H,7)+prêmio_de_risco)</f>
        <v/>
      </c>
      <c r="I1191" s="3" t="str">
        <f>IF(Table1[[#This Row],[Tesouro Selic: Cenário 2]]="","",(H1191+1)^(1/252))</f>
        <v/>
      </c>
      <c r="J1191" s="2" t="str">
        <f>IF(Table1[[#This Row],[Column6]]="","",(1+J1190)*(I1191)-1)</f>
        <v/>
      </c>
      <c r="K1191" s="1" t="str">
        <f>IF(Table1[[#This Row],[Column1]]="","",VLOOKUP(A1191,COPOMs!B:K,10)+prêmio_de_risco)</f>
        <v/>
      </c>
      <c r="L1191" s="3" t="str">
        <f>IF(Table1[[#This Row],[Tesouro Selic: Cenário 3]]="","",(K1191+1)^(1/252))</f>
        <v/>
      </c>
      <c r="M1191" s="2" t="str">
        <f>IF(Table1[[#This Row],[Column8]]="","",(1+M1190)*(L1191)-1)</f>
        <v/>
      </c>
    </row>
    <row r="1192" spans="1:13" x14ac:dyDescent="0.25">
      <c r="A1192" s="15" t="str">
        <f t="shared" si="36"/>
        <v/>
      </c>
      <c r="B1192" s="25" t="str">
        <f t="shared" si="37"/>
        <v/>
      </c>
      <c r="C1192" s="3" t="str">
        <f>IF(Table1[[#This Row],[Tesouro Prefixado]]="","",(B1192+1)^(1/252))</f>
        <v/>
      </c>
      <c r="D1192" s="2" t="str">
        <f>IF(Table1[[#This Row],[Column2]]="","",(1+D1191)*(C1192)-1)</f>
        <v/>
      </c>
      <c r="E1192" s="1" t="str">
        <f>IF(Table1[[#This Row],[Column1]]="","",VLOOKUP(A1192,COPOMs!B:E,4)+prêmio_de_risco)</f>
        <v/>
      </c>
      <c r="F1192" s="3" t="str">
        <f>IF(Table1[[#This Row],[Tesouro Selic: Cenário 1]]="","",(E1192+1)^(1/252))</f>
        <v/>
      </c>
      <c r="G1192" s="2" t="str">
        <f>IF(Table1[[#This Row],[Column4]]="","",(1+G1191)*(F1192)-1)</f>
        <v/>
      </c>
      <c r="H1192" s="1" t="str">
        <f>IF(Table1[[#This Row],[Column1]]="","",VLOOKUP(A1192,COPOMs!B:H,7)+prêmio_de_risco)</f>
        <v/>
      </c>
      <c r="I1192" s="3" t="str">
        <f>IF(Table1[[#This Row],[Tesouro Selic: Cenário 2]]="","",(H1192+1)^(1/252))</f>
        <v/>
      </c>
      <c r="J1192" s="2" t="str">
        <f>IF(Table1[[#This Row],[Column6]]="","",(1+J1191)*(I1192)-1)</f>
        <v/>
      </c>
      <c r="K1192" s="1" t="str">
        <f>IF(Table1[[#This Row],[Column1]]="","",VLOOKUP(A1192,COPOMs!B:K,10)+prêmio_de_risco)</f>
        <v/>
      </c>
      <c r="L1192" s="3" t="str">
        <f>IF(Table1[[#This Row],[Tesouro Selic: Cenário 3]]="","",(K1192+1)^(1/252))</f>
        <v/>
      </c>
      <c r="M1192" s="2" t="str">
        <f>IF(Table1[[#This Row],[Column8]]="","",(1+M1191)*(L1192)-1)</f>
        <v/>
      </c>
    </row>
    <row r="1193" spans="1:13" x14ac:dyDescent="0.25">
      <c r="A1193" s="15" t="str">
        <f t="shared" si="36"/>
        <v/>
      </c>
      <c r="B1193" s="25" t="str">
        <f t="shared" si="37"/>
        <v/>
      </c>
      <c r="C1193" s="3" t="str">
        <f>IF(Table1[[#This Row],[Tesouro Prefixado]]="","",(B1193+1)^(1/252))</f>
        <v/>
      </c>
      <c r="D1193" s="2" t="str">
        <f>IF(Table1[[#This Row],[Column2]]="","",(1+D1192)*(C1193)-1)</f>
        <v/>
      </c>
      <c r="E1193" s="1" t="str">
        <f>IF(Table1[[#This Row],[Column1]]="","",VLOOKUP(A1193,COPOMs!B:E,4)+prêmio_de_risco)</f>
        <v/>
      </c>
      <c r="F1193" s="3" t="str">
        <f>IF(Table1[[#This Row],[Tesouro Selic: Cenário 1]]="","",(E1193+1)^(1/252))</f>
        <v/>
      </c>
      <c r="G1193" s="2" t="str">
        <f>IF(Table1[[#This Row],[Column4]]="","",(1+G1192)*(F1193)-1)</f>
        <v/>
      </c>
      <c r="H1193" s="1" t="str">
        <f>IF(Table1[[#This Row],[Column1]]="","",VLOOKUP(A1193,COPOMs!B:H,7)+prêmio_de_risco)</f>
        <v/>
      </c>
      <c r="I1193" s="3" t="str">
        <f>IF(Table1[[#This Row],[Tesouro Selic: Cenário 2]]="","",(H1193+1)^(1/252))</f>
        <v/>
      </c>
      <c r="J1193" s="2" t="str">
        <f>IF(Table1[[#This Row],[Column6]]="","",(1+J1192)*(I1193)-1)</f>
        <v/>
      </c>
      <c r="K1193" s="1" t="str">
        <f>IF(Table1[[#This Row],[Column1]]="","",VLOOKUP(A1193,COPOMs!B:K,10)+prêmio_de_risco)</f>
        <v/>
      </c>
      <c r="L1193" s="3" t="str">
        <f>IF(Table1[[#This Row],[Tesouro Selic: Cenário 3]]="","",(K1193+1)^(1/252))</f>
        <v/>
      </c>
      <c r="M1193" s="2" t="str">
        <f>IF(Table1[[#This Row],[Column8]]="","",(1+M1192)*(L1193)-1)</f>
        <v/>
      </c>
    </row>
    <row r="1194" spans="1:13" x14ac:dyDescent="0.25">
      <c r="A1194" s="15" t="str">
        <f t="shared" si="36"/>
        <v/>
      </c>
      <c r="B1194" s="25" t="str">
        <f t="shared" si="37"/>
        <v/>
      </c>
      <c r="C1194" s="3" t="str">
        <f>IF(Table1[[#This Row],[Tesouro Prefixado]]="","",(B1194+1)^(1/252))</f>
        <v/>
      </c>
      <c r="D1194" s="2" t="str">
        <f>IF(Table1[[#This Row],[Column2]]="","",(1+D1193)*(C1194)-1)</f>
        <v/>
      </c>
      <c r="E1194" s="1" t="str">
        <f>IF(Table1[[#This Row],[Column1]]="","",VLOOKUP(A1194,COPOMs!B:E,4)+prêmio_de_risco)</f>
        <v/>
      </c>
      <c r="F1194" s="3" t="str">
        <f>IF(Table1[[#This Row],[Tesouro Selic: Cenário 1]]="","",(E1194+1)^(1/252))</f>
        <v/>
      </c>
      <c r="G1194" s="2" t="str">
        <f>IF(Table1[[#This Row],[Column4]]="","",(1+G1193)*(F1194)-1)</f>
        <v/>
      </c>
      <c r="H1194" s="1" t="str">
        <f>IF(Table1[[#This Row],[Column1]]="","",VLOOKUP(A1194,COPOMs!B:H,7)+prêmio_de_risco)</f>
        <v/>
      </c>
      <c r="I1194" s="3" t="str">
        <f>IF(Table1[[#This Row],[Tesouro Selic: Cenário 2]]="","",(H1194+1)^(1/252))</f>
        <v/>
      </c>
      <c r="J1194" s="2" t="str">
        <f>IF(Table1[[#This Row],[Column6]]="","",(1+J1193)*(I1194)-1)</f>
        <v/>
      </c>
      <c r="K1194" s="1" t="str">
        <f>IF(Table1[[#This Row],[Column1]]="","",VLOOKUP(A1194,COPOMs!B:K,10)+prêmio_de_risco)</f>
        <v/>
      </c>
      <c r="L1194" s="3" t="str">
        <f>IF(Table1[[#This Row],[Tesouro Selic: Cenário 3]]="","",(K1194+1)^(1/252))</f>
        <v/>
      </c>
      <c r="M1194" s="2" t="str">
        <f>IF(Table1[[#This Row],[Column8]]="","",(1+M1193)*(L1194)-1)</f>
        <v/>
      </c>
    </row>
    <row r="1195" spans="1:13" x14ac:dyDescent="0.25">
      <c r="A1195" s="15" t="str">
        <f t="shared" si="36"/>
        <v/>
      </c>
      <c r="B1195" s="25" t="str">
        <f t="shared" si="37"/>
        <v/>
      </c>
      <c r="C1195" s="3" t="str">
        <f>IF(Table1[[#This Row],[Tesouro Prefixado]]="","",(B1195+1)^(1/252))</f>
        <v/>
      </c>
      <c r="D1195" s="2" t="str">
        <f>IF(Table1[[#This Row],[Column2]]="","",(1+D1194)*(C1195)-1)</f>
        <v/>
      </c>
      <c r="E1195" s="1" t="str">
        <f>IF(Table1[[#This Row],[Column1]]="","",VLOOKUP(A1195,COPOMs!B:E,4)+prêmio_de_risco)</f>
        <v/>
      </c>
      <c r="F1195" s="3" t="str">
        <f>IF(Table1[[#This Row],[Tesouro Selic: Cenário 1]]="","",(E1195+1)^(1/252))</f>
        <v/>
      </c>
      <c r="G1195" s="2" t="str">
        <f>IF(Table1[[#This Row],[Column4]]="","",(1+G1194)*(F1195)-1)</f>
        <v/>
      </c>
      <c r="H1195" s="1" t="str">
        <f>IF(Table1[[#This Row],[Column1]]="","",VLOOKUP(A1195,COPOMs!B:H,7)+prêmio_de_risco)</f>
        <v/>
      </c>
      <c r="I1195" s="3" t="str">
        <f>IF(Table1[[#This Row],[Tesouro Selic: Cenário 2]]="","",(H1195+1)^(1/252))</f>
        <v/>
      </c>
      <c r="J1195" s="2" t="str">
        <f>IF(Table1[[#This Row],[Column6]]="","",(1+J1194)*(I1195)-1)</f>
        <v/>
      </c>
      <c r="K1195" s="1" t="str">
        <f>IF(Table1[[#This Row],[Column1]]="","",VLOOKUP(A1195,COPOMs!B:K,10)+prêmio_de_risco)</f>
        <v/>
      </c>
      <c r="L1195" s="3" t="str">
        <f>IF(Table1[[#This Row],[Tesouro Selic: Cenário 3]]="","",(K1195+1)^(1/252))</f>
        <v/>
      </c>
      <c r="M1195" s="2" t="str">
        <f>IF(Table1[[#This Row],[Column8]]="","",(1+M1194)*(L1195)-1)</f>
        <v/>
      </c>
    </row>
    <row r="1196" spans="1:13" x14ac:dyDescent="0.25">
      <c r="A1196" s="15" t="str">
        <f t="shared" si="36"/>
        <v/>
      </c>
      <c r="B1196" s="25" t="str">
        <f t="shared" si="37"/>
        <v/>
      </c>
      <c r="C1196" s="3" t="str">
        <f>IF(Table1[[#This Row],[Tesouro Prefixado]]="","",(B1196+1)^(1/252))</f>
        <v/>
      </c>
      <c r="D1196" s="2" t="str">
        <f>IF(Table1[[#This Row],[Column2]]="","",(1+D1195)*(C1196)-1)</f>
        <v/>
      </c>
      <c r="E1196" s="1" t="str">
        <f>IF(Table1[[#This Row],[Column1]]="","",VLOOKUP(A1196,COPOMs!B:E,4)+prêmio_de_risco)</f>
        <v/>
      </c>
      <c r="F1196" s="3" t="str">
        <f>IF(Table1[[#This Row],[Tesouro Selic: Cenário 1]]="","",(E1196+1)^(1/252))</f>
        <v/>
      </c>
      <c r="G1196" s="2" t="str">
        <f>IF(Table1[[#This Row],[Column4]]="","",(1+G1195)*(F1196)-1)</f>
        <v/>
      </c>
      <c r="H1196" s="1" t="str">
        <f>IF(Table1[[#This Row],[Column1]]="","",VLOOKUP(A1196,COPOMs!B:H,7)+prêmio_de_risco)</f>
        <v/>
      </c>
      <c r="I1196" s="3" t="str">
        <f>IF(Table1[[#This Row],[Tesouro Selic: Cenário 2]]="","",(H1196+1)^(1/252))</f>
        <v/>
      </c>
      <c r="J1196" s="2" t="str">
        <f>IF(Table1[[#This Row],[Column6]]="","",(1+J1195)*(I1196)-1)</f>
        <v/>
      </c>
      <c r="K1196" s="1" t="str">
        <f>IF(Table1[[#This Row],[Column1]]="","",VLOOKUP(A1196,COPOMs!B:K,10)+prêmio_de_risco)</f>
        <v/>
      </c>
      <c r="L1196" s="3" t="str">
        <f>IF(Table1[[#This Row],[Tesouro Selic: Cenário 3]]="","",(K1196+1)^(1/252))</f>
        <v/>
      </c>
      <c r="M1196" s="2" t="str">
        <f>IF(Table1[[#This Row],[Column8]]="","",(1+M1195)*(L1196)-1)</f>
        <v/>
      </c>
    </row>
    <row r="1197" spans="1:13" x14ac:dyDescent="0.25">
      <c r="A1197" s="15" t="str">
        <f t="shared" si="36"/>
        <v/>
      </c>
      <c r="B1197" s="25" t="str">
        <f t="shared" si="37"/>
        <v/>
      </c>
      <c r="C1197" s="3" t="str">
        <f>IF(Table1[[#This Row],[Tesouro Prefixado]]="","",(B1197+1)^(1/252))</f>
        <v/>
      </c>
      <c r="D1197" s="2" t="str">
        <f>IF(Table1[[#This Row],[Column2]]="","",(1+D1196)*(C1197)-1)</f>
        <v/>
      </c>
      <c r="E1197" s="1" t="str">
        <f>IF(Table1[[#This Row],[Column1]]="","",VLOOKUP(A1197,COPOMs!B:E,4)+prêmio_de_risco)</f>
        <v/>
      </c>
      <c r="F1197" s="3" t="str">
        <f>IF(Table1[[#This Row],[Tesouro Selic: Cenário 1]]="","",(E1197+1)^(1/252))</f>
        <v/>
      </c>
      <c r="G1197" s="2" t="str">
        <f>IF(Table1[[#This Row],[Column4]]="","",(1+G1196)*(F1197)-1)</f>
        <v/>
      </c>
      <c r="H1197" s="1" t="str">
        <f>IF(Table1[[#This Row],[Column1]]="","",VLOOKUP(A1197,COPOMs!B:H,7)+prêmio_de_risco)</f>
        <v/>
      </c>
      <c r="I1197" s="3" t="str">
        <f>IF(Table1[[#This Row],[Tesouro Selic: Cenário 2]]="","",(H1197+1)^(1/252))</f>
        <v/>
      </c>
      <c r="J1197" s="2" t="str">
        <f>IF(Table1[[#This Row],[Column6]]="","",(1+J1196)*(I1197)-1)</f>
        <v/>
      </c>
      <c r="K1197" s="1" t="str">
        <f>IF(Table1[[#This Row],[Column1]]="","",VLOOKUP(A1197,COPOMs!B:K,10)+prêmio_de_risco)</f>
        <v/>
      </c>
      <c r="L1197" s="3" t="str">
        <f>IF(Table1[[#This Row],[Tesouro Selic: Cenário 3]]="","",(K1197+1)^(1/252))</f>
        <v/>
      </c>
      <c r="M1197" s="2" t="str">
        <f>IF(Table1[[#This Row],[Column8]]="","",(1+M1196)*(L1197)-1)</f>
        <v/>
      </c>
    </row>
    <row r="1198" spans="1:13" x14ac:dyDescent="0.25">
      <c r="A1198" s="15" t="str">
        <f t="shared" si="36"/>
        <v/>
      </c>
      <c r="B1198" s="25" t="str">
        <f t="shared" si="37"/>
        <v/>
      </c>
      <c r="C1198" s="3" t="str">
        <f>IF(Table1[[#This Row],[Tesouro Prefixado]]="","",(B1198+1)^(1/252))</f>
        <v/>
      </c>
      <c r="D1198" s="2" t="str">
        <f>IF(Table1[[#This Row],[Column2]]="","",(1+D1197)*(C1198)-1)</f>
        <v/>
      </c>
      <c r="E1198" s="1" t="str">
        <f>IF(Table1[[#This Row],[Column1]]="","",VLOOKUP(A1198,COPOMs!B:E,4)+prêmio_de_risco)</f>
        <v/>
      </c>
      <c r="F1198" s="3" t="str">
        <f>IF(Table1[[#This Row],[Tesouro Selic: Cenário 1]]="","",(E1198+1)^(1/252))</f>
        <v/>
      </c>
      <c r="G1198" s="2" t="str">
        <f>IF(Table1[[#This Row],[Column4]]="","",(1+G1197)*(F1198)-1)</f>
        <v/>
      </c>
      <c r="H1198" s="1" t="str">
        <f>IF(Table1[[#This Row],[Column1]]="","",VLOOKUP(A1198,COPOMs!B:H,7)+prêmio_de_risco)</f>
        <v/>
      </c>
      <c r="I1198" s="3" t="str">
        <f>IF(Table1[[#This Row],[Tesouro Selic: Cenário 2]]="","",(H1198+1)^(1/252))</f>
        <v/>
      </c>
      <c r="J1198" s="2" t="str">
        <f>IF(Table1[[#This Row],[Column6]]="","",(1+J1197)*(I1198)-1)</f>
        <v/>
      </c>
      <c r="K1198" s="1" t="str">
        <f>IF(Table1[[#This Row],[Column1]]="","",VLOOKUP(A1198,COPOMs!B:K,10)+prêmio_de_risco)</f>
        <v/>
      </c>
      <c r="L1198" s="3" t="str">
        <f>IF(Table1[[#This Row],[Tesouro Selic: Cenário 3]]="","",(K1198+1)^(1/252))</f>
        <v/>
      </c>
      <c r="M1198" s="2" t="str">
        <f>IF(Table1[[#This Row],[Column8]]="","",(1+M1197)*(L1198)-1)</f>
        <v/>
      </c>
    </row>
    <row r="1199" spans="1:13" x14ac:dyDescent="0.25">
      <c r="A1199" s="15" t="str">
        <f t="shared" si="36"/>
        <v/>
      </c>
      <c r="B1199" s="25" t="str">
        <f t="shared" si="37"/>
        <v/>
      </c>
      <c r="C1199" s="3" t="str">
        <f>IF(Table1[[#This Row],[Tesouro Prefixado]]="","",(B1199+1)^(1/252))</f>
        <v/>
      </c>
      <c r="D1199" s="2" t="str">
        <f>IF(Table1[[#This Row],[Column2]]="","",(1+D1198)*(C1199)-1)</f>
        <v/>
      </c>
      <c r="E1199" s="1" t="str">
        <f>IF(Table1[[#This Row],[Column1]]="","",VLOOKUP(A1199,COPOMs!B:E,4)+prêmio_de_risco)</f>
        <v/>
      </c>
      <c r="F1199" s="3" t="str">
        <f>IF(Table1[[#This Row],[Tesouro Selic: Cenário 1]]="","",(E1199+1)^(1/252))</f>
        <v/>
      </c>
      <c r="G1199" s="2" t="str">
        <f>IF(Table1[[#This Row],[Column4]]="","",(1+G1198)*(F1199)-1)</f>
        <v/>
      </c>
      <c r="H1199" s="1" t="str">
        <f>IF(Table1[[#This Row],[Column1]]="","",VLOOKUP(A1199,COPOMs!B:H,7)+prêmio_de_risco)</f>
        <v/>
      </c>
      <c r="I1199" s="3" t="str">
        <f>IF(Table1[[#This Row],[Tesouro Selic: Cenário 2]]="","",(H1199+1)^(1/252))</f>
        <v/>
      </c>
      <c r="J1199" s="2" t="str">
        <f>IF(Table1[[#This Row],[Column6]]="","",(1+J1198)*(I1199)-1)</f>
        <v/>
      </c>
      <c r="K1199" s="1" t="str">
        <f>IF(Table1[[#This Row],[Column1]]="","",VLOOKUP(A1199,COPOMs!B:K,10)+prêmio_de_risco)</f>
        <v/>
      </c>
      <c r="L1199" s="3" t="str">
        <f>IF(Table1[[#This Row],[Tesouro Selic: Cenário 3]]="","",(K1199+1)^(1/252))</f>
        <v/>
      </c>
      <c r="M1199" s="2" t="str">
        <f>IF(Table1[[#This Row],[Column8]]="","",(1+M1198)*(L1199)-1)</f>
        <v/>
      </c>
    </row>
    <row r="1200" spans="1:13" x14ac:dyDescent="0.25">
      <c r="A1200" s="15" t="str">
        <f t="shared" si="36"/>
        <v/>
      </c>
      <c r="B1200" s="25" t="str">
        <f t="shared" si="37"/>
        <v/>
      </c>
      <c r="C1200" s="3" t="str">
        <f>IF(Table1[[#This Row],[Tesouro Prefixado]]="","",(B1200+1)^(1/252))</f>
        <v/>
      </c>
      <c r="D1200" s="2" t="str">
        <f>IF(Table1[[#This Row],[Column2]]="","",(1+D1199)*(C1200)-1)</f>
        <v/>
      </c>
      <c r="E1200" s="1" t="str">
        <f>IF(Table1[[#This Row],[Column1]]="","",VLOOKUP(A1200,COPOMs!B:E,4)+prêmio_de_risco)</f>
        <v/>
      </c>
      <c r="F1200" s="3" t="str">
        <f>IF(Table1[[#This Row],[Tesouro Selic: Cenário 1]]="","",(E1200+1)^(1/252))</f>
        <v/>
      </c>
      <c r="G1200" s="2" t="str">
        <f>IF(Table1[[#This Row],[Column4]]="","",(1+G1199)*(F1200)-1)</f>
        <v/>
      </c>
      <c r="H1200" s="1" t="str">
        <f>IF(Table1[[#This Row],[Column1]]="","",VLOOKUP(A1200,COPOMs!B:H,7)+prêmio_de_risco)</f>
        <v/>
      </c>
      <c r="I1200" s="3" t="str">
        <f>IF(Table1[[#This Row],[Tesouro Selic: Cenário 2]]="","",(H1200+1)^(1/252))</f>
        <v/>
      </c>
      <c r="J1200" s="2" t="str">
        <f>IF(Table1[[#This Row],[Column6]]="","",(1+J1199)*(I1200)-1)</f>
        <v/>
      </c>
      <c r="K1200" s="1" t="str">
        <f>IF(Table1[[#This Row],[Column1]]="","",VLOOKUP(A1200,COPOMs!B:K,10)+prêmio_de_risco)</f>
        <v/>
      </c>
      <c r="L1200" s="3" t="str">
        <f>IF(Table1[[#This Row],[Tesouro Selic: Cenário 3]]="","",(K1200+1)^(1/252))</f>
        <v/>
      </c>
      <c r="M1200" s="2" t="str">
        <f>IF(Table1[[#This Row],[Column8]]="","",(1+M1199)*(L1200)-1)</f>
        <v/>
      </c>
    </row>
    <row r="1201" spans="1:13" x14ac:dyDescent="0.25">
      <c r="A1201" s="15" t="str">
        <f t="shared" si="36"/>
        <v/>
      </c>
      <c r="B1201" s="25" t="str">
        <f t="shared" si="37"/>
        <v/>
      </c>
      <c r="C1201" s="3" t="str">
        <f>IF(Table1[[#This Row],[Tesouro Prefixado]]="","",(B1201+1)^(1/252))</f>
        <v/>
      </c>
      <c r="D1201" s="2" t="str">
        <f>IF(Table1[[#This Row],[Column2]]="","",(1+D1200)*(C1201)-1)</f>
        <v/>
      </c>
      <c r="E1201" s="1" t="str">
        <f>IF(Table1[[#This Row],[Column1]]="","",VLOOKUP(A1201,COPOMs!B:E,4)+prêmio_de_risco)</f>
        <v/>
      </c>
      <c r="F1201" s="3" t="str">
        <f>IF(Table1[[#This Row],[Tesouro Selic: Cenário 1]]="","",(E1201+1)^(1/252))</f>
        <v/>
      </c>
      <c r="G1201" s="2" t="str">
        <f>IF(Table1[[#This Row],[Column4]]="","",(1+G1200)*(F1201)-1)</f>
        <v/>
      </c>
      <c r="H1201" s="1" t="str">
        <f>IF(Table1[[#This Row],[Column1]]="","",VLOOKUP(A1201,COPOMs!B:H,7)+prêmio_de_risco)</f>
        <v/>
      </c>
      <c r="I1201" s="3" t="str">
        <f>IF(Table1[[#This Row],[Tesouro Selic: Cenário 2]]="","",(H1201+1)^(1/252))</f>
        <v/>
      </c>
      <c r="J1201" s="2" t="str">
        <f>IF(Table1[[#This Row],[Column6]]="","",(1+J1200)*(I1201)-1)</f>
        <v/>
      </c>
      <c r="K1201" s="1" t="str">
        <f>IF(Table1[[#This Row],[Column1]]="","",VLOOKUP(A1201,COPOMs!B:K,10)+prêmio_de_risco)</f>
        <v/>
      </c>
      <c r="L1201" s="3" t="str">
        <f>IF(Table1[[#This Row],[Tesouro Selic: Cenário 3]]="","",(K1201+1)^(1/252))</f>
        <v/>
      </c>
      <c r="M1201" s="2" t="str">
        <f>IF(Table1[[#This Row],[Column8]]="","",(1+M1200)*(L1201)-1)</f>
        <v/>
      </c>
    </row>
    <row r="1202" spans="1:13" x14ac:dyDescent="0.25">
      <c r="A1202" s="15" t="str">
        <f t="shared" si="36"/>
        <v/>
      </c>
      <c r="B1202" s="25" t="str">
        <f t="shared" si="37"/>
        <v/>
      </c>
      <c r="C1202" s="3" t="str">
        <f>IF(Table1[[#This Row],[Tesouro Prefixado]]="","",(B1202+1)^(1/252))</f>
        <v/>
      </c>
      <c r="D1202" s="2" t="str">
        <f>IF(Table1[[#This Row],[Column2]]="","",(1+D1201)*(C1202)-1)</f>
        <v/>
      </c>
      <c r="E1202" s="1" t="str">
        <f>IF(Table1[[#This Row],[Column1]]="","",VLOOKUP(A1202,COPOMs!B:E,4)+prêmio_de_risco)</f>
        <v/>
      </c>
      <c r="F1202" s="3" t="str">
        <f>IF(Table1[[#This Row],[Tesouro Selic: Cenário 1]]="","",(E1202+1)^(1/252))</f>
        <v/>
      </c>
      <c r="G1202" s="2" t="str">
        <f>IF(Table1[[#This Row],[Column4]]="","",(1+G1201)*(F1202)-1)</f>
        <v/>
      </c>
      <c r="H1202" s="1" t="str">
        <f>IF(Table1[[#This Row],[Column1]]="","",VLOOKUP(A1202,COPOMs!B:H,7)+prêmio_de_risco)</f>
        <v/>
      </c>
      <c r="I1202" s="3" t="str">
        <f>IF(Table1[[#This Row],[Tesouro Selic: Cenário 2]]="","",(H1202+1)^(1/252))</f>
        <v/>
      </c>
      <c r="J1202" s="2" t="str">
        <f>IF(Table1[[#This Row],[Column6]]="","",(1+J1201)*(I1202)-1)</f>
        <v/>
      </c>
      <c r="K1202" s="1" t="str">
        <f>IF(Table1[[#This Row],[Column1]]="","",VLOOKUP(A1202,COPOMs!B:K,10)+prêmio_de_risco)</f>
        <v/>
      </c>
      <c r="L1202" s="3" t="str">
        <f>IF(Table1[[#This Row],[Tesouro Selic: Cenário 3]]="","",(K1202+1)^(1/252))</f>
        <v/>
      </c>
      <c r="M1202" s="2" t="str">
        <f>IF(Table1[[#This Row],[Column8]]="","",(1+M1201)*(L1202)-1)</f>
        <v/>
      </c>
    </row>
    <row r="1203" spans="1:13" x14ac:dyDescent="0.25">
      <c r="A1203" s="15" t="str">
        <f t="shared" si="36"/>
        <v/>
      </c>
      <c r="B1203" s="25" t="str">
        <f t="shared" si="37"/>
        <v/>
      </c>
      <c r="C1203" s="3" t="str">
        <f>IF(Table1[[#This Row],[Tesouro Prefixado]]="","",(B1203+1)^(1/252))</f>
        <v/>
      </c>
      <c r="D1203" s="2" t="str">
        <f>IF(Table1[[#This Row],[Column2]]="","",(1+D1202)*(C1203)-1)</f>
        <v/>
      </c>
      <c r="E1203" s="1" t="str">
        <f>IF(Table1[[#This Row],[Column1]]="","",VLOOKUP(A1203,COPOMs!B:E,4)+prêmio_de_risco)</f>
        <v/>
      </c>
      <c r="F1203" s="3" t="str">
        <f>IF(Table1[[#This Row],[Tesouro Selic: Cenário 1]]="","",(E1203+1)^(1/252))</f>
        <v/>
      </c>
      <c r="G1203" s="2" t="str">
        <f>IF(Table1[[#This Row],[Column4]]="","",(1+G1202)*(F1203)-1)</f>
        <v/>
      </c>
      <c r="H1203" s="1" t="str">
        <f>IF(Table1[[#This Row],[Column1]]="","",VLOOKUP(A1203,COPOMs!B:H,7)+prêmio_de_risco)</f>
        <v/>
      </c>
      <c r="I1203" s="3" t="str">
        <f>IF(Table1[[#This Row],[Tesouro Selic: Cenário 2]]="","",(H1203+1)^(1/252))</f>
        <v/>
      </c>
      <c r="J1203" s="2" t="str">
        <f>IF(Table1[[#This Row],[Column6]]="","",(1+J1202)*(I1203)-1)</f>
        <v/>
      </c>
      <c r="K1203" s="1" t="str">
        <f>IF(Table1[[#This Row],[Column1]]="","",VLOOKUP(A1203,COPOMs!B:K,10)+prêmio_de_risco)</f>
        <v/>
      </c>
      <c r="L1203" s="3" t="str">
        <f>IF(Table1[[#This Row],[Tesouro Selic: Cenário 3]]="","",(K1203+1)^(1/252))</f>
        <v/>
      </c>
      <c r="M1203" s="2" t="str">
        <f>IF(Table1[[#This Row],[Column8]]="","",(1+M1202)*(L1203)-1)</f>
        <v/>
      </c>
    </row>
    <row r="1204" spans="1:13" x14ac:dyDescent="0.25">
      <c r="A1204" s="15" t="str">
        <f t="shared" si="36"/>
        <v/>
      </c>
      <c r="B1204" s="25" t="str">
        <f t="shared" si="37"/>
        <v/>
      </c>
      <c r="C1204" s="3" t="str">
        <f>IF(Table1[[#This Row],[Tesouro Prefixado]]="","",(B1204+1)^(1/252))</f>
        <v/>
      </c>
      <c r="D1204" s="2" t="str">
        <f>IF(Table1[[#This Row],[Column2]]="","",(1+D1203)*(C1204)-1)</f>
        <v/>
      </c>
      <c r="E1204" s="1" t="str">
        <f>IF(Table1[[#This Row],[Column1]]="","",VLOOKUP(A1204,COPOMs!B:E,4)+prêmio_de_risco)</f>
        <v/>
      </c>
      <c r="F1204" s="3" t="str">
        <f>IF(Table1[[#This Row],[Tesouro Selic: Cenário 1]]="","",(E1204+1)^(1/252))</f>
        <v/>
      </c>
      <c r="G1204" s="2" t="str">
        <f>IF(Table1[[#This Row],[Column4]]="","",(1+G1203)*(F1204)-1)</f>
        <v/>
      </c>
      <c r="H1204" s="1" t="str">
        <f>IF(Table1[[#This Row],[Column1]]="","",VLOOKUP(A1204,COPOMs!B:H,7)+prêmio_de_risco)</f>
        <v/>
      </c>
      <c r="I1204" s="3" t="str">
        <f>IF(Table1[[#This Row],[Tesouro Selic: Cenário 2]]="","",(H1204+1)^(1/252))</f>
        <v/>
      </c>
      <c r="J1204" s="2" t="str">
        <f>IF(Table1[[#This Row],[Column6]]="","",(1+J1203)*(I1204)-1)</f>
        <v/>
      </c>
      <c r="K1204" s="1" t="str">
        <f>IF(Table1[[#This Row],[Column1]]="","",VLOOKUP(A1204,COPOMs!B:K,10)+prêmio_de_risco)</f>
        <v/>
      </c>
      <c r="L1204" s="3" t="str">
        <f>IF(Table1[[#This Row],[Tesouro Selic: Cenário 3]]="","",(K1204+1)^(1/252))</f>
        <v/>
      </c>
      <c r="M1204" s="2" t="str">
        <f>IF(Table1[[#This Row],[Column8]]="","",(1+M1203)*(L1204)-1)</f>
        <v/>
      </c>
    </row>
    <row r="1205" spans="1:13" x14ac:dyDescent="0.25">
      <c r="A1205" s="15" t="str">
        <f t="shared" si="36"/>
        <v/>
      </c>
      <c r="B1205" s="25" t="str">
        <f t="shared" si="37"/>
        <v/>
      </c>
      <c r="C1205" s="3" t="str">
        <f>IF(Table1[[#This Row],[Tesouro Prefixado]]="","",(B1205+1)^(1/252))</f>
        <v/>
      </c>
      <c r="D1205" s="2" t="str">
        <f>IF(Table1[[#This Row],[Column2]]="","",(1+D1204)*(C1205)-1)</f>
        <v/>
      </c>
      <c r="E1205" s="1" t="str">
        <f>IF(Table1[[#This Row],[Column1]]="","",VLOOKUP(A1205,COPOMs!B:E,4)+prêmio_de_risco)</f>
        <v/>
      </c>
      <c r="F1205" s="3" t="str">
        <f>IF(Table1[[#This Row],[Tesouro Selic: Cenário 1]]="","",(E1205+1)^(1/252))</f>
        <v/>
      </c>
      <c r="G1205" s="2" t="str">
        <f>IF(Table1[[#This Row],[Column4]]="","",(1+G1204)*(F1205)-1)</f>
        <v/>
      </c>
      <c r="H1205" s="1" t="str">
        <f>IF(Table1[[#This Row],[Column1]]="","",VLOOKUP(A1205,COPOMs!B:H,7)+prêmio_de_risco)</f>
        <v/>
      </c>
      <c r="I1205" s="3" t="str">
        <f>IF(Table1[[#This Row],[Tesouro Selic: Cenário 2]]="","",(H1205+1)^(1/252))</f>
        <v/>
      </c>
      <c r="J1205" s="2" t="str">
        <f>IF(Table1[[#This Row],[Column6]]="","",(1+J1204)*(I1205)-1)</f>
        <v/>
      </c>
      <c r="K1205" s="1" t="str">
        <f>IF(Table1[[#This Row],[Column1]]="","",VLOOKUP(A1205,COPOMs!B:K,10)+prêmio_de_risco)</f>
        <v/>
      </c>
      <c r="L1205" s="3" t="str">
        <f>IF(Table1[[#This Row],[Tesouro Selic: Cenário 3]]="","",(K1205+1)^(1/252))</f>
        <v/>
      </c>
      <c r="M1205" s="2" t="str">
        <f>IF(Table1[[#This Row],[Column8]]="","",(1+M1204)*(L1205)-1)</f>
        <v/>
      </c>
    </row>
    <row r="1206" spans="1:13" x14ac:dyDescent="0.25">
      <c r="A1206" s="15" t="str">
        <f t="shared" si="36"/>
        <v/>
      </c>
      <c r="B1206" s="25" t="str">
        <f t="shared" si="37"/>
        <v/>
      </c>
      <c r="C1206" s="3" t="str">
        <f>IF(Table1[[#This Row],[Tesouro Prefixado]]="","",(B1206+1)^(1/252))</f>
        <v/>
      </c>
      <c r="D1206" s="2" t="str">
        <f>IF(Table1[[#This Row],[Column2]]="","",(1+D1205)*(C1206)-1)</f>
        <v/>
      </c>
      <c r="E1206" s="1" t="str">
        <f>IF(Table1[[#This Row],[Column1]]="","",VLOOKUP(A1206,COPOMs!B:E,4)+prêmio_de_risco)</f>
        <v/>
      </c>
      <c r="F1206" s="3" t="str">
        <f>IF(Table1[[#This Row],[Tesouro Selic: Cenário 1]]="","",(E1206+1)^(1/252))</f>
        <v/>
      </c>
      <c r="G1206" s="2" t="str">
        <f>IF(Table1[[#This Row],[Column4]]="","",(1+G1205)*(F1206)-1)</f>
        <v/>
      </c>
      <c r="H1206" s="1" t="str">
        <f>IF(Table1[[#This Row],[Column1]]="","",VLOOKUP(A1206,COPOMs!B:H,7)+prêmio_de_risco)</f>
        <v/>
      </c>
      <c r="I1206" s="3" t="str">
        <f>IF(Table1[[#This Row],[Tesouro Selic: Cenário 2]]="","",(H1206+1)^(1/252))</f>
        <v/>
      </c>
      <c r="J1206" s="2" t="str">
        <f>IF(Table1[[#This Row],[Column6]]="","",(1+J1205)*(I1206)-1)</f>
        <v/>
      </c>
      <c r="K1206" s="1" t="str">
        <f>IF(Table1[[#This Row],[Column1]]="","",VLOOKUP(A1206,COPOMs!B:K,10)+prêmio_de_risco)</f>
        <v/>
      </c>
      <c r="L1206" s="3" t="str">
        <f>IF(Table1[[#This Row],[Tesouro Selic: Cenário 3]]="","",(K1206+1)^(1/252))</f>
        <v/>
      </c>
      <c r="M1206" s="2" t="str">
        <f>IF(Table1[[#This Row],[Column8]]="","",(1+M1205)*(L1206)-1)</f>
        <v/>
      </c>
    </row>
    <row r="1207" spans="1:13" x14ac:dyDescent="0.25">
      <c r="A1207" s="15" t="str">
        <f t="shared" si="36"/>
        <v/>
      </c>
      <c r="B1207" s="25" t="str">
        <f t="shared" si="37"/>
        <v/>
      </c>
      <c r="C1207" s="3" t="str">
        <f>IF(Table1[[#This Row],[Tesouro Prefixado]]="","",(B1207+1)^(1/252))</f>
        <v/>
      </c>
      <c r="D1207" s="2" t="str">
        <f>IF(Table1[[#This Row],[Column2]]="","",(1+D1206)*(C1207)-1)</f>
        <v/>
      </c>
      <c r="E1207" s="1" t="str">
        <f>IF(Table1[[#This Row],[Column1]]="","",VLOOKUP(A1207,COPOMs!B:E,4)+prêmio_de_risco)</f>
        <v/>
      </c>
      <c r="F1207" s="3" t="str">
        <f>IF(Table1[[#This Row],[Tesouro Selic: Cenário 1]]="","",(E1207+1)^(1/252))</f>
        <v/>
      </c>
      <c r="G1207" s="2" t="str">
        <f>IF(Table1[[#This Row],[Column4]]="","",(1+G1206)*(F1207)-1)</f>
        <v/>
      </c>
      <c r="H1207" s="1" t="str">
        <f>IF(Table1[[#This Row],[Column1]]="","",VLOOKUP(A1207,COPOMs!B:H,7)+prêmio_de_risco)</f>
        <v/>
      </c>
      <c r="I1207" s="3" t="str">
        <f>IF(Table1[[#This Row],[Tesouro Selic: Cenário 2]]="","",(H1207+1)^(1/252))</f>
        <v/>
      </c>
      <c r="J1207" s="2" t="str">
        <f>IF(Table1[[#This Row],[Column6]]="","",(1+J1206)*(I1207)-1)</f>
        <v/>
      </c>
      <c r="K1207" s="1" t="str">
        <f>IF(Table1[[#This Row],[Column1]]="","",VLOOKUP(A1207,COPOMs!B:K,10)+prêmio_de_risco)</f>
        <v/>
      </c>
      <c r="L1207" s="3" t="str">
        <f>IF(Table1[[#This Row],[Tesouro Selic: Cenário 3]]="","",(K1207+1)^(1/252))</f>
        <v/>
      </c>
      <c r="M1207" s="2" t="str">
        <f>IF(Table1[[#This Row],[Column8]]="","",(1+M1206)*(L1207)-1)</f>
        <v/>
      </c>
    </row>
    <row r="1208" spans="1:13" x14ac:dyDescent="0.25">
      <c r="A1208" s="15" t="str">
        <f t="shared" si="36"/>
        <v/>
      </c>
      <c r="B1208" s="25" t="str">
        <f t="shared" si="37"/>
        <v/>
      </c>
      <c r="C1208" s="3" t="str">
        <f>IF(Table1[[#This Row],[Tesouro Prefixado]]="","",(B1208+1)^(1/252))</f>
        <v/>
      </c>
      <c r="D1208" s="2" t="str">
        <f>IF(Table1[[#This Row],[Column2]]="","",(1+D1207)*(C1208)-1)</f>
        <v/>
      </c>
      <c r="E1208" s="1" t="str">
        <f>IF(Table1[[#This Row],[Column1]]="","",VLOOKUP(A1208,COPOMs!B:E,4)+prêmio_de_risco)</f>
        <v/>
      </c>
      <c r="F1208" s="3" t="str">
        <f>IF(Table1[[#This Row],[Tesouro Selic: Cenário 1]]="","",(E1208+1)^(1/252))</f>
        <v/>
      </c>
      <c r="G1208" s="2" t="str">
        <f>IF(Table1[[#This Row],[Column4]]="","",(1+G1207)*(F1208)-1)</f>
        <v/>
      </c>
      <c r="H1208" s="1" t="str">
        <f>IF(Table1[[#This Row],[Column1]]="","",VLOOKUP(A1208,COPOMs!B:H,7)+prêmio_de_risco)</f>
        <v/>
      </c>
      <c r="I1208" s="3" t="str">
        <f>IF(Table1[[#This Row],[Tesouro Selic: Cenário 2]]="","",(H1208+1)^(1/252))</f>
        <v/>
      </c>
      <c r="J1208" s="2" t="str">
        <f>IF(Table1[[#This Row],[Column6]]="","",(1+J1207)*(I1208)-1)</f>
        <v/>
      </c>
      <c r="K1208" s="1" t="str">
        <f>IF(Table1[[#This Row],[Column1]]="","",VLOOKUP(A1208,COPOMs!B:K,10)+prêmio_de_risco)</f>
        <v/>
      </c>
      <c r="L1208" s="3" t="str">
        <f>IF(Table1[[#This Row],[Tesouro Selic: Cenário 3]]="","",(K1208+1)^(1/252))</f>
        <v/>
      </c>
      <c r="M1208" s="2" t="str">
        <f>IF(Table1[[#This Row],[Column8]]="","",(1+M1207)*(L1208)-1)</f>
        <v/>
      </c>
    </row>
    <row r="1209" spans="1:13" x14ac:dyDescent="0.25">
      <c r="A1209" s="15" t="str">
        <f t="shared" si="36"/>
        <v/>
      </c>
      <c r="B1209" s="25" t="str">
        <f t="shared" si="37"/>
        <v/>
      </c>
      <c r="C1209" s="3" t="str">
        <f>IF(Table1[[#This Row],[Tesouro Prefixado]]="","",(B1209+1)^(1/252))</f>
        <v/>
      </c>
      <c r="D1209" s="2" t="str">
        <f>IF(Table1[[#This Row],[Column2]]="","",(1+D1208)*(C1209)-1)</f>
        <v/>
      </c>
      <c r="E1209" s="1" t="str">
        <f>IF(Table1[[#This Row],[Column1]]="","",VLOOKUP(A1209,COPOMs!B:E,4)+prêmio_de_risco)</f>
        <v/>
      </c>
      <c r="F1209" s="3" t="str">
        <f>IF(Table1[[#This Row],[Tesouro Selic: Cenário 1]]="","",(E1209+1)^(1/252))</f>
        <v/>
      </c>
      <c r="G1209" s="2" t="str">
        <f>IF(Table1[[#This Row],[Column4]]="","",(1+G1208)*(F1209)-1)</f>
        <v/>
      </c>
      <c r="H1209" s="1" t="str">
        <f>IF(Table1[[#This Row],[Column1]]="","",VLOOKUP(A1209,COPOMs!B:H,7)+prêmio_de_risco)</f>
        <v/>
      </c>
      <c r="I1209" s="3" t="str">
        <f>IF(Table1[[#This Row],[Tesouro Selic: Cenário 2]]="","",(H1209+1)^(1/252))</f>
        <v/>
      </c>
      <c r="J1209" s="2" t="str">
        <f>IF(Table1[[#This Row],[Column6]]="","",(1+J1208)*(I1209)-1)</f>
        <v/>
      </c>
      <c r="K1209" s="1" t="str">
        <f>IF(Table1[[#This Row],[Column1]]="","",VLOOKUP(A1209,COPOMs!B:K,10)+prêmio_de_risco)</f>
        <v/>
      </c>
      <c r="L1209" s="3" t="str">
        <f>IF(Table1[[#This Row],[Tesouro Selic: Cenário 3]]="","",(K1209+1)^(1/252))</f>
        <v/>
      </c>
      <c r="M1209" s="2" t="str">
        <f>IF(Table1[[#This Row],[Column8]]="","",(1+M1208)*(L1209)-1)</f>
        <v/>
      </c>
    </row>
    <row r="1210" spans="1:13" x14ac:dyDescent="0.25">
      <c r="A1210" s="15" t="str">
        <f t="shared" si="36"/>
        <v/>
      </c>
      <c r="B1210" s="25" t="str">
        <f t="shared" si="37"/>
        <v/>
      </c>
      <c r="C1210" s="3" t="str">
        <f>IF(Table1[[#This Row],[Tesouro Prefixado]]="","",(B1210+1)^(1/252))</f>
        <v/>
      </c>
      <c r="D1210" s="2" t="str">
        <f>IF(Table1[[#This Row],[Column2]]="","",(1+D1209)*(C1210)-1)</f>
        <v/>
      </c>
      <c r="E1210" s="1" t="str">
        <f>IF(Table1[[#This Row],[Column1]]="","",VLOOKUP(A1210,COPOMs!B:E,4)+prêmio_de_risco)</f>
        <v/>
      </c>
      <c r="F1210" s="3" t="str">
        <f>IF(Table1[[#This Row],[Tesouro Selic: Cenário 1]]="","",(E1210+1)^(1/252))</f>
        <v/>
      </c>
      <c r="G1210" s="2" t="str">
        <f>IF(Table1[[#This Row],[Column4]]="","",(1+G1209)*(F1210)-1)</f>
        <v/>
      </c>
      <c r="H1210" s="1" t="str">
        <f>IF(Table1[[#This Row],[Column1]]="","",VLOOKUP(A1210,COPOMs!B:H,7)+prêmio_de_risco)</f>
        <v/>
      </c>
      <c r="I1210" s="3" t="str">
        <f>IF(Table1[[#This Row],[Tesouro Selic: Cenário 2]]="","",(H1210+1)^(1/252))</f>
        <v/>
      </c>
      <c r="J1210" s="2" t="str">
        <f>IF(Table1[[#This Row],[Column6]]="","",(1+J1209)*(I1210)-1)</f>
        <v/>
      </c>
      <c r="K1210" s="1" t="str">
        <f>IF(Table1[[#This Row],[Column1]]="","",VLOOKUP(A1210,COPOMs!B:K,10)+prêmio_de_risco)</f>
        <v/>
      </c>
      <c r="L1210" s="3" t="str">
        <f>IF(Table1[[#This Row],[Tesouro Selic: Cenário 3]]="","",(K1210+1)^(1/252))</f>
        <v/>
      </c>
      <c r="M1210" s="2" t="str">
        <f>IF(Table1[[#This Row],[Column8]]="","",(1+M1209)*(L1210)-1)</f>
        <v/>
      </c>
    </row>
    <row r="1211" spans="1:13" x14ac:dyDescent="0.25">
      <c r="A1211" s="15" t="str">
        <f t="shared" si="36"/>
        <v/>
      </c>
      <c r="B1211" s="25" t="str">
        <f t="shared" si="37"/>
        <v/>
      </c>
      <c r="C1211" s="3" t="str">
        <f>IF(Table1[[#This Row],[Tesouro Prefixado]]="","",(B1211+1)^(1/252))</f>
        <v/>
      </c>
      <c r="D1211" s="2" t="str">
        <f>IF(Table1[[#This Row],[Column2]]="","",(1+D1210)*(C1211)-1)</f>
        <v/>
      </c>
      <c r="E1211" s="1" t="str">
        <f>IF(Table1[[#This Row],[Column1]]="","",VLOOKUP(A1211,COPOMs!B:E,4)+prêmio_de_risco)</f>
        <v/>
      </c>
      <c r="F1211" s="3" t="str">
        <f>IF(Table1[[#This Row],[Tesouro Selic: Cenário 1]]="","",(E1211+1)^(1/252))</f>
        <v/>
      </c>
      <c r="G1211" s="2" t="str">
        <f>IF(Table1[[#This Row],[Column4]]="","",(1+G1210)*(F1211)-1)</f>
        <v/>
      </c>
      <c r="H1211" s="1" t="str">
        <f>IF(Table1[[#This Row],[Column1]]="","",VLOOKUP(A1211,COPOMs!B:H,7)+prêmio_de_risco)</f>
        <v/>
      </c>
      <c r="I1211" s="3" t="str">
        <f>IF(Table1[[#This Row],[Tesouro Selic: Cenário 2]]="","",(H1211+1)^(1/252))</f>
        <v/>
      </c>
      <c r="J1211" s="2" t="str">
        <f>IF(Table1[[#This Row],[Column6]]="","",(1+J1210)*(I1211)-1)</f>
        <v/>
      </c>
      <c r="K1211" s="1" t="str">
        <f>IF(Table1[[#This Row],[Column1]]="","",VLOOKUP(A1211,COPOMs!B:K,10)+prêmio_de_risco)</f>
        <v/>
      </c>
      <c r="L1211" s="3" t="str">
        <f>IF(Table1[[#This Row],[Tesouro Selic: Cenário 3]]="","",(K1211+1)^(1/252))</f>
        <v/>
      </c>
      <c r="M1211" s="2" t="str">
        <f>IF(Table1[[#This Row],[Column8]]="","",(1+M1210)*(L1211)-1)</f>
        <v/>
      </c>
    </row>
    <row r="1212" spans="1:13" x14ac:dyDescent="0.25">
      <c r="A1212" s="15" t="str">
        <f t="shared" si="36"/>
        <v/>
      </c>
      <c r="B1212" s="25" t="str">
        <f t="shared" si="37"/>
        <v/>
      </c>
      <c r="C1212" s="3" t="str">
        <f>IF(Table1[[#This Row],[Tesouro Prefixado]]="","",(B1212+1)^(1/252))</f>
        <v/>
      </c>
      <c r="D1212" s="2" t="str">
        <f>IF(Table1[[#This Row],[Column2]]="","",(1+D1211)*(C1212)-1)</f>
        <v/>
      </c>
      <c r="E1212" s="1" t="str">
        <f>IF(Table1[[#This Row],[Column1]]="","",VLOOKUP(A1212,COPOMs!B:E,4)+prêmio_de_risco)</f>
        <v/>
      </c>
      <c r="F1212" s="3" t="str">
        <f>IF(Table1[[#This Row],[Tesouro Selic: Cenário 1]]="","",(E1212+1)^(1/252))</f>
        <v/>
      </c>
      <c r="G1212" s="2" t="str">
        <f>IF(Table1[[#This Row],[Column4]]="","",(1+G1211)*(F1212)-1)</f>
        <v/>
      </c>
      <c r="H1212" s="1" t="str">
        <f>IF(Table1[[#This Row],[Column1]]="","",VLOOKUP(A1212,COPOMs!B:H,7)+prêmio_de_risco)</f>
        <v/>
      </c>
      <c r="I1212" s="3" t="str">
        <f>IF(Table1[[#This Row],[Tesouro Selic: Cenário 2]]="","",(H1212+1)^(1/252))</f>
        <v/>
      </c>
      <c r="J1212" s="2" t="str">
        <f>IF(Table1[[#This Row],[Column6]]="","",(1+J1211)*(I1212)-1)</f>
        <v/>
      </c>
      <c r="K1212" s="1" t="str">
        <f>IF(Table1[[#This Row],[Column1]]="","",VLOOKUP(A1212,COPOMs!B:K,10)+prêmio_de_risco)</f>
        <v/>
      </c>
      <c r="L1212" s="3" t="str">
        <f>IF(Table1[[#This Row],[Tesouro Selic: Cenário 3]]="","",(K1212+1)^(1/252))</f>
        <v/>
      </c>
      <c r="M1212" s="2" t="str">
        <f>IF(Table1[[#This Row],[Column8]]="","",(1+M1211)*(L1212)-1)</f>
        <v/>
      </c>
    </row>
    <row r="1213" spans="1:13" x14ac:dyDescent="0.25">
      <c r="A1213" s="15" t="str">
        <f t="shared" si="36"/>
        <v/>
      </c>
      <c r="B1213" s="25" t="str">
        <f t="shared" si="37"/>
        <v/>
      </c>
      <c r="C1213" s="3" t="str">
        <f>IF(Table1[[#This Row],[Tesouro Prefixado]]="","",(B1213+1)^(1/252))</f>
        <v/>
      </c>
      <c r="D1213" s="2" t="str">
        <f>IF(Table1[[#This Row],[Column2]]="","",(1+D1212)*(C1213)-1)</f>
        <v/>
      </c>
      <c r="E1213" s="1" t="str">
        <f>IF(Table1[[#This Row],[Column1]]="","",VLOOKUP(A1213,COPOMs!B:E,4)+prêmio_de_risco)</f>
        <v/>
      </c>
      <c r="F1213" s="3" t="str">
        <f>IF(Table1[[#This Row],[Tesouro Selic: Cenário 1]]="","",(E1213+1)^(1/252))</f>
        <v/>
      </c>
      <c r="G1213" s="2" t="str">
        <f>IF(Table1[[#This Row],[Column4]]="","",(1+G1212)*(F1213)-1)</f>
        <v/>
      </c>
      <c r="H1213" s="1" t="str">
        <f>IF(Table1[[#This Row],[Column1]]="","",VLOOKUP(A1213,COPOMs!B:H,7)+prêmio_de_risco)</f>
        <v/>
      </c>
      <c r="I1213" s="3" t="str">
        <f>IF(Table1[[#This Row],[Tesouro Selic: Cenário 2]]="","",(H1213+1)^(1/252))</f>
        <v/>
      </c>
      <c r="J1213" s="2" t="str">
        <f>IF(Table1[[#This Row],[Column6]]="","",(1+J1212)*(I1213)-1)</f>
        <v/>
      </c>
      <c r="K1213" s="1" t="str">
        <f>IF(Table1[[#This Row],[Column1]]="","",VLOOKUP(A1213,COPOMs!B:K,10)+prêmio_de_risco)</f>
        <v/>
      </c>
      <c r="L1213" s="3" t="str">
        <f>IF(Table1[[#This Row],[Tesouro Selic: Cenário 3]]="","",(K1213+1)^(1/252))</f>
        <v/>
      </c>
      <c r="M1213" s="2" t="str">
        <f>IF(Table1[[#This Row],[Column8]]="","",(1+M1212)*(L1213)-1)</f>
        <v/>
      </c>
    </row>
    <row r="1214" spans="1:13" x14ac:dyDescent="0.25">
      <c r="A1214" s="15" t="str">
        <f t="shared" si="36"/>
        <v/>
      </c>
      <c r="B1214" s="25" t="str">
        <f t="shared" si="37"/>
        <v/>
      </c>
      <c r="C1214" s="3" t="str">
        <f>IF(Table1[[#This Row],[Tesouro Prefixado]]="","",(B1214+1)^(1/252))</f>
        <v/>
      </c>
      <c r="D1214" s="2" t="str">
        <f>IF(Table1[[#This Row],[Column2]]="","",(1+D1213)*(C1214)-1)</f>
        <v/>
      </c>
      <c r="E1214" s="1" t="str">
        <f>IF(Table1[[#This Row],[Column1]]="","",VLOOKUP(A1214,COPOMs!B:E,4)+prêmio_de_risco)</f>
        <v/>
      </c>
      <c r="F1214" s="3" t="str">
        <f>IF(Table1[[#This Row],[Tesouro Selic: Cenário 1]]="","",(E1214+1)^(1/252))</f>
        <v/>
      </c>
      <c r="G1214" s="2" t="str">
        <f>IF(Table1[[#This Row],[Column4]]="","",(1+G1213)*(F1214)-1)</f>
        <v/>
      </c>
      <c r="H1214" s="1" t="str">
        <f>IF(Table1[[#This Row],[Column1]]="","",VLOOKUP(A1214,COPOMs!B:H,7)+prêmio_de_risco)</f>
        <v/>
      </c>
      <c r="I1214" s="3" t="str">
        <f>IF(Table1[[#This Row],[Tesouro Selic: Cenário 2]]="","",(H1214+1)^(1/252))</f>
        <v/>
      </c>
      <c r="J1214" s="2" t="str">
        <f>IF(Table1[[#This Row],[Column6]]="","",(1+J1213)*(I1214)-1)</f>
        <v/>
      </c>
      <c r="K1214" s="1" t="str">
        <f>IF(Table1[[#This Row],[Column1]]="","",VLOOKUP(A1214,COPOMs!B:K,10)+prêmio_de_risco)</f>
        <v/>
      </c>
      <c r="L1214" s="3" t="str">
        <f>IF(Table1[[#This Row],[Tesouro Selic: Cenário 3]]="","",(K1214+1)^(1/252))</f>
        <v/>
      </c>
      <c r="M1214" s="2" t="str">
        <f>IF(Table1[[#This Row],[Column8]]="","",(1+M1213)*(L1214)-1)</f>
        <v/>
      </c>
    </row>
    <row r="1215" spans="1:13" x14ac:dyDescent="0.25">
      <c r="A1215" s="15" t="str">
        <f t="shared" si="36"/>
        <v/>
      </c>
      <c r="B1215" s="25" t="str">
        <f t="shared" si="37"/>
        <v/>
      </c>
      <c r="C1215" s="3" t="str">
        <f>IF(Table1[[#This Row],[Tesouro Prefixado]]="","",(B1215+1)^(1/252))</f>
        <v/>
      </c>
      <c r="D1215" s="2" t="str">
        <f>IF(Table1[[#This Row],[Column2]]="","",(1+D1214)*(C1215)-1)</f>
        <v/>
      </c>
      <c r="E1215" s="1" t="str">
        <f>IF(Table1[[#This Row],[Column1]]="","",VLOOKUP(A1215,COPOMs!B:E,4)+prêmio_de_risco)</f>
        <v/>
      </c>
      <c r="F1215" s="3" t="str">
        <f>IF(Table1[[#This Row],[Tesouro Selic: Cenário 1]]="","",(E1215+1)^(1/252))</f>
        <v/>
      </c>
      <c r="G1215" s="2" t="str">
        <f>IF(Table1[[#This Row],[Column4]]="","",(1+G1214)*(F1215)-1)</f>
        <v/>
      </c>
      <c r="H1215" s="1" t="str">
        <f>IF(Table1[[#This Row],[Column1]]="","",VLOOKUP(A1215,COPOMs!B:H,7)+prêmio_de_risco)</f>
        <v/>
      </c>
      <c r="I1215" s="3" t="str">
        <f>IF(Table1[[#This Row],[Tesouro Selic: Cenário 2]]="","",(H1215+1)^(1/252))</f>
        <v/>
      </c>
      <c r="J1215" s="2" t="str">
        <f>IF(Table1[[#This Row],[Column6]]="","",(1+J1214)*(I1215)-1)</f>
        <v/>
      </c>
      <c r="K1215" s="1" t="str">
        <f>IF(Table1[[#This Row],[Column1]]="","",VLOOKUP(A1215,COPOMs!B:K,10)+prêmio_de_risco)</f>
        <v/>
      </c>
      <c r="L1215" s="3" t="str">
        <f>IF(Table1[[#This Row],[Tesouro Selic: Cenário 3]]="","",(K1215+1)^(1/252))</f>
        <v/>
      </c>
      <c r="M1215" s="2" t="str">
        <f>IF(Table1[[#This Row],[Column8]]="","",(1+M1214)*(L1215)-1)</f>
        <v/>
      </c>
    </row>
    <row r="1216" spans="1:13" x14ac:dyDescent="0.25">
      <c r="A1216" s="15" t="str">
        <f t="shared" si="36"/>
        <v/>
      </c>
      <c r="B1216" s="25" t="str">
        <f t="shared" si="37"/>
        <v/>
      </c>
      <c r="C1216" s="3" t="str">
        <f>IF(Table1[[#This Row],[Tesouro Prefixado]]="","",(B1216+1)^(1/252))</f>
        <v/>
      </c>
      <c r="D1216" s="2" t="str">
        <f>IF(Table1[[#This Row],[Column2]]="","",(1+D1215)*(C1216)-1)</f>
        <v/>
      </c>
      <c r="E1216" s="1" t="str">
        <f>IF(Table1[[#This Row],[Column1]]="","",VLOOKUP(A1216,COPOMs!B:E,4)+prêmio_de_risco)</f>
        <v/>
      </c>
      <c r="F1216" s="3" t="str">
        <f>IF(Table1[[#This Row],[Tesouro Selic: Cenário 1]]="","",(E1216+1)^(1/252))</f>
        <v/>
      </c>
      <c r="G1216" s="2" t="str">
        <f>IF(Table1[[#This Row],[Column4]]="","",(1+G1215)*(F1216)-1)</f>
        <v/>
      </c>
      <c r="H1216" s="1" t="str">
        <f>IF(Table1[[#This Row],[Column1]]="","",VLOOKUP(A1216,COPOMs!B:H,7)+prêmio_de_risco)</f>
        <v/>
      </c>
      <c r="I1216" s="3" t="str">
        <f>IF(Table1[[#This Row],[Tesouro Selic: Cenário 2]]="","",(H1216+1)^(1/252))</f>
        <v/>
      </c>
      <c r="J1216" s="2" t="str">
        <f>IF(Table1[[#This Row],[Column6]]="","",(1+J1215)*(I1216)-1)</f>
        <v/>
      </c>
      <c r="K1216" s="1" t="str">
        <f>IF(Table1[[#This Row],[Column1]]="","",VLOOKUP(A1216,COPOMs!B:K,10)+prêmio_de_risco)</f>
        <v/>
      </c>
      <c r="L1216" s="3" t="str">
        <f>IF(Table1[[#This Row],[Tesouro Selic: Cenário 3]]="","",(K1216+1)^(1/252))</f>
        <v/>
      </c>
      <c r="M1216" s="2" t="str">
        <f>IF(Table1[[#This Row],[Column8]]="","",(1+M1215)*(L1216)-1)</f>
        <v/>
      </c>
    </row>
    <row r="1217" spans="1:13" x14ac:dyDescent="0.25">
      <c r="A1217" s="15" t="str">
        <f t="shared" si="36"/>
        <v/>
      </c>
      <c r="B1217" s="25" t="str">
        <f t="shared" si="37"/>
        <v/>
      </c>
      <c r="C1217" s="3" t="str">
        <f>IF(Table1[[#This Row],[Tesouro Prefixado]]="","",(B1217+1)^(1/252))</f>
        <v/>
      </c>
      <c r="D1217" s="2" t="str">
        <f>IF(Table1[[#This Row],[Column2]]="","",(1+D1216)*(C1217)-1)</f>
        <v/>
      </c>
      <c r="E1217" s="1" t="str">
        <f>IF(Table1[[#This Row],[Column1]]="","",VLOOKUP(A1217,COPOMs!B:E,4)+prêmio_de_risco)</f>
        <v/>
      </c>
      <c r="F1217" s="3" t="str">
        <f>IF(Table1[[#This Row],[Tesouro Selic: Cenário 1]]="","",(E1217+1)^(1/252))</f>
        <v/>
      </c>
      <c r="G1217" s="2" t="str">
        <f>IF(Table1[[#This Row],[Column4]]="","",(1+G1216)*(F1217)-1)</f>
        <v/>
      </c>
      <c r="H1217" s="1" t="str">
        <f>IF(Table1[[#This Row],[Column1]]="","",VLOOKUP(A1217,COPOMs!B:H,7)+prêmio_de_risco)</f>
        <v/>
      </c>
      <c r="I1217" s="3" t="str">
        <f>IF(Table1[[#This Row],[Tesouro Selic: Cenário 2]]="","",(H1217+1)^(1/252))</f>
        <v/>
      </c>
      <c r="J1217" s="2" t="str">
        <f>IF(Table1[[#This Row],[Column6]]="","",(1+J1216)*(I1217)-1)</f>
        <v/>
      </c>
      <c r="K1217" s="1" t="str">
        <f>IF(Table1[[#This Row],[Column1]]="","",VLOOKUP(A1217,COPOMs!B:K,10)+prêmio_de_risco)</f>
        <v/>
      </c>
      <c r="L1217" s="3" t="str">
        <f>IF(Table1[[#This Row],[Tesouro Selic: Cenário 3]]="","",(K1217+1)^(1/252))</f>
        <v/>
      </c>
      <c r="M1217" s="2" t="str">
        <f>IF(Table1[[#This Row],[Column8]]="","",(1+M1216)*(L1217)-1)</f>
        <v/>
      </c>
    </row>
    <row r="1218" spans="1:13" x14ac:dyDescent="0.25">
      <c r="A1218" s="15" t="str">
        <f t="shared" si="36"/>
        <v/>
      </c>
      <c r="B1218" s="25" t="str">
        <f t="shared" si="37"/>
        <v/>
      </c>
      <c r="C1218" s="3" t="str">
        <f>IF(Table1[[#This Row],[Tesouro Prefixado]]="","",(B1218+1)^(1/252))</f>
        <v/>
      </c>
      <c r="D1218" s="2" t="str">
        <f>IF(Table1[[#This Row],[Column2]]="","",(1+D1217)*(C1218)-1)</f>
        <v/>
      </c>
      <c r="E1218" s="1" t="str">
        <f>IF(Table1[[#This Row],[Column1]]="","",VLOOKUP(A1218,COPOMs!B:E,4)+prêmio_de_risco)</f>
        <v/>
      </c>
      <c r="F1218" s="3" t="str">
        <f>IF(Table1[[#This Row],[Tesouro Selic: Cenário 1]]="","",(E1218+1)^(1/252))</f>
        <v/>
      </c>
      <c r="G1218" s="2" t="str">
        <f>IF(Table1[[#This Row],[Column4]]="","",(1+G1217)*(F1218)-1)</f>
        <v/>
      </c>
      <c r="H1218" s="1" t="str">
        <f>IF(Table1[[#This Row],[Column1]]="","",VLOOKUP(A1218,COPOMs!B:H,7)+prêmio_de_risco)</f>
        <v/>
      </c>
      <c r="I1218" s="3" t="str">
        <f>IF(Table1[[#This Row],[Tesouro Selic: Cenário 2]]="","",(H1218+1)^(1/252))</f>
        <v/>
      </c>
      <c r="J1218" s="2" t="str">
        <f>IF(Table1[[#This Row],[Column6]]="","",(1+J1217)*(I1218)-1)</f>
        <v/>
      </c>
      <c r="K1218" s="1" t="str">
        <f>IF(Table1[[#This Row],[Column1]]="","",VLOOKUP(A1218,COPOMs!B:K,10)+prêmio_de_risco)</f>
        <v/>
      </c>
      <c r="L1218" s="3" t="str">
        <f>IF(Table1[[#This Row],[Tesouro Selic: Cenário 3]]="","",(K1218+1)^(1/252))</f>
        <v/>
      </c>
      <c r="M1218" s="2" t="str">
        <f>IF(Table1[[#This Row],[Column8]]="","",(1+M1217)*(L1218)-1)</f>
        <v/>
      </c>
    </row>
    <row r="1219" spans="1:13" x14ac:dyDescent="0.25">
      <c r="A1219" s="15" t="str">
        <f t="shared" ref="A1219:A1282" si="38">IFERROR(IF(WORKDAY(A1218,1,feriados)&lt;=vencimento,WORKDAY(A1218,1,feriados),""),"")</f>
        <v/>
      </c>
      <c r="B1219" s="25" t="str">
        <f t="shared" ref="B1219:B1282" si="39">IF(A1219="","",taxa_pré)</f>
        <v/>
      </c>
      <c r="C1219" s="3" t="str">
        <f>IF(Table1[[#This Row],[Tesouro Prefixado]]="","",(B1219+1)^(1/252))</f>
        <v/>
      </c>
      <c r="D1219" s="2" t="str">
        <f>IF(Table1[[#This Row],[Column2]]="","",(1+D1218)*(C1219)-1)</f>
        <v/>
      </c>
      <c r="E1219" s="1" t="str">
        <f>IF(Table1[[#This Row],[Column1]]="","",VLOOKUP(A1219,COPOMs!B:E,4)+prêmio_de_risco)</f>
        <v/>
      </c>
      <c r="F1219" s="3" t="str">
        <f>IF(Table1[[#This Row],[Tesouro Selic: Cenário 1]]="","",(E1219+1)^(1/252))</f>
        <v/>
      </c>
      <c r="G1219" s="2" t="str">
        <f>IF(Table1[[#This Row],[Column4]]="","",(1+G1218)*(F1219)-1)</f>
        <v/>
      </c>
      <c r="H1219" s="1" t="str">
        <f>IF(Table1[[#This Row],[Column1]]="","",VLOOKUP(A1219,COPOMs!B:H,7)+prêmio_de_risco)</f>
        <v/>
      </c>
      <c r="I1219" s="3" t="str">
        <f>IF(Table1[[#This Row],[Tesouro Selic: Cenário 2]]="","",(H1219+1)^(1/252))</f>
        <v/>
      </c>
      <c r="J1219" s="2" t="str">
        <f>IF(Table1[[#This Row],[Column6]]="","",(1+J1218)*(I1219)-1)</f>
        <v/>
      </c>
      <c r="K1219" s="1" t="str">
        <f>IF(Table1[[#This Row],[Column1]]="","",VLOOKUP(A1219,COPOMs!B:K,10)+prêmio_de_risco)</f>
        <v/>
      </c>
      <c r="L1219" s="3" t="str">
        <f>IF(Table1[[#This Row],[Tesouro Selic: Cenário 3]]="","",(K1219+1)^(1/252))</f>
        <v/>
      </c>
      <c r="M1219" s="2" t="str">
        <f>IF(Table1[[#This Row],[Column8]]="","",(1+M1218)*(L1219)-1)</f>
        <v/>
      </c>
    </row>
    <row r="1220" spans="1:13" x14ac:dyDescent="0.25">
      <c r="A1220" s="15" t="str">
        <f t="shared" si="38"/>
        <v/>
      </c>
      <c r="B1220" s="25" t="str">
        <f t="shared" si="39"/>
        <v/>
      </c>
      <c r="C1220" s="3" t="str">
        <f>IF(Table1[[#This Row],[Tesouro Prefixado]]="","",(B1220+1)^(1/252))</f>
        <v/>
      </c>
      <c r="D1220" s="2" t="str">
        <f>IF(Table1[[#This Row],[Column2]]="","",(1+D1219)*(C1220)-1)</f>
        <v/>
      </c>
      <c r="E1220" s="1" t="str">
        <f>IF(Table1[[#This Row],[Column1]]="","",VLOOKUP(A1220,COPOMs!B:E,4)+prêmio_de_risco)</f>
        <v/>
      </c>
      <c r="F1220" s="3" t="str">
        <f>IF(Table1[[#This Row],[Tesouro Selic: Cenário 1]]="","",(E1220+1)^(1/252))</f>
        <v/>
      </c>
      <c r="G1220" s="2" t="str">
        <f>IF(Table1[[#This Row],[Column4]]="","",(1+G1219)*(F1220)-1)</f>
        <v/>
      </c>
      <c r="H1220" s="1" t="str">
        <f>IF(Table1[[#This Row],[Column1]]="","",VLOOKUP(A1220,COPOMs!B:H,7)+prêmio_de_risco)</f>
        <v/>
      </c>
      <c r="I1220" s="3" t="str">
        <f>IF(Table1[[#This Row],[Tesouro Selic: Cenário 2]]="","",(H1220+1)^(1/252))</f>
        <v/>
      </c>
      <c r="J1220" s="2" t="str">
        <f>IF(Table1[[#This Row],[Column6]]="","",(1+J1219)*(I1220)-1)</f>
        <v/>
      </c>
      <c r="K1220" s="1" t="str">
        <f>IF(Table1[[#This Row],[Column1]]="","",VLOOKUP(A1220,COPOMs!B:K,10)+prêmio_de_risco)</f>
        <v/>
      </c>
      <c r="L1220" s="3" t="str">
        <f>IF(Table1[[#This Row],[Tesouro Selic: Cenário 3]]="","",(K1220+1)^(1/252))</f>
        <v/>
      </c>
      <c r="M1220" s="2" t="str">
        <f>IF(Table1[[#This Row],[Column8]]="","",(1+M1219)*(L1220)-1)</f>
        <v/>
      </c>
    </row>
    <row r="1221" spans="1:13" x14ac:dyDescent="0.25">
      <c r="A1221" s="15" t="str">
        <f t="shared" si="38"/>
        <v/>
      </c>
      <c r="B1221" s="25" t="str">
        <f t="shared" si="39"/>
        <v/>
      </c>
      <c r="C1221" s="3" t="str">
        <f>IF(Table1[[#This Row],[Tesouro Prefixado]]="","",(B1221+1)^(1/252))</f>
        <v/>
      </c>
      <c r="D1221" s="2" t="str">
        <f>IF(Table1[[#This Row],[Column2]]="","",(1+D1220)*(C1221)-1)</f>
        <v/>
      </c>
      <c r="E1221" s="1" t="str">
        <f>IF(Table1[[#This Row],[Column1]]="","",VLOOKUP(A1221,COPOMs!B:E,4)+prêmio_de_risco)</f>
        <v/>
      </c>
      <c r="F1221" s="3" t="str">
        <f>IF(Table1[[#This Row],[Tesouro Selic: Cenário 1]]="","",(E1221+1)^(1/252))</f>
        <v/>
      </c>
      <c r="G1221" s="2" t="str">
        <f>IF(Table1[[#This Row],[Column4]]="","",(1+G1220)*(F1221)-1)</f>
        <v/>
      </c>
      <c r="H1221" s="1" t="str">
        <f>IF(Table1[[#This Row],[Column1]]="","",VLOOKUP(A1221,COPOMs!B:H,7)+prêmio_de_risco)</f>
        <v/>
      </c>
      <c r="I1221" s="3" t="str">
        <f>IF(Table1[[#This Row],[Tesouro Selic: Cenário 2]]="","",(H1221+1)^(1/252))</f>
        <v/>
      </c>
      <c r="J1221" s="2" t="str">
        <f>IF(Table1[[#This Row],[Column6]]="","",(1+J1220)*(I1221)-1)</f>
        <v/>
      </c>
      <c r="K1221" s="1" t="str">
        <f>IF(Table1[[#This Row],[Column1]]="","",VLOOKUP(A1221,COPOMs!B:K,10)+prêmio_de_risco)</f>
        <v/>
      </c>
      <c r="L1221" s="3" t="str">
        <f>IF(Table1[[#This Row],[Tesouro Selic: Cenário 3]]="","",(K1221+1)^(1/252))</f>
        <v/>
      </c>
      <c r="M1221" s="2" t="str">
        <f>IF(Table1[[#This Row],[Column8]]="","",(1+M1220)*(L1221)-1)</f>
        <v/>
      </c>
    </row>
    <row r="1222" spans="1:13" x14ac:dyDescent="0.25">
      <c r="A1222" s="15" t="str">
        <f t="shared" si="38"/>
        <v/>
      </c>
      <c r="B1222" s="25" t="str">
        <f t="shared" si="39"/>
        <v/>
      </c>
      <c r="C1222" s="3" t="str">
        <f>IF(Table1[[#This Row],[Tesouro Prefixado]]="","",(B1222+1)^(1/252))</f>
        <v/>
      </c>
      <c r="D1222" s="2" t="str">
        <f>IF(Table1[[#This Row],[Column2]]="","",(1+D1221)*(C1222)-1)</f>
        <v/>
      </c>
      <c r="E1222" s="1" t="str">
        <f>IF(Table1[[#This Row],[Column1]]="","",VLOOKUP(A1222,COPOMs!B:E,4)+prêmio_de_risco)</f>
        <v/>
      </c>
      <c r="F1222" s="3" t="str">
        <f>IF(Table1[[#This Row],[Tesouro Selic: Cenário 1]]="","",(E1222+1)^(1/252))</f>
        <v/>
      </c>
      <c r="G1222" s="2" t="str">
        <f>IF(Table1[[#This Row],[Column4]]="","",(1+G1221)*(F1222)-1)</f>
        <v/>
      </c>
      <c r="H1222" s="1" t="str">
        <f>IF(Table1[[#This Row],[Column1]]="","",VLOOKUP(A1222,COPOMs!B:H,7)+prêmio_de_risco)</f>
        <v/>
      </c>
      <c r="I1222" s="3" t="str">
        <f>IF(Table1[[#This Row],[Tesouro Selic: Cenário 2]]="","",(H1222+1)^(1/252))</f>
        <v/>
      </c>
      <c r="J1222" s="2" t="str">
        <f>IF(Table1[[#This Row],[Column6]]="","",(1+J1221)*(I1222)-1)</f>
        <v/>
      </c>
      <c r="K1222" s="1" t="str">
        <f>IF(Table1[[#This Row],[Column1]]="","",VLOOKUP(A1222,COPOMs!B:K,10)+prêmio_de_risco)</f>
        <v/>
      </c>
      <c r="L1222" s="3" t="str">
        <f>IF(Table1[[#This Row],[Tesouro Selic: Cenário 3]]="","",(K1222+1)^(1/252))</f>
        <v/>
      </c>
      <c r="M1222" s="2" t="str">
        <f>IF(Table1[[#This Row],[Column8]]="","",(1+M1221)*(L1222)-1)</f>
        <v/>
      </c>
    </row>
    <row r="1223" spans="1:13" x14ac:dyDescent="0.25">
      <c r="A1223" s="15" t="str">
        <f t="shared" si="38"/>
        <v/>
      </c>
      <c r="B1223" s="25" t="str">
        <f t="shared" si="39"/>
        <v/>
      </c>
      <c r="C1223" s="3" t="str">
        <f>IF(Table1[[#This Row],[Tesouro Prefixado]]="","",(B1223+1)^(1/252))</f>
        <v/>
      </c>
      <c r="D1223" s="2" t="str">
        <f>IF(Table1[[#This Row],[Column2]]="","",(1+D1222)*(C1223)-1)</f>
        <v/>
      </c>
      <c r="E1223" s="1" t="str">
        <f>IF(Table1[[#This Row],[Column1]]="","",VLOOKUP(A1223,COPOMs!B:E,4)+prêmio_de_risco)</f>
        <v/>
      </c>
      <c r="F1223" s="3" t="str">
        <f>IF(Table1[[#This Row],[Tesouro Selic: Cenário 1]]="","",(E1223+1)^(1/252))</f>
        <v/>
      </c>
      <c r="G1223" s="2" t="str">
        <f>IF(Table1[[#This Row],[Column4]]="","",(1+G1222)*(F1223)-1)</f>
        <v/>
      </c>
      <c r="H1223" s="1" t="str">
        <f>IF(Table1[[#This Row],[Column1]]="","",VLOOKUP(A1223,COPOMs!B:H,7)+prêmio_de_risco)</f>
        <v/>
      </c>
      <c r="I1223" s="3" t="str">
        <f>IF(Table1[[#This Row],[Tesouro Selic: Cenário 2]]="","",(H1223+1)^(1/252))</f>
        <v/>
      </c>
      <c r="J1223" s="2" t="str">
        <f>IF(Table1[[#This Row],[Column6]]="","",(1+J1222)*(I1223)-1)</f>
        <v/>
      </c>
      <c r="K1223" s="1" t="str">
        <f>IF(Table1[[#This Row],[Column1]]="","",VLOOKUP(A1223,COPOMs!B:K,10)+prêmio_de_risco)</f>
        <v/>
      </c>
      <c r="L1223" s="3" t="str">
        <f>IF(Table1[[#This Row],[Tesouro Selic: Cenário 3]]="","",(K1223+1)^(1/252))</f>
        <v/>
      </c>
      <c r="M1223" s="2" t="str">
        <f>IF(Table1[[#This Row],[Column8]]="","",(1+M1222)*(L1223)-1)</f>
        <v/>
      </c>
    </row>
    <row r="1224" spans="1:13" x14ac:dyDescent="0.25">
      <c r="A1224" s="15" t="str">
        <f t="shared" si="38"/>
        <v/>
      </c>
      <c r="B1224" s="25" t="str">
        <f t="shared" si="39"/>
        <v/>
      </c>
      <c r="C1224" s="3" t="str">
        <f>IF(Table1[[#This Row],[Tesouro Prefixado]]="","",(B1224+1)^(1/252))</f>
        <v/>
      </c>
      <c r="D1224" s="2" t="str">
        <f>IF(Table1[[#This Row],[Column2]]="","",(1+D1223)*(C1224)-1)</f>
        <v/>
      </c>
      <c r="E1224" s="1" t="str">
        <f>IF(Table1[[#This Row],[Column1]]="","",VLOOKUP(A1224,COPOMs!B:E,4)+prêmio_de_risco)</f>
        <v/>
      </c>
      <c r="F1224" s="3" t="str">
        <f>IF(Table1[[#This Row],[Tesouro Selic: Cenário 1]]="","",(E1224+1)^(1/252))</f>
        <v/>
      </c>
      <c r="G1224" s="2" t="str">
        <f>IF(Table1[[#This Row],[Column4]]="","",(1+G1223)*(F1224)-1)</f>
        <v/>
      </c>
      <c r="H1224" s="1" t="str">
        <f>IF(Table1[[#This Row],[Column1]]="","",VLOOKUP(A1224,COPOMs!B:H,7)+prêmio_de_risco)</f>
        <v/>
      </c>
      <c r="I1224" s="3" t="str">
        <f>IF(Table1[[#This Row],[Tesouro Selic: Cenário 2]]="","",(H1224+1)^(1/252))</f>
        <v/>
      </c>
      <c r="J1224" s="2" t="str">
        <f>IF(Table1[[#This Row],[Column6]]="","",(1+J1223)*(I1224)-1)</f>
        <v/>
      </c>
      <c r="K1224" s="1" t="str">
        <f>IF(Table1[[#This Row],[Column1]]="","",VLOOKUP(A1224,COPOMs!B:K,10)+prêmio_de_risco)</f>
        <v/>
      </c>
      <c r="L1224" s="3" t="str">
        <f>IF(Table1[[#This Row],[Tesouro Selic: Cenário 3]]="","",(K1224+1)^(1/252))</f>
        <v/>
      </c>
      <c r="M1224" s="2" t="str">
        <f>IF(Table1[[#This Row],[Column8]]="","",(1+M1223)*(L1224)-1)</f>
        <v/>
      </c>
    </row>
    <row r="1225" spans="1:13" x14ac:dyDescent="0.25">
      <c r="A1225" s="15" t="str">
        <f t="shared" si="38"/>
        <v/>
      </c>
      <c r="B1225" s="25" t="str">
        <f t="shared" si="39"/>
        <v/>
      </c>
      <c r="C1225" s="3" t="str">
        <f>IF(Table1[[#This Row],[Tesouro Prefixado]]="","",(B1225+1)^(1/252))</f>
        <v/>
      </c>
      <c r="D1225" s="2" t="str">
        <f>IF(Table1[[#This Row],[Column2]]="","",(1+D1224)*(C1225)-1)</f>
        <v/>
      </c>
      <c r="E1225" s="1" t="str">
        <f>IF(Table1[[#This Row],[Column1]]="","",VLOOKUP(A1225,COPOMs!B:E,4)+prêmio_de_risco)</f>
        <v/>
      </c>
      <c r="F1225" s="3" t="str">
        <f>IF(Table1[[#This Row],[Tesouro Selic: Cenário 1]]="","",(E1225+1)^(1/252))</f>
        <v/>
      </c>
      <c r="G1225" s="2" t="str">
        <f>IF(Table1[[#This Row],[Column4]]="","",(1+G1224)*(F1225)-1)</f>
        <v/>
      </c>
      <c r="H1225" s="1" t="str">
        <f>IF(Table1[[#This Row],[Column1]]="","",VLOOKUP(A1225,COPOMs!B:H,7)+prêmio_de_risco)</f>
        <v/>
      </c>
      <c r="I1225" s="3" t="str">
        <f>IF(Table1[[#This Row],[Tesouro Selic: Cenário 2]]="","",(H1225+1)^(1/252))</f>
        <v/>
      </c>
      <c r="J1225" s="2" t="str">
        <f>IF(Table1[[#This Row],[Column6]]="","",(1+J1224)*(I1225)-1)</f>
        <v/>
      </c>
      <c r="K1225" s="1" t="str">
        <f>IF(Table1[[#This Row],[Column1]]="","",VLOOKUP(A1225,COPOMs!B:K,10)+prêmio_de_risco)</f>
        <v/>
      </c>
      <c r="L1225" s="3" t="str">
        <f>IF(Table1[[#This Row],[Tesouro Selic: Cenário 3]]="","",(K1225+1)^(1/252))</f>
        <v/>
      </c>
      <c r="M1225" s="2" t="str">
        <f>IF(Table1[[#This Row],[Column8]]="","",(1+M1224)*(L1225)-1)</f>
        <v/>
      </c>
    </row>
    <row r="1226" spans="1:13" x14ac:dyDescent="0.25">
      <c r="A1226" s="15" t="str">
        <f t="shared" si="38"/>
        <v/>
      </c>
      <c r="B1226" s="25" t="str">
        <f t="shared" si="39"/>
        <v/>
      </c>
      <c r="C1226" s="3" t="str">
        <f>IF(Table1[[#This Row],[Tesouro Prefixado]]="","",(B1226+1)^(1/252))</f>
        <v/>
      </c>
      <c r="D1226" s="2" t="str">
        <f>IF(Table1[[#This Row],[Column2]]="","",(1+D1225)*(C1226)-1)</f>
        <v/>
      </c>
      <c r="E1226" s="1" t="str">
        <f>IF(Table1[[#This Row],[Column1]]="","",VLOOKUP(A1226,COPOMs!B:E,4)+prêmio_de_risco)</f>
        <v/>
      </c>
      <c r="F1226" s="3" t="str">
        <f>IF(Table1[[#This Row],[Tesouro Selic: Cenário 1]]="","",(E1226+1)^(1/252))</f>
        <v/>
      </c>
      <c r="G1226" s="2" t="str">
        <f>IF(Table1[[#This Row],[Column4]]="","",(1+G1225)*(F1226)-1)</f>
        <v/>
      </c>
      <c r="H1226" s="1" t="str">
        <f>IF(Table1[[#This Row],[Column1]]="","",VLOOKUP(A1226,COPOMs!B:H,7)+prêmio_de_risco)</f>
        <v/>
      </c>
      <c r="I1226" s="3" t="str">
        <f>IF(Table1[[#This Row],[Tesouro Selic: Cenário 2]]="","",(H1226+1)^(1/252))</f>
        <v/>
      </c>
      <c r="J1226" s="2" t="str">
        <f>IF(Table1[[#This Row],[Column6]]="","",(1+J1225)*(I1226)-1)</f>
        <v/>
      </c>
      <c r="K1226" s="1" t="str">
        <f>IF(Table1[[#This Row],[Column1]]="","",VLOOKUP(A1226,COPOMs!B:K,10)+prêmio_de_risco)</f>
        <v/>
      </c>
      <c r="L1226" s="3" t="str">
        <f>IF(Table1[[#This Row],[Tesouro Selic: Cenário 3]]="","",(K1226+1)^(1/252))</f>
        <v/>
      </c>
      <c r="M1226" s="2" t="str">
        <f>IF(Table1[[#This Row],[Column8]]="","",(1+M1225)*(L1226)-1)</f>
        <v/>
      </c>
    </row>
    <row r="1227" spans="1:13" x14ac:dyDescent="0.25">
      <c r="A1227" s="15" t="str">
        <f t="shared" si="38"/>
        <v/>
      </c>
      <c r="B1227" s="25" t="str">
        <f t="shared" si="39"/>
        <v/>
      </c>
      <c r="C1227" s="3" t="str">
        <f>IF(Table1[[#This Row],[Tesouro Prefixado]]="","",(B1227+1)^(1/252))</f>
        <v/>
      </c>
      <c r="D1227" s="2" t="str">
        <f>IF(Table1[[#This Row],[Column2]]="","",(1+D1226)*(C1227)-1)</f>
        <v/>
      </c>
      <c r="E1227" s="1" t="str">
        <f>IF(Table1[[#This Row],[Column1]]="","",VLOOKUP(A1227,COPOMs!B:E,4)+prêmio_de_risco)</f>
        <v/>
      </c>
      <c r="F1227" s="3" t="str">
        <f>IF(Table1[[#This Row],[Tesouro Selic: Cenário 1]]="","",(E1227+1)^(1/252))</f>
        <v/>
      </c>
      <c r="G1227" s="2" t="str">
        <f>IF(Table1[[#This Row],[Column4]]="","",(1+G1226)*(F1227)-1)</f>
        <v/>
      </c>
      <c r="H1227" s="1" t="str">
        <f>IF(Table1[[#This Row],[Column1]]="","",VLOOKUP(A1227,COPOMs!B:H,7)+prêmio_de_risco)</f>
        <v/>
      </c>
      <c r="I1227" s="3" t="str">
        <f>IF(Table1[[#This Row],[Tesouro Selic: Cenário 2]]="","",(H1227+1)^(1/252))</f>
        <v/>
      </c>
      <c r="J1227" s="2" t="str">
        <f>IF(Table1[[#This Row],[Column6]]="","",(1+J1226)*(I1227)-1)</f>
        <v/>
      </c>
      <c r="K1227" s="1" t="str">
        <f>IF(Table1[[#This Row],[Column1]]="","",VLOOKUP(A1227,COPOMs!B:K,10)+prêmio_de_risco)</f>
        <v/>
      </c>
      <c r="L1227" s="3" t="str">
        <f>IF(Table1[[#This Row],[Tesouro Selic: Cenário 3]]="","",(K1227+1)^(1/252))</f>
        <v/>
      </c>
      <c r="M1227" s="2" t="str">
        <f>IF(Table1[[#This Row],[Column8]]="","",(1+M1226)*(L1227)-1)</f>
        <v/>
      </c>
    </row>
    <row r="1228" spans="1:13" x14ac:dyDescent="0.25">
      <c r="A1228" s="15" t="str">
        <f t="shared" si="38"/>
        <v/>
      </c>
      <c r="B1228" s="25" t="str">
        <f t="shared" si="39"/>
        <v/>
      </c>
      <c r="C1228" s="3" t="str">
        <f>IF(Table1[[#This Row],[Tesouro Prefixado]]="","",(B1228+1)^(1/252))</f>
        <v/>
      </c>
      <c r="D1228" s="2" t="str">
        <f>IF(Table1[[#This Row],[Column2]]="","",(1+D1227)*(C1228)-1)</f>
        <v/>
      </c>
      <c r="E1228" s="1" t="str">
        <f>IF(Table1[[#This Row],[Column1]]="","",VLOOKUP(A1228,COPOMs!B:E,4)+prêmio_de_risco)</f>
        <v/>
      </c>
      <c r="F1228" s="3" t="str">
        <f>IF(Table1[[#This Row],[Tesouro Selic: Cenário 1]]="","",(E1228+1)^(1/252))</f>
        <v/>
      </c>
      <c r="G1228" s="2" t="str">
        <f>IF(Table1[[#This Row],[Column4]]="","",(1+G1227)*(F1228)-1)</f>
        <v/>
      </c>
      <c r="H1228" s="1" t="str">
        <f>IF(Table1[[#This Row],[Column1]]="","",VLOOKUP(A1228,COPOMs!B:H,7)+prêmio_de_risco)</f>
        <v/>
      </c>
      <c r="I1228" s="3" t="str">
        <f>IF(Table1[[#This Row],[Tesouro Selic: Cenário 2]]="","",(H1228+1)^(1/252))</f>
        <v/>
      </c>
      <c r="J1228" s="2" t="str">
        <f>IF(Table1[[#This Row],[Column6]]="","",(1+J1227)*(I1228)-1)</f>
        <v/>
      </c>
      <c r="K1228" s="1" t="str">
        <f>IF(Table1[[#This Row],[Column1]]="","",VLOOKUP(A1228,COPOMs!B:K,10)+prêmio_de_risco)</f>
        <v/>
      </c>
      <c r="L1228" s="3" t="str">
        <f>IF(Table1[[#This Row],[Tesouro Selic: Cenário 3]]="","",(K1228+1)^(1/252))</f>
        <v/>
      </c>
      <c r="M1228" s="2" t="str">
        <f>IF(Table1[[#This Row],[Column8]]="","",(1+M1227)*(L1228)-1)</f>
        <v/>
      </c>
    </row>
    <row r="1229" spans="1:13" x14ac:dyDescent="0.25">
      <c r="A1229" s="15" t="str">
        <f t="shared" si="38"/>
        <v/>
      </c>
      <c r="B1229" s="25" t="str">
        <f t="shared" si="39"/>
        <v/>
      </c>
      <c r="C1229" s="3" t="str">
        <f>IF(Table1[[#This Row],[Tesouro Prefixado]]="","",(B1229+1)^(1/252))</f>
        <v/>
      </c>
      <c r="D1229" s="2" t="str">
        <f>IF(Table1[[#This Row],[Column2]]="","",(1+D1228)*(C1229)-1)</f>
        <v/>
      </c>
      <c r="E1229" s="1" t="str">
        <f>IF(Table1[[#This Row],[Column1]]="","",VLOOKUP(A1229,COPOMs!B:E,4)+prêmio_de_risco)</f>
        <v/>
      </c>
      <c r="F1229" s="3" t="str">
        <f>IF(Table1[[#This Row],[Tesouro Selic: Cenário 1]]="","",(E1229+1)^(1/252))</f>
        <v/>
      </c>
      <c r="G1229" s="2" t="str">
        <f>IF(Table1[[#This Row],[Column4]]="","",(1+G1228)*(F1229)-1)</f>
        <v/>
      </c>
      <c r="H1229" s="1" t="str">
        <f>IF(Table1[[#This Row],[Column1]]="","",VLOOKUP(A1229,COPOMs!B:H,7)+prêmio_de_risco)</f>
        <v/>
      </c>
      <c r="I1229" s="3" t="str">
        <f>IF(Table1[[#This Row],[Tesouro Selic: Cenário 2]]="","",(H1229+1)^(1/252))</f>
        <v/>
      </c>
      <c r="J1229" s="2" t="str">
        <f>IF(Table1[[#This Row],[Column6]]="","",(1+J1228)*(I1229)-1)</f>
        <v/>
      </c>
      <c r="K1229" s="1" t="str">
        <f>IF(Table1[[#This Row],[Column1]]="","",VLOOKUP(A1229,COPOMs!B:K,10)+prêmio_de_risco)</f>
        <v/>
      </c>
      <c r="L1229" s="3" t="str">
        <f>IF(Table1[[#This Row],[Tesouro Selic: Cenário 3]]="","",(K1229+1)^(1/252))</f>
        <v/>
      </c>
      <c r="M1229" s="2" t="str">
        <f>IF(Table1[[#This Row],[Column8]]="","",(1+M1228)*(L1229)-1)</f>
        <v/>
      </c>
    </row>
    <row r="1230" spans="1:13" x14ac:dyDescent="0.25">
      <c r="A1230" s="15" t="str">
        <f t="shared" si="38"/>
        <v/>
      </c>
      <c r="B1230" s="25" t="str">
        <f t="shared" si="39"/>
        <v/>
      </c>
      <c r="C1230" s="3" t="str">
        <f>IF(Table1[[#This Row],[Tesouro Prefixado]]="","",(B1230+1)^(1/252))</f>
        <v/>
      </c>
      <c r="D1230" s="2" t="str">
        <f>IF(Table1[[#This Row],[Column2]]="","",(1+D1229)*(C1230)-1)</f>
        <v/>
      </c>
      <c r="E1230" s="1" t="str">
        <f>IF(Table1[[#This Row],[Column1]]="","",VLOOKUP(A1230,COPOMs!B:E,4)+prêmio_de_risco)</f>
        <v/>
      </c>
      <c r="F1230" s="3" t="str">
        <f>IF(Table1[[#This Row],[Tesouro Selic: Cenário 1]]="","",(E1230+1)^(1/252))</f>
        <v/>
      </c>
      <c r="G1230" s="2" t="str">
        <f>IF(Table1[[#This Row],[Column4]]="","",(1+G1229)*(F1230)-1)</f>
        <v/>
      </c>
      <c r="H1230" s="1" t="str">
        <f>IF(Table1[[#This Row],[Column1]]="","",VLOOKUP(A1230,COPOMs!B:H,7)+prêmio_de_risco)</f>
        <v/>
      </c>
      <c r="I1230" s="3" t="str">
        <f>IF(Table1[[#This Row],[Tesouro Selic: Cenário 2]]="","",(H1230+1)^(1/252))</f>
        <v/>
      </c>
      <c r="J1230" s="2" t="str">
        <f>IF(Table1[[#This Row],[Column6]]="","",(1+J1229)*(I1230)-1)</f>
        <v/>
      </c>
      <c r="K1230" s="1" t="str">
        <f>IF(Table1[[#This Row],[Column1]]="","",VLOOKUP(A1230,COPOMs!B:K,10)+prêmio_de_risco)</f>
        <v/>
      </c>
      <c r="L1230" s="3" t="str">
        <f>IF(Table1[[#This Row],[Tesouro Selic: Cenário 3]]="","",(K1230+1)^(1/252))</f>
        <v/>
      </c>
      <c r="M1230" s="2" t="str">
        <f>IF(Table1[[#This Row],[Column8]]="","",(1+M1229)*(L1230)-1)</f>
        <v/>
      </c>
    </row>
    <row r="1231" spans="1:13" x14ac:dyDescent="0.25">
      <c r="A1231" s="15" t="str">
        <f t="shared" si="38"/>
        <v/>
      </c>
      <c r="B1231" s="25" t="str">
        <f t="shared" si="39"/>
        <v/>
      </c>
      <c r="C1231" s="3" t="str">
        <f>IF(Table1[[#This Row],[Tesouro Prefixado]]="","",(B1231+1)^(1/252))</f>
        <v/>
      </c>
      <c r="D1231" s="2" t="str">
        <f>IF(Table1[[#This Row],[Column2]]="","",(1+D1230)*(C1231)-1)</f>
        <v/>
      </c>
      <c r="E1231" s="1" t="str">
        <f>IF(Table1[[#This Row],[Column1]]="","",VLOOKUP(A1231,COPOMs!B:E,4)+prêmio_de_risco)</f>
        <v/>
      </c>
      <c r="F1231" s="3" t="str">
        <f>IF(Table1[[#This Row],[Tesouro Selic: Cenário 1]]="","",(E1231+1)^(1/252))</f>
        <v/>
      </c>
      <c r="G1231" s="2" t="str">
        <f>IF(Table1[[#This Row],[Column4]]="","",(1+G1230)*(F1231)-1)</f>
        <v/>
      </c>
      <c r="H1231" s="1" t="str">
        <f>IF(Table1[[#This Row],[Column1]]="","",VLOOKUP(A1231,COPOMs!B:H,7)+prêmio_de_risco)</f>
        <v/>
      </c>
      <c r="I1231" s="3" t="str">
        <f>IF(Table1[[#This Row],[Tesouro Selic: Cenário 2]]="","",(H1231+1)^(1/252))</f>
        <v/>
      </c>
      <c r="J1231" s="2" t="str">
        <f>IF(Table1[[#This Row],[Column6]]="","",(1+J1230)*(I1231)-1)</f>
        <v/>
      </c>
      <c r="K1231" s="1" t="str">
        <f>IF(Table1[[#This Row],[Column1]]="","",VLOOKUP(A1231,COPOMs!B:K,10)+prêmio_de_risco)</f>
        <v/>
      </c>
      <c r="L1231" s="3" t="str">
        <f>IF(Table1[[#This Row],[Tesouro Selic: Cenário 3]]="","",(K1231+1)^(1/252))</f>
        <v/>
      </c>
      <c r="M1231" s="2" t="str">
        <f>IF(Table1[[#This Row],[Column8]]="","",(1+M1230)*(L1231)-1)</f>
        <v/>
      </c>
    </row>
    <row r="1232" spans="1:13" x14ac:dyDescent="0.25">
      <c r="A1232" s="15" t="str">
        <f t="shared" si="38"/>
        <v/>
      </c>
      <c r="B1232" s="25" t="str">
        <f t="shared" si="39"/>
        <v/>
      </c>
      <c r="C1232" s="3" t="str">
        <f>IF(Table1[[#This Row],[Tesouro Prefixado]]="","",(B1232+1)^(1/252))</f>
        <v/>
      </c>
      <c r="D1232" s="2" t="str">
        <f>IF(Table1[[#This Row],[Column2]]="","",(1+D1231)*(C1232)-1)</f>
        <v/>
      </c>
      <c r="E1232" s="1" t="str">
        <f>IF(Table1[[#This Row],[Column1]]="","",VLOOKUP(A1232,COPOMs!B:E,4)+prêmio_de_risco)</f>
        <v/>
      </c>
      <c r="F1232" s="3" t="str">
        <f>IF(Table1[[#This Row],[Tesouro Selic: Cenário 1]]="","",(E1232+1)^(1/252))</f>
        <v/>
      </c>
      <c r="G1232" s="2" t="str">
        <f>IF(Table1[[#This Row],[Column4]]="","",(1+G1231)*(F1232)-1)</f>
        <v/>
      </c>
      <c r="H1232" s="1" t="str">
        <f>IF(Table1[[#This Row],[Column1]]="","",VLOOKUP(A1232,COPOMs!B:H,7)+prêmio_de_risco)</f>
        <v/>
      </c>
      <c r="I1232" s="3" t="str">
        <f>IF(Table1[[#This Row],[Tesouro Selic: Cenário 2]]="","",(H1232+1)^(1/252))</f>
        <v/>
      </c>
      <c r="J1232" s="2" t="str">
        <f>IF(Table1[[#This Row],[Column6]]="","",(1+J1231)*(I1232)-1)</f>
        <v/>
      </c>
      <c r="K1232" s="1" t="str">
        <f>IF(Table1[[#This Row],[Column1]]="","",VLOOKUP(A1232,COPOMs!B:K,10)+prêmio_de_risco)</f>
        <v/>
      </c>
      <c r="L1232" s="3" t="str">
        <f>IF(Table1[[#This Row],[Tesouro Selic: Cenário 3]]="","",(K1232+1)^(1/252))</f>
        <v/>
      </c>
      <c r="M1232" s="2" t="str">
        <f>IF(Table1[[#This Row],[Column8]]="","",(1+M1231)*(L1232)-1)</f>
        <v/>
      </c>
    </row>
    <row r="1233" spans="1:13" x14ac:dyDescent="0.25">
      <c r="A1233" s="15" t="str">
        <f t="shared" si="38"/>
        <v/>
      </c>
      <c r="B1233" s="25" t="str">
        <f t="shared" si="39"/>
        <v/>
      </c>
      <c r="C1233" s="3" t="str">
        <f>IF(Table1[[#This Row],[Tesouro Prefixado]]="","",(B1233+1)^(1/252))</f>
        <v/>
      </c>
      <c r="D1233" s="2" t="str">
        <f>IF(Table1[[#This Row],[Column2]]="","",(1+D1232)*(C1233)-1)</f>
        <v/>
      </c>
      <c r="E1233" s="1" t="str">
        <f>IF(Table1[[#This Row],[Column1]]="","",VLOOKUP(A1233,COPOMs!B:E,4)+prêmio_de_risco)</f>
        <v/>
      </c>
      <c r="F1233" s="3" t="str">
        <f>IF(Table1[[#This Row],[Tesouro Selic: Cenário 1]]="","",(E1233+1)^(1/252))</f>
        <v/>
      </c>
      <c r="G1233" s="2" t="str">
        <f>IF(Table1[[#This Row],[Column4]]="","",(1+G1232)*(F1233)-1)</f>
        <v/>
      </c>
      <c r="H1233" s="1" t="str">
        <f>IF(Table1[[#This Row],[Column1]]="","",VLOOKUP(A1233,COPOMs!B:H,7)+prêmio_de_risco)</f>
        <v/>
      </c>
      <c r="I1233" s="3" t="str">
        <f>IF(Table1[[#This Row],[Tesouro Selic: Cenário 2]]="","",(H1233+1)^(1/252))</f>
        <v/>
      </c>
      <c r="J1233" s="2" t="str">
        <f>IF(Table1[[#This Row],[Column6]]="","",(1+J1232)*(I1233)-1)</f>
        <v/>
      </c>
      <c r="K1233" s="1" t="str">
        <f>IF(Table1[[#This Row],[Column1]]="","",VLOOKUP(A1233,COPOMs!B:K,10)+prêmio_de_risco)</f>
        <v/>
      </c>
      <c r="L1233" s="3" t="str">
        <f>IF(Table1[[#This Row],[Tesouro Selic: Cenário 3]]="","",(K1233+1)^(1/252))</f>
        <v/>
      </c>
      <c r="M1233" s="2" t="str">
        <f>IF(Table1[[#This Row],[Column8]]="","",(1+M1232)*(L1233)-1)</f>
        <v/>
      </c>
    </row>
    <row r="1234" spans="1:13" x14ac:dyDescent="0.25">
      <c r="A1234" s="15" t="str">
        <f t="shared" si="38"/>
        <v/>
      </c>
      <c r="B1234" s="25" t="str">
        <f t="shared" si="39"/>
        <v/>
      </c>
      <c r="C1234" s="3" t="str">
        <f>IF(Table1[[#This Row],[Tesouro Prefixado]]="","",(B1234+1)^(1/252))</f>
        <v/>
      </c>
      <c r="D1234" s="2" t="str">
        <f>IF(Table1[[#This Row],[Column2]]="","",(1+D1233)*(C1234)-1)</f>
        <v/>
      </c>
      <c r="E1234" s="1" t="str">
        <f>IF(Table1[[#This Row],[Column1]]="","",VLOOKUP(A1234,COPOMs!B:E,4)+prêmio_de_risco)</f>
        <v/>
      </c>
      <c r="F1234" s="3" t="str">
        <f>IF(Table1[[#This Row],[Tesouro Selic: Cenário 1]]="","",(E1234+1)^(1/252))</f>
        <v/>
      </c>
      <c r="G1234" s="2" t="str">
        <f>IF(Table1[[#This Row],[Column4]]="","",(1+G1233)*(F1234)-1)</f>
        <v/>
      </c>
      <c r="H1234" s="1" t="str">
        <f>IF(Table1[[#This Row],[Column1]]="","",VLOOKUP(A1234,COPOMs!B:H,7)+prêmio_de_risco)</f>
        <v/>
      </c>
      <c r="I1234" s="3" t="str">
        <f>IF(Table1[[#This Row],[Tesouro Selic: Cenário 2]]="","",(H1234+1)^(1/252))</f>
        <v/>
      </c>
      <c r="J1234" s="2" t="str">
        <f>IF(Table1[[#This Row],[Column6]]="","",(1+J1233)*(I1234)-1)</f>
        <v/>
      </c>
      <c r="K1234" s="1" t="str">
        <f>IF(Table1[[#This Row],[Column1]]="","",VLOOKUP(A1234,COPOMs!B:K,10)+prêmio_de_risco)</f>
        <v/>
      </c>
      <c r="L1234" s="3" t="str">
        <f>IF(Table1[[#This Row],[Tesouro Selic: Cenário 3]]="","",(K1234+1)^(1/252))</f>
        <v/>
      </c>
      <c r="M1234" s="2" t="str">
        <f>IF(Table1[[#This Row],[Column8]]="","",(1+M1233)*(L1234)-1)</f>
        <v/>
      </c>
    </row>
    <row r="1235" spans="1:13" x14ac:dyDescent="0.25">
      <c r="A1235" s="15" t="str">
        <f t="shared" si="38"/>
        <v/>
      </c>
      <c r="B1235" s="25" t="str">
        <f t="shared" si="39"/>
        <v/>
      </c>
      <c r="C1235" s="3" t="str">
        <f>IF(Table1[[#This Row],[Tesouro Prefixado]]="","",(B1235+1)^(1/252))</f>
        <v/>
      </c>
      <c r="D1235" s="2" t="str">
        <f>IF(Table1[[#This Row],[Column2]]="","",(1+D1234)*(C1235)-1)</f>
        <v/>
      </c>
      <c r="E1235" s="1" t="str">
        <f>IF(Table1[[#This Row],[Column1]]="","",VLOOKUP(A1235,COPOMs!B:E,4)+prêmio_de_risco)</f>
        <v/>
      </c>
      <c r="F1235" s="3" t="str">
        <f>IF(Table1[[#This Row],[Tesouro Selic: Cenário 1]]="","",(E1235+1)^(1/252))</f>
        <v/>
      </c>
      <c r="G1235" s="2" t="str">
        <f>IF(Table1[[#This Row],[Column4]]="","",(1+G1234)*(F1235)-1)</f>
        <v/>
      </c>
      <c r="H1235" s="1" t="str">
        <f>IF(Table1[[#This Row],[Column1]]="","",VLOOKUP(A1235,COPOMs!B:H,7)+prêmio_de_risco)</f>
        <v/>
      </c>
      <c r="I1235" s="3" t="str">
        <f>IF(Table1[[#This Row],[Tesouro Selic: Cenário 2]]="","",(H1235+1)^(1/252))</f>
        <v/>
      </c>
      <c r="J1235" s="2" t="str">
        <f>IF(Table1[[#This Row],[Column6]]="","",(1+J1234)*(I1235)-1)</f>
        <v/>
      </c>
      <c r="K1235" s="1" t="str">
        <f>IF(Table1[[#This Row],[Column1]]="","",VLOOKUP(A1235,COPOMs!B:K,10)+prêmio_de_risco)</f>
        <v/>
      </c>
      <c r="L1235" s="3" t="str">
        <f>IF(Table1[[#This Row],[Tesouro Selic: Cenário 3]]="","",(K1235+1)^(1/252))</f>
        <v/>
      </c>
      <c r="M1235" s="2" t="str">
        <f>IF(Table1[[#This Row],[Column8]]="","",(1+M1234)*(L1235)-1)</f>
        <v/>
      </c>
    </row>
    <row r="1236" spans="1:13" x14ac:dyDescent="0.25">
      <c r="A1236" s="15" t="str">
        <f t="shared" si="38"/>
        <v/>
      </c>
      <c r="B1236" s="25" t="str">
        <f t="shared" si="39"/>
        <v/>
      </c>
      <c r="C1236" s="3" t="str">
        <f>IF(Table1[[#This Row],[Tesouro Prefixado]]="","",(B1236+1)^(1/252))</f>
        <v/>
      </c>
      <c r="D1236" s="2" t="str">
        <f>IF(Table1[[#This Row],[Column2]]="","",(1+D1235)*(C1236)-1)</f>
        <v/>
      </c>
      <c r="E1236" s="1" t="str">
        <f>IF(Table1[[#This Row],[Column1]]="","",VLOOKUP(A1236,COPOMs!B:E,4)+prêmio_de_risco)</f>
        <v/>
      </c>
      <c r="F1236" s="3" t="str">
        <f>IF(Table1[[#This Row],[Tesouro Selic: Cenário 1]]="","",(E1236+1)^(1/252))</f>
        <v/>
      </c>
      <c r="G1236" s="2" t="str">
        <f>IF(Table1[[#This Row],[Column4]]="","",(1+G1235)*(F1236)-1)</f>
        <v/>
      </c>
      <c r="H1236" s="1" t="str">
        <f>IF(Table1[[#This Row],[Column1]]="","",VLOOKUP(A1236,COPOMs!B:H,7)+prêmio_de_risco)</f>
        <v/>
      </c>
      <c r="I1236" s="3" t="str">
        <f>IF(Table1[[#This Row],[Tesouro Selic: Cenário 2]]="","",(H1236+1)^(1/252))</f>
        <v/>
      </c>
      <c r="J1236" s="2" t="str">
        <f>IF(Table1[[#This Row],[Column6]]="","",(1+J1235)*(I1236)-1)</f>
        <v/>
      </c>
      <c r="K1236" s="1" t="str">
        <f>IF(Table1[[#This Row],[Column1]]="","",VLOOKUP(A1236,COPOMs!B:K,10)+prêmio_de_risco)</f>
        <v/>
      </c>
      <c r="L1236" s="3" t="str">
        <f>IF(Table1[[#This Row],[Tesouro Selic: Cenário 3]]="","",(K1236+1)^(1/252))</f>
        <v/>
      </c>
      <c r="M1236" s="2" t="str">
        <f>IF(Table1[[#This Row],[Column8]]="","",(1+M1235)*(L1236)-1)</f>
        <v/>
      </c>
    </row>
    <row r="1237" spans="1:13" x14ac:dyDescent="0.25">
      <c r="A1237" s="15" t="str">
        <f t="shared" si="38"/>
        <v/>
      </c>
      <c r="B1237" s="25" t="str">
        <f t="shared" si="39"/>
        <v/>
      </c>
      <c r="C1237" s="3" t="str">
        <f>IF(Table1[[#This Row],[Tesouro Prefixado]]="","",(B1237+1)^(1/252))</f>
        <v/>
      </c>
      <c r="D1237" s="2" t="str">
        <f>IF(Table1[[#This Row],[Column2]]="","",(1+D1236)*(C1237)-1)</f>
        <v/>
      </c>
      <c r="E1237" s="1" t="str">
        <f>IF(Table1[[#This Row],[Column1]]="","",VLOOKUP(A1237,COPOMs!B:E,4)+prêmio_de_risco)</f>
        <v/>
      </c>
      <c r="F1237" s="3" t="str">
        <f>IF(Table1[[#This Row],[Tesouro Selic: Cenário 1]]="","",(E1237+1)^(1/252))</f>
        <v/>
      </c>
      <c r="G1237" s="2" t="str">
        <f>IF(Table1[[#This Row],[Column4]]="","",(1+G1236)*(F1237)-1)</f>
        <v/>
      </c>
      <c r="H1237" s="1" t="str">
        <f>IF(Table1[[#This Row],[Column1]]="","",VLOOKUP(A1237,COPOMs!B:H,7)+prêmio_de_risco)</f>
        <v/>
      </c>
      <c r="I1237" s="3" t="str">
        <f>IF(Table1[[#This Row],[Tesouro Selic: Cenário 2]]="","",(H1237+1)^(1/252))</f>
        <v/>
      </c>
      <c r="J1237" s="2" t="str">
        <f>IF(Table1[[#This Row],[Column6]]="","",(1+J1236)*(I1237)-1)</f>
        <v/>
      </c>
      <c r="K1237" s="1" t="str">
        <f>IF(Table1[[#This Row],[Column1]]="","",VLOOKUP(A1237,COPOMs!B:K,10)+prêmio_de_risco)</f>
        <v/>
      </c>
      <c r="L1237" s="3" t="str">
        <f>IF(Table1[[#This Row],[Tesouro Selic: Cenário 3]]="","",(K1237+1)^(1/252))</f>
        <v/>
      </c>
      <c r="M1237" s="2" t="str">
        <f>IF(Table1[[#This Row],[Column8]]="","",(1+M1236)*(L1237)-1)</f>
        <v/>
      </c>
    </row>
    <row r="1238" spans="1:13" x14ac:dyDescent="0.25">
      <c r="A1238" s="15" t="str">
        <f t="shared" si="38"/>
        <v/>
      </c>
      <c r="B1238" s="25" t="str">
        <f t="shared" si="39"/>
        <v/>
      </c>
      <c r="C1238" s="3" t="str">
        <f>IF(Table1[[#This Row],[Tesouro Prefixado]]="","",(B1238+1)^(1/252))</f>
        <v/>
      </c>
      <c r="D1238" s="2" t="str">
        <f>IF(Table1[[#This Row],[Column2]]="","",(1+D1237)*(C1238)-1)</f>
        <v/>
      </c>
      <c r="E1238" s="1" t="str">
        <f>IF(Table1[[#This Row],[Column1]]="","",VLOOKUP(A1238,COPOMs!B:E,4)+prêmio_de_risco)</f>
        <v/>
      </c>
      <c r="F1238" s="3" t="str">
        <f>IF(Table1[[#This Row],[Tesouro Selic: Cenário 1]]="","",(E1238+1)^(1/252))</f>
        <v/>
      </c>
      <c r="G1238" s="2" t="str">
        <f>IF(Table1[[#This Row],[Column4]]="","",(1+G1237)*(F1238)-1)</f>
        <v/>
      </c>
      <c r="H1238" s="1" t="str">
        <f>IF(Table1[[#This Row],[Column1]]="","",VLOOKUP(A1238,COPOMs!B:H,7)+prêmio_de_risco)</f>
        <v/>
      </c>
      <c r="I1238" s="3" t="str">
        <f>IF(Table1[[#This Row],[Tesouro Selic: Cenário 2]]="","",(H1238+1)^(1/252))</f>
        <v/>
      </c>
      <c r="J1238" s="2" t="str">
        <f>IF(Table1[[#This Row],[Column6]]="","",(1+J1237)*(I1238)-1)</f>
        <v/>
      </c>
      <c r="K1238" s="1" t="str">
        <f>IF(Table1[[#This Row],[Column1]]="","",VLOOKUP(A1238,COPOMs!B:K,10)+prêmio_de_risco)</f>
        <v/>
      </c>
      <c r="L1238" s="3" t="str">
        <f>IF(Table1[[#This Row],[Tesouro Selic: Cenário 3]]="","",(K1238+1)^(1/252))</f>
        <v/>
      </c>
      <c r="M1238" s="2" t="str">
        <f>IF(Table1[[#This Row],[Column8]]="","",(1+M1237)*(L1238)-1)</f>
        <v/>
      </c>
    </row>
    <row r="1239" spans="1:13" x14ac:dyDescent="0.25">
      <c r="A1239" s="15" t="str">
        <f t="shared" si="38"/>
        <v/>
      </c>
      <c r="B1239" s="25" t="str">
        <f t="shared" si="39"/>
        <v/>
      </c>
      <c r="C1239" s="3" t="str">
        <f>IF(Table1[[#This Row],[Tesouro Prefixado]]="","",(B1239+1)^(1/252))</f>
        <v/>
      </c>
      <c r="D1239" s="2" t="str">
        <f>IF(Table1[[#This Row],[Column2]]="","",(1+D1238)*(C1239)-1)</f>
        <v/>
      </c>
      <c r="E1239" s="1" t="str">
        <f>IF(Table1[[#This Row],[Column1]]="","",VLOOKUP(A1239,COPOMs!B:E,4)+prêmio_de_risco)</f>
        <v/>
      </c>
      <c r="F1239" s="3" t="str">
        <f>IF(Table1[[#This Row],[Tesouro Selic: Cenário 1]]="","",(E1239+1)^(1/252))</f>
        <v/>
      </c>
      <c r="G1239" s="2" t="str">
        <f>IF(Table1[[#This Row],[Column4]]="","",(1+G1238)*(F1239)-1)</f>
        <v/>
      </c>
      <c r="H1239" s="1" t="str">
        <f>IF(Table1[[#This Row],[Column1]]="","",VLOOKUP(A1239,COPOMs!B:H,7)+prêmio_de_risco)</f>
        <v/>
      </c>
      <c r="I1239" s="3" t="str">
        <f>IF(Table1[[#This Row],[Tesouro Selic: Cenário 2]]="","",(H1239+1)^(1/252))</f>
        <v/>
      </c>
      <c r="J1239" s="2" t="str">
        <f>IF(Table1[[#This Row],[Column6]]="","",(1+J1238)*(I1239)-1)</f>
        <v/>
      </c>
      <c r="K1239" s="1" t="str">
        <f>IF(Table1[[#This Row],[Column1]]="","",VLOOKUP(A1239,COPOMs!B:K,10)+prêmio_de_risco)</f>
        <v/>
      </c>
      <c r="L1239" s="3" t="str">
        <f>IF(Table1[[#This Row],[Tesouro Selic: Cenário 3]]="","",(K1239+1)^(1/252))</f>
        <v/>
      </c>
      <c r="M1239" s="2" t="str">
        <f>IF(Table1[[#This Row],[Column8]]="","",(1+M1238)*(L1239)-1)</f>
        <v/>
      </c>
    </row>
    <row r="1240" spans="1:13" x14ac:dyDescent="0.25">
      <c r="A1240" s="15" t="str">
        <f t="shared" si="38"/>
        <v/>
      </c>
      <c r="B1240" s="25" t="str">
        <f t="shared" si="39"/>
        <v/>
      </c>
      <c r="C1240" s="3" t="str">
        <f>IF(Table1[[#This Row],[Tesouro Prefixado]]="","",(B1240+1)^(1/252))</f>
        <v/>
      </c>
      <c r="D1240" s="2" t="str">
        <f>IF(Table1[[#This Row],[Column2]]="","",(1+D1239)*(C1240)-1)</f>
        <v/>
      </c>
      <c r="E1240" s="1" t="str">
        <f>IF(Table1[[#This Row],[Column1]]="","",VLOOKUP(A1240,COPOMs!B:E,4)+prêmio_de_risco)</f>
        <v/>
      </c>
      <c r="F1240" s="3" t="str">
        <f>IF(Table1[[#This Row],[Tesouro Selic: Cenário 1]]="","",(E1240+1)^(1/252))</f>
        <v/>
      </c>
      <c r="G1240" s="2" t="str">
        <f>IF(Table1[[#This Row],[Column4]]="","",(1+G1239)*(F1240)-1)</f>
        <v/>
      </c>
      <c r="H1240" s="1" t="str">
        <f>IF(Table1[[#This Row],[Column1]]="","",VLOOKUP(A1240,COPOMs!B:H,7)+prêmio_de_risco)</f>
        <v/>
      </c>
      <c r="I1240" s="3" t="str">
        <f>IF(Table1[[#This Row],[Tesouro Selic: Cenário 2]]="","",(H1240+1)^(1/252))</f>
        <v/>
      </c>
      <c r="J1240" s="2" t="str">
        <f>IF(Table1[[#This Row],[Column6]]="","",(1+J1239)*(I1240)-1)</f>
        <v/>
      </c>
      <c r="K1240" s="1" t="str">
        <f>IF(Table1[[#This Row],[Column1]]="","",VLOOKUP(A1240,COPOMs!B:K,10)+prêmio_de_risco)</f>
        <v/>
      </c>
      <c r="L1240" s="3" t="str">
        <f>IF(Table1[[#This Row],[Tesouro Selic: Cenário 3]]="","",(K1240+1)^(1/252))</f>
        <v/>
      </c>
      <c r="M1240" s="2" t="str">
        <f>IF(Table1[[#This Row],[Column8]]="","",(1+M1239)*(L1240)-1)</f>
        <v/>
      </c>
    </row>
    <row r="1241" spans="1:13" x14ac:dyDescent="0.25">
      <c r="A1241" s="15" t="str">
        <f t="shared" si="38"/>
        <v/>
      </c>
      <c r="B1241" s="25" t="str">
        <f t="shared" si="39"/>
        <v/>
      </c>
      <c r="C1241" s="3" t="str">
        <f>IF(Table1[[#This Row],[Tesouro Prefixado]]="","",(B1241+1)^(1/252))</f>
        <v/>
      </c>
      <c r="D1241" s="2" t="str">
        <f>IF(Table1[[#This Row],[Column2]]="","",(1+D1240)*(C1241)-1)</f>
        <v/>
      </c>
      <c r="E1241" s="1" t="str">
        <f>IF(Table1[[#This Row],[Column1]]="","",VLOOKUP(A1241,COPOMs!B:E,4)+prêmio_de_risco)</f>
        <v/>
      </c>
      <c r="F1241" s="3" t="str">
        <f>IF(Table1[[#This Row],[Tesouro Selic: Cenário 1]]="","",(E1241+1)^(1/252))</f>
        <v/>
      </c>
      <c r="G1241" s="2" t="str">
        <f>IF(Table1[[#This Row],[Column4]]="","",(1+G1240)*(F1241)-1)</f>
        <v/>
      </c>
      <c r="H1241" s="1" t="str">
        <f>IF(Table1[[#This Row],[Column1]]="","",VLOOKUP(A1241,COPOMs!B:H,7)+prêmio_de_risco)</f>
        <v/>
      </c>
      <c r="I1241" s="3" t="str">
        <f>IF(Table1[[#This Row],[Tesouro Selic: Cenário 2]]="","",(H1241+1)^(1/252))</f>
        <v/>
      </c>
      <c r="J1241" s="2" t="str">
        <f>IF(Table1[[#This Row],[Column6]]="","",(1+J1240)*(I1241)-1)</f>
        <v/>
      </c>
      <c r="K1241" s="1" t="str">
        <f>IF(Table1[[#This Row],[Column1]]="","",VLOOKUP(A1241,COPOMs!B:K,10)+prêmio_de_risco)</f>
        <v/>
      </c>
      <c r="L1241" s="3" t="str">
        <f>IF(Table1[[#This Row],[Tesouro Selic: Cenário 3]]="","",(K1241+1)^(1/252))</f>
        <v/>
      </c>
      <c r="M1241" s="2" t="str">
        <f>IF(Table1[[#This Row],[Column8]]="","",(1+M1240)*(L1241)-1)</f>
        <v/>
      </c>
    </row>
    <row r="1242" spans="1:13" x14ac:dyDescent="0.25">
      <c r="A1242" s="15" t="str">
        <f t="shared" si="38"/>
        <v/>
      </c>
      <c r="B1242" s="25" t="str">
        <f t="shared" si="39"/>
        <v/>
      </c>
      <c r="C1242" s="3" t="str">
        <f>IF(Table1[[#This Row],[Tesouro Prefixado]]="","",(B1242+1)^(1/252))</f>
        <v/>
      </c>
      <c r="D1242" s="2" t="str">
        <f>IF(Table1[[#This Row],[Column2]]="","",(1+D1241)*(C1242)-1)</f>
        <v/>
      </c>
      <c r="E1242" s="1" t="str">
        <f>IF(Table1[[#This Row],[Column1]]="","",VLOOKUP(A1242,COPOMs!B:E,4)+prêmio_de_risco)</f>
        <v/>
      </c>
      <c r="F1242" s="3" t="str">
        <f>IF(Table1[[#This Row],[Tesouro Selic: Cenário 1]]="","",(E1242+1)^(1/252))</f>
        <v/>
      </c>
      <c r="G1242" s="2" t="str">
        <f>IF(Table1[[#This Row],[Column4]]="","",(1+G1241)*(F1242)-1)</f>
        <v/>
      </c>
      <c r="H1242" s="1" t="str">
        <f>IF(Table1[[#This Row],[Column1]]="","",VLOOKUP(A1242,COPOMs!B:H,7)+prêmio_de_risco)</f>
        <v/>
      </c>
      <c r="I1242" s="3" t="str">
        <f>IF(Table1[[#This Row],[Tesouro Selic: Cenário 2]]="","",(H1242+1)^(1/252))</f>
        <v/>
      </c>
      <c r="J1242" s="2" t="str">
        <f>IF(Table1[[#This Row],[Column6]]="","",(1+J1241)*(I1242)-1)</f>
        <v/>
      </c>
      <c r="K1242" s="1" t="str">
        <f>IF(Table1[[#This Row],[Column1]]="","",VLOOKUP(A1242,COPOMs!B:K,10)+prêmio_de_risco)</f>
        <v/>
      </c>
      <c r="L1242" s="3" t="str">
        <f>IF(Table1[[#This Row],[Tesouro Selic: Cenário 3]]="","",(K1242+1)^(1/252))</f>
        <v/>
      </c>
      <c r="M1242" s="2" t="str">
        <f>IF(Table1[[#This Row],[Column8]]="","",(1+M1241)*(L1242)-1)</f>
        <v/>
      </c>
    </row>
    <row r="1243" spans="1:13" x14ac:dyDescent="0.25">
      <c r="A1243" s="15" t="str">
        <f t="shared" si="38"/>
        <v/>
      </c>
      <c r="B1243" s="25" t="str">
        <f t="shared" si="39"/>
        <v/>
      </c>
      <c r="C1243" s="3" t="str">
        <f>IF(Table1[[#This Row],[Tesouro Prefixado]]="","",(B1243+1)^(1/252))</f>
        <v/>
      </c>
      <c r="D1243" s="2" t="str">
        <f>IF(Table1[[#This Row],[Column2]]="","",(1+D1242)*(C1243)-1)</f>
        <v/>
      </c>
      <c r="E1243" s="1" t="str">
        <f>IF(Table1[[#This Row],[Column1]]="","",VLOOKUP(A1243,COPOMs!B:E,4)+prêmio_de_risco)</f>
        <v/>
      </c>
      <c r="F1243" s="3" t="str">
        <f>IF(Table1[[#This Row],[Tesouro Selic: Cenário 1]]="","",(E1243+1)^(1/252))</f>
        <v/>
      </c>
      <c r="G1243" s="2" t="str">
        <f>IF(Table1[[#This Row],[Column4]]="","",(1+G1242)*(F1243)-1)</f>
        <v/>
      </c>
      <c r="H1243" s="1" t="str">
        <f>IF(Table1[[#This Row],[Column1]]="","",VLOOKUP(A1243,COPOMs!B:H,7)+prêmio_de_risco)</f>
        <v/>
      </c>
      <c r="I1243" s="3" t="str">
        <f>IF(Table1[[#This Row],[Tesouro Selic: Cenário 2]]="","",(H1243+1)^(1/252))</f>
        <v/>
      </c>
      <c r="J1243" s="2" t="str">
        <f>IF(Table1[[#This Row],[Column6]]="","",(1+J1242)*(I1243)-1)</f>
        <v/>
      </c>
      <c r="K1243" s="1" t="str">
        <f>IF(Table1[[#This Row],[Column1]]="","",VLOOKUP(A1243,COPOMs!B:K,10)+prêmio_de_risco)</f>
        <v/>
      </c>
      <c r="L1243" s="3" t="str">
        <f>IF(Table1[[#This Row],[Tesouro Selic: Cenário 3]]="","",(K1243+1)^(1/252))</f>
        <v/>
      </c>
      <c r="M1243" s="2" t="str">
        <f>IF(Table1[[#This Row],[Column8]]="","",(1+M1242)*(L1243)-1)</f>
        <v/>
      </c>
    </row>
    <row r="1244" spans="1:13" x14ac:dyDescent="0.25">
      <c r="A1244" s="15" t="str">
        <f t="shared" si="38"/>
        <v/>
      </c>
      <c r="B1244" s="25" t="str">
        <f t="shared" si="39"/>
        <v/>
      </c>
      <c r="C1244" s="3" t="str">
        <f>IF(Table1[[#This Row],[Tesouro Prefixado]]="","",(B1244+1)^(1/252))</f>
        <v/>
      </c>
      <c r="D1244" s="2" t="str">
        <f>IF(Table1[[#This Row],[Column2]]="","",(1+D1243)*(C1244)-1)</f>
        <v/>
      </c>
      <c r="E1244" s="1" t="str">
        <f>IF(Table1[[#This Row],[Column1]]="","",VLOOKUP(A1244,COPOMs!B:E,4)+prêmio_de_risco)</f>
        <v/>
      </c>
      <c r="F1244" s="3" t="str">
        <f>IF(Table1[[#This Row],[Tesouro Selic: Cenário 1]]="","",(E1244+1)^(1/252))</f>
        <v/>
      </c>
      <c r="G1244" s="2" t="str">
        <f>IF(Table1[[#This Row],[Column4]]="","",(1+G1243)*(F1244)-1)</f>
        <v/>
      </c>
      <c r="H1244" s="1" t="str">
        <f>IF(Table1[[#This Row],[Column1]]="","",VLOOKUP(A1244,COPOMs!B:H,7)+prêmio_de_risco)</f>
        <v/>
      </c>
      <c r="I1244" s="3" t="str">
        <f>IF(Table1[[#This Row],[Tesouro Selic: Cenário 2]]="","",(H1244+1)^(1/252))</f>
        <v/>
      </c>
      <c r="J1244" s="2" t="str">
        <f>IF(Table1[[#This Row],[Column6]]="","",(1+J1243)*(I1244)-1)</f>
        <v/>
      </c>
      <c r="K1244" s="1" t="str">
        <f>IF(Table1[[#This Row],[Column1]]="","",VLOOKUP(A1244,COPOMs!B:K,10)+prêmio_de_risco)</f>
        <v/>
      </c>
      <c r="L1244" s="3" t="str">
        <f>IF(Table1[[#This Row],[Tesouro Selic: Cenário 3]]="","",(K1244+1)^(1/252))</f>
        <v/>
      </c>
      <c r="M1244" s="2" t="str">
        <f>IF(Table1[[#This Row],[Column8]]="","",(1+M1243)*(L1244)-1)</f>
        <v/>
      </c>
    </row>
    <row r="1245" spans="1:13" x14ac:dyDescent="0.25">
      <c r="A1245" s="15" t="str">
        <f t="shared" si="38"/>
        <v/>
      </c>
      <c r="B1245" s="25" t="str">
        <f t="shared" si="39"/>
        <v/>
      </c>
      <c r="C1245" s="3" t="str">
        <f>IF(Table1[[#This Row],[Tesouro Prefixado]]="","",(B1245+1)^(1/252))</f>
        <v/>
      </c>
      <c r="D1245" s="2" t="str">
        <f>IF(Table1[[#This Row],[Column2]]="","",(1+D1244)*(C1245)-1)</f>
        <v/>
      </c>
      <c r="E1245" s="1" t="str">
        <f>IF(Table1[[#This Row],[Column1]]="","",VLOOKUP(A1245,COPOMs!B:E,4)+prêmio_de_risco)</f>
        <v/>
      </c>
      <c r="F1245" s="3" t="str">
        <f>IF(Table1[[#This Row],[Tesouro Selic: Cenário 1]]="","",(E1245+1)^(1/252))</f>
        <v/>
      </c>
      <c r="G1245" s="2" t="str">
        <f>IF(Table1[[#This Row],[Column4]]="","",(1+G1244)*(F1245)-1)</f>
        <v/>
      </c>
      <c r="H1245" s="1" t="str">
        <f>IF(Table1[[#This Row],[Column1]]="","",VLOOKUP(A1245,COPOMs!B:H,7)+prêmio_de_risco)</f>
        <v/>
      </c>
      <c r="I1245" s="3" t="str">
        <f>IF(Table1[[#This Row],[Tesouro Selic: Cenário 2]]="","",(H1245+1)^(1/252))</f>
        <v/>
      </c>
      <c r="J1245" s="2" t="str">
        <f>IF(Table1[[#This Row],[Column6]]="","",(1+J1244)*(I1245)-1)</f>
        <v/>
      </c>
      <c r="K1245" s="1" t="str">
        <f>IF(Table1[[#This Row],[Column1]]="","",VLOOKUP(A1245,COPOMs!B:K,10)+prêmio_de_risco)</f>
        <v/>
      </c>
      <c r="L1245" s="3" t="str">
        <f>IF(Table1[[#This Row],[Tesouro Selic: Cenário 3]]="","",(K1245+1)^(1/252))</f>
        <v/>
      </c>
      <c r="M1245" s="2" t="str">
        <f>IF(Table1[[#This Row],[Column8]]="","",(1+M1244)*(L1245)-1)</f>
        <v/>
      </c>
    </row>
    <row r="1246" spans="1:13" x14ac:dyDescent="0.25">
      <c r="A1246" s="15" t="str">
        <f t="shared" si="38"/>
        <v/>
      </c>
      <c r="B1246" s="25" t="str">
        <f t="shared" si="39"/>
        <v/>
      </c>
      <c r="C1246" s="3" t="str">
        <f>IF(Table1[[#This Row],[Tesouro Prefixado]]="","",(B1246+1)^(1/252))</f>
        <v/>
      </c>
      <c r="D1246" s="2" t="str">
        <f>IF(Table1[[#This Row],[Column2]]="","",(1+D1245)*(C1246)-1)</f>
        <v/>
      </c>
      <c r="E1246" s="1" t="str">
        <f>IF(Table1[[#This Row],[Column1]]="","",VLOOKUP(A1246,COPOMs!B:E,4)+prêmio_de_risco)</f>
        <v/>
      </c>
      <c r="F1246" s="3" t="str">
        <f>IF(Table1[[#This Row],[Tesouro Selic: Cenário 1]]="","",(E1246+1)^(1/252))</f>
        <v/>
      </c>
      <c r="G1246" s="2" t="str">
        <f>IF(Table1[[#This Row],[Column4]]="","",(1+G1245)*(F1246)-1)</f>
        <v/>
      </c>
      <c r="H1246" s="1" t="str">
        <f>IF(Table1[[#This Row],[Column1]]="","",VLOOKUP(A1246,COPOMs!B:H,7)+prêmio_de_risco)</f>
        <v/>
      </c>
      <c r="I1246" s="3" t="str">
        <f>IF(Table1[[#This Row],[Tesouro Selic: Cenário 2]]="","",(H1246+1)^(1/252))</f>
        <v/>
      </c>
      <c r="J1246" s="2" t="str">
        <f>IF(Table1[[#This Row],[Column6]]="","",(1+J1245)*(I1246)-1)</f>
        <v/>
      </c>
      <c r="K1246" s="1" t="str">
        <f>IF(Table1[[#This Row],[Column1]]="","",VLOOKUP(A1246,COPOMs!B:K,10)+prêmio_de_risco)</f>
        <v/>
      </c>
      <c r="L1246" s="3" t="str">
        <f>IF(Table1[[#This Row],[Tesouro Selic: Cenário 3]]="","",(K1246+1)^(1/252))</f>
        <v/>
      </c>
      <c r="M1246" s="2" t="str">
        <f>IF(Table1[[#This Row],[Column8]]="","",(1+M1245)*(L1246)-1)</f>
        <v/>
      </c>
    </row>
    <row r="1247" spans="1:13" x14ac:dyDescent="0.25">
      <c r="A1247" s="15" t="str">
        <f t="shared" si="38"/>
        <v/>
      </c>
      <c r="B1247" s="25" t="str">
        <f t="shared" si="39"/>
        <v/>
      </c>
      <c r="C1247" s="3" t="str">
        <f>IF(Table1[[#This Row],[Tesouro Prefixado]]="","",(B1247+1)^(1/252))</f>
        <v/>
      </c>
      <c r="D1247" s="2" t="str">
        <f>IF(Table1[[#This Row],[Column2]]="","",(1+D1246)*(C1247)-1)</f>
        <v/>
      </c>
      <c r="E1247" s="1" t="str">
        <f>IF(Table1[[#This Row],[Column1]]="","",VLOOKUP(A1247,COPOMs!B:E,4)+prêmio_de_risco)</f>
        <v/>
      </c>
      <c r="F1247" s="3" t="str">
        <f>IF(Table1[[#This Row],[Tesouro Selic: Cenário 1]]="","",(E1247+1)^(1/252))</f>
        <v/>
      </c>
      <c r="G1247" s="2" t="str">
        <f>IF(Table1[[#This Row],[Column4]]="","",(1+G1246)*(F1247)-1)</f>
        <v/>
      </c>
      <c r="H1247" s="1" t="str">
        <f>IF(Table1[[#This Row],[Column1]]="","",VLOOKUP(A1247,COPOMs!B:H,7)+prêmio_de_risco)</f>
        <v/>
      </c>
      <c r="I1247" s="3" t="str">
        <f>IF(Table1[[#This Row],[Tesouro Selic: Cenário 2]]="","",(H1247+1)^(1/252))</f>
        <v/>
      </c>
      <c r="J1247" s="2" t="str">
        <f>IF(Table1[[#This Row],[Column6]]="","",(1+J1246)*(I1247)-1)</f>
        <v/>
      </c>
      <c r="K1247" s="1" t="str">
        <f>IF(Table1[[#This Row],[Column1]]="","",VLOOKUP(A1247,COPOMs!B:K,10)+prêmio_de_risco)</f>
        <v/>
      </c>
      <c r="L1247" s="3" t="str">
        <f>IF(Table1[[#This Row],[Tesouro Selic: Cenário 3]]="","",(K1247+1)^(1/252))</f>
        <v/>
      </c>
      <c r="M1247" s="2" t="str">
        <f>IF(Table1[[#This Row],[Column8]]="","",(1+M1246)*(L1247)-1)</f>
        <v/>
      </c>
    </row>
    <row r="1248" spans="1:13" x14ac:dyDescent="0.25">
      <c r="A1248" s="15" t="str">
        <f t="shared" si="38"/>
        <v/>
      </c>
      <c r="B1248" s="25" t="str">
        <f t="shared" si="39"/>
        <v/>
      </c>
      <c r="C1248" s="3" t="str">
        <f>IF(Table1[[#This Row],[Tesouro Prefixado]]="","",(B1248+1)^(1/252))</f>
        <v/>
      </c>
      <c r="D1248" s="2" t="str">
        <f>IF(Table1[[#This Row],[Column2]]="","",(1+D1247)*(C1248)-1)</f>
        <v/>
      </c>
      <c r="E1248" s="1" t="str">
        <f>IF(Table1[[#This Row],[Column1]]="","",VLOOKUP(A1248,COPOMs!B:E,4)+prêmio_de_risco)</f>
        <v/>
      </c>
      <c r="F1248" s="3" t="str">
        <f>IF(Table1[[#This Row],[Tesouro Selic: Cenário 1]]="","",(E1248+1)^(1/252))</f>
        <v/>
      </c>
      <c r="G1248" s="2" t="str">
        <f>IF(Table1[[#This Row],[Column4]]="","",(1+G1247)*(F1248)-1)</f>
        <v/>
      </c>
      <c r="H1248" s="1" t="str">
        <f>IF(Table1[[#This Row],[Column1]]="","",VLOOKUP(A1248,COPOMs!B:H,7)+prêmio_de_risco)</f>
        <v/>
      </c>
      <c r="I1248" s="3" t="str">
        <f>IF(Table1[[#This Row],[Tesouro Selic: Cenário 2]]="","",(H1248+1)^(1/252))</f>
        <v/>
      </c>
      <c r="J1248" s="2" t="str">
        <f>IF(Table1[[#This Row],[Column6]]="","",(1+J1247)*(I1248)-1)</f>
        <v/>
      </c>
      <c r="K1248" s="1" t="str">
        <f>IF(Table1[[#This Row],[Column1]]="","",VLOOKUP(A1248,COPOMs!B:K,10)+prêmio_de_risco)</f>
        <v/>
      </c>
      <c r="L1248" s="3" t="str">
        <f>IF(Table1[[#This Row],[Tesouro Selic: Cenário 3]]="","",(K1248+1)^(1/252))</f>
        <v/>
      </c>
      <c r="M1248" s="2" t="str">
        <f>IF(Table1[[#This Row],[Column8]]="","",(1+M1247)*(L1248)-1)</f>
        <v/>
      </c>
    </row>
    <row r="1249" spans="1:13" x14ac:dyDescent="0.25">
      <c r="A1249" s="15" t="str">
        <f t="shared" si="38"/>
        <v/>
      </c>
      <c r="B1249" s="25" t="str">
        <f t="shared" si="39"/>
        <v/>
      </c>
      <c r="C1249" s="3" t="str">
        <f>IF(Table1[[#This Row],[Tesouro Prefixado]]="","",(B1249+1)^(1/252))</f>
        <v/>
      </c>
      <c r="D1249" s="2" t="str">
        <f>IF(Table1[[#This Row],[Column2]]="","",(1+D1248)*(C1249)-1)</f>
        <v/>
      </c>
      <c r="E1249" s="1" t="str">
        <f>IF(Table1[[#This Row],[Column1]]="","",VLOOKUP(A1249,COPOMs!B:E,4)+prêmio_de_risco)</f>
        <v/>
      </c>
      <c r="F1249" s="3" t="str">
        <f>IF(Table1[[#This Row],[Tesouro Selic: Cenário 1]]="","",(E1249+1)^(1/252))</f>
        <v/>
      </c>
      <c r="G1249" s="2" t="str">
        <f>IF(Table1[[#This Row],[Column4]]="","",(1+G1248)*(F1249)-1)</f>
        <v/>
      </c>
      <c r="H1249" s="1" t="str">
        <f>IF(Table1[[#This Row],[Column1]]="","",VLOOKUP(A1249,COPOMs!B:H,7)+prêmio_de_risco)</f>
        <v/>
      </c>
      <c r="I1249" s="3" t="str">
        <f>IF(Table1[[#This Row],[Tesouro Selic: Cenário 2]]="","",(H1249+1)^(1/252))</f>
        <v/>
      </c>
      <c r="J1249" s="2" t="str">
        <f>IF(Table1[[#This Row],[Column6]]="","",(1+J1248)*(I1249)-1)</f>
        <v/>
      </c>
      <c r="K1249" s="1" t="str">
        <f>IF(Table1[[#This Row],[Column1]]="","",VLOOKUP(A1249,COPOMs!B:K,10)+prêmio_de_risco)</f>
        <v/>
      </c>
      <c r="L1249" s="3" t="str">
        <f>IF(Table1[[#This Row],[Tesouro Selic: Cenário 3]]="","",(K1249+1)^(1/252))</f>
        <v/>
      </c>
      <c r="M1249" s="2" t="str">
        <f>IF(Table1[[#This Row],[Column8]]="","",(1+M1248)*(L1249)-1)</f>
        <v/>
      </c>
    </row>
    <row r="1250" spans="1:13" x14ac:dyDescent="0.25">
      <c r="A1250" s="15" t="str">
        <f t="shared" si="38"/>
        <v/>
      </c>
      <c r="B1250" s="25" t="str">
        <f t="shared" si="39"/>
        <v/>
      </c>
      <c r="C1250" s="3" t="str">
        <f>IF(Table1[[#This Row],[Tesouro Prefixado]]="","",(B1250+1)^(1/252))</f>
        <v/>
      </c>
      <c r="D1250" s="2" t="str">
        <f>IF(Table1[[#This Row],[Column2]]="","",(1+D1249)*(C1250)-1)</f>
        <v/>
      </c>
      <c r="E1250" s="1" t="str">
        <f>IF(Table1[[#This Row],[Column1]]="","",VLOOKUP(A1250,COPOMs!B:E,4)+prêmio_de_risco)</f>
        <v/>
      </c>
      <c r="F1250" s="3" t="str">
        <f>IF(Table1[[#This Row],[Tesouro Selic: Cenário 1]]="","",(E1250+1)^(1/252))</f>
        <v/>
      </c>
      <c r="G1250" s="2" t="str">
        <f>IF(Table1[[#This Row],[Column4]]="","",(1+G1249)*(F1250)-1)</f>
        <v/>
      </c>
      <c r="H1250" s="1" t="str">
        <f>IF(Table1[[#This Row],[Column1]]="","",VLOOKUP(A1250,COPOMs!B:H,7)+prêmio_de_risco)</f>
        <v/>
      </c>
      <c r="I1250" s="3" t="str">
        <f>IF(Table1[[#This Row],[Tesouro Selic: Cenário 2]]="","",(H1250+1)^(1/252))</f>
        <v/>
      </c>
      <c r="J1250" s="2" t="str">
        <f>IF(Table1[[#This Row],[Column6]]="","",(1+J1249)*(I1250)-1)</f>
        <v/>
      </c>
      <c r="K1250" s="1" t="str">
        <f>IF(Table1[[#This Row],[Column1]]="","",VLOOKUP(A1250,COPOMs!B:K,10)+prêmio_de_risco)</f>
        <v/>
      </c>
      <c r="L1250" s="3" t="str">
        <f>IF(Table1[[#This Row],[Tesouro Selic: Cenário 3]]="","",(K1250+1)^(1/252))</f>
        <v/>
      </c>
      <c r="M1250" s="2" t="str">
        <f>IF(Table1[[#This Row],[Column8]]="","",(1+M1249)*(L1250)-1)</f>
        <v/>
      </c>
    </row>
    <row r="1251" spans="1:13" x14ac:dyDescent="0.25">
      <c r="A1251" s="15" t="str">
        <f t="shared" si="38"/>
        <v/>
      </c>
      <c r="B1251" s="25" t="str">
        <f t="shared" si="39"/>
        <v/>
      </c>
      <c r="C1251" s="3" t="str">
        <f>IF(Table1[[#This Row],[Tesouro Prefixado]]="","",(B1251+1)^(1/252))</f>
        <v/>
      </c>
      <c r="D1251" s="2" t="str">
        <f>IF(Table1[[#This Row],[Column2]]="","",(1+D1250)*(C1251)-1)</f>
        <v/>
      </c>
      <c r="E1251" s="1" t="str">
        <f>IF(Table1[[#This Row],[Column1]]="","",VLOOKUP(A1251,COPOMs!B:E,4)+prêmio_de_risco)</f>
        <v/>
      </c>
      <c r="F1251" s="3" t="str">
        <f>IF(Table1[[#This Row],[Tesouro Selic: Cenário 1]]="","",(E1251+1)^(1/252))</f>
        <v/>
      </c>
      <c r="G1251" s="2" t="str">
        <f>IF(Table1[[#This Row],[Column4]]="","",(1+G1250)*(F1251)-1)</f>
        <v/>
      </c>
      <c r="H1251" s="1" t="str">
        <f>IF(Table1[[#This Row],[Column1]]="","",VLOOKUP(A1251,COPOMs!B:H,7)+prêmio_de_risco)</f>
        <v/>
      </c>
      <c r="I1251" s="3" t="str">
        <f>IF(Table1[[#This Row],[Tesouro Selic: Cenário 2]]="","",(H1251+1)^(1/252))</f>
        <v/>
      </c>
      <c r="J1251" s="2" t="str">
        <f>IF(Table1[[#This Row],[Column6]]="","",(1+J1250)*(I1251)-1)</f>
        <v/>
      </c>
      <c r="K1251" s="1" t="str">
        <f>IF(Table1[[#This Row],[Column1]]="","",VLOOKUP(A1251,COPOMs!B:K,10)+prêmio_de_risco)</f>
        <v/>
      </c>
      <c r="L1251" s="3" t="str">
        <f>IF(Table1[[#This Row],[Tesouro Selic: Cenário 3]]="","",(K1251+1)^(1/252))</f>
        <v/>
      </c>
      <c r="M1251" s="2" t="str">
        <f>IF(Table1[[#This Row],[Column8]]="","",(1+M1250)*(L1251)-1)</f>
        <v/>
      </c>
    </row>
    <row r="1252" spans="1:13" x14ac:dyDescent="0.25">
      <c r="A1252" s="15" t="str">
        <f t="shared" si="38"/>
        <v/>
      </c>
      <c r="B1252" s="25" t="str">
        <f t="shared" si="39"/>
        <v/>
      </c>
      <c r="C1252" s="3" t="str">
        <f>IF(Table1[[#This Row],[Tesouro Prefixado]]="","",(B1252+1)^(1/252))</f>
        <v/>
      </c>
      <c r="D1252" s="2" t="str">
        <f>IF(Table1[[#This Row],[Column2]]="","",(1+D1251)*(C1252)-1)</f>
        <v/>
      </c>
      <c r="E1252" s="1" t="str">
        <f>IF(Table1[[#This Row],[Column1]]="","",VLOOKUP(A1252,COPOMs!B:E,4)+prêmio_de_risco)</f>
        <v/>
      </c>
      <c r="F1252" s="3" t="str">
        <f>IF(Table1[[#This Row],[Tesouro Selic: Cenário 1]]="","",(E1252+1)^(1/252))</f>
        <v/>
      </c>
      <c r="G1252" s="2" t="str">
        <f>IF(Table1[[#This Row],[Column4]]="","",(1+G1251)*(F1252)-1)</f>
        <v/>
      </c>
      <c r="H1252" s="1" t="str">
        <f>IF(Table1[[#This Row],[Column1]]="","",VLOOKUP(A1252,COPOMs!B:H,7)+prêmio_de_risco)</f>
        <v/>
      </c>
      <c r="I1252" s="3" t="str">
        <f>IF(Table1[[#This Row],[Tesouro Selic: Cenário 2]]="","",(H1252+1)^(1/252))</f>
        <v/>
      </c>
      <c r="J1252" s="2" t="str">
        <f>IF(Table1[[#This Row],[Column6]]="","",(1+J1251)*(I1252)-1)</f>
        <v/>
      </c>
      <c r="K1252" s="1" t="str">
        <f>IF(Table1[[#This Row],[Column1]]="","",VLOOKUP(A1252,COPOMs!B:K,10)+prêmio_de_risco)</f>
        <v/>
      </c>
      <c r="L1252" s="3" t="str">
        <f>IF(Table1[[#This Row],[Tesouro Selic: Cenário 3]]="","",(K1252+1)^(1/252))</f>
        <v/>
      </c>
      <c r="M1252" s="2" t="str">
        <f>IF(Table1[[#This Row],[Column8]]="","",(1+M1251)*(L1252)-1)</f>
        <v/>
      </c>
    </row>
    <row r="1253" spans="1:13" x14ac:dyDescent="0.25">
      <c r="A1253" s="15" t="str">
        <f t="shared" si="38"/>
        <v/>
      </c>
      <c r="B1253" s="25" t="str">
        <f t="shared" si="39"/>
        <v/>
      </c>
      <c r="C1253" s="3" t="str">
        <f>IF(Table1[[#This Row],[Tesouro Prefixado]]="","",(B1253+1)^(1/252))</f>
        <v/>
      </c>
      <c r="D1253" s="2" t="str">
        <f>IF(Table1[[#This Row],[Column2]]="","",(1+D1252)*(C1253)-1)</f>
        <v/>
      </c>
      <c r="E1253" s="1" t="str">
        <f>IF(Table1[[#This Row],[Column1]]="","",VLOOKUP(A1253,COPOMs!B:E,4)+prêmio_de_risco)</f>
        <v/>
      </c>
      <c r="F1253" s="3" t="str">
        <f>IF(Table1[[#This Row],[Tesouro Selic: Cenário 1]]="","",(E1253+1)^(1/252))</f>
        <v/>
      </c>
      <c r="G1253" s="2" t="str">
        <f>IF(Table1[[#This Row],[Column4]]="","",(1+G1252)*(F1253)-1)</f>
        <v/>
      </c>
      <c r="H1253" s="1" t="str">
        <f>IF(Table1[[#This Row],[Column1]]="","",VLOOKUP(A1253,COPOMs!B:H,7)+prêmio_de_risco)</f>
        <v/>
      </c>
      <c r="I1253" s="3" t="str">
        <f>IF(Table1[[#This Row],[Tesouro Selic: Cenário 2]]="","",(H1253+1)^(1/252))</f>
        <v/>
      </c>
      <c r="J1253" s="2" t="str">
        <f>IF(Table1[[#This Row],[Column6]]="","",(1+J1252)*(I1253)-1)</f>
        <v/>
      </c>
      <c r="K1253" s="1" t="str">
        <f>IF(Table1[[#This Row],[Column1]]="","",VLOOKUP(A1253,COPOMs!B:K,10)+prêmio_de_risco)</f>
        <v/>
      </c>
      <c r="L1253" s="3" t="str">
        <f>IF(Table1[[#This Row],[Tesouro Selic: Cenário 3]]="","",(K1253+1)^(1/252))</f>
        <v/>
      </c>
      <c r="M1253" s="2" t="str">
        <f>IF(Table1[[#This Row],[Column8]]="","",(1+M1252)*(L1253)-1)</f>
        <v/>
      </c>
    </row>
    <row r="1254" spans="1:13" x14ac:dyDescent="0.25">
      <c r="A1254" s="15" t="str">
        <f t="shared" si="38"/>
        <v/>
      </c>
      <c r="B1254" s="25" t="str">
        <f t="shared" si="39"/>
        <v/>
      </c>
      <c r="C1254" s="3" t="str">
        <f>IF(Table1[[#This Row],[Tesouro Prefixado]]="","",(B1254+1)^(1/252))</f>
        <v/>
      </c>
      <c r="D1254" s="2" t="str">
        <f>IF(Table1[[#This Row],[Column2]]="","",(1+D1253)*(C1254)-1)</f>
        <v/>
      </c>
      <c r="E1254" s="1" t="str">
        <f>IF(Table1[[#This Row],[Column1]]="","",VLOOKUP(A1254,COPOMs!B:E,4)+prêmio_de_risco)</f>
        <v/>
      </c>
      <c r="F1254" s="3" t="str">
        <f>IF(Table1[[#This Row],[Tesouro Selic: Cenário 1]]="","",(E1254+1)^(1/252))</f>
        <v/>
      </c>
      <c r="G1254" s="2" t="str">
        <f>IF(Table1[[#This Row],[Column4]]="","",(1+G1253)*(F1254)-1)</f>
        <v/>
      </c>
      <c r="H1254" s="1" t="str">
        <f>IF(Table1[[#This Row],[Column1]]="","",VLOOKUP(A1254,COPOMs!B:H,7)+prêmio_de_risco)</f>
        <v/>
      </c>
      <c r="I1254" s="3" t="str">
        <f>IF(Table1[[#This Row],[Tesouro Selic: Cenário 2]]="","",(H1254+1)^(1/252))</f>
        <v/>
      </c>
      <c r="J1254" s="2" t="str">
        <f>IF(Table1[[#This Row],[Column6]]="","",(1+J1253)*(I1254)-1)</f>
        <v/>
      </c>
      <c r="K1254" s="1" t="str">
        <f>IF(Table1[[#This Row],[Column1]]="","",VLOOKUP(A1254,COPOMs!B:K,10)+prêmio_de_risco)</f>
        <v/>
      </c>
      <c r="L1254" s="3" t="str">
        <f>IF(Table1[[#This Row],[Tesouro Selic: Cenário 3]]="","",(K1254+1)^(1/252))</f>
        <v/>
      </c>
      <c r="M1254" s="2" t="str">
        <f>IF(Table1[[#This Row],[Column8]]="","",(1+M1253)*(L1254)-1)</f>
        <v/>
      </c>
    </row>
    <row r="1255" spans="1:13" x14ac:dyDescent="0.25">
      <c r="A1255" s="15" t="str">
        <f t="shared" si="38"/>
        <v/>
      </c>
      <c r="B1255" s="25" t="str">
        <f t="shared" si="39"/>
        <v/>
      </c>
      <c r="C1255" s="3" t="str">
        <f>IF(Table1[[#This Row],[Tesouro Prefixado]]="","",(B1255+1)^(1/252))</f>
        <v/>
      </c>
      <c r="D1255" s="2" t="str">
        <f>IF(Table1[[#This Row],[Column2]]="","",(1+D1254)*(C1255)-1)</f>
        <v/>
      </c>
      <c r="E1255" s="1" t="str">
        <f>IF(Table1[[#This Row],[Column1]]="","",VLOOKUP(A1255,COPOMs!B:E,4)+prêmio_de_risco)</f>
        <v/>
      </c>
      <c r="F1255" s="3" t="str">
        <f>IF(Table1[[#This Row],[Tesouro Selic: Cenário 1]]="","",(E1255+1)^(1/252))</f>
        <v/>
      </c>
      <c r="G1255" s="2" t="str">
        <f>IF(Table1[[#This Row],[Column4]]="","",(1+G1254)*(F1255)-1)</f>
        <v/>
      </c>
      <c r="H1255" s="1" t="str">
        <f>IF(Table1[[#This Row],[Column1]]="","",VLOOKUP(A1255,COPOMs!B:H,7)+prêmio_de_risco)</f>
        <v/>
      </c>
      <c r="I1255" s="3" t="str">
        <f>IF(Table1[[#This Row],[Tesouro Selic: Cenário 2]]="","",(H1255+1)^(1/252))</f>
        <v/>
      </c>
      <c r="J1255" s="2" t="str">
        <f>IF(Table1[[#This Row],[Column6]]="","",(1+J1254)*(I1255)-1)</f>
        <v/>
      </c>
      <c r="K1255" s="1" t="str">
        <f>IF(Table1[[#This Row],[Column1]]="","",VLOOKUP(A1255,COPOMs!B:K,10)+prêmio_de_risco)</f>
        <v/>
      </c>
      <c r="L1255" s="3" t="str">
        <f>IF(Table1[[#This Row],[Tesouro Selic: Cenário 3]]="","",(K1255+1)^(1/252))</f>
        <v/>
      </c>
      <c r="M1255" s="2" t="str">
        <f>IF(Table1[[#This Row],[Column8]]="","",(1+M1254)*(L1255)-1)</f>
        <v/>
      </c>
    </row>
    <row r="1256" spans="1:13" x14ac:dyDescent="0.25">
      <c r="A1256" s="15" t="str">
        <f t="shared" si="38"/>
        <v/>
      </c>
      <c r="B1256" s="25" t="str">
        <f t="shared" si="39"/>
        <v/>
      </c>
      <c r="C1256" s="3" t="str">
        <f>IF(Table1[[#This Row],[Tesouro Prefixado]]="","",(B1256+1)^(1/252))</f>
        <v/>
      </c>
      <c r="D1256" s="2" t="str">
        <f>IF(Table1[[#This Row],[Column2]]="","",(1+D1255)*(C1256)-1)</f>
        <v/>
      </c>
      <c r="E1256" s="1" t="str">
        <f>IF(Table1[[#This Row],[Column1]]="","",VLOOKUP(A1256,COPOMs!B:E,4)+prêmio_de_risco)</f>
        <v/>
      </c>
      <c r="F1256" s="3" t="str">
        <f>IF(Table1[[#This Row],[Tesouro Selic: Cenário 1]]="","",(E1256+1)^(1/252))</f>
        <v/>
      </c>
      <c r="G1256" s="2" t="str">
        <f>IF(Table1[[#This Row],[Column4]]="","",(1+G1255)*(F1256)-1)</f>
        <v/>
      </c>
      <c r="H1256" s="1" t="str">
        <f>IF(Table1[[#This Row],[Column1]]="","",VLOOKUP(A1256,COPOMs!B:H,7)+prêmio_de_risco)</f>
        <v/>
      </c>
      <c r="I1256" s="3" t="str">
        <f>IF(Table1[[#This Row],[Tesouro Selic: Cenário 2]]="","",(H1256+1)^(1/252))</f>
        <v/>
      </c>
      <c r="J1256" s="2" t="str">
        <f>IF(Table1[[#This Row],[Column6]]="","",(1+J1255)*(I1256)-1)</f>
        <v/>
      </c>
      <c r="K1256" s="1" t="str">
        <f>IF(Table1[[#This Row],[Column1]]="","",VLOOKUP(A1256,COPOMs!B:K,10)+prêmio_de_risco)</f>
        <v/>
      </c>
      <c r="L1256" s="3" t="str">
        <f>IF(Table1[[#This Row],[Tesouro Selic: Cenário 3]]="","",(K1256+1)^(1/252))</f>
        <v/>
      </c>
      <c r="M1256" s="2" t="str">
        <f>IF(Table1[[#This Row],[Column8]]="","",(1+M1255)*(L1256)-1)</f>
        <v/>
      </c>
    </row>
    <row r="1257" spans="1:13" x14ac:dyDescent="0.25">
      <c r="A1257" s="15" t="str">
        <f t="shared" si="38"/>
        <v/>
      </c>
      <c r="B1257" s="25" t="str">
        <f t="shared" si="39"/>
        <v/>
      </c>
      <c r="C1257" s="3" t="str">
        <f>IF(Table1[[#This Row],[Tesouro Prefixado]]="","",(B1257+1)^(1/252))</f>
        <v/>
      </c>
      <c r="D1257" s="2" t="str">
        <f>IF(Table1[[#This Row],[Column2]]="","",(1+D1256)*(C1257)-1)</f>
        <v/>
      </c>
      <c r="E1257" s="1" t="str">
        <f>IF(Table1[[#This Row],[Column1]]="","",VLOOKUP(A1257,COPOMs!B:E,4)+prêmio_de_risco)</f>
        <v/>
      </c>
      <c r="F1257" s="3" t="str">
        <f>IF(Table1[[#This Row],[Tesouro Selic: Cenário 1]]="","",(E1257+1)^(1/252))</f>
        <v/>
      </c>
      <c r="G1257" s="2" t="str">
        <f>IF(Table1[[#This Row],[Column4]]="","",(1+G1256)*(F1257)-1)</f>
        <v/>
      </c>
      <c r="H1257" s="1" t="str">
        <f>IF(Table1[[#This Row],[Column1]]="","",VLOOKUP(A1257,COPOMs!B:H,7)+prêmio_de_risco)</f>
        <v/>
      </c>
      <c r="I1257" s="3" t="str">
        <f>IF(Table1[[#This Row],[Tesouro Selic: Cenário 2]]="","",(H1257+1)^(1/252))</f>
        <v/>
      </c>
      <c r="J1257" s="2" t="str">
        <f>IF(Table1[[#This Row],[Column6]]="","",(1+J1256)*(I1257)-1)</f>
        <v/>
      </c>
      <c r="K1257" s="1" t="str">
        <f>IF(Table1[[#This Row],[Column1]]="","",VLOOKUP(A1257,COPOMs!B:K,10)+prêmio_de_risco)</f>
        <v/>
      </c>
      <c r="L1257" s="3" t="str">
        <f>IF(Table1[[#This Row],[Tesouro Selic: Cenário 3]]="","",(K1257+1)^(1/252))</f>
        <v/>
      </c>
      <c r="M1257" s="2" t="str">
        <f>IF(Table1[[#This Row],[Column8]]="","",(1+M1256)*(L1257)-1)</f>
        <v/>
      </c>
    </row>
    <row r="1258" spans="1:13" x14ac:dyDescent="0.25">
      <c r="A1258" s="15" t="str">
        <f t="shared" si="38"/>
        <v/>
      </c>
      <c r="B1258" s="25" t="str">
        <f t="shared" si="39"/>
        <v/>
      </c>
      <c r="C1258" s="3" t="str">
        <f>IF(Table1[[#This Row],[Tesouro Prefixado]]="","",(B1258+1)^(1/252))</f>
        <v/>
      </c>
      <c r="D1258" s="2" t="str">
        <f>IF(Table1[[#This Row],[Column2]]="","",(1+D1257)*(C1258)-1)</f>
        <v/>
      </c>
      <c r="E1258" s="1" t="str">
        <f>IF(Table1[[#This Row],[Column1]]="","",VLOOKUP(A1258,COPOMs!B:E,4)+prêmio_de_risco)</f>
        <v/>
      </c>
      <c r="F1258" s="3" t="str">
        <f>IF(Table1[[#This Row],[Tesouro Selic: Cenário 1]]="","",(E1258+1)^(1/252))</f>
        <v/>
      </c>
      <c r="G1258" s="2" t="str">
        <f>IF(Table1[[#This Row],[Column4]]="","",(1+G1257)*(F1258)-1)</f>
        <v/>
      </c>
      <c r="H1258" s="1" t="str">
        <f>IF(Table1[[#This Row],[Column1]]="","",VLOOKUP(A1258,COPOMs!B:H,7)+prêmio_de_risco)</f>
        <v/>
      </c>
      <c r="I1258" s="3" t="str">
        <f>IF(Table1[[#This Row],[Tesouro Selic: Cenário 2]]="","",(H1258+1)^(1/252))</f>
        <v/>
      </c>
      <c r="J1258" s="2" t="str">
        <f>IF(Table1[[#This Row],[Column6]]="","",(1+J1257)*(I1258)-1)</f>
        <v/>
      </c>
      <c r="K1258" s="1" t="str">
        <f>IF(Table1[[#This Row],[Column1]]="","",VLOOKUP(A1258,COPOMs!B:K,10)+prêmio_de_risco)</f>
        <v/>
      </c>
      <c r="L1258" s="3" t="str">
        <f>IF(Table1[[#This Row],[Tesouro Selic: Cenário 3]]="","",(K1258+1)^(1/252))</f>
        <v/>
      </c>
      <c r="M1258" s="2" t="str">
        <f>IF(Table1[[#This Row],[Column8]]="","",(1+M1257)*(L1258)-1)</f>
        <v/>
      </c>
    </row>
    <row r="1259" spans="1:13" x14ac:dyDescent="0.25">
      <c r="A1259" s="15" t="str">
        <f t="shared" si="38"/>
        <v/>
      </c>
      <c r="B1259" s="25" t="str">
        <f t="shared" si="39"/>
        <v/>
      </c>
      <c r="C1259" s="3" t="str">
        <f>IF(Table1[[#This Row],[Tesouro Prefixado]]="","",(B1259+1)^(1/252))</f>
        <v/>
      </c>
      <c r="D1259" s="2" t="str">
        <f>IF(Table1[[#This Row],[Column2]]="","",(1+D1258)*(C1259)-1)</f>
        <v/>
      </c>
      <c r="E1259" s="1" t="str">
        <f>IF(Table1[[#This Row],[Column1]]="","",VLOOKUP(A1259,COPOMs!B:E,4)+prêmio_de_risco)</f>
        <v/>
      </c>
      <c r="F1259" s="3" t="str">
        <f>IF(Table1[[#This Row],[Tesouro Selic: Cenário 1]]="","",(E1259+1)^(1/252))</f>
        <v/>
      </c>
      <c r="G1259" s="2" t="str">
        <f>IF(Table1[[#This Row],[Column4]]="","",(1+G1258)*(F1259)-1)</f>
        <v/>
      </c>
      <c r="H1259" s="1" t="str">
        <f>IF(Table1[[#This Row],[Column1]]="","",VLOOKUP(A1259,COPOMs!B:H,7)+prêmio_de_risco)</f>
        <v/>
      </c>
      <c r="I1259" s="3" t="str">
        <f>IF(Table1[[#This Row],[Tesouro Selic: Cenário 2]]="","",(H1259+1)^(1/252))</f>
        <v/>
      </c>
      <c r="J1259" s="2" t="str">
        <f>IF(Table1[[#This Row],[Column6]]="","",(1+J1258)*(I1259)-1)</f>
        <v/>
      </c>
      <c r="K1259" s="1" t="str">
        <f>IF(Table1[[#This Row],[Column1]]="","",VLOOKUP(A1259,COPOMs!B:K,10)+prêmio_de_risco)</f>
        <v/>
      </c>
      <c r="L1259" s="3" t="str">
        <f>IF(Table1[[#This Row],[Tesouro Selic: Cenário 3]]="","",(K1259+1)^(1/252))</f>
        <v/>
      </c>
      <c r="M1259" s="2" t="str">
        <f>IF(Table1[[#This Row],[Column8]]="","",(1+M1258)*(L1259)-1)</f>
        <v/>
      </c>
    </row>
    <row r="1260" spans="1:13" x14ac:dyDescent="0.25">
      <c r="A1260" s="15" t="str">
        <f t="shared" si="38"/>
        <v/>
      </c>
      <c r="B1260" s="25" t="str">
        <f t="shared" si="39"/>
        <v/>
      </c>
      <c r="C1260" s="3" t="str">
        <f>IF(Table1[[#This Row],[Tesouro Prefixado]]="","",(B1260+1)^(1/252))</f>
        <v/>
      </c>
      <c r="D1260" s="2" t="str">
        <f>IF(Table1[[#This Row],[Column2]]="","",(1+D1259)*(C1260)-1)</f>
        <v/>
      </c>
      <c r="E1260" s="1" t="str">
        <f>IF(Table1[[#This Row],[Column1]]="","",VLOOKUP(A1260,COPOMs!B:E,4)+prêmio_de_risco)</f>
        <v/>
      </c>
      <c r="F1260" s="3" t="str">
        <f>IF(Table1[[#This Row],[Tesouro Selic: Cenário 1]]="","",(E1260+1)^(1/252))</f>
        <v/>
      </c>
      <c r="G1260" s="2" t="str">
        <f>IF(Table1[[#This Row],[Column4]]="","",(1+G1259)*(F1260)-1)</f>
        <v/>
      </c>
      <c r="H1260" s="1" t="str">
        <f>IF(Table1[[#This Row],[Column1]]="","",VLOOKUP(A1260,COPOMs!B:H,7)+prêmio_de_risco)</f>
        <v/>
      </c>
      <c r="I1260" s="3" t="str">
        <f>IF(Table1[[#This Row],[Tesouro Selic: Cenário 2]]="","",(H1260+1)^(1/252))</f>
        <v/>
      </c>
      <c r="J1260" s="2" t="str">
        <f>IF(Table1[[#This Row],[Column6]]="","",(1+J1259)*(I1260)-1)</f>
        <v/>
      </c>
      <c r="K1260" s="1" t="str">
        <f>IF(Table1[[#This Row],[Column1]]="","",VLOOKUP(A1260,COPOMs!B:K,10)+prêmio_de_risco)</f>
        <v/>
      </c>
      <c r="L1260" s="3" t="str">
        <f>IF(Table1[[#This Row],[Tesouro Selic: Cenário 3]]="","",(K1260+1)^(1/252))</f>
        <v/>
      </c>
      <c r="M1260" s="2" t="str">
        <f>IF(Table1[[#This Row],[Column8]]="","",(1+M1259)*(L1260)-1)</f>
        <v/>
      </c>
    </row>
    <row r="1261" spans="1:13" x14ac:dyDescent="0.25">
      <c r="A1261" s="15" t="str">
        <f t="shared" si="38"/>
        <v/>
      </c>
      <c r="B1261" s="25" t="str">
        <f t="shared" si="39"/>
        <v/>
      </c>
      <c r="C1261" s="3" t="str">
        <f>IF(Table1[[#This Row],[Tesouro Prefixado]]="","",(B1261+1)^(1/252))</f>
        <v/>
      </c>
      <c r="D1261" s="2" t="str">
        <f>IF(Table1[[#This Row],[Column2]]="","",(1+D1260)*(C1261)-1)</f>
        <v/>
      </c>
      <c r="E1261" s="1" t="str">
        <f>IF(Table1[[#This Row],[Column1]]="","",VLOOKUP(A1261,COPOMs!B:E,4)+prêmio_de_risco)</f>
        <v/>
      </c>
      <c r="F1261" s="3" t="str">
        <f>IF(Table1[[#This Row],[Tesouro Selic: Cenário 1]]="","",(E1261+1)^(1/252))</f>
        <v/>
      </c>
      <c r="G1261" s="2" t="str">
        <f>IF(Table1[[#This Row],[Column4]]="","",(1+G1260)*(F1261)-1)</f>
        <v/>
      </c>
      <c r="H1261" s="1" t="str">
        <f>IF(Table1[[#This Row],[Column1]]="","",VLOOKUP(A1261,COPOMs!B:H,7)+prêmio_de_risco)</f>
        <v/>
      </c>
      <c r="I1261" s="3" t="str">
        <f>IF(Table1[[#This Row],[Tesouro Selic: Cenário 2]]="","",(H1261+1)^(1/252))</f>
        <v/>
      </c>
      <c r="J1261" s="2" t="str">
        <f>IF(Table1[[#This Row],[Column6]]="","",(1+J1260)*(I1261)-1)</f>
        <v/>
      </c>
      <c r="K1261" s="1" t="str">
        <f>IF(Table1[[#This Row],[Column1]]="","",VLOOKUP(A1261,COPOMs!B:K,10)+prêmio_de_risco)</f>
        <v/>
      </c>
      <c r="L1261" s="3" t="str">
        <f>IF(Table1[[#This Row],[Tesouro Selic: Cenário 3]]="","",(K1261+1)^(1/252))</f>
        <v/>
      </c>
      <c r="M1261" s="2" t="str">
        <f>IF(Table1[[#This Row],[Column8]]="","",(1+M1260)*(L1261)-1)</f>
        <v/>
      </c>
    </row>
    <row r="1262" spans="1:13" x14ac:dyDescent="0.25">
      <c r="A1262" s="15" t="str">
        <f t="shared" si="38"/>
        <v/>
      </c>
      <c r="B1262" s="25" t="str">
        <f t="shared" si="39"/>
        <v/>
      </c>
      <c r="C1262" s="3" t="str">
        <f>IF(Table1[[#This Row],[Tesouro Prefixado]]="","",(B1262+1)^(1/252))</f>
        <v/>
      </c>
      <c r="D1262" s="2" t="str">
        <f>IF(Table1[[#This Row],[Column2]]="","",(1+D1261)*(C1262)-1)</f>
        <v/>
      </c>
      <c r="E1262" s="1" t="str">
        <f>IF(Table1[[#This Row],[Column1]]="","",VLOOKUP(A1262,COPOMs!B:E,4)+prêmio_de_risco)</f>
        <v/>
      </c>
      <c r="F1262" s="3" t="str">
        <f>IF(Table1[[#This Row],[Tesouro Selic: Cenário 1]]="","",(E1262+1)^(1/252))</f>
        <v/>
      </c>
      <c r="G1262" s="2" t="str">
        <f>IF(Table1[[#This Row],[Column4]]="","",(1+G1261)*(F1262)-1)</f>
        <v/>
      </c>
      <c r="H1262" s="1" t="str">
        <f>IF(Table1[[#This Row],[Column1]]="","",VLOOKUP(A1262,COPOMs!B:H,7)+prêmio_de_risco)</f>
        <v/>
      </c>
      <c r="I1262" s="3" t="str">
        <f>IF(Table1[[#This Row],[Tesouro Selic: Cenário 2]]="","",(H1262+1)^(1/252))</f>
        <v/>
      </c>
      <c r="J1262" s="2" t="str">
        <f>IF(Table1[[#This Row],[Column6]]="","",(1+J1261)*(I1262)-1)</f>
        <v/>
      </c>
      <c r="K1262" s="1" t="str">
        <f>IF(Table1[[#This Row],[Column1]]="","",VLOOKUP(A1262,COPOMs!B:K,10)+prêmio_de_risco)</f>
        <v/>
      </c>
      <c r="L1262" s="3" t="str">
        <f>IF(Table1[[#This Row],[Tesouro Selic: Cenário 3]]="","",(K1262+1)^(1/252))</f>
        <v/>
      </c>
      <c r="M1262" s="2" t="str">
        <f>IF(Table1[[#This Row],[Column8]]="","",(1+M1261)*(L1262)-1)</f>
        <v/>
      </c>
    </row>
    <row r="1263" spans="1:13" x14ac:dyDescent="0.25">
      <c r="A1263" s="15" t="str">
        <f t="shared" si="38"/>
        <v/>
      </c>
      <c r="B1263" s="25" t="str">
        <f t="shared" si="39"/>
        <v/>
      </c>
      <c r="C1263" s="3" t="str">
        <f>IF(Table1[[#This Row],[Tesouro Prefixado]]="","",(B1263+1)^(1/252))</f>
        <v/>
      </c>
      <c r="D1263" s="2" t="str">
        <f>IF(Table1[[#This Row],[Column2]]="","",(1+D1262)*(C1263)-1)</f>
        <v/>
      </c>
      <c r="E1263" s="1" t="str">
        <f>IF(Table1[[#This Row],[Column1]]="","",VLOOKUP(A1263,COPOMs!B:E,4)+prêmio_de_risco)</f>
        <v/>
      </c>
      <c r="F1263" s="3" t="str">
        <f>IF(Table1[[#This Row],[Tesouro Selic: Cenário 1]]="","",(E1263+1)^(1/252))</f>
        <v/>
      </c>
      <c r="G1263" s="2" t="str">
        <f>IF(Table1[[#This Row],[Column4]]="","",(1+G1262)*(F1263)-1)</f>
        <v/>
      </c>
      <c r="H1263" s="1" t="str">
        <f>IF(Table1[[#This Row],[Column1]]="","",VLOOKUP(A1263,COPOMs!B:H,7)+prêmio_de_risco)</f>
        <v/>
      </c>
      <c r="I1263" s="3" t="str">
        <f>IF(Table1[[#This Row],[Tesouro Selic: Cenário 2]]="","",(H1263+1)^(1/252))</f>
        <v/>
      </c>
      <c r="J1263" s="2" t="str">
        <f>IF(Table1[[#This Row],[Column6]]="","",(1+J1262)*(I1263)-1)</f>
        <v/>
      </c>
      <c r="K1263" s="1" t="str">
        <f>IF(Table1[[#This Row],[Column1]]="","",VLOOKUP(A1263,COPOMs!B:K,10)+prêmio_de_risco)</f>
        <v/>
      </c>
      <c r="L1263" s="3" t="str">
        <f>IF(Table1[[#This Row],[Tesouro Selic: Cenário 3]]="","",(K1263+1)^(1/252))</f>
        <v/>
      </c>
      <c r="M1263" s="2" t="str">
        <f>IF(Table1[[#This Row],[Column8]]="","",(1+M1262)*(L1263)-1)</f>
        <v/>
      </c>
    </row>
    <row r="1264" spans="1:13" x14ac:dyDescent="0.25">
      <c r="A1264" s="15" t="str">
        <f t="shared" si="38"/>
        <v/>
      </c>
      <c r="B1264" s="25" t="str">
        <f t="shared" si="39"/>
        <v/>
      </c>
      <c r="C1264" s="3" t="str">
        <f>IF(Table1[[#This Row],[Tesouro Prefixado]]="","",(B1264+1)^(1/252))</f>
        <v/>
      </c>
      <c r="D1264" s="2" t="str">
        <f>IF(Table1[[#This Row],[Column2]]="","",(1+D1263)*(C1264)-1)</f>
        <v/>
      </c>
      <c r="E1264" s="1" t="str">
        <f>IF(Table1[[#This Row],[Column1]]="","",VLOOKUP(A1264,COPOMs!B:E,4)+prêmio_de_risco)</f>
        <v/>
      </c>
      <c r="F1264" s="3" t="str">
        <f>IF(Table1[[#This Row],[Tesouro Selic: Cenário 1]]="","",(E1264+1)^(1/252))</f>
        <v/>
      </c>
      <c r="G1264" s="2" t="str">
        <f>IF(Table1[[#This Row],[Column4]]="","",(1+G1263)*(F1264)-1)</f>
        <v/>
      </c>
      <c r="H1264" s="1" t="str">
        <f>IF(Table1[[#This Row],[Column1]]="","",VLOOKUP(A1264,COPOMs!B:H,7)+prêmio_de_risco)</f>
        <v/>
      </c>
      <c r="I1264" s="3" t="str">
        <f>IF(Table1[[#This Row],[Tesouro Selic: Cenário 2]]="","",(H1264+1)^(1/252))</f>
        <v/>
      </c>
      <c r="J1264" s="2" t="str">
        <f>IF(Table1[[#This Row],[Column6]]="","",(1+J1263)*(I1264)-1)</f>
        <v/>
      </c>
      <c r="K1264" s="1" t="str">
        <f>IF(Table1[[#This Row],[Column1]]="","",VLOOKUP(A1264,COPOMs!B:K,10)+prêmio_de_risco)</f>
        <v/>
      </c>
      <c r="L1264" s="3" t="str">
        <f>IF(Table1[[#This Row],[Tesouro Selic: Cenário 3]]="","",(K1264+1)^(1/252))</f>
        <v/>
      </c>
      <c r="M1264" s="2" t="str">
        <f>IF(Table1[[#This Row],[Column8]]="","",(1+M1263)*(L1264)-1)</f>
        <v/>
      </c>
    </row>
    <row r="1265" spans="1:13" x14ac:dyDescent="0.25">
      <c r="A1265" s="15" t="str">
        <f t="shared" si="38"/>
        <v/>
      </c>
      <c r="B1265" s="25" t="str">
        <f t="shared" si="39"/>
        <v/>
      </c>
      <c r="C1265" s="3" t="str">
        <f>IF(Table1[[#This Row],[Tesouro Prefixado]]="","",(B1265+1)^(1/252))</f>
        <v/>
      </c>
      <c r="D1265" s="2" t="str">
        <f>IF(Table1[[#This Row],[Column2]]="","",(1+D1264)*(C1265)-1)</f>
        <v/>
      </c>
      <c r="E1265" s="1" t="str">
        <f>IF(Table1[[#This Row],[Column1]]="","",VLOOKUP(A1265,COPOMs!B:E,4)+prêmio_de_risco)</f>
        <v/>
      </c>
      <c r="F1265" s="3" t="str">
        <f>IF(Table1[[#This Row],[Tesouro Selic: Cenário 1]]="","",(E1265+1)^(1/252))</f>
        <v/>
      </c>
      <c r="G1265" s="2" t="str">
        <f>IF(Table1[[#This Row],[Column4]]="","",(1+G1264)*(F1265)-1)</f>
        <v/>
      </c>
      <c r="H1265" s="1" t="str">
        <f>IF(Table1[[#This Row],[Column1]]="","",VLOOKUP(A1265,COPOMs!B:H,7)+prêmio_de_risco)</f>
        <v/>
      </c>
      <c r="I1265" s="3" t="str">
        <f>IF(Table1[[#This Row],[Tesouro Selic: Cenário 2]]="","",(H1265+1)^(1/252))</f>
        <v/>
      </c>
      <c r="J1265" s="2" t="str">
        <f>IF(Table1[[#This Row],[Column6]]="","",(1+J1264)*(I1265)-1)</f>
        <v/>
      </c>
      <c r="K1265" s="1" t="str">
        <f>IF(Table1[[#This Row],[Column1]]="","",VLOOKUP(A1265,COPOMs!B:K,10)+prêmio_de_risco)</f>
        <v/>
      </c>
      <c r="L1265" s="3" t="str">
        <f>IF(Table1[[#This Row],[Tesouro Selic: Cenário 3]]="","",(K1265+1)^(1/252))</f>
        <v/>
      </c>
      <c r="M1265" s="2" t="str">
        <f>IF(Table1[[#This Row],[Column8]]="","",(1+M1264)*(L1265)-1)</f>
        <v/>
      </c>
    </row>
    <row r="1266" spans="1:13" x14ac:dyDescent="0.25">
      <c r="A1266" s="15" t="str">
        <f t="shared" si="38"/>
        <v/>
      </c>
      <c r="B1266" s="25" t="str">
        <f t="shared" si="39"/>
        <v/>
      </c>
      <c r="C1266" s="3" t="str">
        <f>IF(Table1[[#This Row],[Tesouro Prefixado]]="","",(B1266+1)^(1/252))</f>
        <v/>
      </c>
      <c r="D1266" s="2" t="str">
        <f>IF(Table1[[#This Row],[Column2]]="","",(1+D1265)*(C1266)-1)</f>
        <v/>
      </c>
      <c r="E1266" s="1" t="str">
        <f>IF(Table1[[#This Row],[Column1]]="","",VLOOKUP(A1266,COPOMs!B:E,4)+prêmio_de_risco)</f>
        <v/>
      </c>
      <c r="F1266" s="3" t="str">
        <f>IF(Table1[[#This Row],[Tesouro Selic: Cenário 1]]="","",(E1266+1)^(1/252))</f>
        <v/>
      </c>
      <c r="G1266" s="2" t="str">
        <f>IF(Table1[[#This Row],[Column4]]="","",(1+G1265)*(F1266)-1)</f>
        <v/>
      </c>
      <c r="H1266" s="1" t="str">
        <f>IF(Table1[[#This Row],[Column1]]="","",VLOOKUP(A1266,COPOMs!B:H,7)+prêmio_de_risco)</f>
        <v/>
      </c>
      <c r="I1266" s="3" t="str">
        <f>IF(Table1[[#This Row],[Tesouro Selic: Cenário 2]]="","",(H1266+1)^(1/252))</f>
        <v/>
      </c>
      <c r="J1266" s="2" t="str">
        <f>IF(Table1[[#This Row],[Column6]]="","",(1+J1265)*(I1266)-1)</f>
        <v/>
      </c>
      <c r="K1266" s="1" t="str">
        <f>IF(Table1[[#This Row],[Column1]]="","",VLOOKUP(A1266,COPOMs!B:K,10)+prêmio_de_risco)</f>
        <v/>
      </c>
      <c r="L1266" s="3" t="str">
        <f>IF(Table1[[#This Row],[Tesouro Selic: Cenário 3]]="","",(K1266+1)^(1/252))</f>
        <v/>
      </c>
      <c r="M1266" s="2" t="str">
        <f>IF(Table1[[#This Row],[Column8]]="","",(1+M1265)*(L1266)-1)</f>
        <v/>
      </c>
    </row>
    <row r="1267" spans="1:13" x14ac:dyDescent="0.25">
      <c r="A1267" s="15" t="str">
        <f t="shared" si="38"/>
        <v/>
      </c>
      <c r="B1267" s="25" t="str">
        <f t="shared" si="39"/>
        <v/>
      </c>
      <c r="C1267" s="3" t="str">
        <f>IF(Table1[[#This Row],[Tesouro Prefixado]]="","",(B1267+1)^(1/252))</f>
        <v/>
      </c>
      <c r="D1267" s="2" t="str">
        <f>IF(Table1[[#This Row],[Column2]]="","",(1+D1266)*(C1267)-1)</f>
        <v/>
      </c>
      <c r="E1267" s="1" t="str">
        <f>IF(Table1[[#This Row],[Column1]]="","",VLOOKUP(A1267,COPOMs!B:E,4)+prêmio_de_risco)</f>
        <v/>
      </c>
      <c r="F1267" s="3" t="str">
        <f>IF(Table1[[#This Row],[Tesouro Selic: Cenário 1]]="","",(E1267+1)^(1/252))</f>
        <v/>
      </c>
      <c r="G1267" s="2" t="str">
        <f>IF(Table1[[#This Row],[Column4]]="","",(1+G1266)*(F1267)-1)</f>
        <v/>
      </c>
      <c r="H1267" s="1" t="str">
        <f>IF(Table1[[#This Row],[Column1]]="","",VLOOKUP(A1267,COPOMs!B:H,7)+prêmio_de_risco)</f>
        <v/>
      </c>
      <c r="I1267" s="3" t="str">
        <f>IF(Table1[[#This Row],[Tesouro Selic: Cenário 2]]="","",(H1267+1)^(1/252))</f>
        <v/>
      </c>
      <c r="J1267" s="2" t="str">
        <f>IF(Table1[[#This Row],[Column6]]="","",(1+J1266)*(I1267)-1)</f>
        <v/>
      </c>
      <c r="K1267" s="1" t="str">
        <f>IF(Table1[[#This Row],[Column1]]="","",VLOOKUP(A1267,COPOMs!B:K,10)+prêmio_de_risco)</f>
        <v/>
      </c>
      <c r="L1267" s="3" t="str">
        <f>IF(Table1[[#This Row],[Tesouro Selic: Cenário 3]]="","",(K1267+1)^(1/252))</f>
        <v/>
      </c>
      <c r="M1267" s="2" t="str">
        <f>IF(Table1[[#This Row],[Column8]]="","",(1+M1266)*(L1267)-1)</f>
        <v/>
      </c>
    </row>
    <row r="1268" spans="1:13" x14ac:dyDescent="0.25">
      <c r="A1268" s="15" t="str">
        <f t="shared" si="38"/>
        <v/>
      </c>
      <c r="B1268" s="25" t="str">
        <f t="shared" si="39"/>
        <v/>
      </c>
      <c r="C1268" s="3" t="str">
        <f>IF(Table1[[#This Row],[Tesouro Prefixado]]="","",(B1268+1)^(1/252))</f>
        <v/>
      </c>
      <c r="D1268" s="2" t="str">
        <f>IF(Table1[[#This Row],[Column2]]="","",(1+D1267)*(C1268)-1)</f>
        <v/>
      </c>
      <c r="E1268" s="1" t="str">
        <f>IF(Table1[[#This Row],[Column1]]="","",VLOOKUP(A1268,COPOMs!B:E,4)+prêmio_de_risco)</f>
        <v/>
      </c>
      <c r="F1268" s="3" t="str">
        <f>IF(Table1[[#This Row],[Tesouro Selic: Cenário 1]]="","",(E1268+1)^(1/252))</f>
        <v/>
      </c>
      <c r="G1268" s="2" t="str">
        <f>IF(Table1[[#This Row],[Column4]]="","",(1+G1267)*(F1268)-1)</f>
        <v/>
      </c>
      <c r="H1268" s="1" t="str">
        <f>IF(Table1[[#This Row],[Column1]]="","",VLOOKUP(A1268,COPOMs!B:H,7)+prêmio_de_risco)</f>
        <v/>
      </c>
      <c r="I1268" s="3" t="str">
        <f>IF(Table1[[#This Row],[Tesouro Selic: Cenário 2]]="","",(H1268+1)^(1/252))</f>
        <v/>
      </c>
      <c r="J1268" s="2" t="str">
        <f>IF(Table1[[#This Row],[Column6]]="","",(1+J1267)*(I1268)-1)</f>
        <v/>
      </c>
      <c r="K1268" s="1" t="str">
        <f>IF(Table1[[#This Row],[Column1]]="","",VLOOKUP(A1268,COPOMs!B:K,10)+prêmio_de_risco)</f>
        <v/>
      </c>
      <c r="L1268" s="3" t="str">
        <f>IF(Table1[[#This Row],[Tesouro Selic: Cenário 3]]="","",(K1268+1)^(1/252))</f>
        <v/>
      </c>
      <c r="M1268" s="2" t="str">
        <f>IF(Table1[[#This Row],[Column8]]="","",(1+M1267)*(L1268)-1)</f>
        <v/>
      </c>
    </row>
    <row r="1269" spans="1:13" x14ac:dyDescent="0.25">
      <c r="A1269" s="15" t="str">
        <f t="shared" si="38"/>
        <v/>
      </c>
      <c r="B1269" s="25" t="str">
        <f t="shared" si="39"/>
        <v/>
      </c>
      <c r="C1269" s="3" t="str">
        <f>IF(Table1[[#This Row],[Tesouro Prefixado]]="","",(B1269+1)^(1/252))</f>
        <v/>
      </c>
      <c r="D1269" s="2" t="str">
        <f>IF(Table1[[#This Row],[Column2]]="","",(1+D1268)*(C1269)-1)</f>
        <v/>
      </c>
      <c r="E1269" s="1" t="str">
        <f>IF(Table1[[#This Row],[Column1]]="","",VLOOKUP(A1269,COPOMs!B:E,4)+prêmio_de_risco)</f>
        <v/>
      </c>
      <c r="F1269" s="3" t="str">
        <f>IF(Table1[[#This Row],[Tesouro Selic: Cenário 1]]="","",(E1269+1)^(1/252))</f>
        <v/>
      </c>
      <c r="G1269" s="2" t="str">
        <f>IF(Table1[[#This Row],[Column4]]="","",(1+G1268)*(F1269)-1)</f>
        <v/>
      </c>
      <c r="H1269" s="1" t="str">
        <f>IF(Table1[[#This Row],[Column1]]="","",VLOOKUP(A1269,COPOMs!B:H,7)+prêmio_de_risco)</f>
        <v/>
      </c>
      <c r="I1269" s="3" t="str">
        <f>IF(Table1[[#This Row],[Tesouro Selic: Cenário 2]]="","",(H1269+1)^(1/252))</f>
        <v/>
      </c>
      <c r="J1269" s="2" t="str">
        <f>IF(Table1[[#This Row],[Column6]]="","",(1+J1268)*(I1269)-1)</f>
        <v/>
      </c>
      <c r="K1269" s="1" t="str">
        <f>IF(Table1[[#This Row],[Column1]]="","",VLOOKUP(A1269,COPOMs!B:K,10)+prêmio_de_risco)</f>
        <v/>
      </c>
      <c r="L1269" s="3" t="str">
        <f>IF(Table1[[#This Row],[Tesouro Selic: Cenário 3]]="","",(K1269+1)^(1/252))</f>
        <v/>
      </c>
      <c r="M1269" s="2" t="str">
        <f>IF(Table1[[#This Row],[Column8]]="","",(1+M1268)*(L1269)-1)</f>
        <v/>
      </c>
    </row>
    <row r="1270" spans="1:13" x14ac:dyDescent="0.25">
      <c r="A1270" s="15" t="str">
        <f t="shared" si="38"/>
        <v/>
      </c>
      <c r="B1270" s="25" t="str">
        <f t="shared" si="39"/>
        <v/>
      </c>
      <c r="C1270" s="3" t="str">
        <f>IF(Table1[[#This Row],[Tesouro Prefixado]]="","",(B1270+1)^(1/252))</f>
        <v/>
      </c>
      <c r="D1270" s="2" t="str">
        <f>IF(Table1[[#This Row],[Column2]]="","",(1+D1269)*(C1270)-1)</f>
        <v/>
      </c>
      <c r="E1270" s="1" t="str">
        <f>IF(Table1[[#This Row],[Column1]]="","",VLOOKUP(A1270,COPOMs!B:E,4)+prêmio_de_risco)</f>
        <v/>
      </c>
      <c r="F1270" s="3" t="str">
        <f>IF(Table1[[#This Row],[Tesouro Selic: Cenário 1]]="","",(E1270+1)^(1/252))</f>
        <v/>
      </c>
      <c r="G1270" s="2" t="str">
        <f>IF(Table1[[#This Row],[Column4]]="","",(1+G1269)*(F1270)-1)</f>
        <v/>
      </c>
      <c r="H1270" s="1" t="str">
        <f>IF(Table1[[#This Row],[Column1]]="","",VLOOKUP(A1270,COPOMs!B:H,7)+prêmio_de_risco)</f>
        <v/>
      </c>
      <c r="I1270" s="3" t="str">
        <f>IF(Table1[[#This Row],[Tesouro Selic: Cenário 2]]="","",(H1270+1)^(1/252))</f>
        <v/>
      </c>
      <c r="J1270" s="2" t="str">
        <f>IF(Table1[[#This Row],[Column6]]="","",(1+J1269)*(I1270)-1)</f>
        <v/>
      </c>
      <c r="K1270" s="1" t="str">
        <f>IF(Table1[[#This Row],[Column1]]="","",VLOOKUP(A1270,COPOMs!B:K,10)+prêmio_de_risco)</f>
        <v/>
      </c>
      <c r="L1270" s="3" t="str">
        <f>IF(Table1[[#This Row],[Tesouro Selic: Cenário 3]]="","",(K1270+1)^(1/252))</f>
        <v/>
      </c>
      <c r="M1270" s="2" t="str">
        <f>IF(Table1[[#This Row],[Column8]]="","",(1+M1269)*(L1270)-1)</f>
        <v/>
      </c>
    </row>
    <row r="1271" spans="1:13" x14ac:dyDescent="0.25">
      <c r="A1271" s="15" t="str">
        <f t="shared" si="38"/>
        <v/>
      </c>
      <c r="B1271" s="25" t="str">
        <f t="shared" si="39"/>
        <v/>
      </c>
      <c r="C1271" s="3" t="str">
        <f>IF(Table1[[#This Row],[Tesouro Prefixado]]="","",(B1271+1)^(1/252))</f>
        <v/>
      </c>
      <c r="D1271" s="2" t="str">
        <f>IF(Table1[[#This Row],[Column2]]="","",(1+D1270)*(C1271)-1)</f>
        <v/>
      </c>
      <c r="E1271" s="1" t="str">
        <f>IF(Table1[[#This Row],[Column1]]="","",VLOOKUP(A1271,COPOMs!B:E,4)+prêmio_de_risco)</f>
        <v/>
      </c>
      <c r="F1271" s="3" t="str">
        <f>IF(Table1[[#This Row],[Tesouro Selic: Cenário 1]]="","",(E1271+1)^(1/252))</f>
        <v/>
      </c>
      <c r="G1271" s="2" t="str">
        <f>IF(Table1[[#This Row],[Column4]]="","",(1+G1270)*(F1271)-1)</f>
        <v/>
      </c>
      <c r="H1271" s="1" t="str">
        <f>IF(Table1[[#This Row],[Column1]]="","",VLOOKUP(A1271,COPOMs!B:H,7)+prêmio_de_risco)</f>
        <v/>
      </c>
      <c r="I1271" s="3" t="str">
        <f>IF(Table1[[#This Row],[Tesouro Selic: Cenário 2]]="","",(H1271+1)^(1/252))</f>
        <v/>
      </c>
      <c r="J1271" s="2" t="str">
        <f>IF(Table1[[#This Row],[Column6]]="","",(1+J1270)*(I1271)-1)</f>
        <v/>
      </c>
      <c r="K1271" s="1" t="str">
        <f>IF(Table1[[#This Row],[Column1]]="","",VLOOKUP(A1271,COPOMs!B:K,10)+prêmio_de_risco)</f>
        <v/>
      </c>
      <c r="L1271" s="3" t="str">
        <f>IF(Table1[[#This Row],[Tesouro Selic: Cenário 3]]="","",(K1271+1)^(1/252))</f>
        <v/>
      </c>
      <c r="M1271" s="2" t="str">
        <f>IF(Table1[[#This Row],[Column8]]="","",(1+M1270)*(L1271)-1)</f>
        <v/>
      </c>
    </row>
    <row r="1272" spans="1:13" x14ac:dyDescent="0.25">
      <c r="A1272" s="15" t="str">
        <f t="shared" si="38"/>
        <v/>
      </c>
      <c r="B1272" s="25" t="str">
        <f t="shared" si="39"/>
        <v/>
      </c>
      <c r="C1272" s="3" t="str">
        <f>IF(Table1[[#This Row],[Tesouro Prefixado]]="","",(B1272+1)^(1/252))</f>
        <v/>
      </c>
      <c r="D1272" s="2" t="str">
        <f>IF(Table1[[#This Row],[Column2]]="","",(1+D1271)*(C1272)-1)</f>
        <v/>
      </c>
      <c r="E1272" s="1" t="str">
        <f>IF(Table1[[#This Row],[Column1]]="","",VLOOKUP(A1272,COPOMs!B:E,4)+prêmio_de_risco)</f>
        <v/>
      </c>
      <c r="F1272" s="3" t="str">
        <f>IF(Table1[[#This Row],[Tesouro Selic: Cenário 1]]="","",(E1272+1)^(1/252))</f>
        <v/>
      </c>
      <c r="G1272" s="2" t="str">
        <f>IF(Table1[[#This Row],[Column4]]="","",(1+G1271)*(F1272)-1)</f>
        <v/>
      </c>
      <c r="H1272" s="1" t="str">
        <f>IF(Table1[[#This Row],[Column1]]="","",VLOOKUP(A1272,COPOMs!B:H,7)+prêmio_de_risco)</f>
        <v/>
      </c>
      <c r="I1272" s="3" t="str">
        <f>IF(Table1[[#This Row],[Tesouro Selic: Cenário 2]]="","",(H1272+1)^(1/252))</f>
        <v/>
      </c>
      <c r="J1272" s="2" t="str">
        <f>IF(Table1[[#This Row],[Column6]]="","",(1+J1271)*(I1272)-1)</f>
        <v/>
      </c>
      <c r="K1272" s="1" t="str">
        <f>IF(Table1[[#This Row],[Column1]]="","",VLOOKUP(A1272,COPOMs!B:K,10)+prêmio_de_risco)</f>
        <v/>
      </c>
      <c r="L1272" s="3" t="str">
        <f>IF(Table1[[#This Row],[Tesouro Selic: Cenário 3]]="","",(K1272+1)^(1/252))</f>
        <v/>
      </c>
      <c r="M1272" s="2" t="str">
        <f>IF(Table1[[#This Row],[Column8]]="","",(1+M1271)*(L1272)-1)</f>
        <v/>
      </c>
    </row>
    <row r="1273" spans="1:13" x14ac:dyDescent="0.25">
      <c r="A1273" s="15" t="str">
        <f t="shared" si="38"/>
        <v/>
      </c>
      <c r="B1273" s="25" t="str">
        <f t="shared" si="39"/>
        <v/>
      </c>
      <c r="C1273" s="3" t="str">
        <f>IF(Table1[[#This Row],[Tesouro Prefixado]]="","",(B1273+1)^(1/252))</f>
        <v/>
      </c>
      <c r="D1273" s="2" t="str">
        <f>IF(Table1[[#This Row],[Column2]]="","",(1+D1272)*(C1273)-1)</f>
        <v/>
      </c>
      <c r="E1273" s="1" t="str">
        <f>IF(Table1[[#This Row],[Column1]]="","",VLOOKUP(A1273,COPOMs!B:E,4)+prêmio_de_risco)</f>
        <v/>
      </c>
      <c r="F1273" s="3" t="str">
        <f>IF(Table1[[#This Row],[Tesouro Selic: Cenário 1]]="","",(E1273+1)^(1/252))</f>
        <v/>
      </c>
      <c r="G1273" s="2" t="str">
        <f>IF(Table1[[#This Row],[Column4]]="","",(1+G1272)*(F1273)-1)</f>
        <v/>
      </c>
      <c r="H1273" s="1" t="str">
        <f>IF(Table1[[#This Row],[Column1]]="","",VLOOKUP(A1273,COPOMs!B:H,7)+prêmio_de_risco)</f>
        <v/>
      </c>
      <c r="I1273" s="3" t="str">
        <f>IF(Table1[[#This Row],[Tesouro Selic: Cenário 2]]="","",(H1273+1)^(1/252))</f>
        <v/>
      </c>
      <c r="J1273" s="2" t="str">
        <f>IF(Table1[[#This Row],[Column6]]="","",(1+J1272)*(I1273)-1)</f>
        <v/>
      </c>
      <c r="K1273" s="1" t="str">
        <f>IF(Table1[[#This Row],[Column1]]="","",VLOOKUP(A1273,COPOMs!B:K,10)+prêmio_de_risco)</f>
        <v/>
      </c>
      <c r="L1273" s="3" t="str">
        <f>IF(Table1[[#This Row],[Tesouro Selic: Cenário 3]]="","",(K1273+1)^(1/252))</f>
        <v/>
      </c>
      <c r="M1273" s="2" t="str">
        <f>IF(Table1[[#This Row],[Column8]]="","",(1+M1272)*(L1273)-1)</f>
        <v/>
      </c>
    </row>
    <row r="1274" spans="1:13" x14ac:dyDescent="0.25">
      <c r="A1274" s="15" t="str">
        <f t="shared" si="38"/>
        <v/>
      </c>
      <c r="B1274" s="25" t="str">
        <f t="shared" si="39"/>
        <v/>
      </c>
      <c r="C1274" s="3" t="str">
        <f>IF(Table1[[#This Row],[Tesouro Prefixado]]="","",(B1274+1)^(1/252))</f>
        <v/>
      </c>
      <c r="D1274" s="2" t="str">
        <f>IF(Table1[[#This Row],[Column2]]="","",(1+D1273)*(C1274)-1)</f>
        <v/>
      </c>
      <c r="E1274" s="1" t="str">
        <f>IF(Table1[[#This Row],[Column1]]="","",VLOOKUP(A1274,COPOMs!B:E,4)+prêmio_de_risco)</f>
        <v/>
      </c>
      <c r="F1274" s="3" t="str">
        <f>IF(Table1[[#This Row],[Tesouro Selic: Cenário 1]]="","",(E1274+1)^(1/252))</f>
        <v/>
      </c>
      <c r="G1274" s="2" t="str">
        <f>IF(Table1[[#This Row],[Column4]]="","",(1+G1273)*(F1274)-1)</f>
        <v/>
      </c>
      <c r="H1274" s="1" t="str">
        <f>IF(Table1[[#This Row],[Column1]]="","",VLOOKUP(A1274,COPOMs!B:H,7)+prêmio_de_risco)</f>
        <v/>
      </c>
      <c r="I1274" s="3" t="str">
        <f>IF(Table1[[#This Row],[Tesouro Selic: Cenário 2]]="","",(H1274+1)^(1/252))</f>
        <v/>
      </c>
      <c r="J1274" s="2" t="str">
        <f>IF(Table1[[#This Row],[Column6]]="","",(1+J1273)*(I1274)-1)</f>
        <v/>
      </c>
      <c r="K1274" s="1" t="str">
        <f>IF(Table1[[#This Row],[Column1]]="","",VLOOKUP(A1274,COPOMs!B:K,10)+prêmio_de_risco)</f>
        <v/>
      </c>
      <c r="L1274" s="3" t="str">
        <f>IF(Table1[[#This Row],[Tesouro Selic: Cenário 3]]="","",(K1274+1)^(1/252))</f>
        <v/>
      </c>
      <c r="M1274" s="2" t="str">
        <f>IF(Table1[[#This Row],[Column8]]="","",(1+M1273)*(L1274)-1)</f>
        <v/>
      </c>
    </row>
    <row r="1275" spans="1:13" x14ac:dyDescent="0.25">
      <c r="A1275" s="15" t="str">
        <f t="shared" si="38"/>
        <v/>
      </c>
      <c r="B1275" s="25" t="str">
        <f t="shared" si="39"/>
        <v/>
      </c>
      <c r="C1275" s="3" t="str">
        <f>IF(Table1[[#This Row],[Tesouro Prefixado]]="","",(B1275+1)^(1/252))</f>
        <v/>
      </c>
      <c r="D1275" s="2" t="str">
        <f>IF(Table1[[#This Row],[Column2]]="","",(1+D1274)*(C1275)-1)</f>
        <v/>
      </c>
      <c r="E1275" s="1" t="str">
        <f>IF(Table1[[#This Row],[Column1]]="","",VLOOKUP(A1275,COPOMs!B:E,4)+prêmio_de_risco)</f>
        <v/>
      </c>
      <c r="F1275" s="3" t="str">
        <f>IF(Table1[[#This Row],[Tesouro Selic: Cenário 1]]="","",(E1275+1)^(1/252))</f>
        <v/>
      </c>
      <c r="G1275" s="2" t="str">
        <f>IF(Table1[[#This Row],[Column4]]="","",(1+G1274)*(F1275)-1)</f>
        <v/>
      </c>
      <c r="H1275" s="1" t="str">
        <f>IF(Table1[[#This Row],[Column1]]="","",VLOOKUP(A1275,COPOMs!B:H,7)+prêmio_de_risco)</f>
        <v/>
      </c>
      <c r="I1275" s="3" t="str">
        <f>IF(Table1[[#This Row],[Tesouro Selic: Cenário 2]]="","",(H1275+1)^(1/252))</f>
        <v/>
      </c>
      <c r="J1275" s="2" t="str">
        <f>IF(Table1[[#This Row],[Column6]]="","",(1+J1274)*(I1275)-1)</f>
        <v/>
      </c>
      <c r="K1275" s="1" t="str">
        <f>IF(Table1[[#This Row],[Column1]]="","",VLOOKUP(A1275,COPOMs!B:K,10)+prêmio_de_risco)</f>
        <v/>
      </c>
      <c r="L1275" s="3" t="str">
        <f>IF(Table1[[#This Row],[Tesouro Selic: Cenário 3]]="","",(K1275+1)^(1/252))</f>
        <v/>
      </c>
      <c r="M1275" s="2" t="str">
        <f>IF(Table1[[#This Row],[Column8]]="","",(1+M1274)*(L1275)-1)</f>
        <v/>
      </c>
    </row>
    <row r="1276" spans="1:13" x14ac:dyDescent="0.25">
      <c r="A1276" s="15" t="str">
        <f t="shared" si="38"/>
        <v/>
      </c>
      <c r="B1276" s="25" t="str">
        <f t="shared" si="39"/>
        <v/>
      </c>
      <c r="C1276" s="3" t="str">
        <f>IF(Table1[[#This Row],[Tesouro Prefixado]]="","",(B1276+1)^(1/252))</f>
        <v/>
      </c>
      <c r="D1276" s="2" t="str">
        <f>IF(Table1[[#This Row],[Column2]]="","",(1+D1275)*(C1276)-1)</f>
        <v/>
      </c>
      <c r="E1276" s="1" t="str">
        <f>IF(Table1[[#This Row],[Column1]]="","",VLOOKUP(A1276,COPOMs!B:E,4)+prêmio_de_risco)</f>
        <v/>
      </c>
      <c r="F1276" s="3" t="str">
        <f>IF(Table1[[#This Row],[Tesouro Selic: Cenário 1]]="","",(E1276+1)^(1/252))</f>
        <v/>
      </c>
      <c r="G1276" s="2" t="str">
        <f>IF(Table1[[#This Row],[Column4]]="","",(1+G1275)*(F1276)-1)</f>
        <v/>
      </c>
      <c r="H1276" s="1" t="str">
        <f>IF(Table1[[#This Row],[Column1]]="","",VLOOKUP(A1276,COPOMs!B:H,7)+prêmio_de_risco)</f>
        <v/>
      </c>
      <c r="I1276" s="3" t="str">
        <f>IF(Table1[[#This Row],[Tesouro Selic: Cenário 2]]="","",(H1276+1)^(1/252))</f>
        <v/>
      </c>
      <c r="J1276" s="2" t="str">
        <f>IF(Table1[[#This Row],[Column6]]="","",(1+J1275)*(I1276)-1)</f>
        <v/>
      </c>
      <c r="K1276" s="1" t="str">
        <f>IF(Table1[[#This Row],[Column1]]="","",VLOOKUP(A1276,COPOMs!B:K,10)+prêmio_de_risco)</f>
        <v/>
      </c>
      <c r="L1276" s="3" t="str">
        <f>IF(Table1[[#This Row],[Tesouro Selic: Cenário 3]]="","",(K1276+1)^(1/252))</f>
        <v/>
      </c>
      <c r="M1276" s="2" t="str">
        <f>IF(Table1[[#This Row],[Column8]]="","",(1+M1275)*(L1276)-1)</f>
        <v/>
      </c>
    </row>
    <row r="1277" spans="1:13" x14ac:dyDescent="0.25">
      <c r="A1277" s="15" t="str">
        <f t="shared" si="38"/>
        <v/>
      </c>
      <c r="B1277" s="25" t="str">
        <f t="shared" si="39"/>
        <v/>
      </c>
      <c r="C1277" s="3" t="str">
        <f>IF(Table1[[#This Row],[Tesouro Prefixado]]="","",(B1277+1)^(1/252))</f>
        <v/>
      </c>
      <c r="D1277" s="2" t="str">
        <f>IF(Table1[[#This Row],[Column2]]="","",(1+D1276)*(C1277)-1)</f>
        <v/>
      </c>
      <c r="E1277" s="1" t="str">
        <f>IF(Table1[[#This Row],[Column1]]="","",VLOOKUP(A1277,COPOMs!B:E,4)+prêmio_de_risco)</f>
        <v/>
      </c>
      <c r="F1277" s="3" t="str">
        <f>IF(Table1[[#This Row],[Tesouro Selic: Cenário 1]]="","",(E1277+1)^(1/252))</f>
        <v/>
      </c>
      <c r="G1277" s="2" t="str">
        <f>IF(Table1[[#This Row],[Column4]]="","",(1+G1276)*(F1277)-1)</f>
        <v/>
      </c>
      <c r="H1277" s="1" t="str">
        <f>IF(Table1[[#This Row],[Column1]]="","",VLOOKUP(A1277,COPOMs!B:H,7)+prêmio_de_risco)</f>
        <v/>
      </c>
      <c r="I1277" s="3" t="str">
        <f>IF(Table1[[#This Row],[Tesouro Selic: Cenário 2]]="","",(H1277+1)^(1/252))</f>
        <v/>
      </c>
      <c r="J1277" s="2" t="str">
        <f>IF(Table1[[#This Row],[Column6]]="","",(1+J1276)*(I1277)-1)</f>
        <v/>
      </c>
      <c r="K1277" s="1" t="str">
        <f>IF(Table1[[#This Row],[Column1]]="","",VLOOKUP(A1277,COPOMs!B:K,10)+prêmio_de_risco)</f>
        <v/>
      </c>
      <c r="L1277" s="3" t="str">
        <f>IF(Table1[[#This Row],[Tesouro Selic: Cenário 3]]="","",(K1277+1)^(1/252))</f>
        <v/>
      </c>
      <c r="M1277" s="2" t="str">
        <f>IF(Table1[[#This Row],[Column8]]="","",(1+M1276)*(L1277)-1)</f>
        <v/>
      </c>
    </row>
    <row r="1278" spans="1:13" x14ac:dyDescent="0.25">
      <c r="A1278" s="15" t="str">
        <f t="shared" si="38"/>
        <v/>
      </c>
      <c r="B1278" s="25" t="str">
        <f t="shared" si="39"/>
        <v/>
      </c>
      <c r="C1278" s="3" t="str">
        <f>IF(Table1[[#This Row],[Tesouro Prefixado]]="","",(B1278+1)^(1/252))</f>
        <v/>
      </c>
      <c r="D1278" s="2" t="str">
        <f>IF(Table1[[#This Row],[Column2]]="","",(1+D1277)*(C1278)-1)</f>
        <v/>
      </c>
      <c r="E1278" s="1" t="str">
        <f>IF(Table1[[#This Row],[Column1]]="","",VLOOKUP(A1278,COPOMs!B:E,4)+prêmio_de_risco)</f>
        <v/>
      </c>
      <c r="F1278" s="3" t="str">
        <f>IF(Table1[[#This Row],[Tesouro Selic: Cenário 1]]="","",(E1278+1)^(1/252))</f>
        <v/>
      </c>
      <c r="G1278" s="2" t="str">
        <f>IF(Table1[[#This Row],[Column4]]="","",(1+G1277)*(F1278)-1)</f>
        <v/>
      </c>
      <c r="H1278" s="1" t="str">
        <f>IF(Table1[[#This Row],[Column1]]="","",VLOOKUP(A1278,COPOMs!B:H,7)+prêmio_de_risco)</f>
        <v/>
      </c>
      <c r="I1278" s="3" t="str">
        <f>IF(Table1[[#This Row],[Tesouro Selic: Cenário 2]]="","",(H1278+1)^(1/252))</f>
        <v/>
      </c>
      <c r="J1278" s="2" t="str">
        <f>IF(Table1[[#This Row],[Column6]]="","",(1+J1277)*(I1278)-1)</f>
        <v/>
      </c>
      <c r="K1278" s="1" t="str">
        <f>IF(Table1[[#This Row],[Column1]]="","",VLOOKUP(A1278,COPOMs!B:K,10)+prêmio_de_risco)</f>
        <v/>
      </c>
      <c r="L1278" s="3" t="str">
        <f>IF(Table1[[#This Row],[Tesouro Selic: Cenário 3]]="","",(K1278+1)^(1/252))</f>
        <v/>
      </c>
      <c r="M1278" s="2" t="str">
        <f>IF(Table1[[#This Row],[Column8]]="","",(1+M1277)*(L1278)-1)</f>
        <v/>
      </c>
    </row>
    <row r="1279" spans="1:13" x14ac:dyDescent="0.25">
      <c r="A1279" s="15" t="str">
        <f t="shared" si="38"/>
        <v/>
      </c>
      <c r="B1279" s="25" t="str">
        <f t="shared" si="39"/>
        <v/>
      </c>
      <c r="C1279" s="3" t="str">
        <f>IF(Table1[[#This Row],[Tesouro Prefixado]]="","",(B1279+1)^(1/252))</f>
        <v/>
      </c>
      <c r="D1279" s="2" t="str">
        <f>IF(Table1[[#This Row],[Column2]]="","",(1+D1278)*(C1279)-1)</f>
        <v/>
      </c>
      <c r="E1279" s="1" t="str">
        <f>IF(Table1[[#This Row],[Column1]]="","",VLOOKUP(A1279,COPOMs!B:E,4)+prêmio_de_risco)</f>
        <v/>
      </c>
      <c r="F1279" s="3" t="str">
        <f>IF(Table1[[#This Row],[Tesouro Selic: Cenário 1]]="","",(E1279+1)^(1/252))</f>
        <v/>
      </c>
      <c r="G1279" s="2" t="str">
        <f>IF(Table1[[#This Row],[Column4]]="","",(1+G1278)*(F1279)-1)</f>
        <v/>
      </c>
      <c r="H1279" s="1" t="str">
        <f>IF(Table1[[#This Row],[Column1]]="","",VLOOKUP(A1279,COPOMs!B:H,7)+prêmio_de_risco)</f>
        <v/>
      </c>
      <c r="I1279" s="3" t="str">
        <f>IF(Table1[[#This Row],[Tesouro Selic: Cenário 2]]="","",(H1279+1)^(1/252))</f>
        <v/>
      </c>
      <c r="J1279" s="2" t="str">
        <f>IF(Table1[[#This Row],[Column6]]="","",(1+J1278)*(I1279)-1)</f>
        <v/>
      </c>
      <c r="K1279" s="1" t="str">
        <f>IF(Table1[[#This Row],[Column1]]="","",VLOOKUP(A1279,COPOMs!B:K,10)+prêmio_de_risco)</f>
        <v/>
      </c>
      <c r="L1279" s="3" t="str">
        <f>IF(Table1[[#This Row],[Tesouro Selic: Cenário 3]]="","",(K1279+1)^(1/252))</f>
        <v/>
      </c>
      <c r="M1279" s="2" t="str">
        <f>IF(Table1[[#This Row],[Column8]]="","",(1+M1278)*(L1279)-1)</f>
        <v/>
      </c>
    </row>
    <row r="1280" spans="1:13" x14ac:dyDescent="0.25">
      <c r="A1280" s="15" t="str">
        <f t="shared" si="38"/>
        <v/>
      </c>
      <c r="B1280" s="25" t="str">
        <f t="shared" si="39"/>
        <v/>
      </c>
      <c r="C1280" s="3" t="str">
        <f>IF(Table1[[#This Row],[Tesouro Prefixado]]="","",(B1280+1)^(1/252))</f>
        <v/>
      </c>
      <c r="D1280" s="2" t="str">
        <f>IF(Table1[[#This Row],[Column2]]="","",(1+D1279)*(C1280)-1)</f>
        <v/>
      </c>
      <c r="E1280" s="1" t="str">
        <f>IF(Table1[[#This Row],[Column1]]="","",VLOOKUP(A1280,COPOMs!B:E,4)+prêmio_de_risco)</f>
        <v/>
      </c>
      <c r="F1280" s="3" t="str">
        <f>IF(Table1[[#This Row],[Tesouro Selic: Cenário 1]]="","",(E1280+1)^(1/252))</f>
        <v/>
      </c>
      <c r="G1280" s="2" t="str">
        <f>IF(Table1[[#This Row],[Column4]]="","",(1+G1279)*(F1280)-1)</f>
        <v/>
      </c>
      <c r="H1280" s="1" t="str">
        <f>IF(Table1[[#This Row],[Column1]]="","",VLOOKUP(A1280,COPOMs!B:H,7)+prêmio_de_risco)</f>
        <v/>
      </c>
      <c r="I1280" s="3" t="str">
        <f>IF(Table1[[#This Row],[Tesouro Selic: Cenário 2]]="","",(H1280+1)^(1/252))</f>
        <v/>
      </c>
      <c r="J1280" s="2" t="str">
        <f>IF(Table1[[#This Row],[Column6]]="","",(1+J1279)*(I1280)-1)</f>
        <v/>
      </c>
      <c r="K1280" s="1" t="str">
        <f>IF(Table1[[#This Row],[Column1]]="","",VLOOKUP(A1280,COPOMs!B:K,10)+prêmio_de_risco)</f>
        <v/>
      </c>
      <c r="L1280" s="3" t="str">
        <f>IF(Table1[[#This Row],[Tesouro Selic: Cenário 3]]="","",(K1280+1)^(1/252))</f>
        <v/>
      </c>
      <c r="M1280" s="2" t="str">
        <f>IF(Table1[[#This Row],[Column8]]="","",(1+M1279)*(L1280)-1)</f>
        <v/>
      </c>
    </row>
    <row r="1281" spans="1:13" x14ac:dyDescent="0.25">
      <c r="A1281" s="15" t="str">
        <f t="shared" si="38"/>
        <v/>
      </c>
      <c r="B1281" s="25" t="str">
        <f t="shared" si="39"/>
        <v/>
      </c>
      <c r="C1281" s="3" t="str">
        <f>IF(Table1[[#This Row],[Tesouro Prefixado]]="","",(B1281+1)^(1/252))</f>
        <v/>
      </c>
      <c r="D1281" s="2" t="str">
        <f>IF(Table1[[#This Row],[Column2]]="","",(1+D1280)*(C1281)-1)</f>
        <v/>
      </c>
      <c r="E1281" s="1" t="str">
        <f>IF(Table1[[#This Row],[Column1]]="","",VLOOKUP(A1281,COPOMs!B:E,4)+prêmio_de_risco)</f>
        <v/>
      </c>
      <c r="F1281" s="3" t="str">
        <f>IF(Table1[[#This Row],[Tesouro Selic: Cenário 1]]="","",(E1281+1)^(1/252))</f>
        <v/>
      </c>
      <c r="G1281" s="2" t="str">
        <f>IF(Table1[[#This Row],[Column4]]="","",(1+G1280)*(F1281)-1)</f>
        <v/>
      </c>
      <c r="H1281" s="1" t="str">
        <f>IF(Table1[[#This Row],[Column1]]="","",VLOOKUP(A1281,COPOMs!B:H,7)+prêmio_de_risco)</f>
        <v/>
      </c>
      <c r="I1281" s="3" t="str">
        <f>IF(Table1[[#This Row],[Tesouro Selic: Cenário 2]]="","",(H1281+1)^(1/252))</f>
        <v/>
      </c>
      <c r="J1281" s="2" t="str">
        <f>IF(Table1[[#This Row],[Column6]]="","",(1+J1280)*(I1281)-1)</f>
        <v/>
      </c>
      <c r="K1281" s="1" t="str">
        <f>IF(Table1[[#This Row],[Column1]]="","",VLOOKUP(A1281,COPOMs!B:K,10)+prêmio_de_risco)</f>
        <v/>
      </c>
      <c r="L1281" s="3" t="str">
        <f>IF(Table1[[#This Row],[Tesouro Selic: Cenário 3]]="","",(K1281+1)^(1/252))</f>
        <v/>
      </c>
      <c r="M1281" s="2" t="str">
        <f>IF(Table1[[#This Row],[Column8]]="","",(1+M1280)*(L1281)-1)</f>
        <v/>
      </c>
    </row>
    <row r="1282" spans="1:13" x14ac:dyDescent="0.25">
      <c r="A1282" s="15" t="str">
        <f t="shared" si="38"/>
        <v/>
      </c>
      <c r="B1282" s="25" t="str">
        <f t="shared" si="39"/>
        <v/>
      </c>
      <c r="C1282" s="3" t="str">
        <f>IF(Table1[[#This Row],[Tesouro Prefixado]]="","",(B1282+1)^(1/252))</f>
        <v/>
      </c>
      <c r="D1282" s="2" t="str">
        <f>IF(Table1[[#This Row],[Column2]]="","",(1+D1281)*(C1282)-1)</f>
        <v/>
      </c>
      <c r="E1282" s="1" t="str">
        <f>IF(Table1[[#This Row],[Column1]]="","",VLOOKUP(A1282,COPOMs!B:E,4)+prêmio_de_risco)</f>
        <v/>
      </c>
      <c r="F1282" s="3" t="str">
        <f>IF(Table1[[#This Row],[Tesouro Selic: Cenário 1]]="","",(E1282+1)^(1/252))</f>
        <v/>
      </c>
      <c r="G1282" s="2" t="str">
        <f>IF(Table1[[#This Row],[Column4]]="","",(1+G1281)*(F1282)-1)</f>
        <v/>
      </c>
      <c r="H1282" s="1" t="str">
        <f>IF(Table1[[#This Row],[Column1]]="","",VLOOKUP(A1282,COPOMs!B:H,7)+prêmio_de_risco)</f>
        <v/>
      </c>
      <c r="I1282" s="3" t="str">
        <f>IF(Table1[[#This Row],[Tesouro Selic: Cenário 2]]="","",(H1282+1)^(1/252))</f>
        <v/>
      </c>
      <c r="J1282" s="2" t="str">
        <f>IF(Table1[[#This Row],[Column6]]="","",(1+J1281)*(I1282)-1)</f>
        <v/>
      </c>
      <c r="K1282" s="1" t="str">
        <f>IF(Table1[[#This Row],[Column1]]="","",VLOOKUP(A1282,COPOMs!B:K,10)+prêmio_de_risco)</f>
        <v/>
      </c>
      <c r="L1282" s="3" t="str">
        <f>IF(Table1[[#This Row],[Tesouro Selic: Cenário 3]]="","",(K1282+1)^(1/252))</f>
        <v/>
      </c>
      <c r="M1282" s="2" t="str">
        <f>IF(Table1[[#This Row],[Column8]]="","",(1+M1281)*(L1282)-1)</f>
        <v/>
      </c>
    </row>
    <row r="1283" spans="1:13" x14ac:dyDescent="0.25">
      <c r="A1283" s="15" t="str">
        <f t="shared" ref="A1283:A1346" si="40">IFERROR(IF(WORKDAY(A1282,1,feriados)&lt;=vencimento,WORKDAY(A1282,1,feriados),""),"")</f>
        <v/>
      </c>
      <c r="B1283" s="25" t="str">
        <f t="shared" ref="B1283:B1346" si="41">IF(A1283="","",taxa_pré)</f>
        <v/>
      </c>
      <c r="C1283" s="3" t="str">
        <f>IF(Table1[[#This Row],[Tesouro Prefixado]]="","",(B1283+1)^(1/252))</f>
        <v/>
      </c>
      <c r="D1283" s="2" t="str">
        <f>IF(Table1[[#This Row],[Column2]]="","",(1+D1282)*(C1283)-1)</f>
        <v/>
      </c>
      <c r="E1283" s="1" t="str">
        <f>IF(Table1[[#This Row],[Column1]]="","",VLOOKUP(A1283,COPOMs!B:E,4)+prêmio_de_risco)</f>
        <v/>
      </c>
      <c r="F1283" s="3" t="str">
        <f>IF(Table1[[#This Row],[Tesouro Selic: Cenário 1]]="","",(E1283+1)^(1/252))</f>
        <v/>
      </c>
      <c r="G1283" s="2" t="str">
        <f>IF(Table1[[#This Row],[Column4]]="","",(1+G1282)*(F1283)-1)</f>
        <v/>
      </c>
      <c r="H1283" s="1" t="str">
        <f>IF(Table1[[#This Row],[Column1]]="","",VLOOKUP(A1283,COPOMs!B:H,7)+prêmio_de_risco)</f>
        <v/>
      </c>
      <c r="I1283" s="3" t="str">
        <f>IF(Table1[[#This Row],[Tesouro Selic: Cenário 2]]="","",(H1283+1)^(1/252))</f>
        <v/>
      </c>
      <c r="J1283" s="2" t="str">
        <f>IF(Table1[[#This Row],[Column6]]="","",(1+J1282)*(I1283)-1)</f>
        <v/>
      </c>
      <c r="K1283" s="1" t="str">
        <f>IF(Table1[[#This Row],[Column1]]="","",VLOOKUP(A1283,COPOMs!B:K,10)+prêmio_de_risco)</f>
        <v/>
      </c>
      <c r="L1283" s="3" t="str">
        <f>IF(Table1[[#This Row],[Tesouro Selic: Cenário 3]]="","",(K1283+1)^(1/252))</f>
        <v/>
      </c>
      <c r="M1283" s="2" t="str">
        <f>IF(Table1[[#This Row],[Column8]]="","",(1+M1282)*(L1283)-1)</f>
        <v/>
      </c>
    </row>
    <row r="1284" spans="1:13" x14ac:dyDescent="0.25">
      <c r="A1284" s="15" t="str">
        <f t="shared" si="40"/>
        <v/>
      </c>
      <c r="B1284" s="25" t="str">
        <f t="shared" si="41"/>
        <v/>
      </c>
      <c r="C1284" s="3" t="str">
        <f>IF(Table1[[#This Row],[Tesouro Prefixado]]="","",(B1284+1)^(1/252))</f>
        <v/>
      </c>
      <c r="D1284" s="2" t="str">
        <f>IF(Table1[[#This Row],[Column2]]="","",(1+D1283)*(C1284)-1)</f>
        <v/>
      </c>
      <c r="E1284" s="1" t="str">
        <f>IF(Table1[[#This Row],[Column1]]="","",VLOOKUP(A1284,COPOMs!B:E,4)+prêmio_de_risco)</f>
        <v/>
      </c>
      <c r="F1284" s="3" t="str">
        <f>IF(Table1[[#This Row],[Tesouro Selic: Cenário 1]]="","",(E1284+1)^(1/252))</f>
        <v/>
      </c>
      <c r="G1284" s="2" t="str">
        <f>IF(Table1[[#This Row],[Column4]]="","",(1+G1283)*(F1284)-1)</f>
        <v/>
      </c>
      <c r="H1284" s="1" t="str">
        <f>IF(Table1[[#This Row],[Column1]]="","",VLOOKUP(A1284,COPOMs!B:H,7)+prêmio_de_risco)</f>
        <v/>
      </c>
      <c r="I1284" s="3" t="str">
        <f>IF(Table1[[#This Row],[Tesouro Selic: Cenário 2]]="","",(H1284+1)^(1/252))</f>
        <v/>
      </c>
      <c r="J1284" s="2" t="str">
        <f>IF(Table1[[#This Row],[Column6]]="","",(1+J1283)*(I1284)-1)</f>
        <v/>
      </c>
      <c r="K1284" s="1" t="str">
        <f>IF(Table1[[#This Row],[Column1]]="","",VLOOKUP(A1284,COPOMs!B:K,10)+prêmio_de_risco)</f>
        <v/>
      </c>
      <c r="L1284" s="3" t="str">
        <f>IF(Table1[[#This Row],[Tesouro Selic: Cenário 3]]="","",(K1284+1)^(1/252))</f>
        <v/>
      </c>
      <c r="M1284" s="2" t="str">
        <f>IF(Table1[[#This Row],[Column8]]="","",(1+M1283)*(L1284)-1)</f>
        <v/>
      </c>
    </row>
    <row r="1285" spans="1:13" x14ac:dyDescent="0.25">
      <c r="A1285" s="15" t="str">
        <f t="shared" si="40"/>
        <v/>
      </c>
      <c r="B1285" s="25" t="str">
        <f t="shared" si="41"/>
        <v/>
      </c>
      <c r="C1285" s="3" t="str">
        <f>IF(Table1[[#This Row],[Tesouro Prefixado]]="","",(B1285+1)^(1/252))</f>
        <v/>
      </c>
      <c r="D1285" s="2" t="str">
        <f>IF(Table1[[#This Row],[Column2]]="","",(1+D1284)*(C1285)-1)</f>
        <v/>
      </c>
      <c r="E1285" s="1" t="str">
        <f>IF(Table1[[#This Row],[Column1]]="","",VLOOKUP(A1285,COPOMs!B:E,4)+prêmio_de_risco)</f>
        <v/>
      </c>
      <c r="F1285" s="3" t="str">
        <f>IF(Table1[[#This Row],[Tesouro Selic: Cenário 1]]="","",(E1285+1)^(1/252))</f>
        <v/>
      </c>
      <c r="G1285" s="2" t="str">
        <f>IF(Table1[[#This Row],[Column4]]="","",(1+G1284)*(F1285)-1)</f>
        <v/>
      </c>
      <c r="H1285" s="1" t="str">
        <f>IF(Table1[[#This Row],[Column1]]="","",VLOOKUP(A1285,COPOMs!B:H,7)+prêmio_de_risco)</f>
        <v/>
      </c>
      <c r="I1285" s="3" t="str">
        <f>IF(Table1[[#This Row],[Tesouro Selic: Cenário 2]]="","",(H1285+1)^(1/252))</f>
        <v/>
      </c>
      <c r="J1285" s="2" t="str">
        <f>IF(Table1[[#This Row],[Column6]]="","",(1+J1284)*(I1285)-1)</f>
        <v/>
      </c>
      <c r="K1285" s="1" t="str">
        <f>IF(Table1[[#This Row],[Column1]]="","",VLOOKUP(A1285,COPOMs!B:K,10)+prêmio_de_risco)</f>
        <v/>
      </c>
      <c r="L1285" s="3" t="str">
        <f>IF(Table1[[#This Row],[Tesouro Selic: Cenário 3]]="","",(K1285+1)^(1/252))</f>
        <v/>
      </c>
      <c r="M1285" s="2" t="str">
        <f>IF(Table1[[#This Row],[Column8]]="","",(1+M1284)*(L1285)-1)</f>
        <v/>
      </c>
    </row>
    <row r="1286" spans="1:13" x14ac:dyDescent="0.25">
      <c r="A1286" s="15" t="str">
        <f t="shared" si="40"/>
        <v/>
      </c>
      <c r="B1286" s="25" t="str">
        <f t="shared" si="41"/>
        <v/>
      </c>
      <c r="C1286" s="3" t="str">
        <f>IF(Table1[[#This Row],[Tesouro Prefixado]]="","",(B1286+1)^(1/252))</f>
        <v/>
      </c>
      <c r="D1286" s="2" t="str">
        <f>IF(Table1[[#This Row],[Column2]]="","",(1+D1285)*(C1286)-1)</f>
        <v/>
      </c>
      <c r="E1286" s="1" t="str">
        <f>IF(Table1[[#This Row],[Column1]]="","",VLOOKUP(A1286,COPOMs!B:E,4)+prêmio_de_risco)</f>
        <v/>
      </c>
      <c r="F1286" s="3" t="str">
        <f>IF(Table1[[#This Row],[Tesouro Selic: Cenário 1]]="","",(E1286+1)^(1/252))</f>
        <v/>
      </c>
      <c r="G1286" s="2" t="str">
        <f>IF(Table1[[#This Row],[Column4]]="","",(1+G1285)*(F1286)-1)</f>
        <v/>
      </c>
      <c r="H1286" s="1" t="str">
        <f>IF(Table1[[#This Row],[Column1]]="","",VLOOKUP(A1286,COPOMs!B:H,7)+prêmio_de_risco)</f>
        <v/>
      </c>
      <c r="I1286" s="3" t="str">
        <f>IF(Table1[[#This Row],[Tesouro Selic: Cenário 2]]="","",(H1286+1)^(1/252))</f>
        <v/>
      </c>
      <c r="J1286" s="2" t="str">
        <f>IF(Table1[[#This Row],[Column6]]="","",(1+J1285)*(I1286)-1)</f>
        <v/>
      </c>
      <c r="K1286" s="1" t="str">
        <f>IF(Table1[[#This Row],[Column1]]="","",VLOOKUP(A1286,COPOMs!B:K,10)+prêmio_de_risco)</f>
        <v/>
      </c>
      <c r="L1286" s="3" t="str">
        <f>IF(Table1[[#This Row],[Tesouro Selic: Cenário 3]]="","",(K1286+1)^(1/252))</f>
        <v/>
      </c>
      <c r="M1286" s="2" t="str">
        <f>IF(Table1[[#This Row],[Column8]]="","",(1+M1285)*(L1286)-1)</f>
        <v/>
      </c>
    </row>
    <row r="1287" spans="1:13" x14ac:dyDescent="0.25">
      <c r="A1287" s="15" t="str">
        <f t="shared" si="40"/>
        <v/>
      </c>
      <c r="B1287" s="25" t="str">
        <f t="shared" si="41"/>
        <v/>
      </c>
      <c r="C1287" s="3" t="str">
        <f>IF(Table1[[#This Row],[Tesouro Prefixado]]="","",(B1287+1)^(1/252))</f>
        <v/>
      </c>
      <c r="D1287" s="2" t="str">
        <f>IF(Table1[[#This Row],[Column2]]="","",(1+D1286)*(C1287)-1)</f>
        <v/>
      </c>
      <c r="E1287" s="1" t="str">
        <f>IF(Table1[[#This Row],[Column1]]="","",VLOOKUP(A1287,COPOMs!B:E,4)+prêmio_de_risco)</f>
        <v/>
      </c>
      <c r="F1287" s="3" t="str">
        <f>IF(Table1[[#This Row],[Tesouro Selic: Cenário 1]]="","",(E1287+1)^(1/252))</f>
        <v/>
      </c>
      <c r="G1287" s="2" t="str">
        <f>IF(Table1[[#This Row],[Column4]]="","",(1+G1286)*(F1287)-1)</f>
        <v/>
      </c>
      <c r="H1287" s="1" t="str">
        <f>IF(Table1[[#This Row],[Column1]]="","",VLOOKUP(A1287,COPOMs!B:H,7)+prêmio_de_risco)</f>
        <v/>
      </c>
      <c r="I1287" s="3" t="str">
        <f>IF(Table1[[#This Row],[Tesouro Selic: Cenário 2]]="","",(H1287+1)^(1/252))</f>
        <v/>
      </c>
      <c r="J1287" s="2" t="str">
        <f>IF(Table1[[#This Row],[Column6]]="","",(1+J1286)*(I1287)-1)</f>
        <v/>
      </c>
      <c r="K1287" s="1" t="str">
        <f>IF(Table1[[#This Row],[Column1]]="","",VLOOKUP(A1287,COPOMs!B:K,10)+prêmio_de_risco)</f>
        <v/>
      </c>
      <c r="L1287" s="3" t="str">
        <f>IF(Table1[[#This Row],[Tesouro Selic: Cenário 3]]="","",(K1287+1)^(1/252))</f>
        <v/>
      </c>
      <c r="M1287" s="2" t="str">
        <f>IF(Table1[[#This Row],[Column8]]="","",(1+M1286)*(L1287)-1)</f>
        <v/>
      </c>
    </row>
    <row r="1288" spans="1:13" x14ac:dyDescent="0.25">
      <c r="A1288" s="15" t="str">
        <f t="shared" si="40"/>
        <v/>
      </c>
      <c r="B1288" s="25" t="str">
        <f t="shared" si="41"/>
        <v/>
      </c>
      <c r="C1288" s="3" t="str">
        <f>IF(Table1[[#This Row],[Tesouro Prefixado]]="","",(B1288+1)^(1/252))</f>
        <v/>
      </c>
      <c r="D1288" s="2" t="str">
        <f>IF(Table1[[#This Row],[Column2]]="","",(1+D1287)*(C1288)-1)</f>
        <v/>
      </c>
      <c r="E1288" s="1" t="str">
        <f>IF(Table1[[#This Row],[Column1]]="","",VLOOKUP(A1288,COPOMs!B:E,4)+prêmio_de_risco)</f>
        <v/>
      </c>
      <c r="F1288" s="3" t="str">
        <f>IF(Table1[[#This Row],[Tesouro Selic: Cenário 1]]="","",(E1288+1)^(1/252))</f>
        <v/>
      </c>
      <c r="G1288" s="2" t="str">
        <f>IF(Table1[[#This Row],[Column4]]="","",(1+G1287)*(F1288)-1)</f>
        <v/>
      </c>
      <c r="H1288" s="1" t="str">
        <f>IF(Table1[[#This Row],[Column1]]="","",VLOOKUP(A1288,COPOMs!B:H,7)+prêmio_de_risco)</f>
        <v/>
      </c>
      <c r="I1288" s="3" t="str">
        <f>IF(Table1[[#This Row],[Tesouro Selic: Cenário 2]]="","",(H1288+1)^(1/252))</f>
        <v/>
      </c>
      <c r="J1288" s="2" t="str">
        <f>IF(Table1[[#This Row],[Column6]]="","",(1+J1287)*(I1288)-1)</f>
        <v/>
      </c>
      <c r="K1288" s="1" t="str">
        <f>IF(Table1[[#This Row],[Column1]]="","",VLOOKUP(A1288,COPOMs!B:K,10)+prêmio_de_risco)</f>
        <v/>
      </c>
      <c r="L1288" s="3" t="str">
        <f>IF(Table1[[#This Row],[Tesouro Selic: Cenário 3]]="","",(K1288+1)^(1/252))</f>
        <v/>
      </c>
      <c r="M1288" s="2" t="str">
        <f>IF(Table1[[#This Row],[Column8]]="","",(1+M1287)*(L1288)-1)</f>
        <v/>
      </c>
    </row>
    <row r="1289" spans="1:13" x14ac:dyDescent="0.25">
      <c r="A1289" s="15" t="str">
        <f t="shared" si="40"/>
        <v/>
      </c>
      <c r="B1289" s="25" t="str">
        <f t="shared" si="41"/>
        <v/>
      </c>
      <c r="C1289" s="3" t="str">
        <f>IF(Table1[[#This Row],[Tesouro Prefixado]]="","",(B1289+1)^(1/252))</f>
        <v/>
      </c>
      <c r="D1289" s="2" t="str">
        <f>IF(Table1[[#This Row],[Column2]]="","",(1+D1288)*(C1289)-1)</f>
        <v/>
      </c>
      <c r="E1289" s="1" t="str">
        <f>IF(Table1[[#This Row],[Column1]]="","",VLOOKUP(A1289,COPOMs!B:E,4)+prêmio_de_risco)</f>
        <v/>
      </c>
      <c r="F1289" s="3" t="str">
        <f>IF(Table1[[#This Row],[Tesouro Selic: Cenário 1]]="","",(E1289+1)^(1/252))</f>
        <v/>
      </c>
      <c r="G1289" s="2" t="str">
        <f>IF(Table1[[#This Row],[Column4]]="","",(1+G1288)*(F1289)-1)</f>
        <v/>
      </c>
      <c r="H1289" s="1" t="str">
        <f>IF(Table1[[#This Row],[Column1]]="","",VLOOKUP(A1289,COPOMs!B:H,7)+prêmio_de_risco)</f>
        <v/>
      </c>
      <c r="I1289" s="3" t="str">
        <f>IF(Table1[[#This Row],[Tesouro Selic: Cenário 2]]="","",(H1289+1)^(1/252))</f>
        <v/>
      </c>
      <c r="J1289" s="2" t="str">
        <f>IF(Table1[[#This Row],[Column6]]="","",(1+J1288)*(I1289)-1)</f>
        <v/>
      </c>
      <c r="K1289" s="1" t="str">
        <f>IF(Table1[[#This Row],[Column1]]="","",VLOOKUP(A1289,COPOMs!B:K,10)+prêmio_de_risco)</f>
        <v/>
      </c>
      <c r="L1289" s="3" t="str">
        <f>IF(Table1[[#This Row],[Tesouro Selic: Cenário 3]]="","",(K1289+1)^(1/252))</f>
        <v/>
      </c>
      <c r="M1289" s="2" t="str">
        <f>IF(Table1[[#This Row],[Column8]]="","",(1+M1288)*(L1289)-1)</f>
        <v/>
      </c>
    </row>
    <row r="1290" spans="1:13" x14ac:dyDescent="0.25">
      <c r="A1290" s="15" t="str">
        <f t="shared" si="40"/>
        <v/>
      </c>
      <c r="B1290" s="25" t="str">
        <f t="shared" si="41"/>
        <v/>
      </c>
      <c r="C1290" s="3" t="str">
        <f>IF(Table1[[#This Row],[Tesouro Prefixado]]="","",(B1290+1)^(1/252))</f>
        <v/>
      </c>
      <c r="D1290" s="2" t="str">
        <f>IF(Table1[[#This Row],[Column2]]="","",(1+D1289)*(C1290)-1)</f>
        <v/>
      </c>
      <c r="E1290" s="1" t="str">
        <f>IF(Table1[[#This Row],[Column1]]="","",VLOOKUP(A1290,COPOMs!B:E,4)+prêmio_de_risco)</f>
        <v/>
      </c>
      <c r="F1290" s="3" t="str">
        <f>IF(Table1[[#This Row],[Tesouro Selic: Cenário 1]]="","",(E1290+1)^(1/252))</f>
        <v/>
      </c>
      <c r="G1290" s="2" t="str">
        <f>IF(Table1[[#This Row],[Column4]]="","",(1+G1289)*(F1290)-1)</f>
        <v/>
      </c>
      <c r="H1290" s="1" t="str">
        <f>IF(Table1[[#This Row],[Column1]]="","",VLOOKUP(A1290,COPOMs!B:H,7)+prêmio_de_risco)</f>
        <v/>
      </c>
      <c r="I1290" s="3" t="str">
        <f>IF(Table1[[#This Row],[Tesouro Selic: Cenário 2]]="","",(H1290+1)^(1/252))</f>
        <v/>
      </c>
      <c r="J1290" s="2" t="str">
        <f>IF(Table1[[#This Row],[Column6]]="","",(1+J1289)*(I1290)-1)</f>
        <v/>
      </c>
      <c r="K1290" s="1" t="str">
        <f>IF(Table1[[#This Row],[Column1]]="","",VLOOKUP(A1290,COPOMs!B:K,10)+prêmio_de_risco)</f>
        <v/>
      </c>
      <c r="L1290" s="3" t="str">
        <f>IF(Table1[[#This Row],[Tesouro Selic: Cenário 3]]="","",(K1290+1)^(1/252))</f>
        <v/>
      </c>
      <c r="M1290" s="2" t="str">
        <f>IF(Table1[[#This Row],[Column8]]="","",(1+M1289)*(L1290)-1)</f>
        <v/>
      </c>
    </row>
    <row r="1291" spans="1:13" x14ac:dyDescent="0.25">
      <c r="A1291" s="15" t="str">
        <f t="shared" si="40"/>
        <v/>
      </c>
      <c r="B1291" s="25" t="str">
        <f t="shared" si="41"/>
        <v/>
      </c>
      <c r="C1291" s="3" t="str">
        <f>IF(Table1[[#This Row],[Tesouro Prefixado]]="","",(B1291+1)^(1/252))</f>
        <v/>
      </c>
      <c r="D1291" s="2" t="str">
        <f>IF(Table1[[#This Row],[Column2]]="","",(1+D1290)*(C1291)-1)</f>
        <v/>
      </c>
      <c r="E1291" s="1" t="str">
        <f>IF(Table1[[#This Row],[Column1]]="","",VLOOKUP(A1291,COPOMs!B:E,4)+prêmio_de_risco)</f>
        <v/>
      </c>
      <c r="F1291" s="3" t="str">
        <f>IF(Table1[[#This Row],[Tesouro Selic: Cenário 1]]="","",(E1291+1)^(1/252))</f>
        <v/>
      </c>
      <c r="G1291" s="2" t="str">
        <f>IF(Table1[[#This Row],[Column4]]="","",(1+G1290)*(F1291)-1)</f>
        <v/>
      </c>
      <c r="H1291" s="1" t="str">
        <f>IF(Table1[[#This Row],[Column1]]="","",VLOOKUP(A1291,COPOMs!B:H,7)+prêmio_de_risco)</f>
        <v/>
      </c>
      <c r="I1291" s="3" t="str">
        <f>IF(Table1[[#This Row],[Tesouro Selic: Cenário 2]]="","",(H1291+1)^(1/252))</f>
        <v/>
      </c>
      <c r="J1291" s="2" t="str">
        <f>IF(Table1[[#This Row],[Column6]]="","",(1+J1290)*(I1291)-1)</f>
        <v/>
      </c>
      <c r="K1291" s="1" t="str">
        <f>IF(Table1[[#This Row],[Column1]]="","",VLOOKUP(A1291,COPOMs!B:K,10)+prêmio_de_risco)</f>
        <v/>
      </c>
      <c r="L1291" s="3" t="str">
        <f>IF(Table1[[#This Row],[Tesouro Selic: Cenário 3]]="","",(K1291+1)^(1/252))</f>
        <v/>
      </c>
      <c r="M1291" s="2" t="str">
        <f>IF(Table1[[#This Row],[Column8]]="","",(1+M1290)*(L1291)-1)</f>
        <v/>
      </c>
    </row>
    <row r="1292" spans="1:13" x14ac:dyDescent="0.25">
      <c r="A1292" s="15" t="str">
        <f t="shared" si="40"/>
        <v/>
      </c>
      <c r="B1292" s="25" t="str">
        <f t="shared" si="41"/>
        <v/>
      </c>
      <c r="C1292" s="3" t="str">
        <f>IF(Table1[[#This Row],[Tesouro Prefixado]]="","",(B1292+1)^(1/252))</f>
        <v/>
      </c>
      <c r="D1292" s="2" t="str">
        <f>IF(Table1[[#This Row],[Column2]]="","",(1+D1291)*(C1292)-1)</f>
        <v/>
      </c>
      <c r="E1292" s="1" t="str">
        <f>IF(Table1[[#This Row],[Column1]]="","",VLOOKUP(A1292,COPOMs!B:E,4)+prêmio_de_risco)</f>
        <v/>
      </c>
      <c r="F1292" s="3" t="str">
        <f>IF(Table1[[#This Row],[Tesouro Selic: Cenário 1]]="","",(E1292+1)^(1/252))</f>
        <v/>
      </c>
      <c r="G1292" s="2" t="str">
        <f>IF(Table1[[#This Row],[Column4]]="","",(1+G1291)*(F1292)-1)</f>
        <v/>
      </c>
      <c r="H1292" s="1" t="str">
        <f>IF(Table1[[#This Row],[Column1]]="","",VLOOKUP(A1292,COPOMs!B:H,7)+prêmio_de_risco)</f>
        <v/>
      </c>
      <c r="I1292" s="3" t="str">
        <f>IF(Table1[[#This Row],[Tesouro Selic: Cenário 2]]="","",(H1292+1)^(1/252))</f>
        <v/>
      </c>
      <c r="J1292" s="2" t="str">
        <f>IF(Table1[[#This Row],[Column6]]="","",(1+J1291)*(I1292)-1)</f>
        <v/>
      </c>
      <c r="K1292" s="1" t="str">
        <f>IF(Table1[[#This Row],[Column1]]="","",VLOOKUP(A1292,COPOMs!B:K,10)+prêmio_de_risco)</f>
        <v/>
      </c>
      <c r="L1292" s="3" t="str">
        <f>IF(Table1[[#This Row],[Tesouro Selic: Cenário 3]]="","",(K1292+1)^(1/252))</f>
        <v/>
      </c>
      <c r="M1292" s="2" t="str">
        <f>IF(Table1[[#This Row],[Column8]]="","",(1+M1291)*(L1292)-1)</f>
        <v/>
      </c>
    </row>
    <row r="1293" spans="1:13" x14ac:dyDescent="0.25">
      <c r="A1293" s="15" t="str">
        <f t="shared" si="40"/>
        <v/>
      </c>
      <c r="B1293" s="25" t="str">
        <f t="shared" si="41"/>
        <v/>
      </c>
      <c r="C1293" s="3" t="str">
        <f>IF(Table1[[#This Row],[Tesouro Prefixado]]="","",(B1293+1)^(1/252))</f>
        <v/>
      </c>
      <c r="D1293" s="2" t="str">
        <f>IF(Table1[[#This Row],[Column2]]="","",(1+D1292)*(C1293)-1)</f>
        <v/>
      </c>
      <c r="E1293" s="1" t="str">
        <f>IF(Table1[[#This Row],[Column1]]="","",VLOOKUP(A1293,COPOMs!B:E,4)+prêmio_de_risco)</f>
        <v/>
      </c>
      <c r="F1293" s="3" t="str">
        <f>IF(Table1[[#This Row],[Tesouro Selic: Cenário 1]]="","",(E1293+1)^(1/252))</f>
        <v/>
      </c>
      <c r="G1293" s="2" t="str">
        <f>IF(Table1[[#This Row],[Column4]]="","",(1+G1292)*(F1293)-1)</f>
        <v/>
      </c>
      <c r="H1293" s="1" t="str">
        <f>IF(Table1[[#This Row],[Column1]]="","",VLOOKUP(A1293,COPOMs!B:H,7)+prêmio_de_risco)</f>
        <v/>
      </c>
      <c r="I1293" s="3" t="str">
        <f>IF(Table1[[#This Row],[Tesouro Selic: Cenário 2]]="","",(H1293+1)^(1/252))</f>
        <v/>
      </c>
      <c r="J1293" s="2" t="str">
        <f>IF(Table1[[#This Row],[Column6]]="","",(1+J1292)*(I1293)-1)</f>
        <v/>
      </c>
      <c r="K1293" s="1" t="str">
        <f>IF(Table1[[#This Row],[Column1]]="","",VLOOKUP(A1293,COPOMs!B:K,10)+prêmio_de_risco)</f>
        <v/>
      </c>
      <c r="L1293" s="3" t="str">
        <f>IF(Table1[[#This Row],[Tesouro Selic: Cenário 3]]="","",(K1293+1)^(1/252))</f>
        <v/>
      </c>
      <c r="M1293" s="2" t="str">
        <f>IF(Table1[[#This Row],[Column8]]="","",(1+M1292)*(L1293)-1)</f>
        <v/>
      </c>
    </row>
    <row r="1294" spans="1:13" x14ac:dyDescent="0.25">
      <c r="A1294" s="15" t="str">
        <f t="shared" si="40"/>
        <v/>
      </c>
      <c r="B1294" s="25" t="str">
        <f t="shared" si="41"/>
        <v/>
      </c>
      <c r="C1294" s="3" t="str">
        <f>IF(Table1[[#This Row],[Tesouro Prefixado]]="","",(B1294+1)^(1/252))</f>
        <v/>
      </c>
      <c r="D1294" s="2" t="str">
        <f>IF(Table1[[#This Row],[Column2]]="","",(1+D1293)*(C1294)-1)</f>
        <v/>
      </c>
      <c r="E1294" s="1" t="str">
        <f>IF(Table1[[#This Row],[Column1]]="","",VLOOKUP(A1294,COPOMs!B:E,4)+prêmio_de_risco)</f>
        <v/>
      </c>
      <c r="F1294" s="3" t="str">
        <f>IF(Table1[[#This Row],[Tesouro Selic: Cenário 1]]="","",(E1294+1)^(1/252))</f>
        <v/>
      </c>
      <c r="G1294" s="2" t="str">
        <f>IF(Table1[[#This Row],[Column4]]="","",(1+G1293)*(F1294)-1)</f>
        <v/>
      </c>
      <c r="H1294" s="1" t="str">
        <f>IF(Table1[[#This Row],[Column1]]="","",VLOOKUP(A1294,COPOMs!B:H,7)+prêmio_de_risco)</f>
        <v/>
      </c>
      <c r="I1294" s="3" t="str">
        <f>IF(Table1[[#This Row],[Tesouro Selic: Cenário 2]]="","",(H1294+1)^(1/252))</f>
        <v/>
      </c>
      <c r="J1294" s="2" t="str">
        <f>IF(Table1[[#This Row],[Column6]]="","",(1+J1293)*(I1294)-1)</f>
        <v/>
      </c>
      <c r="K1294" s="1" t="str">
        <f>IF(Table1[[#This Row],[Column1]]="","",VLOOKUP(A1294,COPOMs!B:K,10)+prêmio_de_risco)</f>
        <v/>
      </c>
      <c r="L1294" s="3" t="str">
        <f>IF(Table1[[#This Row],[Tesouro Selic: Cenário 3]]="","",(K1294+1)^(1/252))</f>
        <v/>
      </c>
      <c r="M1294" s="2" t="str">
        <f>IF(Table1[[#This Row],[Column8]]="","",(1+M1293)*(L1294)-1)</f>
        <v/>
      </c>
    </row>
    <row r="1295" spans="1:13" x14ac:dyDescent="0.25">
      <c r="A1295" s="15" t="str">
        <f t="shared" si="40"/>
        <v/>
      </c>
      <c r="B1295" s="25" t="str">
        <f t="shared" si="41"/>
        <v/>
      </c>
      <c r="C1295" s="3" t="str">
        <f>IF(Table1[[#This Row],[Tesouro Prefixado]]="","",(B1295+1)^(1/252))</f>
        <v/>
      </c>
      <c r="D1295" s="2" t="str">
        <f>IF(Table1[[#This Row],[Column2]]="","",(1+D1294)*(C1295)-1)</f>
        <v/>
      </c>
      <c r="E1295" s="1" t="str">
        <f>IF(Table1[[#This Row],[Column1]]="","",VLOOKUP(A1295,COPOMs!B:E,4)+prêmio_de_risco)</f>
        <v/>
      </c>
      <c r="F1295" s="3" t="str">
        <f>IF(Table1[[#This Row],[Tesouro Selic: Cenário 1]]="","",(E1295+1)^(1/252))</f>
        <v/>
      </c>
      <c r="G1295" s="2" t="str">
        <f>IF(Table1[[#This Row],[Column4]]="","",(1+G1294)*(F1295)-1)</f>
        <v/>
      </c>
      <c r="H1295" s="1" t="str">
        <f>IF(Table1[[#This Row],[Column1]]="","",VLOOKUP(A1295,COPOMs!B:H,7)+prêmio_de_risco)</f>
        <v/>
      </c>
      <c r="I1295" s="3" t="str">
        <f>IF(Table1[[#This Row],[Tesouro Selic: Cenário 2]]="","",(H1295+1)^(1/252))</f>
        <v/>
      </c>
      <c r="J1295" s="2" t="str">
        <f>IF(Table1[[#This Row],[Column6]]="","",(1+J1294)*(I1295)-1)</f>
        <v/>
      </c>
      <c r="K1295" s="1" t="str">
        <f>IF(Table1[[#This Row],[Column1]]="","",VLOOKUP(A1295,COPOMs!B:K,10)+prêmio_de_risco)</f>
        <v/>
      </c>
      <c r="L1295" s="3" t="str">
        <f>IF(Table1[[#This Row],[Tesouro Selic: Cenário 3]]="","",(K1295+1)^(1/252))</f>
        <v/>
      </c>
      <c r="M1295" s="2" t="str">
        <f>IF(Table1[[#This Row],[Column8]]="","",(1+M1294)*(L1295)-1)</f>
        <v/>
      </c>
    </row>
    <row r="1296" spans="1:13" x14ac:dyDescent="0.25">
      <c r="A1296" s="15" t="str">
        <f t="shared" si="40"/>
        <v/>
      </c>
      <c r="B1296" s="25" t="str">
        <f t="shared" si="41"/>
        <v/>
      </c>
      <c r="C1296" s="3" t="str">
        <f>IF(Table1[[#This Row],[Tesouro Prefixado]]="","",(B1296+1)^(1/252))</f>
        <v/>
      </c>
      <c r="D1296" s="2" t="str">
        <f>IF(Table1[[#This Row],[Column2]]="","",(1+D1295)*(C1296)-1)</f>
        <v/>
      </c>
      <c r="E1296" s="1" t="str">
        <f>IF(Table1[[#This Row],[Column1]]="","",VLOOKUP(A1296,COPOMs!B:E,4)+prêmio_de_risco)</f>
        <v/>
      </c>
      <c r="F1296" s="3" t="str">
        <f>IF(Table1[[#This Row],[Tesouro Selic: Cenário 1]]="","",(E1296+1)^(1/252))</f>
        <v/>
      </c>
      <c r="G1296" s="2" t="str">
        <f>IF(Table1[[#This Row],[Column4]]="","",(1+G1295)*(F1296)-1)</f>
        <v/>
      </c>
      <c r="H1296" s="1" t="str">
        <f>IF(Table1[[#This Row],[Column1]]="","",VLOOKUP(A1296,COPOMs!B:H,7)+prêmio_de_risco)</f>
        <v/>
      </c>
      <c r="I1296" s="3" t="str">
        <f>IF(Table1[[#This Row],[Tesouro Selic: Cenário 2]]="","",(H1296+1)^(1/252))</f>
        <v/>
      </c>
      <c r="J1296" s="2" t="str">
        <f>IF(Table1[[#This Row],[Column6]]="","",(1+J1295)*(I1296)-1)</f>
        <v/>
      </c>
      <c r="K1296" s="1" t="str">
        <f>IF(Table1[[#This Row],[Column1]]="","",VLOOKUP(A1296,COPOMs!B:K,10)+prêmio_de_risco)</f>
        <v/>
      </c>
      <c r="L1296" s="3" t="str">
        <f>IF(Table1[[#This Row],[Tesouro Selic: Cenário 3]]="","",(K1296+1)^(1/252))</f>
        <v/>
      </c>
      <c r="M1296" s="2" t="str">
        <f>IF(Table1[[#This Row],[Column8]]="","",(1+M1295)*(L1296)-1)</f>
        <v/>
      </c>
    </row>
    <row r="1297" spans="1:13" x14ac:dyDescent="0.25">
      <c r="A1297" s="15" t="str">
        <f t="shared" si="40"/>
        <v/>
      </c>
      <c r="B1297" s="25" t="str">
        <f t="shared" si="41"/>
        <v/>
      </c>
      <c r="C1297" s="3" t="str">
        <f>IF(Table1[[#This Row],[Tesouro Prefixado]]="","",(B1297+1)^(1/252))</f>
        <v/>
      </c>
      <c r="D1297" s="2" t="str">
        <f>IF(Table1[[#This Row],[Column2]]="","",(1+D1296)*(C1297)-1)</f>
        <v/>
      </c>
      <c r="E1297" s="1" t="str">
        <f>IF(Table1[[#This Row],[Column1]]="","",VLOOKUP(A1297,COPOMs!B:E,4)+prêmio_de_risco)</f>
        <v/>
      </c>
      <c r="F1297" s="3" t="str">
        <f>IF(Table1[[#This Row],[Tesouro Selic: Cenário 1]]="","",(E1297+1)^(1/252))</f>
        <v/>
      </c>
      <c r="G1297" s="2" t="str">
        <f>IF(Table1[[#This Row],[Column4]]="","",(1+G1296)*(F1297)-1)</f>
        <v/>
      </c>
      <c r="H1297" s="1" t="str">
        <f>IF(Table1[[#This Row],[Column1]]="","",VLOOKUP(A1297,COPOMs!B:H,7)+prêmio_de_risco)</f>
        <v/>
      </c>
      <c r="I1297" s="3" t="str">
        <f>IF(Table1[[#This Row],[Tesouro Selic: Cenário 2]]="","",(H1297+1)^(1/252))</f>
        <v/>
      </c>
      <c r="J1297" s="2" t="str">
        <f>IF(Table1[[#This Row],[Column6]]="","",(1+J1296)*(I1297)-1)</f>
        <v/>
      </c>
      <c r="K1297" s="1" t="str">
        <f>IF(Table1[[#This Row],[Column1]]="","",VLOOKUP(A1297,COPOMs!B:K,10)+prêmio_de_risco)</f>
        <v/>
      </c>
      <c r="L1297" s="3" t="str">
        <f>IF(Table1[[#This Row],[Tesouro Selic: Cenário 3]]="","",(K1297+1)^(1/252))</f>
        <v/>
      </c>
      <c r="M1297" s="2" t="str">
        <f>IF(Table1[[#This Row],[Column8]]="","",(1+M1296)*(L1297)-1)</f>
        <v/>
      </c>
    </row>
    <row r="1298" spans="1:13" x14ac:dyDescent="0.25">
      <c r="A1298" s="15" t="str">
        <f t="shared" si="40"/>
        <v/>
      </c>
      <c r="B1298" s="25" t="str">
        <f t="shared" si="41"/>
        <v/>
      </c>
      <c r="C1298" s="3" t="str">
        <f>IF(Table1[[#This Row],[Tesouro Prefixado]]="","",(B1298+1)^(1/252))</f>
        <v/>
      </c>
      <c r="D1298" s="2" t="str">
        <f>IF(Table1[[#This Row],[Column2]]="","",(1+D1297)*(C1298)-1)</f>
        <v/>
      </c>
      <c r="E1298" s="1" t="str">
        <f>IF(Table1[[#This Row],[Column1]]="","",VLOOKUP(A1298,COPOMs!B:E,4)+prêmio_de_risco)</f>
        <v/>
      </c>
      <c r="F1298" s="3" t="str">
        <f>IF(Table1[[#This Row],[Tesouro Selic: Cenário 1]]="","",(E1298+1)^(1/252))</f>
        <v/>
      </c>
      <c r="G1298" s="2" t="str">
        <f>IF(Table1[[#This Row],[Column4]]="","",(1+G1297)*(F1298)-1)</f>
        <v/>
      </c>
      <c r="H1298" s="1" t="str">
        <f>IF(Table1[[#This Row],[Column1]]="","",VLOOKUP(A1298,COPOMs!B:H,7)+prêmio_de_risco)</f>
        <v/>
      </c>
      <c r="I1298" s="3" t="str">
        <f>IF(Table1[[#This Row],[Tesouro Selic: Cenário 2]]="","",(H1298+1)^(1/252))</f>
        <v/>
      </c>
      <c r="J1298" s="2" t="str">
        <f>IF(Table1[[#This Row],[Column6]]="","",(1+J1297)*(I1298)-1)</f>
        <v/>
      </c>
      <c r="K1298" s="1" t="str">
        <f>IF(Table1[[#This Row],[Column1]]="","",VLOOKUP(A1298,COPOMs!B:K,10)+prêmio_de_risco)</f>
        <v/>
      </c>
      <c r="L1298" s="3" t="str">
        <f>IF(Table1[[#This Row],[Tesouro Selic: Cenário 3]]="","",(K1298+1)^(1/252))</f>
        <v/>
      </c>
      <c r="M1298" s="2" t="str">
        <f>IF(Table1[[#This Row],[Column8]]="","",(1+M1297)*(L1298)-1)</f>
        <v/>
      </c>
    </row>
    <row r="1299" spans="1:13" x14ac:dyDescent="0.25">
      <c r="A1299" s="15" t="str">
        <f t="shared" si="40"/>
        <v/>
      </c>
      <c r="B1299" s="25" t="str">
        <f t="shared" si="41"/>
        <v/>
      </c>
      <c r="C1299" s="3" t="str">
        <f>IF(Table1[[#This Row],[Tesouro Prefixado]]="","",(B1299+1)^(1/252))</f>
        <v/>
      </c>
      <c r="D1299" s="2" t="str">
        <f>IF(Table1[[#This Row],[Column2]]="","",(1+D1298)*(C1299)-1)</f>
        <v/>
      </c>
      <c r="E1299" s="1" t="str">
        <f>IF(Table1[[#This Row],[Column1]]="","",VLOOKUP(A1299,COPOMs!B:E,4)+prêmio_de_risco)</f>
        <v/>
      </c>
      <c r="F1299" s="3" t="str">
        <f>IF(Table1[[#This Row],[Tesouro Selic: Cenário 1]]="","",(E1299+1)^(1/252))</f>
        <v/>
      </c>
      <c r="G1299" s="2" t="str">
        <f>IF(Table1[[#This Row],[Column4]]="","",(1+G1298)*(F1299)-1)</f>
        <v/>
      </c>
      <c r="H1299" s="1" t="str">
        <f>IF(Table1[[#This Row],[Column1]]="","",VLOOKUP(A1299,COPOMs!B:H,7)+prêmio_de_risco)</f>
        <v/>
      </c>
      <c r="I1299" s="3" t="str">
        <f>IF(Table1[[#This Row],[Tesouro Selic: Cenário 2]]="","",(H1299+1)^(1/252))</f>
        <v/>
      </c>
      <c r="J1299" s="2" t="str">
        <f>IF(Table1[[#This Row],[Column6]]="","",(1+J1298)*(I1299)-1)</f>
        <v/>
      </c>
      <c r="K1299" s="1" t="str">
        <f>IF(Table1[[#This Row],[Column1]]="","",VLOOKUP(A1299,COPOMs!B:K,10)+prêmio_de_risco)</f>
        <v/>
      </c>
      <c r="L1299" s="3" t="str">
        <f>IF(Table1[[#This Row],[Tesouro Selic: Cenário 3]]="","",(K1299+1)^(1/252))</f>
        <v/>
      </c>
      <c r="M1299" s="2" t="str">
        <f>IF(Table1[[#This Row],[Column8]]="","",(1+M1298)*(L1299)-1)</f>
        <v/>
      </c>
    </row>
    <row r="1300" spans="1:13" x14ac:dyDescent="0.25">
      <c r="A1300" s="15" t="str">
        <f t="shared" si="40"/>
        <v/>
      </c>
      <c r="B1300" s="25" t="str">
        <f t="shared" si="41"/>
        <v/>
      </c>
      <c r="C1300" s="3" t="str">
        <f>IF(Table1[[#This Row],[Tesouro Prefixado]]="","",(B1300+1)^(1/252))</f>
        <v/>
      </c>
      <c r="D1300" s="2" t="str">
        <f>IF(Table1[[#This Row],[Column2]]="","",(1+D1299)*(C1300)-1)</f>
        <v/>
      </c>
      <c r="E1300" s="1" t="str">
        <f>IF(Table1[[#This Row],[Column1]]="","",VLOOKUP(A1300,COPOMs!B:E,4)+prêmio_de_risco)</f>
        <v/>
      </c>
      <c r="F1300" s="3" t="str">
        <f>IF(Table1[[#This Row],[Tesouro Selic: Cenário 1]]="","",(E1300+1)^(1/252))</f>
        <v/>
      </c>
      <c r="G1300" s="2" t="str">
        <f>IF(Table1[[#This Row],[Column4]]="","",(1+G1299)*(F1300)-1)</f>
        <v/>
      </c>
      <c r="H1300" s="1" t="str">
        <f>IF(Table1[[#This Row],[Column1]]="","",VLOOKUP(A1300,COPOMs!B:H,7)+prêmio_de_risco)</f>
        <v/>
      </c>
      <c r="I1300" s="3" t="str">
        <f>IF(Table1[[#This Row],[Tesouro Selic: Cenário 2]]="","",(H1300+1)^(1/252))</f>
        <v/>
      </c>
      <c r="J1300" s="2" t="str">
        <f>IF(Table1[[#This Row],[Column6]]="","",(1+J1299)*(I1300)-1)</f>
        <v/>
      </c>
      <c r="K1300" s="1" t="str">
        <f>IF(Table1[[#This Row],[Column1]]="","",VLOOKUP(A1300,COPOMs!B:K,10)+prêmio_de_risco)</f>
        <v/>
      </c>
      <c r="L1300" s="3" t="str">
        <f>IF(Table1[[#This Row],[Tesouro Selic: Cenário 3]]="","",(K1300+1)^(1/252))</f>
        <v/>
      </c>
      <c r="M1300" s="2" t="str">
        <f>IF(Table1[[#This Row],[Column8]]="","",(1+M1299)*(L1300)-1)</f>
        <v/>
      </c>
    </row>
    <row r="1301" spans="1:13" x14ac:dyDescent="0.25">
      <c r="A1301" s="15" t="str">
        <f t="shared" si="40"/>
        <v/>
      </c>
      <c r="B1301" s="25" t="str">
        <f t="shared" si="41"/>
        <v/>
      </c>
      <c r="C1301" s="3" t="str">
        <f>IF(Table1[[#This Row],[Tesouro Prefixado]]="","",(B1301+1)^(1/252))</f>
        <v/>
      </c>
      <c r="D1301" s="2" t="str">
        <f>IF(Table1[[#This Row],[Column2]]="","",(1+D1300)*(C1301)-1)</f>
        <v/>
      </c>
      <c r="E1301" s="1" t="str">
        <f>IF(Table1[[#This Row],[Column1]]="","",VLOOKUP(A1301,COPOMs!B:E,4)+prêmio_de_risco)</f>
        <v/>
      </c>
      <c r="F1301" s="3" t="str">
        <f>IF(Table1[[#This Row],[Tesouro Selic: Cenário 1]]="","",(E1301+1)^(1/252))</f>
        <v/>
      </c>
      <c r="G1301" s="2" t="str">
        <f>IF(Table1[[#This Row],[Column4]]="","",(1+G1300)*(F1301)-1)</f>
        <v/>
      </c>
      <c r="H1301" s="1" t="str">
        <f>IF(Table1[[#This Row],[Column1]]="","",VLOOKUP(A1301,COPOMs!B:H,7)+prêmio_de_risco)</f>
        <v/>
      </c>
      <c r="I1301" s="3" t="str">
        <f>IF(Table1[[#This Row],[Tesouro Selic: Cenário 2]]="","",(H1301+1)^(1/252))</f>
        <v/>
      </c>
      <c r="J1301" s="2" t="str">
        <f>IF(Table1[[#This Row],[Column6]]="","",(1+J1300)*(I1301)-1)</f>
        <v/>
      </c>
      <c r="K1301" s="1" t="str">
        <f>IF(Table1[[#This Row],[Column1]]="","",VLOOKUP(A1301,COPOMs!B:K,10)+prêmio_de_risco)</f>
        <v/>
      </c>
      <c r="L1301" s="3" t="str">
        <f>IF(Table1[[#This Row],[Tesouro Selic: Cenário 3]]="","",(K1301+1)^(1/252))</f>
        <v/>
      </c>
      <c r="M1301" s="2" t="str">
        <f>IF(Table1[[#This Row],[Column8]]="","",(1+M1300)*(L1301)-1)</f>
        <v/>
      </c>
    </row>
    <row r="1302" spans="1:13" x14ac:dyDescent="0.25">
      <c r="A1302" s="15" t="str">
        <f t="shared" si="40"/>
        <v/>
      </c>
      <c r="B1302" s="25" t="str">
        <f t="shared" si="41"/>
        <v/>
      </c>
      <c r="C1302" s="3" t="str">
        <f>IF(Table1[[#This Row],[Tesouro Prefixado]]="","",(B1302+1)^(1/252))</f>
        <v/>
      </c>
      <c r="D1302" s="2" t="str">
        <f>IF(Table1[[#This Row],[Column2]]="","",(1+D1301)*(C1302)-1)</f>
        <v/>
      </c>
      <c r="E1302" s="1" t="str">
        <f>IF(Table1[[#This Row],[Column1]]="","",VLOOKUP(A1302,COPOMs!B:E,4)+prêmio_de_risco)</f>
        <v/>
      </c>
      <c r="F1302" s="3" t="str">
        <f>IF(Table1[[#This Row],[Tesouro Selic: Cenário 1]]="","",(E1302+1)^(1/252))</f>
        <v/>
      </c>
      <c r="G1302" s="2" t="str">
        <f>IF(Table1[[#This Row],[Column4]]="","",(1+G1301)*(F1302)-1)</f>
        <v/>
      </c>
      <c r="H1302" s="1" t="str">
        <f>IF(Table1[[#This Row],[Column1]]="","",VLOOKUP(A1302,COPOMs!B:H,7)+prêmio_de_risco)</f>
        <v/>
      </c>
      <c r="I1302" s="3" t="str">
        <f>IF(Table1[[#This Row],[Tesouro Selic: Cenário 2]]="","",(H1302+1)^(1/252))</f>
        <v/>
      </c>
      <c r="J1302" s="2" t="str">
        <f>IF(Table1[[#This Row],[Column6]]="","",(1+J1301)*(I1302)-1)</f>
        <v/>
      </c>
      <c r="K1302" s="1" t="str">
        <f>IF(Table1[[#This Row],[Column1]]="","",VLOOKUP(A1302,COPOMs!B:K,10)+prêmio_de_risco)</f>
        <v/>
      </c>
      <c r="L1302" s="3" t="str">
        <f>IF(Table1[[#This Row],[Tesouro Selic: Cenário 3]]="","",(K1302+1)^(1/252))</f>
        <v/>
      </c>
      <c r="M1302" s="2" t="str">
        <f>IF(Table1[[#This Row],[Column8]]="","",(1+M1301)*(L1302)-1)</f>
        <v/>
      </c>
    </row>
    <row r="1303" spans="1:13" x14ac:dyDescent="0.25">
      <c r="A1303" s="15" t="str">
        <f t="shared" si="40"/>
        <v/>
      </c>
      <c r="B1303" s="25" t="str">
        <f t="shared" si="41"/>
        <v/>
      </c>
      <c r="C1303" s="3" t="str">
        <f>IF(Table1[[#This Row],[Tesouro Prefixado]]="","",(B1303+1)^(1/252))</f>
        <v/>
      </c>
      <c r="D1303" s="2" t="str">
        <f>IF(Table1[[#This Row],[Column2]]="","",(1+D1302)*(C1303)-1)</f>
        <v/>
      </c>
      <c r="E1303" s="1" t="str">
        <f>IF(Table1[[#This Row],[Column1]]="","",VLOOKUP(A1303,COPOMs!B:E,4)+prêmio_de_risco)</f>
        <v/>
      </c>
      <c r="F1303" s="3" t="str">
        <f>IF(Table1[[#This Row],[Tesouro Selic: Cenário 1]]="","",(E1303+1)^(1/252))</f>
        <v/>
      </c>
      <c r="G1303" s="2" t="str">
        <f>IF(Table1[[#This Row],[Column4]]="","",(1+G1302)*(F1303)-1)</f>
        <v/>
      </c>
      <c r="H1303" s="1" t="str">
        <f>IF(Table1[[#This Row],[Column1]]="","",VLOOKUP(A1303,COPOMs!B:H,7)+prêmio_de_risco)</f>
        <v/>
      </c>
      <c r="I1303" s="3" t="str">
        <f>IF(Table1[[#This Row],[Tesouro Selic: Cenário 2]]="","",(H1303+1)^(1/252))</f>
        <v/>
      </c>
      <c r="J1303" s="2" t="str">
        <f>IF(Table1[[#This Row],[Column6]]="","",(1+J1302)*(I1303)-1)</f>
        <v/>
      </c>
      <c r="K1303" s="1" t="str">
        <f>IF(Table1[[#This Row],[Column1]]="","",VLOOKUP(A1303,COPOMs!B:K,10)+prêmio_de_risco)</f>
        <v/>
      </c>
      <c r="L1303" s="3" t="str">
        <f>IF(Table1[[#This Row],[Tesouro Selic: Cenário 3]]="","",(K1303+1)^(1/252))</f>
        <v/>
      </c>
      <c r="M1303" s="2" t="str">
        <f>IF(Table1[[#This Row],[Column8]]="","",(1+M1302)*(L1303)-1)</f>
        <v/>
      </c>
    </row>
    <row r="1304" spans="1:13" x14ac:dyDescent="0.25">
      <c r="A1304" s="15" t="str">
        <f t="shared" si="40"/>
        <v/>
      </c>
      <c r="B1304" s="25" t="str">
        <f t="shared" si="41"/>
        <v/>
      </c>
      <c r="C1304" s="3" t="str">
        <f>IF(Table1[[#This Row],[Tesouro Prefixado]]="","",(B1304+1)^(1/252))</f>
        <v/>
      </c>
      <c r="D1304" s="2" t="str">
        <f>IF(Table1[[#This Row],[Column2]]="","",(1+D1303)*(C1304)-1)</f>
        <v/>
      </c>
      <c r="E1304" s="1" t="str">
        <f>IF(Table1[[#This Row],[Column1]]="","",VLOOKUP(A1304,COPOMs!B:E,4)+prêmio_de_risco)</f>
        <v/>
      </c>
      <c r="F1304" s="3" t="str">
        <f>IF(Table1[[#This Row],[Tesouro Selic: Cenário 1]]="","",(E1304+1)^(1/252))</f>
        <v/>
      </c>
      <c r="G1304" s="2" t="str">
        <f>IF(Table1[[#This Row],[Column4]]="","",(1+G1303)*(F1304)-1)</f>
        <v/>
      </c>
      <c r="H1304" s="1" t="str">
        <f>IF(Table1[[#This Row],[Column1]]="","",VLOOKUP(A1304,COPOMs!B:H,7)+prêmio_de_risco)</f>
        <v/>
      </c>
      <c r="I1304" s="3" t="str">
        <f>IF(Table1[[#This Row],[Tesouro Selic: Cenário 2]]="","",(H1304+1)^(1/252))</f>
        <v/>
      </c>
      <c r="J1304" s="2" t="str">
        <f>IF(Table1[[#This Row],[Column6]]="","",(1+J1303)*(I1304)-1)</f>
        <v/>
      </c>
      <c r="K1304" s="1" t="str">
        <f>IF(Table1[[#This Row],[Column1]]="","",VLOOKUP(A1304,COPOMs!B:K,10)+prêmio_de_risco)</f>
        <v/>
      </c>
      <c r="L1304" s="3" t="str">
        <f>IF(Table1[[#This Row],[Tesouro Selic: Cenário 3]]="","",(K1304+1)^(1/252))</f>
        <v/>
      </c>
      <c r="M1304" s="2" t="str">
        <f>IF(Table1[[#This Row],[Column8]]="","",(1+M1303)*(L1304)-1)</f>
        <v/>
      </c>
    </row>
    <row r="1305" spans="1:13" x14ac:dyDescent="0.25">
      <c r="A1305" s="15" t="str">
        <f t="shared" si="40"/>
        <v/>
      </c>
      <c r="B1305" s="25" t="str">
        <f t="shared" si="41"/>
        <v/>
      </c>
      <c r="C1305" s="3" t="str">
        <f>IF(Table1[[#This Row],[Tesouro Prefixado]]="","",(B1305+1)^(1/252))</f>
        <v/>
      </c>
      <c r="D1305" s="2" t="str">
        <f>IF(Table1[[#This Row],[Column2]]="","",(1+D1304)*(C1305)-1)</f>
        <v/>
      </c>
      <c r="E1305" s="1" t="str">
        <f>IF(Table1[[#This Row],[Column1]]="","",VLOOKUP(A1305,COPOMs!B:E,4)+prêmio_de_risco)</f>
        <v/>
      </c>
      <c r="F1305" s="3" t="str">
        <f>IF(Table1[[#This Row],[Tesouro Selic: Cenário 1]]="","",(E1305+1)^(1/252))</f>
        <v/>
      </c>
      <c r="G1305" s="2" t="str">
        <f>IF(Table1[[#This Row],[Column4]]="","",(1+G1304)*(F1305)-1)</f>
        <v/>
      </c>
      <c r="H1305" s="1" t="str">
        <f>IF(Table1[[#This Row],[Column1]]="","",VLOOKUP(A1305,COPOMs!B:H,7)+prêmio_de_risco)</f>
        <v/>
      </c>
      <c r="I1305" s="3" t="str">
        <f>IF(Table1[[#This Row],[Tesouro Selic: Cenário 2]]="","",(H1305+1)^(1/252))</f>
        <v/>
      </c>
      <c r="J1305" s="2" t="str">
        <f>IF(Table1[[#This Row],[Column6]]="","",(1+J1304)*(I1305)-1)</f>
        <v/>
      </c>
      <c r="K1305" s="1" t="str">
        <f>IF(Table1[[#This Row],[Column1]]="","",VLOOKUP(A1305,COPOMs!B:K,10)+prêmio_de_risco)</f>
        <v/>
      </c>
      <c r="L1305" s="3" t="str">
        <f>IF(Table1[[#This Row],[Tesouro Selic: Cenário 3]]="","",(K1305+1)^(1/252))</f>
        <v/>
      </c>
      <c r="M1305" s="2" t="str">
        <f>IF(Table1[[#This Row],[Column8]]="","",(1+M1304)*(L1305)-1)</f>
        <v/>
      </c>
    </row>
    <row r="1306" spans="1:13" x14ac:dyDescent="0.25">
      <c r="A1306" s="15" t="str">
        <f t="shared" si="40"/>
        <v/>
      </c>
      <c r="B1306" s="25" t="str">
        <f t="shared" si="41"/>
        <v/>
      </c>
      <c r="C1306" s="3" t="str">
        <f>IF(Table1[[#This Row],[Tesouro Prefixado]]="","",(B1306+1)^(1/252))</f>
        <v/>
      </c>
      <c r="D1306" s="2" t="str">
        <f>IF(Table1[[#This Row],[Column2]]="","",(1+D1305)*(C1306)-1)</f>
        <v/>
      </c>
      <c r="E1306" s="1" t="str">
        <f>IF(Table1[[#This Row],[Column1]]="","",VLOOKUP(A1306,COPOMs!B:E,4)+prêmio_de_risco)</f>
        <v/>
      </c>
      <c r="F1306" s="3" t="str">
        <f>IF(Table1[[#This Row],[Tesouro Selic: Cenário 1]]="","",(E1306+1)^(1/252))</f>
        <v/>
      </c>
      <c r="G1306" s="2" t="str">
        <f>IF(Table1[[#This Row],[Column4]]="","",(1+G1305)*(F1306)-1)</f>
        <v/>
      </c>
      <c r="H1306" s="1" t="str">
        <f>IF(Table1[[#This Row],[Column1]]="","",VLOOKUP(A1306,COPOMs!B:H,7)+prêmio_de_risco)</f>
        <v/>
      </c>
      <c r="I1306" s="3" t="str">
        <f>IF(Table1[[#This Row],[Tesouro Selic: Cenário 2]]="","",(H1306+1)^(1/252))</f>
        <v/>
      </c>
      <c r="J1306" s="2" t="str">
        <f>IF(Table1[[#This Row],[Column6]]="","",(1+J1305)*(I1306)-1)</f>
        <v/>
      </c>
      <c r="K1306" s="1" t="str">
        <f>IF(Table1[[#This Row],[Column1]]="","",VLOOKUP(A1306,COPOMs!B:K,10)+prêmio_de_risco)</f>
        <v/>
      </c>
      <c r="L1306" s="3" t="str">
        <f>IF(Table1[[#This Row],[Tesouro Selic: Cenário 3]]="","",(K1306+1)^(1/252))</f>
        <v/>
      </c>
      <c r="M1306" s="2" t="str">
        <f>IF(Table1[[#This Row],[Column8]]="","",(1+M1305)*(L1306)-1)</f>
        <v/>
      </c>
    </row>
    <row r="1307" spans="1:13" x14ac:dyDescent="0.25">
      <c r="A1307" s="15" t="str">
        <f t="shared" si="40"/>
        <v/>
      </c>
      <c r="B1307" s="25" t="str">
        <f t="shared" si="41"/>
        <v/>
      </c>
      <c r="C1307" s="3" t="str">
        <f>IF(Table1[[#This Row],[Tesouro Prefixado]]="","",(B1307+1)^(1/252))</f>
        <v/>
      </c>
      <c r="D1307" s="2" t="str">
        <f>IF(Table1[[#This Row],[Column2]]="","",(1+D1306)*(C1307)-1)</f>
        <v/>
      </c>
      <c r="E1307" s="1" t="str">
        <f>IF(Table1[[#This Row],[Column1]]="","",VLOOKUP(A1307,COPOMs!B:E,4)+prêmio_de_risco)</f>
        <v/>
      </c>
      <c r="F1307" s="3" t="str">
        <f>IF(Table1[[#This Row],[Tesouro Selic: Cenário 1]]="","",(E1307+1)^(1/252))</f>
        <v/>
      </c>
      <c r="G1307" s="2" t="str">
        <f>IF(Table1[[#This Row],[Column4]]="","",(1+G1306)*(F1307)-1)</f>
        <v/>
      </c>
      <c r="H1307" s="1" t="str">
        <f>IF(Table1[[#This Row],[Column1]]="","",VLOOKUP(A1307,COPOMs!B:H,7)+prêmio_de_risco)</f>
        <v/>
      </c>
      <c r="I1307" s="3" t="str">
        <f>IF(Table1[[#This Row],[Tesouro Selic: Cenário 2]]="","",(H1307+1)^(1/252))</f>
        <v/>
      </c>
      <c r="J1307" s="2" t="str">
        <f>IF(Table1[[#This Row],[Column6]]="","",(1+J1306)*(I1307)-1)</f>
        <v/>
      </c>
      <c r="K1307" s="1" t="str">
        <f>IF(Table1[[#This Row],[Column1]]="","",VLOOKUP(A1307,COPOMs!B:K,10)+prêmio_de_risco)</f>
        <v/>
      </c>
      <c r="L1307" s="3" t="str">
        <f>IF(Table1[[#This Row],[Tesouro Selic: Cenário 3]]="","",(K1307+1)^(1/252))</f>
        <v/>
      </c>
      <c r="M1307" s="2" t="str">
        <f>IF(Table1[[#This Row],[Column8]]="","",(1+M1306)*(L1307)-1)</f>
        <v/>
      </c>
    </row>
    <row r="1308" spans="1:13" x14ac:dyDescent="0.25">
      <c r="A1308" s="15" t="str">
        <f t="shared" si="40"/>
        <v/>
      </c>
      <c r="B1308" s="25" t="str">
        <f t="shared" si="41"/>
        <v/>
      </c>
      <c r="C1308" s="3" t="str">
        <f>IF(Table1[[#This Row],[Tesouro Prefixado]]="","",(B1308+1)^(1/252))</f>
        <v/>
      </c>
      <c r="D1308" s="2" t="str">
        <f>IF(Table1[[#This Row],[Column2]]="","",(1+D1307)*(C1308)-1)</f>
        <v/>
      </c>
      <c r="E1308" s="1" t="str">
        <f>IF(Table1[[#This Row],[Column1]]="","",VLOOKUP(A1308,COPOMs!B:E,4)+prêmio_de_risco)</f>
        <v/>
      </c>
      <c r="F1308" s="3" t="str">
        <f>IF(Table1[[#This Row],[Tesouro Selic: Cenário 1]]="","",(E1308+1)^(1/252))</f>
        <v/>
      </c>
      <c r="G1308" s="2" t="str">
        <f>IF(Table1[[#This Row],[Column4]]="","",(1+G1307)*(F1308)-1)</f>
        <v/>
      </c>
      <c r="H1308" s="1" t="str">
        <f>IF(Table1[[#This Row],[Column1]]="","",VLOOKUP(A1308,COPOMs!B:H,7)+prêmio_de_risco)</f>
        <v/>
      </c>
      <c r="I1308" s="3" t="str">
        <f>IF(Table1[[#This Row],[Tesouro Selic: Cenário 2]]="","",(H1308+1)^(1/252))</f>
        <v/>
      </c>
      <c r="J1308" s="2" t="str">
        <f>IF(Table1[[#This Row],[Column6]]="","",(1+J1307)*(I1308)-1)</f>
        <v/>
      </c>
      <c r="K1308" s="1" t="str">
        <f>IF(Table1[[#This Row],[Column1]]="","",VLOOKUP(A1308,COPOMs!B:K,10)+prêmio_de_risco)</f>
        <v/>
      </c>
      <c r="L1308" s="3" t="str">
        <f>IF(Table1[[#This Row],[Tesouro Selic: Cenário 3]]="","",(K1308+1)^(1/252))</f>
        <v/>
      </c>
      <c r="M1308" s="2" t="str">
        <f>IF(Table1[[#This Row],[Column8]]="","",(1+M1307)*(L1308)-1)</f>
        <v/>
      </c>
    </row>
    <row r="1309" spans="1:13" x14ac:dyDescent="0.25">
      <c r="A1309" s="15" t="str">
        <f t="shared" si="40"/>
        <v/>
      </c>
      <c r="B1309" s="25" t="str">
        <f t="shared" si="41"/>
        <v/>
      </c>
      <c r="C1309" s="3" t="str">
        <f>IF(Table1[[#This Row],[Tesouro Prefixado]]="","",(B1309+1)^(1/252))</f>
        <v/>
      </c>
      <c r="D1309" s="2" t="str">
        <f>IF(Table1[[#This Row],[Column2]]="","",(1+D1308)*(C1309)-1)</f>
        <v/>
      </c>
      <c r="E1309" s="1" t="str">
        <f>IF(Table1[[#This Row],[Column1]]="","",VLOOKUP(A1309,COPOMs!B:E,4)+prêmio_de_risco)</f>
        <v/>
      </c>
      <c r="F1309" s="3" t="str">
        <f>IF(Table1[[#This Row],[Tesouro Selic: Cenário 1]]="","",(E1309+1)^(1/252))</f>
        <v/>
      </c>
      <c r="G1309" s="2" t="str">
        <f>IF(Table1[[#This Row],[Column4]]="","",(1+G1308)*(F1309)-1)</f>
        <v/>
      </c>
      <c r="H1309" s="1" t="str">
        <f>IF(Table1[[#This Row],[Column1]]="","",VLOOKUP(A1309,COPOMs!B:H,7)+prêmio_de_risco)</f>
        <v/>
      </c>
      <c r="I1309" s="3" t="str">
        <f>IF(Table1[[#This Row],[Tesouro Selic: Cenário 2]]="","",(H1309+1)^(1/252))</f>
        <v/>
      </c>
      <c r="J1309" s="2" t="str">
        <f>IF(Table1[[#This Row],[Column6]]="","",(1+J1308)*(I1309)-1)</f>
        <v/>
      </c>
      <c r="K1309" s="1" t="str">
        <f>IF(Table1[[#This Row],[Column1]]="","",VLOOKUP(A1309,COPOMs!B:K,10)+prêmio_de_risco)</f>
        <v/>
      </c>
      <c r="L1309" s="3" t="str">
        <f>IF(Table1[[#This Row],[Tesouro Selic: Cenário 3]]="","",(K1309+1)^(1/252))</f>
        <v/>
      </c>
      <c r="M1309" s="2" t="str">
        <f>IF(Table1[[#This Row],[Column8]]="","",(1+M1308)*(L1309)-1)</f>
        <v/>
      </c>
    </row>
    <row r="1310" spans="1:13" x14ac:dyDescent="0.25">
      <c r="A1310" s="15" t="str">
        <f t="shared" si="40"/>
        <v/>
      </c>
      <c r="B1310" s="25" t="str">
        <f t="shared" si="41"/>
        <v/>
      </c>
      <c r="C1310" s="3" t="str">
        <f>IF(Table1[[#This Row],[Tesouro Prefixado]]="","",(B1310+1)^(1/252))</f>
        <v/>
      </c>
      <c r="D1310" s="2" t="str">
        <f>IF(Table1[[#This Row],[Column2]]="","",(1+D1309)*(C1310)-1)</f>
        <v/>
      </c>
      <c r="E1310" s="1" t="str">
        <f>IF(Table1[[#This Row],[Column1]]="","",VLOOKUP(A1310,COPOMs!B:E,4)+prêmio_de_risco)</f>
        <v/>
      </c>
      <c r="F1310" s="3" t="str">
        <f>IF(Table1[[#This Row],[Tesouro Selic: Cenário 1]]="","",(E1310+1)^(1/252))</f>
        <v/>
      </c>
      <c r="G1310" s="2" t="str">
        <f>IF(Table1[[#This Row],[Column4]]="","",(1+G1309)*(F1310)-1)</f>
        <v/>
      </c>
      <c r="H1310" s="1" t="str">
        <f>IF(Table1[[#This Row],[Column1]]="","",VLOOKUP(A1310,COPOMs!B:H,7)+prêmio_de_risco)</f>
        <v/>
      </c>
      <c r="I1310" s="3" t="str">
        <f>IF(Table1[[#This Row],[Tesouro Selic: Cenário 2]]="","",(H1310+1)^(1/252))</f>
        <v/>
      </c>
      <c r="J1310" s="2" t="str">
        <f>IF(Table1[[#This Row],[Column6]]="","",(1+J1309)*(I1310)-1)</f>
        <v/>
      </c>
      <c r="K1310" s="1" t="str">
        <f>IF(Table1[[#This Row],[Column1]]="","",VLOOKUP(A1310,COPOMs!B:K,10)+prêmio_de_risco)</f>
        <v/>
      </c>
      <c r="L1310" s="3" t="str">
        <f>IF(Table1[[#This Row],[Tesouro Selic: Cenário 3]]="","",(K1310+1)^(1/252))</f>
        <v/>
      </c>
      <c r="M1310" s="2" t="str">
        <f>IF(Table1[[#This Row],[Column8]]="","",(1+M1309)*(L1310)-1)</f>
        <v/>
      </c>
    </row>
    <row r="1311" spans="1:13" x14ac:dyDescent="0.25">
      <c r="A1311" s="15" t="str">
        <f t="shared" si="40"/>
        <v/>
      </c>
      <c r="B1311" s="25" t="str">
        <f t="shared" si="41"/>
        <v/>
      </c>
      <c r="C1311" s="3" t="str">
        <f>IF(Table1[[#This Row],[Tesouro Prefixado]]="","",(B1311+1)^(1/252))</f>
        <v/>
      </c>
      <c r="D1311" s="2" t="str">
        <f>IF(Table1[[#This Row],[Column2]]="","",(1+D1310)*(C1311)-1)</f>
        <v/>
      </c>
      <c r="E1311" s="1" t="str">
        <f>IF(Table1[[#This Row],[Column1]]="","",VLOOKUP(A1311,COPOMs!B:E,4)+prêmio_de_risco)</f>
        <v/>
      </c>
      <c r="F1311" s="3" t="str">
        <f>IF(Table1[[#This Row],[Tesouro Selic: Cenário 1]]="","",(E1311+1)^(1/252))</f>
        <v/>
      </c>
      <c r="G1311" s="2" t="str">
        <f>IF(Table1[[#This Row],[Column4]]="","",(1+G1310)*(F1311)-1)</f>
        <v/>
      </c>
      <c r="H1311" s="1" t="str">
        <f>IF(Table1[[#This Row],[Column1]]="","",VLOOKUP(A1311,COPOMs!B:H,7)+prêmio_de_risco)</f>
        <v/>
      </c>
      <c r="I1311" s="3" t="str">
        <f>IF(Table1[[#This Row],[Tesouro Selic: Cenário 2]]="","",(H1311+1)^(1/252))</f>
        <v/>
      </c>
      <c r="J1311" s="2" t="str">
        <f>IF(Table1[[#This Row],[Column6]]="","",(1+J1310)*(I1311)-1)</f>
        <v/>
      </c>
      <c r="K1311" s="1" t="str">
        <f>IF(Table1[[#This Row],[Column1]]="","",VLOOKUP(A1311,COPOMs!B:K,10)+prêmio_de_risco)</f>
        <v/>
      </c>
      <c r="L1311" s="3" t="str">
        <f>IF(Table1[[#This Row],[Tesouro Selic: Cenário 3]]="","",(K1311+1)^(1/252))</f>
        <v/>
      </c>
      <c r="M1311" s="2" t="str">
        <f>IF(Table1[[#This Row],[Column8]]="","",(1+M1310)*(L1311)-1)</f>
        <v/>
      </c>
    </row>
    <row r="1312" spans="1:13" x14ac:dyDescent="0.25">
      <c r="A1312" s="15" t="str">
        <f t="shared" si="40"/>
        <v/>
      </c>
      <c r="B1312" s="25" t="str">
        <f t="shared" si="41"/>
        <v/>
      </c>
      <c r="C1312" s="3" t="str">
        <f>IF(Table1[[#This Row],[Tesouro Prefixado]]="","",(B1312+1)^(1/252))</f>
        <v/>
      </c>
      <c r="D1312" s="2" t="str">
        <f>IF(Table1[[#This Row],[Column2]]="","",(1+D1311)*(C1312)-1)</f>
        <v/>
      </c>
      <c r="E1312" s="1" t="str">
        <f>IF(Table1[[#This Row],[Column1]]="","",VLOOKUP(A1312,COPOMs!B:E,4)+prêmio_de_risco)</f>
        <v/>
      </c>
      <c r="F1312" s="3" t="str">
        <f>IF(Table1[[#This Row],[Tesouro Selic: Cenário 1]]="","",(E1312+1)^(1/252))</f>
        <v/>
      </c>
      <c r="G1312" s="2" t="str">
        <f>IF(Table1[[#This Row],[Column4]]="","",(1+G1311)*(F1312)-1)</f>
        <v/>
      </c>
      <c r="H1312" s="1" t="str">
        <f>IF(Table1[[#This Row],[Column1]]="","",VLOOKUP(A1312,COPOMs!B:H,7)+prêmio_de_risco)</f>
        <v/>
      </c>
      <c r="I1312" s="3" t="str">
        <f>IF(Table1[[#This Row],[Tesouro Selic: Cenário 2]]="","",(H1312+1)^(1/252))</f>
        <v/>
      </c>
      <c r="J1312" s="2" t="str">
        <f>IF(Table1[[#This Row],[Column6]]="","",(1+J1311)*(I1312)-1)</f>
        <v/>
      </c>
      <c r="K1312" s="1" t="str">
        <f>IF(Table1[[#This Row],[Column1]]="","",VLOOKUP(A1312,COPOMs!B:K,10)+prêmio_de_risco)</f>
        <v/>
      </c>
      <c r="L1312" s="3" t="str">
        <f>IF(Table1[[#This Row],[Tesouro Selic: Cenário 3]]="","",(K1312+1)^(1/252))</f>
        <v/>
      </c>
      <c r="M1312" s="2" t="str">
        <f>IF(Table1[[#This Row],[Column8]]="","",(1+M1311)*(L1312)-1)</f>
        <v/>
      </c>
    </row>
    <row r="1313" spans="1:13" x14ac:dyDescent="0.25">
      <c r="A1313" s="15" t="str">
        <f t="shared" si="40"/>
        <v/>
      </c>
      <c r="B1313" s="25" t="str">
        <f t="shared" si="41"/>
        <v/>
      </c>
      <c r="C1313" s="3" t="str">
        <f>IF(Table1[[#This Row],[Tesouro Prefixado]]="","",(B1313+1)^(1/252))</f>
        <v/>
      </c>
      <c r="D1313" s="2" t="str">
        <f>IF(Table1[[#This Row],[Column2]]="","",(1+D1312)*(C1313)-1)</f>
        <v/>
      </c>
      <c r="E1313" s="1" t="str">
        <f>IF(Table1[[#This Row],[Column1]]="","",VLOOKUP(A1313,COPOMs!B:E,4)+prêmio_de_risco)</f>
        <v/>
      </c>
      <c r="F1313" s="3" t="str">
        <f>IF(Table1[[#This Row],[Tesouro Selic: Cenário 1]]="","",(E1313+1)^(1/252))</f>
        <v/>
      </c>
      <c r="G1313" s="2" t="str">
        <f>IF(Table1[[#This Row],[Column4]]="","",(1+G1312)*(F1313)-1)</f>
        <v/>
      </c>
      <c r="H1313" s="1" t="str">
        <f>IF(Table1[[#This Row],[Column1]]="","",VLOOKUP(A1313,COPOMs!B:H,7)+prêmio_de_risco)</f>
        <v/>
      </c>
      <c r="I1313" s="3" t="str">
        <f>IF(Table1[[#This Row],[Tesouro Selic: Cenário 2]]="","",(H1313+1)^(1/252))</f>
        <v/>
      </c>
      <c r="J1313" s="2" t="str">
        <f>IF(Table1[[#This Row],[Column6]]="","",(1+J1312)*(I1313)-1)</f>
        <v/>
      </c>
      <c r="K1313" s="1" t="str">
        <f>IF(Table1[[#This Row],[Column1]]="","",VLOOKUP(A1313,COPOMs!B:K,10)+prêmio_de_risco)</f>
        <v/>
      </c>
      <c r="L1313" s="3" t="str">
        <f>IF(Table1[[#This Row],[Tesouro Selic: Cenário 3]]="","",(K1313+1)^(1/252))</f>
        <v/>
      </c>
      <c r="M1313" s="2" t="str">
        <f>IF(Table1[[#This Row],[Column8]]="","",(1+M1312)*(L1313)-1)</f>
        <v/>
      </c>
    </row>
    <row r="1314" spans="1:13" x14ac:dyDescent="0.25">
      <c r="A1314" s="15" t="str">
        <f t="shared" si="40"/>
        <v/>
      </c>
      <c r="B1314" s="25" t="str">
        <f t="shared" si="41"/>
        <v/>
      </c>
      <c r="C1314" s="3" t="str">
        <f>IF(Table1[[#This Row],[Tesouro Prefixado]]="","",(B1314+1)^(1/252))</f>
        <v/>
      </c>
      <c r="D1314" s="2" t="str">
        <f>IF(Table1[[#This Row],[Column2]]="","",(1+D1313)*(C1314)-1)</f>
        <v/>
      </c>
      <c r="E1314" s="1" t="str">
        <f>IF(Table1[[#This Row],[Column1]]="","",VLOOKUP(A1314,COPOMs!B:E,4)+prêmio_de_risco)</f>
        <v/>
      </c>
      <c r="F1314" s="3" t="str">
        <f>IF(Table1[[#This Row],[Tesouro Selic: Cenário 1]]="","",(E1314+1)^(1/252))</f>
        <v/>
      </c>
      <c r="G1314" s="2" t="str">
        <f>IF(Table1[[#This Row],[Column4]]="","",(1+G1313)*(F1314)-1)</f>
        <v/>
      </c>
      <c r="H1314" s="1" t="str">
        <f>IF(Table1[[#This Row],[Column1]]="","",VLOOKUP(A1314,COPOMs!B:H,7)+prêmio_de_risco)</f>
        <v/>
      </c>
      <c r="I1314" s="3" t="str">
        <f>IF(Table1[[#This Row],[Tesouro Selic: Cenário 2]]="","",(H1314+1)^(1/252))</f>
        <v/>
      </c>
      <c r="J1314" s="2" t="str">
        <f>IF(Table1[[#This Row],[Column6]]="","",(1+J1313)*(I1314)-1)</f>
        <v/>
      </c>
      <c r="K1314" s="1" t="str">
        <f>IF(Table1[[#This Row],[Column1]]="","",VLOOKUP(A1314,COPOMs!B:K,10)+prêmio_de_risco)</f>
        <v/>
      </c>
      <c r="L1314" s="3" t="str">
        <f>IF(Table1[[#This Row],[Tesouro Selic: Cenário 3]]="","",(K1314+1)^(1/252))</f>
        <v/>
      </c>
      <c r="M1314" s="2" t="str">
        <f>IF(Table1[[#This Row],[Column8]]="","",(1+M1313)*(L1314)-1)</f>
        <v/>
      </c>
    </row>
    <row r="1315" spans="1:13" x14ac:dyDescent="0.25">
      <c r="A1315" s="15" t="str">
        <f t="shared" si="40"/>
        <v/>
      </c>
      <c r="B1315" s="25" t="str">
        <f t="shared" si="41"/>
        <v/>
      </c>
      <c r="C1315" s="3" t="str">
        <f>IF(Table1[[#This Row],[Tesouro Prefixado]]="","",(B1315+1)^(1/252))</f>
        <v/>
      </c>
      <c r="D1315" s="2" t="str">
        <f>IF(Table1[[#This Row],[Column2]]="","",(1+D1314)*(C1315)-1)</f>
        <v/>
      </c>
      <c r="E1315" s="1" t="str">
        <f>IF(Table1[[#This Row],[Column1]]="","",VLOOKUP(A1315,COPOMs!B:E,4)+prêmio_de_risco)</f>
        <v/>
      </c>
      <c r="F1315" s="3" t="str">
        <f>IF(Table1[[#This Row],[Tesouro Selic: Cenário 1]]="","",(E1315+1)^(1/252))</f>
        <v/>
      </c>
      <c r="G1315" s="2" t="str">
        <f>IF(Table1[[#This Row],[Column4]]="","",(1+G1314)*(F1315)-1)</f>
        <v/>
      </c>
      <c r="H1315" s="1" t="str">
        <f>IF(Table1[[#This Row],[Column1]]="","",VLOOKUP(A1315,COPOMs!B:H,7)+prêmio_de_risco)</f>
        <v/>
      </c>
      <c r="I1315" s="3" t="str">
        <f>IF(Table1[[#This Row],[Tesouro Selic: Cenário 2]]="","",(H1315+1)^(1/252))</f>
        <v/>
      </c>
      <c r="J1315" s="2" t="str">
        <f>IF(Table1[[#This Row],[Column6]]="","",(1+J1314)*(I1315)-1)</f>
        <v/>
      </c>
      <c r="K1315" s="1" t="str">
        <f>IF(Table1[[#This Row],[Column1]]="","",VLOOKUP(A1315,COPOMs!B:K,10)+prêmio_de_risco)</f>
        <v/>
      </c>
      <c r="L1315" s="3" t="str">
        <f>IF(Table1[[#This Row],[Tesouro Selic: Cenário 3]]="","",(K1315+1)^(1/252))</f>
        <v/>
      </c>
      <c r="M1315" s="2" t="str">
        <f>IF(Table1[[#This Row],[Column8]]="","",(1+M1314)*(L1315)-1)</f>
        <v/>
      </c>
    </row>
    <row r="1316" spans="1:13" x14ac:dyDescent="0.25">
      <c r="A1316" s="15" t="str">
        <f t="shared" si="40"/>
        <v/>
      </c>
      <c r="B1316" s="25" t="str">
        <f t="shared" si="41"/>
        <v/>
      </c>
      <c r="C1316" s="3" t="str">
        <f>IF(Table1[[#This Row],[Tesouro Prefixado]]="","",(B1316+1)^(1/252))</f>
        <v/>
      </c>
      <c r="D1316" s="2" t="str">
        <f>IF(Table1[[#This Row],[Column2]]="","",(1+D1315)*(C1316)-1)</f>
        <v/>
      </c>
      <c r="E1316" s="1" t="str">
        <f>IF(Table1[[#This Row],[Column1]]="","",VLOOKUP(A1316,COPOMs!B:E,4)+prêmio_de_risco)</f>
        <v/>
      </c>
      <c r="F1316" s="3" t="str">
        <f>IF(Table1[[#This Row],[Tesouro Selic: Cenário 1]]="","",(E1316+1)^(1/252))</f>
        <v/>
      </c>
      <c r="G1316" s="2" t="str">
        <f>IF(Table1[[#This Row],[Column4]]="","",(1+G1315)*(F1316)-1)</f>
        <v/>
      </c>
      <c r="H1316" s="1" t="str">
        <f>IF(Table1[[#This Row],[Column1]]="","",VLOOKUP(A1316,COPOMs!B:H,7)+prêmio_de_risco)</f>
        <v/>
      </c>
      <c r="I1316" s="3" t="str">
        <f>IF(Table1[[#This Row],[Tesouro Selic: Cenário 2]]="","",(H1316+1)^(1/252))</f>
        <v/>
      </c>
      <c r="J1316" s="2" t="str">
        <f>IF(Table1[[#This Row],[Column6]]="","",(1+J1315)*(I1316)-1)</f>
        <v/>
      </c>
      <c r="K1316" s="1" t="str">
        <f>IF(Table1[[#This Row],[Column1]]="","",VLOOKUP(A1316,COPOMs!B:K,10)+prêmio_de_risco)</f>
        <v/>
      </c>
      <c r="L1316" s="3" t="str">
        <f>IF(Table1[[#This Row],[Tesouro Selic: Cenário 3]]="","",(K1316+1)^(1/252))</f>
        <v/>
      </c>
      <c r="M1316" s="2" t="str">
        <f>IF(Table1[[#This Row],[Column8]]="","",(1+M1315)*(L1316)-1)</f>
        <v/>
      </c>
    </row>
    <row r="1317" spans="1:13" x14ac:dyDescent="0.25">
      <c r="A1317" s="15" t="str">
        <f t="shared" si="40"/>
        <v/>
      </c>
      <c r="B1317" s="25" t="str">
        <f t="shared" si="41"/>
        <v/>
      </c>
      <c r="C1317" s="3" t="str">
        <f>IF(Table1[[#This Row],[Tesouro Prefixado]]="","",(B1317+1)^(1/252))</f>
        <v/>
      </c>
      <c r="D1317" s="2" t="str">
        <f>IF(Table1[[#This Row],[Column2]]="","",(1+D1316)*(C1317)-1)</f>
        <v/>
      </c>
      <c r="E1317" s="1" t="str">
        <f>IF(Table1[[#This Row],[Column1]]="","",VLOOKUP(A1317,COPOMs!B:E,4)+prêmio_de_risco)</f>
        <v/>
      </c>
      <c r="F1317" s="3" t="str">
        <f>IF(Table1[[#This Row],[Tesouro Selic: Cenário 1]]="","",(E1317+1)^(1/252))</f>
        <v/>
      </c>
      <c r="G1317" s="2" t="str">
        <f>IF(Table1[[#This Row],[Column4]]="","",(1+G1316)*(F1317)-1)</f>
        <v/>
      </c>
      <c r="H1317" s="1" t="str">
        <f>IF(Table1[[#This Row],[Column1]]="","",VLOOKUP(A1317,COPOMs!B:H,7)+prêmio_de_risco)</f>
        <v/>
      </c>
      <c r="I1317" s="3" t="str">
        <f>IF(Table1[[#This Row],[Tesouro Selic: Cenário 2]]="","",(H1317+1)^(1/252))</f>
        <v/>
      </c>
      <c r="J1317" s="2" t="str">
        <f>IF(Table1[[#This Row],[Column6]]="","",(1+J1316)*(I1317)-1)</f>
        <v/>
      </c>
      <c r="K1317" s="1" t="str">
        <f>IF(Table1[[#This Row],[Column1]]="","",VLOOKUP(A1317,COPOMs!B:K,10)+prêmio_de_risco)</f>
        <v/>
      </c>
      <c r="L1317" s="3" t="str">
        <f>IF(Table1[[#This Row],[Tesouro Selic: Cenário 3]]="","",(K1317+1)^(1/252))</f>
        <v/>
      </c>
      <c r="M1317" s="2" t="str">
        <f>IF(Table1[[#This Row],[Column8]]="","",(1+M1316)*(L1317)-1)</f>
        <v/>
      </c>
    </row>
    <row r="1318" spans="1:13" x14ac:dyDescent="0.25">
      <c r="A1318" s="15" t="str">
        <f t="shared" si="40"/>
        <v/>
      </c>
      <c r="B1318" s="25" t="str">
        <f t="shared" si="41"/>
        <v/>
      </c>
      <c r="C1318" s="3" t="str">
        <f>IF(Table1[[#This Row],[Tesouro Prefixado]]="","",(B1318+1)^(1/252))</f>
        <v/>
      </c>
      <c r="D1318" s="2" t="str">
        <f>IF(Table1[[#This Row],[Column2]]="","",(1+D1317)*(C1318)-1)</f>
        <v/>
      </c>
      <c r="E1318" s="1" t="str">
        <f>IF(Table1[[#This Row],[Column1]]="","",VLOOKUP(A1318,COPOMs!B:E,4)+prêmio_de_risco)</f>
        <v/>
      </c>
      <c r="F1318" s="3" t="str">
        <f>IF(Table1[[#This Row],[Tesouro Selic: Cenário 1]]="","",(E1318+1)^(1/252))</f>
        <v/>
      </c>
      <c r="G1318" s="2" t="str">
        <f>IF(Table1[[#This Row],[Column4]]="","",(1+G1317)*(F1318)-1)</f>
        <v/>
      </c>
      <c r="H1318" s="1" t="str">
        <f>IF(Table1[[#This Row],[Column1]]="","",VLOOKUP(A1318,COPOMs!B:H,7)+prêmio_de_risco)</f>
        <v/>
      </c>
      <c r="I1318" s="3" t="str">
        <f>IF(Table1[[#This Row],[Tesouro Selic: Cenário 2]]="","",(H1318+1)^(1/252))</f>
        <v/>
      </c>
      <c r="J1318" s="2" t="str">
        <f>IF(Table1[[#This Row],[Column6]]="","",(1+J1317)*(I1318)-1)</f>
        <v/>
      </c>
      <c r="K1318" s="1" t="str">
        <f>IF(Table1[[#This Row],[Column1]]="","",VLOOKUP(A1318,COPOMs!B:K,10)+prêmio_de_risco)</f>
        <v/>
      </c>
      <c r="L1318" s="3" t="str">
        <f>IF(Table1[[#This Row],[Tesouro Selic: Cenário 3]]="","",(K1318+1)^(1/252))</f>
        <v/>
      </c>
      <c r="M1318" s="2" t="str">
        <f>IF(Table1[[#This Row],[Column8]]="","",(1+M1317)*(L1318)-1)</f>
        <v/>
      </c>
    </row>
    <row r="1319" spans="1:13" x14ac:dyDescent="0.25">
      <c r="A1319" s="15" t="str">
        <f t="shared" si="40"/>
        <v/>
      </c>
      <c r="B1319" s="25" t="str">
        <f t="shared" si="41"/>
        <v/>
      </c>
      <c r="C1319" s="3" t="str">
        <f>IF(Table1[[#This Row],[Tesouro Prefixado]]="","",(B1319+1)^(1/252))</f>
        <v/>
      </c>
      <c r="D1319" s="2" t="str">
        <f>IF(Table1[[#This Row],[Column2]]="","",(1+D1318)*(C1319)-1)</f>
        <v/>
      </c>
      <c r="E1319" s="1" t="str">
        <f>IF(Table1[[#This Row],[Column1]]="","",VLOOKUP(A1319,COPOMs!B:E,4)+prêmio_de_risco)</f>
        <v/>
      </c>
      <c r="F1319" s="3" t="str">
        <f>IF(Table1[[#This Row],[Tesouro Selic: Cenário 1]]="","",(E1319+1)^(1/252))</f>
        <v/>
      </c>
      <c r="G1319" s="2" t="str">
        <f>IF(Table1[[#This Row],[Column4]]="","",(1+G1318)*(F1319)-1)</f>
        <v/>
      </c>
      <c r="H1319" s="1" t="str">
        <f>IF(Table1[[#This Row],[Column1]]="","",VLOOKUP(A1319,COPOMs!B:H,7)+prêmio_de_risco)</f>
        <v/>
      </c>
      <c r="I1319" s="3" t="str">
        <f>IF(Table1[[#This Row],[Tesouro Selic: Cenário 2]]="","",(H1319+1)^(1/252))</f>
        <v/>
      </c>
      <c r="J1319" s="2" t="str">
        <f>IF(Table1[[#This Row],[Column6]]="","",(1+J1318)*(I1319)-1)</f>
        <v/>
      </c>
      <c r="K1319" s="1" t="str">
        <f>IF(Table1[[#This Row],[Column1]]="","",VLOOKUP(A1319,COPOMs!B:K,10)+prêmio_de_risco)</f>
        <v/>
      </c>
      <c r="L1319" s="3" t="str">
        <f>IF(Table1[[#This Row],[Tesouro Selic: Cenário 3]]="","",(K1319+1)^(1/252))</f>
        <v/>
      </c>
      <c r="M1319" s="2" t="str">
        <f>IF(Table1[[#This Row],[Column8]]="","",(1+M1318)*(L1319)-1)</f>
        <v/>
      </c>
    </row>
    <row r="1320" spans="1:13" x14ac:dyDescent="0.25">
      <c r="A1320" s="15" t="str">
        <f t="shared" si="40"/>
        <v/>
      </c>
      <c r="B1320" s="25" t="str">
        <f t="shared" si="41"/>
        <v/>
      </c>
      <c r="C1320" s="3" t="str">
        <f>IF(Table1[[#This Row],[Tesouro Prefixado]]="","",(B1320+1)^(1/252))</f>
        <v/>
      </c>
      <c r="D1320" s="2" t="str">
        <f>IF(Table1[[#This Row],[Column2]]="","",(1+D1319)*(C1320)-1)</f>
        <v/>
      </c>
      <c r="E1320" s="1" t="str">
        <f>IF(Table1[[#This Row],[Column1]]="","",VLOOKUP(A1320,COPOMs!B:E,4)+prêmio_de_risco)</f>
        <v/>
      </c>
      <c r="F1320" s="3" t="str">
        <f>IF(Table1[[#This Row],[Tesouro Selic: Cenário 1]]="","",(E1320+1)^(1/252))</f>
        <v/>
      </c>
      <c r="G1320" s="2" t="str">
        <f>IF(Table1[[#This Row],[Column4]]="","",(1+G1319)*(F1320)-1)</f>
        <v/>
      </c>
      <c r="H1320" s="1" t="str">
        <f>IF(Table1[[#This Row],[Column1]]="","",VLOOKUP(A1320,COPOMs!B:H,7)+prêmio_de_risco)</f>
        <v/>
      </c>
      <c r="I1320" s="3" t="str">
        <f>IF(Table1[[#This Row],[Tesouro Selic: Cenário 2]]="","",(H1320+1)^(1/252))</f>
        <v/>
      </c>
      <c r="J1320" s="2" t="str">
        <f>IF(Table1[[#This Row],[Column6]]="","",(1+J1319)*(I1320)-1)</f>
        <v/>
      </c>
      <c r="K1320" s="1" t="str">
        <f>IF(Table1[[#This Row],[Column1]]="","",VLOOKUP(A1320,COPOMs!B:K,10)+prêmio_de_risco)</f>
        <v/>
      </c>
      <c r="L1320" s="3" t="str">
        <f>IF(Table1[[#This Row],[Tesouro Selic: Cenário 3]]="","",(K1320+1)^(1/252))</f>
        <v/>
      </c>
      <c r="M1320" s="2" t="str">
        <f>IF(Table1[[#This Row],[Column8]]="","",(1+M1319)*(L1320)-1)</f>
        <v/>
      </c>
    </row>
    <row r="1321" spans="1:13" x14ac:dyDescent="0.25">
      <c r="A1321" s="15" t="str">
        <f t="shared" si="40"/>
        <v/>
      </c>
      <c r="B1321" s="25" t="str">
        <f t="shared" si="41"/>
        <v/>
      </c>
      <c r="C1321" s="3" t="str">
        <f>IF(Table1[[#This Row],[Tesouro Prefixado]]="","",(B1321+1)^(1/252))</f>
        <v/>
      </c>
      <c r="D1321" s="2" t="str">
        <f>IF(Table1[[#This Row],[Column2]]="","",(1+D1320)*(C1321)-1)</f>
        <v/>
      </c>
      <c r="E1321" s="1" t="str">
        <f>IF(Table1[[#This Row],[Column1]]="","",VLOOKUP(A1321,COPOMs!B:E,4)+prêmio_de_risco)</f>
        <v/>
      </c>
      <c r="F1321" s="3" t="str">
        <f>IF(Table1[[#This Row],[Tesouro Selic: Cenário 1]]="","",(E1321+1)^(1/252))</f>
        <v/>
      </c>
      <c r="G1321" s="2" t="str">
        <f>IF(Table1[[#This Row],[Column4]]="","",(1+G1320)*(F1321)-1)</f>
        <v/>
      </c>
      <c r="H1321" s="1" t="str">
        <f>IF(Table1[[#This Row],[Column1]]="","",VLOOKUP(A1321,COPOMs!B:H,7)+prêmio_de_risco)</f>
        <v/>
      </c>
      <c r="I1321" s="3" t="str">
        <f>IF(Table1[[#This Row],[Tesouro Selic: Cenário 2]]="","",(H1321+1)^(1/252))</f>
        <v/>
      </c>
      <c r="J1321" s="2" t="str">
        <f>IF(Table1[[#This Row],[Column6]]="","",(1+J1320)*(I1321)-1)</f>
        <v/>
      </c>
      <c r="K1321" s="1" t="str">
        <f>IF(Table1[[#This Row],[Column1]]="","",VLOOKUP(A1321,COPOMs!B:K,10)+prêmio_de_risco)</f>
        <v/>
      </c>
      <c r="L1321" s="3" t="str">
        <f>IF(Table1[[#This Row],[Tesouro Selic: Cenário 3]]="","",(K1321+1)^(1/252))</f>
        <v/>
      </c>
      <c r="M1321" s="2" t="str">
        <f>IF(Table1[[#This Row],[Column8]]="","",(1+M1320)*(L1321)-1)</f>
        <v/>
      </c>
    </row>
    <row r="1322" spans="1:13" x14ac:dyDescent="0.25">
      <c r="A1322" s="15" t="str">
        <f t="shared" si="40"/>
        <v/>
      </c>
      <c r="B1322" s="25" t="str">
        <f t="shared" si="41"/>
        <v/>
      </c>
      <c r="C1322" s="3" t="str">
        <f>IF(Table1[[#This Row],[Tesouro Prefixado]]="","",(B1322+1)^(1/252))</f>
        <v/>
      </c>
      <c r="D1322" s="2" t="str">
        <f>IF(Table1[[#This Row],[Column2]]="","",(1+D1321)*(C1322)-1)</f>
        <v/>
      </c>
      <c r="E1322" s="1" t="str">
        <f>IF(Table1[[#This Row],[Column1]]="","",VLOOKUP(A1322,COPOMs!B:E,4)+prêmio_de_risco)</f>
        <v/>
      </c>
      <c r="F1322" s="3" t="str">
        <f>IF(Table1[[#This Row],[Tesouro Selic: Cenário 1]]="","",(E1322+1)^(1/252))</f>
        <v/>
      </c>
      <c r="G1322" s="2" t="str">
        <f>IF(Table1[[#This Row],[Column4]]="","",(1+G1321)*(F1322)-1)</f>
        <v/>
      </c>
      <c r="H1322" s="1" t="str">
        <f>IF(Table1[[#This Row],[Column1]]="","",VLOOKUP(A1322,COPOMs!B:H,7)+prêmio_de_risco)</f>
        <v/>
      </c>
      <c r="I1322" s="3" t="str">
        <f>IF(Table1[[#This Row],[Tesouro Selic: Cenário 2]]="","",(H1322+1)^(1/252))</f>
        <v/>
      </c>
      <c r="J1322" s="2" t="str">
        <f>IF(Table1[[#This Row],[Column6]]="","",(1+J1321)*(I1322)-1)</f>
        <v/>
      </c>
      <c r="K1322" s="1" t="str">
        <f>IF(Table1[[#This Row],[Column1]]="","",VLOOKUP(A1322,COPOMs!B:K,10)+prêmio_de_risco)</f>
        <v/>
      </c>
      <c r="L1322" s="3" t="str">
        <f>IF(Table1[[#This Row],[Tesouro Selic: Cenário 3]]="","",(K1322+1)^(1/252))</f>
        <v/>
      </c>
      <c r="M1322" s="2" t="str">
        <f>IF(Table1[[#This Row],[Column8]]="","",(1+M1321)*(L1322)-1)</f>
        <v/>
      </c>
    </row>
    <row r="1323" spans="1:13" x14ac:dyDescent="0.25">
      <c r="A1323" s="15" t="str">
        <f t="shared" si="40"/>
        <v/>
      </c>
      <c r="B1323" s="25" t="str">
        <f t="shared" si="41"/>
        <v/>
      </c>
      <c r="C1323" s="3" t="str">
        <f>IF(Table1[[#This Row],[Tesouro Prefixado]]="","",(B1323+1)^(1/252))</f>
        <v/>
      </c>
      <c r="D1323" s="2" t="str">
        <f>IF(Table1[[#This Row],[Column2]]="","",(1+D1322)*(C1323)-1)</f>
        <v/>
      </c>
      <c r="E1323" s="1" t="str">
        <f>IF(Table1[[#This Row],[Column1]]="","",VLOOKUP(A1323,COPOMs!B:E,4)+prêmio_de_risco)</f>
        <v/>
      </c>
      <c r="F1323" s="3" t="str">
        <f>IF(Table1[[#This Row],[Tesouro Selic: Cenário 1]]="","",(E1323+1)^(1/252))</f>
        <v/>
      </c>
      <c r="G1323" s="2" t="str">
        <f>IF(Table1[[#This Row],[Column4]]="","",(1+G1322)*(F1323)-1)</f>
        <v/>
      </c>
      <c r="H1323" s="1" t="str">
        <f>IF(Table1[[#This Row],[Column1]]="","",VLOOKUP(A1323,COPOMs!B:H,7)+prêmio_de_risco)</f>
        <v/>
      </c>
      <c r="I1323" s="3" t="str">
        <f>IF(Table1[[#This Row],[Tesouro Selic: Cenário 2]]="","",(H1323+1)^(1/252))</f>
        <v/>
      </c>
      <c r="J1323" s="2" t="str">
        <f>IF(Table1[[#This Row],[Column6]]="","",(1+J1322)*(I1323)-1)</f>
        <v/>
      </c>
      <c r="K1323" s="1" t="str">
        <f>IF(Table1[[#This Row],[Column1]]="","",VLOOKUP(A1323,COPOMs!B:K,10)+prêmio_de_risco)</f>
        <v/>
      </c>
      <c r="L1323" s="3" t="str">
        <f>IF(Table1[[#This Row],[Tesouro Selic: Cenário 3]]="","",(K1323+1)^(1/252))</f>
        <v/>
      </c>
      <c r="M1323" s="2" t="str">
        <f>IF(Table1[[#This Row],[Column8]]="","",(1+M1322)*(L1323)-1)</f>
        <v/>
      </c>
    </row>
    <row r="1324" spans="1:13" x14ac:dyDescent="0.25">
      <c r="A1324" s="15" t="str">
        <f t="shared" si="40"/>
        <v/>
      </c>
      <c r="B1324" s="25" t="str">
        <f t="shared" si="41"/>
        <v/>
      </c>
      <c r="C1324" s="3" t="str">
        <f>IF(Table1[[#This Row],[Tesouro Prefixado]]="","",(B1324+1)^(1/252))</f>
        <v/>
      </c>
      <c r="D1324" s="2" t="str">
        <f>IF(Table1[[#This Row],[Column2]]="","",(1+D1323)*(C1324)-1)</f>
        <v/>
      </c>
      <c r="E1324" s="1" t="str">
        <f>IF(Table1[[#This Row],[Column1]]="","",VLOOKUP(A1324,COPOMs!B:E,4)+prêmio_de_risco)</f>
        <v/>
      </c>
      <c r="F1324" s="3" t="str">
        <f>IF(Table1[[#This Row],[Tesouro Selic: Cenário 1]]="","",(E1324+1)^(1/252))</f>
        <v/>
      </c>
      <c r="G1324" s="2" t="str">
        <f>IF(Table1[[#This Row],[Column4]]="","",(1+G1323)*(F1324)-1)</f>
        <v/>
      </c>
      <c r="H1324" s="1" t="str">
        <f>IF(Table1[[#This Row],[Column1]]="","",VLOOKUP(A1324,COPOMs!B:H,7)+prêmio_de_risco)</f>
        <v/>
      </c>
      <c r="I1324" s="3" t="str">
        <f>IF(Table1[[#This Row],[Tesouro Selic: Cenário 2]]="","",(H1324+1)^(1/252))</f>
        <v/>
      </c>
      <c r="J1324" s="2" t="str">
        <f>IF(Table1[[#This Row],[Column6]]="","",(1+J1323)*(I1324)-1)</f>
        <v/>
      </c>
      <c r="K1324" s="1" t="str">
        <f>IF(Table1[[#This Row],[Column1]]="","",VLOOKUP(A1324,COPOMs!B:K,10)+prêmio_de_risco)</f>
        <v/>
      </c>
      <c r="L1324" s="3" t="str">
        <f>IF(Table1[[#This Row],[Tesouro Selic: Cenário 3]]="","",(K1324+1)^(1/252))</f>
        <v/>
      </c>
      <c r="M1324" s="2" t="str">
        <f>IF(Table1[[#This Row],[Column8]]="","",(1+M1323)*(L1324)-1)</f>
        <v/>
      </c>
    </row>
    <row r="1325" spans="1:13" x14ac:dyDescent="0.25">
      <c r="A1325" s="15" t="str">
        <f t="shared" si="40"/>
        <v/>
      </c>
      <c r="B1325" s="25" t="str">
        <f t="shared" si="41"/>
        <v/>
      </c>
      <c r="C1325" s="3" t="str">
        <f>IF(Table1[[#This Row],[Tesouro Prefixado]]="","",(B1325+1)^(1/252))</f>
        <v/>
      </c>
      <c r="D1325" s="2" t="str">
        <f>IF(Table1[[#This Row],[Column2]]="","",(1+D1324)*(C1325)-1)</f>
        <v/>
      </c>
      <c r="E1325" s="1" t="str">
        <f>IF(Table1[[#This Row],[Column1]]="","",VLOOKUP(A1325,COPOMs!B:E,4)+prêmio_de_risco)</f>
        <v/>
      </c>
      <c r="F1325" s="3" t="str">
        <f>IF(Table1[[#This Row],[Tesouro Selic: Cenário 1]]="","",(E1325+1)^(1/252))</f>
        <v/>
      </c>
      <c r="G1325" s="2" t="str">
        <f>IF(Table1[[#This Row],[Column4]]="","",(1+G1324)*(F1325)-1)</f>
        <v/>
      </c>
      <c r="H1325" s="1" t="str">
        <f>IF(Table1[[#This Row],[Column1]]="","",VLOOKUP(A1325,COPOMs!B:H,7)+prêmio_de_risco)</f>
        <v/>
      </c>
      <c r="I1325" s="3" t="str">
        <f>IF(Table1[[#This Row],[Tesouro Selic: Cenário 2]]="","",(H1325+1)^(1/252))</f>
        <v/>
      </c>
      <c r="J1325" s="2" t="str">
        <f>IF(Table1[[#This Row],[Column6]]="","",(1+J1324)*(I1325)-1)</f>
        <v/>
      </c>
      <c r="K1325" s="1" t="str">
        <f>IF(Table1[[#This Row],[Column1]]="","",VLOOKUP(A1325,COPOMs!B:K,10)+prêmio_de_risco)</f>
        <v/>
      </c>
      <c r="L1325" s="3" t="str">
        <f>IF(Table1[[#This Row],[Tesouro Selic: Cenário 3]]="","",(K1325+1)^(1/252))</f>
        <v/>
      </c>
      <c r="M1325" s="2" t="str">
        <f>IF(Table1[[#This Row],[Column8]]="","",(1+M1324)*(L1325)-1)</f>
        <v/>
      </c>
    </row>
    <row r="1326" spans="1:13" x14ac:dyDescent="0.25">
      <c r="A1326" s="15" t="str">
        <f t="shared" si="40"/>
        <v/>
      </c>
      <c r="B1326" s="25" t="str">
        <f t="shared" si="41"/>
        <v/>
      </c>
      <c r="C1326" s="3" t="str">
        <f>IF(Table1[[#This Row],[Tesouro Prefixado]]="","",(B1326+1)^(1/252))</f>
        <v/>
      </c>
      <c r="D1326" s="2" t="str">
        <f>IF(Table1[[#This Row],[Column2]]="","",(1+D1325)*(C1326)-1)</f>
        <v/>
      </c>
      <c r="E1326" s="1" t="str">
        <f>IF(Table1[[#This Row],[Column1]]="","",VLOOKUP(A1326,COPOMs!B:E,4)+prêmio_de_risco)</f>
        <v/>
      </c>
      <c r="F1326" s="3" t="str">
        <f>IF(Table1[[#This Row],[Tesouro Selic: Cenário 1]]="","",(E1326+1)^(1/252))</f>
        <v/>
      </c>
      <c r="G1326" s="2" t="str">
        <f>IF(Table1[[#This Row],[Column4]]="","",(1+G1325)*(F1326)-1)</f>
        <v/>
      </c>
      <c r="H1326" s="1" t="str">
        <f>IF(Table1[[#This Row],[Column1]]="","",VLOOKUP(A1326,COPOMs!B:H,7)+prêmio_de_risco)</f>
        <v/>
      </c>
      <c r="I1326" s="3" t="str">
        <f>IF(Table1[[#This Row],[Tesouro Selic: Cenário 2]]="","",(H1326+1)^(1/252))</f>
        <v/>
      </c>
      <c r="J1326" s="2" t="str">
        <f>IF(Table1[[#This Row],[Column6]]="","",(1+J1325)*(I1326)-1)</f>
        <v/>
      </c>
      <c r="K1326" s="1" t="str">
        <f>IF(Table1[[#This Row],[Column1]]="","",VLOOKUP(A1326,COPOMs!B:K,10)+prêmio_de_risco)</f>
        <v/>
      </c>
      <c r="L1326" s="3" t="str">
        <f>IF(Table1[[#This Row],[Tesouro Selic: Cenário 3]]="","",(K1326+1)^(1/252))</f>
        <v/>
      </c>
      <c r="M1326" s="2" t="str">
        <f>IF(Table1[[#This Row],[Column8]]="","",(1+M1325)*(L1326)-1)</f>
        <v/>
      </c>
    </row>
    <row r="1327" spans="1:13" x14ac:dyDescent="0.25">
      <c r="A1327" s="15" t="str">
        <f t="shared" si="40"/>
        <v/>
      </c>
      <c r="B1327" s="25" t="str">
        <f t="shared" si="41"/>
        <v/>
      </c>
      <c r="C1327" s="3" t="str">
        <f>IF(Table1[[#This Row],[Tesouro Prefixado]]="","",(B1327+1)^(1/252))</f>
        <v/>
      </c>
      <c r="D1327" s="2" t="str">
        <f>IF(Table1[[#This Row],[Column2]]="","",(1+D1326)*(C1327)-1)</f>
        <v/>
      </c>
      <c r="E1327" s="1" t="str">
        <f>IF(Table1[[#This Row],[Column1]]="","",VLOOKUP(A1327,COPOMs!B:E,4)+prêmio_de_risco)</f>
        <v/>
      </c>
      <c r="F1327" s="3" t="str">
        <f>IF(Table1[[#This Row],[Tesouro Selic: Cenário 1]]="","",(E1327+1)^(1/252))</f>
        <v/>
      </c>
      <c r="G1327" s="2" t="str">
        <f>IF(Table1[[#This Row],[Column4]]="","",(1+G1326)*(F1327)-1)</f>
        <v/>
      </c>
      <c r="H1327" s="1" t="str">
        <f>IF(Table1[[#This Row],[Column1]]="","",VLOOKUP(A1327,COPOMs!B:H,7)+prêmio_de_risco)</f>
        <v/>
      </c>
      <c r="I1327" s="3" t="str">
        <f>IF(Table1[[#This Row],[Tesouro Selic: Cenário 2]]="","",(H1327+1)^(1/252))</f>
        <v/>
      </c>
      <c r="J1327" s="2" t="str">
        <f>IF(Table1[[#This Row],[Column6]]="","",(1+J1326)*(I1327)-1)</f>
        <v/>
      </c>
      <c r="K1327" s="1" t="str">
        <f>IF(Table1[[#This Row],[Column1]]="","",VLOOKUP(A1327,COPOMs!B:K,10)+prêmio_de_risco)</f>
        <v/>
      </c>
      <c r="L1327" s="3" t="str">
        <f>IF(Table1[[#This Row],[Tesouro Selic: Cenário 3]]="","",(K1327+1)^(1/252))</f>
        <v/>
      </c>
      <c r="M1327" s="2" t="str">
        <f>IF(Table1[[#This Row],[Column8]]="","",(1+M1326)*(L1327)-1)</f>
        <v/>
      </c>
    </row>
    <row r="1328" spans="1:13" x14ac:dyDescent="0.25">
      <c r="A1328" s="15" t="str">
        <f t="shared" si="40"/>
        <v/>
      </c>
      <c r="B1328" s="25" t="str">
        <f t="shared" si="41"/>
        <v/>
      </c>
      <c r="C1328" s="3" t="str">
        <f>IF(Table1[[#This Row],[Tesouro Prefixado]]="","",(B1328+1)^(1/252))</f>
        <v/>
      </c>
      <c r="D1328" s="2" t="str">
        <f>IF(Table1[[#This Row],[Column2]]="","",(1+D1327)*(C1328)-1)</f>
        <v/>
      </c>
      <c r="E1328" s="1" t="str">
        <f>IF(Table1[[#This Row],[Column1]]="","",VLOOKUP(A1328,COPOMs!B:E,4)+prêmio_de_risco)</f>
        <v/>
      </c>
      <c r="F1328" s="3" t="str">
        <f>IF(Table1[[#This Row],[Tesouro Selic: Cenário 1]]="","",(E1328+1)^(1/252))</f>
        <v/>
      </c>
      <c r="G1328" s="2" t="str">
        <f>IF(Table1[[#This Row],[Column4]]="","",(1+G1327)*(F1328)-1)</f>
        <v/>
      </c>
      <c r="H1328" s="1" t="str">
        <f>IF(Table1[[#This Row],[Column1]]="","",VLOOKUP(A1328,COPOMs!B:H,7)+prêmio_de_risco)</f>
        <v/>
      </c>
      <c r="I1328" s="3" t="str">
        <f>IF(Table1[[#This Row],[Tesouro Selic: Cenário 2]]="","",(H1328+1)^(1/252))</f>
        <v/>
      </c>
      <c r="J1328" s="2" t="str">
        <f>IF(Table1[[#This Row],[Column6]]="","",(1+J1327)*(I1328)-1)</f>
        <v/>
      </c>
      <c r="K1328" s="1" t="str">
        <f>IF(Table1[[#This Row],[Column1]]="","",VLOOKUP(A1328,COPOMs!B:K,10)+prêmio_de_risco)</f>
        <v/>
      </c>
      <c r="L1328" s="3" t="str">
        <f>IF(Table1[[#This Row],[Tesouro Selic: Cenário 3]]="","",(K1328+1)^(1/252))</f>
        <v/>
      </c>
      <c r="M1328" s="2" t="str">
        <f>IF(Table1[[#This Row],[Column8]]="","",(1+M1327)*(L1328)-1)</f>
        <v/>
      </c>
    </row>
    <row r="1329" spans="1:13" x14ac:dyDescent="0.25">
      <c r="A1329" s="15" t="str">
        <f t="shared" si="40"/>
        <v/>
      </c>
      <c r="B1329" s="25" t="str">
        <f t="shared" si="41"/>
        <v/>
      </c>
      <c r="C1329" s="3" t="str">
        <f>IF(Table1[[#This Row],[Tesouro Prefixado]]="","",(B1329+1)^(1/252))</f>
        <v/>
      </c>
      <c r="D1329" s="2" t="str">
        <f>IF(Table1[[#This Row],[Column2]]="","",(1+D1328)*(C1329)-1)</f>
        <v/>
      </c>
      <c r="E1329" s="1" t="str">
        <f>IF(Table1[[#This Row],[Column1]]="","",VLOOKUP(A1329,COPOMs!B:E,4)+prêmio_de_risco)</f>
        <v/>
      </c>
      <c r="F1329" s="3" t="str">
        <f>IF(Table1[[#This Row],[Tesouro Selic: Cenário 1]]="","",(E1329+1)^(1/252))</f>
        <v/>
      </c>
      <c r="G1329" s="2" t="str">
        <f>IF(Table1[[#This Row],[Column4]]="","",(1+G1328)*(F1329)-1)</f>
        <v/>
      </c>
      <c r="H1329" s="1" t="str">
        <f>IF(Table1[[#This Row],[Column1]]="","",VLOOKUP(A1329,COPOMs!B:H,7)+prêmio_de_risco)</f>
        <v/>
      </c>
      <c r="I1329" s="3" t="str">
        <f>IF(Table1[[#This Row],[Tesouro Selic: Cenário 2]]="","",(H1329+1)^(1/252))</f>
        <v/>
      </c>
      <c r="J1329" s="2" t="str">
        <f>IF(Table1[[#This Row],[Column6]]="","",(1+J1328)*(I1329)-1)</f>
        <v/>
      </c>
      <c r="K1329" s="1" t="str">
        <f>IF(Table1[[#This Row],[Column1]]="","",VLOOKUP(A1329,COPOMs!B:K,10)+prêmio_de_risco)</f>
        <v/>
      </c>
      <c r="L1329" s="3" t="str">
        <f>IF(Table1[[#This Row],[Tesouro Selic: Cenário 3]]="","",(K1329+1)^(1/252))</f>
        <v/>
      </c>
      <c r="M1329" s="2" t="str">
        <f>IF(Table1[[#This Row],[Column8]]="","",(1+M1328)*(L1329)-1)</f>
        <v/>
      </c>
    </row>
    <row r="1330" spans="1:13" x14ac:dyDescent="0.25">
      <c r="A1330" s="15" t="str">
        <f t="shared" si="40"/>
        <v/>
      </c>
      <c r="B1330" s="25" t="str">
        <f t="shared" si="41"/>
        <v/>
      </c>
      <c r="C1330" s="3" t="str">
        <f>IF(Table1[[#This Row],[Tesouro Prefixado]]="","",(B1330+1)^(1/252))</f>
        <v/>
      </c>
      <c r="D1330" s="2" t="str">
        <f>IF(Table1[[#This Row],[Column2]]="","",(1+D1329)*(C1330)-1)</f>
        <v/>
      </c>
      <c r="E1330" s="1" t="str">
        <f>IF(Table1[[#This Row],[Column1]]="","",VLOOKUP(A1330,COPOMs!B:E,4)+prêmio_de_risco)</f>
        <v/>
      </c>
      <c r="F1330" s="3" t="str">
        <f>IF(Table1[[#This Row],[Tesouro Selic: Cenário 1]]="","",(E1330+1)^(1/252))</f>
        <v/>
      </c>
      <c r="G1330" s="2" t="str">
        <f>IF(Table1[[#This Row],[Column4]]="","",(1+G1329)*(F1330)-1)</f>
        <v/>
      </c>
      <c r="H1330" s="1" t="str">
        <f>IF(Table1[[#This Row],[Column1]]="","",VLOOKUP(A1330,COPOMs!B:H,7)+prêmio_de_risco)</f>
        <v/>
      </c>
      <c r="I1330" s="3" t="str">
        <f>IF(Table1[[#This Row],[Tesouro Selic: Cenário 2]]="","",(H1330+1)^(1/252))</f>
        <v/>
      </c>
      <c r="J1330" s="2" t="str">
        <f>IF(Table1[[#This Row],[Column6]]="","",(1+J1329)*(I1330)-1)</f>
        <v/>
      </c>
      <c r="K1330" s="1" t="str">
        <f>IF(Table1[[#This Row],[Column1]]="","",VLOOKUP(A1330,COPOMs!B:K,10)+prêmio_de_risco)</f>
        <v/>
      </c>
      <c r="L1330" s="3" t="str">
        <f>IF(Table1[[#This Row],[Tesouro Selic: Cenário 3]]="","",(K1330+1)^(1/252))</f>
        <v/>
      </c>
      <c r="M1330" s="2" t="str">
        <f>IF(Table1[[#This Row],[Column8]]="","",(1+M1329)*(L1330)-1)</f>
        <v/>
      </c>
    </row>
    <row r="1331" spans="1:13" x14ac:dyDescent="0.25">
      <c r="A1331" s="15" t="str">
        <f t="shared" si="40"/>
        <v/>
      </c>
      <c r="B1331" s="25" t="str">
        <f t="shared" si="41"/>
        <v/>
      </c>
      <c r="C1331" s="3" t="str">
        <f>IF(Table1[[#This Row],[Tesouro Prefixado]]="","",(B1331+1)^(1/252))</f>
        <v/>
      </c>
      <c r="D1331" s="2" t="str">
        <f>IF(Table1[[#This Row],[Column2]]="","",(1+D1330)*(C1331)-1)</f>
        <v/>
      </c>
      <c r="E1331" s="1" t="str">
        <f>IF(Table1[[#This Row],[Column1]]="","",VLOOKUP(A1331,COPOMs!B:E,4)+prêmio_de_risco)</f>
        <v/>
      </c>
      <c r="F1331" s="3" t="str">
        <f>IF(Table1[[#This Row],[Tesouro Selic: Cenário 1]]="","",(E1331+1)^(1/252))</f>
        <v/>
      </c>
      <c r="G1331" s="2" t="str">
        <f>IF(Table1[[#This Row],[Column4]]="","",(1+G1330)*(F1331)-1)</f>
        <v/>
      </c>
      <c r="H1331" s="1" t="str">
        <f>IF(Table1[[#This Row],[Column1]]="","",VLOOKUP(A1331,COPOMs!B:H,7)+prêmio_de_risco)</f>
        <v/>
      </c>
      <c r="I1331" s="3" t="str">
        <f>IF(Table1[[#This Row],[Tesouro Selic: Cenário 2]]="","",(H1331+1)^(1/252))</f>
        <v/>
      </c>
      <c r="J1331" s="2" t="str">
        <f>IF(Table1[[#This Row],[Column6]]="","",(1+J1330)*(I1331)-1)</f>
        <v/>
      </c>
      <c r="K1331" s="1" t="str">
        <f>IF(Table1[[#This Row],[Column1]]="","",VLOOKUP(A1331,COPOMs!B:K,10)+prêmio_de_risco)</f>
        <v/>
      </c>
      <c r="L1331" s="3" t="str">
        <f>IF(Table1[[#This Row],[Tesouro Selic: Cenário 3]]="","",(K1331+1)^(1/252))</f>
        <v/>
      </c>
      <c r="M1331" s="2" t="str">
        <f>IF(Table1[[#This Row],[Column8]]="","",(1+M1330)*(L1331)-1)</f>
        <v/>
      </c>
    </row>
    <row r="1332" spans="1:13" x14ac:dyDescent="0.25">
      <c r="A1332" s="15" t="str">
        <f t="shared" si="40"/>
        <v/>
      </c>
      <c r="B1332" s="25" t="str">
        <f t="shared" si="41"/>
        <v/>
      </c>
      <c r="C1332" s="3" t="str">
        <f>IF(Table1[[#This Row],[Tesouro Prefixado]]="","",(B1332+1)^(1/252))</f>
        <v/>
      </c>
      <c r="D1332" s="2" t="str">
        <f>IF(Table1[[#This Row],[Column2]]="","",(1+D1331)*(C1332)-1)</f>
        <v/>
      </c>
      <c r="E1332" s="1" t="str">
        <f>IF(Table1[[#This Row],[Column1]]="","",VLOOKUP(A1332,COPOMs!B:E,4)+prêmio_de_risco)</f>
        <v/>
      </c>
      <c r="F1332" s="3" t="str">
        <f>IF(Table1[[#This Row],[Tesouro Selic: Cenário 1]]="","",(E1332+1)^(1/252))</f>
        <v/>
      </c>
      <c r="G1332" s="2" t="str">
        <f>IF(Table1[[#This Row],[Column4]]="","",(1+G1331)*(F1332)-1)</f>
        <v/>
      </c>
      <c r="H1332" s="1" t="str">
        <f>IF(Table1[[#This Row],[Column1]]="","",VLOOKUP(A1332,COPOMs!B:H,7)+prêmio_de_risco)</f>
        <v/>
      </c>
      <c r="I1332" s="3" t="str">
        <f>IF(Table1[[#This Row],[Tesouro Selic: Cenário 2]]="","",(H1332+1)^(1/252))</f>
        <v/>
      </c>
      <c r="J1332" s="2" t="str">
        <f>IF(Table1[[#This Row],[Column6]]="","",(1+J1331)*(I1332)-1)</f>
        <v/>
      </c>
      <c r="K1332" s="1" t="str">
        <f>IF(Table1[[#This Row],[Column1]]="","",VLOOKUP(A1332,COPOMs!B:K,10)+prêmio_de_risco)</f>
        <v/>
      </c>
      <c r="L1332" s="3" t="str">
        <f>IF(Table1[[#This Row],[Tesouro Selic: Cenário 3]]="","",(K1332+1)^(1/252))</f>
        <v/>
      </c>
      <c r="M1332" s="2" t="str">
        <f>IF(Table1[[#This Row],[Column8]]="","",(1+M1331)*(L1332)-1)</f>
        <v/>
      </c>
    </row>
    <row r="1333" spans="1:13" x14ac:dyDescent="0.25">
      <c r="A1333" s="15" t="str">
        <f t="shared" si="40"/>
        <v/>
      </c>
      <c r="B1333" s="25" t="str">
        <f t="shared" si="41"/>
        <v/>
      </c>
      <c r="C1333" s="3" t="str">
        <f>IF(Table1[[#This Row],[Tesouro Prefixado]]="","",(B1333+1)^(1/252))</f>
        <v/>
      </c>
      <c r="D1333" s="2" t="str">
        <f>IF(Table1[[#This Row],[Column2]]="","",(1+D1332)*(C1333)-1)</f>
        <v/>
      </c>
      <c r="E1333" s="1" t="str">
        <f>IF(Table1[[#This Row],[Column1]]="","",VLOOKUP(A1333,COPOMs!B:E,4)+prêmio_de_risco)</f>
        <v/>
      </c>
      <c r="F1333" s="3" t="str">
        <f>IF(Table1[[#This Row],[Tesouro Selic: Cenário 1]]="","",(E1333+1)^(1/252))</f>
        <v/>
      </c>
      <c r="G1333" s="2" t="str">
        <f>IF(Table1[[#This Row],[Column4]]="","",(1+G1332)*(F1333)-1)</f>
        <v/>
      </c>
      <c r="H1333" s="1" t="str">
        <f>IF(Table1[[#This Row],[Column1]]="","",VLOOKUP(A1333,COPOMs!B:H,7)+prêmio_de_risco)</f>
        <v/>
      </c>
      <c r="I1333" s="3" t="str">
        <f>IF(Table1[[#This Row],[Tesouro Selic: Cenário 2]]="","",(H1333+1)^(1/252))</f>
        <v/>
      </c>
      <c r="J1333" s="2" t="str">
        <f>IF(Table1[[#This Row],[Column6]]="","",(1+J1332)*(I1333)-1)</f>
        <v/>
      </c>
      <c r="K1333" s="1" t="str">
        <f>IF(Table1[[#This Row],[Column1]]="","",VLOOKUP(A1333,COPOMs!B:K,10)+prêmio_de_risco)</f>
        <v/>
      </c>
      <c r="L1333" s="3" t="str">
        <f>IF(Table1[[#This Row],[Tesouro Selic: Cenário 3]]="","",(K1333+1)^(1/252))</f>
        <v/>
      </c>
      <c r="M1333" s="2" t="str">
        <f>IF(Table1[[#This Row],[Column8]]="","",(1+M1332)*(L1333)-1)</f>
        <v/>
      </c>
    </row>
    <row r="1334" spans="1:13" x14ac:dyDescent="0.25">
      <c r="A1334" s="15" t="str">
        <f t="shared" si="40"/>
        <v/>
      </c>
      <c r="B1334" s="25" t="str">
        <f t="shared" si="41"/>
        <v/>
      </c>
      <c r="C1334" s="3" t="str">
        <f>IF(Table1[[#This Row],[Tesouro Prefixado]]="","",(B1334+1)^(1/252))</f>
        <v/>
      </c>
      <c r="D1334" s="2" t="str">
        <f>IF(Table1[[#This Row],[Column2]]="","",(1+D1333)*(C1334)-1)</f>
        <v/>
      </c>
      <c r="E1334" s="1" t="str">
        <f>IF(Table1[[#This Row],[Column1]]="","",VLOOKUP(A1334,COPOMs!B:E,4)+prêmio_de_risco)</f>
        <v/>
      </c>
      <c r="F1334" s="3" t="str">
        <f>IF(Table1[[#This Row],[Tesouro Selic: Cenário 1]]="","",(E1334+1)^(1/252))</f>
        <v/>
      </c>
      <c r="G1334" s="2" t="str">
        <f>IF(Table1[[#This Row],[Column4]]="","",(1+G1333)*(F1334)-1)</f>
        <v/>
      </c>
      <c r="H1334" s="1" t="str">
        <f>IF(Table1[[#This Row],[Column1]]="","",VLOOKUP(A1334,COPOMs!B:H,7)+prêmio_de_risco)</f>
        <v/>
      </c>
      <c r="I1334" s="3" t="str">
        <f>IF(Table1[[#This Row],[Tesouro Selic: Cenário 2]]="","",(H1334+1)^(1/252))</f>
        <v/>
      </c>
      <c r="J1334" s="2" t="str">
        <f>IF(Table1[[#This Row],[Column6]]="","",(1+J1333)*(I1334)-1)</f>
        <v/>
      </c>
      <c r="K1334" s="1" t="str">
        <f>IF(Table1[[#This Row],[Column1]]="","",VLOOKUP(A1334,COPOMs!B:K,10)+prêmio_de_risco)</f>
        <v/>
      </c>
      <c r="L1334" s="3" t="str">
        <f>IF(Table1[[#This Row],[Tesouro Selic: Cenário 3]]="","",(K1334+1)^(1/252))</f>
        <v/>
      </c>
      <c r="M1334" s="2" t="str">
        <f>IF(Table1[[#This Row],[Column8]]="","",(1+M1333)*(L1334)-1)</f>
        <v/>
      </c>
    </row>
    <row r="1335" spans="1:13" x14ac:dyDescent="0.25">
      <c r="A1335" s="15" t="str">
        <f t="shared" si="40"/>
        <v/>
      </c>
      <c r="B1335" s="25" t="str">
        <f t="shared" si="41"/>
        <v/>
      </c>
      <c r="C1335" s="3" t="str">
        <f>IF(Table1[[#This Row],[Tesouro Prefixado]]="","",(B1335+1)^(1/252))</f>
        <v/>
      </c>
      <c r="D1335" s="2" t="str">
        <f>IF(Table1[[#This Row],[Column2]]="","",(1+D1334)*(C1335)-1)</f>
        <v/>
      </c>
      <c r="E1335" s="1" t="str">
        <f>IF(Table1[[#This Row],[Column1]]="","",VLOOKUP(A1335,COPOMs!B:E,4)+prêmio_de_risco)</f>
        <v/>
      </c>
      <c r="F1335" s="3" t="str">
        <f>IF(Table1[[#This Row],[Tesouro Selic: Cenário 1]]="","",(E1335+1)^(1/252))</f>
        <v/>
      </c>
      <c r="G1335" s="2" t="str">
        <f>IF(Table1[[#This Row],[Column4]]="","",(1+G1334)*(F1335)-1)</f>
        <v/>
      </c>
      <c r="H1335" s="1" t="str">
        <f>IF(Table1[[#This Row],[Column1]]="","",VLOOKUP(A1335,COPOMs!B:H,7)+prêmio_de_risco)</f>
        <v/>
      </c>
      <c r="I1335" s="3" t="str">
        <f>IF(Table1[[#This Row],[Tesouro Selic: Cenário 2]]="","",(H1335+1)^(1/252))</f>
        <v/>
      </c>
      <c r="J1335" s="2" t="str">
        <f>IF(Table1[[#This Row],[Column6]]="","",(1+J1334)*(I1335)-1)</f>
        <v/>
      </c>
      <c r="K1335" s="1" t="str">
        <f>IF(Table1[[#This Row],[Column1]]="","",VLOOKUP(A1335,COPOMs!B:K,10)+prêmio_de_risco)</f>
        <v/>
      </c>
      <c r="L1335" s="3" t="str">
        <f>IF(Table1[[#This Row],[Tesouro Selic: Cenário 3]]="","",(K1335+1)^(1/252))</f>
        <v/>
      </c>
      <c r="M1335" s="2" t="str">
        <f>IF(Table1[[#This Row],[Column8]]="","",(1+M1334)*(L1335)-1)</f>
        <v/>
      </c>
    </row>
    <row r="1336" spans="1:13" x14ac:dyDescent="0.25">
      <c r="A1336" s="15" t="str">
        <f t="shared" si="40"/>
        <v/>
      </c>
      <c r="B1336" s="25" t="str">
        <f t="shared" si="41"/>
        <v/>
      </c>
      <c r="C1336" s="3" t="str">
        <f>IF(Table1[[#This Row],[Tesouro Prefixado]]="","",(B1336+1)^(1/252))</f>
        <v/>
      </c>
      <c r="D1336" s="2" t="str">
        <f>IF(Table1[[#This Row],[Column2]]="","",(1+D1335)*(C1336)-1)</f>
        <v/>
      </c>
      <c r="E1336" s="1" t="str">
        <f>IF(Table1[[#This Row],[Column1]]="","",VLOOKUP(A1336,COPOMs!B:E,4)+prêmio_de_risco)</f>
        <v/>
      </c>
      <c r="F1336" s="3" t="str">
        <f>IF(Table1[[#This Row],[Tesouro Selic: Cenário 1]]="","",(E1336+1)^(1/252))</f>
        <v/>
      </c>
      <c r="G1336" s="2" t="str">
        <f>IF(Table1[[#This Row],[Column4]]="","",(1+G1335)*(F1336)-1)</f>
        <v/>
      </c>
      <c r="H1336" s="1" t="str">
        <f>IF(Table1[[#This Row],[Column1]]="","",VLOOKUP(A1336,COPOMs!B:H,7)+prêmio_de_risco)</f>
        <v/>
      </c>
      <c r="I1336" s="3" t="str">
        <f>IF(Table1[[#This Row],[Tesouro Selic: Cenário 2]]="","",(H1336+1)^(1/252))</f>
        <v/>
      </c>
      <c r="J1336" s="2" t="str">
        <f>IF(Table1[[#This Row],[Column6]]="","",(1+J1335)*(I1336)-1)</f>
        <v/>
      </c>
      <c r="K1336" s="1" t="str">
        <f>IF(Table1[[#This Row],[Column1]]="","",VLOOKUP(A1336,COPOMs!B:K,10)+prêmio_de_risco)</f>
        <v/>
      </c>
      <c r="L1336" s="3" t="str">
        <f>IF(Table1[[#This Row],[Tesouro Selic: Cenário 3]]="","",(K1336+1)^(1/252))</f>
        <v/>
      </c>
      <c r="M1336" s="2" t="str">
        <f>IF(Table1[[#This Row],[Column8]]="","",(1+M1335)*(L1336)-1)</f>
        <v/>
      </c>
    </row>
    <row r="1337" spans="1:13" x14ac:dyDescent="0.25">
      <c r="A1337" s="15" t="str">
        <f t="shared" si="40"/>
        <v/>
      </c>
      <c r="B1337" s="25" t="str">
        <f t="shared" si="41"/>
        <v/>
      </c>
      <c r="C1337" s="3" t="str">
        <f>IF(Table1[[#This Row],[Tesouro Prefixado]]="","",(B1337+1)^(1/252))</f>
        <v/>
      </c>
      <c r="D1337" s="2" t="str">
        <f>IF(Table1[[#This Row],[Column2]]="","",(1+D1336)*(C1337)-1)</f>
        <v/>
      </c>
      <c r="E1337" s="1" t="str">
        <f>IF(Table1[[#This Row],[Column1]]="","",VLOOKUP(A1337,COPOMs!B:E,4)+prêmio_de_risco)</f>
        <v/>
      </c>
      <c r="F1337" s="3" t="str">
        <f>IF(Table1[[#This Row],[Tesouro Selic: Cenário 1]]="","",(E1337+1)^(1/252))</f>
        <v/>
      </c>
      <c r="G1337" s="2" t="str">
        <f>IF(Table1[[#This Row],[Column4]]="","",(1+G1336)*(F1337)-1)</f>
        <v/>
      </c>
      <c r="H1337" s="1" t="str">
        <f>IF(Table1[[#This Row],[Column1]]="","",VLOOKUP(A1337,COPOMs!B:H,7)+prêmio_de_risco)</f>
        <v/>
      </c>
      <c r="I1337" s="3" t="str">
        <f>IF(Table1[[#This Row],[Tesouro Selic: Cenário 2]]="","",(H1337+1)^(1/252))</f>
        <v/>
      </c>
      <c r="J1337" s="2" t="str">
        <f>IF(Table1[[#This Row],[Column6]]="","",(1+J1336)*(I1337)-1)</f>
        <v/>
      </c>
      <c r="K1337" s="1" t="str">
        <f>IF(Table1[[#This Row],[Column1]]="","",VLOOKUP(A1337,COPOMs!B:K,10)+prêmio_de_risco)</f>
        <v/>
      </c>
      <c r="L1337" s="3" t="str">
        <f>IF(Table1[[#This Row],[Tesouro Selic: Cenário 3]]="","",(K1337+1)^(1/252))</f>
        <v/>
      </c>
      <c r="M1337" s="2" t="str">
        <f>IF(Table1[[#This Row],[Column8]]="","",(1+M1336)*(L1337)-1)</f>
        <v/>
      </c>
    </row>
    <row r="1338" spans="1:13" x14ac:dyDescent="0.25">
      <c r="A1338" s="15" t="str">
        <f t="shared" si="40"/>
        <v/>
      </c>
      <c r="B1338" s="25" t="str">
        <f t="shared" si="41"/>
        <v/>
      </c>
      <c r="C1338" s="3" t="str">
        <f>IF(Table1[[#This Row],[Tesouro Prefixado]]="","",(B1338+1)^(1/252))</f>
        <v/>
      </c>
      <c r="D1338" s="2" t="str">
        <f>IF(Table1[[#This Row],[Column2]]="","",(1+D1337)*(C1338)-1)</f>
        <v/>
      </c>
      <c r="E1338" s="1" t="str">
        <f>IF(Table1[[#This Row],[Column1]]="","",VLOOKUP(A1338,COPOMs!B:E,4)+prêmio_de_risco)</f>
        <v/>
      </c>
      <c r="F1338" s="3" t="str">
        <f>IF(Table1[[#This Row],[Tesouro Selic: Cenário 1]]="","",(E1338+1)^(1/252))</f>
        <v/>
      </c>
      <c r="G1338" s="2" t="str">
        <f>IF(Table1[[#This Row],[Column4]]="","",(1+G1337)*(F1338)-1)</f>
        <v/>
      </c>
      <c r="H1338" s="1" t="str">
        <f>IF(Table1[[#This Row],[Column1]]="","",VLOOKUP(A1338,COPOMs!B:H,7)+prêmio_de_risco)</f>
        <v/>
      </c>
      <c r="I1338" s="3" t="str">
        <f>IF(Table1[[#This Row],[Tesouro Selic: Cenário 2]]="","",(H1338+1)^(1/252))</f>
        <v/>
      </c>
      <c r="J1338" s="2" t="str">
        <f>IF(Table1[[#This Row],[Column6]]="","",(1+J1337)*(I1338)-1)</f>
        <v/>
      </c>
      <c r="K1338" s="1" t="str">
        <f>IF(Table1[[#This Row],[Column1]]="","",VLOOKUP(A1338,COPOMs!B:K,10)+prêmio_de_risco)</f>
        <v/>
      </c>
      <c r="L1338" s="3" t="str">
        <f>IF(Table1[[#This Row],[Tesouro Selic: Cenário 3]]="","",(K1338+1)^(1/252))</f>
        <v/>
      </c>
      <c r="M1338" s="2" t="str">
        <f>IF(Table1[[#This Row],[Column8]]="","",(1+M1337)*(L1338)-1)</f>
        <v/>
      </c>
    </row>
    <row r="1339" spans="1:13" x14ac:dyDescent="0.25">
      <c r="A1339" s="15" t="str">
        <f t="shared" si="40"/>
        <v/>
      </c>
      <c r="B1339" s="25" t="str">
        <f t="shared" si="41"/>
        <v/>
      </c>
      <c r="C1339" s="3" t="str">
        <f>IF(Table1[[#This Row],[Tesouro Prefixado]]="","",(B1339+1)^(1/252))</f>
        <v/>
      </c>
      <c r="D1339" s="2" t="str">
        <f>IF(Table1[[#This Row],[Column2]]="","",(1+D1338)*(C1339)-1)</f>
        <v/>
      </c>
      <c r="E1339" s="1" t="str">
        <f>IF(Table1[[#This Row],[Column1]]="","",VLOOKUP(A1339,COPOMs!B:E,4)+prêmio_de_risco)</f>
        <v/>
      </c>
      <c r="F1339" s="3" t="str">
        <f>IF(Table1[[#This Row],[Tesouro Selic: Cenário 1]]="","",(E1339+1)^(1/252))</f>
        <v/>
      </c>
      <c r="G1339" s="2" t="str">
        <f>IF(Table1[[#This Row],[Column4]]="","",(1+G1338)*(F1339)-1)</f>
        <v/>
      </c>
      <c r="H1339" s="1" t="str">
        <f>IF(Table1[[#This Row],[Column1]]="","",VLOOKUP(A1339,COPOMs!B:H,7)+prêmio_de_risco)</f>
        <v/>
      </c>
      <c r="I1339" s="3" t="str">
        <f>IF(Table1[[#This Row],[Tesouro Selic: Cenário 2]]="","",(H1339+1)^(1/252))</f>
        <v/>
      </c>
      <c r="J1339" s="2" t="str">
        <f>IF(Table1[[#This Row],[Column6]]="","",(1+J1338)*(I1339)-1)</f>
        <v/>
      </c>
      <c r="K1339" s="1" t="str">
        <f>IF(Table1[[#This Row],[Column1]]="","",VLOOKUP(A1339,COPOMs!B:K,10)+prêmio_de_risco)</f>
        <v/>
      </c>
      <c r="L1339" s="3" t="str">
        <f>IF(Table1[[#This Row],[Tesouro Selic: Cenário 3]]="","",(K1339+1)^(1/252))</f>
        <v/>
      </c>
      <c r="M1339" s="2" t="str">
        <f>IF(Table1[[#This Row],[Column8]]="","",(1+M1338)*(L1339)-1)</f>
        <v/>
      </c>
    </row>
    <row r="1340" spans="1:13" x14ac:dyDescent="0.25">
      <c r="A1340" s="15" t="str">
        <f t="shared" si="40"/>
        <v/>
      </c>
      <c r="B1340" s="25" t="str">
        <f t="shared" si="41"/>
        <v/>
      </c>
      <c r="C1340" s="3" t="str">
        <f>IF(Table1[[#This Row],[Tesouro Prefixado]]="","",(B1340+1)^(1/252))</f>
        <v/>
      </c>
      <c r="D1340" s="2" t="str">
        <f>IF(Table1[[#This Row],[Column2]]="","",(1+D1339)*(C1340)-1)</f>
        <v/>
      </c>
      <c r="E1340" s="1" t="str">
        <f>IF(Table1[[#This Row],[Column1]]="","",VLOOKUP(A1340,COPOMs!B:E,4)+prêmio_de_risco)</f>
        <v/>
      </c>
      <c r="F1340" s="3" t="str">
        <f>IF(Table1[[#This Row],[Tesouro Selic: Cenário 1]]="","",(E1340+1)^(1/252))</f>
        <v/>
      </c>
      <c r="G1340" s="2" t="str">
        <f>IF(Table1[[#This Row],[Column4]]="","",(1+G1339)*(F1340)-1)</f>
        <v/>
      </c>
      <c r="H1340" s="1" t="str">
        <f>IF(Table1[[#This Row],[Column1]]="","",VLOOKUP(A1340,COPOMs!B:H,7)+prêmio_de_risco)</f>
        <v/>
      </c>
      <c r="I1340" s="3" t="str">
        <f>IF(Table1[[#This Row],[Tesouro Selic: Cenário 2]]="","",(H1340+1)^(1/252))</f>
        <v/>
      </c>
      <c r="J1340" s="2" t="str">
        <f>IF(Table1[[#This Row],[Column6]]="","",(1+J1339)*(I1340)-1)</f>
        <v/>
      </c>
      <c r="K1340" s="1" t="str">
        <f>IF(Table1[[#This Row],[Column1]]="","",VLOOKUP(A1340,COPOMs!B:K,10)+prêmio_de_risco)</f>
        <v/>
      </c>
      <c r="L1340" s="3" t="str">
        <f>IF(Table1[[#This Row],[Tesouro Selic: Cenário 3]]="","",(K1340+1)^(1/252))</f>
        <v/>
      </c>
      <c r="M1340" s="2" t="str">
        <f>IF(Table1[[#This Row],[Column8]]="","",(1+M1339)*(L1340)-1)</f>
        <v/>
      </c>
    </row>
    <row r="1341" spans="1:13" x14ac:dyDescent="0.25">
      <c r="A1341" s="15" t="str">
        <f t="shared" si="40"/>
        <v/>
      </c>
      <c r="B1341" s="25" t="str">
        <f t="shared" si="41"/>
        <v/>
      </c>
      <c r="C1341" s="3" t="str">
        <f>IF(Table1[[#This Row],[Tesouro Prefixado]]="","",(B1341+1)^(1/252))</f>
        <v/>
      </c>
      <c r="D1341" s="2" t="str">
        <f>IF(Table1[[#This Row],[Column2]]="","",(1+D1340)*(C1341)-1)</f>
        <v/>
      </c>
      <c r="E1341" s="1" t="str">
        <f>IF(Table1[[#This Row],[Column1]]="","",VLOOKUP(A1341,COPOMs!B:E,4)+prêmio_de_risco)</f>
        <v/>
      </c>
      <c r="F1341" s="3" t="str">
        <f>IF(Table1[[#This Row],[Tesouro Selic: Cenário 1]]="","",(E1341+1)^(1/252))</f>
        <v/>
      </c>
      <c r="G1341" s="2" t="str">
        <f>IF(Table1[[#This Row],[Column4]]="","",(1+G1340)*(F1341)-1)</f>
        <v/>
      </c>
      <c r="H1341" s="1" t="str">
        <f>IF(Table1[[#This Row],[Column1]]="","",VLOOKUP(A1341,COPOMs!B:H,7)+prêmio_de_risco)</f>
        <v/>
      </c>
      <c r="I1341" s="3" t="str">
        <f>IF(Table1[[#This Row],[Tesouro Selic: Cenário 2]]="","",(H1341+1)^(1/252))</f>
        <v/>
      </c>
      <c r="J1341" s="2" t="str">
        <f>IF(Table1[[#This Row],[Column6]]="","",(1+J1340)*(I1341)-1)</f>
        <v/>
      </c>
      <c r="K1341" s="1" t="str">
        <f>IF(Table1[[#This Row],[Column1]]="","",VLOOKUP(A1341,COPOMs!B:K,10)+prêmio_de_risco)</f>
        <v/>
      </c>
      <c r="L1341" s="3" t="str">
        <f>IF(Table1[[#This Row],[Tesouro Selic: Cenário 3]]="","",(K1341+1)^(1/252))</f>
        <v/>
      </c>
      <c r="M1341" s="2" t="str">
        <f>IF(Table1[[#This Row],[Column8]]="","",(1+M1340)*(L1341)-1)</f>
        <v/>
      </c>
    </row>
    <row r="1342" spans="1:13" x14ac:dyDescent="0.25">
      <c r="A1342" s="15" t="str">
        <f t="shared" si="40"/>
        <v/>
      </c>
      <c r="B1342" s="25" t="str">
        <f t="shared" si="41"/>
        <v/>
      </c>
      <c r="C1342" s="3" t="str">
        <f>IF(Table1[[#This Row],[Tesouro Prefixado]]="","",(B1342+1)^(1/252))</f>
        <v/>
      </c>
      <c r="D1342" s="2" t="str">
        <f>IF(Table1[[#This Row],[Column2]]="","",(1+D1341)*(C1342)-1)</f>
        <v/>
      </c>
      <c r="E1342" s="1" t="str">
        <f>IF(Table1[[#This Row],[Column1]]="","",VLOOKUP(A1342,COPOMs!B:E,4)+prêmio_de_risco)</f>
        <v/>
      </c>
      <c r="F1342" s="3" t="str">
        <f>IF(Table1[[#This Row],[Tesouro Selic: Cenário 1]]="","",(E1342+1)^(1/252))</f>
        <v/>
      </c>
      <c r="G1342" s="2" t="str">
        <f>IF(Table1[[#This Row],[Column4]]="","",(1+G1341)*(F1342)-1)</f>
        <v/>
      </c>
      <c r="H1342" s="1" t="str">
        <f>IF(Table1[[#This Row],[Column1]]="","",VLOOKUP(A1342,COPOMs!B:H,7)+prêmio_de_risco)</f>
        <v/>
      </c>
      <c r="I1342" s="3" t="str">
        <f>IF(Table1[[#This Row],[Tesouro Selic: Cenário 2]]="","",(H1342+1)^(1/252))</f>
        <v/>
      </c>
      <c r="J1342" s="2" t="str">
        <f>IF(Table1[[#This Row],[Column6]]="","",(1+J1341)*(I1342)-1)</f>
        <v/>
      </c>
      <c r="K1342" s="1" t="str">
        <f>IF(Table1[[#This Row],[Column1]]="","",VLOOKUP(A1342,COPOMs!B:K,10)+prêmio_de_risco)</f>
        <v/>
      </c>
      <c r="L1342" s="3" t="str">
        <f>IF(Table1[[#This Row],[Tesouro Selic: Cenário 3]]="","",(K1342+1)^(1/252))</f>
        <v/>
      </c>
      <c r="M1342" s="2" t="str">
        <f>IF(Table1[[#This Row],[Column8]]="","",(1+M1341)*(L1342)-1)</f>
        <v/>
      </c>
    </row>
    <row r="1343" spans="1:13" x14ac:dyDescent="0.25">
      <c r="A1343" s="15" t="str">
        <f t="shared" si="40"/>
        <v/>
      </c>
      <c r="B1343" s="25" t="str">
        <f t="shared" si="41"/>
        <v/>
      </c>
      <c r="C1343" s="3" t="str">
        <f>IF(Table1[[#This Row],[Tesouro Prefixado]]="","",(B1343+1)^(1/252))</f>
        <v/>
      </c>
      <c r="D1343" s="2" t="str">
        <f>IF(Table1[[#This Row],[Column2]]="","",(1+D1342)*(C1343)-1)</f>
        <v/>
      </c>
      <c r="E1343" s="1" t="str">
        <f>IF(Table1[[#This Row],[Column1]]="","",VLOOKUP(A1343,COPOMs!B:E,4)+prêmio_de_risco)</f>
        <v/>
      </c>
      <c r="F1343" s="3" t="str">
        <f>IF(Table1[[#This Row],[Tesouro Selic: Cenário 1]]="","",(E1343+1)^(1/252))</f>
        <v/>
      </c>
      <c r="G1343" s="2" t="str">
        <f>IF(Table1[[#This Row],[Column4]]="","",(1+G1342)*(F1343)-1)</f>
        <v/>
      </c>
      <c r="H1343" s="1" t="str">
        <f>IF(Table1[[#This Row],[Column1]]="","",VLOOKUP(A1343,COPOMs!B:H,7)+prêmio_de_risco)</f>
        <v/>
      </c>
      <c r="I1343" s="3" t="str">
        <f>IF(Table1[[#This Row],[Tesouro Selic: Cenário 2]]="","",(H1343+1)^(1/252))</f>
        <v/>
      </c>
      <c r="J1343" s="2" t="str">
        <f>IF(Table1[[#This Row],[Column6]]="","",(1+J1342)*(I1343)-1)</f>
        <v/>
      </c>
      <c r="K1343" s="1" t="str">
        <f>IF(Table1[[#This Row],[Column1]]="","",VLOOKUP(A1343,COPOMs!B:K,10)+prêmio_de_risco)</f>
        <v/>
      </c>
      <c r="L1343" s="3" t="str">
        <f>IF(Table1[[#This Row],[Tesouro Selic: Cenário 3]]="","",(K1343+1)^(1/252))</f>
        <v/>
      </c>
      <c r="M1343" s="2" t="str">
        <f>IF(Table1[[#This Row],[Column8]]="","",(1+M1342)*(L1343)-1)</f>
        <v/>
      </c>
    </row>
    <row r="1344" spans="1:13" x14ac:dyDescent="0.25">
      <c r="A1344" s="15" t="str">
        <f t="shared" si="40"/>
        <v/>
      </c>
      <c r="B1344" s="25" t="str">
        <f t="shared" si="41"/>
        <v/>
      </c>
      <c r="C1344" s="3" t="str">
        <f>IF(Table1[[#This Row],[Tesouro Prefixado]]="","",(B1344+1)^(1/252))</f>
        <v/>
      </c>
      <c r="D1344" s="2" t="str">
        <f>IF(Table1[[#This Row],[Column2]]="","",(1+D1343)*(C1344)-1)</f>
        <v/>
      </c>
      <c r="E1344" s="1" t="str">
        <f>IF(Table1[[#This Row],[Column1]]="","",VLOOKUP(A1344,COPOMs!B:E,4)+prêmio_de_risco)</f>
        <v/>
      </c>
      <c r="F1344" s="3" t="str">
        <f>IF(Table1[[#This Row],[Tesouro Selic: Cenário 1]]="","",(E1344+1)^(1/252))</f>
        <v/>
      </c>
      <c r="G1344" s="2" t="str">
        <f>IF(Table1[[#This Row],[Column4]]="","",(1+G1343)*(F1344)-1)</f>
        <v/>
      </c>
      <c r="H1344" s="1" t="str">
        <f>IF(Table1[[#This Row],[Column1]]="","",VLOOKUP(A1344,COPOMs!B:H,7)+prêmio_de_risco)</f>
        <v/>
      </c>
      <c r="I1344" s="3" t="str">
        <f>IF(Table1[[#This Row],[Tesouro Selic: Cenário 2]]="","",(H1344+1)^(1/252))</f>
        <v/>
      </c>
      <c r="J1344" s="2" t="str">
        <f>IF(Table1[[#This Row],[Column6]]="","",(1+J1343)*(I1344)-1)</f>
        <v/>
      </c>
      <c r="K1344" s="1" t="str">
        <f>IF(Table1[[#This Row],[Column1]]="","",VLOOKUP(A1344,COPOMs!B:K,10)+prêmio_de_risco)</f>
        <v/>
      </c>
      <c r="L1344" s="3" t="str">
        <f>IF(Table1[[#This Row],[Tesouro Selic: Cenário 3]]="","",(K1344+1)^(1/252))</f>
        <v/>
      </c>
      <c r="M1344" s="2" t="str">
        <f>IF(Table1[[#This Row],[Column8]]="","",(1+M1343)*(L1344)-1)</f>
        <v/>
      </c>
    </row>
    <row r="1345" spans="1:13" x14ac:dyDescent="0.25">
      <c r="A1345" s="15" t="str">
        <f t="shared" si="40"/>
        <v/>
      </c>
      <c r="B1345" s="25" t="str">
        <f t="shared" si="41"/>
        <v/>
      </c>
      <c r="C1345" s="3" t="str">
        <f>IF(Table1[[#This Row],[Tesouro Prefixado]]="","",(B1345+1)^(1/252))</f>
        <v/>
      </c>
      <c r="D1345" s="2" t="str">
        <f>IF(Table1[[#This Row],[Column2]]="","",(1+D1344)*(C1345)-1)</f>
        <v/>
      </c>
      <c r="E1345" s="1" t="str">
        <f>IF(Table1[[#This Row],[Column1]]="","",VLOOKUP(A1345,COPOMs!B:E,4)+prêmio_de_risco)</f>
        <v/>
      </c>
      <c r="F1345" s="3" t="str">
        <f>IF(Table1[[#This Row],[Tesouro Selic: Cenário 1]]="","",(E1345+1)^(1/252))</f>
        <v/>
      </c>
      <c r="G1345" s="2" t="str">
        <f>IF(Table1[[#This Row],[Column4]]="","",(1+G1344)*(F1345)-1)</f>
        <v/>
      </c>
      <c r="H1345" s="1" t="str">
        <f>IF(Table1[[#This Row],[Column1]]="","",VLOOKUP(A1345,COPOMs!B:H,7)+prêmio_de_risco)</f>
        <v/>
      </c>
      <c r="I1345" s="3" t="str">
        <f>IF(Table1[[#This Row],[Tesouro Selic: Cenário 2]]="","",(H1345+1)^(1/252))</f>
        <v/>
      </c>
      <c r="J1345" s="2" t="str">
        <f>IF(Table1[[#This Row],[Column6]]="","",(1+J1344)*(I1345)-1)</f>
        <v/>
      </c>
      <c r="K1345" s="1" t="str">
        <f>IF(Table1[[#This Row],[Column1]]="","",VLOOKUP(A1345,COPOMs!B:K,10)+prêmio_de_risco)</f>
        <v/>
      </c>
      <c r="L1345" s="3" t="str">
        <f>IF(Table1[[#This Row],[Tesouro Selic: Cenário 3]]="","",(K1345+1)^(1/252))</f>
        <v/>
      </c>
      <c r="M1345" s="2" t="str">
        <f>IF(Table1[[#This Row],[Column8]]="","",(1+M1344)*(L1345)-1)</f>
        <v/>
      </c>
    </row>
    <row r="1346" spans="1:13" x14ac:dyDescent="0.25">
      <c r="A1346" s="15" t="str">
        <f t="shared" si="40"/>
        <v/>
      </c>
      <c r="B1346" s="25" t="str">
        <f t="shared" si="41"/>
        <v/>
      </c>
      <c r="C1346" s="3" t="str">
        <f>IF(Table1[[#This Row],[Tesouro Prefixado]]="","",(B1346+1)^(1/252))</f>
        <v/>
      </c>
      <c r="D1346" s="2" t="str">
        <f>IF(Table1[[#This Row],[Column2]]="","",(1+D1345)*(C1346)-1)</f>
        <v/>
      </c>
      <c r="E1346" s="1" t="str">
        <f>IF(Table1[[#This Row],[Column1]]="","",VLOOKUP(A1346,COPOMs!B:E,4)+prêmio_de_risco)</f>
        <v/>
      </c>
      <c r="F1346" s="3" t="str">
        <f>IF(Table1[[#This Row],[Tesouro Selic: Cenário 1]]="","",(E1346+1)^(1/252))</f>
        <v/>
      </c>
      <c r="G1346" s="2" t="str">
        <f>IF(Table1[[#This Row],[Column4]]="","",(1+G1345)*(F1346)-1)</f>
        <v/>
      </c>
      <c r="H1346" s="1" t="str">
        <f>IF(Table1[[#This Row],[Column1]]="","",VLOOKUP(A1346,COPOMs!B:H,7)+prêmio_de_risco)</f>
        <v/>
      </c>
      <c r="I1346" s="3" t="str">
        <f>IF(Table1[[#This Row],[Tesouro Selic: Cenário 2]]="","",(H1346+1)^(1/252))</f>
        <v/>
      </c>
      <c r="J1346" s="2" t="str">
        <f>IF(Table1[[#This Row],[Column6]]="","",(1+J1345)*(I1346)-1)</f>
        <v/>
      </c>
      <c r="K1346" s="1" t="str">
        <f>IF(Table1[[#This Row],[Column1]]="","",VLOOKUP(A1346,COPOMs!B:K,10)+prêmio_de_risco)</f>
        <v/>
      </c>
      <c r="L1346" s="3" t="str">
        <f>IF(Table1[[#This Row],[Tesouro Selic: Cenário 3]]="","",(K1346+1)^(1/252))</f>
        <v/>
      </c>
      <c r="M1346" s="2" t="str">
        <f>IF(Table1[[#This Row],[Column8]]="","",(1+M1345)*(L1346)-1)</f>
        <v/>
      </c>
    </row>
    <row r="1347" spans="1:13" x14ac:dyDescent="0.25">
      <c r="A1347" s="15" t="str">
        <f t="shared" ref="A1347:A1410" si="42">IFERROR(IF(WORKDAY(A1346,1,feriados)&lt;=vencimento,WORKDAY(A1346,1,feriados),""),"")</f>
        <v/>
      </c>
      <c r="B1347" s="25" t="str">
        <f t="shared" ref="B1347:B1410" si="43">IF(A1347="","",taxa_pré)</f>
        <v/>
      </c>
      <c r="C1347" s="3" t="str">
        <f>IF(Table1[[#This Row],[Tesouro Prefixado]]="","",(B1347+1)^(1/252))</f>
        <v/>
      </c>
      <c r="D1347" s="2" t="str">
        <f>IF(Table1[[#This Row],[Column2]]="","",(1+D1346)*(C1347)-1)</f>
        <v/>
      </c>
      <c r="E1347" s="1" t="str">
        <f>IF(Table1[[#This Row],[Column1]]="","",VLOOKUP(A1347,COPOMs!B:E,4)+prêmio_de_risco)</f>
        <v/>
      </c>
      <c r="F1347" s="3" t="str">
        <f>IF(Table1[[#This Row],[Tesouro Selic: Cenário 1]]="","",(E1347+1)^(1/252))</f>
        <v/>
      </c>
      <c r="G1347" s="2" t="str">
        <f>IF(Table1[[#This Row],[Column4]]="","",(1+G1346)*(F1347)-1)</f>
        <v/>
      </c>
      <c r="H1347" s="1" t="str">
        <f>IF(Table1[[#This Row],[Column1]]="","",VLOOKUP(A1347,COPOMs!B:H,7)+prêmio_de_risco)</f>
        <v/>
      </c>
      <c r="I1347" s="3" t="str">
        <f>IF(Table1[[#This Row],[Tesouro Selic: Cenário 2]]="","",(H1347+1)^(1/252))</f>
        <v/>
      </c>
      <c r="J1347" s="2" t="str">
        <f>IF(Table1[[#This Row],[Column6]]="","",(1+J1346)*(I1347)-1)</f>
        <v/>
      </c>
      <c r="K1347" s="1" t="str">
        <f>IF(Table1[[#This Row],[Column1]]="","",VLOOKUP(A1347,COPOMs!B:K,10)+prêmio_de_risco)</f>
        <v/>
      </c>
      <c r="L1347" s="3" t="str">
        <f>IF(Table1[[#This Row],[Tesouro Selic: Cenário 3]]="","",(K1347+1)^(1/252))</f>
        <v/>
      </c>
      <c r="M1347" s="2" t="str">
        <f>IF(Table1[[#This Row],[Column8]]="","",(1+M1346)*(L1347)-1)</f>
        <v/>
      </c>
    </row>
    <row r="1348" spans="1:13" x14ac:dyDescent="0.25">
      <c r="A1348" s="15" t="str">
        <f t="shared" si="42"/>
        <v/>
      </c>
      <c r="B1348" s="25" t="str">
        <f t="shared" si="43"/>
        <v/>
      </c>
      <c r="C1348" s="3" t="str">
        <f>IF(Table1[[#This Row],[Tesouro Prefixado]]="","",(B1348+1)^(1/252))</f>
        <v/>
      </c>
      <c r="D1348" s="2" t="str">
        <f>IF(Table1[[#This Row],[Column2]]="","",(1+D1347)*(C1348)-1)</f>
        <v/>
      </c>
      <c r="E1348" s="1" t="str">
        <f>IF(Table1[[#This Row],[Column1]]="","",VLOOKUP(A1348,COPOMs!B:E,4)+prêmio_de_risco)</f>
        <v/>
      </c>
      <c r="F1348" s="3" t="str">
        <f>IF(Table1[[#This Row],[Tesouro Selic: Cenário 1]]="","",(E1348+1)^(1/252))</f>
        <v/>
      </c>
      <c r="G1348" s="2" t="str">
        <f>IF(Table1[[#This Row],[Column4]]="","",(1+G1347)*(F1348)-1)</f>
        <v/>
      </c>
      <c r="H1348" s="1" t="str">
        <f>IF(Table1[[#This Row],[Column1]]="","",VLOOKUP(A1348,COPOMs!B:H,7)+prêmio_de_risco)</f>
        <v/>
      </c>
      <c r="I1348" s="3" t="str">
        <f>IF(Table1[[#This Row],[Tesouro Selic: Cenário 2]]="","",(H1348+1)^(1/252))</f>
        <v/>
      </c>
      <c r="J1348" s="2" t="str">
        <f>IF(Table1[[#This Row],[Column6]]="","",(1+J1347)*(I1348)-1)</f>
        <v/>
      </c>
      <c r="K1348" s="1" t="str">
        <f>IF(Table1[[#This Row],[Column1]]="","",VLOOKUP(A1348,COPOMs!B:K,10)+prêmio_de_risco)</f>
        <v/>
      </c>
      <c r="L1348" s="3" t="str">
        <f>IF(Table1[[#This Row],[Tesouro Selic: Cenário 3]]="","",(K1348+1)^(1/252))</f>
        <v/>
      </c>
      <c r="M1348" s="2" t="str">
        <f>IF(Table1[[#This Row],[Column8]]="","",(1+M1347)*(L1348)-1)</f>
        <v/>
      </c>
    </row>
    <row r="1349" spans="1:13" x14ac:dyDescent="0.25">
      <c r="A1349" s="15" t="str">
        <f t="shared" si="42"/>
        <v/>
      </c>
      <c r="B1349" s="25" t="str">
        <f t="shared" si="43"/>
        <v/>
      </c>
      <c r="C1349" s="3" t="str">
        <f>IF(Table1[[#This Row],[Tesouro Prefixado]]="","",(B1349+1)^(1/252))</f>
        <v/>
      </c>
      <c r="D1349" s="2" t="str">
        <f>IF(Table1[[#This Row],[Column2]]="","",(1+D1348)*(C1349)-1)</f>
        <v/>
      </c>
      <c r="E1349" s="1" t="str">
        <f>IF(Table1[[#This Row],[Column1]]="","",VLOOKUP(A1349,COPOMs!B:E,4)+prêmio_de_risco)</f>
        <v/>
      </c>
      <c r="F1349" s="3" t="str">
        <f>IF(Table1[[#This Row],[Tesouro Selic: Cenário 1]]="","",(E1349+1)^(1/252))</f>
        <v/>
      </c>
      <c r="G1349" s="2" t="str">
        <f>IF(Table1[[#This Row],[Column4]]="","",(1+G1348)*(F1349)-1)</f>
        <v/>
      </c>
      <c r="H1349" s="1" t="str">
        <f>IF(Table1[[#This Row],[Column1]]="","",VLOOKUP(A1349,COPOMs!B:H,7)+prêmio_de_risco)</f>
        <v/>
      </c>
      <c r="I1349" s="3" t="str">
        <f>IF(Table1[[#This Row],[Tesouro Selic: Cenário 2]]="","",(H1349+1)^(1/252))</f>
        <v/>
      </c>
      <c r="J1349" s="2" t="str">
        <f>IF(Table1[[#This Row],[Column6]]="","",(1+J1348)*(I1349)-1)</f>
        <v/>
      </c>
      <c r="K1349" s="1" t="str">
        <f>IF(Table1[[#This Row],[Column1]]="","",VLOOKUP(A1349,COPOMs!B:K,10)+prêmio_de_risco)</f>
        <v/>
      </c>
      <c r="L1349" s="3" t="str">
        <f>IF(Table1[[#This Row],[Tesouro Selic: Cenário 3]]="","",(K1349+1)^(1/252))</f>
        <v/>
      </c>
      <c r="M1349" s="2" t="str">
        <f>IF(Table1[[#This Row],[Column8]]="","",(1+M1348)*(L1349)-1)</f>
        <v/>
      </c>
    </row>
    <row r="1350" spans="1:13" x14ac:dyDescent="0.25">
      <c r="A1350" s="15" t="str">
        <f t="shared" si="42"/>
        <v/>
      </c>
      <c r="B1350" s="25" t="str">
        <f t="shared" si="43"/>
        <v/>
      </c>
      <c r="C1350" s="3" t="str">
        <f>IF(Table1[[#This Row],[Tesouro Prefixado]]="","",(B1350+1)^(1/252))</f>
        <v/>
      </c>
      <c r="D1350" s="2" t="str">
        <f>IF(Table1[[#This Row],[Column2]]="","",(1+D1349)*(C1350)-1)</f>
        <v/>
      </c>
      <c r="E1350" s="1" t="str">
        <f>IF(Table1[[#This Row],[Column1]]="","",VLOOKUP(A1350,COPOMs!B:E,4)+prêmio_de_risco)</f>
        <v/>
      </c>
      <c r="F1350" s="3" t="str">
        <f>IF(Table1[[#This Row],[Tesouro Selic: Cenário 1]]="","",(E1350+1)^(1/252))</f>
        <v/>
      </c>
      <c r="G1350" s="2" t="str">
        <f>IF(Table1[[#This Row],[Column4]]="","",(1+G1349)*(F1350)-1)</f>
        <v/>
      </c>
      <c r="H1350" s="1" t="str">
        <f>IF(Table1[[#This Row],[Column1]]="","",VLOOKUP(A1350,COPOMs!B:H,7)+prêmio_de_risco)</f>
        <v/>
      </c>
      <c r="I1350" s="3" t="str">
        <f>IF(Table1[[#This Row],[Tesouro Selic: Cenário 2]]="","",(H1350+1)^(1/252))</f>
        <v/>
      </c>
      <c r="J1350" s="2" t="str">
        <f>IF(Table1[[#This Row],[Column6]]="","",(1+J1349)*(I1350)-1)</f>
        <v/>
      </c>
      <c r="K1350" s="1" t="str">
        <f>IF(Table1[[#This Row],[Column1]]="","",VLOOKUP(A1350,COPOMs!B:K,10)+prêmio_de_risco)</f>
        <v/>
      </c>
      <c r="L1350" s="3" t="str">
        <f>IF(Table1[[#This Row],[Tesouro Selic: Cenário 3]]="","",(K1350+1)^(1/252))</f>
        <v/>
      </c>
      <c r="M1350" s="2" t="str">
        <f>IF(Table1[[#This Row],[Column8]]="","",(1+M1349)*(L1350)-1)</f>
        <v/>
      </c>
    </row>
    <row r="1351" spans="1:13" x14ac:dyDescent="0.25">
      <c r="A1351" s="15" t="str">
        <f t="shared" si="42"/>
        <v/>
      </c>
      <c r="B1351" s="25" t="str">
        <f t="shared" si="43"/>
        <v/>
      </c>
      <c r="C1351" s="3" t="str">
        <f>IF(Table1[[#This Row],[Tesouro Prefixado]]="","",(B1351+1)^(1/252))</f>
        <v/>
      </c>
      <c r="D1351" s="2" t="str">
        <f>IF(Table1[[#This Row],[Column2]]="","",(1+D1350)*(C1351)-1)</f>
        <v/>
      </c>
      <c r="E1351" s="1" t="str">
        <f>IF(Table1[[#This Row],[Column1]]="","",VLOOKUP(A1351,COPOMs!B:E,4)+prêmio_de_risco)</f>
        <v/>
      </c>
      <c r="F1351" s="3" t="str">
        <f>IF(Table1[[#This Row],[Tesouro Selic: Cenário 1]]="","",(E1351+1)^(1/252))</f>
        <v/>
      </c>
      <c r="G1351" s="2" t="str">
        <f>IF(Table1[[#This Row],[Column4]]="","",(1+G1350)*(F1351)-1)</f>
        <v/>
      </c>
      <c r="H1351" s="1" t="str">
        <f>IF(Table1[[#This Row],[Column1]]="","",VLOOKUP(A1351,COPOMs!B:H,7)+prêmio_de_risco)</f>
        <v/>
      </c>
      <c r="I1351" s="3" t="str">
        <f>IF(Table1[[#This Row],[Tesouro Selic: Cenário 2]]="","",(H1351+1)^(1/252))</f>
        <v/>
      </c>
      <c r="J1351" s="2" t="str">
        <f>IF(Table1[[#This Row],[Column6]]="","",(1+J1350)*(I1351)-1)</f>
        <v/>
      </c>
      <c r="K1351" s="1" t="str">
        <f>IF(Table1[[#This Row],[Column1]]="","",VLOOKUP(A1351,COPOMs!B:K,10)+prêmio_de_risco)</f>
        <v/>
      </c>
      <c r="L1351" s="3" t="str">
        <f>IF(Table1[[#This Row],[Tesouro Selic: Cenário 3]]="","",(K1351+1)^(1/252))</f>
        <v/>
      </c>
      <c r="M1351" s="2" t="str">
        <f>IF(Table1[[#This Row],[Column8]]="","",(1+M1350)*(L1351)-1)</f>
        <v/>
      </c>
    </row>
    <row r="1352" spans="1:13" x14ac:dyDescent="0.25">
      <c r="A1352" s="15" t="str">
        <f t="shared" si="42"/>
        <v/>
      </c>
      <c r="B1352" s="25" t="str">
        <f t="shared" si="43"/>
        <v/>
      </c>
      <c r="C1352" s="3" t="str">
        <f>IF(Table1[[#This Row],[Tesouro Prefixado]]="","",(B1352+1)^(1/252))</f>
        <v/>
      </c>
      <c r="D1352" s="2" t="str">
        <f>IF(Table1[[#This Row],[Column2]]="","",(1+D1351)*(C1352)-1)</f>
        <v/>
      </c>
      <c r="E1352" s="1" t="str">
        <f>IF(Table1[[#This Row],[Column1]]="","",VLOOKUP(A1352,COPOMs!B:E,4)+prêmio_de_risco)</f>
        <v/>
      </c>
      <c r="F1352" s="3" t="str">
        <f>IF(Table1[[#This Row],[Tesouro Selic: Cenário 1]]="","",(E1352+1)^(1/252))</f>
        <v/>
      </c>
      <c r="G1352" s="2" t="str">
        <f>IF(Table1[[#This Row],[Column4]]="","",(1+G1351)*(F1352)-1)</f>
        <v/>
      </c>
      <c r="H1352" s="1" t="str">
        <f>IF(Table1[[#This Row],[Column1]]="","",VLOOKUP(A1352,COPOMs!B:H,7)+prêmio_de_risco)</f>
        <v/>
      </c>
      <c r="I1352" s="3" t="str">
        <f>IF(Table1[[#This Row],[Tesouro Selic: Cenário 2]]="","",(H1352+1)^(1/252))</f>
        <v/>
      </c>
      <c r="J1352" s="2" t="str">
        <f>IF(Table1[[#This Row],[Column6]]="","",(1+J1351)*(I1352)-1)</f>
        <v/>
      </c>
      <c r="K1352" s="1" t="str">
        <f>IF(Table1[[#This Row],[Column1]]="","",VLOOKUP(A1352,COPOMs!B:K,10)+prêmio_de_risco)</f>
        <v/>
      </c>
      <c r="L1352" s="3" t="str">
        <f>IF(Table1[[#This Row],[Tesouro Selic: Cenário 3]]="","",(K1352+1)^(1/252))</f>
        <v/>
      </c>
      <c r="M1352" s="2" t="str">
        <f>IF(Table1[[#This Row],[Column8]]="","",(1+M1351)*(L1352)-1)</f>
        <v/>
      </c>
    </row>
    <row r="1353" spans="1:13" x14ac:dyDescent="0.25">
      <c r="A1353" s="15" t="str">
        <f t="shared" si="42"/>
        <v/>
      </c>
      <c r="B1353" s="25" t="str">
        <f t="shared" si="43"/>
        <v/>
      </c>
      <c r="C1353" s="3" t="str">
        <f>IF(Table1[[#This Row],[Tesouro Prefixado]]="","",(B1353+1)^(1/252))</f>
        <v/>
      </c>
      <c r="D1353" s="2" t="str">
        <f>IF(Table1[[#This Row],[Column2]]="","",(1+D1352)*(C1353)-1)</f>
        <v/>
      </c>
      <c r="E1353" s="1" t="str">
        <f>IF(Table1[[#This Row],[Column1]]="","",VLOOKUP(A1353,COPOMs!B:E,4)+prêmio_de_risco)</f>
        <v/>
      </c>
      <c r="F1353" s="3" t="str">
        <f>IF(Table1[[#This Row],[Tesouro Selic: Cenário 1]]="","",(E1353+1)^(1/252))</f>
        <v/>
      </c>
      <c r="G1353" s="2" t="str">
        <f>IF(Table1[[#This Row],[Column4]]="","",(1+G1352)*(F1353)-1)</f>
        <v/>
      </c>
      <c r="H1353" s="1" t="str">
        <f>IF(Table1[[#This Row],[Column1]]="","",VLOOKUP(A1353,COPOMs!B:H,7)+prêmio_de_risco)</f>
        <v/>
      </c>
      <c r="I1353" s="3" t="str">
        <f>IF(Table1[[#This Row],[Tesouro Selic: Cenário 2]]="","",(H1353+1)^(1/252))</f>
        <v/>
      </c>
      <c r="J1353" s="2" t="str">
        <f>IF(Table1[[#This Row],[Column6]]="","",(1+J1352)*(I1353)-1)</f>
        <v/>
      </c>
      <c r="K1353" s="1" t="str">
        <f>IF(Table1[[#This Row],[Column1]]="","",VLOOKUP(A1353,COPOMs!B:K,10)+prêmio_de_risco)</f>
        <v/>
      </c>
      <c r="L1353" s="3" t="str">
        <f>IF(Table1[[#This Row],[Tesouro Selic: Cenário 3]]="","",(K1353+1)^(1/252))</f>
        <v/>
      </c>
      <c r="M1353" s="2" t="str">
        <f>IF(Table1[[#This Row],[Column8]]="","",(1+M1352)*(L1353)-1)</f>
        <v/>
      </c>
    </row>
    <row r="1354" spans="1:13" x14ac:dyDescent="0.25">
      <c r="A1354" s="15" t="str">
        <f t="shared" si="42"/>
        <v/>
      </c>
      <c r="B1354" s="25" t="str">
        <f t="shared" si="43"/>
        <v/>
      </c>
      <c r="C1354" s="3" t="str">
        <f>IF(Table1[[#This Row],[Tesouro Prefixado]]="","",(B1354+1)^(1/252))</f>
        <v/>
      </c>
      <c r="D1354" s="2" t="str">
        <f>IF(Table1[[#This Row],[Column2]]="","",(1+D1353)*(C1354)-1)</f>
        <v/>
      </c>
      <c r="E1354" s="1" t="str">
        <f>IF(Table1[[#This Row],[Column1]]="","",VLOOKUP(A1354,COPOMs!B:E,4)+prêmio_de_risco)</f>
        <v/>
      </c>
      <c r="F1354" s="3" t="str">
        <f>IF(Table1[[#This Row],[Tesouro Selic: Cenário 1]]="","",(E1354+1)^(1/252))</f>
        <v/>
      </c>
      <c r="G1354" s="2" t="str">
        <f>IF(Table1[[#This Row],[Column4]]="","",(1+G1353)*(F1354)-1)</f>
        <v/>
      </c>
      <c r="H1354" s="1" t="str">
        <f>IF(Table1[[#This Row],[Column1]]="","",VLOOKUP(A1354,COPOMs!B:H,7)+prêmio_de_risco)</f>
        <v/>
      </c>
      <c r="I1354" s="3" t="str">
        <f>IF(Table1[[#This Row],[Tesouro Selic: Cenário 2]]="","",(H1354+1)^(1/252))</f>
        <v/>
      </c>
      <c r="J1354" s="2" t="str">
        <f>IF(Table1[[#This Row],[Column6]]="","",(1+J1353)*(I1354)-1)</f>
        <v/>
      </c>
      <c r="K1354" s="1" t="str">
        <f>IF(Table1[[#This Row],[Column1]]="","",VLOOKUP(A1354,COPOMs!B:K,10)+prêmio_de_risco)</f>
        <v/>
      </c>
      <c r="L1354" s="3" t="str">
        <f>IF(Table1[[#This Row],[Tesouro Selic: Cenário 3]]="","",(K1354+1)^(1/252))</f>
        <v/>
      </c>
      <c r="M1354" s="2" t="str">
        <f>IF(Table1[[#This Row],[Column8]]="","",(1+M1353)*(L1354)-1)</f>
        <v/>
      </c>
    </row>
    <row r="1355" spans="1:13" x14ac:dyDescent="0.25">
      <c r="A1355" s="15" t="str">
        <f t="shared" si="42"/>
        <v/>
      </c>
      <c r="B1355" s="25" t="str">
        <f t="shared" si="43"/>
        <v/>
      </c>
      <c r="C1355" s="3" t="str">
        <f>IF(Table1[[#This Row],[Tesouro Prefixado]]="","",(B1355+1)^(1/252))</f>
        <v/>
      </c>
      <c r="D1355" s="2" t="str">
        <f>IF(Table1[[#This Row],[Column2]]="","",(1+D1354)*(C1355)-1)</f>
        <v/>
      </c>
      <c r="E1355" s="1" t="str">
        <f>IF(Table1[[#This Row],[Column1]]="","",VLOOKUP(A1355,COPOMs!B:E,4)+prêmio_de_risco)</f>
        <v/>
      </c>
      <c r="F1355" s="3" t="str">
        <f>IF(Table1[[#This Row],[Tesouro Selic: Cenário 1]]="","",(E1355+1)^(1/252))</f>
        <v/>
      </c>
      <c r="G1355" s="2" t="str">
        <f>IF(Table1[[#This Row],[Column4]]="","",(1+G1354)*(F1355)-1)</f>
        <v/>
      </c>
      <c r="H1355" s="1" t="str">
        <f>IF(Table1[[#This Row],[Column1]]="","",VLOOKUP(A1355,COPOMs!B:H,7)+prêmio_de_risco)</f>
        <v/>
      </c>
      <c r="I1355" s="3" t="str">
        <f>IF(Table1[[#This Row],[Tesouro Selic: Cenário 2]]="","",(H1355+1)^(1/252))</f>
        <v/>
      </c>
      <c r="J1355" s="2" t="str">
        <f>IF(Table1[[#This Row],[Column6]]="","",(1+J1354)*(I1355)-1)</f>
        <v/>
      </c>
      <c r="K1355" s="1" t="str">
        <f>IF(Table1[[#This Row],[Column1]]="","",VLOOKUP(A1355,COPOMs!B:K,10)+prêmio_de_risco)</f>
        <v/>
      </c>
      <c r="L1355" s="3" t="str">
        <f>IF(Table1[[#This Row],[Tesouro Selic: Cenário 3]]="","",(K1355+1)^(1/252))</f>
        <v/>
      </c>
      <c r="M1355" s="2" t="str">
        <f>IF(Table1[[#This Row],[Column8]]="","",(1+M1354)*(L1355)-1)</f>
        <v/>
      </c>
    </row>
    <row r="1356" spans="1:13" x14ac:dyDescent="0.25">
      <c r="A1356" s="15" t="str">
        <f t="shared" si="42"/>
        <v/>
      </c>
      <c r="B1356" s="25" t="str">
        <f t="shared" si="43"/>
        <v/>
      </c>
      <c r="C1356" s="3" t="str">
        <f>IF(Table1[[#This Row],[Tesouro Prefixado]]="","",(B1356+1)^(1/252))</f>
        <v/>
      </c>
      <c r="D1356" s="2" t="str">
        <f>IF(Table1[[#This Row],[Column2]]="","",(1+D1355)*(C1356)-1)</f>
        <v/>
      </c>
      <c r="E1356" s="1" t="str">
        <f>IF(Table1[[#This Row],[Column1]]="","",VLOOKUP(A1356,COPOMs!B:E,4)+prêmio_de_risco)</f>
        <v/>
      </c>
      <c r="F1356" s="3" t="str">
        <f>IF(Table1[[#This Row],[Tesouro Selic: Cenário 1]]="","",(E1356+1)^(1/252))</f>
        <v/>
      </c>
      <c r="G1356" s="2" t="str">
        <f>IF(Table1[[#This Row],[Column4]]="","",(1+G1355)*(F1356)-1)</f>
        <v/>
      </c>
      <c r="H1356" s="1" t="str">
        <f>IF(Table1[[#This Row],[Column1]]="","",VLOOKUP(A1356,COPOMs!B:H,7)+prêmio_de_risco)</f>
        <v/>
      </c>
      <c r="I1356" s="3" t="str">
        <f>IF(Table1[[#This Row],[Tesouro Selic: Cenário 2]]="","",(H1356+1)^(1/252))</f>
        <v/>
      </c>
      <c r="J1356" s="2" t="str">
        <f>IF(Table1[[#This Row],[Column6]]="","",(1+J1355)*(I1356)-1)</f>
        <v/>
      </c>
      <c r="K1356" s="1" t="str">
        <f>IF(Table1[[#This Row],[Column1]]="","",VLOOKUP(A1356,COPOMs!B:K,10)+prêmio_de_risco)</f>
        <v/>
      </c>
      <c r="L1356" s="3" t="str">
        <f>IF(Table1[[#This Row],[Tesouro Selic: Cenário 3]]="","",(K1356+1)^(1/252))</f>
        <v/>
      </c>
      <c r="M1356" s="2" t="str">
        <f>IF(Table1[[#This Row],[Column8]]="","",(1+M1355)*(L1356)-1)</f>
        <v/>
      </c>
    </row>
    <row r="1357" spans="1:13" x14ac:dyDescent="0.25">
      <c r="A1357" s="15" t="str">
        <f t="shared" si="42"/>
        <v/>
      </c>
      <c r="B1357" s="25" t="str">
        <f t="shared" si="43"/>
        <v/>
      </c>
      <c r="C1357" s="3" t="str">
        <f>IF(Table1[[#This Row],[Tesouro Prefixado]]="","",(B1357+1)^(1/252))</f>
        <v/>
      </c>
      <c r="D1357" s="2" t="str">
        <f>IF(Table1[[#This Row],[Column2]]="","",(1+D1356)*(C1357)-1)</f>
        <v/>
      </c>
      <c r="E1357" s="1" t="str">
        <f>IF(Table1[[#This Row],[Column1]]="","",VLOOKUP(A1357,COPOMs!B:E,4)+prêmio_de_risco)</f>
        <v/>
      </c>
      <c r="F1357" s="3" t="str">
        <f>IF(Table1[[#This Row],[Tesouro Selic: Cenário 1]]="","",(E1357+1)^(1/252))</f>
        <v/>
      </c>
      <c r="G1357" s="2" t="str">
        <f>IF(Table1[[#This Row],[Column4]]="","",(1+G1356)*(F1357)-1)</f>
        <v/>
      </c>
      <c r="H1357" s="1" t="str">
        <f>IF(Table1[[#This Row],[Column1]]="","",VLOOKUP(A1357,COPOMs!B:H,7)+prêmio_de_risco)</f>
        <v/>
      </c>
      <c r="I1357" s="3" t="str">
        <f>IF(Table1[[#This Row],[Tesouro Selic: Cenário 2]]="","",(H1357+1)^(1/252))</f>
        <v/>
      </c>
      <c r="J1357" s="2" t="str">
        <f>IF(Table1[[#This Row],[Column6]]="","",(1+J1356)*(I1357)-1)</f>
        <v/>
      </c>
      <c r="K1357" s="1" t="str">
        <f>IF(Table1[[#This Row],[Column1]]="","",VLOOKUP(A1357,COPOMs!B:K,10)+prêmio_de_risco)</f>
        <v/>
      </c>
      <c r="L1357" s="3" t="str">
        <f>IF(Table1[[#This Row],[Tesouro Selic: Cenário 3]]="","",(K1357+1)^(1/252))</f>
        <v/>
      </c>
      <c r="M1357" s="2" t="str">
        <f>IF(Table1[[#This Row],[Column8]]="","",(1+M1356)*(L1357)-1)</f>
        <v/>
      </c>
    </row>
    <row r="1358" spans="1:13" x14ac:dyDescent="0.25">
      <c r="A1358" s="15" t="str">
        <f t="shared" si="42"/>
        <v/>
      </c>
      <c r="B1358" s="25" t="str">
        <f t="shared" si="43"/>
        <v/>
      </c>
      <c r="C1358" s="3" t="str">
        <f>IF(Table1[[#This Row],[Tesouro Prefixado]]="","",(B1358+1)^(1/252))</f>
        <v/>
      </c>
      <c r="D1358" s="2" t="str">
        <f>IF(Table1[[#This Row],[Column2]]="","",(1+D1357)*(C1358)-1)</f>
        <v/>
      </c>
      <c r="E1358" s="1" t="str">
        <f>IF(Table1[[#This Row],[Column1]]="","",VLOOKUP(A1358,COPOMs!B:E,4)+prêmio_de_risco)</f>
        <v/>
      </c>
      <c r="F1358" s="3" t="str">
        <f>IF(Table1[[#This Row],[Tesouro Selic: Cenário 1]]="","",(E1358+1)^(1/252))</f>
        <v/>
      </c>
      <c r="G1358" s="2" t="str">
        <f>IF(Table1[[#This Row],[Column4]]="","",(1+G1357)*(F1358)-1)</f>
        <v/>
      </c>
      <c r="H1358" s="1" t="str">
        <f>IF(Table1[[#This Row],[Column1]]="","",VLOOKUP(A1358,COPOMs!B:H,7)+prêmio_de_risco)</f>
        <v/>
      </c>
      <c r="I1358" s="3" t="str">
        <f>IF(Table1[[#This Row],[Tesouro Selic: Cenário 2]]="","",(H1358+1)^(1/252))</f>
        <v/>
      </c>
      <c r="J1358" s="2" t="str">
        <f>IF(Table1[[#This Row],[Column6]]="","",(1+J1357)*(I1358)-1)</f>
        <v/>
      </c>
      <c r="K1358" s="1" t="str">
        <f>IF(Table1[[#This Row],[Column1]]="","",VLOOKUP(A1358,COPOMs!B:K,10)+prêmio_de_risco)</f>
        <v/>
      </c>
      <c r="L1358" s="3" t="str">
        <f>IF(Table1[[#This Row],[Tesouro Selic: Cenário 3]]="","",(K1358+1)^(1/252))</f>
        <v/>
      </c>
      <c r="M1358" s="2" t="str">
        <f>IF(Table1[[#This Row],[Column8]]="","",(1+M1357)*(L1358)-1)</f>
        <v/>
      </c>
    </row>
    <row r="1359" spans="1:13" x14ac:dyDescent="0.25">
      <c r="A1359" s="15" t="str">
        <f t="shared" si="42"/>
        <v/>
      </c>
      <c r="B1359" s="25" t="str">
        <f t="shared" si="43"/>
        <v/>
      </c>
      <c r="C1359" s="3" t="str">
        <f>IF(Table1[[#This Row],[Tesouro Prefixado]]="","",(B1359+1)^(1/252))</f>
        <v/>
      </c>
      <c r="D1359" s="2" t="str">
        <f>IF(Table1[[#This Row],[Column2]]="","",(1+D1358)*(C1359)-1)</f>
        <v/>
      </c>
      <c r="E1359" s="1" t="str">
        <f>IF(Table1[[#This Row],[Column1]]="","",VLOOKUP(A1359,COPOMs!B:E,4)+prêmio_de_risco)</f>
        <v/>
      </c>
      <c r="F1359" s="3" t="str">
        <f>IF(Table1[[#This Row],[Tesouro Selic: Cenário 1]]="","",(E1359+1)^(1/252))</f>
        <v/>
      </c>
      <c r="G1359" s="2" t="str">
        <f>IF(Table1[[#This Row],[Column4]]="","",(1+G1358)*(F1359)-1)</f>
        <v/>
      </c>
      <c r="H1359" s="1" t="str">
        <f>IF(Table1[[#This Row],[Column1]]="","",VLOOKUP(A1359,COPOMs!B:H,7)+prêmio_de_risco)</f>
        <v/>
      </c>
      <c r="I1359" s="3" t="str">
        <f>IF(Table1[[#This Row],[Tesouro Selic: Cenário 2]]="","",(H1359+1)^(1/252))</f>
        <v/>
      </c>
      <c r="J1359" s="2" t="str">
        <f>IF(Table1[[#This Row],[Column6]]="","",(1+J1358)*(I1359)-1)</f>
        <v/>
      </c>
      <c r="K1359" s="1" t="str">
        <f>IF(Table1[[#This Row],[Column1]]="","",VLOOKUP(A1359,COPOMs!B:K,10)+prêmio_de_risco)</f>
        <v/>
      </c>
      <c r="L1359" s="3" t="str">
        <f>IF(Table1[[#This Row],[Tesouro Selic: Cenário 3]]="","",(K1359+1)^(1/252))</f>
        <v/>
      </c>
      <c r="M1359" s="2" t="str">
        <f>IF(Table1[[#This Row],[Column8]]="","",(1+M1358)*(L1359)-1)</f>
        <v/>
      </c>
    </row>
    <row r="1360" spans="1:13" x14ac:dyDescent="0.25">
      <c r="A1360" s="15" t="str">
        <f t="shared" si="42"/>
        <v/>
      </c>
      <c r="B1360" s="25" t="str">
        <f t="shared" si="43"/>
        <v/>
      </c>
      <c r="C1360" s="3" t="str">
        <f>IF(Table1[[#This Row],[Tesouro Prefixado]]="","",(B1360+1)^(1/252))</f>
        <v/>
      </c>
      <c r="D1360" s="2" t="str">
        <f>IF(Table1[[#This Row],[Column2]]="","",(1+D1359)*(C1360)-1)</f>
        <v/>
      </c>
      <c r="E1360" s="1" t="str">
        <f>IF(Table1[[#This Row],[Column1]]="","",VLOOKUP(A1360,COPOMs!B:E,4)+prêmio_de_risco)</f>
        <v/>
      </c>
      <c r="F1360" s="3" t="str">
        <f>IF(Table1[[#This Row],[Tesouro Selic: Cenário 1]]="","",(E1360+1)^(1/252))</f>
        <v/>
      </c>
      <c r="G1360" s="2" t="str">
        <f>IF(Table1[[#This Row],[Column4]]="","",(1+G1359)*(F1360)-1)</f>
        <v/>
      </c>
      <c r="H1360" s="1" t="str">
        <f>IF(Table1[[#This Row],[Column1]]="","",VLOOKUP(A1360,COPOMs!B:H,7)+prêmio_de_risco)</f>
        <v/>
      </c>
      <c r="I1360" s="3" t="str">
        <f>IF(Table1[[#This Row],[Tesouro Selic: Cenário 2]]="","",(H1360+1)^(1/252))</f>
        <v/>
      </c>
      <c r="J1360" s="2" t="str">
        <f>IF(Table1[[#This Row],[Column6]]="","",(1+J1359)*(I1360)-1)</f>
        <v/>
      </c>
      <c r="K1360" s="1" t="str">
        <f>IF(Table1[[#This Row],[Column1]]="","",VLOOKUP(A1360,COPOMs!B:K,10)+prêmio_de_risco)</f>
        <v/>
      </c>
      <c r="L1360" s="3" t="str">
        <f>IF(Table1[[#This Row],[Tesouro Selic: Cenário 3]]="","",(K1360+1)^(1/252))</f>
        <v/>
      </c>
      <c r="M1360" s="2" t="str">
        <f>IF(Table1[[#This Row],[Column8]]="","",(1+M1359)*(L1360)-1)</f>
        <v/>
      </c>
    </row>
    <row r="1361" spans="1:13" x14ac:dyDescent="0.25">
      <c r="A1361" s="15" t="str">
        <f t="shared" si="42"/>
        <v/>
      </c>
      <c r="B1361" s="25" t="str">
        <f t="shared" si="43"/>
        <v/>
      </c>
      <c r="C1361" s="3" t="str">
        <f>IF(Table1[[#This Row],[Tesouro Prefixado]]="","",(B1361+1)^(1/252))</f>
        <v/>
      </c>
      <c r="D1361" s="2" t="str">
        <f>IF(Table1[[#This Row],[Column2]]="","",(1+D1360)*(C1361)-1)</f>
        <v/>
      </c>
      <c r="E1361" s="1" t="str">
        <f>IF(Table1[[#This Row],[Column1]]="","",VLOOKUP(A1361,COPOMs!B:E,4)+prêmio_de_risco)</f>
        <v/>
      </c>
      <c r="F1361" s="3" t="str">
        <f>IF(Table1[[#This Row],[Tesouro Selic: Cenário 1]]="","",(E1361+1)^(1/252))</f>
        <v/>
      </c>
      <c r="G1361" s="2" t="str">
        <f>IF(Table1[[#This Row],[Column4]]="","",(1+G1360)*(F1361)-1)</f>
        <v/>
      </c>
      <c r="H1361" s="1" t="str">
        <f>IF(Table1[[#This Row],[Column1]]="","",VLOOKUP(A1361,COPOMs!B:H,7)+prêmio_de_risco)</f>
        <v/>
      </c>
      <c r="I1361" s="3" t="str">
        <f>IF(Table1[[#This Row],[Tesouro Selic: Cenário 2]]="","",(H1361+1)^(1/252))</f>
        <v/>
      </c>
      <c r="J1361" s="2" t="str">
        <f>IF(Table1[[#This Row],[Column6]]="","",(1+J1360)*(I1361)-1)</f>
        <v/>
      </c>
      <c r="K1361" s="1" t="str">
        <f>IF(Table1[[#This Row],[Column1]]="","",VLOOKUP(A1361,COPOMs!B:K,10)+prêmio_de_risco)</f>
        <v/>
      </c>
      <c r="L1361" s="3" t="str">
        <f>IF(Table1[[#This Row],[Tesouro Selic: Cenário 3]]="","",(K1361+1)^(1/252))</f>
        <v/>
      </c>
      <c r="M1361" s="2" t="str">
        <f>IF(Table1[[#This Row],[Column8]]="","",(1+M1360)*(L1361)-1)</f>
        <v/>
      </c>
    </row>
    <row r="1362" spans="1:13" x14ac:dyDescent="0.25">
      <c r="A1362" s="15" t="str">
        <f t="shared" si="42"/>
        <v/>
      </c>
      <c r="B1362" s="25" t="str">
        <f t="shared" si="43"/>
        <v/>
      </c>
      <c r="C1362" s="3" t="str">
        <f>IF(Table1[[#This Row],[Tesouro Prefixado]]="","",(B1362+1)^(1/252))</f>
        <v/>
      </c>
      <c r="D1362" s="2" t="str">
        <f>IF(Table1[[#This Row],[Column2]]="","",(1+D1361)*(C1362)-1)</f>
        <v/>
      </c>
      <c r="E1362" s="1" t="str">
        <f>IF(Table1[[#This Row],[Column1]]="","",VLOOKUP(A1362,COPOMs!B:E,4)+prêmio_de_risco)</f>
        <v/>
      </c>
      <c r="F1362" s="3" t="str">
        <f>IF(Table1[[#This Row],[Tesouro Selic: Cenário 1]]="","",(E1362+1)^(1/252))</f>
        <v/>
      </c>
      <c r="G1362" s="2" t="str">
        <f>IF(Table1[[#This Row],[Column4]]="","",(1+G1361)*(F1362)-1)</f>
        <v/>
      </c>
      <c r="H1362" s="1" t="str">
        <f>IF(Table1[[#This Row],[Column1]]="","",VLOOKUP(A1362,COPOMs!B:H,7)+prêmio_de_risco)</f>
        <v/>
      </c>
      <c r="I1362" s="3" t="str">
        <f>IF(Table1[[#This Row],[Tesouro Selic: Cenário 2]]="","",(H1362+1)^(1/252))</f>
        <v/>
      </c>
      <c r="J1362" s="2" t="str">
        <f>IF(Table1[[#This Row],[Column6]]="","",(1+J1361)*(I1362)-1)</f>
        <v/>
      </c>
      <c r="K1362" s="1" t="str">
        <f>IF(Table1[[#This Row],[Column1]]="","",VLOOKUP(A1362,COPOMs!B:K,10)+prêmio_de_risco)</f>
        <v/>
      </c>
      <c r="L1362" s="3" t="str">
        <f>IF(Table1[[#This Row],[Tesouro Selic: Cenário 3]]="","",(K1362+1)^(1/252))</f>
        <v/>
      </c>
      <c r="M1362" s="2" t="str">
        <f>IF(Table1[[#This Row],[Column8]]="","",(1+M1361)*(L1362)-1)</f>
        <v/>
      </c>
    </row>
    <row r="1363" spans="1:13" x14ac:dyDescent="0.25">
      <c r="A1363" s="15" t="str">
        <f t="shared" si="42"/>
        <v/>
      </c>
      <c r="B1363" s="25" t="str">
        <f t="shared" si="43"/>
        <v/>
      </c>
      <c r="C1363" s="3" t="str">
        <f>IF(Table1[[#This Row],[Tesouro Prefixado]]="","",(B1363+1)^(1/252))</f>
        <v/>
      </c>
      <c r="D1363" s="2" t="str">
        <f>IF(Table1[[#This Row],[Column2]]="","",(1+D1362)*(C1363)-1)</f>
        <v/>
      </c>
      <c r="E1363" s="1" t="str">
        <f>IF(Table1[[#This Row],[Column1]]="","",VLOOKUP(A1363,COPOMs!B:E,4)+prêmio_de_risco)</f>
        <v/>
      </c>
      <c r="F1363" s="3" t="str">
        <f>IF(Table1[[#This Row],[Tesouro Selic: Cenário 1]]="","",(E1363+1)^(1/252))</f>
        <v/>
      </c>
      <c r="G1363" s="2" t="str">
        <f>IF(Table1[[#This Row],[Column4]]="","",(1+G1362)*(F1363)-1)</f>
        <v/>
      </c>
      <c r="H1363" s="1" t="str">
        <f>IF(Table1[[#This Row],[Column1]]="","",VLOOKUP(A1363,COPOMs!B:H,7)+prêmio_de_risco)</f>
        <v/>
      </c>
      <c r="I1363" s="3" t="str">
        <f>IF(Table1[[#This Row],[Tesouro Selic: Cenário 2]]="","",(H1363+1)^(1/252))</f>
        <v/>
      </c>
      <c r="J1363" s="2" t="str">
        <f>IF(Table1[[#This Row],[Column6]]="","",(1+J1362)*(I1363)-1)</f>
        <v/>
      </c>
      <c r="K1363" s="1" t="str">
        <f>IF(Table1[[#This Row],[Column1]]="","",VLOOKUP(A1363,COPOMs!B:K,10)+prêmio_de_risco)</f>
        <v/>
      </c>
      <c r="L1363" s="3" t="str">
        <f>IF(Table1[[#This Row],[Tesouro Selic: Cenário 3]]="","",(K1363+1)^(1/252))</f>
        <v/>
      </c>
      <c r="M1363" s="2" t="str">
        <f>IF(Table1[[#This Row],[Column8]]="","",(1+M1362)*(L1363)-1)</f>
        <v/>
      </c>
    </row>
    <row r="1364" spans="1:13" x14ac:dyDescent="0.25">
      <c r="A1364" s="15" t="str">
        <f t="shared" si="42"/>
        <v/>
      </c>
      <c r="B1364" s="25" t="str">
        <f t="shared" si="43"/>
        <v/>
      </c>
      <c r="C1364" s="3" t="str">
        <f>IF(Table1[[#This Row],[Tesouro Prefixado]]="","",(B1364+1)^(1/252))</f>
        <v/>
      </c>
      <c r="D1364" s="2" t="str">
        <f>IF(Table1[[#This Row],[Column2]]="","",(1+D1363)*(C1364)-1)</f>
        <v/>
      </c>
      <c r="E1364" s="1" t="str">
        <f>IF(Table1[[#This Row],[Column1]]="","",VLOOKUP(A1364,COPOMs!B:E,4)+prêmio_de_risco)</f>
        <v/>
      </c>
      <c r="F1364" s="3" t="str">
        <f>IF(Table1[[#This Row],[Tesouro Selic: Cenário 1]]="","",(E1364+1)^(1/252))</f>
        <v/>
      </c>
      <c r="G1364" s="2" t="str">
        <f>IF(Table1[[#This Row],[Column4]]="","",(1+G1363)*(F1364)-1)</f>
        <v/>
      </c>
      <c r="H1364" s="1" t="str">
        <f>IF(Table1[[#This Row],[Column1]]="","",VLOOKUP(A1364,COPOMs!B:H,7)+prêmio_de_risco)</f>
        <v/>
      </c>
      <c r="I1364" s="3" t="str">
        <f>IF(Table1[[#This Row],[Tesouro Selic: Cenário 2]]="","",(H1364+1)^(1/252))</f>
        <v/>
      </c>
      <c r="J1364" s="2" t="str">
        <f>IF(Table1[[#This Row],[Column6]]="","",(1+J1363)*(I1364)-1)</f>
        <v/>
      </c>
      <c r="K1364" s="1" t="str">
        <f>IF(Table1[[#This Row],[Column1]]="","",VLOOKUP(A1364,COPOMs!B:K,10)+prêmio_de_risco)</f>
        <v/>
      </c>
      <c r="L1364" s="3" t="str">
        <f>IF(Table1[[#This Row],[Tesouro Selic: Cenário 3]]="","",(K1364+1)^(1/252))</f>
        <v/>
      </c>
      <c r="M1364" s="2" t="str">
        <f>IF(Table1[[#This Row],[Column8]]="","",(1+M1363)*(L1364)-1)</f>
        <v/>
      </c>
    </row>
    <row r="1365" spans="1:13" x14ac:dyDescent="0.25">
      <c r="A1365" s="15" t="str">
        <f t="shared" si="42"/>
        <v/>
      </c>
      <c r="B1365" s="25" t="str">
        <f t="shared" si="43"/>
        <v/>
      </c>
      <c r="C1365" s="3" t="str">
        <f>IF(Table1[[#This Row],[Tesouro Prefixado]]="","",(B1365+1)^(1/252))</f>
        <v/>
      </c>
      <c r="D1365" s="2" t="str">
        <f>IF(Table1[[#This Row],[Column2]]="","",(1+D1364)*(C1365)-1)</f>
        <v/>
      </c>
      <c r="E1365" s="1" t="str">
        <f>IF(Table1[[#This Row],[Column1]]="","",VLOOKUP(A1365,COPOMs!B:E,4)+prêmio_de_risco)</f>
        <v/>
      </c>
      <c r="F1365" s="3" t="str">
        <f>IF(Table1[[#This Row],[Tesouro Selic: Cenário 1]]="","",(E1365+1)^(1/252))</f>
        <v/>
      </c>
      <c r="G1365" s="2" t="str">
        <f>IF(Table1[[#This Row],[Column4]]="","",(1+G1364)*(F1365)-1)</f>
        <v/>
      </c>
      <c r="H1365" s="1" t="str">
        <f>IF(Table1[[#This Row],[Column1]]="","",VLOOKUP(A1365,COPOMs!B:H,7)+prêmio_de_risco)</f>
        <v/>
      </c>
      <c r="I1365" s="3" t="str">
        <f>IF(Table1[[#This Row],[Tesouro Selic: Cenário 2]]="","",(H1365+1)^(1/252))</f>
        <v/>
      </c>
      <c r="J1365" s="2" t="str">
        <f>IF(Table1[[#This Row],[Column6]]="","",(1+J1364)*(I1365)-1)</f>
        <v/>
      </c>
      <c r="K1365" s="1" t="str">
        <f>IF(Table1[[#This Row],[Column1]]="","",VLOOKUP(A1365,COPOMs!B:K,10)+prêmio_de_risco)</f>
        <v/>
      </c>
      <c r="L1365" s="3" t="str">
        <f>IF(Table1[[#This Row],[Tesouro Selic: Cenário 3]]="","",(K1365+1)^(1/252))</f>
        <v/>
      </c>
      <c r="M1365" s="2" t="str">
        <f>IF(Table1[[#This Row],[Column8]]="","",(1+M1364)*(L1365)-1)</f>
        <v/>
      </c>
    </row>
    <row r="1366" spans="1:13" x14ac:dyDescent="0.25">
      <c r="A1366" s="15" t="str">
        <f t="shared" si="42"/>
        <v/>
      </c>
      <c r="B1366" s="25" t="str">
        <f t="shared" si="43"/>
        <v/>
      </c>
      <c r="C1366" s="3" t="str">
        <f>IF(Table1[[#This Row],[Tesouro Prefixado]]="","",(B1366+1)^(1/252))</f>
        <v/>
      </c>
      <c r="D1366" s="2" t="str">
        <f>IF(Table1[[#This Row],[Column2]]="","",(1+D1365)*(C1366)-1)</f>
        <v/>
      </c>
      <c r="E1366" s="1" t="str">
        <f>IF(Table1[[#This Row],[Column1]]="","",VLOOKUP(A1366,COPOMs!B:E,4)+prêmio_de_risco)</f>
        <v/>
      </c>
      <c r="F1366" s="3" t="str">
        <f>IF(Table1[[#This Row],[Tesouro Selic: Cenário 1]]="","",(E1366+1)^(1/252))</f>
        <v/>
      </c>
      <c r="G1366" s="2" t="str">
        <f>IF(Table1[[#This Row],[Column4]]="","",(1+G1365)*(F1366)-1)</f>
        <v/>
      </c>
      <c r="H1366" s="1" t="str">
        <f>IF(Table1[[#This Row],[Column1]]="","",VLOOKUP(A1366,COPOMs!B:H,7)+prêmio_de_risco)</f>
        <v/>
      </c>
      <c r="I1366" s="3" t="str">
        <f>IF(Table1[[#This Row],[Tesouro Selic: Cenário 2]]="","",(H1366+1)^(1/252))</f>
        <v/>
      </c>
      <c r="J1366" s="2" t="str">
        <f>IF(Table1[[#This Row],[Column6]]="","",(1+J1365)*(I1366)-1)</f>
        <v/>
      </c>
      <c r="K1366" s="1" t="str">
        <f>IF(Table1[[#This Row],[Column1]]="","",VLOOKUP(A1366,COPOMs!B:K,10)+prêmio_de_risco)</f>
        <v/>
      </c>
      <c r="L1366" s="3" t="str">
        <f>IF(Table1[[#This Row],[Tesouro Selic: Cenário 3]]="","",(K1366+1)^(1/252))</f>
        <v/>
      </c>
      <c r="M1366" s="2" t="str">
        <f>IF(Table1[[#This Row],[Column8]]="","",(1+M1365)*(L1366)-1)</f>
        <v/>
      </c>
    </row>
    <row r="1367" spans="1:13" x14ac:dyDescent="0.25">
      <c r="A1367" s="15" t="str">
        <f t="shared" si="42"/>
        <v/>
      </c>
      <c r="B1367" s="25" t="str">
        <f t="shared" si="43"/>
        <v/>
      </c>
      <c r="C1367" s="3" t="str">
        <f>IF(Table1[[#This Row],[Tesouro Prefixado]]="","",(B1367+1)^(1/252))</f>
        <v/>
      </c>
      <c r="D1367" s="2" t="str">
        <f>IF(Table1[[#This Row],[Column2]]="","",(1+D1366)*(C1367)-1)</f>
        <v/>
      </c>
      <c r="E1367" s="1" t="str">
        <f>IF(Table1[[#This Row],[Column1]]="","",VLOOKUP(A1367,COPOMs!B:E,4)+prêmio_de_risco)</f>
        <v/>
      </c>
      <c r="F1367" s="3" t="str">
        <f>IF(Table1[[#This Row],[Tesouro Selic: Cenário 1]]="","",(E1367+1)^(1/252))</f>
        <v/>
      </c>
      <c r="G1367" s="2" t="str">
        <f>IF(Table1[[#This Row],[Column4]]="","",(1+G1366)*(F1367)-1)</f>
        <v/>
      </c>
      <c r="H1367" s="1" t="str">
        <f>IF(Table1[[#This Row],[Column1]]="","",VLOOKUP(A1367,COPOMs!B:H,7)+prêmio_de_risco)</f>
        <v/>
      </c>
      <c r="I1367" s="3" t="str">
        <f>IF(Table1[[#This Row],[Tesouro Selic: Cenário 2]]="","",(H1367+1)^(1/252))</f>
        <v/>
      </c>
      <c r="J1367" s="2" t="str">
        <f>IF(Table1[[#This Row],[Column6]]="","",(1+J1366)*(I1367)-1)</f>
        <v/>
      </c>
      <c r="K1367" s="1" t="str">
        <f>IF(Table1[[#This Row],[Column1]]="","",VLOOKUP(A1367,COPOMs!B:K,10)+prêmio_de_risco)</f>
        <v/>
      </c>
      <c r="L1367" s="3" t="str">
        <f>IF(Table1[[#This Row],[Tesouro Selic: Cenário 3]]="","",(K1367+1)^(1/252))</f>
        <v/>
      </c>
      <c r="M1367" s="2" t="str">
        <f>IF(Table1[[#This Row],[Column8]]="","",(1+M1366)*(L1367)-1)</f>
        <v/>
      </c>
    </row>
    <row r="1368" spans="1:13" x14ac:dyDescent="0.25">
      <c r="A1368" s="15" t="str">
        <f t="shared" si="42"/>
        <v/>
      </c>
      <c r="B1368" s="25" t="str">
        <f t="shared" si="43"/>
        <v/>
      </c>
      <c r="C1368" s="3" t="str">
        <f>IF(Table1[[#This Row],[Tesouro Prefixado]]="","",(B1368+1)^(1/252))</f>
        <v/>
      </c>
      <c r="D1368" s="2" t="str">
        <f>IF(Table1[[#This Row],[Column2]]="","",(1+D1367)*(C1368)-1)</f>
        <v/>
      </c>
      <c r="E1368" s="1" t="str">
        <f>IF(Table1[[#This Row],[Column1]]="","",VLOOKUP(A1368,COPOMs!B:E,4)+prêmio_de_risco)</f>
        <v/>
      </c>
      <c r="F1368" s="3" t="str">
        <f>IF(Table1[[#This Row],[Tesouro Selic: Cenário 1]]="","",(E1368+1)^(1/252))</f>
        <v/>
      </c>
      <c r="G1368" s="2" t="str">
        <f>IF(Table1[[#This Row],[Column4]]="","",(1+G1367)*(F1368)-1)</f>
        <v/>
      </c>
      <c r="H1368" s="1" t="str">
        <f>IF(Table1[[#This Row],[Column1]]="","",VLOOKUP(A1368,COPOMs!B:H,7)+prêmio_de_risco)</f>
        <v/>
      </c>
      <c r="I1368" s="3" t="str">
        <f>IF(Table1[[#This Row],[Tesouro Selic: Cenário 2]]="","",(H1368+1)^(1/252))</f>
        <v/>
      </c>
      <c r="J1368" s="2" t="str">
        <f>IF(Table1[[#This Row],[Column6]]="","",(1+J1367)*(I1368)-1)</f>
        <v/>
      </c>
      <c r="K1368" s="1" t="str">
        <f>IF(Table1[[#This Row],[Column1]]="","",VLOOKUP(A1368,COPOMs!B:K,10)+prêmio_de_risco)</f>
        <v/>
      </c>
      <c r="L1368" s="3" t="str">
        <f>IF(Table1[[#This Row],[Tesouro Selic: Cenário 3]]="","",(K1368+1)^(1/252))</f>
        <v/>
      </c>
      <c r="M1368" s="2" t="str">
        <f>IF(Table1[[#This Row],[Column8]]="","",(1+M1367)*(L1368)-1)</f>
        <v/>
      </c>
    </row>
    <row r="1369" spans="1:13" x14ac:dyDescent="0.25">
      <c r="A1369" s="15" t="str">
        <f t="shared" si="42"/>
        <v/>
      </c>
      <c r="B1369" s="25" t="str">
        <f t="shared" si="43"/>
        <v/>
      </c>
      <c r="C1369" s="3" t="str">
        <f>IF(Table1[[#This Row],[Tesouro Prefixado]]="","",(B1369+1)^(1/252))</f>
        <v/>
      </c>
      <c r="D1369" s="2" t="str">
        <f>IF(Table1[[#This Row],[Column2]]="","",(1+D1368)*(C1369)-1)</f>
        <v/>
      </c>
      <c r="E1369" s="1" t="str">
        <f>IF(Table1[[#This Row],[Column1]]="","",VLOOKUP(A1369,COPOMs!B:E,4)+prêmio_de_risco)</f>
        <v/>
      </c>
      <c r="F1369" s="3" t="str">
        <f>IF(Table1[[#This Row],[Tesouro Selic: Cenário 1]]="","",(E1369+1)^(1/252))</f>
        <v/>
      </c>
      <c r="G1369" s="2" t="str">
        <f>IF(Table1[[#This Row],[Column4]]="","",(1+G1368)*(F1369)-1)</f>
        <v/>
      </c>
      <c r="H1369" s="1" t="str">
        <f>IF(Table1[[#This Row],[Column1]]="","",VLOOKUP(A1369,COPOMs!B:H,7)+prêmio_de_risco)</f>
        <v/>
      </c>
      <c r="I1369" s="3" t="str">
        <f>IF(Table1[[#This Row],[Tesouro Selic: Cenário 2]]="","",(H1369+1)^(1/252))</f>
        <v/>
      </c>
      <c r="J1369" s="2" t="str">
        <f>IF(Table1[[#This Row],[Column6]]="","",(1+J1368)*(I1369)-1)</f>
        <v/>
      </c>
      <c r="K1369" s="1" t="str">
        <f>IF(Table1[[#This Row],[Column1]]="","",VLOOKUP(A1369,COPOMs!B:K,10)+prêmio_de_risco)</f>
        <v/>
      </c>
      <c r="L1369" s="3" t="str">
        <f>IF(Table1[[#This Row],[Tesouro Selic: Cenário 3]]="","",(K1369+1)^(1/252))</f>
        <v/>
      </c>
      <c r="M1369" s="2" t="str">
        <f>IF(Table1[[#This Row],[Column8]]="","",(1+M1368)*(L1369)-1)</f>
        <v/>
      </c>
    </row>
    <row r="1370" spans="1:13" x14ac:dyDescent="0.25">
      <c r="A1370" s="15" t="str">
        <f t="shared" si="42"/>
        <v/>
      </c>
      <c r="B1370" s="25" t="str">
        <f t="shared" si="43"/>
        <v/>
      </c>
      <c r="C1370" s="3" t="str">
        <f>IF(Table1[[#This Row],[Tesouro Prefixado]]="","",(B1370+1)^(1/252))</f>
        <v/>
      </c>
      <c r="D1370" s="2" t="str">
        <f>IF(Table1[[#This Row],[Column2]]="","",(1+D1369)*(C1370)-1)</f>
        <v/>
      </c>
      <c r="E1370" s="1" t="str">
        <f>IF(Table1[[#This Row],[Column1]]="","",VLOOKUP(A1370,COPOMs!B:E,4)+prêmio_de_risco)</f>
        <v/>
      </c>
      <c r="F1370" s="3" t="str">
        <f>IF(Table1[[#This Row],[Tesouro Selic: Cenário 1]]="","",(E1370+1)^(1/252))</f>
        <v/>
      </c>
      <c r="G1370" s="2" t="str">
        <f>IF(Table1[[#This Row],[Column4]]="","",(1+G1369)*(F1370)-1)</f>
        <v/>
      </c>
      <c r="H1370" s="1" t="str">
        <f>IF(Table1[[#This Row],[Column1]]="","",VLOOKUP(A1370,COPOMs!B:H,7)+prêmio_de_risco)</f>
        <v/>
      </c>
      <c r="I1370" s="3" t="str">
        <f>IF(Table1[[#This Row],[Tesouro Selic: Cenário 2]]="","",(H1370+1)^(1/252))</f>
        <v/>
      </c>
      <c r="J1370" s="2" t="str">
        <f>IF(Table1[[#This Row],[Column6]]="","",(1+J1369)*(I1370)-1)</f>
        <v/>
      </c>
      <c r="K1370" s="1" t="str">
        <f>IF(Table1[[#This Row],[Column1]]="","",VLOOKUP(A1370,COPOMs!B:K,10)+prêmio_de_risco)</f>
        <v/>
      </c>
      <c r="L1370" s="3" t="str">
        <f>IF(Table1[[#This Row],[Tesouro Selic: Cenário 3]]="","",(K1370+1)^(1/252))</f>
        <v/>
      </c>
      <c r="M1370" s="2" t="str">
        <f>IF(Table1[[#This Row],[Column8]]="","",(1+M1369)*(L1370)-1)</f>
        <v/>
      </c>
    </row>
    <row r="1371" spans="1:13" x14ac:dyDescent="0.25">
      <c r="A1371" s="15" t="str">
        <f t="shared" si="42"/>
        <v/>
      </c>
      <c r="B1371" s="25" t="str">
        <f t="shared" si="43"/>
        <v/>
      </c>
      <c r="C1371" s="3" t="str">
        <f>IF(Table1[[#This Row],[Tesouro Prefixado]]="","",(B1371+1)^(1/252))</f>
        <v/>
      </c>
      <c r="D1371" s="2" t="str">
        <f>IF(Table1[[#This Row],[Column2]]="","",(1+D1370)*(C1371)-1)</f>
        <v/>
      </c>
      <c r="E1371" s="1" t="str">
        <f>IF(Table1[[#This Row],[Column1]]="","",VLOOKUP(A1371,COPOMs!B:E,4)+prêmio_de_risco)</f>
        <v/>
      </c>
      <c r="F1371" s="3" t="str">
        <f>IF(Table1[[#This Row],[Tesouro Selic: Cenário 1]]="","",(E1371+1)^(1/252))</f>
        <v/>
      </c>
      <c r="G1371" s="2" t="str">
        <f>IF(Table1[[#This Row],[Column4]]="","",(1+G1370)*(F1371)-1)</f>
        <v/>
      </c>
      <c r="H1371" s="1" t="str">
        <f>IF(Table1[[#This Row],[Column1]]="","",VLOOKUP(A1371,COPOMs!B:H,7)+prêmio_de_risco)</f>
        <v/>
      </c>
      <c r="I1371" s="3" t="str">
        <f>IF(Table1[[#This Row],[Tesouro Selic: Cenário 2]]="","",(H1371+1)^(1/252))</f>
        <v/>
      </c>
      <c r="J1371" s="2" t="str">
        <f>IF(Table1[[#This Row],[Column6]]="","",(1+J1370)*(I1371)-1)</f>
        <v/>
      </c>
      <c r="K1371" s="1" t="str">
        <f>IF(Table1[[#This Row],[Column1]]="","",VLOOKUP(A1371,COPOMs!B:K,10)+prêmio_de_risco)</f>
        <v/>
      </c>
      <c r="L1371" s="3" t="str">
        <f>IF(Table1[[#This Row],[Tesouro Selic: Cenário 3]]="","",(K1371+1)^(1/252))</f>
        <v/>
      </c>
      <c r="M1371" s="2" t="str">
        <f>IF(Table1[[#This Row],[Column8]]="","",(1+M1370)*(L1371)-1)</f>
        <v/>
      </c>
    </row>
    <row r="1372" spans="1:13" x14ac:dyDescent="0.25">
      <c r="A1372" s="15" t="str">
        <f t="shared" si="42"/>
        <v/>
      </c>
      <c r="B1372" s="25" t="str">
        <f t="shared" si="43"/>
        <v/>
      </c>
      <c r="C1372" s="3" t="str">
        <f>IF(Table1[[#This Row],[Tesouro Prefixado]]="","",(B1372+1)^(1/252))</f>
        <v/>
      </c>
      <c r="D1372" s="2" t="str">
        <f>IF(Table1[[#This Row],[Column2]]="","",(1+D1371)*(C1372)-1)</f>
        <v/>
      </c>
      <c r="E1372" s="1" t="str">
        <f>IF(Table1[[#This Row],[Column1]]="","",VLOOKUP(A1372,COPOMs!B:E,4)+prêmio_de_risco)</f>
        <v/>
      </c>
      <c r="F1372" s="3" t="str">
        <f>IF(Table1[[#This Row],[Tesouro Selic: Cenário 1]]="","",(E1372+1)^(1/252))</f>
        <v/>
      </c>
      <c r="G1372" s="2" t="str">
        <f>IF(Table1[[#This Row],[Column4]]="","",(1+G1371)*(F1372)-1)</f>
        <v/>
      </c>
      <c r="H1372" s="1" t="str">
        <f>IF(Table1[[#This Row],[Column1]]="","",VLOOKUP(A1372,COPOMs!B:H,7)+prêmio_de_risco)</f>
        <v/>
      </c>
      <c r="I1372" s="3" t="str">
        <f>IF(Table1[[#This Row],[Tesouro Selic: Cenário 2]]="","",(H1372+1)^(1/252))</f>
        <v/>
      </c>
      <c r="J1372" s="2" t="str">
        <f>IF(Table1[[#This Row],[Column6]]="","",(1+J1371)*(I1372)-1)</f>
        <v/>
      </c>
      <c r="K1372" s="1" t="str">
        <f>IF(Table1[[#This Row],[Column1]]="","",VLOOKUP(A1372,COPOMs!B:K,10)+prêmio_de_risco)</f>
        <v/>
      </c>
      <c r="L1372" s="3" t="str">
        <f>IF(Table1[[#This Row],[Tesouro Selic: Cenário 3]]="","",(K1372+1)^(1/252))</f>
        <v/>
      </c>
      <c r="M1372" s="2" t="str">
        <f>IF(Table1[[#This Row],[Column8]]="","",(1+M1371)*(L1372)-1)</f>
        <v/>
      </c>
    </row>
    <row r="1373" spans="1:13" x14ac:dyDescent="0.25">
      <c r="A1373" s="15" t="str">
        <f t="shared" si="42"/>
        <v/>
      </c>
      <c r="B1373" s="25" t="str">
        <f t="shared" si="43"/>
        <v/>
      </c>
      <c r="C1373" s="3" t="str">
        <f>IF(Table1[[#This Row],[Tesouro Prefixado]]="","",(B1373+1)^(1/252))</f>
        <v/>
      </c>
      <c r="D1373" s="2" t="str">
        <f>IF(Table1[[#This Row],[Column2]]="","",(1+D1372)*(C1373)-1)</f>
        <v/>
      </c>
      <c r="E1373" s="1" t="str">
        <f>IF(Table1[[#This Row],[Column1]]="","",VLOOKUP(A1373,COPOMs!B:E,4)+prêmio_de_risco)</f>
        <v/>
      </c>
      <c r="F1373" s="3" t="str">
        <f>IF(Table1[[#This Row],[Tesouro Selic: Cenário 1]]="","",(E1373+1)^(1/252))</f>
        <v/>
      </c>
      <c r="G1373" s="2" t="str">
        <f>IF(Table1[[#This Row],[Column4]]="","",(1+G1372)*(F1373)-1)</f>
        <v/>
      </c>
      <c r="H1373" s="1" t="str">
        <f>IF(Table1[[#This Row],[Column1]]="","",VLOOKUP(A1373,COPOMs!B:H,7)+prêmio_de_risco)</f>
        <v/>
      </c>
      <c r="I1373" s="3" t="str">
        <f>IF(Table1[[#This Row],[Tesouro Selic: Cenário 2]]="","",(H1373+1)^(1/252))</f>
        <v/>
      </c>
      <c r="J1373" s="2" t="str">
        <f>IF(Table1[[#This Row],[Column6]]="","",(1+J1372)*(I1373)-1)</f>
        <v/>
      </c>
      <c r="K1373" s="1" t="str">
        <f>IF(Table1[[#This Row],[Column1]]="","",VLOOKUP(A1373,COPOMs!B:K,10)+prêmio_de_risco)</f>
        <v/>
      </c>
      <c r="L1373" s="3" t="str">
        <f>IF(Table1[[#This Row],[Tesouro Selic: Cenário 3]]="","",(K1373+1)^(1/252))</f>
        <v/>
      </c>
      <c r="M1373" s="2" t="str">
        <f>IF(Table1[[#This Row],[Column8]]="","",(1+M1372)*(L1373)-1)</f>
        <v/>
      </c>
    </row>
    <row r="1374" spans="1:13" x14ac:dyDescent="0.25">
      <c r="A1374" s="15" t="str">
        <f t="shared" si="42"/>
        <v/>
      </c>
      <c r="B1374" s="25" t="str">
        <f t="shared" si="43"/>
        <v/>
      </c>
      <c r="C1374" s="3" t="str">
        <f>IF(Table1[[#This Row],[Tesouro Prefixado]]="","",(B1374+1)^(1/252))</f>
        <v/>
      </c>
      <c r="D1374" s="2" t="str">
        <f>IF(Table1[[#This Row],[Column2]]="","",(1+D1373)*(C1374)-1)</f>
        <v/>
      </c>
      <c r="E1374" s="1" t="str">
        <f>IF(Table1[[#This Row],[Column1]]="","",VLOOKUP(A1374,COPOMs!B:E,4)+prêmio_de_risco)</f>
        <v/>
      </c>
      <c r="F1374" s="3" t="str">
        <f>IF(Table1[[#This Row],[Tesouro Selic: Cenário 1]]="","",(E1374+1)^(1/252))</f>
        <v/>
      </c>
      <c r="G1374" s="2" t="str">
        <f>IF(Table1[[#This Row],[Column4]]="","",(1+G1373)*(F1374)-1)</f>
        <v/>
      </c>
      <c r="H1374" s="1" t="str">
        <f>IF(Table1[[#This Row],[Column1]]="","",VLOOKUP(A1374,COPOMs!B:H,7)+prêmio_de_risco)</f>
        <v/>
      </c>
      <c r="I1374" s="3" t="str">
        <f>IF(Table1[[#This Row],[Tesouro Selic: Cenário 2]]="","",(H1374+1)^(1/252))</f>
        <v/>
      </c>
      <c r="J1374" s="2" t="str">
        <f>IF(Table1[[#This Row],[Column6]]="","",(1+J1373)*(I1374)-1)</f>
        <v/>
      </c>
      <c r="K1374" s="1" t="str">
        <f>IF(Table1[[#This Row],[Column1]]="","",VLOOKUP(A1374,COPOMs!B:K,10)+prêmio_de_risco)</f>
        <v/>
      </c>
      <c r="L1374" s="3" t="str">
        <f>IF(Table1[[#This Row],[Tesouro Selic: Cenário 3]]="","",(K1374+1)^(1/252))</f>
        <v/>
      </c>
      <c r="M1374" s="2" t="str">
        <f>IF(Table1[[#This Row],[Column8]]="","",(1+M1373)*(L1374)-1)</f>
        <v/>
      </c>
    </row>
    <row r="1375" spans="1:13" x14ac:dyDescent="0.25">
      <c r="A1375" s="15" t="str">
        <f t="shared" si="42"/>
        <v/>
      </c>
      <c r="B1375" s="25" t="str">
        <f t="shared" si="43"/>
        <v/>
      </c>
      <c r="C1375" s="3" t="str">
        <f>IF(Table1[[#This Row],[Tesouro Prefixado]]="","",(B1375+1)^(1/252))</f>
        <v/>
      </c>
      <c r="D1375" s="2" t="str">
        <f>IF(Table1[[#This Row],[Column2]]="","",(1+D1374)*(C1375)-1)</f>
        <v/>
      </c>
      <c r="E1375" s="1" t="str">
        <f>IF(Table1[[#This Row],[Column1]]="","",VLOOKUP(A1375,COPOMs!B:E,4)+prêmio_de_risco)</f>
        <v/>
      </c>
      <c r="F1375" s="3" t="str">
        <f>IF(Table1[[#This Row],[Tesouro Selic: Cenário 1]]="","",(E1375+1)^(1/252))</f>
        <v/>
      </c>
      <c r="G1375" s="2" t="str">
        <f>IF(Table1[[#This Row],[Column4]]="","",(1+G1374)*(F1375)-1)</f>
        <v/>
      </c>
      <c r="H1375" s="1" t="str">
        <f>IF(Table1[[#This Row],[Column1]]="","",VLOOKUP(A1375,COPOMs!B:H,7)+prêmio_de_risco)</f>
        <v/>
      </c>
      <c r="I1375" s="3" t="str">
        <f>IF(Table1[[#This Row],[Tesouro Selic: Cenário 2]]="","",(H1375+1)^(1/252))</f>
        <v/>
      </c>
      <c r="J1375" s="2" t="str">
        <f>IF(Table1[[#This Row],[Column6]]="","",(1+J1374)*(I1375)-1)</f>
        <v/>
      </c>
      <c r="K1375" s="1" t="str">
        <f>IF(Table1[[#This Row],[Column1]]="","",VLOOKUP(A1375,COPOMs!B:K,10)+prêmio_de_risco)</f>
        <v/>
      </c>
      <c r="L1375" s="3" t="str">
        <f>IF(Table1[[#This Row],[Tesouro Selic: Cenário 3]]="","",(K1375+1)^(1/252))</f>
        <v/>
      </c>
      <c r="M1375" s="2" t="str">
        <f>IF(Table1[[#This Row],[Column8]]="","",(1+M1374)*(L1375)-1)</f>
        <v/>
      </c>
    </row>
    <row r="1376" spans="1:13" x14ac:dyDescent="0.25">
      <c r="A1376" s="15" t="str">
        <f t="shared" si="42"/>
        <v/>
      </c>
      <c r="B1376" s="25" t="str">
        <f t="shared" si="43"/>
        <v/>
      </c>
      <c r="C1376" s="3" t="str">
        <f>IF(Table1[[#This Row],[Tesouro Prefixado]]="","",(B1376+1)^(1/252))</f>
        <v/>
      </c>
      <c r="D1376" s="2" t="str">
        <f>IF(Table1[[#This Row],[Column2]]="","",(1+D1375)*(C1376)-1)</f>
        <v/>
      </c>
      <c r="E1376" s="1" t="str">
        <f>IF(Table1[[#This Row],[Column1]]="","",VLOOKUP(A1376,COPOMs!B:E,4)+prêmio_de_risco)</f>
        <v/>
      </c>
      <c r="F1376" s="3" t="str">
        <f>IF(Table1[[#This Row],[Tesouro Selic: Cenário 1]]="","",(E1376+1)^(1/252))</f>
        <v/>
      </c>
      <c r="G1376" s="2" t="str">
        <f>IF(Table1[[#This Row],[Column4]]="","",(1+G1375)*(F1376)-1)</f>
        <v/>
      </c>
      <c r="H1376" s="1" t="str">
        <f>IF(Table1[[#This Row],[Column1]]="","",VLOOKUP(A1376,COPOMs!B:H,7)+prêmio_de_risco)</f>
        <v/>
      </c>
      <c r="I1376" s="3" t="str">
        <f>IF(Table1[[#This Row],[Tesouro Selic: Cenário 2]]="","",(H1376+1)^(1/252))</f>
        <v/>
      </c>
      <c r="J1376" s="2" t="str">
        <f>IF(Table1[[#This Row],[Column6]]="","",(1+J1375)*(I1376)-1)</f>
        <v/>
      </c>
      <c r="K1376" s="1" t="str">
        <f>IF(Table1[[#This Row],[Column1]]="","",VLOOKUP(A1376,COPOMs!B:K,10)+prêmio_de_risco)</f>
        <v/>
      </c>
      <c r="L1376" s="3" t="str">
        <f>IF(Table1[[#This Row],[Tesouro Selic: Cenário 3]]="","",(K1376+1)^(1/252))</f>
        <v/>
      </c>
      <c r="M1376" s="2" t="str">
        <f>IF(Table1[[#This Row],[Column8]]="","",(1+M1375)*(L1376)-1)</f>
        <v/>
      </c>
    </row>
    <row r="1377" spans="1:13" x14ac:dyDescent="0.25">
      <c r="A1377" s="15" t="str">
        <f t="shared" si="42"/>
        <v/>
      </c>
      <c r="B1377" s="25" t="str">
        <f t="shared" si="43"/>
        <v/>
      </c>
      <c r="C1377" s="3" t="str">
        <f>IF(Table1[[#This Row],[Tesouro Prefixado]]="","",(B1377+1)^(1/252))</f>
        <v/>
      </c>
      <c r="D1377" s="2" t="str">
        <f>IF(Table1[[#This Row],[Column2]]="","",(1+D1376)*(C1377)-1)</f>
        <v/>
      </c>
      <c r="E1377" s="1" t="str">
        <f>IF(Table1[[#This Row],[Column1]]="","",VLOOKUP(A1377,COPOMs!B:E,4)+prêmio_de_risco)</f>
        <v/>
      </c>
      <c r="F1377" s="3" t="str">
        <f>IF(Table1[[#This Row],[Tesouro Selic: Cenário 1]]="","",(E1377+1)^(1/252))</f>
        <v/>
      </c>
      <c r="G1377" s="2" t="str">
        <f>IF(Table1[[#This Row],[Column4]]="","",(1+G1376)*(F1377)-1)</f>
        <v/>
      </c>
      <c r="H1377" s="1" t="str">
        <f>IF(Table1[[#This Row],[Column1]]="","",VLOOKUP(A1377,COPOMs!B:H,7)+prêmio_de_risco)</f>
        <v/>
      </c>
      <c r="I1377" s="3" t="str">
        <f>IF(Table1[[#This Row],[Tesouro Selic: Cenário 2]]="","",(H1377+1)^(1/252))</f>
        <v/>
      </c>
      <c r="J1377" s="2" t="str">
        <f>IF(Table1[[#This Row],[Column6]]="","",(1+J1376)*(I1377)-1)</f>
        <v/>
      </c>
      <c r="K1377" s="1" t="str">
        <f>IF(Table1[[#This Row],[Column1]]="","",VLOOKUP(A1377,COPOMs!B:K,10)+prêmio_de_risco)</f>
        <v/>
      </c>
      <c r="L1377" s="3" t="str">
        <f>IF(Table1[[#This Row],[Tesouro Selic: Cenário 3]]="","",(K1377+1)^(1/252))</f>
        <v/>
      </c>
      <c r="M1377" s="2" t="str">
        <f>IF(Table1[[#This Row],[Column8]]="","",(1+M1376)*(L1377)-1)</f>
        <v/>
      </c>
    </row>
    <row r="1378" spans="1:13" x14ac:dyDescent="0.25">
      <c r="A1378" s="15" t="str">
        <f t="shared" si="42"/>
        <v/>
      </c>
      <c r="B1378" s="25" t="str">
        <f t="shared" si="43"/>
        <v/>
      </c>
      <c r="C1378" s="3" t="str">
        <f>IF(Table1[[#This Row],[Tesouro Prefixado]]="","",(B1378+1)^(1/252))</f>
        <v/>
      </c>
      <c r="D1378" s="2" t="str">
        <f>IF(Table1[[#This Row],[Column2]]="","",(1+D1377)*(C1378)-1)</f>
        <v/>
      </c>
      <c r="E1378" s="1" t="str">
        <f>IF(Table1[[#This Row],[Column1]]="","",VLOOKUP(A1378,COPOMs!B:E,4)+prêmio_de_risco)</f>
        <v/>
      </c>
      <c r="F1378" s="3" t="str">
        <f>IF(Table1[[#This Row],[Tesouro Selic: Cenário 1]]="","",(E1378+1)^(1/252))</f>
        <v/>
      </c>
      <c r="G1378" s="2" t="str">
        <f>IF(Table1[[#This Row],[Column4]]="","",(1+G1377)*(F1378)-1)</f>
        <v/>
      </c>
      <c r="H1378" s="1" t="str">
        <f>IF(Table1[[#This Row],[Column1]]="","",VLOOKUP(A1378,COPOMs!B:H,7)+prêmio_de_risco)</f>
        <v/>
      </c>
      <c r="I1378" s="3" t="str">
        <f>IF(Table1[[#This Row],[Tesouro Selic: Cenário 2]]="","",(H1378+1)^(1/252))</f>
        <v/>
      </c>
      <c r="J1378" s="2" t="str">
        <f>IF(Table1[[#This Row],[Column6]]="","",(1+J1377)*(I1378)-1)</f>
        <v/>
      </c>
      <c r="K1378" s="1" t="str">
        <f>IF(Table1[[#This Row],[Column1]]="","",VLOOKUP(A1378,COPOMs!B:K,10)+prêmio_de_risco)</f>
        <v/>
      </c>
      <c r="L1378" s="3" t="str">
        <f>IF(Table1[[#This Row],[Tesouro Selic: Cenário 3]]="","",(K1378+1)^(1/252))</f>
        <v/>
      </c>
      <c r="M1378" s="2" t="str">
        <f>IF(Table1[[#This Row],[Column8]]="","",(1+M1377)*(L1378)-1)</f>
        <v/>
      </c>
    </row>
    <row r="1379" spans="1:13" x14ac:dyDescent="0.25">
      <c r="A1379" s="15" t="str">
        <f t="shared" si="42"/>
        <v/>
      </c>
      <c r="B1379" s="25" t="str">
        <f t="shared" si="43"/>
        <v/>
      </c>
      <c r="C1379" s="3" t="str">
        <f>IF(Table1[[#This Row],[Tesouro Prefixado]]="","",(B1379+1)^(1/252))</f>
        <v/>
      </c>
      <c r="D1379" s="2" t="str">
        <f>IF(Table1[[#This Row],[Column2]]="","",(1+D1378)*(C1379)-1)</f>
        <v/>
      </c>
      <c r="E1379" s="1" t="str">
        <f>IF(Table1[[#This Row],[Column1]]="","",VLOOKUP(A1379,COPOMs!B:E,4)+prêmio_de_risco)</f>
        <v/>
      </c>
      <c r="F1379" s="3" t="str">
        <f>IF(Table1[[#This Row],[Tesouro Selic: Cenário 1]]="","",(E1379+1)^(1/252))</f>
        <v/>
      </c>
      <c r="G1379" s="2" t="str">
        <f>IF(Table1[[#This Row],[Column4]]="","",(1+G1378)*(F1379)-1)</f>
        <v/>
      </c>
      <c r="H1379" s="1" t="str">
        <f>IF(Table1[[#This Row],[Column1]]="","",VLOOKUP(A1379,COPOMs!B:H,7)+prêmio_de_risco)</f>
        <v/>
      </c>
      <c r="I1379" s="3" t="str">
        <f>IF(Table1[[#This Row],[Tesouro Selic: Cenário 2]]="","",(H1379+1)^(1/252))</f>
        <v/>
      </c>
      <c r="J1379" s="2" t="str">
        <f>IF(Table1[[#This Row],[Column6]]="","",(1+J1378)*(I1379)-1)</f>
        <v/>
      </c>
      <c r="K1379" s="1" t="str">
        <f>IF(Table1[[#This Row],[Column1]]="","",VLOOKUP(A1379,COPOMs!B:K,10)+prêmio_de_risco)</f>
        <v/>
      </c>
      <c r="L1379" s="3" t="str">
        <f>IF(Table1[[#This Row],[Tesouro Selic: Cenário 3]]="","",(K1379+1)^(1/252))</f>
        <v/>
      </c>
      <c r="M1379" s="2" t="str">
        <f>IF(Table1[[#This Row],[Column8]]="","",(1+M1378)*(L1379)-1)</f>
        <v/>
      </c>
    </row>
    <row r="1380" spans="1:13" x14ac:dyDescent="0.25">
      <c r="A1380" s="15" t="str">
        <f t="shared" si="42"/>
        <v/>
      </c>
      <c r="B1380" s="25" t="str">
        <f t="shared" si="43"/>
        <v/>
      </c>
      <c r="C1380" s="3" t="str">
        <f>IF(Table1[[#This Row],[Tesouro Prefixado]]="","",(B1380+1)^(1/252))</f>
        <v/>
      </c>
      <c r="D1380" s="2" t="str">
        <f>IF(Table1[[#This Row],[Column2]]="","",(1+D1379)*(C1380)-1)</f>
        <v/>
      </c>
      <c r="E1380" s="1" t="str">
        <f>IF(Table1[[#This Row],[Column1]]="","",VLOOKUP(A1380,COPOMs!B:E,4)+prêmio_de_risco)</f>
        <v/>
      </c>
      <c r="F1380" s="3" t="str">
        <f>IF(Table1[[#This Row],[Tesouro Selic: Cenário 1]]="","",(E1380+1)^(1/252))</f>
        <v/>
      </c>
      <c r="G1380" s="2" t="str">
        <f>IF(Table1[[#This Row],[Column4]]="","",(1+G1379)*(F1380)-1)</f>
        <v/>
      </c>
      <c r="H1380" s="1" t="str">
        <f>IF(Table1[[#This Row],[Column1]]="","",VLOOKUP(A1380,COPOMs!B:H,7)+prêmio_de_risco)</f>
        <v/>
      </c>
      <c r="I1380" s="3" t="str">
        <f>IF(Table1[[#This Row],[Tesouro Selic: Cenário 2]]="","",(H1380+1)^(1/252))</f>
        <v/>
      </c>
      <c r="J1380" s="2" t="str">
        <f>IF(Table1[[#This Row],[Column6]]="","",(1+J1379)*(I1380)-1)</f>
        <v/>
      </c>
      <c r="K1380" s="1" t="str">
        <f>IF(Table1[[#This Row],[Column1]]="","",VLOOKUP(A1380,COPOMs!B:K,10)+prêmio_de_risco)</f>
        <v/>
      </c>
      <c r="L1380" s="3" t="str">
        <f>IF(Table1[[#This Row],[Tesouro Selic: Cenário 3]]="","",(K1380+1)^(1/252))</f>
        <v/>
      </c>
      <c r="M1380" s="2" t="str">
        <f>IF(Table1[[#This Row],[Column8]]="","",(1+M1379)*(L1380)-1)</f>
        <v/>
      </c>
    </row>
    <row r="1381" spans="1:13" x14ac:dyDescent="0.25">
      <c r="A1381" s="15" t="str">
        <f t="shared" si="42"/>
        <v/>
      </c>
      <c r="B1381" s="25" t="str">
        <f t="shared" si="43"/>
        <v/>
      </c>
      <c r="C1381" s="3" t="str">
        <f>IF(Table1[[#This Row],[Tesouro Prefixado]]="","",(B1381+1)^(1/252))</f>
        <v/>
      </c>
      <c r="D1381" s="2" t="str">
        <f>IF(Table1[[#This Row],[Column2]]="","",(1+D1380)*(C1381)-1)</f>
        <v/>
      </c>
      <c r="E1381" s="1" t="str">
        <f>IF(Table1[[#This Row],[Column1]]="","",VLOOKUP(A1381,COPOMs!B:E,4)+prêmio_de_risco)</f>
        <v/>
      </c>
      <c r="F1381" s="3" t="str">
        <f>IF(Table1[[#This Row],[Tesouro Selic: Cenário 1]]="","",(E1381+1)^(1/252))</f>
        <v/>
      </c>
      <c r="G1381" s="2" t="str">
        <f>IF(Table1[[#This Row],[Column4]]="","",(1+G1380)*(F1381)-1)</f>
        <v/>
      </c>
      <c r="H1381" s="1" t="str">
        <f>IF(Table1[[#This Row],[Column1]]="","",VLOOKUP(A1381,COPOMs!B:H,7)+prêmio_de_risco)</f>
        <v/>
      </c>
      <c r="I1381" s="3" t="str">
        <f>IF(Table1[[#This Row],[Tesouro Selic: Cenário 2]]="","",(H1381+1)^(1/252))</f>
        <v/>
      </c>
      <c r="J1381" s="2" t="str">
        <f>IF(Table1[[#This Row],[Column6]]="","",(1+J1380)*(I1381)-1)</f>
        <v/>
      </c>
      <c r="K1381" s="1" t="str">
        <f>IF(Table1[[#This Row],[Column1]]="","",VLOOKUP(A1381,COPOMs!B:K,10)+prêmio_de_risco)</f>
        <v/>
      </c>
      <c r="L1381" s="3" t="str">
        <f>IF(Table1[[#This Row],[Tesouro Selic: Cenário 3]]="","",(K1381+1)^(1/252))</f>
        <v/>
      </c>
      <c r="M1381" s="2" t="str">
        <f>IF(Table1[[#This Row],[Column8]]="","",(1+M1380)*(L1381)-1)</f>
        <v/>
      </c>
    </row>
    <row r="1382" spans="1:13" x14ac:dyDescent="0.25">
      <c r="A1382" s="15" t="str">
        <f t="shared" si="42"/>
        <v/>
      </c>
      <c r="B1382" s="25" t="str">
        <f t="shared" si="43"/>
        <v/>
      </c>
      <c r="C1382" s="3" t="str">
        <f>IF(Table1[[#This Row],[Tesouro Prefixado]]="","",(B1382+1)^(1/252))</f>
        <v/>
      </c>
      <c r="D1382" s="2" t="str">
        <f>IF(Table1[[#This Row],[Column2]]="","",(1+D1381)*(C1382)-1)</f>
        <v/>
      </c>
      <c r="E1382" s="1" t="str">
        <f>IF(Table1[[#This Row],[Column1]]="","",VLOOKUP(A1382,COPOMs!B:E,4)+prêmio_de_risco)</f>
        <v/>
      </c>
      <c r="F1382" s="3" t="str">
        <f>IF(Table1[[#This Row],[Tesouro Selic: Cenário 1]]="","",(E1382+1)^(1/252))</f>
        <v/>
      </c>
      <c r="G1382" s="2" t="str">
        <f>IF(Table1[[#This Row],[Column4]]="","",(1+G1381)*(F1382)-1)</f>
        <v/>
      </c>
      <c r="H1382" s="1" t="str">
        <f>IF(Table1[[#This Row],[Column1]]="","",VLOOKUP(A1382,COPOMs!B:H,7)+prêmio_de_risco)</f>
        <v/>
      </c>
      <c r="I1382" s="3" t="str">
        <f>IF(Table1[[#This Row],[Tesouro Selic: Cenário 2]]="","",(H1382+1)^(1/252))</f>
        <v/>
      </c>
      <c r="J1382" s="2" t="str">
        <f>IF(Table1[[#This Row],[Column6]]="","",(1+J1381)*(I1382)-1)</f>
        <v/>
      </c>
      <c r="K1382" s="1" t="str">
        <f>IF(Table1[[#This Row],[Column1]]="","",VLOOKUP(A1382,COPOMs!B:K,10)+prêmio_de_risco)</f>
        <v/>
      </c>
      <c r="L1382" s="3" t="str">
        <f>IF(Table1[[#This Row],[Tesouro Selic: Cenário 3]]="","",(K1382+1)^(1/252))</f>
        <v/>
      </c>
      <c r="M1382" s="2" t="str">
        <f>IF(Table1[[#This Row],[Column8]]="","",(1+M1381)*(L1382)-1)</f>
        <v/>
      </c>
    </row>
    <row r="1383" spans="1:13" x14ac:dyDescent="0.25">
      <c r="A1383" s="15" t="str">
        <f t="shared" si="42"/>
        <v/>
      </c>
      <c r="B1383" s="25" t="str">
        <f t="shared" si="43"/>
        <v/>
      </c>
      <c r="C1383" s="3" t="str">
        <f>IF(Table1[[#This Row],[Tesouro Prefixado]]="","",(B1383+1)^(1/252))</f>
        <v/>
      </c>
      <c r="D1383" s="2" t="str">
        <f>IF(Table1[[#This Row],[Column2]]="","",(1+D1382)*(C1383)-1)</f>
        <v/>
      </c>
      <c r="E1383" s="1" t="str">
        <f>IF(Table1[[#This Row],[Column1]]="","",VLOOKUP(A1383,COPOMs!B:E,4)+prêmio_de_risco)</f>
        <v/>
      </c>
      <c r="F1383" s="3" t="str">
        <f>IF(Table1[[#This Row],[Tesouro Selic: Cenário 1]]="","",(E1383+1)^(1/252))</f>
        <v/>
      </c>
      <c r="G1383" s="2" t="str">
        <f>IF(Table1[[#This Row],[Column4]]="","",(1+G1382)*(F1383)-1)</f>
        <v/>
      </c>
      <c r="H1383" s="1" t="str">
        <f>IF(Table1[[#This Row],[Column1]]="","",VLOOKUP(A1383,COPOMs!B:H,7)+prêmio_de_risco)</f>
        <v/>
      </c>
      <c r="I1383" s="3" t="str">
        <f>IF(Table1[[#This Row],[Tesouro Selic: Cenário 2]]="","",(H1383+1)^(1/252))</f>
        <v/>
      </c>
      <c r="J1383" s="2" t="str">
        <f>IF(Table1[[#This Row],[Column6]]="","",(1+J1382)*(I1383)-1)</f>
        <v/>
      </c>
      <c r="K1383" s="1" t="str">
        <f>IF(Table1[[#This Row],[Column1]]="","",VLOOKUP(A1383,COPOMs!B:K,10)+prêmio_de_risco)</f>
        <v/>
      </c>
      <c r="L1383" s="3" t="str">
        <f>IF(Table1[[#This Row],[Tesouro Selic: Cenário 3]]="","",(K1383+1)^(1/252))</f>
        <v/>
      </c>
      <c r="M1383" s="2" t="str">
        <f>IF(Table1[[#This Row],[Column8]]="","",(1+M1382)*(L1383)-1)</f>
        <v/>
      </c>
    </row>
    <row r="1384" spans="1:13" x14ac:dyDescent="0.25">
      <c r="A1384" s="15" t="str">
        <f t="shared" si="42"/>
        <v/>
      </c>
      <c r="B1384" s="25" t="str">
        <f t="shared" si="43"/>
        <v/>
      </c>
      <c r="C1384" s="3" t="str">
        <f>IF(Table1[[#This Row],[Tesouro Prefixado]]="","",(B1384+1)^(1/252))</f>
        <v/>
      </c>
      <c r="D1384" s="2" t="str">
        <f>IF(Table1[[#This Row],[Column2]]="","",(1+D1383)*(C1384)-1)</f>
        <v/>
      </c>
      <c r="E1384" s="1" t="str">
        <f>IF(Table1[[#This Row],[Column1]]="","",VLOOKUP(A1384,COPOMs!B:E,4)+prêmio_de_risco)</f>
        <v/>
      </c>
      <c r="F1384" s="3" t="str">
        <f>IF(Table1[[#This Row],[Tesouro Selic: Cenário 1]]="","",(E1384+1)^(1/252))</f>
        <v/>
      </c>
      <c r="G1384" s="2" t="str">
        <f>IF(Table1[[#This Row],[Column4]]="","",(1+G1383)*(F1384)-1)</f>
        <v/>
      </c>
      <c r="H1384" s="1" t="str">
        <f>IF(Table1[[#This Row],[Column1]]="","",VLOOKUP(A1384,COPOMs!B:H,7)+prêmio_de_risco)</f>
        <v/>
      </c>
      <c r="I1384" s="3" t="str">
        <f>IF(Table1[[#This Row],[Tesouro Selic: Cenário 2]]="","",(H1384+1)^(1/252))</f>
        <v/>
      </c>
      <c r="J1384" s="2" t="str">
        <f>IF(Table1[[#This Row],[Column6]]="","",(1+J1383)*(I1384)-1)</f>
        <v/>
      </c>
      <c r="K1384" s="1" t="str">
        <f>IF(Table1[[#This Row],[Column1]]="","",VLOOKUP(A1384,COPOMs!B:K,10)+prêmio_de_risco)</f>
        <v/>
      </c>
      <c r="L1384" s="3" t="str">
        <f>IF(Table1[[#This Row],[Tesouro Selic: Cenário 3]]="","",(K1384+1)^(1/252))</f>
        <v/>
      </c>
      <c r="M1384" s="2" t="str">
        <f>IF(Table1[[#This Row],[Column8]]="","",(1+M1383)*(L1384)-1)</f>
        <v/>
      </c>
    </row>
    <row r="1385" spans="1:13" x14ac:dyDescent="0.25">
      <c r="A1385" s="15" t="str">
        <f t="shared" si="42"/>
        <v/>
      </c>
      <c r="B1385" s="25" t="str">
        <f t="shared" si="43"/>
        <v/>
      </c>
      <c r="C1385" s="3" t="str">
        <f>IF(Table1[[#This Row],[Tesouro Prefixado]]="","",(B1385+1)^(1/252))</f>
        <v/>
      </c>
      <c r="D1385" s="2" t="str">
        <f>IF(Table1[[#This Row],[Column2]]="","",(1+D1384)*(C1385)-1)</f>
        <v/>
      </c>
      <c r="E1385" s="1" t="str">
        <f>IF(Table1[[#This Row],[Column1]]="","",VLOOKUP(A1385,COPOMs!B:E,4)+prêmio_de_risco)</f>
        <v/>
      </c>
      <c r="F1385" s="3" t="str">
        <f>IF(Table1[[#This Row],[Tesouro Selic: Cenário 1]]="","",(E1385+1)^(1/252))</f>
        <v/>
      </c>
      <c r="G1385" s="2" t="str">
        <f>IF(Table1[[#This Row],[Column4]]="","",(1+G1384)*(F1385)-1)</f>
        <v/>
      </c>
      <c r="H1385" s="1" t="str">
        <f>IF(Table1[[#This Row],[Column1]]="","",VLOOKUP(A1385,COPOMs!B:H,7)+prêmio_de_risco)</f>
        <v/>
      </c>
      <c r="I1385" s="3" t="str">
        <f>IF(Table1[[#This Row],[Tesouro Selic: Cenário 2]]="","",(H1385+1)^(1/252))</f>
        <v/>
      </c>
      <c r="J1385" s="2" t="str">
        <f>IF(Table1[[#This Row],[Column6]]="","",(1+J1384)*(I1385)-1)</f>
        <v/>
      </c>
      <c r="K1385" s="1" t="str">
        <f>IF(Table1[[#This Row],[Column1]]="","",VLOOKUP(A1385,COPOMs!B:K,10)+prêmio_de_risco)</f>
        <v/>
      </c>
      <c r="L1385" s="3" t="str">
        <f>IF(Table1[[#This Row],[Tesouro Selic: Cenário 3]]="","",(K1385+1)^(1/252))</f>
        <v/>
      </c>
      <c r="M1385" s="2" t="str">
        <f>IF(Table1[[#This Row],[Column8]]="","",(1+M1384)*(L1385)-1)</f>
        <v/>
      </c>
    </row>
    <row r="1386" spans="1:13" x14ac:dyDescent="0.25">
      <c r="A1386" s="15" t="str">
        <f t="shared" si="42"/>
        <v/>
      </c>
      <c r="B1386" s="25" t="str">
        <f t="shared" si="43"/>
        <v/>
      </c>
      <c r="C1386" s="3" t="str">
        <f>IF(Table1[[#This Row],[Tesouro Prefixado]]="","",(B1386+1)^(1/252))</f>
        <v/>
      </c>
      <c r="D1386" s="2" t="str">
        <f>IF(Table1[[#This Row],[Column2]]="","",(1+D1385)*(C1386)-1)</f>
        <v/>
      </c>
      <c r="E1386" s="1" t="str">
        <f>IF(Table1[[#This Row],[Column1]]="","",VLOOKUP(A1386,COPOMs!B:E,4)+prêmio_de_risco)</f>
        <v/>
      </c>
      <c r="F1386" s="3" t="str">
        <f>IF(Table1[[#This Row],[Tesouro Selic: Cenário 1]]="","",(E1386+1)^(1/252))</f>
        <v/>
      </c>
      <c r="G1386" s="2" t="str">
        <f>IF(Table1[[#This Row],[Column4]]="","",(1+G1385)*(F1386)-1)</f>
        <v/>
      </c>
      <c r="H1386" s="1" t="str">
        <f>IF(Table1[[#This Row],[Column1]]="","",VLOOKUP(A1386,COPOMs!B:H,7)+prêmio_de_risco)</f>
        <v/>
      </c>
      <c r="I1386" s="3" t="str">
        <f>IF(Table1[[#This Row],[Tesouro Selic: Cenário 2]]="","",(H1386+1)^(1/252))</f>
        <v/>
      </c>
      <c r="J1386" s="2" t="str">
        <f>IF(Table1[[#This Row],[Column6]]="","",(1+J1385)*(I1386)-1)</f>
        <v/>
      </c>
      <c r="K1386" s="1" t="str">
        <f>IF(Table1[[#This Row],[Column1]]="","",VLOOKUP(A1386,COPOMs!B:K,10)+prêmio_de_risco)</f>
        <v/>
      </c>
      <c r="L1386" s="3" t="str">
        <f>IF(Table1[[#This Row],[Tesouro Selic: Cenário 3]]="","",(K1386+1)^(1/252))</f>
        <v/>
      </c>
      <c r="M1386" s="2" t="str">
        <f>IF(Table1[[#This Row],[Column8]]="","",(1+M1385)*(L1386)-1)</f>
        <v/>
      </c>
    </row>
    <row r="1387" spans="1:13" x14ac:dyDescent="0.25">
      <c r="A1387" s="15" t="str">
        <f t="shared" si="42"/>
        <v/>
      </c>
      <c r="B1387" s="25" t="str">
        <f t="shared" si="43"/>
        <v/>
      </c>
      <c r="C1387" s="3" t="str">
        <f>IF(Table1[[#This Row],[Tesouro Prefixado]]="","",(B1387+1)^(1/252))</f>
        <v/>
      </c>
      <c r="D1387" s="2" t="str">
        <f>IF(Table1[[#This Row],[Column2]]="","",(1+D1386)*(C1387)-1)</f>
        <v/>
      </c>
      <c r="E1387" s="1" t="str">
        <f>IF(Table1[[#This Row],[Column1]]="","",VLOOKUP(A1387,COPOMs!B:E,4)+prêmio_de_risco)</f>
        <v/>
      </c>
      <c r="F1387" s="3" t="str">
        <f>IF(Table1[[#This Row],[Tesouro Selic: Cenário 1]]="","",(E1387+1)^(1/252))</f>
        <v/>
      </c>
      <c r="G1387" s="2" t="str">
        <f>IF(Table1[[#This Row],[Column4]]="","",(1+G1386)*(F1387)-1)</f>
        <v/>
      </c>
      <c r="H1387" s="1" t="str">
        <f>IF(Table1[[#This Row],[Column1]]="","",VLOOKUP(A1387,COPOMs!B:H,7)+prêmio_de_risco)</f>
        <v/>
      </c>
      <c r="I1387" s="3" t="str">
        <f>IF(Table1[[#This Row],[Tesouro Selic: Cenário 2]]="","",(H1387+1)^(1/252))</f>
        <v/>
      </c>
      <c r="J1387" s="2" t="str">
        <f>IF(Table1[[#This Row],[Column6]]="","",(1+J1386)*(I1387)-1)</f>
        <v/>
      </c>
      <c r="K1387" s="1" t="str">
        <f>IF(Table1[[#This Row],[Column1]]="","",VLOOKUP(A1387,COPOMs!B:K,10)+prêmio_de_risco)</f>
        <v/>
      </c>
      <c r="L1387" s="3" t="str">
        <f>IF(Table1[[#This Row],[Tesouro Selic: Cenário 3]]="","",(K1387+1)^(1/252))</f>
        <v/>
      </c>
      <c r="M1387" s="2" t="str">
        <f>IF(Table1[[#This Row],[Column8]]="","",(1+M1386)*(L1387)-1)</f>
        <v/>
      </c>
    </row>
    <row r="1388" spans="1:13" x14ac:dyDescent="0.25">
      <c r="A1388" s="15" t="str">
        <f t="shared" si="42"/>
        <v/>
      </c>
      <c r="B1388" s="25" t="str">
        <f t="shared" si="43"/>
        <v/>
      </c>
      <c r="C1388" s="3" t="str">
        <f>IF(Table1[[#This Row],[Tesouro Prefixado]]="","",(B1388+1)^(1/252))</f>
        <v/>
      </c>
      <c r="D1388" s="2" t="str">
        <f>IF(Table1[[#This Row],[Column2]]="","",(1+D1387)*(C1388)-1)</f>
        <v/>
      </c>
      <c r="E1388" s="1" t="str">
        <f>IF(Table1[[#This Row],[Column1]]="","",VLOOKUP(A1388,COPOMs!B:E,4)+prêmio_de_risco)</f>
        <v/>
      </c>
      <c r="F1388" s="3" t="str">
        <f>IF(Table1[[#This Row],[Tesouro Selic: Cenário 1]]="","",(E1388+1)^(1/252))</f>
        <v/>
      </c>
      <c r="G1388" s="2" t="str">
        <f>IF(Table1[[#This Row],[Column4]]="","",(1+G1387)*(F1388)-1)</f>
        <v/>
      </c>
      <c r="H1388" s="1" t="str">
        <f>IF(Table1[[#This Row],[Column1]]="","",VLOOKUP(A1388,COPOMs!B:H,7)+prêmio_de_risco)</f>
        <v/>
      </c>
      <c r="I1388" s="3" t="str">
        <f>IF(Table1[[#This Row],[Tesouro Selic: Cenário 2]]="","",(H1388+1)^(1/252))</f>
        <v/>
      </c>
      <c r="J1388" s="2" t="str">
        <f>IF(Table1[[#This Row],[Column6]]="","",(1+J1387)*(I1388)-1)</f>
        <v/>
      </c>
      <c r="K1388" s="1" t="str">
        <f>IF(Table1[[#This Row],[Column1]]="","",VLOOKUP(A1388,COPOMs!B:K,10)+prêmio_de_risco)</f>
        <v/>
      </c>
      <c r="L1388" s="3" t="str">
        <f>IF(Table1[[#This Row],[Tesouro Selic: Cenário 3]]="","",(K1388+1)^(1/252))</f>
        <v/>
      </c>
      <c r="M1388" s="2" t="str">
        <f>IF(Table1[[#This Row],[Column8]]="","",(1+M1387)*(L1388)-1)</f>
        <v/>
      </c>
    </row>
    <row r="1389" spans="1:13" x14ac:dyDescent="0.25">
      <c r="A1389" s="15" t="str">
        <f t="shared" si="42"/>
        <v/>
      </c>
      <c r="B1389" s="25" t="str">
        <f t="shared" si="43"/>
        <v/>
      </c>
      <c r="C1389" s="3" t="str">
        <f>IF(Table1[[#This Row],[Tesouro Prefixado]]="","",(B1389+1)^(1/252))</f>
        <v/>
      </c>
      <c r="D1389" s="2" t="str">
        <f>IF(Table1[[#This Row],[Column2]]="","",(1+D1388)*(C1389)-1)</f>
        <v/>
      </c>
      <c r="E1389" s="1" t="str">
        <f>IF(Table1[[#This Row],[Column1]]="","",VLOOKUP(A1389,COPOMs!B:E,4)+prêmio_de_risco)</f>
        <v/>
      </c>
      <c r="F1389" s="3" t="str">
        <f>IF(Table1[[#This Row],[Tesouro Selic: Cenário 1]]="","",(E1389+1)^(1/252))</f>
        <v/>
      </c>
      <c r="G1389" s="2" t="str">
        <f>IF(Table1[[#This Row],[Column4]]="","",(1+G1388)*(F1389)-1)</f>
        <v/>
      </c>
      <c r="H1389" s="1" t="str">
        <f>IF(Table1[[#This Row],[Column1]]="","",VLOOKUP(A1389,COPOMs!B:H,7)+prêmio_de_risco)</f>
        <v/>
      </c>
      <c r="I1389" s="3" t="str">
        <f>IF(Table1[[#This Row],[Tesouro Selic: Cenário 2]]="","",(H1389+1)^(1/252))</f>
        <v/>
      </c>
      <c r="J1389" s="2" t="str">
        <f>IF(Table1[[#This Row],[Column6]]="","",(1+J1388)*(I1389)-1)</f>
        <v/>
      </c>
      <c r="K1389" s="1" t="str">
        <f>IF(Table1[[#This Row],[Column1]]="","",VLOOKUP(A1389,COPOMs!B:K,10)+prêmio_de_risco)</f>
        <v/>
      </c>
      <c r="L1389" s="3" t="str">
        <f>IF(Table1[[#This Row],[Tesouro Selic: Cenário 3]]="","",(K1389+1)^(1/252))</f>
        <v/>
      </c>
      <c r="M1389" s="2" t="str">
        <f>IF(Table1[[#This Row],[Column8]]="","",(1+M1388)*(L1389)-1)</f>
        <v/>
      </c>
    </row>
    <row r="1390" spans="1:13" x14ac:dyDescent="0.25">
      <c r="A1390" s="15" t="str">
        <f t="shared" si="42"/>
        <v/>
      </c>
      <c r="B1390" s="25" t="str">
        <f t="shared" si="43"/>
        <v/>
      </c>
      <c r="C1390" s="3" t="str">
        <f>IF(Table1[[#This Row],[Tesouro Prefixado]]="","",(B1390+1)^(1/252))</f>
        <v/>
      </c>
      <c r="D1390" s="2" t="str">
        <f>IF(Table1[[#This Row],[Column2]]="","",(1+D1389)*(C1390)-1)</f>
        <v/>
      </c>
      <c r="E1390" s="1" t="str">
        <f>IF(Table1[[#This Row],[Column1]]="","",VLOOKUP(A1390,COPOMs!B:E,4)+prêmio_de_risco)</f>
        <v/>
      </c>
      <c r="F1390" s="3" t="str">
        <f>IF(Table1[[#This Row],[Tesouro Selic: Cenário 1]]="","",(E1390+1)^(1/252))</f>
        <v/>
      </c>
      <c r="G1390" s="2" t="str">
        <f>IF(Table1[[#This Row],[Column4]]="","",(1+G1389)*(F1390)-1)</f>
        <v/>
      </c>
      <c r="H1390" s="1" t="str">
        <f>IF(Table1[[#This Row],[Column1]]="","",VLOOKUP(A1390,COPOMs!B:H,7)+prêmio_de_risco)</f>
        <v/>
      </c>
      <c r="I1390" s="3" t="str">
        <f>IF(Table1[[#This Row],[Tesouro Selic: Cenário 2]]="","",(H1390+1)^(1/252))</f>
        <v/>
      </c>
      <c r="J1390" s="2" t="str">
        <f>IF(Table1[[#This Row],[Column6]]="","",(1+J1389)*(I1390)-1)</f>
        <v/>
      </c>
      <c r="K1390" s="1" t="str">
        <f>IF(Table1[[#This Row],[Column1]]="","",VLOOKUP(A1390,COPOMs!B:K,10)+prêmio_de_risco)</f>
        <v/>
      </c>
      <c r="L1390" s="3" t="str">
        <f>IF(Table1[[#This Row],[Tesouro Selic: Cenário 3]]="","",(K1390+1)^(1/252))</f>
        <v/>
      </c>
      <c r="M1390" s="2" t="str">
        <f>IF(Table1[[#This Row],[Column8]]="","",(1+M1389)*(L1390)-1)</f>
        <v/>
      </c>
    </row>
    <row r="1391" spans="1:13" x14ac:dyDescent="0.25">
      <c r="A1391" s="15" t="str">
        <f t="shared" si="42"/>
        <v/>
      </c>
      <c r="B1391" s="25" t="str">
        <f t="shared" si="43"/>
        <v/>
      </c>
      <c r="C1391" s="3" t="str">
        <f>IF(Table1[[#This Row],[Tesouro Prefixado]]="","",(B1391+1)^(1/252))</f>
        <v/>
      </c>
      <c r="D1391" s="2" t="str">
        <f>IF(Table1[[#This Row],[Column2]]="","",(1+D1390)*(C1391)-1)</f>
        <v/>
      </c>
      <c r="E1391" s="1" t="str">
        <f>IF(Table1[[#This Row],[Column1]]="","",VLOOKUP(A1391,COPOMs!B:E,4)+prêmio_de_risco)</f>
        <v/>
      </c>
      <c r="F1391" s="3" t="str">
        <f>IF(Table1[[#This Row],[Tesouro Selic: Cenário 1]]="","",(E1391+1)^(1/252))</f>
        <v/>
      </c>
      <c r="G1391" s="2" t="str">
        <f>IF(Table1[[#This Row],[Column4]]="","",(1+G1390)*(F1391)-1)</f>
        <v/>
      </c>
      <c r="H1391" s="1" t="str">
        <f>IF(Table1[[#This Row],[Column1]]="","",VLOOKUP(A1391,COPOMs!B:H,7)+prêmio_de_risco)</f>
        <v/>
      </c>
      <c r="I1391" s="3" t="str">
        <f>IF(Table1[[#This Row],[Tesouro Selic: Cenário 2]]="","",(H1391+1)^(1/252))</f>
        <v/>
      </c>
      <c r="J1391" s="2" t="str">
        <f>IF(Table1[[#This Row],[Column6]]="","",(1+J1390)*(I1391)-1)</f>
        <v/>
      </c>
      <c r="K1391" s="1" t="str">
        <f>IF(Table1[[#This Row],[Column1]]="","",VLOOKUP(A1391,COPOMs!B:K,10)+prêmio_de_risco)</f>
        <v/>
      </c>
      <c r="L1391" s="3" t="str">
        <f>IF(Table1[[#This Row],[Tesouro Selic: Cenário 3]]="","",(K1391+1)^(1/252))</f>
        <v/>
      </c>
      <c r="M1391" s="2" t="str">
        <f>IF(Table1[[#This Row],[Column8]]="","",(1+M1390)*(L1391)-1)</f>
        <v/>
      </c>
    </row>
    <row r="1392" spans="1:13" x14ac:dyDescent="0.25">
      <c r="A1392" s="15" t="str">
        <f t="shared" si="42"/>
        <v/>
      </c>
      <c r="B1392" s="25" t="str">
        <f t="shared" si="43"/>
        <v/>
      </c>
      <c r="C1392" s="3" t="str">
        <f>IF(Table1[[#This Row],[Tesouro Prefixado]]="","",(B1392+1)^(1/252))</f>
        <v/>
      </c>
      <c r="D1392" s="2" t="str">
        <f>IF(Table1[[#This Row],[Column2]]="","",(1+D1391)*(C1392)-1)</f>
        <v/>
      </c>
      <c r="E1392" s="1" t="str">
        <f>IF(Table1[[#This Row],[Column1]]="","",VLOOKUP(A1392,COPOMs!B:E,4)+prêmio_de_risco)</f>
        <v/>
      </c>
      <c r="F1392" s="3" t="str">
        <f>IF(Table1[[#This Row],[Tesouro Selic: Cenário 1]]="","",(E1392+1)^(1/252))</f>
        <v/>
      </c>
      <c r="G1392" s="2" t="str">
        <f>IF(Table1[[#This Row],[Column4]]="","",(1+G1391)*(F1392)-1)</f>
        <v/>
      </c>
      <c r="H1392" s="1" t="str">
        <f>IF(Table1[[#This Row],[Column1]]="","",VLOOKUP(A1392,COPOMs!B:H,7)+prêmio_de_risco)</f>
        <v/>
      </c>
      <c r="I1392" s="3" t="str">
        <f>IF(Table1[[#This Row],[Tesouro Selic: Cenário 2]]="","",(H1392+1)^(1/252))</f>
        <v/>
      </c>
      <c r="J1392" s="2" t="str">
        <f>IF(Table1[[#This Row],[Column6]]="","",(1+J1391)*(I1392)-1)</f>
        <v/>
      </c>
      <c r="K1392" s="1" t="str">
        <f>IF(Table1[[#This Row],[Column1]]="","",VLOOKUP(A1392,COPOMs!B:K,10)+prêmio_de_risco)</f>
        <v/>
      </c>
      <c r="L1392" s="3" t="str">
        <f>IF(Table1[[#This Row],[Tesouro Selic: Cenário 3]]="","",(K1392+1)^(1/252))</f>
        <v/>
      </c>
      <c r="M1392" s="2" t="str">
        <f>IF(Table1[[#This Row],[Column8]]="","",(1+M1391)*(L1392)-1)</f>
        <v/>
      </c>
    </row>
    <row r="1393" spans="1:13" x14ac:dyDescent="0.25">
      <c r="A1393" s="15" t="str">
        <f t="shared" si="42"/>
        <v/>
      </c>
      <c r="B1393" s="25" t="str">
        <f t="shared" si="43"/>
        <v/>
      </c>
      <c r="C1393" s="3" t="str">
        <f>IF(Table1[[#This Row],[Tesouro Prefixado]]="","",(B1393+1)^(1/252))</f>
        <v/>
      </c>
      <c r="D1393" s="2" t="str">
        <f>IF(Table1[[#This Row],[Column2]]="","",(1+D1392)*(C1393)-1)</f>
        <v/>
      </c>
      <c r="E1393" s="1" t="str">
        <f>IF(Table1[[#This Row],[Column1]]="","",VLOOKUP(A1393,COPOMs!B:E,4)+prêmio_de_risco)</f>
        <v/>
      </c>
      <c r="F1393" s="3" t="str">
        <f>IF(Table1[[#This Row],[Tesouro Selic: Cenário 1]]="","",(E1393+1)^(1/252))</f>
        <v/>
      </c>
      <c r="G1393" s="2" t="str">
        <f>IF(Table1[[#This Row],[Column4]]="","",(1+G1392)*(F1393)-1)</f>
        <v/>
      </c>
      <c r="H1393" s="1" t="str">
        <f>IF(Table1[[#This Row],[Column1]]="","",VLOOKUP(A1393,COPOMs!B:H,7)+prêmio_de_risco)</f>
        <v/>
      </c>
      <c r="I1393" s="3" t="str">
        <f>IF(Table1[[#This Row],[Tesouro Selic: Cenário 2]]="","",(H1393+1)^(1/252))</f>
        <v/>
      </c>
      <c r="J1393" s="2" t="str">
        <f>IF(Table1[[#This Row],[Column6]]="","",(1+J1392)*(I1393)-1)</f>
        <v/>
      </c>
      <c r="K1393" s="1" t="str">
        <f>IF(Table1[[#This Row],[Column1]]="","",VLOOKUP(A1393,COPOMs!B:K,10)+prêmio_de_risco)</f>
        <v/>
      </c>
      <c r="L1393" s="3" t="str">
        <f>IF(Table1[[#This Row],[Tesouro Selic: Cenário 3]]="","",(K1393+1)^(1/252))</f>
        <v/>
      </c>
      <c r="M1393" s="2" t="str">
        <f>IF(Table1[[#This Row],[Column8]]="","",(1+M1392)*(L1393)-1)</f>
        <v/>
      </c>
    </row>
    <row r="1394" spans="1:13" x14ac:dyDescent="0.25">
      <c r="A1394" s="15" t="str">
        <f t="shared" si="42"/>
        <v/>
      </c>
      <c r="B1394" s="25" t="str">
        <f t="shared" si="43"/>
        <v/>
      </c>
      <c r="C1394" s="3" t="str">
        <f>IF(Table1[[#This Row],[Tesouro Prefixado]]="","",(B1394+1)^(1/252))</f>
        <v/>
      </c>
      <c r="D1394" s="2" t="str">
        <f>IF(Table1[[#This Row],[Column2]]="","",(1+D1393)*(C1394)-1)</f>
        <v/>
      </c>
      <c r="E1394" s="1" t="str">
        <f>IF(Table1[[#This Row],[Column1]]="","",VLOOKUP(A1394,COPOMs!B:E,4)+prêmio_de_risco)</f>
        <v/>
      </c>
      <c r="F1394" s="3" t="str">
        <f>IF(Table1[[#This Row],[Tesouro Selic: Cenário 1]]="","",(E1394+1)^(1/252))</f>
        <v/>
      </c>
      <c r="G1394" s="2" t="str">
        <f>IF(Table1[[#This Row],[Column4]]="","",(1+G1393)*(F1394)-1)</f>
        <v/>
      </c>
      <c r="H1394" s="1" t="str">
        <f>IF(Table1[[#This Row],[Column1]]="","",VLOOKUP(A1394,COPOMs!B:H,7)+prêmio_de_risco)</f>
        <v/>
      </c>
      <c r="I1394" s="3" t="str">
        <f>IF(Table1[[#This Row],[Tesouro Selic: Cenário 2]]="","",(H1394+1)^(1/252))</f>
        <v/>
      </c>
      <c r="J1394" s="2" t="str">
        <f>IF(Table1[[#This Row],[Column6]]="","",(1+J1393)*(I1394)-1)</f>
        <v/>
      </c>
      <c r="K1394" s="1" t="str">
        <f>IF(Table1[[#This Row],[Column1]]="","",VLOOKUP(A1394,COPOMs!B:K,10)+prêmio_de_risco)</f>
        <v/>
      </c>
      <c r="L1394" s="3" t="str">
        <f>IF(Table1[[#This Row],[Tesouro Selic: Cenário 3]]="","",(K1394+1)^(1/252))</f>
        <v/>
      </c>
      <c r="M1394" s="2" t="str">
        <f>IF(Table1[[#This Row],[Column8]]="","",(1+M1393)*(L1394)-1)</f>
        <v/>
      </c>
    </row>
    <row r="1395" spans="1:13" x14ac:dyDescent="0.25">
      <c r="A1395" s="15" t="str">
        <f t="shared" si="42"/>
        <v/>
      </c>
      <c r="B1395" s="25" t="str">
        <f t="shared" si="43"/>
        <v/>
      </c>
      <c r="C1395" s="3" t="str">
        <f>IF(Table1[[#This Row],[Tesouro Prefixado]]="","",(B1395+1)^(1/252))</f>
        <v/>
      </c>
      <c r="D1395" s="2" t="str">
        <f>IF(Table1[[#This Row],[Column2]]="","",(1+D1394)*(C1395)-1)</f>
        <v/>
      </c>
      <c r="E1395" s="1" t="str">
        <f>IF(Table1[[#This Row],[Column1]]="","",VLOOKUP(A1395,COPOMs!B:E,4)+prêmio_de_risco)</f>
        <v/>
      </c>
      <c r="F1395" s="3" t="str">
        <f>IF(Table1[[#This Row],[Tesouro Selic: Cenário 1]]="","",(E1395+1)^(1/252))</f>
        <v/>
      </c>
      <c r="G1395" s="2" t="str">
        <f>IF(Table1[[#This Row],[Column4]]="","",(1+G1394)*(F1395)-1)</f>
        <v/>
      </c>
      <c r="H1395" s="1" t="str">
        <f>IF(Table1[[#This Row],[Column1]]="","",VLOOKUP(A1395,COPOMs!B:H,7)+prêmio_de_risco)</f>
        <v/>
      </c>
      <c r="I1395" s="3" t="str">
        <f>IF(Table1[[#This Row],[Tesouro Selic: Cenário 2]]="","",(H1395+1)^(1/252))</f>
        <v/>
      </c>
      <c r="J1395" s="2" t="str">
        <f>IF(Table1[[#This Row],[Column6]]="","",(1+J1394)*(I1395)-1)</f>
        <v/>
      </c>
      <c r="K1395" s="1" t="str">
        <f>IF(Table1[[#This Row],[Column1]]="","",VLOOKUP(A1395,COPOMs!B:K,10)+prêmio_de_risco)</f>
        <v/>
      </c>
      <c r="L1395" s="3" t="str">
        <f>IF(Table1[[#This Row],[Tesouro Selic: Cenário 3]]="","",(K1395+1)^(1/252))</f>
        <v/>
      </c>
      <c r="M1395" s="2" t="str">
        <f>IF(Table1[[#This Row],[Column8]]="","",(1+M1394)*(L1395)-1)</f>
        <v/>
      </c>
    </row>
    <row r="1396" spans="1:13" x14ac:dyDescent="0.25">
      <c r="A1396" s="15" t="str">
        <f t="shared" si="42"/>
        <v/>
      </c>
      <c r="B1396" s="25" t="str">
        <f t="shared" si="43"/>
        <v/>
      </c>
      <c r="C1396" s="3" t="str">
        <f>IF(Table1[[#This Row],[Tesouro Prefixado]]="","",(B1396+1)^(1/252))</f>
        <v/>
      </c>
      <c r="D1396" s="2" t="str">
        <f>IF(Table1[[#This Row],[Column2]]="","",(1+D1395)*(C1396)-1)</f>
        <v/>
      </c>
      <c r="E1396" s="1" t="str">
        <f>IF(Table1[[#This Row],[Column1]]="","",VLOOKUP(A1396,COPOMs!B:E,4)+prêmio_de_risco)</f>
        <v/>
      </c>
      <c r="F1396" s="3" t="str">
        <f>IF(Table1[[#This Row],[Tesouro Selic: Cenário 1]]="","",(E1396+1)^(1/252))</f>
        <v/>
      </c>
      <c r="G1396" s="2" t="str">
        <f>IF(Table1[[#This Row],[Column4]]="","",(1+G1395)*(F1396)-1)</f>
        <v/>
      </c>
      <c r="H1396" s="1" t="str">
        <f>IF(Table1[[#This Row],[Column1]]="","",VLOOKUP(A1396,COPOMs!B:H,7)+prêmio_de_risco)</f>
        <v/>
      </c>
      <c r="I1396" s="3" t="str">
        <f>IF(Table1[[#This Row],[Tesouro Selic: Cenário 2]]="","",(H1396+1)^(1/252))</f>
        <v/>
      </c>
      <c r="J1396" s="2" t="str">
        <f>IF(Table1[[#This Row],[Column6]]="","",(1+J1395)*(I1396)-1)</f>
        <v/>
      </c>
      <c r="K1396" s="1" t="str">
        <f>IF(Table1[[#This Row],[Column1]]="","",VLOOKUP(A1396,COPOMs!B:K,10)+prêmio_de_risco)</f>
        <v/>
      </c>
      <c r="L1396" s="3" t="str">
        <f>IF(Table1[[#This Row],[Tesouro Selic: Cenário 3]]="","",(K1396+1)^(1/252))</f>
        <v/>
      </c>
      <c r="M1396" s="2" t="str">
        <f>IF(Table1[[#This Row],[Column8]]="","",(1+M1395)*(L1396)-1)</f>
        <v/>
      </c>
    </row>
    <row r="1397" spans="1:13" x14ac:dyDescent="0.25">
      <c r="A1397" s="15" t="str">
        <f t="shared" si="42"/>
        <v/>
      </c>
      <c r="B1397" s="25" t="str">
        <f t="shared" si="43"/>
        <v/>
      </c>
      <c r="C1397" s="3" t="str">
        <f>IF(Table1[[#This Row],[Tesouro Prefixado]]="","",(B1397+1)^(1/252))</f>
        <v/>
      </c>
      <c r="D1397" s="2" t="str">
        <f>IF(Table1[[#This Row],[Column2]]="","",(1+D1396)*(C1397)-1)</f>
        <v/>
      </c>
      <c r="E1397" s="1" t="str">
        <f>IF(Table1[[#This Row],[Column1]]="","",VLOOKUP(A1397,COPOMs!B:E,4)+prêmio_de_risco)</f>
        <v/>
      </c>
      <c r="F1397" s="3" t="str">
        <f>IF(Table1[[#This Row],[Tesouro Selic: Cenário 1]]="","",(E1397+1)^(1/252))</f>
        <v/>
      </c>
      <c r="G1397" s="2" t="str">
        <f>IF(Table1[[#This Row],[Column4]]="","",(1+G1396)*(F1397)-1)</f>
        <v/>
      </c>
      <c r="H1397" s="1" t="str">
        <f>IF(Table1[[#This Row],[Column1]]="","",VLOOKUP(A1397,COPOMs!B:H,7)+prêmio_de_risco)</f>
        <v/>
      </c>
      <c r="I1397" s="3" t="str">
        <f>IF(Table1[[#This Row],[Tesouro Selic: Cenário 2]]="","",(H1397+1)^(1/252))</f>
        <v/>
      </c>
      <c r="J1397" s="2" t="str">
        <f>IF(Table1[[#This Row],[Column6]]="","",(1+J1396)*(I1397)-1)</f>
        <v/>
      </c>
      <c r="K1397" s="1" t="str">
        <f>IF(Table1[[#This Row],[Column1]]="","",VLOOKUP(A1397,COPOMs!B:K,10)+prêmio_de_risco)</f>
        <v/>
      </c>
      <c r="L1397" s="3" t="str">
        <f>IF(Table1[[#This Row],[Tesouro Selic: Cenário 3]]="","",(K1397+1)^(1/252))</f>
        <v/>
      </c>
      <c r="M1397" s="2" t="str">
        <f>IF(Table1[[#This Row],[Column8]]="","",(1+M1396)*(L1397)-1)</f>
        <v/>
      </c>
    </row>
    <row r="1398" spans="1:13" x14ac:dyDescent="0.25">
      <c r="A1398" s="15" t="str">
        <f t="shared" si="42"/>
        <v/>
      </c>
      <c r="B1398" s="25" t="str">
        <f t="shared" si="43"/>
        <v/>
      </c>
      <c r="C1398" s="3" t="str">
        <f>IF(Table1[[#This Row],[Tesouro Prefixado]]="","",(B1398+1)^(1/252))</f>
        <v/>
      </c>
      <c r="D1398" s="2" t="str">
        <f>IF(Table1[[#This Row],[Column2]]="","",(1+D1397)*(C1398)-1)</f>
        <v/>
      </c>
      <c r="E1398" s="1" t="str">
        <f>IF(Table1[[#This Row],[Column1]]="","",VLOOKUP(A1398,COPOMs!B:E,4)+prêmio_de_risco)</f>
        <v/>
      </c>
      <c r="F1398" s="3" t="str">
        <f>IF(Table1[[#This Row],[Tesouro Selic: Cenário 1]]="","",(E1398+1)^(1/252))</f>
        <v/>
      </c>
      <c r="G1398" s="2" t="str">
        <f>IF(Table1[[#This Row],[Column4]]="","",(1+G1397)*(F1398)-1)</f>
        <v/>
      </c>
      <c r="H1398" s="1" t="str">
        <f>IF(Table1[[#This Row],[Column1]]="","",VLOOKUP(A1398,COPOMs!B:H,7)+prêmio_de_risco)</f>
        <v/>
      </c>
      <c r="I1398" s="3" t="str">
        <f>IF(Table1[[#This Row],[Tesouro Selic: Cenário 2]]="","",(H1398+1)^(1/252))</f>
        <v/>
      </c>
      <c r="J1398" s="2" t="str">
        <f>IF(Table1[[#This Row],[Column6]]="","",(1+J1397)*(I1398)-1)</f>
        <v/>
      </c>
      <c r="K1398" s="1" t="str">
        <f>IF(Table1[[#This Row],[Column1]]="","",VLOOKUP(A1398,COPOMs!B:K,10)+prêmio_de_risco)</f>
        <v/>
      </c>
      <c r="L1398" s="3" t="str">
        <f>IF(Table1[[#This Row],[Tesouro Selic: Cenário 3]]="","",(K1398+1)^(1/252))</f>
        <v/>
      </c>
      <c r="M1398" s="2" t="str">
        <f>IF(Table1[[#This Row],[Column8]]="","",(1+M1397)*(L1398)-1)</f>
        <v/>
      </c>
    </row>
    <row r="1399" spans="1:13" x14ac:dyDescent="0.25">
      <c r="A1399" s="15" t="str">
        <f t="shared" si="42"/>
        <v/>
      </c>
      <c r="B1399" s="25" t="str">
        <f t="shared" si="43"/>
        <v/>
      </c>
      <c r="C1399" s="3" t="str">
        <f>IF(Table1[[#This Row],[Tesouro Prefixado]]="","",(B1399+1)^(1/252))</f>
        <v/>
      </c>
      <c r="D1399" s="2" t="str">
        <f>IF(Table1[[#This Row],[Column2]]="","",(1+D1398)*(C1399)-1)</f>
        <v/>
      </c>
      <c r="E1399" s="1" t="str">
        <f>IF(Table1[[#This Row],[Column1]]="","",VLOOKUP(A1399,COPOMs!B:E,4)+prêmio_de_risco)</f>
        <v/>
      </c>
      <c r="F1399" s="3" t="str">
        <f>IF(Table1[[#This Row],[Tesouro Selic: Cenário 1]]="","",(E1399+1)^(1/252))</f>
        <v/>
      </c>
      <c r="G1399" s="2" t="str">
        <f>IF(Table1[[#This Row],[Column4]]="","",(1+G1398)*(F1399)-1)</f>
        <v/>
      </c>
      <c r="H1399" s="1" t="str">
        <f>IF(Table1[[#This Row],[Column1]]="","",VLOOKUP(A1399,COPOMs!B:H,7)+prêmio_de_risco)</f>
        <v/>
      </c>
      <c r="I1399" s="3" t="str">
        <f>IF(Table1[[#This Row],[Tesouro Selic: Cenário 2]]="","",(H1399+1)^(1/252))</f>
        <v/>
      </c>
      <c r="J1399" s="2" t="str">
        <f>IF(Table1[[#This Row],[Column6]]="","",(1+J1398)*(I1399)-1)</f>
        <v/>
      </c>
      <c r="K1399" s="1" t="str">
        <f>IF(Table1[[#This Row],[Column1]]="","",VLOOKUP(A1399,COPOMs!B:K,10)+prêmio_de_risco)</f>
        <v/>
      </c>
      <c r="L1399" s="3" t="str">
        <f>IF(Table1[[#This Row],[Tesouro Selic: Cenário 3]]="","",(K1399+1)^(1/252))</f>
        <v/>
      </c>
      <c r="M1399" s="2" t="str">
        <f>IF(Table1[[#This Row],[Column8]]="","",(1+M1398)*(L1399)-1)</f>
        <v/>
      </c>
    </row>
    <row r="1400" spans="1:13" x14ac:dyDescent="0.25">
      <c r="A1400" s="15" t="str">
        <f t="shared" si="42"/>
        <v/>
      </c>
      <c r="B1400" s="25" t="str">
        <f t="shared" si="43"/>
        <v/>
      </c>
      <c r="C1400" s="3" t="str">
        <f>IF(Table1[[#This Row],[Tesouro Prefixado]]="","",(B1400+1)^(1/252))</f>
        <v/>
      </c>
      <c r="D1400" s="2" t="str">
        <f>IF(Table1[[#This Row],[Column2]]="","",(1+D1399)*(C1400)-1)</f>
        <v/>
      </c>
      <c r="E1400" s="1" t="str">
        <f>IF(Table1[[#This Row],[Column1]]="","",VLOOKUP(A1400,COPOMs!B:E,4)+prêmio_de_risco)</f>
        <v/>
      </c>
      <c r="F1400" s="3" t="str">
        <f>IF(Table1[[#This Row],[Tesouro Selic: Cenário 1]]="","",(E1400+1)^(1/252))</f>
        <v/>
      </c>
      <c r="G1400" s="2" t="str">
        <f>IF(Table1[[#This Row],[Column4]]="","",(1+G1399)*(F1400)-1)</f>
        <v/>
      </c>
      <c r="H1400" s="1" t="str">
        <f>IF(Table1[[#This Row],[Column1]]="","",VLOOKUP(A1400,COPOMs!B:H,7)+prêmio_de_risco)</f>
        <v/>
      </c>
      <c r="I1400" s="3" t="str">
        <f>IF(Table1[[#This Row],[Tesouro Selic: Cenário 2]]="","",(H1400+1)^(1/252))</f>
        <v/>
      </c>
      <c r="J1400" s="2" t="str">
        <f>IF(Table1[[#This Row],[Column6]]="","",(1+J1399)*(I1400)-1)</f>
        <v/>
      </c>
      <c r="K1400" s="1" t="str">
        <f>IF(Table1[[#This Row],[Column1]]="","",VLOOKUP(A1400,COPOMs!B:K,10)+prêmio_de_risco)</f>
        <v/>
      </c>
      <c r="L1400" s="3" t="str">
        <f>IF(Table1[[#This Row],[Tesouro Selic: Cenário 3]]="","",(K1400+1)^(1/252))</f>
        <v/>
      </c>
      <c r="M1400" s="2" t="str">
        <f>IF(Table1[[#This Row],[Column8]]="","",(1+M1399)*(L1400)-1)</f>
        <v/>
      </c>
    </row>
    <row r="1401" spans="1:13" x14ac:dyDescent="0.25">
      <c r="A1401" s="15" t="str">
        <f t="shared" si="42"/>
        <v/>
      </c>
      <c r="B1401" s="25" t="str">
        <f t="shared" si="43"/>
        <v/>
      </c>
      <c r="C1401" s="3" t="str">
        <f>IF(Table1[[#This Row],[Tesouro Prefixado]]="","",(B1401+1)^(1/252))</f>
        <v/>
      </c>
      <c r="D1401" s="2" t="str">
        <f>IF(Table1[[#This Row],[Column2]]="","",(1+D1400)*(C1401)-1)</f>
        <v/>
      </c>
      <c r="E1401" s="1" t="str">
        <f>IF(Table1[[#This Row],[Column1]]="","",VLOOKUP(A1401,COPOMs!B:E,4)+prêmio_de_risco)</f>
        <v/>
      </c>
      <c r="F1401" s="3" t="str">
        <f>IF(Table1[[#This Row],[Tesouro Selic: Cenário 1]]="","",(E1401+1)^(1/252))</f>
        <v/>
      </c>
      <c r="G1401" s="2" t="str">
        <f>IF(Table1[[#This Row],[Column4]]="","",(1+G1400)*(F1401)-1)</f>
        <v/>
      </c>
      <c r="H1401" s="1" t="str">
        <f>IF(Table1[[#This Row],[Column1]]="","",VLOOKUP(A1401,COPOMs!B:H,7)+prêmio_de_risco)</f>
        <v/>
      </c>
      <c r="I1401" s="3" t="str">
        <f>IF(Table1[[#This Row],[Tesouro Selic: Cenário 2]]="","",(H1401+1)^(1/252))</f>
        <v/>
      </c>
      <c r="J1401" s="2" t="str">
        <f>IF(Table1[[#This Row],[Column6]]="","",(1+J1400)*(I1401)-1)</f>
        <v/>
      </c>
      <c r="K1401" s="1" t="str">
        <f>IF(Table1[[#This Row],[Column1]]="","",VLOOKUP(A1401,COPOMs!B:K,10)+prêmio_de_risco)</f>
        <v/>
      </c>
      <c r="L1401" s="3" t="str">
        <f>IF(Table1[[#This Row],[Tesouro Selic: Cenário 3]]="","",(K1401+1)^(1/252))</f>
        <v/>
      </c>
      <c r="M1401" s="2" t="str">
        <f>IF(Table1[[#This Row],[Column8]]="","",(1+M1400)*(L1401)-1)</f>
        <v/>
      </c>
    </row>
    <row r="1402" spans="1:13" x14ac:dyDescent="0.25">
      <c r="A1402" s="15" t="str">
        <f t="shared" si="42"/>
        <v/>
      </c>
      <c r="B1402" s="25" t="str">
        <f t="shared" si="43"/>
        <v/>
      </c>
      <c r="C1402" s="3" t="str">
        <f>IF(Table1[[#This Row],[Tesouro Prefixado]]="","",(B1402+1)^(1/252))</f>
        <v/>
      </c>
      <c r="D1402" s="2" t="str">
        <f>IF(Table1[[#This Row],[Column2]]="","",(1+D1401)*(C1402)-1)</f>
        <v/>
      </c>
      <c r="E1402" s="1" t="str">
        <f>IF(Table1[[#This Row],[Column1]]="","",VLOOKUP(A1402,COPOMs!B:E,4)+prêmio_de_risco)</f>
        <v/>
      </c>
      <c r="F1402" s="3" t="str">
        <f>IF(Table1[[#This Row],[Tesouro Selic: Cenário 1]]="","",(E1402+1)^(1/252))</f>
        <v/>
      </c>
      <c r="G1402" s="2" t="str">
        <f>IF(Table1[[#This Row],[Column4]]="","",(1+G1401)*(F1402)-1)</f>
        <v/>
      </c>
      <c r="H1402" s="1" t="str">
        <f>IF(Table1[[#This Row],[Column1]]="","",VLOOKUP(A1402,COPOMs!B:H,7)+prêmio_de_risco)</f>
        <v/>
      </c>
      <c r="I1402" s="3" t="str">
        <f>IF(Table1[[#This Row],[Tesouro Selic: Cenário 2]]="","",(H1402+1)^(1/252))</f>
        <v/>
      </c>
      <c r="J1402" s="2" t="str">
        <f>IF(Table1[[#This Row],[Column6]]="","",(1+J1401)*(I1402)-1)</f>
        <v/>
      </c>
      <c r="K1402" s="1" t="str">
        <f>IF(Table1[[#This Row],[Column1]]="","",VLOOKUP(A1402,COPOMs!B:K,10)+prêmio_de_risco)</f>
        <v/>
      </c>
      <c r="L1402" s="3" t="str">
        <f>IF(Table1[[#This Row],[Tesouro Selic: Cenário 3]]="","",(K1402+1)^(1/252))</f>
        <v/>
      </c>
      <c r="M1402" s="2" t="str">
        <f>IF(Table1[[#This Row],[Column8]]="","",(1+M1401)*(L1402)-1)</f>
        <v/>
      </c>
    </row>
    <row r="1403" spans="1:13" x14ac:dyDescent="0.25">
      <c r="A1403" s="15" t="str">
        <f t="shared" si="42"/>
        <v/>
      </c>
      <c r="B1403" s="25" t="str">
        <f t="shared" si="43"/>
        <v/>
      </c>
      <c r="C1403" s="3" t="str">
        <f>IF(Table1[[#This Row],[Tesouro Prefixado]]="","",(B1403+1)^(1/252))</f>
        <v/>
      </c>
      <c r="D1403" s="2" t="str">
        <f>IF(Table1[[#This Row],[Column2]]="","",(1+D1402)*(C1403)-1)</f>
        <v/>
      </c>
      <c r="E1403" s="1" t="str">
        <f>IF(Table1[[#This Row],[Column1]]="","",VLOOKUP(A1403,COPOMs!B:E,4)+prêmio_de_risco)</f>
        <v/>
      </c>
      <c r="F1403" s="3" t="str">
        <f>IF(Table1[[#This Row],[Tesouro Selic: Cenário 1]]="","",(E1403+1)^(1/252))</f>
        <v/>
      </c>
      <c r="G1403" s="2" t="str">
        <f>IF(Table1[[#This Row],[Column4]]="","",(1+G1402)*(F1403)-1)</f>
        <v/>
      </c>
      <c r="H1403" s="1" t="str">
        <f>IF(Table1[[#This Row],[Column1]]="","",VLOOKUP(A1403,COPOMs!B:H,7)+prêmio_de_risco)</f>
        <v/>
      </c>
      <c r="I1403" s="3" t="str">
        <f>IF(Table1[[#This Row],[Tesouro Selic: Cenário 2]]="","",(H1403+1)^(1/252))</f>
        <v/>
      </c>
      <c r="J1403" s="2" t="str">
        <f>IF(Table1[[#This Row],[Column6]]="","",(1+J1402)*(I1403)-1)</f>
        <v/>
      </c>
      <c r="K1403" s="1" t="str">
        <f>IF(Table1[[#This Row],[Column1]]="","",VLOOKUP(A1403,COPOMs!B:K,10)+prêmio_de_risco)</f>
        <v/>
      </c>
      <c r="L1403" s="3" t="str">
        <f>IF(Table1[[#This Row],[Tesouro Selic: Cenário 3]]="","",(K1403+1)^(1/252))</f>
        <v/>
      </c>
      <c r="M1403" s="2" t="str">
        <f>IF(Table1[[#This Row],[Column8]]="","",(1+M1402)*(L1403)-1)</f>
        <v/>
      </c>
    </row>
    <row r="1404" spans="1:13" x14ac:dyDescent="0.25">
      <c r="A1404" s="15" t="str">
        <f t="shared" si="42"/>
        <v/>
      </c>
      <c r="B1404" s="25" t="str">
        <f t="shared" si="43"/>
        <v/>
      </c>
      <c r="C1404" s="3" t="str">
        <f>IF(Table1[[#This Row],[Tesouro Prefixado]]="","",(B1404+1)^(1/252))</f>
        <v/>
      </c>
      <c r="D1404" s="2" t="str">
        <f>IF(Table1[[#This Row],[Column2]]="","",(1+D1403)*(C1404)-1)</f>
        <v/>
      </c>
      <c r="E1404" s="1" t="str">
        <f>IF(Table1[[#This Row],[Column1]]="","",VLOOKUP(A1404,COPOMs!B:E,4)+prêmio_de_risco)</f>
        <v/>
      </c>
      <c r="F1404" s="3" t="str">
        <f>IF(Table1[[#This Row],[Tesouro Selic: Cenário 1]]="","",(E1404+1)^(1/252))</f>
        <v/>
      </c>
      <c r="G1404" s="2" t="str">
        <f>IF(Table1[[#This Row],[Column4]]="","",(1+G1403)*(F1404)-1)</f>
        <v/>
      </c>
      <c r="H1404" s="1" t="str">
        <f>IF(Table1[[#This Row],[Column1]]="","",VLOOKUP(A1404,COPOMs!B:H,7)+prêmio_de_risco)</f>
        <v/>
      </c>
      <c r="I1404" s="3" t="str">
        <f>IF(Table1[[#This Row],[Tesouro Selic: Cenário 2]]="","",(H1404+1)^(1/252))</f>
        <v/>
      </c>
      <c r="J1404" s="2" t="str">
        <f>IF(Table1[[#This Row],[Column6]]="","",(1+J1403)*(I1404)-1)</f>
        <v/>
      </c>
      <c r="K1404" s="1" t="str">
        <f>IF(Table1[[#This Row],[Column1]]="","",VLOOKUP(A1404,COPOMs!B:K,10)+prêmio_de_risco)</f>
        <v/>
      </c>
      <c r="L1404" s="3" t="str">
        <f>IF(Table1[[#This Row],[Tesouro Selic: Cenário 3]]="","",(K1404+1)^(1/252))</f>
        <v/>
      </c>
      <c r="M1404" s="2" t="str">
        <f>IF(Table1[[#This Row],[Column8]]="","",(1+M1403)*(L1404)-1)</f>
        <v/>
      </c>
    </row>
    <row r="1405" spans="1:13" x14ac:dyDescent="0.25">
      <c r="A1405" s="15" t="str">
        <f t="shared" si="42"/>
        <v/>
      </c>
      <c r="B1405" s="25" t="str">
        <f t="shared" si="43"/>
        <v/>
      </c>
      <c r="C1405" s="3" t="str">
        <f>IF(Table1[[#This Row],[Tesouro Prefixado]]="","",(B1405+1)^(1/252))</f>
        <v/>
      </c>
      <c r="D1405" s="2" t="str">
        <f>IF(Table1[[#This Row],[Column2]]="","",(1+D1404)*(C1405)-1)</f>
        <v/>
      </c>
      <c r="E1405" s="1" t="str">
        <f>IF(Table1[[#This Row],[Column1]]="","",VLOOKUP(A1405,COPOMs!B:E,4)+prêmio_de_risco)</f>
        <v/>
      </c>
      <c r="F1405" s="3" t="str">
        <f>IF(Table1[[#This Row],[Tesouro Selic: Cenário 1]]="","",(E1405+1)^(1/252))</f>
        <v/>
      </c>
      <c r="G1405" s="2" t="str">
        <f>IF(Table1[[#This Row],[Column4]]="","",(1+G1404)*(F1405)-1)</f>
        <v/>
      </c>
      <c r="H1405" s="1" t="str">
        <f>IF(Table1[[#This Row],[Column1]]="","",VLOOKUP(A1405,COPOMs!B:H,7)+prêmio_de_risco)</f>
        <v/>
      </c>
      <c r="I1405" s="3" t="str">
        <f>IF(Table1[[#This Row],[Tesouro Selic: Cenário 2]]="","",(H1405+1)^(1/252))</f>
        <v/>
      </c>
      <c r="J1405" s="2" t="str">
        <f>IF(Table1[[#This Row],[Column6]]="","",(1+J1404)*(I1405)-1)</f>
        <v/>
      </c>
      <c r="K1405" s="1" t="str">
        <f>IF(Table1[[#This Row],[Column1]]="","",VLOOKUP(A1405,COPOMs!B:K,10)+prêmio_de_risco)</f>
        <v/>
      </c>
      <c r="L1405" s="3" t="str">
        <f>IF(Table1[[#This Row],[Tesouro Selic: Cenário 3]]="","",(K1405+1)^(1/252))</f>
        <v/>
      </c>
      <c r="M1405" s="2" t="str">
        <f>IF(Table1[[#This Row],[Column8]]="","",(1+M1404)*(L1405)-1)</f>
        <v/>
      </c>
    </row>
    <row r="1406" spans="1:13" x14ac:dyDescent="0.25">
      <c r="A1406" s="15" t="str">
        <f t="shared" si="42"/>
        <v/>
      </c>
      <c r="B1406" s="25" t="str">
        <f t="shared" si="43"/>
        <v/>
      </c>
      <c r="C1406" s="3" t="str">
        <f>IF(Table1[[#This Row],[Tesouro Prefixado]]="","",(B1406+1)^(1/252))</f>
        <v/>
      </c>
      <c r="D1406" s="2" t="str">
        <f>IF(Table1[[#This Row],[Column2]]="","",(1+D1405)*(C1406)-1)</f>
        <v/>
      </c>
      <c r="E1406" s="1" t="str">
        <f>IF(Table1[[#This Row],[Column1]]="","",VLOOKUP(A1406,COPOMs!B:E,4)+prêmio_de_risco)</f>
        <v/>
      </c>
      <c r="F1406" s="3" t="str">
        <f>IF(Table1[[#This Row],[Tesouro Selic: Cenário 1]]="","",(E1406+1)^(1/252))</f>
        <v/>
      </c>
      <c r="G1406" s="2" t="str">
        <f>IF(Table1[[#This Row],[Column4]]="","",(1+G1405)*(F1406)-1)</f>
        <v/>
      </c>
      <c r="H1406" s="1" t="str">
        <f>IF(Table1[[#This Row],[Column1]]="","",VLOOKUP(A1406,COPOMs!B:H,7)+prêmio_de_risco)</f>
        <v/>
      </c>
      <c r="I1406" s="3" t="str">
        <f>IF(Table1[[#This Row],[Tesouro Selic: Cenário 2]]="","",(H1406+1)^(1/252))</f>
        <v/>
      </c>
      <c r="J1406" s="2" t="str">
        <f>IF(Table1[[#This Row],[Column6]]="","",(1+J1405)*(I1406)-1)</f>
        <v/>
      </c>
      <c r="K1406" s="1" t="str">
        <f>IF(Table1[[#This Row],[Column1]]="","",VLOOKUP(A1406,COPOMs!B:K,10)+prêmio_de_risco)</f>
        <v/>
      </c>
      <c r="L1406" s="3" t="str">
        <f>IF(Table1[[#This Row],[Tesouro Selic: Cenário 3]]="","",(K1406+1)^(1/252))</f>
        <v/>
      </c>
      <c r="M1406" s="2" t="str">
        <f>IF(Table1[[#This Row],[Column8]]="","",(1+M1405)*(L1406)-1)</f>
        <v/>
      </c>
    </row>
    <row r="1407" spans="1:13" x14ac:dyDescent="0.25">
      <c r="A1407" s="15" t="str">
        <f t="shared" si="42"/>
        <v/>
      </c>
      <c r="B1407" s="25" t="str">
        <f t="shared" si="43"/>
        <v/>
      </c>
      <c r="C1407" s="3" t="str">
        <f>IF(Table1[[#This Row],[Tesouro Prefixado]]="","",(B1407+1)^(1/252))</f>
        <v/>
      </c>
      <c r="D1407" s="2" t="str">
        <f>IF(Table1[[#This Row],[Column2]]="","",(1+D1406)*(C1407)-1)</f>
        <v/>
      </c>
      <c r="E1407" s="1" t="str">
        <f>IF(Table1[[#This Row],[Column1]]="","",VLOOKUP(A1407,COPOMs!B:E,4)+prêmio_de_risco)</f>
        <v/>
      </c>
      <c r="F1407" s="3" t="str">
        <f>IF(Table1[[#This Row],[Tesouro Selic: Cenário 1]]="","",(E1407+1)^(1/252))</f>
        <v/>
      </c>
      <c r="G1407" s="2" t="str">
        <f>IF(Table1[[#This Row],[Column4]]="","",(1+G1406)*(F1407)-1)</f>
        <v/>
      </c>
      <c r="H1407" s="1" t="str">
        <f>IF(Table1[[#This Row],[Column1]]="","",VLOOKUP(A1407,COPOMs!B:H,7)+prêmio_de_risco)</f>
        <v/>
      </c>
      <c r="I1407" s="3" t="str">
        <f>IF(Table1[[#This Row],[Tesouro Selic: Cenário 2]]="","",(H1407+1)^(1/252))</f>
        <v/>
      </c>
      <c r="J1407" s="2" t="str">
        <f>IF(Table1[[#This Row],[Column6]]="","",(1+J1406)*(I1407)-1)</f>
        <v/>
      </c>
      <c r="K1407" s="1" t="str">
        <f>IF(Table1[[#This Row],[Column1]]="","",VLOOKUP(A1407,COPOMs!B:K,10)+prêmio_de_risco)</f>
        <v/>
      </c>
      <c r="L1407" s="3" t="str">
        <f>IF(Table1[[#This Row],[Tesouro Selic: Cenário 3]]="","",(K1407+1)^(1/252))</f>
        <v/>
      </c>
      <c r="M1407" s="2" t="str">
        <f>IF(Table1[[#This Row],[Column8]]="","",(1+M1406)*(L1407)-1)</f>
        <v/>
      </c>
    </row>
    <row r="1408" spans="1:13" x14ac:dyDescent="0.25">
      <c r="A1408" s="15" t="str">
        <f t="shared" si="42"/>
        <v/>
      </c>
      <c r="B1408" s="25" t="str">
        <f t="shared" si="43"/>
        <v/>
      </c>
      <c r="C1408" s="3" t="str">
        <f>IF(Table1[[#This Row],[Tesouro Prefixado]]="","",(B1408+1)^(1/252))</f>
        <v/>
      </c>
      <c r="D1408" s="2" t="str">
        <f>IF(Table1[[#This Row],[Column2]]="","",(1+D1407)*(C1408)-1)</f>
        <v/>
      </c>
      <c r="E1408" s="1" t="str">
        <f>IF(Table1[[#This Row],[Column1]]="","",VLOOKUP(A1408,COPOMs!B:E,4)+prêmio_de_risco)</f>
        <v/>
      </c>
      <c r="F1408" s="3" t="str">
        <f>IF(Table1[[#This Row],[Tesouro Selic: Cenário 1]]="","",(E1408+1)^(1/252))</f>
        <v/>
      </c>
      <c r="G1408" s="2" t="str">
        <f>IF(Table1[[#This Row],[Column4]]="","",(1+G1407)*(F1408)-1)</f>
        <v/>
      </c>
      <c r="H1408" s="1" t="str">
        <f>IF(Table1[[#This Row],[Column1]]="","",VLOOKUP(A1408,COPOMs!B:H,7)+prêmio_de_risco)</f>
        <v/>
      </c>
      <c r="I1408" s="3" t="str">
        <f>IF(Table1[[#This Row],[Tesouro Selic: Cenário 2]]="","",(H1408+1)^(1/252))</f>
        <v/>
      </c>
      <c r="J1408" s="2" t="str">
        <f>IF(Table1[[#This Row],[Column6]]="","",(1+J1407)*(I1408)-1)</f>
        <v/>
      </c>
      <c r="K1408" s="1" t="str">
        <f>IF(Table1[[#This Row],[Column1]]="","",VLOOKUP(A1408,COPOMs!B:K,10)+prêmio_de_risco)</f>
        <v/>
      </c>
      <c r="L1408" s="3" t="str">
        <f>IF(Table1[[#This Row],[Tesouro Selic: Cenário 3]]="","",(K1408+1)^(1/252))</f>
        <v/>
      </c>
      <c r="M1408" s="2" t="str">
        <f>IF(Table1[[#This Row],[Column8]]="","",(1+M1407)*(L1408)-1)</f>
        <v/>
      </c>
    </row>
    <row r="1409" spans="1:13" x14ac:dyDescent="0.25">
      <c r="A1409" s="15" t="str">
        <f t="shared" si="42"/>
        <v/>
      </c>
      <c r="B1409" s="25" t="str">
        <f t="shared" si="43"/>
        <v/>
      </c>
      <c r="C1409" s="3" t="str">
        <f>IF(Table1[[#This Row],[Tesouro Prefixado]]="","",(B1409+1)^(1/252))</f>
        <v/>
      </c>
      <c r="D1409" s="2" t="str">
        <f>IF(Table1[[#This Row],[Column2]]="","",(1+D1408)*(C1409)-1)</f>
        <v/>
      </c>
      <c r="E1409" s="1" t="str">
        <f>IF(Table1[[#This Row],[Column1]]="","",VLOOKUP(A1409,COPOMs!B:E,4)+prêmio_de_risco)</f>
        <v/>
      </c>
      <c r="F1409" s="3" t="str">
        <f>IF(Table1[[#This Row],[Tesouro Selic: Cenário 1]]="","",(E1409+1)^(1/252))</f>
        <v/>
      </c>
      <c r="G1409" s="2" t="str">
        <f>IF(Table1[[#This Row],[Column4]]="","",(1+G1408)*(F1409)-1)</f>
        <v/>
      </c>
      <c r="H1409" s="1" t="str">
        <f>IF(Table1[[#This Row],[Column1]]="","",VLOOKUP(A1409,COPOMs!B:H,7)+prêmio_de_risco)</f>
        <v/>
      </c>
      <c r="I1409" s="3" t="str">
        <f>IF(Table1[[#This Row],[Tesouro Selic: Cenário 2]]="","",(H1409+1)^(1/252))</f>
        <v/>
      </c>
      <c r="J1409" s="2" t="str">
        <f>IF(Table1[[#This Row],[Column6]]="","",(1+J1408)*(I1409)-1)</f>
        <v/>
      </c>
      <c r="K1409" s="1" t="str">
        <f>IF(Table1[[#This Row],[Column1]]="","",VLOOKUP(A1409,COPOMs!B:K,10)+prêmio_de_risco)</f>
        <v/>
      </c>
      <c r="L1409" s="3" t="str">
        <f>IF(Table1[[#This Row],[Tesouro Selic: Cenário 3]]="","",(K1409+1)^(1/252))</f>
        <v/>
      </c>
      <c r="M1409" s="2" t="str">
        <f>IF(Table1[[#This Row],[Column8]]="","",(1+M1408)*(L1409)-1)</f>
        <v/>
      </c>
    </row>
    <row r="1410" spans="1:13" x14ac:dyDescent="0.25">
      <c r="A1410" s="15" t="str">
        <f t="shared" si="42"/>
        <v/>
      </c>
      <c r="B1410" s="25" t="str">
        <f t="shared" si="43"/>
        <v/>
      </c>
      <c r="C1410" s="3" t="str">
        <f>IF(Table1[[#This Row],[Tesouro Prefixado]]="","",(B1410+1)^(1/252))</f>
        <v/>
      </c>
      <c r="D1410" s="2" t="str">
        <f>IF(Table1[[#This Row],[Column2]]="","",(1+D1409)*(C1410)-1)</f>
        <v/>
      </c>
      <c r="E1410" s="1" t="str">
        <f>IF(Table1[[#This Row],[Column1]]="","",VLOOKUP(A1410,COPOMs!B:E,4)+prêmio_de_risco)</f>
        <v/>
      </c>
      <c r="F1410" s="3" t="str">
        <f>IF(Table1[[#This Row],[Tesouro Selic: Cenário 1]]="","",(E1410+1)^(1/252))</f>
        <v/>
      </c>
      <c r="G1410" s="2" t="str">
        <f>IF(Table1[[#This Row],[Column4]]="","",(1+G1409)*(F1410)-1)</f>
        <v/>
      </c>
      <c r="H1410" s="1" t="str">
        <f>IF(Table1[[#This Row],[Column1]]="","",VLOOKUP(A1410,COPOMs!B:H,7)+prêmio_de_risco)</f>
        <v/>
      </c>
      <c r="I1410" s="3" t="str">
        <f>IF(Table1[[#This Row],[Tesouro Selic: Cenário 2]]="","",(H1410+1)^(1/252))</f>
        <v/>
      </c>
      <c r="J1410" s="2" t="str">
        <f>IF(Table1[[#This Row],[Column6]]="","",(1+J1409)*(I1410)-1)</f>
        <v/>
      </c>
      <c r="K1410" s="1" t="str">
        <f>IF(Table1[[#This Row],[Column1]]="","",VLOOKUP(A1410,COPOMs!B:K,10)+prêmio_de_risco)</f>
        <v/>
      </c>
      <c r="L1410" s="3" t="str">
        <f>IF(Table1[[#This Row],[Tesouro Selic: Cenário 3]]="","",(K1410+1)^(1/252))</f>
        <v/>
      </c>
      <c r="M1410" s="2" t="str">
        <f>IF(Table1[[#This Row],[Column8]]="","",(1+M1409)*(L1410)-1)</f>
        <v/>
      </c>
    </row>
    <row r="1411" spans="1:13" x14ac:dyDescent="0.25">
      <c r="A1411" s="15" t="str">
        <f t="shared" ref="A1411:A1474" si="44">IFERROR(IF(WORKDAY(A1410,1,feriados)&lt;=vencimento,WORKDAY(A1410,1,feriados),""),"")</f>
        <v/>
      </c>
      <c r="B1411" s="25" t="str">
        <f t="shared" ref="B1411:B1474" si="45">IF(A1411="","",taxa_pré)</f>
        <v/>
      </c>
      <c r="C1411" s="3" t="str">
        <f>IF(Table1[[#This Row],[Tesouro Prefixado]]="","",(B1411+1)^(1/252))</f>
        <v/>
      </c>
      <c r="D1411" s="2" t="str">
        <f>IF(Table1[[#This Row],[Column2]]="","",(1+D1410)*(C1411)-1)</f>
        <v/>
      </c>
      <c r="E1411" s="1" t="str">
        <f>IF(Table1[[#This Row],[Column1]]="","",VLOOKUP(A1411,COPOMs!B:E,4)+prêmio_de_risco)</f>
        <v/>
      </c>
      <c r="F1411" s="3" t="str">
        <f>IF(Table1[[#This Row],[Tesouro Selic: Cenário 1]]="","",(E1411+1)^(1/252))</f>
        <v/>
      </c>
      <c r="G1411" s="2" t="str">
        <f>IF(Table1[[#This Row],[Column4]]="","",(1+G1410)*(F1411)-1)</f>
        <v/>
      </c>
      <c r="H1411" s="1" t="str">
        <f>IF(Table1[[#This Row],[Column1]]="","",VLOOKUP(A1411,COPOMs!B:H,7)+prêmio_de_risco)</f>
        <v/>
      </c>
      <c r="I1411" s="3" t="str">
        <f>IF(Table1[[#This Row],[Tesouro Selic: Cenário 2]]="","",(H1411+1)^(1/252))</f>
        <v/>
      </c>
      <c r="J1411" s="2" t="str">
        <f>IF(Table1[[#This Row],[Column6]]="","",(1+J1410)*(I1411)-1)</f>
        <v/>
      </c>
      <c r="K1411" s="1" t="str">
        <f>IF(Table1[[#This Row],[Column1]]="","",VLOOKUP(A1411,COPOMs!B:K,10)+prêmio_de_risco)</f>
        <v/>
      </c>
      <c r="L1411" s="3" t="str">
        <f>IF(Table1[[#This Row],[Tesouro Selic: Cenário 3]]="","",(K1411+1)^(1/252))</f>
        <v/>
      </c>
      <c r="M1411" s="2" t="str">
        <f>IF(Table1[[#This Row],[Column8]]="","",(1+M1410)*(L1411)-1)</f>
        <v/>
      </c>
    </row>
    <row r="1412" spans="1:13" x14ac:dyDescent="0.25">
      <c r="A1412" s="15" t="str">
        <f t="shared" si="44"/>
        <v/>
      </c>
      <c r="B1412" s="25" t="str">
        <f t="shared" si="45"/>
        <v/>
      </c>
      <c r="C1412" s="3" t="str">
        <f>IF(Table1[[#This Row],[Tesouro Prefixado]]="","",(B1412+1)^(1/252))</f>
        <v/>
      </c>
      <c r="D1412" s="2" t="str">
        <f>IF(Table1[[#This Row],[Column2]]="","",(1+D1411)*(C1412)-1)</f>
        <v/>
      </c>
      <c r="E1412" s="1" t="str">
        <f>IF(Table1[[#This Row],[Column1]]="","",VLOOKUP(A1412,COPOMs!B:E,4)+prêmio_de_risco)</f>
        <v/>
      </c>
      <c r="F1412" s="3" t="str">
        <f>IF(Table1[[#This Row],[Tesouro Selic: Cenário 1]]="","",(E1412+1)^(1/252))</f>
        <v/>
      </c>
      <c r="G1412" s="2" t="str">
        <f>IF(Table1[[#This Row],[Column4]]="","",(1+G1411)*(F1412)-1)</f>
        <v/>
      </c>
      <c r="H1412" s="1" t="str">
        <f>IF(Table1[[#This Row],[Column1]]="","",VLOOKUP(A1412,COPOMs!B:H,7)+prêmio_de_risco)</f>
        <v/>
      </c>
      <c r="I1412" s="3" t="str">
        <f>IF(Table1[[#This Row],[Tesouro Selic: Cenário 2]]="","",(H1412+1)^(1/252))</f>
        <v/>
      </c>
      <c r="J1412" s="2" t="str">
        <f>IF(Table1[[#This Row],[Column6]]="","",(1+J1411)*(I1412)-1)</f>
        <v/>
      </c>
      <c r="K1412" s="1" t="str">
        <f>IF(Table1[[#This Row],[Column1]]="","",VLOOKUP(A1412,COPOMs!B:K,10)+prêmio_de_risco)</f>
        <v/>
      </c>
      <c r="L1412" s="3" t="str">
        <f>IF(Table1[[#This Row],[Tesouro Selic: Cenário 3]]="","",(K1412+1)^(1/252))</f>
        <v/>
      </c>
      <c r="M1412" s="2" t="str">
        <f>IF(Table1[[#This Row],[Column8]]="","",(1+M1411)*(L1412)-1)</f>
        <v/>
      </c>
    </row>
    <row r="1413" spans="1:13" x14ac:dyDescent="0.25">
      <c r="A1413" s="15" t="str">
        <f t="shared" si="44"/>
        <v/>
      </c>
      <c r="B1413" s="25" t="str">
        <f t="shared" si="45"/>
        <v/>
      </c>
      <c r="C1413" s="3" t="str">
        <f>IF(Table1[[#This Row],[Tesouro Prefixado]]="","",(B1413+1)^(1/252))</f>
        <v/>
      </c>
      <c r="D1413" s="2" t="str">
        <f>IF(Table1[[#This Row],[Column2]]="","",(1+D1412)*(C1413)-1)</f>
        <v/>
      </c>
      <c r="E1413" s="1" t="str">
        <f>IF(Table1[[#This Row],[Column1]]="","",VLOOKUP(A1413,COPOMs!B:E,4)+prêmio_de_risco)</f>
        <v/>
      </c>
      <c r="F1413" s="3" t="str">
        <f>IF(Table1[[#This Row],[Tesouro Selic: Cenário 1]]="","",(E1413+1)^(1/252))</f>
        <v/>
      </c>
      <c r="G1413" s="2" t="str">
        <f>IF(Table1[[#This Row],[Column4]]="","",(1+G1412)*(F1413)-1)</f>
        <v/>
      </c>
      <c r="H1413" s="1" t="str">
        <f>IF(Table1[[#This Row],[Column1]]="","",VLOOKUP(A1413,COPOMs!B:H,7)+prêmio_de_risco)</f>
        <v/>
      </c>
      <c r="I1413" s="3" t="str">
        <f>IF(Table1[[#This Row],[Tesouro Selic: Cenário 2]]="","",(H1413+1)^(1/252))</f>
        <v/>
      </c>
      <c r="J1413" s="2" t="str">
        <f>IF(Table1[[#This Row],[Column6]]="","",(1+J1412)*(I1413)-1)</f>
        <v/>
      </c>
      <c r="K1413" s="1" t="str">
        <f>IF(Table1[[#This Row],[Column1]]="","",VLOOKUP(A1413,COPOMs!B:K,10)+prêmio_de_risco)</f>
        <v/>
      </c>
      <c r="L1413" s="3" t="str">
        <f>IF(Table1[[#This Row],[Tesouro Selic: Cenário 3]]="","",(K1413+1)^(1/252))</f>
        <v/>
      </c>
      <c r="M1413" s="2" t="str">
        <f>IF(Table1[[#This Row],[Column8]]="","",(1+M1412)*(L1413)-1)</f>
        <v/>
      </c>
    </row>
    <row r="1414" spans="1:13" x14ac:dyDescent="0.25">
      <c r="A1414" s="15" t="str">
        <f t="shared" si="44"/>
        <v/>
      </c>
      <c r="B1414" s="25" t="str">
        <f t="shared" si="45"/>
        <v/>
      </c>
      <c r="C1414" s="3" t="str">
        <f>IF(Table1[[#This Row],[Tesouro Prefixado]]="","",(B1414+1)^(1/252))</f>
        <v/>
      </c>
      <c r="D1414" s="2" t="str">
        <f>IF(Table1[[#This Row],[Column2]]="","",(1+D1413)*(C1414)-1)</f>
        <v/>
      </c>
      <c r="E1414" s="1" t="str">
        <f>IF(Table1[[#This Row],[Column1]]="","",VLOOKUP(A1414,COPOMs!B:E,4)+prêmio_de_risco)</f>
        <v/>
      </c>
      <c r="F1414" s="3" t="str">
        <f>IF(Table1[[#This Row],[Tesouro Selic: Cenário 1]]="","",(E1414+1)^(1/252))</f>
        <v/>
      </c>
      <c r="G1414" s="2" t="str">
        <f>IF(Table1[[#This Row],[Column4]]="","",(1+G1413)*(F1414)-1)</f>
        <v/>
      </c>
      <c r="H1414" s="1" t="str">
        <f>IF(Table1[[#This Row],[Column1]]="","",VLOOKUP(A1414,COPOMs!B:H,7)+prêmio_de_risco)</f>
        <v/>
      </c>
      <c r="I1414" s="3" t="str">
        <f>IF(Table1[[#This Row],[Tesouro Selic: Cenário 2]]="","",(H1414+1)^(1/252))</f>
        <v/>
      </c>
      <c r="J1414" s="2" t="str">
        <f>IF(Table1[[#This Row],[Column6]]="","",(1+J1413)*(I1414)-1)</f>
        <v/>
      </c>
      <c r="K1414" s="1" t="str">
        <f>IF(Table1[[#This Row],[Column1]]="","",VLOOKUP(A1414,COPOMs!B:K,10)+prêmio_de_risco)</f>
        <v/>
      </c>
      <c r="L1414" s="3" t="str">
        <f>IF(Table1[[#This Row],[Tesouro Selic: Cenário 3]]="","",(K1414+1)^(1/252))</f>
        <v/>
      </c>
      <c r="M1414" s="2" t="str">
        <f>IF(Table1[[#This Row],[Column8]]="","",(1+M1413)*(L1414)-1)</f>
        <v/>
      </c>
    </row>
    <row r="1415" spans="1:13" x14ac:dyDescent="0.25">
      <c r="A1415" s="15" t="str">
        <f t="shared" si="44"/>
        <v/>
      </c>
      <c r="B1415" s="25" t="str">
        <f t="shared" si="45"/>
        <v/>
      </c>
      <c r="C1415" s="3" t="str">
        <f>IF(Table1[[#This Row],[Tesouro Prefixado]]="","",(B1415+1)^(1/252))</f>
        <v/>
      </c>
      <c r="D1415" s="2" t="str">
        <f>IF(Table1[[#This Row],[Column2]]="","",(1+D1414)*(C1415)-1)</f>
        <v/>
      </c>
      <c r="E1415" s="1" t="str">
        <f>IF(Table1[[#This Row],[Column1]]="","",VLOOKUP(A1415,COPOMs!B:E,4)+prêmio_de_risco)</f>
        <v/>
      </c>
      <c r="F1415" s="3" t="str">
        <f>IF(Table1[[#This Row],[Tesouro Selic: Cenário 1]]="","",(E1415+1)^(1/252))</f>
        <v/>
      </c>
      <c r="G1415" s="2" t="str">
        <f>IF(Table1[[#This Row],[Column4]]="","",(1+G1414)*(F1415)-1)</f>
        <v/>
      </c>
      <c r="H1415" s="1" t="str">
        <f>IF(Table1[[#This Row],[Column1]]="","",VLOOKUP(A1415,COPOMs!B:H,7)+prêmio_de_risco)</f>
        <v/>
      </c>
      <c r="I1415" s="3" t="str">
        <f>IF(Table1[[#This Row],[Tesouro Selic: Cenário 2]]="","",(H1415+1)^(1/252))</f>
        <v/>
      </c>
      <c r="J1415" s="2" t="str">
        <f>IF(Table1[[#This Row],[Column6]]="","",(1+J1414)*(I1415)-1)</f>
        <v/>
      </c>
      <c r="K1415" s="1" t="str">
        <f>IF(Table1[[#This Row],[Column1]]="","",VLOOKUP(A1415,COPOMs!B:K,10)+prêmio_de_risco)</f>
        <v/>
      </c>
      <c r="L1415" s="3" t="str">
        <f>IF(Table1[[#This Row],[Tesouro Selic: Cenário 3]]="","",(K1415+1)^(1/252))</f>
        <v/>
      </c>
      <c r="M1415" s="2" t="str">
        <f>IF(Table1[[#This Row],[Column8]]="","",(1+M1414)*(L1415)-1)</f>
        <v/>
      </c>
    </row>
    <row r="1416" spans="1:13" x14ac:dyDescent="0.25">
      <c r="A1416" s="15" t="str">
        <f t="shared" si="44"/>
        <v/>
      </c>
      <c r="B1416" s="25" t="str">
        <f t="shared" si="45"/>
        <v/>
      </c>
      <c r="C1416" s="3" t="str">
        <f>IF(Table1[[#This Row],[Tesouro Prefixado]]="","",(B1416+1)^(1/252))</f>
        <v/>
      </c>
      <c r="D1416" s="2" t="str">
        <f>IF(Table1[[#This Row],[Column2]]="","",(1+D1415)*(C1416)-1)</f>
        <v/>
      </c>
      <c r="E1416" s="1" t="str">
        <f>IF(Table1[[#This Row],[Column1]]="","",VLOOKUP(A1416,COPOMs!B:E,4)+prêmio_de_risco)</f>
        <v/>
      </c>
      <c r="F1416" s="3" t="str">
        <f>IF(Table1[[#This Row],[Tesouro Selic: Cenário 1]]="","",(E1416+1)^(1/252))</f>
        <v/>
      </c>
      <c r="G1416" s="2" t="str">
        <f>IF(Table1[[#This Row],[Column4]]="","",(1+G1415)*(F1416)-1)</f>
        <v/>
      </c>
      <c r="H1416" s="1" t="str">
        <f>IF(Table1[[#This Row],[Column1]]="","",VLOOKUP(A1416,COPOMs!B:H,7)+prêmio_de_risco)</f>
        <v/>
      </c>
      <c r="I1416" s="3" t="str">
        <f>IF(Table1[[#This Row],[Tesouro Selic: Cenário 2]]="","",(H1416+1)^(1/252))</f>
        <v/>
      </c>
      <c r="J1416" s="2" t="str">
        <f>IF(Table1[[#This Row],[Column6]]="","",(1+J1415)*(I1416)-1)</f>
        <v/>
      </c>
      <c r="K1416" s="1" t="str">
        <f>IF(Table1[[#This Row],[Column1]]="","",VLOOKUP(A1416,COPOMs!B:K,10)+prêmio_de_risco)</f>
        <v/>
      </c>
      <c r="L1416" s="3" t="str">
        <f>IF(Table1[[#This Row],[Tesouro Selic: Cenário 3]]="","",(K1416+1)^(1/252))</f>
        <v/>
      </c>
      <c r="M1416" s="2" t="str">
        <f>IF(Table1[[#This Row],[Column8]]="","",(1+M1415)*(L1416)-1)</f>
        <v/>
      </c>
    </row>
    <row r="1417" spans="1:13" x14ac:dyDescent="0.25">
      <c r="A1417" s="15" t="str">
        <f t="shared" si="44"/>
        <v/>
      </c>
      <c r="B1417" s="25" t="str">
        <f t="shared" si="45"/>
        <v/>
      </c>
      <c r="C1417" s="3" t="str">
        <f>IF(Table1[[#This Row],[Tesouro Prefixado]]="","",(B1417+1)^(1/252))</f>
        <v/>
      </c>
      <c r="D1417" s="2" t="str">
        <f>IF(Table1[[#This Row],[Column2]]="","",(1+D1416)*(C1417)-1)</f>
        <v/>
      </c>
      <c r="E1417" s="1" t="str">
        <f>IF(Table1[[#This Row],[Column1]]="","",VLOOKUP(A1417,COPOMs!B:E,4)+prêmio_de_risco)</f>
        <v/>
      </c>
      <c r="F1417" s="3" t="str">
        <f>IF(Table1[[#This Row],[Tesouro Selic: Cenário 1]]="","",(E1417+1)^(1/252))</f>
        <v/>
      </c>
      <c r="G1417" s="2" t="str">
        <f>IF(Table1[[#This Row],[Column4]]="","",(1+G1416)*(F1417)-1)</f>
        <v/>
      </c>
      <c r="H1417" s="1" t="str">
        <f>IF(Table1[[#This Row],[Column1]]="","",VLOOKUP(A1417,COPOMs!B:H,7)+prêmio_de_risco)</f>
        <v/>
      </c>
      <c r="I1417" s="3" t="str">
        <f>IF(Table1[[#This Row],[Tesouro Selic: Cenário 2]]="","",(H1417+1)^(1/252))</f>
        <v/>
      </c>
      <c r="J1417" s="2" t="str">
        <f>IF(Table1[[#This Row],[Column6]]="","",(1+J1416)*(I1417)-1)</f>
        <v/>
      </c>
      <c r="K1417" s="1" t="str">
        <f>IF(Table1[[#This Row],[Column1]]="","",VLOOKUP(A1417,COPOMs!B:K,10)+prêmio_de_risco)</f>
        <v/>
      </c>
      <c r="L1417" s="3" t="str">
        <f>IF(Table1[[#This Row],[Tesouro Selic: Cenário 3]]="","",(K1417+1)^(1/252))</f>
        <v/>
      </c>
      <c r="M1417" s="2" t="str">
        <f>IF(Table1[[#This Row],[Column8]]="","",(1+M1416)*(L1417)-1)</f>
        <v/>
      </c>
    </row>
    <row r="1418" spans="1:13" x14ac:dyDescent="0.25">
      <c r="A1418" s="15" t="str">
        <f t="shared" si="44"/>
        <v/>
      </c>
      <c r="B1418" s="25" t="str">
        <f t="shared" si="45"/>
        <v/>
      </c>
      <c r="C1418" s="3" t="str">
        <f>IF(Table1[[#This Row],[Tesouro Prefixado]]="","",(B1418+1)^(1/252))</f>
        <v/>
      </c>
      <c r="D1418" s="2" t="str">
        <f>IF(Table1[[#This Row],[Column2]]="","",(1+D1417)*(C1418)-1)</f>
        <v/>
      </c>
      <c r="E1418" s="1" t="str">
        <f>IF(Table1[[#This Row],[Column1]]="","",VLOOKUP(A1418,COPOMs!B:E,4)+prêmio_de_risco)</f>
        <v/>
      </c>
      <c r="F1418" s="3" t="str">
        <f>IF(Table1[[#This Row],[Tesouro Selic: Cenário 1]]="","",(E1418+1)^(1/252))</f>
        <v/>
      </c>
      <c r="G1418" s="2" t="str">
        <f>IF(Table1[[#This Row],[Column4]]="","",(1+G1417)*(F1418)-1)</f>
        <v/>
      </c>
      <c r="H1418" s="1" t="str">
        <f>IF(Table1[[#This Row],[Column1]]="","",VLOOKUP(A1418,COPOMs!B:H,7)+prêmio_de_risco)</f>
        <v/>
      </c>
      <c r="I1418" s="3" t="str">
        <f>IF(Table1[[#This Row],[Tesouro Selic: Cenário 2]]="","",(H1418+1)^(1/252))</f>
        <v/>
      </c>
      <c r="J1418" s="2" t="str">
        <f>IF(Table1[[#This Row],[Column6]]="","",(1+J1417)*(I1418)-1)</f>
        <v/>
      </c>
      <c r="K1418" s="1" t="str">
        <f>IF(Table1[[#This Row],[Column1]]="","",VLOOKUP(A1418,COPOMs!B:K,10)+prêmio_de_risco)</f>
        <v/>
      </c>
      <c r="L1418" s="3" t="str">
        <f>IF(Table1[[#This Row],[Tesouro Selic: Cenário 3]]="","",(K1418+1)^(1/252))</f>
        <v/>
      </c>
      <c r="M1418" s="2" t="str">
        <f>IF(Table1[[#This Row],[Column8]]="","",(1+M1417)*(L1418)-1)</f>
        <v/>
      </c>
    </row>
    <row r="1419" spans="1:13" x14ac:dyDescent="0.25">
      <c r="A1419" s="15" t="str">
        <f t="shared" si="44"/>
        <v/>
      </c>
      <c r="B1419" s="25" t="str">
        <f t="shared" si="45"/>
        <v/>
      </c>
      <c r="C1419" s="3" t="str">
        <f>IF(Table1[[#This Row],[Tesouro Prefixado]]="","",(B1419+1)^(1/252))</f>
        <v/>
      </c>
      <c r="D1419" s="2" t="str">
        <f>IF(Table1[[#This Row],[Column2]]="","",(1+D1418)*(C1419)-1)</f>
        <v/>
      </c>
      <c r="E1419" s="1" t="str">
        <f>IF(Table1[[#This Row],[Column1]]="","",VLOOKUP(A1419,COPOMs!B:E,4)+prêmio_de_risco)</f>
        <v/>
      </c>
      <c r="F1419" s="3" t="str">
        <f>IF(Table1[[#This Row],[Tesouro Selic: Cenário 1]]="","",(E1419+1)^(1/252))</f>
        <v/>
      </c>
      <c r="G1419" s="2" t="str">
        <f>IF(Table1[[#This Row],[Column4]]="","",(1+G1418)*(F1419)-1)</f>
        <v/>
      </c>
      <c r="H1419" s="1" t="str">
        <f>IF(Table1[[#This Row],[Column1]]="","",VLOOKUP(A1419,COPOMs!B:H,7)+prêmio_de_risco)</f>
        <v/>
      </c>
      <c r="I1419" s="3" t="str">
        <f>IF(Table1[[#This Row],[Tesouro Selic: Cenário 2]]="","",(H1419+1)^(1/252))</f>
        <v/>
      </c>
      <c r="J1419" s="2" t="str">
        <f>IF(Table1[[#This Row],[Column6]]="","",(1+J1418)*(I1419)-1)</f>
        <v/>
      </c>
      <c r="K1419" s="1" t="str">
        <f>IF(Table1[[#This Row],[Column1]]="","",VLOOKUP(A1419,COPOMs!B:K,10)+prêmio_de_risco)</f>
        <v/>
      </c>
      <c r="L1419" s="3" t="str">
        <f>IF(Table1[[#This Row],[Tesouro Selic: Cenário 3]]="","",(K1419+1)^(1/252))</f>
        <v/>
      </c>
      <c r="M1419" s="2" t="str">
        <f>IF(Table1[[#This Row],[Column8]]="","",(1+M1418)*(L1419)-1)</f>
        <v/>
      </c>
    </row>
    <row r="1420" spans="1:13" x14ac:dyDescent="0.25">
      <c r="A1420" s="15" t="str">
        <f t="shared" si="44"/>
        <v/>
      </c>
      <c r="B1420" s="25" t="str">
        <f t="shared" si="45"/>
        <v/>
      </c>
      <c r="C1420" s="3" t="str">
        <f>IF(Table1[[#This Row],[Tesouro Prefixado]]="","",(B1420+1)^(1/252))</f>
        <v/>
      </c>
      <c r="D1420" s="2" t="str">
        <f>IF(Table1[[#This Row],[Column2]]="","",(1+D1419)*(C1420)-1)</f>
        <v/>
      </c>
      <c r="E1420" s="1" t="str">
        <f>IF(Table1[[#This Row],[Column1]]="","",VLOOKUP(A1420,COPOMs!B:E,4)+prêmio_de_risco)</f>
        <v/>
      </c>
      <c r="F1420" s="3" t="str">
        <f>IF(Table1[[#This Row],[Tesouro Selic: Cenário 1]]="","",(E1420+1)^(1/252))</f>
        <v/>
      </c>
      <c r="G1420" s="2" t="str">
        <f>IF(Table1[[#This Row],[Column4]]="","",(1+G1419)*(F1420)-1)</f>
        <v/>
      </c>
      <c r="H1420" s="1" t="str">
        <f>IF(Table1[[#This Row],[Column1]]="","",VLOOKUP(A1420,COPOMs!B:H,7)+prêmio_de_risco)</f>
        <v/>
      </c>
      <c r="I1420" s="3" t="str">
        <f>IF(Table1[[#This Row],[Tesouro Selic: Cenário 2]]="","",(H1420+1)^(1/252))</f>
        <v/>
      </c>
      <c r="J1420" s="2" t="str">
        <f>IF(Table1[[#This Row],[Column6]]="","",(1+J1419)*(I1420)-1)</f>
        <v/>
      </c>
      <c r="K1420" s="1" t="str">
        <f>IF(Table1[[#This Row],[Column1]]="","",VLOOKUP(A1420,COPOMs!B:K,10)+prêmio_de_risco)</f>
        <v/>
      </c>
      <c r="L1420" s="3" t="str">
        <f>IF(Table1[[#This Row],[Tesouro Selic: Cenário 3]]="","",(K1420+1)^(1/252))</f>
        <v/>
      </c>
      <c r="M1420" s="2" t="str">
        <f>IF(Table1[[#This Row],[Column8]]="","",(1+M1419)*(L1420)-1)</f>
        <v/>
      </c>
    </row>
    <row r="1421" spans="1:13" x14ac:dyDescent="0.25">
      <c r="A1421" s="15" t="str">
        <f t="shared" si="44"/>
        <v/>
      </c>
      <c r="B1421" s="25" t="str">
        <f t="shared" si="45"/>
        <v/>
      </c>
      <c r="C1421" s="3" t="str">
        <f>IF(Table1[[#This Row],[Tesouro Prefixado]]="","",(B1421+1)^(1/252))</f>
        <v/>
      </c>
      <c r="D1421" s="2" t="str">
        <f>IF(Table1[[#This Row],[Column2]]="","",(1+D1420)*(C1421)-1)</f>
        <v/>
      </c>
      <c r="E1421" s="1" t="str">
        <f>IF(Table1[[#This Row],[Column1]]="","",VLOOKUP(A1421,COPOMs!B:E,4)+prêmio_de_risco)</f>
        <v/>
      </c>
      <c r="F1421" s="3" t="str">
        <f>IF(Table1[[#This Row],[Tesouro Selic: Cenário 1]]="","",(E1421+1)^(1/252))</f>
        <v/>
      </c>
      <c r="G1421" s="2" t="str">
        <f>IF(Table1[[#This Row],[Column4]]="","",(1+G1420)*(F1421)-1)</f>
        <v/>
      </c>
      <c r="H1421" s="1" t="str">
        <f>IF(Table1[[#This Row],[Column1]]="","",VLOOKUP(A1421,COPOMs!B:H,7)+prêmio_de_risco)</f>
        <v/>
      </c>
      <c r="I1421" s="3" t="str">
        <f>IF(Table1[[#This Row],[Tesouro Selic: Cenário 2]]="","",(H1421+1)^(1/252))</f>
        <v/>
      </c>
      <c r="J1421" s="2" t="str">
        <f>IF(Table1[[#This Row],[Column6]]="","",(1+J1420)*(I1421)-1)</f>
        <v/>
      </c>
      <c r="K1421" s="1" t="str">
        <f>IF(Table1[[#This Row],[Column1]]="","",VLOOKUP(A1421,COPOMs!B:K,10)+prêmio_de_risco)</f>
        <v/>
      </c>
      <c r="L1421" s="3" t="str">
        <f>IF(Table1[[#This Row],[Tesouro Selic: Cenário 3]]="","",(K1421+1)^(1/252))</f>
        <v/>
      </c>
      <c r="M1421" s="2" t="str">
        <f>IF(Table1[[#This Row],[Column8]]="","",(1+M1420)*(L1421)-1)</f>
        <v/>
      </c>
    </row>
    <row r="1422" spans="1:13" x14ac:dyDescent="0.25">
      <c r="A1422" s="15" t="str">
        <f t="shared" si="44"/>
        <v/>
      </c>
      <c r="B1422" s="25" t="str">
        <f t="shared" si="45"/>
        <v/>
      </c>
      <c r="C1422" s="3" t="str">
        <f>IF(Table1[[#This Row],[Tesouro Prefixado]]="","",(B1422+1)^(1/252))</f>
        <v/>
      </c>
      <c r="D1422" s="2" t="str">
        <f>IF(Table1[[#This Row],[Column2]]="","",(1+D1421)*(C1422)-1)</f>
        <v/>
      </c>
      <c r="E1422" s="1" t="str">
        <f>IF(Table1[[#This Row],[Column1]]="","",VLOOKUP(A1422,COPOMs!B:E,4)+prêmio_de_risco)</f>
        <v/>
      </c>
      <c r="F1422" s="3" t="str">
        <f>IF(Table1[[#This Row],[Tesouro Selic: Cenário 1]]="","",(E1422+1)^(1/252))</f>
        <v/>
      </c>
      <c r="G1422" s="2" t="str">
        <f>IF(Table1[[#This Row],[Column4]]="","",(1+G1421)*(F1422)-1)</f>
        <v/>
      </c>
      <c r="H1422" s="1" t="str">
        <f>IF(Table1[[#This Row],[Column1]]="","",VLOOKUP(A1422,COPOMs!B:H,7)+prêmio_de_risco)</f>
        <v/>
      </c>
      <c r="I1422" s="3" t="str">
        <f>IF(Table1[[#This Row],[Tesouro Selic: Cenário 2]]="","",(H1422+1)^(1/252))</f>
        <v/>
      </c>
      <c r="J1422" s="2" t="str">
        <f>IF(Table1[[#This Row],[Column6]]="","",(1+J1421)*(I1422)-1)</f>
        <v/>
      </c>
      <c r="K1422" s="1" t="str">
        <f>IF(Table1[[#This Row],[Column1]]="","",VLOOKUP(A1422,COPOMs!B:K,10)+prêmio_de_risco)</f>
        <v/>
      </c>
      <c r="L1422" s="3" t="str">
        <f>IF(Table1[[#This Row],[Tesouro Selic: Cenário 3]]="","",(K1422+1)^(1/252))</f>
        <v/>
      </c>
      <c r="M1422" s="2" t="str">
        <f>IF(Table1[[#This Row],[Column8]]="","",(1+M1421)*(L1422)-1)</f>
        <v/>
      </c>
    </row>
    <row r="1423" spans="1:13" x14ac:dyDescent="0.25">
      <c r="A1423" s="15" t="str">
        <f t="shared" si="44"/>
        <v/>
      </c>
      <c r="B1423" s="25" t="str">
        <f t="shared" si="45"/>
        <v/>
      </c>
      <c r="C1423" s="3" t="str">
        <f>IF(Table1[[#This Row],[Tesouro Prefixado]]="","",(B1423+1)^(1/252))</f>
        <v/>
      </c>
      <c r="D1423" s="2" t="str">
        <f>IF(Table1[[#This Row],[Column2]]="","",(1+D1422)*(C1423)-1)</f>
        <v/>
      </c>
      <c r="E1423" s="1" t="str">
        <f>IF(Table1[[#This Row],[Column1]]="","",VLOOKUP(A1423,COPOMs!B:E,4)+prêmio_de_risco)</f>
        <v/>
      </c>
      <c r="F1423" s="3" t="str">
        <f>IF(Table1[[#This Row],[Tesouro Selic: Cenário 1]]="","",(E1423+1)^(1/252))</f>
        <v/>
      </c>
      <c r="G1423" s="2" t="str">
        <f>IF(Table1[[#This Row],[Column4]]="","",(1+G1422)*(F1423)-1)</f>
        <v/>
      </c>
      <c r="H1423" s="1" t="str">
        <f>IF(Table1[[#This Row],[Column1]]="","",VLOOKUP(A1423,COPOMs!B:H,7)+prêmio_de_risco)</f>
        <v/>
      </c>
      <c r="I1423" s="3" t="str">
        <f>IF(Table1[[#This Row],[Tesouro Selic: Cenário 2]]="","",(H1423+1)^(1/252))</f>
        <v/>
      </c>
      <c r="J1423" s="2" t="str">
        <f>IF(Table1[[#This Row],[Column6]]="","",(1+J1422)*(I1423)-1)</f>
        <v/>
      </c>
      <c r="K1423" s="1" t="str">
        <f>IF(Table1[[#This Row],[Column1]]="","",VLOOKUP(A1423,COPOMs!B:K,10)+prêmio_de_risco)</f>
        <v/>
      </c>
      <c r="L1423" s="3" t="str">
        <f>IF(Table1[[#This Row],[Tesouro Selic: Cenário 3]]="","",(K1423+1)^(1/252))</f>
        <v/>
      </c>
      <c r="M1423" s="2" t="str">
        <f>IF(Table1[[#This Row],[Column8]]="","",(1+M1422)*(L1423)-1)</f>
        <v/>
      </c>
    </row>
    <row r="1424" spans="1:13" x14ac:dyDescent="0.25">
      <c r="A1424" s="15" t="str">
        <f t="shared" si="44"/>
        <v/>
      </c>
      <c r="B1424" s="25" t="str">
        <f t="shared" si="45"/>
        <v/>
      </c>
      <c r="C1424" s="3" t="str">
        <f>IF(Table1[[#This Row],[Tesouro Prefixado]]="","",(B1424+1)^(1/252))</f>
        <v/>
      </c>
      <c r="D1424" s="2" t="str">
        <f>IF(Table1[[#This Row],[Column2]]="","",(1+D1423)*(C1424)-1)</f>
        <v/>
      </c>
      <c r="E1424" s="1" t="str">
        <f>IF(Table1[[#This Row],[Column1]]="","",VLOOKUP(A1424,COPOMs!B:E,4)+prêmio_de_risco)</f>
        <v/>
      </c>
      <c r="F1424" s="3" t="str">
        <f>IF(Table1[[#This Row],[Tesouro Selic: Cenário 1]]="","",(E1424+1)^(1/252))</f>
        <v/>
      </c>
      <c r="G1424" s="2" t="str">
        <f>IF(Table1[[#This Row],[Column4]]="","",(1+G1423)*(F1424)-1)</f>
        <v/>
      </c>
      <c r="H1424" s="1" t="str">
        <f>IF(Table1[[#This Row],[Column1]]="","",VLOOKUP(A1424,COPOMs!B:H,7)+prêmio_de_risco)</f>
        <v/>
      </c>
      <c r="I1424" s="3" t="str">
        <f>IF(Table1[[#This Row],[Tesouro Selic: Cenário 2]]="","",(H1424+1)^(1/252))</f>
        <v/>
      </c>
      <c r="J1424" s="2" t="str">
        <f>IF(Table1[[#This Row],[Column6]]="","",(1+J1423)*(I1424)-1)</f>
        <v/>
      </c>
      <c r="K1424" s="1" t="str">
        <f>IF(Table1[[#This Row],[Column1]]="","",VLOOKUP(A1424,COPOMs!B:K,10)+prêmio_de_risco)</f>
        <v/>
      </c>
      <c r="L1424" s="3" t="str">
        <f>IF(Table1[[#This Row],[Tesouro Selic: Cenário 3]]="","",(K1424+1)^(1/252))</f>
        <v/>
      </c>
      <c r="M1424" s="2" t="str">
        <f>IF(Table1[[#This Row],[Column8]]="","",(1+M1423)*(L1424)-1)</f>
        <v/>
      </c>
    </row>
    <row r="1425" spans="1:13" x14ac:dyDescent="0.25">
      <c r="A1425" s="15" t="str">
        <f t="shared" si="44"/>
        <v/>
      </c>
      <c r="B1425" s="25" t="str">
        <f t="shared" si="45"/>
        <v/>
      </c>
      <c r="C1425" s="3" t="str">
        <f>IF(Table1[[#This Row],[Tesouro Prefixado]]="","",(B1425+1)^(1/252))</f>
        <v/>
      </c>
      <c r="D1425" s="2" t="str">
        <f>IF(Table1[[#This Row],[Column2]]="","",(1+D1424)*(C1425)-1)</f>
        <v/>
      </c>
      <c r="E1425" s="1" t="str">
        <f>IF(Table1[[#This Row],[Column1]]="","",VLOOKUP(A1425,COPOMs!B:E,4)+prêmio_de_risco)</f>
        <v/>
      </c>
      <c r="F1425" s="3" t="str">
        <f>IF(Table1[[#This Row],[Tesouro Selic: Cenário 1]]="","",(E1425+1)^(1/252))</f>
        <v/>
      </c>
      <c r="G1425" s="2" t="str">
        <f>IF(Table1[[#This Row],[Column4]]="","",(1+G1424)*(F1425)-1)</f>
        <v/>
      </c>
      <c r="H1425" s="1" t="str">
        <f>IF(Table1[[#This Row],[Column1]]="","",VLOOKUP(A1425,COPOMs!B:H,7)+prêmio_de_risco)</f>
        <v/>
      </c>
      <c r="I1425" s="3" t="str">
        <f>IF(Table1[[#This Row],[Tesouro Selic: Cenário 2]]="","",(H1425+1)^(1/252))</f>
        <v/>
      </c>
      <c r="J1425" s="2" t="str">
        <f>IF(Table1[[#This Row],[Column6]]="","",(1+J1424)*(I1425)-1)</f>
        <v/>
      </c>
      <c r="K1425" s="1" t="str">
        <f>IF(Table1[[#This Row],[Column1]]="","",VLOOKUP(A1425,COPOMs!B:K,10)+prêmio_de_risco)</f>
        <v/>
      </c>
      <c r="L1425" s="3" t="str">
        <f>IF(Table1[[#This Row],[Tesouro Selic: Cenário 3]]="","",(K1425+1)^(1/252))</f>
        <v/>
      </c>
      <c r="M1425" s="2" t="str">
        <f>IF(Table1[[#This Row],[Column8]]="","",(1+M1424)*(L1425)-1)</f>
        <v/>
      </c>
    </row>
    <row r="1426" spans="1:13" x14ac:dyDescent="0.25">
      <c r="A1426" s="15" t="str">
        <f t="shared" si="44"/>
        <v/>
      </c>
      <c r="B1426" s="25" t="str">
        <f t="shared" si="45"/>
        <v/>
      </c>
      <c r="C1426" s="3" t="str">
        <f>IF(Table1[[#This Row],[Tesouro Prefixado]]="","",(B1426+1)^(1/252))</f>
        <v/>
      </c>
      <c r="D1426" s="2" t="str">
        <f>IF(Table1[[#This Row],[Column2]]="","",(1+D1425)*(C1426)-1)</f>
        <v/>
      </c>
      <c r="E1426" s="1" t="str">
        <f>IF(Table1[[#This Row],[Column1]]="","",VLOOKUP(A1426,COPOMs!B:E,4)+prêmio_de_risco)</f>
        <v/>
      </c>
      <c r="F1426" s="3" t="str">
        <f>IF(Table1[[#This Row],[Tesouro Selic: Cenário 1]]="","",(E1426+1)^(1/252))</f>
        <v/>
      </c>
      <c r="G1426" s="2" t="str">
        <f>IF(Table1[[#This Row],[Column4]]="","",(1+G1425)*(F1426)-1)</f>
        <v/>
      </c>
      <c r="H1426" s="1" t="str">
        <f>IF(Table1[[#This Row],[Column1]]="","",VLOOKUP(A1426,COPOMs!B:H,7)+prêmio_de_risco)</f>
        <v/>
      </c>
      <c r="I1426" s="3" t="str">
        <f>IF(Table1[[#This Row],[Tesouro Selic: Cenário 2]]="","",(H1426+1)^(1/252))</f>
        <v/>
      </c>
      <c r="J1426" s="2" t="str">
        <f>IF(Table1[[#This Row],[Column6]]="","",(1+J1425)*(I1426)-1)</f>
        <v/>
      </c>
      <c r="K1426" s="1" t="str">
        <f>IF(Table1[[#This Row],[Column1]]="","",VLOOKUP(A1426,COPOMs!B:K,10)+prêmio_de_risco)</f>
        <v/>
      </c>
      <c r="L1426" s="3" t="str">
        <f>IF(Table1[[#This Row],[Tesouro Selic: Cenário 3]]="","",(K1426+1)^(1/252))</f>
        <v/>
      </c>
      <c r="M1426" s="2" t="str">
        <f>IF(Table1[[#This Row],[Column8]]="","",(1+M1425)*(L1426)-1)</f>
        <v/>
      </c>
    </row>
    <row r="1427" spans="1:13" x14ac:dyDescent="0.25">
      <c r="A1427" s="15" t="str">
        <f t="shared" si="44"/>
        <v/>
      </c>
      <c r="B1427" s="25" t="str">
        <f t="shared" si="45"/>
        <v/>
      </c>
      <c r="C1427" s="3" t="str">
        <f>IF(Table1[[#This Row],[Tesouro Prefixado]]="","",(B1427+1)^(1/252))</f>
        <v/>
      </c>
      <c r="D1427" s="2" t="str">
        <f>IF(Table1[[#This Row],[Column2]]="","",(1+D1426)*(C1427)-1)</f>
        <v/>
      </c>
      <c r="E1427" s="1" t="str">
        <f>IF(Table1[[#This Row],[Column1]]="","",VLOOKUP(A1427,COPOMs!B:E,4)+prêmio_de_risco)</f>
        <v/>
      </c>
      <c r="F1427" s="3" t="str">
        <f>IF(Table1[[#This Row],[Tesouro Selic: Cenário 1]]="","",(E1427+1)^(1/252))</f>
        <v/>
      </c>
      <c r="G1427" s="2" t="str">
        <f>IF(Table1[[#This Row],[Column4]]="","",(1+G1426)*(F1427)-1)</f>
        <v/>
      </c>
      <c r="H1427" s="1" t="str">
        <f>IF(Table1[[#This Row],[Column1]]="","",VLOOKUP(A1427,COPOMs!B:H,7)+prêmio_de_risco)</f>
        <v/>
      </c>
      <c r="I1427" s="3" t="str">
        <f>IF(Table1[[#This Row],[Tesouro Selic: Cenário 2]]="","",(H1427+1)^(1/252))</f>
        <v/>
      </c>
      <c r="J1427" s="2" t="str">
        <f>IF(Table1[[#This Row],[Column6]]="","",(1+J1426)*(I1427)-1)</f>
        <v/>
      </c>
      <c r="K1427" s="1" t="str">
        <f>IF(Table1[[#This Row],[Column1]]="","",VLOOKUP(A1427,COPOMs!B:K,10)+prêmio_de_risco)</f>
        <v/>
      </c>
      <c r="L1427" s="3" t="str">
        <f>IF(Table1[[#This Row],[Tesouro Selic: Cenário 3]]="","",(K1427+1)^(1/252))</f>
        <v/>
      </c>
      <c r="M1427" s="2" t="str">
        <f>IF(Table1[[#This Row],[Column8]]="","",(1+M1426)*(L1427)-1)</f>
        <v/>
      </c>
    </row>
    <row r="1428" spans="1:13" x14ac:dyDescent="0.25">
      <c r="A1428" s="15" t="str">
        <f t="shared" si="44"/>
        <v/>
      </c>
      <c r="B1428" s="25" t="str">
        <f t="shared" si="45"/>
        <v/>
      </c>
      <c r="C1428" s="3" t="str">
        <f>IF(Table1[[#This Row],[Tesouro Prefixado]]="","",(B1428+1)^(1/252))</f>
        <v/>
      </c>
      <c r="D1428" s="2" t="str">
        <f>IF(Table1[[#This Row],[Column2]]="","",(1+D1427)*(C1428)-1)</f>
        <v/>
      </c>
      <c r="E1428" s="1" t="str">
        <f>IF(Table1[[#This Row],[Column1]]="","",VLOOKUP(A1428,COPOMs!B:E,4)+prêmio_de_risco)</f>
        <v/>
      </c>
      <c r="F1428" s="3" t="str">
        <f>IF(Table1[[#This Row],[Tesouro Selic: Cenário 1]]="","",(E1428+1)^(1/252))</f>
        <v/>
      </c>
      <c r="G1428" s="2" t="str">
        <f>IF(Table1[[#This Row],[Column4]]="","",(1+G1427)*(F1428)-1)</f>
        <v/>
      </c>
      <c r="H1428" s="1" t="str">
        <f>IF(Table1[[#This Row],[Column1]]="","",VLOOKUP(A1428,COPOMs!B:H,7)+prêmio_de_risco)</f>
        <v/>
      </c>
      <c r="I1428" s="3" t="str">
        <f>IF(Table1[[#This Row],[Tesouro Selic: Cenário 2]]="","",(H1428+1)^(1/252))</f>
        <v/>
      </c>
      <c r="J1428" s="2" t="str">
        <f>IF(Table1[[#This Row],[Column6]]="","",(1+J1427)*(I1428)-1)</f>
        <v/>
      </c>
      <c r="K1428" s="1" t="str">
        <f>IF(Table1[[#This Row],[Column1]]="","",VLOOKUP(A1428,COPOMs!B:K,10)+prêmio_de_risco)</f>
        <v/>
      </c>
      <c r="L1428" s="3" t="str">
        <f>IF(Table1[[#This Row],[Tesouro Selic: Cenário 3]]="","",(K1428+1)^(1/252))</f>
        <v/>
      </c>
      <c r="M1428" s="2" t="str">
        <f>IF(Table1[[#This Row],[Column8]]="","",(1+M1427)*(L1428)-1)</f>
        <v/>
      </c>
    </row>
    <row r="1429" spans="1:13" x14ac:dyDescent="0.25">
      <c r="A1429" s="15" t="str">
        <f t="shared" si="44"/>
        <v/>
      </c>
      <c r="B1429" s="25" t="str">
        <f t="shared" si="45"/>
        <v/>
      </c>
      <c r="C1429" s="3" t="str">
        <f>IF(Table1[[#This Row],[Tesouro Prefixado]]="","",(B1429+1)^(1/252))</f>
        <v/>
      </c>
      <c r="D1429" s="2" t="str">
        <f>IF(Table1[[#This Row],[Column2]]="","",(1+D1428)*(C1429)-1)</f>
        <v/>
      </c>
      <c r="E1429" s="1" t="str">
        <f>IF(Table1[[#This Row],[Column1]]="","",VLOOKUP(A1429,COPOMs!B:E,4)+prêmio_de_risco)</f>
        <v/>
      </c>
      <c r="F1429" s="3" t="str">
        <f>IF(Table1[[#This Row],[Tesouro Selic: Cenário 1]]="","",(E1429+1)^(1/252))</f>
        <v/>
      </c>
      <c r="G1429" s="2" t="str">
        <f>IF(Table1[[#This Row],[Column4]]="","",(1+G1428)*(F1429)-1)</f>
        <v/>
      </c>
      <c r="H1429" s="1" t="str">
        <f>IF(Table1[[#This Row],[Column1]]="","",VLOOKUP(A1429,COPOMs!B:H,7)+prêmio_de_risco)</f>
        <v/>
      </c>
      <c r="I1429" s="3" t="str">
        <f>IF(Table1[[#This Row],[Tesouro Selic: Cenário 2]]="","",(H1429+1)^(1/252))</f>
        <v/>
      </c>
      <c r="J1429" s="2" t="str">
        <f>IF(Table1[[#This Row],[Column6]]="","",(1+J1428)*(I1429)-1)</f>
        <v/>
      </c>
      <c r="K1429" s="1" t="str">
        <f>IF(Table1[[#This Row],[Column1]]="","",VLOOKUP(A1429,COPOMs!B:K,10)+prêmio_de_risco)</f>
        <v/>
      </c>
      <c r="L1429" s="3" t="str">
        <f>IF(Table1[[#This Row],[Tesouro Selic: Cenário 3]]="","",(K1429+1)^(1/252))</f>
        <v/>
      </c>
      <c r="M1429" s="2" t="str">
        <f>IF(Table1[[#This Row],[Column8]]="","",(1+M1428)*(L1429)-1)</f>
        <v/>
      </c>
    </row>
    <row r="1430" spans="1:13" x14ac:dyDescent="0.25">
      <c r="A1430" s="15" t="str">
        <f t="shared" si="44"/>
        <v/>
      </c>
      <c r="B1430" s="25" t="str">
        <f t="shared" si="45"/>
        <v/>
      </c>
      <c r="C1430" s="3" t="str">
        <f>IF(Table1[[#This Row],[Tesouro Prefixado]]="","",(B1430+1)^(1/252))</f>
        <v/>
      </c>
      <c r="D1430" s="2" t="str">
        <f>IF(Table1[[#This Row],[Column2]]="","",(1+D1429)*(C1430)-1)</f>
        <v/>
      </c>
      <c r="E1430" s="1" t="str">
        <f>IF(Table1[[#This Row],[Column1]]="","",VLOOKUP(A1430,COPOMs!B:E,4)+prêmio_de_risco)</f>
        <v/>
      </c>
      <c r="F1430" s="3" t="str">
        <f>IF(Table1[[#This Row],[Tesouro Selic: Cenário 1]]="","",(E1430+1)^(1/252))</f>
        <v/>
      </c>
      <c r="G1430" s="2" t="str">
        <f>IF(Table1[[#This Row],[Column4]]="","",(1+G1429)*(F1430)-1)</f>
        <v/>
      </c>
      <c r="H1430" s="1" t="str">
        <f>IF(Table1[[#This Row],[Column1]]="","",VLOOKUP(A1430,COPOMs!B:H,7)+prêmio_de_risco)</f>
        <v/>
      </c>
      <c r="I1430" s="3" t="str">
        <f>IF(Table1[[#This Row],[Tesouro Selic: Cenário 2]]="","",(H1430+1)^(1/252))</f>
        <v/>
      </c>
      <c r="J1430" s="2" t="str">
        <f>IF(Table1[[#This Row],[Column6]]="","",(1+J1429)*(I1430)-1)</f>
        <v/>
      </c>
      <c r="K1430" s="1" t="str">
        <f>IF(Table1[[#This Row],[Column1]]="","",VLOOKUP(A1430,COPOMs!B:K,10)+prêmio_de_risco)</f>
        <v/>
      </c>
      <c r="L1430" s="3" t="str">
        <f>IF(Table1[[#This Row],[Tesouro Selic: Cenário 3]]="","",(K1430+1)^(1/252))</f>
        <v/>
      </c>
      <c r="M1430" s="2" t="str">
        <f>IF(Table1[[#This Row],[Column8]]="","",(1+M1429)*(L1430)-1)</f>
        <v/>
      </c>
    </row>
    <row r="1431" spans="1:13" x14ac:dyDescent="0.25">
      <c r="A1431" s="15" t="str">
        <f t="shared" si="44"/>
        <v/>
      </c>
      <c r="B1431" s="25" t="str">
        <f t="shared" si="45"/>
        <v/>
      </c>
      <c r="C1431" s="3" t="str">
        <f>IF(Table1[[#This Row],[Tesouro Prefixado]]="","",(B1431+1)^(1/252))</f>
        <v/>
      </c>
      <c r="D1431" s="2" t="str">
        <f>IF(Table1[[#This Row],[Column2]]="","",(1+D1430)*(C1431)-1)</f>
        <v/>
      </c>
      <c r="E1431" s="1" t="str">
        <f>IF(Table1[[#This Row],[Column1]]="","",VLOOKUP(A1431,COPOMs!B:E,4)+prêmio_de_risco)</f>
        <v/>
      </c>
      <c r="F1431" s="3" t="str">
        <f>IF(Table1[[#This Row],[Tesouro Selic: Cenário 1]]="","",(E1431+1)^(1/252))</f>
        <v/>
      </c>
      <c r="G1431" s="2" t="str">
        <f>IF(Table1[[#This Row],[Column4]]="","",(1+G1430)*(F1431)-1)</f>
        <v/>
      </c>
      <c r="H1431" s="1" t="str">
        <f>IF(Table1[[#This Row],[Column1]]="","",VLOOKUP(A1431,COPOMs!B:H,7)+prêmio_de_risco)</f>
        <v/>
      </c>
      <c r="I1431" s="3" t="str">
        <f>IF(Table1[[#This Row],[Tesouro Selic: Cenário 2]]="","",(H1431+1)^(1/252))</f>
        <v/>
      </c>
      <c r="J1431" s="2" t="str">
        <f>IF(Table1[[#This Row],[Column6]]="","",(1+J1430)*(I1431)-1)</f>
        <v/>
      </c>
      <c r="K1431" s="1" t="str">
        <f>IF(Table1[[#This Row],[Column1]]="","",VLOOKUP(A1431,COPOMs!B:K,10)+prêmio_de_risco)</f>
        <v/>
      </c>
      <c r="L1431" s="3" t="str">
        <f>IF(Table1[[#This Row],[Tesouro Selic: Cenário 3]]="","",(K1431+1)^(1/252))</f>
        <v/>
      </c>
      <c r="M1431" s="2" t="str">
        <f>IF(Table1[[#This Row],[Column8]]="","",(1+M1430)*(L1431)-1)</f>
        <v/>
      </c>
    </row>
    <row r="1432" spans="1:13" x14ac:dyDescent="0.25">
      <c r="A1432" s="15" t="str">
        <f t="shared" si="44"/>
        <v/>
      </c>
      <c r="B1432" s="25" t="str">
        <f t="shared" si="45"/>
        <v/>
      </c>
      <c r="C1432" s="3" t="str">
        <f>IF(Table1[[#This Row],[Tesouro Prefixado]]="","",(B1432+1)^(1/252))</f>
        <v/>
      </c>
      <c r="D1432" s="2" t="str">
        <f>IF(Table1[[#This Row],[Column2]]="","",(1+D1431)*(C1432)-1)</f>
        <v/>
      </c>
      <c r="E1432" s="1" t="str">
        <f>IF(Table1[[#This Row],[Column1]]="","",VLOOKUP(A1432,COPOMs!B:E,4)+prêmio_de_risco)</f>
        <v/>
      </c>
      <c r="F1432" s="3" t="str">
        <f>IF(Table1[[#This Row],[Tesouro Selic: Cenário 1]]="","",(E1432+1)^(1/252))</f>
        <v/>
      </c>
      <c r="G1432" s="2" t="str">
        <f>IF(Table1[[#This Row],[Column4]]="","",(1+G1431)*(F1432)-1)</f>
        <v/>
      </c>
      <c r="H1432" s="1" t="str">
        <f>IF(Table1[[#This Row],[Column1]]="","",VLOOKUP(A1432,COPOMs!B:H,7)+prêmio_de_risco)</f>
        <v/>
      </c>
      <c r="I1432" s="3" t="str">
        <f>IF(Table1[[#This Row],[Tesouro Selic: Cenário 2]]="","",(H1432+1)^(1/252))</f>
        <v/>
      </c>
      <c r="J1432" s="2" t="str">
        <f>IF(Table1[[#This Row],[Column6]]="","",(1+J1431)*(I1432)-1)</f>
        <v/>
      </c>
      <c r="K1432" s="1" t="str">
        <f>IF(Table1[[#This Row],[Column1]]="","",VLOOKUP(A1432,COPOMs!B:K,10)+prêmio_de_risco)</f>
        <v/>
      </c>
      <c r="L1432" s="3" t="str">
        <f>IF(Table1[[#This Row],[Tesouro Selic: Cenário 3]]="","",(K1432+1)^(1/252))</f>
        <v/>
      </c>
      <c r="M1432" s="2" t="str">
        <f>IF(Table1[[#This Row],[Column8]]="","",(1+M1431)*(L1432)-1)</f>
        <v/>
      </c>
    </row>
    <row r="1433" spans="1:13" x14ac:dyDescent="0.25">
      <c r="A1433" s="15" t="str">
        <f t="shared" si="44"/>
        <v/>
      </c>
      <c r="B1433" s="25" t="str">
        <f t="shared" si="45"/>
        <v/>
      </c>
      <c r="C1433" s="3" t="str">
        <f>IF(Table1[[#This Row],[Tesouro Prefixado]]="","",(B1433+1)^(1/252))</f>
        <v/>
      </c>
      <c r="D1433" s="2" t="str">
        <f>IF(Table1[[#This Row],[Column2]]="","",(1+D1432)*(C1433)-1)</f>
        <v/>
      </c>
      <c r="E1433" s="1" t="str">
        <f>IF(Table1[[#This Row],[Column1]]="","",VLOOKUP(A1433,COPOMs!B:E,4)+prêmio_de_risco)</f>
        <v/>
      </c>
      <c r="F1433" s="3" t="str">
        <f>IF(Table1[[#This Row],[Tesouro Selic: Cenário 1]]="","",(E1433+1)^(1/252))</f>
        <v/>
      </c>
      <c r="G1433" s="2" t="str">
        <f>IF(Table1[[#This Row],[Column4]]="","",(1+G1432)*(F1433)-1)</f>
        <v/>
      </c>
      <c r="H1433" s="1" t="str">
        <f>IF(Table1[[#This Row],[Column1]]="","",VLOOKUP(A1433,COPOMs!B:H,7)+prêmio_de_risco)</f>
        <v/>
      </c>
      <c r="I1433" s="3" t="str">
        <f>IF(Table1[[#This Row],[Tesouro Selic: Cenário 2]]="","",(H1433+1)^(1/252))</f>
        <v/>
      </c>
      <c r="J1433" s="2" t="str">
        <f>IF(Table1[[#This Row],[Column6]]="","",(1+J1432)*(I1433)-1)</f>
        <v/>
      </c>
      <c r="K1433" s="1" t="str">
        <f>IF(Table1[[#This Row],[Column1]]="","",VLOOKUP(A1433,COPOMs!B:K,10)+prêmio_de_risco)</f>
        <v/>
      </c>
      <c r="L1433" s="3" t="str">
        <f>IF(Table1[[#This Row],[Tesouro Selic: Cenário 3]]="","",(K1433+1)^(1/252))</f>
        <v/>
      </c>
      <c r="M1433" s="2" t="str">
        <f>IF(Table1[[#This Row],[Column8]]="","",(1+M1432)*(L1433)-1)</f>
        <v/>
      </c>
    </row>
    <row r="1434" spans="1:13" x14ac:dyDescent="0.25">
      <c r="A1434" s="15" t="str">
        <f t="shared" si="44"/>
        <v/>
      </c>
      <c r="B1434" s="25" t="str">
        <f t="shared" si="45"/>
        <v/>
      </c>
      <c r="C1434" s="3" t="str">
        <f>IF(Table1[[#This Row],[Tesouro Prefixado]]="","",(B1434+1)^(1/252))</f>
        <v/>
      </c>
      <c r="D1434" s="2" t="str">
        <f>IF(Table1[[#This Row],[Column2]]="","",(1+D1433)*(C1434)-1)</f>
        <v/>
      </c>
      <c r="E1434" s="1" t="str">
        <f>IF(Table1[[#This Row],[Column1]]="","",VLOOKUP(A1434,COPOMs!B:E,4)+prêmio_de_risco)</f>
        <v/>
      </c>
      <c r="F1434" s="3" t="str">
        <f>IF(Table1[[#This Row],[Tesouro Selic: Cenário 1]]="","",(E1434+1)^(1/252))</f>
        <v/>
      </c>
      <c r="G1434" s="2" t="str">
        <f>IF(Table1[[#This Row],[Column4]]="","",(1+G1433)*(F1434)-1)</f>
        <v/>
      </c>
      <c r="H1434" s="1" t="str">
        <f>IF(Table1[[#This Row],[Column1]]="","",VLOOKUP(A1434,COPOMs!B:H,7)+prêmio_de_risco)</f>
        <v/>
      </c>
      <c r="I1434" s="3" t="str">
        <f>IF(Table1[[#This Row],[Tesouro Selic: Cenário 2]]="","",(H1434+1)^(1/252))</f>
        <v/>
      </c>
      <c r="J1434" s="2" t="str">
        <f>IF(Table1[[#This Row],[Column6]]="","",(1+J1433)*(I1434)-1)</f>
        <v/>
      </c>
      <c r="K1434" s="1" t="str">
        <f>IF(Table1[[#This Row],[Column1]]="","",VLOOKUP(A1434,COPOMs!B:K,10)+prêmio_de_risco)</f>
        <v/>
      </c>
      <c r="L1434" s="3" t="str">
        <f>IF(Table1[[#This Row],[Tesouro Selic: Cenário 3]]="","",(K1434+1)^(1/252))</f>
        <v/>
      </c>
      <c r="M1434" s="2" t="str">
        <f>IF(Table1[[#This Row],[Column8]]="","",(1+M1433)*(L1434)-1)</f>
        <v/>
      </c>
    </row>
    <row r="1435" spans="1:13" x14ac:dyDescent="0.25">
      <c r="A1435" s="15" t="str">
        <f t="shared" si="44"/>
        <v/>
      </c>
      <c r="B1435" s="25" t="str">
        <f t="shared" si="45"/>
        <v/>
      </c>
      <c r="C1435" s="3" t="str">
        <f>IF(Table1[[#This Row],[Tesouro Prefixado]]="","",(B1435+1)^(1/252))</f>
        <v/>
      </c>
      <c r="D1435" s="2" t="str">
        <f>IF(Table1[[#This Row],[Column2]]="","",(1+D1434)*(C1435)-1)</f>
        <v/>
      </c>
      <c r="E1435" s="1" t="str">
        <f>IF(Table1[[#This Row],[Column1]]="","",VLOOKUP(A1435,COPOMs!B:E,4)+prêmio_de_risco)</f>
        <v/>
      </c>
      <c r="F1435" s="3" t="str">
        <f>IF(Table1[[#This Row],[Tesouro Selic: Cenário 1]]="","",(E1435+1)^(1/252))</f>
        <v/>
      </c>
      <c r="G1435" s="2" t="str">
        <f>IF(Table1[[#This Row],[Column4]]="","",(1+G1434)*(F1435)-1)</f>
        <v/>
      </c>
      <c r="H1435" s="1" t="str">
        <f>IF(Table1[[#This Row],[Column1]]="","",VLOOKUP(A1435,COPOMs!B:H,7)+prêmio_de_risco)</f>
        <v/>
      </c>
      <c r="I1435" s="3" t="str">
        <f>IF(Table1[[#This Row],[Tesouro Selic: Cenário 2]]="","",(H1435+1)^(1/252))</f>
        <v/>
      </c>
      <c r="J1435" s="2" t="str">
        <f>IF(Table1[[#This Row],[Column6]]="","",(1+J1434)*(I1435)-1)</f>
        <v/>
      </c>
      <c r="K1435" s="1" t="str">
        <f>IF(Table1[[#This Row],[Column1]]="","",VLOOKUP(A1435,COPOMs!B:K,10)+prêmio_de_risco)</f>
        <v/>
      </c>
      <c r="L1435" s="3" t="str">
        <f>IF(Table1[[#This Row],[Tesouro Selic: Cenário 3]]="","",(K1435+1)^(1/252))</f>
        <v/>
      </c>
      <c r="M1435" s="2" t="str">
        <f>IF(Table1[[#This Row],[Column8]]="","",(1+M1434)*(L1435)-1)</f>
        <v/>
      </c>
    </row>
    <row r="1436" spans="1:13" x14ac:dyDescent="0.25">
      <c r="A1436" s="15" t="str">
        <f t="shared" si="44"/>
        <v/>
      </c>
      <c r="B1436" s="25" t="str">
        <f t="shared" si="45"/>
        <v/>
      </c>
      <c r="C1436" s="3" t="str">
        <f>IF(Table1[[#This Row],[Tesouro Prefixado]]="","",(B1436+1)^(1/252))</f>
        <v/>
      </c>
      <c r="D1436" s="2" t="str">
        <f>IF(Table1[[#This Row],[Column2]]="","",(1+D1435)*(C1436)-1)</f>
        <v/>
      </c>
      <c r="E1436" s="1" t="str">
        <f>IF(Table1[[#This Row],[Column1]]="","",VLOOKUP(A1436,COPOMs!B:E,4)+prêmio_de_risco)</f>
        <v/>
      </c>
      <c r="F1436" s="3" t="str">
        <f>IF(Table1[[#This Row],[Tesouro Selic: Cenário 1]]="","",(E1436+1)^(1/252))</f>
        <v/>
      </c>
      <c r="G1436" s="2" t="str">
        <f>IF(Table1[[#This Row],[Column4]]="","",(1+G1435)*(F1436)-1)</f>
        <v/>
      </c>
      <c r="H1436" s="1" t="str">
        <f>IF(Table1[[#This Row],[Column1]]="","",VLOOKUP(A1436,COPOMs!B:H,7)+prêmio_de_risco)</f>
        <v/>
      </c>
      <c r="I1436" s="3" t="str">
        <f>IF(Table1[[#This Row],[Tesouro Selic: Cenário 2]]="","",(H1436+1)^(1/252))</f>
        <v/>
      </c>
      <c r="J1436" s="2" t="str">
        <f>IF(Table1[[#This Row],[Column6]]="","",(1+J1435)*(I1436)-1)</f>
        <v/>
      </c>
      <c r="K1436" s="1" t="str">
        <f>IF(Table1[[#This Row],[Column1]]="","",VLOOKUP(A1436,COPOMs!B:K,10)+prêmio_de_risco)</f>
        <v/>
      </c>
      <c r="L1436" s="3" t="str">
        <f>IF(Table1[[#This Row],[Tesouro Selic: Cenário 3]]="","",(K1436+1)^(1/252))</f>
        <v/>
      </c>
      <c r="M1436" s="2" t="str">
        <f>IF(Table1[[#This Row],[Column8]]="","",(1+M1435)*(L1436)-1)</f>
        <v/>
      </c>
    </row>
    <row r="1437" spans="1:13" x14ac:dyDescent="0.25">
      <c r="A1437" s="15" t="str">
        <f t="shared" si="44"/>
        <v/>
      </c>
      <c r="B1437" s="25" t="str">
        <f t="shared" si="45"/>
        <v/>
      </c>
      <c r="C1437" s="3" t="str">
        <f>IF(Table1[[#This Row],[Tesouro Prefixado]]="","",(B1437+1)^(1/252))</f>
        <v/>
      </c>
      <c r="D1437" s="2" t="str">
        <f>IF(Table1[[#This Row],[Column2]]="","",(1+D1436)*(C1437)-1)</f>
        <v/>
      </c>
      <c r="E1437" s="1" t="str">
        <f>IF(Table1[[#This Row],[Column1]]="","",VLOOKUP(A1437,COPOMs!B:E,4)+prêmio_de_risco)</f>
        <v/>
      </c>
      <c r="F1437" s="3" t="str">
        <f>IF(Table1[[#This Row],[Tesouro Selic: Cenário 1]]="","",(E1437+1)^(1/252))</f>
        <v/>
      </c>
      <c r="G1437" s="2" t="str">
        <f>IF(Table1[[#This Row],[Column4]]="","",(1+G1436)*(F1437)-1)</f>
        <v/>
      </c>
      <c r="H1437" s="1" t="str">
        <f>IF(Table1[[#This Row],[Column1]]="","",VLOOKUP(A1437,COPOMs!B:H,7)+prêmio_de_risco)</f>
        <v/>
      </c>
      <c r="I1437" s="3" t="str">
        <f>IF(Table1[[#This Row],[Tesouro Selic: Cenário 2]]="","",(H1437+1)^(1/252))</f>
        <v/>
      </c>
      <c r="J1437" s="2" t="str">
        <f>IF(Table1[[#This Row],[Column6]]="","",(1+J1436)*(I1437)-1)</f>
        <v/>
      </c>
      <c r="K1437" s="1" t="str">
        <f>IF(Table1[[#This Row],[Column1]]="","",VLOOKUP(A1437,COPOMs!B:K,10)+prêmio_de_risco)</f>
        <v/>
      </c>
      <c r="L1437" s="3" t="str">
        <f>IF(Table1[[#This Row],[Tesouro Selic: Cenário 3]]="","",(K1437+1)^(1/252))</f>
        <v/>
      </c>
      <c r="M1437" s="2" t="str">
        <f>IF(Table1[[#This Row],[Column8]]="","",(1+M1436)*(L1437)-1)</f>
        <v/>
      </c>
    </row>
    <row r="1438" spans="1:13" x14ac:dyDescent="0.25">
      <c r="A1438" s="15" t="str">
        <f t="shared" si="44"/>
        <v/>
      </c>
      <c r="B1438" s="25" t="str">
        <f t="shared" si="45"/>
        <v/>
      </c>
      <c r="C1438" s="3" t="str">
        <f>IF(Table1[[#This Row],[Tesouro Prefixado]]="","",(B1438+1)^(1/252))</f>
        <v/>
      </c>
      <c r="D1438" s="2" t="str">
        <f>IF(Table1[[#This Row],[Column2]]="","",(1+D1437)*(C1438)-1)</f>
        <v/>
      </c>
      <c r="E1438" s="1" t="str">
        <f>IF(Table1[[#This Row],[Column1]]="","",VLOOKUP(A1438,COPOMs!B:E,4)+prêmio_de_risco)</f>
        <v/>
      </c>
      <c r="F1438" s="3" t="str">
        <f>IF(Table1[[#This Row],[Tesouro Selic: Cenário 1]]="","",(E1438+1)^(1/252))</f>
        <v/>
      </c>
      <c r="G1438" s="2" t="str">
        <f>IF(Table1[[#This Row],[Column4]]="","",(1+G1437)*(F1438)-1)</f>
        <v/>
      </c>
      <c r="H1438" s="1" t="str">
        <f>IF(Table1[[#This Row],[Column1]]="","",VLOOKUP(A1438,COPOMs!B:H,7)+prêmio_de_risco)</f>
        <v/>
      </c>
      <c r="I1438" s="3" t="str">
        <f>IF(Table1[[#This Row],[Tesouro Selic: Cenário 2]]="","",(H1438+1)^(1/252))</f>
        <v/>
      </c>
      <c r="J1438" s="2" t="str">
        <f>IF(Table1[[#This Row],[Column6]]="","",(1+J1437)*(I1438)-1)</f>
        <v/>
      </c>
      <c r="K1438" s="1" t="str">
        <f>IF(Table1[[#This Row],[Column1]]="","",VLOOKUP(A1438,COPOMs!B:K,10)+prêmio_de_risco)</f>
        <v/>
      </c>
      <c r="L1438" s="3" t="str">
        <f>IF(Table1[[#This Row],[Tesouro Selic: Cenário 3]]="","",(K1438+1)^(1/252))</f>
        <v/>
      </c>
      <c r="M1438" s="2" t="str">
        <f>IF(Table1[[#This Row],[Column8]]="","",(1+M1437)*(L1438)-1)</f>
        <v/>
      </c>
    </row>
    <row r="1439" spans="1:13" x14ac:dyDescent="0.25">
      <c r="A1439" s="15" t="str">
        <f t="shared" si="44"/>
        <v/>
      </c>
      <c r="B1439" s="25" t="str">
        <f t="shared" si="45"/>
        <v/>
      </c>
      <c r="C1439" s="3" t="str">
        <f>IF(Table1[[#This Row],[Tesouro Prefixado]]="","",(B1439+1)^(1/252))</f>
        <v/>
      </c>
      <c r="D1439" s="2" t="str">
        <f>IF(Table1[[#This Row],[Column2]]="","",(1+D1438)*(C1439)-1)</f>
        <v/>
      </c>
      <c r="E1439" s="1" t="str">
        <f>IF(Table1[[#This Row],[Column1]]="","",VLOOKUP(A1439,COPOMs!B:E,4)+prêmio_de_risco)</f>
        <v/>
      </c>
      <c r="F1439" s="3" t="str">
        <f>IF(Table1[[#This Row],[Tesouro Selic: Cenário 1]]="","",(E1439+1)^(1/252))</f>
        <v/>
      </c>
      <c r="G1439" s="2" t="str">
        <f>IF(Table1[[#This Row],[Column4]]="","",(1+G1438)*(F1439)-1)</f>
        <v/>
      </c>
      <c r="H1439" s="1" t="str">
        <f>IF(Table1[[#This Row],[Column1]]="","",VLOOKUP(A1439,COPOMs!B:H,7)+prêmio_de_risco)</f>
        <v/>
      </c>
      <c r="I1439" s="3" t="str">
        <f>IF(Table1[[#This Row],[Tesouro Selic: Cenário 2]]="","",(H1439+1)^(1/252))</f>
        <v/>
      </c>
      <c r="J1439" s="2" t="str">
        <f>IF(Table1[[#This Row],[Column6]]="","",(1+J1438)*(I1439)-1)</f>
        <v/>
      </c>
      <c r="K1439" s="1" t="str">
        <f>IF(Table1[[#This Row],[Column1]]="","",VLOOKUP(A1439,COPOMs!B:K,10)+prêmio_de_risco)</f>
        <v/>
      </c>
      <c r="L1439" s="3" t="str">
        <f>IF(Table1[[#This Row],[Tesouro Selic: Cenário 3]]="","",(K1439+1)^(1/252))</f>
        <v/>
      </c>
      <c r="M1439" s="2" t="str">
        <f>IF(Table1[[#This Row],[Column8]]="","",(1+M1438)*(L1439)-1)</f>
        <v/>
      </c>
    </row>
    <row r="1440" spans="1:13" x14ac:dyDescent="0.25">
      <c r="A1440" s="15" t="str">
        <f t="shared" si="44"/>
        <v/>
      </c>
      <c r="B1440" s="25" t="str">
        <f t="shared" si="45"/>
        <v/>
      </c>
      <c r="C1440" s="3" t="str">
        <f>IF(Table1[[#This Row],[Tesouro Prefixado]]="","",(B1440+1)^(1/252))</f>
        <v/>
      </c>
      <c r="D1440" s="2" t="str">
        <f>IF(Table1[[#This Row],[Column2]]="","",(1+D1439)*(C1440)-1)</f>
        <v/>
      </c>
      <c r="E1440" s="1" t="str">
        <f>IF(Table1[[#This Row],[Column1]]="","",VLOOKUP(A1440,COPOMs!B:E,4)+prêmio_de_risco)</f>
        <v/>
      </c>
      <c r="F1440" s="3" t="str">
        <f>IF(Table1[[#This Row],[Tesouro Selic: Cenário 1]]="","",(E1440+1)^(1/252))</f>
        <v/>
      </c>
      <c r="G1440" s="2" t="str">
        <f>IF(Table1[[#This Row],[Column4]]="","",(1+G1439)*(F1440)-1)</f>
        <v/>
      </c>
      <c r="H1440" s="1" t="str">
        <f>IF(Table1[[#This Row],[Column1]]="","",VLOOKUP(A1440,COPOMs!B:H,7)+prêmio_de_risco)</f>
        <v/>
      </c>
      <c r="I1440" s="3" t="str">
        <f>IF(Table1[[#This Row],[Tesouro Selic: Cenário 2]]="","",(H1440+1)^(1/252))</f>
        <v/>
      </c>
      <c r="J1440" s="2" t="str">
        <f>IF(Table1[[#This Row],[Column6]]="","",(1+J1439)*(I1440)-1)</f>
        <v/>
      </c>
      <c r="K1440" s="1" t="str">
        <f>IF(Table1[[#This Row],[Column1]]="","",VLOOKUP(A1440,COPOMs!B:K,10)+prêmio_de_risco)</f>
        <v/>
      </c>
      <c r="L1440" s="3" t="str">
        <f>IF(Table1[[#This Row],[Tesouro Selic: Cenário 3]]="","",(K1440+1)^(1/252))</f>
        <v/>
      </c>
      <c r="M1440" s="2" t="str">
        <f>IF(Table1[[#This Row],[Column8]]="","",(1+M1439)*(L1440)-1)</f>
        <v/>
      </c>
    </row>
    <row r="1441" spans="1:13" x14ac:dyDescent="0.25">
      <c r="A1441" s="15" t="str">
        <f t="shared" si="44"/>
        <v/>
      </c>
      <c r="B1441" s="25" t="str">
        <f t="shared" si="45"/>
        <v/>
      </c>
      <c r="C1441" s="3" t="str">
        <f>IF(Table1[[#This Row],[Tesouro Prefixado]]="","",(B1441+1)^(1/252))</f>
        <v/>
      </c>
      <c r="D1441" s="2" t="str">
        <f>IF(Table1[[#This Row],[Column2]]="","",(1+D1440)*(C1441)-1)</f>
        <v/>
      </c>
      <c r="E1441" s="1" t="str">
        <f>IF(Table1[[#This Row],[Column1]]="","",VLOOKUP(A1441,COPOMs!B:E,4)+prêmio_de_risco)</f>
        <v/>
      </c>
      <c r="F1441" s="3" t="str">
        <f>IF(Table1[[#This Row],[Tesouro Selic: Cenário 1]]="","",(E1441+1)^(1/252))</f>
        <v/>
      </c>
      <c r="G1441" s="2" t="str">
        <f>IF(Table1[[#This Row],[Column4]]="","",(1+G1440)*(F1441)-1)</f>
        <v/>
      </c>
      <c r="H1441" s="1" t="str">
        <f>IF(Table1[[#This Row],[Column1]]="","",VLOOKUP(A1441,COPOMs!B:H,7)+prêmio_de_risco)</f>
        <v/>
      </c>
      <c r="I1441" s="3" t="str">
        <f>IF(Table1[[#This Row],[Tesouro Selic: Cenário 2]]="","",(H1441+1)^(1/252))</f>
        <v/>
      </c>
      <c r="J1441" s="2" t="str">
        <f>IF(Table1[[#This Row],[Column6]]="","",(1+J1440)*(I1441)-1)</f>
        <v/>
      </c>
      <c r="K1441" s="1" t="str">
        <f>IF(Table1[[#This Row],[Column1]]="","",VLOOKUP(A1441,COPOMs!B:K,10)+prêmio_de_risco)</f>
        <v/>
      </c>
      <c r="L1441" s="3" t="str">
        <f>IF(Table1[[#This Row],[Tesouro Selic: Cenário 3]]="","",(K1441+1)^(1/252))</f>
        <v/>
      </c>
      <c r="M1441" s="2" t="str">
        <f>IF(Table1[[#This Row],[Column8]]="","",(1+M1440)*(L1441)-1)</f>
        <v/>
      </c>
    </row>
    <row r="1442" spans="1:13" x14ac:dyDescent="0.25">
      <c r="A1442" s="15" t="str">
        <f t="shared" si="44"/>
        <v/>
      </c>
      <c r="B1442" s="25" t="str">
        <f t="shared" si="45"/>
        <v/>
      </c>
      <c r="C1442" s="3" t="str">
        <f>IF(Table1[[#This Row],[Tesouro Prefixado]]="","",(B1442+1)^(1/252))</f>
        <v/>
      </c>
      <c r="D1442" s="2" t="str">
        <f>IF(Table1[[#This Row],[Column2]]="","",(1+D1441)*(C1442)-1)</f>
        <v/>
      </c>
      <c r="E1442" s="1" t="str">
        <f>IF(Table1[[#This Row],[Column1]]="","",VLOOKUP(A1442,COPOMs!B:E,4)+prêmio_de_risco)</f>
        <v/>
      </c>
      <c r="F1442" s="3" t="str">
        <f>IF(Table1[[#This Row],[Tesouro Selic: Cenário 1]]="","",(E1442+1)^(1/252))</f>
        <v/>
      </c>
      <c r="G1442" s="2" t="str">
        <f>IF(Table1[[#This Row],[Column4]]="","",(1+G1441)*(F1442)-1)</f>
        <v/>
      </c>
      <c r="H1442" s="1" t="str">
        <f>IF(Table1[[#This Row],[Column1]]="","",VLOOKUP(A1442,COPOMs!B:H,7)+prêmio_de_risco)</f>
        <v/>
      </c>
      <c r="I1442" s="3" t="str">
        <f>IF(Table1[[#This Row],[Tesouro Selic: Cenário 2]]="","",(H1442+1)^(1/252))</f>
        <v/>
      </c>
      <c r="J1442" s="2" t="str">
        <f>IF(Table1[[#This Row],[Column6]]="","",(1+J1441)*(I1442)-1)</f>
        <v/>
      </c>
      <c r="K1442" s="1" t="str">
        <f>IF(Table1[[#This Row],[Column1]]="","",VLOOKUP(A1442,COPOMs!B:K,10)+prêmio_de_risco)</f>
        <v/>
      </c>
      <c r="L1442" s="3" t="str">
        <f>IF(Table1[[#This Row],[Tesouro Selic: Cenário 3]]="","",(K1442+1)^(1/252))</f>
        <v/>
      </c>
      <c r="M1442" s="2" t="str">
        <f>IF(Table1[[#This Row],[Column8]]="","",(1+M1441)*(L1442)-1)</f>
        <v/>
      </c>
    </row>
    <row r="1443" spans="1:13" x14ac:dyDescent="0.25">
      <c r="A1443" s="15" t="str">
        <f t="shared" si="44"/>
        <v/>
      </c>
      <c r="B1443" s="25" t="str">
        <f t="shared" si="45"/>
        <v/>
      </c>
      <c r="C1443" s="3" t="str">
        <f>IF(Table1[[#This Row],[Tesouro Prefixado]]="","",(B1443+1)^(1/252))</f>
        <v/>
      </c>
      <c r="D1443" s="2" t="str">
        <f>IF(Table1[[#This Row],[Column2]]="","",(1+D1442)*(C1443)-1)</f>
        <v/>
      </c>
      <c r="E1443" s="1" t="str">
        <f>IF(Table1[[#This Row],[Column1]]="","",VLOOKUP(A1443,COPOMs!B:E,4)+prêmio_de_risco)</f>
        <v/>
      </c>
      <c r="F1443" s="3" t="str">
        <f>IF(Table1[[#This Row],[Tesouro Selic: Cenário 1]]="","",(E1443+1)^(1/252))</f>
        <v/>
      </c>
      <c r="G1443" s="2" t="str">
        <f>IF(Table1[[#This Row],[Column4]]="","",(1+G1442)*(F1443)-1)</f>
        <v/>
      </c>
      <c r="H1443" s="1" t="str">
        <f>IF(Table1[[#This Row],[Column1]]="","",VLOOKUP(A1443,COPOMs!B:H,7)+prêmio_de_risco)</f>
        <v/>
      </c>
      <c r="I1443" s="3" t="str">
        <f>IF(Table1[[#This Row],[Tesouro Selic: Cenário 2]]="","",(H1443+1)^(1/252))</f>
        <v/>
      </c>
      <c r="J1443" s="2" t="str">
        <f>IF(Table1[[#This Row],[Column6]]="","",(1+J1442)*(I1443)-1)</f>
        <v/>
      </c>
      <c r="K1443" s="1" t="str">
        <f>IF(Table1[[#This Row],[Column1]]="","",VLOOKUP(A1443,COPOMs!B:K,10)+prêmio_de_risco)</f>
        <v/>
      </c>
      <c r="L1443" s="3" t="str">
        <f>IF(Table1[[#This Row],[Tesouro Selic: Cenário 3]]="","",(K1443+1)^(1/252))</f>
        <v/>
      </c>
      <c r="M1443" s="2" t="str">
        <f>IF(Table1[[#This Row],[Column8]]="","",(1+M1442)*(L1443)-1)</f>
        <v/>
      </c>
    </row>
    <row r="1444" spans="1:13" x14ac:dyDescent="0.25">
      <c r="A1444" s="15" t="str">
        <f t="shared" si="44"/>
        <v/>
      </c>
      <c r="B1444" s="25" t="str">
        <f t="shared" si="45"/>
        <v/>
      </c>
      <c r="C1444" s="3" t="str">
        <f>IF(Table1[[#This Row],[Tesouro Prefixado]]="","",(B1444+1)^(1/252))</f>
        <v/>
      </c>
      <c r="D1444" s="2" t="str">
        <f>IF(Table1[[#This Row],[Column2]]="","",(1+D1443)*(C1444)-1)</f>
        <v/>
      </c>
      <c r="E1444" s="1" t="str">
        <f>IF(Table1[[#This Row],[Column1]]="","",VLOOKUP(A1444,COPOMs!B:E,4)+prêmio_de_risco)</f>
        <v/>
      </c>
      <c r="F1444" s="3" t="str">
        <f>IF(Table1[[#This Row],[Tesouro Selic: Cenário 1]]="","",(E1444+1)^(1/252))</f>
        <v/>
      </c>
      <c r="G1444" s="2" t="str">
        <f>IF(Table1[[#This Row],[Column4]]="","",(1+G1443)*(F1444)-1)</f>
        <v/>
      </c>
      <c r="H1444" s="1" t="str">
        <f>IF(Table1[[#This Row],[Column1]]="","",VLOOKUP(A1444,COPOMs!B:H,7)+prêmio_de_risco)</f>
        <v/>
      </c>
      <c r="I1444" s="3" t="str">
        <f>IF(Table1[[#This Row],[Tesouro Selic: Cenário 2]]="","",(H1444+1)^(1/252))</f>
        <v/>
      </c>
      <c r="J1444" s="2" t="str">
        <f>IF(Table1[[#This Row],[Column6]]="","",(1+J1443)*(I1444)-1)</f>
        <v/>
      </c>
      <c r="K1444" s="1" t="str">
        <f>IF(Table1[[#This Row],[Column1]]="","",VLOOKUP(A1444,COPOMs!B:K,10)+prêmio_de_risco)</f>
        <v/>
      </c>
      <c r="L1444" s="3" t="str">
        <f>IF(Table1[[#This Row],[Tesouro Selic: Cenário 3]]="","",(K1444+1)^(1/252))</f>
        <v/>
      </c>
      <c r="M1444" s="2" t="str">
        <f>IF(Table1[[#This Row],[Column8]]="","",(1+M1443)*(L1444)-1)</f>
        <v/>
      </c>
    </row>
    <row r="1445" spans="1:13" x14ac:dyDescent="0.25">
      <c r="A1445" s="15" t="str">
        <f t="shared" si="44"/>
        <v/>
      </c>
      <c r="B1445" s="25" t="str">
        <f t="shared" si="45"/>
        <v/>
      </c>
      <c r="C1445" s="3" t="str">
        <f>IF(Table1[[#This Row],[Tesouro Prefixado]]="","",(B1445+1)^(1/252))</f>
        <v/>
      </c>
      <c r="D1445" s="2" t="str">
        <f>IF(Table1[[#This Row],[Column2]]="","",(1+D1444)*(C1445)-1)</f>
        <v/>
      </c>
      <c r="E1445" s="1" t="str">
        <f>IF(Table1[[#This Row],[Column1]]="","",VLOOKUP(A1445,COPOMs!B:E,4)+prêmio_de_risco)</f>
        <v/>
      </c>
      <c r="F1445" s="3" t="str">
        <f>IF(Table1[[#This Row],[Tesouro Selic: Cenário 1]]="","",(E1445+1)^(1/252))</f>
        <v/>
      </c>
      <c r="G1445" s="2" t="str">
        <f>IF(Table1[[#This Row],[Column4]]="","",(1+G1444)*(F1445)-1)</f>
        <v/>
      </c>
      <c r="H1445" s="1" t="str">
        <f>IF(Table1[[#This Row],[Column1]]="","",VLOOKUP(A1445,COPOMs!B:H,7)+prêmio_de_risco)</f>
        <v/>
      </c>
      <c r="I1445" s="3" t="str">
        <f>IF(Table1[[#This Row],[Tesouro Selic: Cenário 2]]="","",(H1445+1)^(1/252))</f>
        <v/>
      </c>
      <c r="J1445" s="2" t="str">
        <f>IF(Table1[[#This Row],[Column6]]="","",(1+J1444)*(I1445)-1)</f>
        <v/>
      </c>
      <c r="K1445" s="1" t="str">
        <f>IF(Table1[[#This Row],[Column1]]="","",VLOOKUP(A1445,COPOMs!B:K,10)+prêmio_de_risco)</f>
        <v/>
      </c>
      <c r="L1445" s="3" t="str">
        <f>IF(Table1[[#This Row],[Tesouro Selic: Cenário 3]]="","",(K1445+1)^(1/252))</f>
        <v/>
      </c>
      <c r="M1445" s="2" t="str">
        <f>IF(Table1[[#This Row],[Column8]]="","",(1+M1444)*(L1445)-1)</f>
        <v/>
      </c>
    </row>
    <row r="1446" spans="1:13" x14ac:dyDescent="0.25">
      <c r="A1446" s="15" t="str">
        <f t="shared" si="44"/>
        <v/>
      </c>
      <c r="B1446" s="25" t="str">
        <f t="shared" si="45"/>
        <v/>
      </c>
      <c r="C1446" s="3" t="str">
        <f>IF(Table1[[#This Row],[Tesouro Prefixado]]="","",(B1446+1)^(1/252))</f>
        <v/>
      </c>
      <c r="D1446" s="2" t="str">
        <f>IF(Table1[[#This Row],[Column2]]="","",(1+D1445)*(C1446)-1)</f>
        <v/>
      </c>
      <c r="E1446" s="1" t="str">
        <f>IF(Table1[[#This Row],[Column1]]="","",VLOOKUP(A1446,COPOMs!B:E,4)+prêmio_de_risco)</f>
        <v/>
      </c>
      <c r="F1446" s="3" t="str">
        <f>IF(Table1[[#This Row],[Tesouro Selic: Cenário 1]]="","",(E1446+1)^(1/252))</f>
        <v/>
      </c>
      <c r="G1446" s="2" t="str">
        <f>IF(Table1[[#This Row],[Column4]]="","",(1+G1445)*(F1446)-1)</f>
        <v/>
      </c>
      <c r="H1446" s="1" t="str">
        <f>IF(Table1[[#This Row],[Column1]]="","",VLOOKUP(A1446,COPOMs!B:H,7)+prêmio_de_risco)</f>
        <v/>
      </c>
      <c r="I1446" s="3" t="str">
        <f>IF(Table1[[#This Row],[Tesouro Selic: Cenário 2]]="","",(H1446+1)^(1/252))</f>
        <v/>
      </c>
      <c r="J1446" s="2" t="str">
        <f>IF(Table1[[#This Row],[Column6]]="","",(1+J1445)*(I1446)-1)</f>
        <v/>
      </c>
      <c r="K1446" s="1" t="str">
        <f>IF(Table1[[#This Row],[Column1]]="","",VLOOKUP(A1446,COPOMs!B:K,10)+prêmio_de_risco)</f>
        <v/>
      </c>
      <c r="L1446" s="3" t="str">
        <f>IF(Table1[[#This Row],[Tesouro Selic: Cenário 3]]="","",(K1446+1)^(1/252))</f>
        <v/>
      </c>
      <c r="M1446" s="2" t="str">
        <f>IF(Table1[[#This Row],[Column8]]="","",(1+M1445)*(L1446)-1)</f>
        <v/>
      </c>
    </row>
    <row r="1447" spans="1:13" x14ac:dyDescent="0.25">
      <c r="A1447" s="15" t="str">
        <f t="shared" si="44"/>
        <v/>
      </c>
      <c r="B1447" s="25" t="str">
        <f t="shared" si="45"/>
        <v/>
      </c>
      <c r="C1447" s="3" t="str">
        <f>IF(Table1[[#This Row],[Tesouro Prefixado]]="","",(B1447+1)^(1/252))</f>
        <v/>
      </c>
      <c r="D1447" s="2" t="str">
        <f>IF(Table1[[#This Row],[Column2]]="","",(1+D1446)*(C1447)-1)</f>
        <v/>
      </c>
      <c r="E1447" s="1" t="str">
        <f>IF(Table1[[#This Row],[Column1]]="","",VLOOKUP(A1447,COPOMs!B:E,4)+prêmio_de_risco)</f>
        <v/>
      </c>
      <c r="F1447" s="3" t="str">
        <f>IF(Table1[[#This Row],[Tesouro Selic: Cenário 1]]="","",(E1447+1)^(1/252))</f>
        <v/>
      </c>
      <c r="G1447" s="2" t="str">
        <f>IF(Table1[[#This Row],[Column4]]="","",(1+G1446)*(F1447)-1)</f>
        <v/>
      </c>
      <c r="H1447" s="1" t="str">
        <f>IF(Table1[[#This Row],[Column1]]="","",VLOOKUP(A1447,COPOMs!B:H,7)+prêmio_de_risco)</f>
        <v/>
      </c>
      <c r="I1447" s="3" t="str">
        <f>IF(Table1[[#This Row],[Tesouro Selic: Cenário 2]]="","",(H1447+1)^(1/252))</f>
        <v/>
      </c>
      <c r="J1447" s="2" t="str">
        <f>IF(Table1[[#This Row],[Column6]]="","",(1+J1446)*(I1447)-1)</f>
        <v/>
      </c>
      <c r="K1447" s="1" t="str">
        <f>IF(Table1[[#This Row],[Column1]]="","",VLOOKUP(A1447,COPOMs!B:K,10)+prêmio_de_risco)</f>
        <v/>
      </c>
      <c r="L1447" s="3" t="str">
        <f>IF(Table1[[#This Row],[Tesouro Selic: Cenário 3]]="","",(K1447+1)^(1/252))</f>
        <v/>
      </c>
      <c r="M1447" s="2" t="str">
        <f>IF(Table1[[#This Row],[Column8]]="","",(1+M1446)*(L1447)-1)</f>
        <v/>
      </c>
    </row>
    <row r="1448" spans="1:13" x14ac:dyDescent="0.25">
      <c r="A1448" s="15" t="str">
        <f t="shared" si="44"/>
        <v/>
      </c>
      <c r="B1448" s="25" t="str">
        <f t="shared" si="45"/>
        <v/>
      </c>
      <c r="C1448" s="3" t="str">
        <f>IF(Table1[[#This Row],[Tesouro Prefixado]]="","",(B1448+1)^(1/252))</f>
        <v/>
      </c>
      <c r="D1448" s="2" t="str">
        <f>IF(Table1[[#This Row],[Column2]]="","",(1+D1447)*(C1448)-1)</f>
        <v/>
      </c>
      <c r="E1448" s="1" t="str">
        <f>IF(Table1[[#This Row],[Column1]]="","",VLOOKUP(A1448,COPOMs!B:E,4)+prêmio_de_risco)</f>
        <v/>
      </c>
      <c r="F1448" s="3" t="str">
        <f>IF(Table1[[#This Row],[Tesouro Selic: Cenário 1]]="","",(E1448+1)^(1/252))</f>
        <v/>
      </c>
      <c r="G1448" s="2" t="str">
        <f>IF(Table1[[#This Row],[Column4]]="","",(1+G1447)*(F1448)-1)</f>
        <v/>
      </c>
      <c r="H1448" s="1" t="str">
        <f>IF(Table1[[#This Row],[Column1]]="","",VLOOKUP(A1448,COPOMs!B:H,7)+prêmio_de_risco)</f>
        <v/>
      </c>
      <c r="I1448" s="3" t="str">
        <f>IF(Table1[[#This Row],[Tesouro Selic: Cenário 2]]="","",(H1448+1)^(1/252))</f>
        <v/>
      </c>
      <c r="J1448" s="2" t="str">
        <f>IF(Table1[[#This Row],[Column6]]="","",(1+J1447)*(I1448)-1)</f>
        <v/>
      </c>
      <c r="K1448" s="1" t="str">
        <f>IF(Table1[[#This Row],[Column1]]="","",VLOOKUP(A1448,COPOMs!B:K,10)+prêmio_de_risco)</f>
        <v/>
      </c>
      <c r="L1448" s="3" t="str">
        <f>IF(Table1[[#This Row],[Tesouro Selic: Cenário 3]]="","",(K1448+1)^(1/252))</f>
        <v/>
      </c>
      <c r="M1448" s="2" t="str">
        <f>IF(Table1[[#This Row],[Column8]]="","",(1+M1447)*(L1448)-1)</f>
        <v/>
      </c>
    </row>
    <row r="1449" spans="1:13" x14ac:dyDescent="0.25">
      <c r="A1449" s="15" t="str">
        <f t="shared" si="44"/>
        <v/>
      </c>
      <c r="B1449" s="25" t="str">
        <f t="shared" si="45"/>
        <v/>
      </c>
      <c r="C1449" s="3" t="str">
        <f>IF(Table1[[#This Row],[Tesouro Prefixado]]="","",(B1449+1)^(1/252))</f>
        <v/>
      </c>
      <c r="D1449" s="2" t="str">
        <f>IF(Table1[[#This Row],[Column2]]="","",(1+D1448)*(C1449)-1)</f>
        <v/>
      </c>
      <c r="E1449" s="1" t="str">
        <f>IF(Table1[[#This Row],[Column1]]="","",VLOOKUP(A1449,COPOMs!B:E,4)+prêmio_de_risco)</f>
        <v/>
      </c>
      <c r="F1449" s="3" t="str">
        <f>IF(Table1[[#This Row],[Tesouro Selic: Cenário 1]]="","",(E1449+1)^(1/252))</f>
        <v/>
      </c>
      <c r="G1449" s="2" t="str">
        <f>IF(Table1[[#This Row],[Column4]]="","",(1+G1448)*(F1449)-1)</f>
        <v/>
      </c>
      <c r="H1449" s="1" t="str">
        <f>IF(Table1[[#This Row],[Column1]]="","",VLOOKUP(A1449,COPOMs!B:H,7)+prêmio_de_risco)</f>
        <v/>
      </c>
      <c r="I1449" s="3" t="str">
        <f>IF(Table1[[#This Row],[Tesouro Selic: Cenário 2]]="","",(H1449+1)^(1/252))</f>
        <v/>
      </c>
      <c r="J1449" s="2" t="str">
        <f>IF(Table1[[#This Row],[Column6]]="","",(1+J1448)*(I1449)-1)</f>
        <v/>
      </c>
      <c r="K1449" s="1" t="str">
        <f>IF(Table1[[#This Row],[Column1]]="","",VLOOKUP(A1449,COPOMs!B:K,10)+prêmio_de_risco)</f>
        <v/>
      </c>
      <c r="L1449" s="3" t="str">
        <f>IF(Table1[[#This Row],[Tesouro Selic: Cenário 3]]="","",(K1449+1)^(1/252))</f>
        <v/>
      </c>
      <c r="M1449" s="2" t="str">
        <f>IF(Table1[[#This Row],[Column8]]="","",(1+M1448)*(L1449)-1)</f>
        <v/>
      </c>
    </row>
    <row r="1450" spans="1:13" x14ac:dyDescent="0.25">
      <c r="A1450" s="15" t="str">
        <f t="shared" si="44"/>
        <v/>
      </c>
      <c r="B1450" s="25" t="str">
        <f t="shared" si="45"/>
        <v/>
      </c>
      <c r="C1450" s="3" t="str">
        <f>IF(Table1[[#This Row],[Tesouro Prefixado]]="","",(B1450+1)^(1/252))</f>
        <v/>
      </c>
      <c r="D1450" s="2" t="str">
        <f>IF(Table1[[#This Row],[Column2]]="","",(1+D1449)*(C1450)-1)</f>
        <v/>
      </c>
      <c r="E1450" s="1" t="str">
        <f>IF(Table1[[#This Row],[Column1]]="","",VLOOKUP(A1450,COPOMs!B:E,4)+prêmio_de_risco)</f>
        <v/>
      </c>
      <c r="F1450" s="3" t="str">
        <f>IF(Table1[[#This Row],[Tesouro Selic: Cenário 1]]="","",(E1450+1)^(1/252))</f>
        <v/>
      </c>
      <c r="G1450" s="2" t="str">
        <f>IF(Table1[[#This Row],[Column4]]="","",(1+G1449)*(F1450)-1)</f>
        <v/>
      </c>
      <c r="H1450" s="1" t="str">
        <f>IF(Table1[[#This Row],[Column1]]="","",VLOOKUP(A1450,COPOMs!B:H,7)+prêmio_de_risco)</f>
        <v/>
      </c>
      <c r="I1450" s="3" t="str">
        <f>IF(Table1[[#This Row],[Tesouro Selic: Cenário 2]]="","",(H1450+1)^(1/252))</f>
        <v/>
      </c>
      <c r="J1450" s="2" t="str">
        <f>IF(Table1[[#This Row],[Column6]]="","",(1+J1449)*(I1450)-1)</f>
        <v/>
      </c>
      <c r="K1450" s="1" t="str">
        <f>IF(Table1[[#This Row],[Column1]]="","",VLOOKUP(A1450,COPOMs!B:K,10)+prêmio_de_risco)</f>
        <v/>
      </c>
      <c r="L1450" s="3" t="str">
        <f>IF(Table1[[#This Row],[Tesouro Selic: Cenário 3]]="","",(K1450+1)^(1/252))</f>
        <v/>
      </c>
      <c r="M1450" s="2" t="str">
        <f>IF(Table1[[#This Row],[Column8]]="","",(1+M1449)*(L1450)-1)</f>
        <v/>
      </c>
    </row>
    <row r="1451" spans="1:13" x14ac:dyDescent="0.25">
      <c r="A1451" s="15" t="str">
        <f t="shared" si="44"/>
        <v/>
      </c>
      <c r="B1451" s="25" t="str">
        <f t="shared" si="45"/>
        <v/>
      </c>
      <c r="C1451" s="3" t="str">
        <f>IF(Table1[[#This Row],[Tesouro Prefixado]]="","",(B1451+1)^(1/252))</f>
        <v/>
      </c>
      <c r="D1451" s="2" t="str">
        <f>IF(Table1[[#This Row],[Column2]]="","",(1+D1450)*(C1451)-1)</f>
        <v/>
      </c>
      <c r="E1451" s="1" t="str">
        <f>IF(Table1[[#This Row],[Column1]]="","",VLOOKUP(A1451,COPOMs!B:E,4)+prêmio_de_risco)</f>
        <v/>
      </c>
      <c r="F1451" s="3" t="str">
        <f>IF(Table1[[#This Row],[Tesouro Selic: Cenário 1]]="","",(E1451+1)^(1/252))</f>
        <v/>
      </c>
      <c r="G1451" s="2" t="str">
        <f>IF(Table1[[#This Row],[Column4]]="","",(1+G1450)*(F1451)-1)</f>
        <v/>
      </c>
      <c r="H1451" s="1" t="str">
        <f>IF(Table1[[#This Row],[Column1]]="","",VLOOKUP(A1451,COPOMs!B:H,7)+prêmio_de_risco)</f>
        <v/>
      </c>
      <c r="I1451" s="3" t="str">
        <f>IF(Table1[[#This Row],[Tesouro Selic: Cenário 2]]="","",(H1451+1)^(1/252))</f>
        <v/>
      </c>
      <c r="J1451" s="2" t="str">
        <f>IF(Table1[[#This Row],[Column6]]="","",(1+J1450)*(I1451)-1)</f>
        <v/>
      </c>
      <c r="K1451" s="1" t="str">
        <f>IF(Table1[[#This Row],[Column1]]="","",VLOOKUP(A1451,COPOMs!B:K,10)+prêmio_de_risco)</f>
        <v/>
      </c>
      <c r="L1451" s="3" t="str">
        <f>IF(Table1[[#This Row],[Tesouro Selic: Cenário 3]]="","",(K1451+1)^(1/252))</f>
        <v/>
      </c>
      <c r="M1451" s="2" t="str">
        <f>IF(Table1[[#This Row],[Column8]]="","",(1+M1450)*(L1451)-1)</f>
        <v/>
      </c>
    </row>
    <row r="1452" spans="1:13" x14ac:dyDescent="0.25">
      <c r="A1452" s="15" t="str">
        <f t="shared" si="44"/>
        <v/>
      </c>
      <c r="B1452" s="25" t="str">
        <f t="shared" si="45"/>
        <v/>
      </c>
      <c r="C1452" s="3" t="str">
        <f>IF(Table1[[#This Row],[Tesouro Prefixado]]="","",(B1452+1)^(1/252))</f>
        <v/>
      </c>
      <c r="D1452" s="2" t="str">
        <f>IF(Table1[[#This Row],[Column2]]="","",(1+D1451)*(C1452)-1)</f>
        <v/>
      </c>
      <c r="E1452" s="1" t="str">
        <f>IF(Table1[[#This Row],[Column1]]="","",VLOOKUP(A1452,COPOMs!B:E,4)+prêmio_de_risco)</f>
        <v/>
      </c>
      <c r="F1452" s="3" t="str">
        <f>IF(Table1[[#This Row],[Tesouro Selic: Cenário 1]]="","",(E1452+1)^(1/252))</f>
        <v/>
      </c>
      <c r="G1452" s="2" t="str">
        <f>IF(Table1[[#This Row],[Column4]]="","",(1+G1451)*(F1452)-1)</f>
        <v/>
      </c>
      <c r="H1452" s="1" t="str">
        <f>IF(Table1[[#This Row],[Column1]]="","",VLOOKUP(A1452,COPOMs!B:H,7)+prêmio_de_risco)</f>
        <v/>
      </c>
      <c r="I1452" s="3" t="str">
        <f>IF(Table1[[#This Row],[Tesouro Selic: Cenário 2]]="","",(H1452+1)^(1/252))</f>
        <v/>
      </c>
      <c r="J1452" s="2" t="str">
        <f>IF(Table1[[#This Row],[Column6]]="","",(1+J1451)*(I1452)-1)</f>
        <v/>
      </c>
      <c r="K1452" s="1" t="str">
        <f>IF(Table1[[#This Row],[Column1]]="","",VLOOKUP(A1452,COPOMs!B:K,10)+prêmio_de_risco)</f>
        <v/>
      </c>
      <c r="L1452" s="3" t="str">
        <f>IF(Table1[[#This Row],[Tesouro Selic: Cenário 3]]="","",(K1452+1)^(1/252))</f>
        <v/>
      </c>
      <c r="M1452" s="2" t="str">
        <f>IF(Table1[[#This Row],[Column8]]="","",(1+M1451)*(L1452)-1)</f>
        <v/>
      </c>
    </row>
    <row r="1453" spans="1:13" x14ac:dyDescent="0.25">
      <c r="A1453" s="15" t="str">
        <f t="shared" si="44"/>
        <v/>
      </c>
      <c r="B1453" s="25" t="str">
        <f t="shared" si="45"/>
        <v/>
      </c>
      <c r="C1453" s="3" t="str">
        <f>IF(Table1[[#This Row],[Tesouro Prefixado]]="","",(B1453+1)^(1/252))</f>
        <v/>
      </c>
      <c r="D1453" s="2" t="str">
        <f>IF(Table1[[#This Row],[Column2]]="","",(1+D1452)*(C1453)-1)</f>
        <v/>
      </c>
      <c r="E1453" s="1" t="str">
        <f>IF(Table1[[#This Row],[Column1]]="","",VLOOKUP(A1453,COPOMs!B:E,4)+prêmio_de_risco)</f>
        <v/>
      </c>
      <c r="F1453" s="3" t="str">
        <f>IF(Table1[[#This Row],[Tesouro Selic: Cenário 1]]="","",(E1453+1)^(1/252))</f>
        <v/>
      </c>
      <c r="G1453" s="2" t="str">
        <f>IF(Table1[[#This Row],[Column4]]="","",(1+G1452)*(F1453)-1)</f>
        <v/>
      </c>
      <c r="H1453" s="1" t="str">
        <f>IF(Table1[[#This Row],[Column1]]="","",VLOOKUP(A1453,COPOMs!B:H,7)+prêmio_de_risco)</f>
        <v/>
      </c>
      <c r="I1453" s="3" t="str">
        <f>IF(Table1[[#This Row],[Tesouro Selic: Cenário 2]]="","",(H1453+1)^(1/252))</f>
        <v/>
      </c>
      <c r="J1453" s="2" t="str">
        <f>IF(Table1[[#This Row],[Column6]]="","",(1+J1452)*(I1453)-1)</f>
        <v/>
      </c>
      <c r="K1453" s="1" t="str">
        <f>IF(Table1[[#This Row],[Column1]]="","",VLOOKUP(A1453,COPOMs!B:K,10)+prêmio_de_risco)</f>
        <v/>
      </c>
      <c r="L1453" s="3" t="str">
        <f>IF(Table1[[#This Row],[Tesouro Selic: Cenário 3]]="","",(K1453+1)^(1/252))</f>
        <v/>
      </c>
      <c r="M1453" s="2" t="str">
        <f>IF(Table1[[#This Row],[Column8]]="","",(1+M1452)*(L1453)-1)</f>
        <v/>
      </c>
    </row>
    <row r="1454" spans="1:13" x14ac:dyDescent="0.25">
      <c r="A1454" s="15" t="str">
        <f t="shared" si="44"/>
        <v/>
      </c>
      <c r="B1454" s="25" t="str">
        <f t="shared" si="45"/>
        <v/>
      </c>
      <c r="C1454" s="3" t="str">
        <f>IF(Table1[[#This Row],[Tesouro Prefixado]]="","",(B1454+1)^(1/252))</f>
        <v/>
      </c>
      <c r="D1454" s="2" t="str">
        <f>IF(Table1[[#This Row],[Column2]]="","",(1+D1453)*(C1454)-1)</f>
        <v/>
      </c>
      <c r="E1454" s="1" t="str">
        <f>IF(Table1[[#This Row],[Column1]]="","",VLOOKUP(A1454,COPOMs!B:E,4)+prêmio_de_risco)</f>
        <v/>
      </c>
      <c r="F1454" s="3" t="str">
        <f>IF(Table1[[#This Row],[Tesouro Selic: Cenário 1]]="","",(E1454+1)^(1/252))</f>
        <v/>
      </c>
      <c r="G1454" s="2" t="str">
        <f>IF(Table1[[#This Row],[Column4]]="","",(1+G1453)*(F1454)-1)</f>
        <v/>
      </c>
      <c r="H1454" s="1" t="str">
        <f>IF(Table1[[#This Row],[Column1]]="","",VLOOKUP(A1454,COPOMs!B:H,7)+prêmio_de_risco)</f>
        <v/>
      </c>
      <c r="I1454" s="3" t="str">
        <f>IF(Table1[[#This Row],[Tesouro Selic: Cenário 2]]="","",(H1454+1)^(1/252))</f>
        <v/>
      </c>
      <c r="J1454" s="2" t="str">
        <f>IF(Table1[[#This Row],[Column6]]="","",(1+J1453)*(I1454)-1)</f>
        <v/>
      </c>
      <c r="K1454" s="1" t="str">
        <f>IF(Table1[[#This Row],[Column1]]="","",VLOOKUP(A1454,COPOMs!B:K,10)+prêmio_de_risco)</f>
        <v/>
      </c>
      <c r="L1454" s="3" t="str">
        <f>IF(Table1[[#This Row],[Tesouro Selic: Cenário 3]]="","",(K1454+1)^(1/252))</f>
        <v/>
      </c>
      <c r="M1454" s="2" t="str">
        <f>IF(Table1[[#This Row],[Column8]]="","",(1+M1453)*(L1454)-1)</f>
        <v/>
      </c>
    </row>
    <row r="1455" spans="1:13" x14ac:dyDescent="0.25">
      <c r="A1455" s="15" t="str">
        <f t="shared" si="44"/>
        <v/>
      </c>
      <c r="B1455" s="25" t="str">
        <f t="shared" si="45"/>
        <v/>
      </c>
      <c r="C1455" s="3" t="str">
        <f>IF(Table1[[#This Row],[Tesouro Prefixado]]="","",(B1455+1)^(1/252))</f>
        <v/>
      </c>
      <c r="D1455" s="2" t="str">
        <f>IF(Table1[[#This Row],[Column2]]="","",(1+D1454)*(C1455)-1)</f>
        <v/>
      </c>
      <c r="E1455" s="1" t="str">
        <f>IF(Table1[[#This Row],[Column1]]="","",VLOOKUP(A1455,COPOMs!B:E,4)+prêmio_de_risco)</f>
        <v/>
      </c>
      <c r="F1455" s="3" t="str">
        <f>IF(Table1[[#This Row],[Tesouro Selic: Cenário 1]]="","",(E1455+1)^(1/252))</f>
        <v/>
      </c>
      <c r="G1455" s="2" t="str">
        <f>IF(Table1[[#This Row],[Column4]]="","",(1+G1454)*(F1455)-1)</f>
        <v/>
      </c>
      <c r="H1455" s="1" t="str">
        <f>IF(Table1[[#This Row],[Column1]]="","",VLOOKUP(A1455,COPOMs!B:H,7)+prêmio_de_risco)</f>
        <v/>
      </c>
      <c r="I1455" s="3" t="str">
        <f>IF(Table1[[#This Row],[Tesouro Selic: Cenário 2]]="","",(H1455+1)^(1/252))</f>
        <v/>
      </c>
      <c r="J1455" s="2" t="str">
        <f>IF(Table1[[#This Row],[Column6]]="","",(1+J1454)*(I1455)-1)</f>
        <v/>
      </c>
      <c r="K1455" s="1" t="str">
        <f>IF(Table1[[#This Row],[Column1]]="","",VLOOKUP(A1455,COPOMs!B:K,10)+prêmio_de_risco)</f>
        <v/>
      </c>
      <c r="L1455" s="3" t="str">
        <f>IF(Table1[[#This Row],[Tesouro Selic: Cenário 3]]="","",(K1455+1)^(1/252))</f>
        <v/>
      </c>
      <c r="M1455" s="2" t="str">
        <f>IF(Table1[[#This Row],[Column8]]="","",(1+M1454)*(L1455)-1)</f>
        <v/>
      </c>
    </row>
    <row r="1456" spans="1:13" x14ac:dyDescent="0.25">
      <c r="A1456" s="15" t="str">
        <f t="shared" si="44"/>
        <v/>
      </c>
      <c r="B1456" s="25" t="str">
        <f t="shared" si="45"/>
        <v/>
      </c>
      <c r="C1456" s="3" t="str">
        <f>IF(Table1[[#This Row],[Tesouro Prefixado]]="","",(B1456+1)^(1/252))</f>
        <v/>
      </c>
      <c r="D1456" s="2" t="str">
        <f>IF(Table1[[#This Row],[Column2]]="","",(1+D1455)*(C1456)-1)</f>
        <v/>
      </c>
      <c r="E1456" s="1" t="str">
        <f>IF(Table1[[#This Row],[Column1]]="","",VLOOKUP(A1456,COPOMs!B:E,4)+prêmio_de_risco)</f>
        <v/>
      </c>
      <c r="F1456" s="3" t="str">
        <f>IF(Table1[[#This Row],[Tesouro Selic: Cenário 1]]="","",(E1456+1)^(1/252))</f>
        <v/>
      </c>
      <c r="G1456" s="2" t="str">
        <f>IF(Table1[[#This Row],[Column4]]="","",(1+G1455)*(F1456)-1)</f>
        <v/>
      </c>
      <c r="H1456" s="1" t="str">
        <f>IF(Table1[[#This Row],[Column1]]="","",VLOOKUP(A1456,COPOMs!B:H,7)+prêmio_de_risco)</f>
        <v/>
      </c>
      <c r="I1456" s="3" t="str">
        <f>IF(Table1[[#This Row],[Tesouro Selic: Cenário 2]]="","",(H1456+1)^(1/252))</f>
        <v/>
      </c>
      <c r="J1456" s="2" t="str">
        <f>IF(Table1[[#This Row],[Column6]]="","",(1+J1455)*(I1456)-1)</f>
        <v/>
      </c>
      <c r="K1456" s="1" t="str">
        <f>IF(Table1[[#This Row],[Column1]]="","",VLOOKUP(A1456,COPOMs!B:K,10)+prêmio_de_risco)</f>
        <v/>
      </c>
      <c r="L1456" s="3" t="str">
        <f>IF(Table1[[#This Row],[Tesouro Selic: Cenário 3]]="","",(K1456+1)^(1/252))</f>
        <v/>
      </c>
      <c r="M1456" s="2" t="str">
        <f>IF(Table1[[#This Row],[Column8]]="","",(1+M1455)*(L1456)-1)</f>
        <v/>
      </c>
    </row>
    <row r="1457" spans="1:13" x14ac:dyDescent="0.25">
      <c r="A1457" s="15" t="str">
        <f t="shared" si="44"/>
        <v/>
      </c>
      <c r="B1457" s="25" t="str">
        <f t="shared" si="45"/>
        <v/>
      </c>
      <c r="C1457" s="3" t="str">
        <f>IF(Table1[[#This Row],[Tesouro Prefixado]]="","",(B1457+1)^(1/252))</f>
        <v/>
      </c>
      <c r="D1457" s="2" t="str">
        <f>IF(Table1[[#This Row],[Column2]]="","",(1+D1456)*(C1457)-1)</f>
        <v/>
      </c>
      <c r="E1457" s="1" t="str">
        <f>IF(Table1[[#This Row],[Column1]]="","",VLOOKUP(A1457,COPOMs!B:E,4)+prêmio_de_risco)</f>
        <v/>
      </c>
      <c r="F1457" s="3" t="str">
        <f>IF(Table1[[#This Row],[Tesouro Selic: Cenário 1]]="","",(E1457+1)^(1/252))</f>
        <v/>
      </c>
      <c r="G1457" s="2" t="str">
        <f>IF(Table1[[#This Row],[Column4]]="","",(1+G1456)*(F1457)-1)</f>
        <v/>
      </c>
      <c r="H1457" s="1" t="str">
        <f>IF(Table1[[#This Row],[Column1]]="","",VLOOKUP(A1457,COPOMs!B:H,7)+prêmio_de_risco)</f>
        <v/>
      </c>
      <c r="I1457" s="3" t="str">
        <f>IF(Table1[[#This Row],[Tesouro Selic: Cenário 2]]="","",(H1457+1)^(1/252))</f>
        <v/>
      </c>
      <c r="J1457" s="2" t="str">
        <f>IF(Table1[[#This Row],[Column6]]="","",(1+J1456)*(I1457)-1)</f>
        <v/>
      </c>
      <c r="K1457" s="1" t="str">
        <f>IF(Table1[[#This Row],[Column1]]="","",VLOOKUP(A1457,COPOMs!B:K,10)+prêmio_de_risco)</f>
        <v/>
      </c>
      <c r="L1457" s="3" t="str">
        <f>IF(Table1[[#This Row],[Tesouro Selic: Cenário 3]]="","",(K1457+1)^(1/252))</f>
        <v/>
      </c>
      <c r="M1457" s="2" t="str">
        <f>IF(Table1[[#This Row],[Column8]]="","",(1+M1456)*(L1457)-1)</f>
        <v/>
      </c>
    </row>
    <row r="1458" spans="1:13" x14ac:dyDescent="0.25">
      <c r="A1458" s="15" t="str">
        <f t="shared" si="44"/>
        <v/>
      </c>
      <c r="B1458" s="25" t="str">
        <f t="shared" si="45"/>
        <v/>
      </c>
      <c r="C1458" s="3" t="str">
        <f>IF(Table1[[#This Row],[Tesouro Prefixado]]="","",(B1458+1)^(1/252))</f>
        <v/>
      </c>
      <c r="D1458" s="2" t="str">
        <f>IF(Table1[[#This Row],[Column2]]="","",(1+D1457)*(C1458)-1)</f>
        <v/>
      </c>
      <c r="E1458" s="1" t="str">
        <f>IF(Table1[[#This Row],[Column1]]="","",VLOOKUP(A1458,COPOMs!B:E,4)+prêmio_de_risco)</f>
        <v/>
      </c>
      <c r="F1458" s="3" t="str">
        <f>IF(Table1[[#This Row],[Tesouro Selic: Cenário 1]]="","",(E1458+1)^(1/252))</f>
        <v/>
      </c>
      <c r="G1458" s="2" t="str">
        <f>IF(Table1[[#This Row],[Column4]]="","",(1+G1457)*(F1458)-1)</f>
        <v/>
      </c>
      <c r="H1458" s="1" t="str">
        <f>IF(Table1[[#This Row],[Column1]]="","",VLOOKUP(A1458,COPOMs!B:H,7)+prêmio_de_risco)</f>
        <v/>
      </c>
      <c r="I1458" s="3" t="str">
        <f>IF(Table1[[#This Row],[Tesouro Selic: Cenário 2]]="","",(H1458+1)^(1/252))</f>
        <v/>
      </c>
      <c r="J1458" s="2" t="str">
        <f>IF(Table1[[#This Row],[Column6]]="","",(1+J1457)*(I1458)-1)</f>
        <v/>
      </c>
      <c r="K1458" s="1" t="str">
        <f>IF(Table1[[#This Row],[Column1]]="","",VLOOKUP(A1458,COPOMs!B:K,10)+prêmio_de_risco)</f>
        <v/>
      </c>
      <c r="L1458" s="3" t="str">
        <f>IF(Table1[[#This Row],[Tesouro Selic: Cenário 3]]="","",(K1458+1)^(1/252))</f>
        <v/>
      </c>
      <c r="M1458" s="2" t="str">
        <f>IF(Table1[[#This Row],[Column8]]="","",(1+M1457)*(L1458)-1)</f>
        <v/>
      </c>
    </row>
    <row r="1459" spans="1:13" x14ac:dyDescent="0.25">
      <c r="A1459" s="15" t="str">
        <f t="shared" si="44"/>
        <v/>
      </c>
      <c r="B1459" s="25" t="str">
        <f t="shared" si="45"/>
        <v/>
      </c>
      <c r="C1459" s="3" t="str">
        <f>IF(Table1[[#This Row],[Tesouro Prefixado]]="","",(B1459+1)^(1/252))</f>
        <v/>
      </c>
      <c r="D1459" s="2" t="str">
        <f>IF(Table1[[#This Row],[Column2]]="","",(1+D1458)*(C1459)-1)</f>
        <v/>
      </c>
      <c r="E1459" s="1" t="str">
        <f>IF(Table1[[#This Row],[Column1]]="","",VLOOKUP(A1459,COPOMs!B:E,4)+prêmio_de_risco)</f>
        <v/>
      </c>
      <c r="F1459" s="3" t="str">
        <f>IF(Table1[[#This Row],[Tesouro Selic: Cenário 1]]="","",(E1459+1)^(1/252))</f>
        <v/>
      </c>
      <c r="G1459" s="2" t="str">
        <f>IF(Table1[[#This Row],[Column4]]="","",(1+G1458)*(F1459)-1)</f>
        <v/>
      </c>
      <c r="H1459" s="1" t="str">
        <f>IF(Table1[[#This Row],[Column1]]="","",VLOOKUP(A1459,COPOMs!B:H,7)+prêmio_de_risco)</f>
        <v/>
      </c>
      <c r="I1459" s="3" t="str">
        <f>IF(Table1[[#This Row],[Tesouro Selic: Cenário 2]]="","",(H1459+1)^(1/252))</f>
        <v/>
      </c>
      <c r="J1459" s="2" t="str">
        <f>IF(Table1[[#This Row],[Column6]]="","",(1+J1458)*(I1459)-1)</f>
        <v/>
      </c>
      <c r="K1459" s="1" t="str">
        <f>IF(Table1[[#This Row],[Column1]]="","",VLOOKUP(A1459,COPOMs!B:K,10)+prêmio_de_risco)</f>
        <v/>
      </c>
      <c r="L1459" s="3" t="str">
        <f>IF(Table1[[#This Row],[Tesouro Selic: Cenário 3]]="","",(K1459+1)^(1/252))</f>
        <v/>
      </c>
      <c r="M1459" s="2" t="str">
        <f>IF(Table1[[#This Row],[Column8]]="","",(1+M1458)*(L1459)-1)</f>
        <v/>
      </c>
    </row>
    <row r="1460" spans="1:13" x14ac:dyDescent="0.25">
      <c r="A1460" s="15" t="str">
        <f t="shared" si="44"/>
        <v/>
      </c>
      <c r="B1460" s="25" t="str">
        <f t="shared" si="45"/>
        <v/>
      </c>
      <c r="C1460" s="3" t="str">
        <f>IF(Table1[[#This Row],[Tesouro Prefixado]]="","",(B1460+1)^(1/252))</f>
        <v/>
      </c>
      <c r="D1460" s="2" t="str">
        <f>IF(Table1[[#This Row],[Column2]]="","",(1+D1459)*(C1460)-1)</f>
        <v/>
      </c>
      <c r="E1460" s="1" t="str">
        <f>IF(Table1[[#This Row],[Column1]]="","",VLOOKUP(A1460,COPOMs!B:E,4)+prêmio_de_risco)</f>
        <v/>
      </c>
      <c r="F1460" s="3" t="str">
        <f>IF(Table1[[#This Row],[Tesouro Selic: Cenário 1]]="","",(E1460+1)^(1/252))</f>
        <v/>
      </c>
      <c r="G1460" s="2" t="str">
        <f>IF(Table1[[#This Row],[Column4]]="","",(1+G1459)*(F1460)-1)</f>
        <v/>
      </c>
      <c r="H1460" s="1" t="str">
        <f>IF(Table1[[#This Row],[Column1]]="","",VLOOKUP(A1460,COPOMs!B:H,7)+prêmio_de_risco)</f>
        <v/>
      </c>
      <c r="I1460" s="3" t="str">
        <f>IF(Table1[[#This Row],[Tesouro Selic: Cenário 2]]="","",(H1460+1)^(1/252))</f>
        <v/>
      </c>
      <c r="J1460" s="2" t="str">
        <f>IF(Table1[[#This Row],[Column6]]="","",(1+J1459)*(I1460)-1)</f>
        <v/>
      </c>
      <c r="K1460" s="1" t="str">
        <f>IF(Table1[[#This Row],[Column1]]="","",VLOOKUP(A1460,COPOMs!B:K,10)+prêmio_de_risco)</f>
        <v/>
      </c>
      <c r="L1460" s="3" t="str">
        <f>IF(Table1[[#This Row],[Tesouro Selic: Cenário 3]]="","",(K1460+1)^(1/252))</f>
        <v/>
      </c>
      <c r="M1460" s="2" t="str">
        <f>IF(Table1[[#This Row],[Column8]]="","",(1+M1459)*(L1460)-1)</f>
        <v/>
      </c>
    </row>
    <row r="1461" spans="1:13" x14ac:dyDescent="0.25">
      <c r="A1461" s="15" t="str">
        <f t="shared" si="44"/>
        <v/>
      </c>
      <c r="B1461" s="25" t="str">
        <f t="shared" si="45"/>
        <v/>
      </c>
      <c r="C1461" s="3" t="str">
        <f>IF(Table1[[#This Row],[Tesouro Prefixado]]="","",(B1461+1)^(1/252))</f>
        <v/>
      </c>
      <c r="D1461" s="2" t="str">
        <f>IF(Table1[[#This Row],[Column2]]="","",(1+D1460)*(C1461)-1)</f>
        <v/>
      </c>
      <c r="E1461" s="1" t="str">
        <f>IF(Table1[[#This Row],[Column1]]="","",VLOOKUP(A1461,COPOMs!B:E,4)+prêmio_de_risco)</f>
        <v/>
      </c>
      <c r="F1461" s="3" t="str">
        <f>IF(Table1[[#This Row],[Tesouro Selic: Cenário 1]]="","",(E1461+1)^(1/252))</f>
        <v/>
      </c>
      <c r="G1461" s="2" t="str">
        <f>IF(Table1[[#This Row],[Column4]]="","",(1+G1460)*(F1461)-1)</f>
        <v/>
      </c>
      <c r="H1461" s="1" t="str">
        <f>IF(Table1[[#This Row],[Column1]]="","",VLOOKUP(A1461,COPOMs!B:H,7)+prêmio_de_risco)</f>
        <v/>
      </c>
      <c r="I1461" s="3" t="str">
        <f>IF(Table1[[#This Row],[Tesouro Selic: Cenário 2]]="","",(H1461+1)^(1/252))</f>
        <v/>
      </c>
      <c r="J1461" s="2" t="str">
        <f>IF(Table1[[#This Row],[Column6]]="","",(1+J1460)*(I1461)-1)</f>
        <v/>
      </c>
      <c r="K1461" s="1" t="str">
        <f>IF(Table1[[#This Row],[Column1]]="","",VLOOKUP(A1461,COPOMs!B:K,10)+prêmio_de_risco)</f>
        <v/>
      </c>
      <c r="L1461" s="3" t="str">
        <f>IF(Table1[[#This Row],[Tesouro Selic: Cenário 3]]="","",(K1461+1)^(1/252))</f>
        <v/>
      </c>
      <c r="M1461" s="2" t="str">
        <f>IF(Table1[[#This Row],[Column8]]="","",(1+M1460)*(L1461)-1)</f>
        <v/>
      </c>
    </row>
    <row r="1462" spans="1:13" x14ac:dyDescent="0.25">
      <c r="A1462" s="15" t="str">
        <f t="shared" si="44"/>
        <v/>
      </c>
      <c r="B1462" s="25" t="str">
        <f t="shared" si="45"/>
        <v/>
      </c>
      <c r="C1462" s="3" t="str">
        <f>IF(Table1[[#This Row],[Tesouro Prefixado]]="","",(B1462+1)^(1/252))</f>
        <v/>
      </c>
      <c r="D1462" s="2" t="str">
        <f>IF(Table1[[#This Row],[Column2]]="","",(1+D1461)*(C1462)-1)</f>
        <v/>
      </c>
      <c r="E1462" s="1" t="str">
        <f>IF(Table1[[#This Row],[Column1]]="","",VLOOKUP(A1462,COPOMs!B:E,4)+prêmio_de_risco)</f>
        <v/>
      </c>
      <c r="F1462" s="3" t="str">
        <f>IF(Table1[[#This Row],[Tesouro Selic: Cenário 1]]="","",(E1462+1)^(1/252))</f>
        <v/>
      </c>
      <c r="G1462" s="2" t="str">
        <f>IF(Table1[[#This Row],[Column4]]="","",(1+G1461)*(F1462)-1)</f>
        <v/>
      </c>
      <c r="H1462" s="1" t="str">
        <f>IF(Table1[[#This Row],[Column1]]="","",VLOOKUP(A1462,COPOMs!B:H,7)+prêmio_de_risco)</f>
        <v/>
      </c>
      <c r="I1462" s="3" t="str">
        <f>IF(Table1[[#This Row],[Tesouro Selic: Cenário 2]]="","",(H1462+1)^(1/252))</f>
        <v/>
      </c>
      <c r="J1462" s="2" t="str">
        <f>IF(Table1[[#This Row],[Column6]]="","",(1+J1461)*(I1462)-1)</f>
        <v/>
      </c>
      <c r="K1462" s="1" t="str">
        <f>IF(Table1[[#This Row],[Column1]]="","",VLOOKUP(A1462,COPOMs!B:K,10)+prêmio_de_risco)</f>
        <v/>
      </c>
      <c r="L1462" s="3" t="str">
        <f>IF(Table1[[#This Row],[Tesouro Selic: Cenário 3]]="","",(K1462+1)^(1/252))</f>
        <v/>
      </c>
      <c r="M1462" s="2" t="str">
        <f>IF(Table1[[#This Row],[Column8]]="","",(1+M1461)*(L1462)-1)</f>
        <v/>
      </c>
    </row>
    <row r="1463" spans="1:13" x14ac:dyDescent="0.25">
      <c r="A1463" s="15" t="str">
        <f t="shared" si="44"/>
        <v/>
      </c>
      <c r="B1463" s="25" t="str">
        <f t="shared" si="45"/>
        <v/>
      </c>
      <c r="C1463" s="3" t="str">
        <f>IF(Table1[[#This Row],[Tesouro Prefixado]]="","",(B1463+1)^(1/252))</f>
        <v/>
      </c>
      <c r="D1463" s="2" t="str">
        <f>IF(Table1[[#This Row],[Column2]]="","",(1+D1462)*(C1463)-1)</f>
        <v/>
      </c>
      <c r="E1463" s="1" t="str">
        <f>IF(Table1[[#This Row],[Column1]]="","",VLOOKUP(A1463,COPOMs!B:E,4)+prêmio_de_risco)</f>
        <v/>
      </c>
      <c r="F1463" s="3" t="str">
        <f>IF(Table1[[#This Row],[Tesouro Selic: Cenário 1]]="","",(E1463+1)^(1/252))</f>
        <v/>
      </c>
      <c r="G1463" s="2" t="str">
        <f>IF(Table1[[#This Row],[Column4]]="","",(1+G1462)*(F1463)-1)</f>
        <v/>
      </c>
      <c r="H1463" s="1" t="str">
        <f>IF(Table1[[#This Row],[Column1]]="","",VLOOKUP(A1463,COPOMs!B:H,7)+prêmio_de_risco)</f>
        <v/>
      </c>
      <c r="I1463" s="3" t="str">
        <f>IF(Table1[[#This Row],[Tesouro Selic: Cenário 2]]="","",(H1463+1)^(1/252))</f>
        <v/>
      </c>
      <c r="J1463" s="2" t="str">
        <f>IF(Table1[[#This Row],[Column6]]="","",(1+J1462)*(I1463)-1)</f>
        <v/>
      </c>
      <c r="K1463" s="1" t="str">
        <f>IF(Table1[[#This Row],[Column1]]="","",VLOOKUP(A1463,COPOMs!B:K,10)+prêmio_de_risco)</f>
        <v/>
      </c>
      <c r="L1463" s="3" t="str">
        <f>IF(Table1[[#This Row],[Tesouro Selic: Cenário 3]]="","",(K1463+1)^(1/252))</f>
        <v/>
      </c>
      <c r="M1463" s="2" t="str">
        <f>IF(Table1[[#This Row],[Column8]]="","",(1+M1462)*(L1463)-1)</f>
        <v/>
      </c>
    </row>
    <row r="1464" spans="1:13" x14ac:dyDescent="0.25">
      <c r="A1464" s="15" t="str">
        <f t="shared" si="44"/>
        <v/>
      </c>
      <c r="B1464" s="25" t="str">
        <f t="shared" si="45"/>
        <v/>
      </c>
      <c r="C1464" s="3" t="str">
        <f>IF(Table1[[#This Row],[Tesouro Prefixado]]="","",(B1464+1)^(1/252))</f>
        <v/>
      </c>
      <c r="D1464" s="2" t="str">
        <f>IF(Table1[[#This Row],[Column2]]="","",(1+D1463)*(C1464)-1)</f>
        <v/>
      </c>
      <c r="E1464" s="1" t="str">
        <f>IF(Table1[[#This Row],[Column1]]="","",VLOOKUP(A1464,COPOMs!B:E,4)+prêmio_de_risco)</f>
        <v/>
      </c>
      <c r="F1464" s="3" t="str">
        <f>IF(Table1[[#This Row],[Tesouro Selic: Cenário 1]]="","",(E1464+1)^(1/252))</f>
        <v/>
      </c>
      <c r="G1464" s="2" t="str">
        <f>IF(Table1[[#This Row],[Column4]]="","",(1+G1463)*(F1464)-1)</f>
        <v/>
      </c>
      <c r="H1464" s="1" t="str">
        <f>IF(Table1[[#This Row],[Column1]]="","",VLOOKUP(A1464,COPOMs!B:H,7)+prêmio_de_risco)</f>
        <v/>
      </c>
      <c r="I1464" s="3" t="str">
        <f>IF(Table1[[#This Row],[Tesouro Selic: Cenário 2]]="","",(H1464+1)^(1/252))</f>
        <v/>
      </c>
      <c r="J1464" s="2" t="str">
        <f>IF(Table1[[#This Row],[Column6]]="","",(1+J1463)*(I1464)-1)</f>
        <v/>
      </c>
      <c r="K1464" s="1" t="str">
        <f>IF(Table1[[#This Row],[Column1]]="","",VLOOKUP(A1464,COPOMs!B:K,10)+prêmio_de_risco)</f>
        <v/>
      </c>
      <c r="L1464" s="3" t="str">
        <f>IF(Table1[[#This Row],[Tesouro Selic: Cenário 3]]="","",(K1464+1)^(1/252))</f>
        <v/>
      </c>
      <c r="M1464" s="2" t="str">
        <f>IF(Table1[[#This Row],[Column8]]="","",(1+M1463)*(L1464)-1)</f>
        <v/>
      </c>
    </row>
    <row r="1465" spans="1:13" x14ac:dyDescent="0.25">
      <c r="A1465" s="15" t="str">
        <f t="shared" si="44"/>
        <v/>
      </c>
      <c r="B1465" s="25" t="str">
        <f t="shared" si="45"/>
        <v/>
      </c>
      <c r="C1465" s="3" t="str">
        <f>IF(Table1[[#This Row],[Tesouro Prefixado]]="","",(B1465+1)^(1/252))</f>
        <v/>
      </c>
      <c r="D1465" s="2" t="str">
        <f>IF(Table1[[#This Row],[Column2]]="","",(1+D1464)*(C1465)-1)</f>
        <v/>
      </c>
      <c r="E1465" s="1" t="str">
        <f>IF(Table1[[#This Row],[Column1]]="","",VLOOKUP(A1465,COPOMs!B:E,4)+prêmio_de_risco)</f>
        <v/>
      </c>
      <c r="F1465" s="3" t="str">
        <f>IF(Table1[[#This Row],[Tesouro Selic: Cenário 1]]="","",(E1465+1)^(1/252))</f>
        <v/>
      </c>
      <c r="G1465" s="2" t="str">
        <f>IF(Table1[[#This Row],[Column4]]="","",(1+G1464)*(F1465)-1)</f>
        <v/>
      </c>
      <c r="H1465" s="1" t="str">
        <f>IF(Table1[[#This Row],[Column1]]="","",VLOOKUP(A1465,COPOMs!B:H,7)+prêmio_de_risco)</f>
        <v/>
      </c>
      <c r="I1465" s="3" t="str">
        <f>IF(Table1[[#This Row],[Tesouro Selic: Cenário 2]]="","",(H1465+1)^(1/252))</f>
        <v/>
      </c>
      <c r="J1465" s="2" t="str">
        <f>IF(Table1[[#This Row],[Column6]]="","",(1+J1464)*(I1465)-1)</f>
        <v/>
      </c>
      <c r="K1465" s="1" t="str">
        <f>IF(Table1[[#This Row],[Column1]]="","",VLOOKUP(A1465,COPOMs!B:K,10)+prêmio_de_risco)</f>
        <v/>
      </c>
      <c r="L1465" s="3" t="str">
        <f>IF(Table1[[#This Row],[Tesouro Selic: Cenário 3]]="","",(K1465+1)^(1/252))</f>
        <v/>
      </c>
      <c r="M1465" s="2" t="str">
        <f>IF(Table1[[#This Row],[Column8]]="","",(1+M1464)*(L1465)-1)</f>
        <v/>
      </c>
    </row>
    <row r="1466" spans="1:13" x14ac:dyDescent="0.25">
      <c r="A1466" s="15" t="str">
        <f t="shared" si="44"/>
        <v/>
      </c>
      <c r="B1466" s="25" t="str">
        <f t="shared" si="45"/>
        <v/>
      </c>
      <c r="C1466" s="3" t="str">
        <f>IF(Table1[[#This Row],[Tesouro Prefixado]]="","",(B1466+1)^(1/252))</f>
        <v/>
      </c>
      <c r="D1466" s="2" t="str">
        <f>IF(Table1[[#This Row],[Column2]]="","",(1+D1465)*(C1466)-1)</f>
        <v/>
      </c>
      <c r="E1466" s="1" t="str">
        <f>IF(Table1[[#This Row],[Column1]]="","",VLOOKUP(A1466,COPOMs!B:E,4)+prêmio_de_risco)</f>
        <v/>
      </c>
      <c r="F1466" s="3" t="str">
        <f>IF(Table1[[#This Row],[Tesouro Selic: Cenário 1]]="","",(E1466+1)^(1/252))</f>
        <v/>
      </c>
      <c r="G1466" s="2" t="str">
        <f>IF(Table1[[#This Row],[Column4]]="","",(1+G1465)*(F1466)-1)</f>
        <v/>
      </c>
      <c r="H1466" s="1" t="str">
        <f>IF(Table1[[#This Row],[Column1]]="","",VLOOKUP(A1466,COPOMs!B:H,7)+prêmio_de_risco)</f>
        <v/>
      </c>
      <c r="I1466" s="3" t="str">
        <f>IF(Table1[[#This Row],[Tesouro Selic: Cenário 2]]="","",(H1466+1)^(1/252))</f>
        <v/>
      </c>
      <c r="J1466" s="2" t="str">
        <f>IF(Table1[[#This Row],[Column6]]="","",(1+J1465)*(I1466)-1)</f>
        <v/>
      </c>
      <c r="K1466" s="1" t="str">
        <f>IF(Table1[[#This Row],[Column1]]="","",VLOOKUP(A1466,COPOMs!B:K,10)+prêmio_de_risco)</f>
        <v/>
      </c>
      <c r="L1466" s="3" t="str">
        <f>IF(Table1[[#This Row],[Tesouro Selic: Cenário 3]]="","",(K1466+1)^(1/252))</f>
        <v/>
      </c>
      <c r="M1466" s="2" t="str">
        <f>IF(Table1[[#This Row],[Column8]]="","",(1+M1465)*(L1466)-1)</f>
        <v/>
      </c>
    </row>
    <row r="1467" spans="1:13" x14ac:dyDescent="0.25">
      <c r="A1467" s="15" t="str">
        <f t="shared" si="44"/>
        <v/>
      </c>
      <c r="B1467" s="25" t="str">
        <f t="shared" si="45"/>
        <v/>
      </c>
      <c r="C1467" s="3" t="str">
        <f>IF(Table1[[#This Row],[Tesouro Prefixado]]="","",(B1467+1)^(1/252))</f>
        <v/>
      </c>
      <c r="D1467" s="2" t="str">
        <f>IF(Table1[[#This Row],[Column2]]="","",(1+D1466)*(C1467)-1)</f>
        <v/>
      </c>
      <c r="E1467" s="1" t="str">
        <f>IF(Table1[[#This Row],[Column1]]="","",VLOOKUP(A1467,COPOMs!B:E,4)+prêmio_de_risco)</f>
        <v/>
      </c>
      <c r="F1467" s="3" t="str">
        <f>IF(Table1[[#This Row],[Tesouro Selic: Cenário 1]]="","",(E1467+1)^(1/252))</f>
        <v/>
      </c>
      <c r="G1467" s="2" t="str">
        <f>IF(Table1[[#This Row],[Column4]]="","",(1+G1466)*(F1467)-1)</f>
        <v/>
      </c>
      <c r="H1467" s="1" t="str">
        <f>IF(Table1[[#This Row],[Column1]]="","",VLOOKUP(A1467,COPOMs!B:H,7)+prêmio_de_risco)</f>
        <v/>
      </c>
      <c r="I1467" s="3" t="str">
        <f>IF(Table1[[#This Row],[Tesouro Selic: Cenário 2]]="","",(H1467+1)^(1/252))</f>
        <v/>
      </c>
      <c r="J1467" s="2" t="str">
        <f>IF(Table1[[#This Row],[Column6]]="","",(1+J1466)*(I1467)-1)</f>
        <v/>
      </c>
      <c r="K1467" s="1" t="str">
        <f>IF(Table1[[#This Row],[Column1]]="","",VLOOKUP(A1467,COPOMs!B:K,10)+prêmio_de_risco)</f>
        <v/>
      </c>
      <c r="L1467" s="3" t="str">
        <f>IF(Table1[[#This Row],[Tesouro Selic: Cenário 3]]="","",(K1467+1)^(1/252))</f>
        <v/>
      </c>
      <c r="M1467" s="2" t="str">
        <f>IF(Table1[[#This Row],[Column8]]="","",(1+M1466)*(L1467)-1)</f>
        <v/>
      </c>
    </row>
    <row r="1468" spans="1:13" x14ac:dyDescent="0.25">
      <c r="A1468" s="15" t="str">
        <f t="shared" si="44"/>
        <v/>
      </c>
      <c r="B1468" s="25" t="str">
        <f t="shared" si="45"/>
        <v/>
      </c>
      <c r="C1468" s="3" t="str">
        <f>IF(Table1[[#This Row],[Tesouro Prefixado]]="","",(B1468+1)^(1/252))</f>
        <v/>
      </c>
      <c r="D1468" s="2" t="str">
        <f>IF(Table1[[#This Row],[Column2]]="","",(1+D1467)*(C1468)-1)</f>
        <v/>
      </c>
      <c r="E1468" s="1" t="str">
        <f>IF(Table1[[#This Row],[Column1]]="","",VLOOKUP(A1468,COPOMs!B:E,4)+prêmio_de_risco)</f>
        <v/>
      </c>
      <c r="F1468" s="3" t="str">
        <f>IF(Table1[[#This Row],[Tesouro Selic: Cenário 1]]="","",(E1468+1)^(1/252))</f>
        <v/>
      </c>
      <c r="G1468" s="2" t="str">
        <f>IF(Table1[[#This Row],[Column4]]="","",(1+G1467)*(F1468)-1)</f>
        <v/>
      </c>
      <c r="H1468" s="1" t="str">
        <f>IF(Table1[[#This Row],[Column1]]="","",VLOOKUP(A1468,COPOMs!B:H,7)+prêmio_de_risco)</f>
        <v/>
      </c>
      <c r="I1468" s="3" t="str">
        <f>IF(Table1[[#This Row],[Tesouro Selic: Cenário 2]]="","",(H1468+1)^(1/252))</f>
        <v/>
      </c>
      <c r="J1468" s="2" t="str">
        <f>IF(Table1[[#This Row],[Column6]]="","",(1+J1467)*(I1468)-1)</f>
        <v/>
      </c>
      <c r="K1468" s="1" t="str">
        <f>IF(Table1[[#This Row],[Column1]]="","",VLOOKUP(A1468,COPOMs!B:K,10)+prêmio_de_risco)</f>
        <v/>
      </c>
      <c r="L1468" s="3" t="str">
        <f>IF(Table1[[#This Row],[Tesouro Selic: Cenário 3]]="","",(K1468+1)^(1/252))</f>
        <v/>
      </c>
      <c r="M1468" s="2" t="str">
        <f>IF(Table1[[#This Row],[Column8]]="","",(1+M1467)*(L1468)-1)</f>
        <v/>
      </c>
    </row>
    <row r="1469" spans="1:13" x14ac:dyDescent="0.25">
      <c r="A1469" s="15" t="str">
        <f t="shared" si="44"/>
        <v/>
      </c>
      <c r="B1469" s="25" t="str">
        <f t="shared" si="45"/>
        <v/>
      </c>
      <c r="C1469" s="3" t="str">
        <f>IF(Table1[[#This Row],[Tesouro Prefixado]]="","",(B1469+1)^(1/252))</f>
        <v/>
      </c>
      <c r="D1469" s="2" t="str">
        <f>IF(Table1[[#This Row],[Column2]]="","",(1+D1468)*(C1469)-1)</f>
        <v/>
      </c>
      <c r="E1469" s="1" t="str">
        <f>IF(Table1[[#This Row],[Column1]]="","",VLOOKUP(A1469,COPOMs!B:E,4)+prêmio_de_risco)</f>
        <v/>
      </c>
      <c r="F1469" s="3" t="str">
        <f>IF(Table1[[#This Row],[Tesouro Selic: Cenário 1]]="","",(E1469+1)^(1/252))</f>
        <v/>
      </c>
      <c r="G1469" s="2" t="str">
        <f>IF(Table1[[#This Row],[Column4]]="","",(1+G1468)*(F1469)-1)</f>
        <v/>
      </c>
      <c r="H1469" s="1" t="str">
        <f>IF(Table1[[#This Row],[Column1]]="","",VLOOKUP(A1469,COPOMs!B:H,7)+prêmio_de_risco)</f>
        <v/>
      </c>
      <c r="I1469" s="3" t="str">
        <f>IF(Table1[[#This Row],[Tesouro Selic: Cenário 2]]="","",(H1469+1)^(1/252))</f>
        <v/>
      </c>
      <c r="J1469" s="2" t="str">
        <f>IF(Table1[[#This Row],[Column6]]="","",(1+J1468)*(I1469)-1)</f>
        <v/>
      </c>
      <c r="K1469" s="1" t="str">
        <f>IF(Table1[[#This Row],[Column1]]="","",VLOOKUP(A1469,COPOMs!B:K,10)+prêmio_de_risco)</f>
        <v/>
      </c>
      <c r="L1469" s="3" t="str">
        <f>IF(Table1[[#This Row],[Tesouro Selic: Cenário 3]]="","",(K1469+1)^(1/252))</f>
        <v/>
      </c>
      <c r="M1469" s="2" t="str">
        <f>IF(Table1[[#This Row],[Column8]]="","",(1+M1468)*(L1469)-1)</f>
        <v/>
      </c>
    </row>
    <row r="1470" spans="1:13" x14ac:dyDescent="0.25">
      <c r="A1470" s="15" t="str">
        <f t="shared" si="44"/>
        <v/>
      </c>
      <c r="B1470" s="25" t="str">
        <f t="shared" si="45"/>
        <v/>
      </c>
      <c r="C1470" s="3" t="str">
        <f>IF(Table1[[#This Row],[Tesouro Prefixado]]="","",(B1470+1)^(1/252))</f>
        <v/>
      </c>
      <c r="D1470" s="2" t="str">
        <f>IF(Table1[[#This Row],[Column2]]="","",(1+D1469)*(C1470)-1)</f>
        <v/>
      </c>
      <c r="E1470" s="1" t="str">
        <f>IF(Table1[[#This Row],[Column1]]="","",VLOOKUP(A1470,COPOMs!B:E,4)+prêmio_de_risco)</f>
        <v/>
      </c>
      <c r="F1470" s="3" t="str">
        <f>IF(Table1[[#This Row],[Tesouro Selic: Cenário 1]]="","",(E1470+1)^(1/252))</f>
        <v/>
      </c>
      <c r="G1470" s="2" t="str">
        <f>IF(Table1[[#This Row],[Column4]]="","",(1+G1469)*(F1470)-1)</f>
        <v/>
      </c>
      <c r="H1470" s="1" t="str">
        <f>IF(Table1[[#This Row],[Column1]]="","",VLOOKUP(A1470,COPOMs!B:H,7)+prêmio_de_risco)</f>
        <v/>
      </c>
      <c r="I1470" s="3" t="str">
        <f>IF(Table1[[#This Row],[Tesouro Selic: Cenário 2]]="","",(H1470+1)^(1/252))</f>
        <v/>
      </c>
      <c r="J1470" s="2" t="str">
        <f>IF(Table1[[#This Row],[Column6]]="","",(1+J1469)*(I1470)-1)</f>
        <v/>
      </c>
      <c r="K1470" s="1" t="str">
        <f>IF(Table1[[#This Row],[Column1]]="","",VLOOKUP(A1470,COPOMs!B:K,10)+prêmio_de_risco)</f>
        <v/>
      </c>
      <c r="L1470" s="3" t="str">
        <f>IF(Table1[[#This Row],[Tesouro Selic: Cenário 3]]="","",(K1470+1)^(1/252))</f>
        <v/>
      </c>
      <c r="M1470" s="2" t="str">
        <f>IF(Table1[[#This Row],[Column8]]="","",(1+M1469)*(L1470)-1)</f>
        <v/>
      </c>
    </row>
    <row r="1471" spans="1:13" x14ac:dyDescent="0.25">
      <c r="A1471" s="15" t="str">
        <f t="shared" si="44"/>
        <v/>
      </c>
      <c r="B1471" s="25" t="str">
        <f t="shared" si="45"/>
        <v/>
      </c>
      <c r="C1471" s="3" t="str">
        <f>IF(Table1[[#This Row],[Tesouro Prefixado]]="","",(B1471+1)^(1/252))</f>
        <v/>
      </c>
      <c r="D1471" s="2" t="str">
        <f>IF(Table1[[#This Row],[Column2]]="","",(1+D1470)*(C1471)-1)</f>
        <v/>
      </c>
      <c r="E1471" s="1" t="str">
        <f>IF(Table1[[#This Row],[Column1]]="","",VLOOKUP(A1471,COPOMs!B:E,4)+prêmio_de_risco)</f>
        <v/>
      </c>
      <c r="F1471" s="3" t="str">
        <f>IF(Table1[[#This Row],[Tesouro Selic: Cenário 1]]="","",(E1471+1)^(1/252))</f>
        <v/>
      </c>
      <c r="G1471" s="2" t="str">
        <f>IF(Table1[[#This Row],[Column4]]="","",(1+G1470)*(F1471)-1)</f>
        <v/>
      </c>
      <c r="H1471" s="1" t="str">
        <f>IF(Table1[[#This Row],[Column1]]="","",VLOOKUP(A1471,COPOMs!B:H,7)+prêmio_de_risco)</f>
        <v/>
      </c>
      <c r="I1471" s="3" t="str">
        <f>IF(Table1[[#This Row],[Tesouro Selic: Cenário 2]]="","",(H1471+1)^(1/252))</f>
        <v/>
      </c>
      <c r="J1471" s="2" t="str">
        <f>IF(Table1[[#This Row],[Column6]]="","",(1+J1470)*(I1471)-1)</f>
        <v/>
      </c>
      <c r="K1471" s="1" t="str">
        <f>IF(Table1[[#This Row],[Column1]]="","",VLOOKUP(A1471,COPOMs!B:K,10)+prêmio_de_risco)</f>
        <v/>
      </c>
      <c r="L1471" s="3" t="str">
        <f>IF(Table1[[#This Row],[Tesouro Selic: Cenário 3]]="","",(K1471+1)^(1/252))</f>
        <v/>
      </c>
      <c r="M1471" s="2" t="str">
        <f>IF(Table1[[#This Row],[Column8]]="","",(1+M1470)*(L1471)-1)</f>
        <v/>
      </c>
    </row>
    <row r="1472" spans="1:13" x14ac:dyDescent="0.25">
      <c r="A1472" s="15" t="str">
        <f t="shared" si="44"/>
        <v/>
      </c>
      <c r="B1472" s="25" t="str">
        <f t="shared" si="45"/>
        <v/>
      </c>
      <c r="C1472" s="3" t="str">
        <f>IF(Table1[[#This Row],[Tesouro Prefixado]]="","",(B1472+1)^(1/252))</f>
        <v/>
      </c>
      <c r="D1472" s="2" t="str">
        <f>IF(Table1[[#This Row],[Column2]]="","",(1+D1471)*(C1472)-1)</f>
        <v/>
      </c>
      <c r="E1472" s="1" t="str">
        <f>IF(Table1[[#This Row],[Column1]]="","",VLOOKUP(A1472,COPOMs!B:E,4)+prêmio_de_risco)</f>
        <v/>
      </c>
      <c r="F1472" s="3" t="str">
        <f>IF(Table1[[#This Row],[Tesouro Selic: Cenário 1]]="","",(E1472+1)^(1/252))</f>
        <v/>
      </c>
      <c r="G1472" s="2" t="str">
        <f>IF(Table1[[#This Row],[Column4]]="","",(1+G1471)*(F1472)-1)</f>
        <v/>
      </c>
      <c r="H1472" s="1" t="str">
        <f>IF(Table1[[#This Row],[Column1]]="","",VLOOKUP(A1472,COPOMs!B:H,7)+prêmio_de_risco)</f>
        <v/>
      </c>
      <c r="I1472" s="3" t="str">
        <f>IF(Table1[[#This Row],[Tesouro Selic: Cenário 2]]="","",(H1472+1)^(1/252))</f>
        <v/>
      </c>
      <c r="J1472" s="2" t="str">
        <f>IF(Table1[[#This Row],[Column6]]="","",(1+J1471)*(I1472)-1)</f>
        <v/>
      </c>
      <c r="K1472" s="1" t="str">
        <f>IF(Table1[[#This Row],[Column1]]="","",VLOOKUP(A1472,COPOMs!B:K,10)+prêmio_de_risco)</f>
        <v/>
      </c>
      <c r="L1472" s="3" t="str">
        <f>IF(Table1[[#This Row],[Tesouro Selic: Cenário 3]]="","",(K1472+1)^(1/252))</f>
        <v/>
      </c>
      <c r="M1472" s="2" t="str">
        <f>IF(Table1[[#This Row],[Column8]]="","",(1+M1471)*(L1472)-1)</f>
        <v/>
      </c>
    </row>
    <row r="1473" spans="1:13" x14ac:dyDescent="0.25">
      <c r="A1473" s="15" t="str">
        <f t="shared" si="44"/>
        <v/>
      </c>
      <c r="B1473" s="25" t="str">
        <f t="shared" si="45"/>
        <v/>
      </c>
      <c r="C1473" s="3" t="str">
        <f>IF(Table1[[#This Row],[Tesouro Prefixado]]="","",(B1473+1)^(1/252))</f>
        <v/>
      </c>
      <c r="D1473" s="2" t="str">
        <f>IF(Table1[[#This Row],[Column2]]="","",(1+D1472)*(C1473)-1)</f>
        <v/>
      </c>
      <c r="E1473" s="1" t="str">
        <f>IF(Table1[[#This Row],[Column1]]="","",VLOOKUP(A1473,COPOMs!B:E,4)+prêmio_de_risco)</f>
        <v/>
      </c>
      <c r="F1473" s="3" t="str">
        <f>IF(Table1[[#This Row],[Tesouro Selic: Cenário 1]]="","",(E1473+1)^(1/252))</f>
        <v/>
      </c>
      <c r="G1473" s="2" t="str">
        <f>IF(Table1[[#This Row],[Column4]]="","",(1+G1472)*(F1473)-1)</f>
        <v/>
      </c>
      <c r="H1473" s="1" t="str">
        <f>IF(Table1[[#This Row],[Column1]]="","",VLOOKUP(A1473,COPOMs!B:H,7)+prêmio_de_risco)</f>
        <v/>
      </c>
      <c r="I1473" s="3" t="str">
        <f>IF(Table1[[#This Row],[Tesouro Selic: Cenário 2]]="","",(H1473+1)^(1/252))</f>
        <v/>
      </c>
      <c r="J1473" s="2" t="str">
        <f>IF(Table1[[#This Row],[Column6]]="","",(1+J1472)*(I1473)-1)</f>
        <v/>
      </c>
      <c r="K1473" s="1" t="str">
        <f>IF(Table1[[#This Row],[Column1]]="","",VLOOKUP(A1473,COPOMs!B:K,10)+prêmio_de_risco)</f>
        <v/>
      </c>
      <c r="L1473" s="3" t="str">
        <f>IF(Table1[[#This Row],[Tesouro Selic: Cenário 3]]="","",(K1473+1)^(1/252))</f>
        <v/>
      </c>
      <c r="M1473" s="2" t="str">
        <f>IF(Table1[[#This Row],[Column8]]="","",(1+M1472)*(L1473)-1)</f>
        <v/>
      </c>
    </row>
    <row r="1474" spans="1:13" x14ac:dyDescent="0.25">
      <c r="A1474" s="15" t="str">
        <f t="shared" si="44"/>
        <v/>
      </c>
      <c r="B1474" s="25" t="str">
        <f t="shared" si="45"/>
        <v/>
      </c>
      <c r="C1474" s="3" t="str">
        <f>IF(Table1[[#This Row],[Tesouro Prefixado]]="","",(B1474+1)^(1/252))</f>
        <v/>
      </c>
      <c r="D1474" s="2" t="str">
        <f>IF(Table1[[#This Row],[Column2]]="","",(1+D1473)*(C1474)-1)</f>
        <v/>
      </c>
      <c r="E1474" s="1" t="str">
        <f>IF(Table1[[#This Row],[Column1]]="","",VLOOKUP(A1474,COPOMs!B:E,4)+prêmio_de_risco)</f>
        <v/>
      </c>
      <c r="F1474" s="3" t="str">
        <f>IF(Table1[[#This Row],[Tesouro Selic: Cenário 1]]="","",(E1474+1)^(1/252))</f>
        <v/>
      </c>
      <c r="G1474" s="2" t="str">
        <f>IF(Table1[[#This Row],[Column4]]="","",(1+G1473)*(F1474)-1)</f>
        <v/>
      </c>
      <c r="H1474" s="1" t="str">
        <f>IF(Table1[[#This Row],[Column1]]="","",VLOOKUP(A1474,COPOMs!B:H,7)+prêmio_de_risco)</f>
        <v/>
      </c>
      <c r="I1474" s="3" t="str">
        <f>IF(Table1[[#This Row],[Tesouro Selic: Cenário 2]]="","",(H1474+1)^(1/252))</f>
        <v/>
      </c>
      <c r="J1474" s="2" t="str">
        <f>IF(Table1[[#This Row],[Column6]]="","",(1+J1473)*(I1474)-1)</f>
        <v/>
      </c>
      <c r="K1474" s="1" t="str">
        <f>IF(Table1[[#This Row],[Column1]]="","",VLOOKUP(A1474,COPOMs!B:K,10)+prêmio_de_risco)</f>
        <v/>
      </c>
      <c r="L1474" s="3" t="str">
        <f>IF(Table1[[#This Row],[Tesouro Selic: Cenário 3]]="","",(K1474+1)^(1/252))</f>
        <v/>
      </c>
      <c r="M1474" s="2" t="str">
        <f>IF(Table1[[#This Row],[Column8]]="","",(1+M1473)*(L1474)-1)</f>
        <v/>
      </c>
    </row>
    <row r="1475" spans="1:13" x14ac:dyDescent="0.25">
      <c r="A1475" s="15" t="str">
        <f t="shared" ref="A1475:A1538" si="46">IFERROR(IF(WORKDAY(A1474,1,feriados)&lt;=vencimento,WORKDAY(A1474,1,feriados),""),"")</f>
        <v/>
      </c>
      <c r="B1475" s="25" t="str">
        <f t="shared" ref="B1475:B1538" si="47">IF(A1475="","",taxa_pré)</f>
        <v/>
      </c>
      <c r="C1475" s="3" t="str">
        <f>IF(Table1[[#This Row],[Tesouro Prefixado]]="","",(B1475+1)^(1/252))</f>
        <v/>
      </c>
      <c r="D1475" s="2" t="str">
        <f>IF(Table1[[#This Row],[Column2]]="","",(1+D1474)*(C1475)-1)</f>
        <v/>
      </c>
      <c r="E1475" s="1" t="str">
        <f>IF(Table1[[#This Row],[Column1]]="","",VLOOKUP(A1475,COPOMs!B:E,4)+prêmio_de_risco)</f>
        <v/>
      </c>
      <c r="F1475" s="3" t="str">
        <f>IF(Table1[[#This Row],[Tesouro Selic: Cenário 1]]="","",(E1475+1)^(1/252))</f>
        <v/>
      </c>
      <c r="G1475" s="2" t="str">
        <f>IF(Table1[[#This Row],[Column4]]="","",(1+G1474)*(F1475)-1)</f>
        <v/>
      </c>
      <c r="H1475" s="1" t="str">
        <f>IF(Table1[[#This Row],[Column1]]="","",VLOOKUP(A1475,COPOMs!B:H,7)+prêmio_de_risco)</f>
        <v/>
      </c>
      <c r="I1475" s="3" t="str">
        <f>IF(Table1[[#This Row],[Tesouro Selic: Cenário 2]]="","",(H1475+1)^(1/252))</f>
        <v/>
      </c>
      <c r="J1475" s="2" t="str">
        <f>IF(Table1[[#This Row],[Column6]]="","",(1+J1474)*(I1475)-1)</f>
        <v/>
      </c>
      <c r="K1475" s="1" t="str">
        <f>IF(Table1[[#This Row],[Column1]]="","",VLOOKUP(A1475,COPOMs!B:K,10)+prêmio_de_risco)</f>
        <v/>
      </c>
      <c r="L1475" s="3" t="str">
        <f>IF(Table1[[#This Row],[Tesouro Selic: Cenário 3]]="","",(K1475+1)^(1/252))</f>
        <v/>
      </c>
      <c r="M1475" s="2" t="str">
        <f>IF(Table1[[#This Row],[Column8]]="","",(1+M1474)*(L1475)-1)</f>
        <v/>
      </c>
    </row>
    <row r="1476" spans="1:13" x14ac:dyDescent="0.25">
      <c r="A1476" s="15" t="str">
        <f t="shared" si="46"/>
        <v/>
      </c>
      <c r="B1476" s="25" t="str">
        <f t="shared" si="47"/>
        <v/>
      </c>
      <c r="C1476" s="3" t="str">
        <f>IF(Table1[[#This Row],[Tesouro Prefixado]]="","",(B1476+1)^(1/252))</f>
        <v/>
      </c>
      <c r="D1476" s="2" t="str">
        <f>IF(Table1[[#This Row],[Column2]]="","",(1+D1475)*(C1476)-1)</f>
        <v/>
      </c>
      <c r="E1476" s="1" t="str">
        <f>IF(Table1[[#This Row],[Column1]]="","",VLOOKUP(A1476,COPOMs!B:E,4)+prêmio_de_risco)</f>
        <v/>
      </c>
      <c r="F1476" s="3" t="str">
        <f>IF(Table1[[#This Row],[Tesouro Selic: Cenário 1]]="","",(E1476+1)^(1/252))</f>
        <v/>
      </c>
      <c r="G1476" s="2" t="str">
        <f>IF(Table1[[#This Row],[Column4]]="","",(1+G1475)*(F1476)-1)</f>
        <v/>
      </c>
      <c r="H1476" s="1" t="str">
        <f>IF(Table1[[#This Row],[Column1]]="","",VLOOKUP(A1476,COPOMs!B:H,7)+prêmio_de_risco)</f>
        <v/>
      </c>
      <c r="I1476" s="3" t="str">
        <f>IF(Table1[[#This Row],[Tesouro Selic: Cenário 2]]="","",(H1476+1)^(1/252))</f>
        <v/>
      </c>
      <c r="J1476" s="2" t="str">
        <f>IF(Table1[[#This Row],[Column6]]="","",(1+J1475)*(I1476)-1)</f>
        <v/>
      </c>
      <c r="K1476" s="1" t="str">
        <f>IF(Table1[[#This Row],[Column1]]="","",VLOOKUP(A1476,COPOMs!B:K,10)+prêmio_de_risco)</f>
        <v/>
      </c>
      <c r="L1476" s="3" t="str">
        <f>IF(Table1[[#This Row],[Tesouro Selic: Cenário 3]]="","",(K1476+1)^(1/252))</f>
        <v/>
      </c>
      <c r="M1476" s="2" t="str">
        <f>IF(Table1[[#This Row],[Column8]]="","",(1+M1475)*(L1476)-1)</f>
        <v/>
      </c>
    </row>
    <row r="1477" spans="1:13" x14ac:dyDescent="0.25">
      <c r="A1477" s="15" t="str">
        <f t="shared" si="46"/>
        <v/>
      </c>
      <c r="B1477" s="25" t="str">
        <f t="shared" si="47"/>
        <v/>
      </c>
      <c r="C1477" s="3" t="str">
        <f>IF(Table1[[#This Row],[Tesouro Prefixado]]="","",(B1477+1)^(1/252))</f>
        <v/>
      </c>
      <c r="D1477" s="2" t="str">
        <f>IF(Table1[[#This Row],[Column2]]="","",(1+D1476)*(C1477)-1)</f>
        <v/>
      </c>
      <c r="E1477" s="1" t="str">
        <f>IF(Table1[[#This Row],[Column1]]="","",VLOOKUP(A1477,COPOMs!B:E,4)+prêmio_de_risco)</f>
        <v/>
      </c>
      <c r="F1477" s="3" t="str">
        <f>IF(Table1[[#This Row],[Tesouro Selic: Cenário 1]]="","",(E1477+1)^(1/252))</f>
        <v/>
      </c>
      <c r="G1477" s="2" t="str">
        <f>IF(Table1[[#This Row],[Column4]]="","",(1+G1476)*(F1477)-1)</f>
        <v/>
      </c>
      <c r="H1477" s="1" t="str">
        <f>IF(Table1[[#This Row],[Column1]]="","",VLOOKUP(A1477,COPOMs!B:H,7)+prêmio_de_risco)</f>
        <v/>
      </c>
      <c r="I1477" s="3" t="str">
        <f>IF(Table1[[#This Row],[Tesouro Selic: Cenário 2]]="","",(H1477+1)^(1/252))</f>
        <v/>
      </c>
      <c r="J1477" s="2" t="str">
        <f>IF(Table1[[#This Row],[Column6]]="","",(1+J1476)*(I1477)-1)</f>
        <v/>
      </c>
      <c r="K1477" s="1" t="str">
        <f>IF(Table1[[#This Row],[Column1]]="","",VLOOKUP(A1477,COPOMs!B:K,10)+prêmio_de_risco)</f>
        <v/>
      </c>
      <c r="L1477" s="3" t="str">
        <f>IF(Table1[[#This Row],[Tesouro Selic: Cenário 3]]="","",(K1477+1)^(1/252))</f>
        <v/>
      </c>
      <c r="M1477" s="2" t="str">
        <f>IF(Table1[[#This Row],[Column8]]="","",(1+M1476)*(L1477)-1)</f>
        <v/>
      </c>
    </row>
    <row r="1478" spans="1:13" x14ac:dyDescent="0.25">
      <c r="A1478" s="15" t="str">
        <f t="shared" si="46"/>
        <v/>
      </c>
      <c r="B1478" s="25" t="str">
        <f t="shared" si="47"/>
        <v/>
      </c>
      <c r="C1478" s="3" t="str">
        <f>IF(Table1[[#This Row],[Tesouro Prefixado]]="","",(B1478+1)^(1/252))</f>
        <v/>
      </c>
      <c r="D1478" s="2" t="str">
        <f>IF(Table1[[#This Row],[Column2]]="","",(1+D1477)*(C1478)-1)</f>
        <v/>
      </c>
      <c r="E1478" s="1" t="str">
        <f>IF(Table1[[#This Row],[Column1]]="","",VLOOKUP(A1478,COPOMs!B:E,4)+prêmio_de_risco)</f>
        <v/>
      </c>
      <c r="F1478" s="3" t="str">
        <f>IF(Table1[[#This Row],[Tesouro Selic: Cenário 1]]="","",(E1478+1)^(1/252))</f>
        <v/>
      </c>
      <c r="G1478" s="2" t="str">
        <f>IF(Table1[[#This Row],[Column4]]="","",(1+G1477)*(F1478)-1)</f>
        <v/>
      </c>
      <c r="H1478" s="1" t="str">
        <f>IF(Table1[[#This Row],[Column1]]="","",VLOOKUP(A1478,COPOMs!B:H,7)+prêmio_de_risco)</f>
        <v/>
      </c>
      <c r="I1478" s="3" t="str">
        <f>IF(Table1[[#This Row],[Tesouro Selic: Cenário 2]]="","",(H1478+1)^(1/252))</f>
        <v/>
      </c>
      <c r="J1478" s="2" t="str">
        <f>IF(Table1[[#This Row],[Column6]]="","",(1+J1477)*(I1478)-1)</f>
        <v/>
      </c>
      <c r="K1478" s="1" t="str">
        <f>IF(Table1[[#This Row],[Column1]]="","",VLOOKUP(A1478,COPOMs!B:K,10)+prêmio_de_risco)</f>
        <v/>
      </c>
      <c r="L1478" s="3" t="str">
        <f>IF(Table1[[#This Row],[Tesouro Selic: Cenário 3]]="","",(K1478+1)^(1/252))</f>
        <v/>
      </c>
      <c r="M1478" s="2" t="str">
        <f>IF(Table1[[#This Row],[Column8]]="","",(1+M1477)*(L1478)-1)</f>
        <v/>
      </c>
    </row>
    <row r="1479" spans="1:13" x14ac:dyDescent="0.25">
      <c r="A1479" s="15" t="str">
        <f t="shared" si="46"/>
        <v/>
      </c>
      <c r="B1479" s="25" t="str">
        <f t="shared" si="47"/>
        <v/>
      </c>
      <c r="C1479" s="3" t="str">
        <f>IF(Table1[[#This Row],[Tesouro Prefixado]]="","",(B1479+1)^(1/252))</f>
        <v/>
      </c>
      <c r="D1479" s="2" t="str">
        <f>IF(Table1[[#This Row],[Column2]]="","",(1+D1478)*(C1479)-1)</f>
        <v/>
      </c>
      <c r="E1479" s="1" t="str">
        <f>IF(Table1[[#This Row],[Column1]]="","",VLOOKUP(A1479,COPOMs!B:E,4)+prêmio_de_risco)</f>
        <v/>
      </c>
      <c r="F1479" s="3" t="str">
        <f>IF(Table1[[#This Row],[Tesouro Selic: Cenário 1]]="","",(E1479+1)^(1/252))</f>
        <v/>
      </c>
      <c r="G1479" s="2" t="str">
        <f>IF(Table1[[#This Row],[Column4]]="","",(1+G1478)*(F1479)-1)</f>
        <v/>
      </c>
      <c r="H1479" s="1" t="str">
        <f>IF(Table1[[#This Row],[Column1]]="","",VLOOKUP(A1479,COPOMs!B:H,7)+prêmio_de_risco)</f>
        <v/>
      </c>
      <c r="I1479" s="3" t="str">
        <f>IF(Table1[[#This Row],[Tesouro Selic: Cenário 2]]="","",(H1479+1)^(1/252))</f>
        <v/>
      </c>
      <c r="J1479" s="2" t="str">
        <f>IF(Table1[[#This Row],[Column6]]="","",(1+J1478)*(I1479)-1)</f>
        <v/>
      </c>
      <c r="K1479" s="1" t="str">
        <f>IF(Table1[[#This Row],[Column1]]="","",VLOOKUP(A1479,COPOMs!B:K,10)+prêmio_de_risco)</f>
        <v/>
      </c>
      <c r="L1479" s="3" t="str">
        <f>IF(Table1[[#This Row],[Tesouro Selic: Cenário 3]]="","",(K1479+1)^(1/252))</f>
        <v/>
      </c>
      <c r="M1479" s="2" t="str">
        <f>IF(Table1[[#This Row],[Column8]]="","",(1+M1478)*(L1479)-1)</f>
        <v/>
      </c>
    </row>
    <row r="1480" spans="1:13" x14ac:dyDescent="0.25">
      <c r="A1480" s="15" t="str">
        <f t="shared" si="46"/>
        <v/>
      </c>
      <c r="B1480" s="25" t="str">
        <f t="shared" si="47"/>
        <v/>
      </c>
      <c r="C1480" s="3" t="str">
        <f>IF(Table1[[#This Row],[Tesouro Prefixado]]="","",(B1480+1)^(1/252))</f>
        <v/>
      </c>
      <c r="D1480" s="2" t="str">
        <f>IF(Table1[[#This Row],[Column2]]="","",(1+D1479)*(C1480)-1)</f>
        <v/>
      </c>
      <c r="E1480" s="1" t="str">
        <f>IF(Table1[[#This Row],[Column1]]="","",VLOOKUP(A1480,COPOMs!B:E,4)+prêmio_de_risco)</f>
        <v/>
      </c>
      <c r="F1480" s="3" t="str">
        <f>IF(Table1[[#This Row],[Tesouro Selic: Cenário 1]]="","",(E1480+1)^(1/252))</f>
        <v/>
      </c>
      <c r="G1480" s="2" t="str">
        <f>IF(Table1[[#This Row],[Column4]]="","",(1+G1479)*(F1480)-1)</f>
        <v/>
      </c>
      <c r="H1480" s="1" t="str">
        <f>IF(Table1[[#This Row],[Column1]]="","",VLOOKUP(A1480,COPOMs!B:H,7)+prêmio_de_risco)</f>
        <v/>
      </c>
      <c r="I1480" s="3" t="str">
        <f>IF(Table1[[#This Row],[Tesouro Selic: Cenário 2]]="","",(H1480+1)^(1/252))</f>
        <v/>
      </c>
      <c r="J1480" s="2" t="str">
        <f>IF(Table1[[#This Row],[Column6]]="","",(1+J1479)*(I1480)-1)</f>
        <v/>
      </c>
      <c r="K1480" s="1" t="str">
        <f>IF(Table1[[#This Row],[Column1]]="","",VLOOKUP(A1480,COPOMs!B:K,10)+prêmio_de_risco)</f>
        <v/>
      </c>
      <c r="L1480" s="3" t="str">
        <f>IF(Table1[[#This Row],[Tesouro Selic: Cenário 3]]="","",(K1480+1)^(1/252))</f>
        <v/>
      </c>
      <c r="M1480" s="2" t="str">
        <f>IF(Table1[[#This Row],[Column8]]="","",(1+M1479)*(L1480)-1)</f>
        <v/>
      </c>
    </row>
    <row r="1481" spans="1:13" x14ac:dyDescent="0.25">
      <c r="A1481" s="15" t="str">
        <f t="shared" si="46"/>
        <v/>
      </c>
      <c r="B1481" s="25" t="str">
        <f t="shared" si="47"/>
        <v/>
      </c>
      <c r="C1481" s="3" t="str">
        <f>IF(Table1[[#This Row],[Tesouro Prefixado]]="","",(B1481+1)^(1/252))</f>
        <v/>
      </c>
      <c r="D1481" s="2" t="str">
        <f>IF(Table1[[#This Row],[Column2]]="","",(1+D1480)*(C1481)-1)</f>
        <v/>
      </c>
      <c r="E1481" s="1" t="str">
        <f>IF(Table1[[#This Row],[Column1]]="","",VLOOKUP(A1481,COPOMs!B:E,4)+prêmio_de_risco)</f>
        <v/>
      </c>
      <c r="F1481" s="3" t="str">
        <f>IF(Table1[[#This Row],[Tesouro Selic: Cenário 1]]="","",(E1481+1)^(1/252))</f>
        <v/>
      </c>
      <c r="G1481" s="2" t="str">
        <f>IF(Table1[[#This Row],[Column4]]="","",(1+G1480)*(F1481)-1)</f>
        <v/>
      </c>
      <c r="H1481" s="1" t="str">
        <f>IF(Table1[[#This Row],[Column1]]="","",VLOOKUP(A1481,COPOMs!B:H,7)+prêmio_de_risco)</f>
        <v/>
      </c>
      <c r="I1481" s="3" t="str">
        <f>IF(Table1[[#This Row],[Tesouro Selic: Cenário 2]]="","",(H1481+1)^(1/252))</f>
        <v/>
      </c>
      <c r="J1481" s="2" t="str">
        <f>IF(Table1[[#This Row],[Column6]]="","",(1+J1480)*(I1481)-1)</f>
        <v/>
      </c>
      <c r="K1481" s="1" t="str">
        <f>IF(Table1[[#This Row],[Column1]]="","",VLOOKUP(A1481,COPOMs!B:K,10)+prêmio_de_risco)</f>
        <v/>
      </c>
      <c r="L1481" s="3" t="str">
        <f>IF(Table1[[#This Row],[Tesouro Selic: Cenário 3]]="","",(K1481+1)^(1/252))</f>
        <v/>
      </c>
      <c r="M1481" s="2" t="str">
        <f>IF(Table1[[#This Row],[Column8]]="","",(1+M1480)*(L1481)-1)</f>
        <v/>
      </c>
    </row>
    <row r="1482" spans="1:13" x14ac:dyDescent="0.25">
      <c r="A1482" s="15" t="str">
        <f t="shared" si="46"/>
        <v/>
      </c>
      <c r="B1482" s="25" t="str">
        <f t="shared" si="47"/>
        <v/>
      </c>
      <c r="C1482" s="3" t="str">
        <f>IF(Table1[[#This Row],[Tesouro Prefixado]]="","",(B1482+1)^(1/252))</f>
        <v/>
      </c>
      <c r="D1482" s="2" t="str">
        <f>IF(Table1[[#This Row],[Column2]]="","",(1+D1481)*(C1482)-1)</f>
        <v/>
      </c>
      <c r="E1482" s="1" t="str">
        <f>IF(Table1[[#This Row],[Column1]]="","",VLOOKUP(A1482,COPOMs!B:E,4)+prêmio_de_risco)</f>
        <v/>
      </c>
      <c r="F1482" s="3" t="str">
        <f>IF(Table1[[#This Row],[Tesouro Selic: Cenário 1]]="","",(E1482+1)^(1/252))</f>
        <v/>
      </c>
      <c r="G1482" s="2" t="str">
        <f>IF(Table1[[#This Row],[Column4]]="","",(1+G1481)*(F1482)-1)</f>
        <v/>
      </c>
      <c r="H1482" s="1" t="str">
        <f>IF(Table1[[#This Row],[Column1]]="","",VLOOKUP(A1482,COPOMs!B:H,7)+prêmio_de_risco)</f>
        <v/>
      </c>
      <c r="I1482" s="3" t="str">
        <f>IF(Table1[[#This Row],[Tesouro Selic: Cenário 2]]="","",(H1482+1)^(1/252))</f>
        <v/>
      </c>
      <c r="J1482" s="2" t="str">
        <f>IF(Table1[[#This Row],[Column6]]="","",(1+J1481)*(I1482)-1)</f>
        <v/>
      </c>
      <c r="K1482" s="1" t="str">
        <f>IF(Table1[[#This Row],[Column1]]="","",VLOOKUP(A1482,COPOMs!B:K,10)+prêmio_de_risco)</f>
        <v/>
      </c>
      <c r="L1482" s="3" t="str">
        <f>IF(Table1[[#This Row],[Tesouro Selic: Cenário 3]]="","",(K1482+1)^(1/252))</f>
        <v/>
      </c>
      <c r="M1482" s="2" t="str">
        <f>IF(Table1[[#This Row],[Column8]]="","",(1+M1481)*(L1482)-1)</f>
        <v/>
      </c>
    </row>
    <row r="1483" spans="1:13" x14ac:dyDescent="0.25">
      <c r="A1483" s="15" t="str">
        <f t="shared" si="46"/>
        <v/>
      </c>
      <c r="B1483" s="25" t="str">
        <f t="shared" si="47"/>
        <v/>
      </c>
      <c r="C1483" s="3" t="str">
        <f>IF(Table1[[#This Row],[Tesouro Prefixado]]="","",(B1483+1)^(1/252))</f>
        <v/>
      </c>
      <c r="D1483" s="2" t="str">
        <f>IF(Table1[[#This Row],[Column2]]="","",(1+D1482)*(C1483)-1)</f>
        <v/>
      </c>
      <c r="E1483" s="1" t="str">
        <f>IF(Table1[[#This Row],[Column1]]="","",VLOOKUP(A1483,COPOMs!B:E,4)+prêmio_de_risco)</f>
        <v/>
      </c>
      <c r="F1483" s="3" t="str">
        <f>IF(Table1[[#This Row],[Tesouro Selic: Cenário 1]]="","",(E1483+1)^(1/252))</f>
        <v/>
      </c>
      <c r="G1483" s="2" t="str">
        <f>IF(Table1[[#This Row],[Column4]]="","",(1+G1482)*(F1483)-1)</f>
        <v/>
      </c>
      <c r="H1483" s="1" t="str">
        <f>IF(Table1[[#This Row],[Column1]]="","",VLOOKUP(A1483,COPOMs!B:H,7)+prêmio_de_risco)</f>
        <v/>
      </c>
      <c r="I1483" s="3" t="str">
        <f>IF(Table1[[#This Row],[Tesouro Selic: Cenário 2]]="","",(H1483+1)^(1/252))</f>
        <v/>
      </c>
      <c r="J1483" s="2" t="str">
        <f>IF(Table1[[#This Row],[Column6]]="","",(1+J1482)*(I1483)-1)</f>
        <v/>
      </c>
      <c r="K1483" s="1" t="str">
        <f>IF(Table1[[#This Row],[Column1]]="","",VLOOKUP(A1483,COPOMs!B:K,10)+prêmio_de_risco)</f>
        <v/>
      </c>
      <c r="L1483" s="3" t="str">
        <f>IF(Table1[[#This Row],[Tesouro Selic: Cenário 3]]="","",(K1483+1)^(1/252))</f>
        <v/>
      </c>
      <c r="M1483" s="2" t="str">
        <f>IF(Table1[[#This Row],[Column8]]="","",(1+M1482)*(L1483)-1)</f>
        <v/>
      </c>
    </row>
    <row r="1484" spans="1:13" x14ac:dyDescent="0.25">
      <c r="A1484" s="15" t="str">
        <f t="shared" si="46"/>
        <v/>
      </c>
      <c r="B1484" s="25" t="str">
        <f t="shared" si="47"/>
        <v/>
      </c>
      <c r="C1484" s="3" t="str">
        <f>IF(Table1[[#This Row],[Tesouro Prefixado]]="","",(B1484+1)^(1/252))</f>
        <v/>
      </c>
      <c r="D1484" s="2" t="str">
        <f>IF(Table1[[#This Row],[Column2]]="","",(1+D1483)*(C1484)-1)</f>
        <v/>
      </c>
      <c r="E1484" s="1" t="str">
        <f>IF(Table1[[#This Row],[Column1]]="","",VLOOKUP(A1484,COPOMs!B:E,4)+prêmio_de_risco)</f>
        <v/>
      </c>
      <c r="F1484" s="3" t="str">
        <f>IF(Table1[[#This Row],[Tesouro Selic: Cenário 1]]="","",(E1484+1)^(1/252))</f>
        <v/>
      </c>
      <c r="G1484" s="2" t="str">
        <f>IF(Table1[[#This Row],[Column4]]="","",(1+G1483)*(F1484)-1)</f>
        <v/>
      </c>
      <c r="H1484" s="1" t="str">
        <f>IF(Table1[[#This Row],[Column1]]="","",VLOOKUP(A1484,COPOMs!B:H,7)+prêmio_de_risco)</f>
        <v/>
      </c>
      <c r="I1484" s="3" t="str">
        <f>IF(Table1[[#This Row],[Tesouro Selic: Cenário 2]]="","",(H1484+1)^(1/252))</f>
        <v/>
      </c>
      <c r="J1484" s="2" t="str">
        <f>IF(Table1[[#This Row],[Column6]]="","",(1+J1483)*(I1484)-1)</f>
        <v/>
      </c>
      <c r="K1484" s="1" t="str">
        <f>IF(Table1[[#This Row],[Column1]]="","",VLOOKUP(A1484,COPOMs!B:K,10)+prêmio_de_risco)</f>
        <v/>
      </c>
      <c r="L1484" s="3" t="str">
        <f>IF(Table1[[#This Row],[Tesouro Selic: Cenário 3]]="","",(K1484+1)^(1/252))</f>
        <v/>
      </c>
      <c r="M1484" s="2" t="str">
        <f>IF(Table1[[#This Row],[Column8]]="","",(1+M1483)*(L1484)-1)</f>
        <v/>
      </c>
    </row>
    <row r="1485" spans="1:13" x14ac:dyDescent="0.25">
      <c r="A1485" s="15" t="str">
        <f t="shared" si="46"/>
        <v/>
      </c>
      <c r="B1485" s="25" t="str">
        <f t="shared" si="47"/>
        <v/>
      </c>
      <c r="C1485" s="3" t="str">
        <f>IF(Table1[[#This Row],[Tesouro Prefixado]]="","",(B1485+1)^(1/252))</f>
        <v/>
      </c>
      <c r="D1485" s="2" t="str">
        <f>IF(Table1[[#This Row],[Column2]]="","",(1+D1484)*(C1485)-1)</f>
        <v/>
      </c>
      <c r="E1485" s="1" t="str">
        <f>IF(Table1[[#This Row],[Column1]]="","",VLOOKUP(A1485,COPOMs!B:E,4)+prêmio_de_risco)</f>
        <v/>
      </c>
      <c r="F1485" s="3" t="str">
        <f>IF(Table1[[#This Row],[Tesouro Selic: Cenário 1]]="","",(E1485+1)^(1/252))</f>
        <v/>
      </c>
      <c r="G1485" s="2" t="str">
        <f>IF(Table1[[#This Row],[Column4]]="","",(1+G1484)*(F1485)-1)</f>
        <v/>
      </c>
      <c r="H1485" s="1" t="str">
        <f>IF(Table1[[#This Row],[Column1]]="","",VLOOKUP(A1485,COPOMs!B:H,7)+prêmio_de_risco)</f>
        <v/>
      </c>
      <c r="I1485" s="3" t="str">
        <f>IF(Table1[[#This Row],[Tesouro Selic: Cenário 2]]="","",(H1485+1)^(1/252))</f>
        <v/>
      </c>
      <c r="J1485" s="2" t="str">
        <f>IF(Table1[[#This Row],[Column6]]="","",(1+J1484)*(I1485)-1)</f>
        <v/>
      </c>
      <c r="K1485" s="1" t="str">
        <f>IF(Table1[[#This Row],[Column1]]="","",VLOOKUP(A1485,COPOMs!B:K,10)+prêmio_de_risco)</f>
        <v/>
      </c>
      <c r="L1485" s="3" t="str">
        <f>IF(Table1[[#This Row],[Tesouro Selic: Cenário 3]]="","",(K1485+1)^(1/252))</f>
        <v/>
      </c>
      <c r="M1485" s="2" t="str">
        <f>IF(Table1[[#This Row],[Column8]]="","",(1+M1484)*(L1485)-1)</f>
        <v/>
      </c>
    </row>
    <row r="1486" spans="1:13" x14ac:dyDescent="0.25">
      <c r="A1486" s="15" t="str">
        <f t="shared" si="46"/>
        <v/>
      </c>
      <c r="B1486" s="25" t="str">
        <f t="shared" si="47"/>
        <v/>
      </c>
      <c r="C1486" s="3" t="str">
        <f>IF(Table1[[#This Row],[Tesouro Prefixado]]="","",(B1486+1)^(1/252))</f>
        <v/>
      </c>
      <c r="D1486" s="2" t="str">
        <f>IF(Table1[[#This Row],[Column2]]="","",(1+D1485)*(C1486)-1)</f>
        <v/>
      </c>
      <c r="E1486" s="1" t="str">
        <f>IF(Table1[[#This Row],[Column1]]="","",VLOOKUP(A1486,COPOMs!B:E,4)+prêmio_de_risco)</f>
        <v/>
      </c>
      <c r="F1486" s="3" t="str">
        <f>IF(Table1[[#This Row],[Tesouro Selic: Cenário 1]]="","",(E1486+1)^(1/252))</f>
        <v/>
      </c>
      <c r="G1486" s="2" t="str">
        <f>IF(Table1[[#This Row],[Column4]]="","",(1+G1485)*(F1486)-1)</f>
        <v/>
      </c>
      <c r="H1486" s="1" t="str">
        <f>IF(Table1[[#This Row],[Column1]]="","",VLOOKUP(A1486,COPOMs!B:H,7)+prêmio_de_risco)</f>
        <v/>
      </c>
      <c r="I1486" s="3" t="str">
        <f>IF(Table1[[#This Row],[Tesouro Selic: Cenário 2]]="","",(H1486+1)^(1/252))</f>
        <v/>
      </c>
      <c r="J1486" s="2" t="str">
        <f>IF(Table1[[#This Row],[Column6]]="","",(1+J1485)*(I1486)-1)</f>
        <v/>
      </c>
      <c r="K1486" s="1" t="str">
        <f>IF(Table1[[#This Row],[Column1]]="","",VLOOKUP(A1486,COPOMs!B:K,10)+prêmio_de_risco)</f>
        <v/>
      </c>
      <c r="L1486" s="3" t="str">
        <f>IF(Table1[[#This Row],[Tesouro Selic: Cenário 3]]="","",(K1486+1)^(1/252))</f>
        <v/>
      </c>
      <c r="M1486" s="2" t="str">
        <f>IF(Table1[[#This Row],[Column8]]="","",(1+M1485)*(L1486)-1)</f>
        <v/>
      </c>
    </row>
    <row r="1487" spans="1:13" x14ac:dyDescent="0.25">
      <c r="A1487" s="15" t="str">
        <f t="shared" si="46"/>
        <v/>
      </c>
      <c r="B1487" s="25" t="str">
        <f t="shared" si="47"/>
        <v/>
      </c>
      <c r="C1487" s="3" t="str">
        <f>IF(Table1[[#This Row],[Tesouro Prefixado]]="","",(B1487+1)^(1/252))</f>
        <v/>
      </c>
      <c r="D1487" s="2" t="str">
        <f>IF(Table1[[#This Row],[Column2]]="","",(1+D1486)*(C1487)-1)</f>
        <v/>
      </c>
      <c r="E1487" s="1" t="str">
        <f>IF(Table1[[#This Row],[Column1]]="","",VLOOKUP(A1487,COPOMs!B:E,4)+prêmio_de_risco)</f>
        <v/>
      </c>
      <c r="F1487" s="3" t="str">
        <f>IF(Table1[[#This Row],[Tesouro Selic: Cenário 1]]="","",(E1487+1)^(1/252))</f>
        <v/>
      </c>
      <c r="G1487" s="2" t="str">
        <f>IF(Table1[[#This Row],[Column4]]="","",(1+G1486)*(F1487)-1)</f>
        <v/>
      </c>
      <c r="H1487" s="1" t="str">
        <f>IF(Table1[[#This Row],[Column1]]="","",VLOOKUP(A1487,COPOMs!B:H,7)+prêmio_de_risco)</f>
        <v/>
      </c>
      <c r="I1487" s="3" t="str">
        <f>IF(Table1[[#This Row],[Tesouro Selic: Cenário 2]]="","",(H1487+1)^(1/252))</f>
        <v/>
      </c>
      <c r="J1487" s="2" t="str">
        <f>IF(Table1[[#This Row],[Column6]]="","",(1+J1486)*(I1487)-1)</f>
        <v/>
      </c>
      <c r="K1487" s="1" t="str">
        <f>IF(Table1[[#This Row],[Column1]]="","",VLOOKUP(A1487,COPOMs!B:K,10)+prêmio_de_risco)</f>
        <v/>
      </c>
      <c r="L1487" s="3" t="str">
        <f>IF(Table1[[#This Row],[Tesouro Selic: Cenário 3]]="","",(K1487+1)^(1/252))</f>
        <v/>
      </c>
      <c r="M1487" s="2" t="str">
        <f>IF(Table1[[#This Row],[Column8]]="","",(1+M1486)*(L1487)-1)</f>
        <v/>
      </c>
    </row>
    <row r="1488" spans="1:13" x14ac:dyDescent="0.25">
      <c r="A1488" s="15" t="str">
        <f t="shared" si="46"/>
        <v/>
      </c>
      <c r="B1488" s="25" t="str">
        <f t="shared" si="47"/>
        <v/>
      </c>
      <c r="C1488" s="3" t="str">
        <f>IF(Table1[[#This Row],[Tesouro Prefixado]]="","",(B1488+1)^(1/252))</f>
        <v/>
      </c>
      <c r="D1488" s="2" t="str">
        <f>IF(Table1[[#This Row],[Column2]]="","",(1+D1487)*(C1488)-1)</f>
        <v/>
      </c>
      <c r="E1488" s="1" t="str">
        <f>IF(Table1[[#This Row],[Column1]]="","",VLOOKUP(A1488,COPOMs!B:E,4)+prêmio_de_risco)</f>
        <v/>
      </c>
      <c r="F1488" s="3" t="str">
        <f>IF(Table1[[#This Row],[Tesouro Selic: Cenário 1]]="","",(E1488+1)^(1/252))</f>
        <v/>
      </c>
      <c r="G1488" s="2" t="str">
        <f>IF(Table1[[#This Row],[Column4]]="","",(1+G1487)*(F1488)-1)</f>
        <v/>
      </c>
      <c r="H1488" s="1" t="str">
        <f>IF(Table1[[#This Row],[Column1]]="","",VLOOKUP(A1488,COPOMs!B:H,7)+prêmio_de_risco)</f>
        <v/>
      </c>
      <c r="I1488" s="3" t="str">
        <f>IF(Table1[[#This Row],[Tesouro Selic: Cenário 2]]="","",(H1488+1)^(1/252))</f>
        <v/>
      </c>
      <c r="J1488" s="2" t="str">
        <f>IF(Table1[[#This Row],[Column6]]="","",(1+J1487)*(I1488)-1)</f>
        <v/>
      </c>
      <c r="K1488" s="1" t="str">
        <f>IF(Table1[[#This Row],[Column1]]="","",VLOOKUP(A1488,COPOMs!B:K,10)+prêmio_de_risco)</f>
        <v/>
      </c>
      <c r="L1488" s="3" t="str">
        <f>IF(Table1[[#This Row],[Tesouro Selic: Cenário 3]]="","",(K1488+1)^(1/252))</f>
        <v/>
      </c>
      <c r="M1488" s="2" t="str">
        <f>IF(Table1[[#This Row],[Column8]]="","",(1+M1487)*(L1488)-1)</f>
        <v/>
      </c>
    </row>
    <row r="1489" spans="1:13" x14ac:dyDescent="0.25">
      <c r="A1489" s="15" t="str">
        <f t="shared" si="46"/>
        <v/>
      </c>
      <c r="B1489" s="25" t="str">
        <f t="shared" si="47"/>
        <v/>
      </c>
      <c r="C1489" s="3" t="str">
        <f>IF(Table1[[#This Row],[Tesouro Prefixado]]="","",(B1489+1)^(1/252))</f>
        <v/>
      </c>
      <c r="D1489" s="2" t="str">
        <f>IF(Table1[[#This Row],[Column2]]="","",(1+D1488)*(C1489)-1)</f>
        <v/>
      </c>
      <c r="E1489" s="1" t="str">
        <f>IF(Table1[[#This Row],[Column1]]="","",VLOOKUP(A1489,COPOMs!B:E,4)+prêmio_de_risco)</f>
        <v/>
      </c>
      <c r="F1489" s="3" t="str">
        <f>IF(Table1[[#This Row],[Tesouro Selic: Cenário 1]]="","",(E1489+1)^(1/252))</f>
        <v/>
      </c>
      <c r="G1489" s="2" t="str">
        <f>IF(Table1[[#This Row],[Column4]]="","",(1+G1488)*(F1489)-1)</f>
        <v/>
      </c>
      <c r="H1489" s="1" t="str">
        <f>IF(Table1[[#This Row],[Column1]]="","",VLOOKUP(A1489,COPOMs!B:H,7)+prêmio_de_risco)</f>
        <v/>
      </c>
      <c r="I1489" s="3" t="str">
        <f>IF(Table1[[#This Row],[Tesouro Selic: Cenário 2]]="","",(H1489+1)^(1/252))</f>
        <v/>
      </c>
      <c r="J1489" s="2" t="str">
        <f>IF(Table1[[#This Row],[Column6]]="","",(1+J1488)*(I1489)-1)</f>
        <v/>
      </c>
      <c r="K1489" s="1" t="str">
        <f>IF(Table1[[#This Row],[Column1]]="","",VLOOKUP(A1489,COPOMs!B:K,10)+prêmio_de_risco)</f>
        <v/>
      </c>
      <c r="L1489" s="3" t="str">
        <f>IF(Table1[[#This Row],[Tesouro Selic: Cenário 3]]="","",(K1489+1)^(1/252))</f>
        <v/>
      </c>
      <c r="M1489" s="2" t="str">
        <f>IF(Table1[[#This Row],[Column8]]="","",(1+M1488)*(L1489)-1)</f>
        <v/>
      </c>
    </row>
    <row r="1490" spans="1:13" x14ac:dyDescent="0.25">
      <c r="A1490" s="15" t="str">
        <f t="shared" si="46"/>
        <v/>
      </c>
      <c r="B1490" s="25" t="str">
        <f t="shared" si="47"/>
        <v/>
      </c>
      <c r="C1490" s="3" t="str">
        <f>IF(Table1[[#This Row],[Tesouro Prefixado]]="","",(B1490+1)^(1/252))</f>
        <v/>
      </c>
      <c r="D1490" s="2" t="str">
        <f>IF(Table1[[#This Row],[Column2]]="","",(1+D1489)*(C1490)-1)</f>
        <v/>
      </c>
      <c r="E1490" s="1" t="str">
        <f>IF(Table1[[#This Row],[Column1]]="","",VLOOKUP(A1490,COPOMs!B:E,4)+prêmio_de_risco)</f>
        <v/>
      </c>
      <c r="F1490" s="3" t="str">
        <f>IF(Table1[[#This Row],[Tesouro Selic: Cenário 1]]="","",(E1490+1)^(1/252))</f>
        <v/>
      </c>
      <c r="G1490" s="2" t="str">
        <f>IF(Table1[[#This Row],[Column4]]="","",(1+G1489)*(F1490)-1)</f>
        <v/>
      </c>
      <c r="H1490" s="1" t="str">
        <f>IF(Table1[[#This Row],[Column1]]="","",VLOOKUP(A1490,COPOMs!B:H,7)+prêmio_de_risco)</f>
        <v/>
      </c>
      <c r="I1490" s="3" t="str">
        <f>IF(Table1[[#This Row],[Tesouro Selic: Cenário 2]]="","",(H1490+1)^(1/252))</f>
        <v/>
      </c>
      <c r="J1490" s="2" t="str">
        <f>IF(Table1[[#This Row],[Column6]]="","",(1+J1489)*(I1490)-1)</f>
        <v/>
      </c>
      <c r="K1490" s="1" t="str">
        <f>IF(Table1[[#This Row],[Column1]]="","",VLOOKUP(A1490,COPOMs!B:K,10)+prêmio_de_risco)</f>
        <v/>
      </c>
      <c r="L1490" s="3" t="str">
        <f>IF(Table1[[#This Row],[Tesouro Selic: Cenário 3]]="","",(K1490+1)^(1/252))</f>
        <v/>
      </c>
      <c r="M1490" s="2" t="str">
        <f>IF(Table1[[#This Row],[Column8]]="","",(1+M1489)*(L1490)-1)</f>
        <v/>
      </c>
    </row>
    <row r="1491" spans="1:13" x14ac:dyDescent="0.25">
      <c r="A1491" s="15" t="str">
        <f t="shared" si="46"/>
        <v/>
      </c>
      <c r="B1491" s="25" t="str">
        <f t="shared" si="47"/>
        <v/>
      </c>
      <c r="C1491" s="3" t="str">
        <f>IF(Table1[[#This Row],[Tesouro Prefixado]]="","",(B1491+1)^(1/252))</f>
        <v/>
      </c>
      <c r="D1491" s="2" t="str">
        <f>IF(Table1[[#This Row],[Column2]]="","",(1+D1490)*(C1491)-1)</f>
        <v/>
      </c>
      <c r="E1491" s="1" t="str">
        <f>IF(Table1[[#This Row],[Column1]]="","",VLOOKUP(A1491,COPOMs!B:E,4)+prêmio_de_risco)</f>
        <v/>
      </c>
      <c r="F1491" s="3" t="str">
        <f>IF(Table1[[#This Row],[Tesouro Selic: Cenário 1]]="","",(E1491+1)^(1/252))</f>
        <v/>
      </c>
      <c r="G1491" s="2" t="str">
        <f>IF(Table1[[#This Row],[Column4]]="","",(1+G1490)*(F1491)-1)</f>
        <v/>
      </c>
      <c r="H1491" s="1" t="str">
        <f>IF(Table1[[#This Row],[Column1]]="","",VLOOKUP(A1491,COPOMs!B:H,7)+prêmio_de_risco)</f>
        <v/>
      </c>
      <c r="I1491" s="3" t="str">
        <f>IF(Table1[[#This Row],[Tesouro Selic: Cenário 2]]="","",(H1491+1)^(1/252))</f>
        <v/>
      </c>
      <c r="J1491" s="2" t="str">
        <f>IF(Table1[[#This Row],[Column6]]="","",(1+J1490)*(I1491)-1)</f>
        <v/>
      </c>
      <c r="K1491" s="1" t="str">
        <f>IF(Table1[[#This Row],[Column1]]="","",VLOOKUP(A1491,COPOMs!B:K,10)+prêmio_de_risco)</f>
        <v/>
      </c>
      <c r="L1491" s="3" t="str">
        <f>IF(Table1[[#This Row],[Tesouro Selic: Cenário 3]]="","",(K1491+1)^(1/252))</f>
        <v/>
      </c>
      <c r="M1491" s="2" t="str">
        <f>IF(Table1[[#This Row],[Column8]]="","",(1+M1490)*(L1491)-1)</f>
        <v/>
      </c>
    </row>
    <row r="1492" spans="1:13" x14ac:dyDescent="0.25">
      <c r="A1492" s="15" t="str">
        <f t="shared" si="46"/>
        <v/>
      </c>
      <c r="B1492" s="25" t="str">
        <f t="shared" si="47"/>
        <v/>
      </c>
      <c r="C1492" s="3" t="str">
        <f>IF(Table1[[#This Row],[Tesouro Prefixado]]="","",(B1492+1)^(1/252))</f>
        <v/>
      </c>
      <c r="D1492" s="2" t="str">
        <f>IF(Table1[[#This Row],[Column2]]="","",(1+D1491)*(C1492)-1)</f>
        <v/>
      </c>
      <c r="E1492" s="1" t="str">
        <f>IF(Table1[[#This Row],[Column1]]="","",VLOOKUP(A1492,COPOMs!B:E,4)+prêmio_de_risco)</f>
        <v/>
      </c>
      <c r="F1492" s="3" t="str">
        <f>IF(Table1[[#This Row],[Tesouro Selic: Cenário 1]]="","",(E1492+1)^(1/252))</f>
        <v/>
      </c>
      <c r="G1492" s="2" t="str">
        <f>IF(Table1[[#This Row],[Column4]]="","",(1+G1491)*(F1492)-1)</f>
        <v/>
      </c>
      <c r="H1492" s="1" t="str">
        <f>IF(Table1[[#This Row],[Column1]]="","",VLOOKUP(A1492,COPOMs!B:H,7)+prêmio_de_risco)</f>
        <v/>
      </c>
      <c r="I1492" s="3" t="str">
        <f>IF(Table1[[#This Row],[Tesouro Selic: Cenário 2]]="","",(H1492+1)^(1/252))</f>
        <v/>
      </c>
      <c r="J1492" s="2" t="str">
        <f>IF(Table1[[#This Row],[Column6]]="","",(1+J1491)*(I1492)-1)</f>
        <v/>
      </c>
      <c r="K1492" s="1" t="str">
        <f>IF(Table1[[#This Row],[Column1]]="","",VLOOKUP(A1492,COPOMs!B:K,10)+prêmio_de_risco)</f>
        <v/>
      </c>
      <c r="L1492" s="3" t="str">
        <f>IF(Table1[[#This Row],[Tesouro Selic: Cenário 3]]="","",(K1492+1)^(1/252))</f>
        <v/>
      </c>
      <c r="M1492" s="2" t="str">
        <f>IF(Table1[[#This Row],[Column8]]="","",(1+M1491)*(L1492)-1)</f>
        <v/>
      </c>
    </row>
    <row r="1493" spans="1:13" x14ac:dyDescent="0.25">
      <c r="A1493" s="15" t="str">
        <f t="shared" si="46"/>
        <v/>
      </c>
      <c r="B1493" s="25" t="str">
        <f t="shared" si="47"/>
        <v/>
      </c>
      <c r="C1493" s="3" t="str">
        <f>IF(Table1[[#This Row],[Tesouro Prefixado]]="","",(B1493+1)^(1/252))</f>
        <v/>
      </c>
      <c r="D1493" s="2" t="str">
        <f>IF(Table1[[#This Row],[Column2]]="","",(1+D1492)*(C1493)-1)</f>
        <v/>
      </c>
      <c r="E1493" s="1" t="str">
        <f>IF(Table1[[#This Row],[Column1]]="","",VLOOKUP(A1493,COPOMs!B:E,4)+prêmio_de_risco)</f>
        <v/>
      </c>
      <c r="F1493" s="3" t="str">
        <f>IF(Table1[[#This Row],[Tesouro Selic: Cenário 1]]="","",(E1493+1)^(1/252))</f>
        <v/>
      </c>
      <c r="G1493" s="2" t="str">
        <f>IF(Table1[[#This Row],[Column4]]="","",(1+G1492)*(F1493)-1)</f>
        <v/>
      </c>
      <c r="H1493" s="1" t="str">
        <f>IF(Table1[[#This Row],[Column1]]="","",VLOOKUP(A1493,COPOMs!B:H,7)+prêmio_de_risco)</f>
        <v/>
      </c>
      <c r="I1493" s="3" t="str">
        <f>IF(Table1[[#This Row],[Tesouro Selic: Cenário 2]]="","",(H1493+1)^(1/252))</f>
        <v/>
      </c>
      <c r="J1493" s="2" t="str">
        <f>IF(Table1[[#This Row],[Column6]]="","",(1+J1492)*(I1493)-1)</f>
        <v/>
      </c>
      <c r="K1493" s="1" t="str">
        <f>IF(Table1[[#This Row],[Column1]]="","",VLOOKUP(A1493,COPOMs!B:K,10)+prêmio_de_risco)</f>
        <v/>
      </c>
      <c r="L1493" s="3" t="str">
        <f>IF(Table1[[#This Row],[Tesouro Selic: Cenário 3]]="","",(K1493+1)^(1/252))</f>
        <v/>
      </c>
      <c r="M1493" s="2" t="str">
        <f>IF(Table1[[#This Row],[Column8]]="","",(1+M1492)*(L1493)-1)</f>
        <v/>
      </c>
    </row>
    <row r="1494" spans="1:13" x14ac:dyDescent="0.25">
      <c r="A1494" s="15" t="str">
        <f t="shared" si="46"/>
        <v/>
      </c>
      <c r="B1494" s="25" t="str">
        <f t="shared" si="47"/>
        <v/>
      </c>
      <c r="C1494" s="3" t="str">
        <f>IF(Table1[[#This Row],[Tesouro Prefixado]]="","",(B1494+1)^(1/252))</f>
        <v/>
      </c>
      <c r="D1494" s="2" t="str">
        <f>IF(Table1[[#This Row],[Column2]]="","",(1+D1493)*(C1494)-1)</f>
        <v/>
      </c>
      <c r="E1494" s="1" t="str">
        <f>IF(Table1[[#This Row],[Column1]]="","",VLOOKUP(A1494,COPOMs!B:E,4)+prêmio_de_risco)</f>
        <v/>
      </c>
      <c r="F1494" s="3" t="str">
        <f>IF(Table1[[#This Row],[Tesouro Selic: Cenário 1]]="","",(E1494+1)^(1/252))</f>
        <v/>
      </c>
      <c r="G1494" s="2" t="str">
        <f>IF(Table1[[#This Row],[Column4]]="","",(1+G1493)*(F1494)-1)</f>
        <v/>
      </c>
      <c r="H1494" s="1" t="str">
        <f>IF(Table1[[#This Row],[Column1]]="","",VLOOKUP(A1494,COPOMs!B:H,7)+prêmio_de_risco)</f>
        <v/>
      </c>
      <c r="I1494" s="3" t="str">
        <f>IF(Table1[[#This Row],[Tesouro Selic: Cenário 2]]="","",(H1494+1)^(1/252))</f>
        <v/>
      </c>
      <c r="J1494" s="2" t="str">
        <f>IF(Table1[[#This Row],[Column6]]="","",(1+J1493)*(I1494)-1)</f>
        <v/>
      </c>
      <c r="K1494" s="1" t="str">
        <f>IF(Table1[[#This Row],[Column1]]="","",VLOOKUP(A1494,COPOMs!B:K,10)+prêmio_de_risco)</f>
        <v/>
      </c>
      <c r="L1494" s="3" t="str">
        <f>IF(Table1[[#This Row],[Tesouro Selic: Cenário 3]]="","",(K1494+1)^(1/252))</f>
        <v/>
      </c>
      <c r="M1494" s="2" t="str">
        <f>IF(Table1[[#This Row],[Column8]]="","",(1+M1493)*(L1494)-1)</f>
        <v/>
      </c>
    </row>
    <row r="1495" spans="1:13" x14ac:dyDescent="0.25">
      <c r="A1495" s="15" t="str">
        <f t="shared" si="46"/>
        <v/>
      </c>
      <c r="B1495" s="25" t="str">
        <f t="shared" si="47"/>
        <v/>
      </c>
      <c r="C1495" s="3" t="str">
        <f>IF(Table1[[#This Row],[Tesouro Prefixado]]="","",(B1495+1)^(1/252))</f>
        <v/>
      </c>
      <c r="D1495" s="2" t="str">
        <f>IF(Table1[[#This Row],[Column2]]="","",(1+D1494)*(C1495)-1)</f>
        <v/>
      </c>
      <c r="E1495" s="1" t="str">
        <f>IF(Table1[[#This Row],[Column1]]="","",VLOOKUP(A1495,COPOMs!B:E,4)+prêmio_de_risco)</f>
        <v/>
      </c>
      <c r="F1495" s="3" t="str">
        <f>IF(Table1[[#This Row],[Tesouro Selic: Cenário 1]]="","",(E1495+1)^(1/252))</f>
        <v/>
      </c>
      <c r="G1495" s="2" t="str">
        <f>IF(Table1[[#This Row],[Column4]]="","",(1+G1494)*(F1495)-1)</f>
        <v/>
      </c>
      <c r="H1495" s="1" t="str">
        <f>IF(Table1[[#This Row],[Column1]]="","",VLOOKUP(A1495,COPOMs!B:H,7)+prêmio_de_risco)</f>
        <v/>
      </c>
      <c r="I1495" s="3" t="str">
        <f>IF(Table1[[#This Row],[Tesouro Selic: Cenário 2]]="","",(H1495+1)^(1/252))</f>
        <v/>
      </c>
      <c r="J1495" s="2" t="str">
        <f>IF(Table1[[#This Row],[Column6]]="","",(1+J1494)*(I1495)-1)</f>
        <v/>
      </c>
      <c r="K1495" s="1" t="str">
        <f>IF(Table1[[#This Row],[Column1]]="","",VLOOKUP(A1495,COPOMs!B:K,10)+prêmio_de_risco)</f>
        <v/>
      </c>
      <c r="L1495" s="3" t="str">
        <f>IF(Table1[[#This Row],[Tesouro Selic: Cenário 3]]="","",(K1495+1)^(1/252))</f>
        <v/>
      </c>
      <c r="M1495" s="2" t="str">
        <f>IF(Table1[[#This Row],[Column8]]="","",(1+M1494)*(L1495)-1)</f>
        <v/>
      </c>
    </row>
    <row r="1496" spans="1:13" x14ac:dyDescent="0.25">
      <c r="A1496" s="15" t="str">
        <f t="shared" si="46"/>
        <v/>
      </c>
      <c r="B1496" s="25" t="str">
        <f t="shared" si="47"/>
        <v/>
      </c>
      <c r="C1496" s="3" t="str">
        <f>IF(Table1[[#This Row],[Tesouro Prefixado]]="","",(B1496+1)^(1/252))</f>
        <v/>
      </c>
      <c r="D1496" s="2" t="str">
        <f>IF(Table1[[#This Row],[Column2]]="","",(1+D1495)*(C1496)-1)</f>
        <v/>
      </c>
      <c r="E1496" s="1" t="str">
        <f>IF(Table1[[#This Row],[Column1]]="","",VLOOKUP(A1496,COPOMs!B:E,4)+prêmio_de_risco)</f>
        <v/>
      </c>
      <c r="F1496" s="3" t="str">
        <f>IF(Table1[[#This Row],[Tesouro Selic: Cenário 1]]="","",(E1496+1)^(1/252))</f>
        <v/>
      </c>
      <c r="G1496" s="2" t="str">
        <f>IF(Table1[[#This Row],[Column4]]="","",(1+G1495)*(F1496)-1)</f>
        <v/>
      </c>
      <c r="H1496" s="1" t="str">
        <f>IF(Table1[[#This Row],[Column1]]="","",VLOOKUP(A1496,COPOMs!B:H,7)+prêmio_de_risco)</f>
        <v/>
      </c>
      <c r="I1496" s="3" t="str">
        <f>IF(Table1[[#This Row],[Tesouro Selic: Cenário 2]]="","",(H1496+1)^(1/252))</f>
        <v/>
      </c>
      <c r="J1496" s="2" t="str">
        <f>IF(Table1[[#This Row],[Column6]]="","",(1+J1495)*(I1496)-1)</f>
        <v/>
      </c>
      <c r="K1496" s="1" t="str">
        <f>IF(Table1[[#This Row],[Column1]]="","",VLOOKUP(A1496,COPOMs!B:K,10)+prêmio_de_risco)</f>
        <v/>
      </c>
      <c r="L1496" s="3" t="str">
        <f>IF(Table1[[#This Row],[Tesouro Selic: Cenário 3]]="","",(K1496+1)^(1/252))</f>
        <v/>
      </c>
      <c r="M1496" s="2" t="str">
        <f>IF(Table1[[#This Row],[Column8]]="","",(1+M1495)*(L1496)-1)</f>
        <v/>
      </c>
    </row>
    <row r="1497" spans="1:13" x14ac:dyDescent="0.25">
      <c r="A1497" s="15" t="str">
        <f t="shared" si="46"/>
        <v/>
      </c>
      <c r="B1497" s="25" t="str">
        <f t="shared" si="47"/>
        <v/>
      </c>
      <c r="C1497" s="3" t="str">
        <f>IF(Table1[[#This Row],[Tesouro Prefixado]]="","",(B1497+1)^(1/252))</f>
        <v/>
      </c>
      <c r="D1497" s="2" t="str">
        <f>IF(Table1[[#This Row],[Column2]]="","",(1+D1496)*(C1497)-1)</f>
        <v/>
      </c>
      <c r="E1497" s="1" t="str">
        <f>IF(Table1[[#This Row],[Column1]]="","",VLOOKUP(A1497,COPOMs!B:E,4)+prêmio_de_risco)</f>
        <v/>
      </c>
      <c r="F1497" s="3" t="str">
        <f>IF(Table1[[#This Row],[Tesouro Selic: Cenário 1]]="","",(E1497+1)^(1/252))</f>
        <v/>
      </c>
      <c r="G1497" s="2" t="str">
        <f>IF(Table1[[#This Row],[Column4]]="","",(1+G1496)*(F1497)-1)</f>
        <v/>
      </c>
      <c r="H1497" s="1" t="str">
        <f>IF(Table1[[#This Row],[Column1]]="","",VLOOKUP(A1497,COPOMs!B:H,7)+prêmio_de_risco)</f>
        <v/>
      </c>
      <c r="I1497" s="3" t="str">
        <f>IF(Table1[[#This Row],[Tesouro Selic: Cenário 2]]="","",(H1497+1)^(1/252))</f>
        <v/>
      </c>
      <c r="J1497" s="2" t="str">
        <f>IF(Table1[[#This Row],[Column6]]="","",(1+J1496)*(I1497)-1)</f>
        <v/>
      </c>
      <c r="K1497" s="1" t="str">
        <f>IF(Table1[[#This Row],[Column1]]="","",VLOOKUP(A1497,COPOMs!B:K,10)+prêmio_de_risco)</f>
        <v/>
      </c>
      <c r="L1497" s="3" t="str">
        <f>IF(Table1[[#This Row],[Tesouro Selic: Cenário 3]]="","",(K1497+1)^(1/252))</f>
        <v/>
      </c>
      <c r="M1497" s="2" t="str">
        <f>IF(Table1[[#This Row],[Column8]]="","",(1+M1496)*(L1497)-1)</f>
        <v/>
      </c>
    </row>
    <row r="1498" spans="1:13" x14ac:dyDescent="0.25">
      <c r="A1498" s="15" t="str">
        <f t="shared" si="46"/>
        <v/>
      </c>
      <c r="B1498" s="25" t="str">
        <f t="shared" si="47"/>
        <v/>
      </c>
      <c r="C1498" s="3" t="str">
        <f>IF(Table1[[#This Row],[Tesouro Prefixado]]="","",(B1498+1)^(1/252))</f>
        <v/>
      </c>
      <c r="D1498" s="2" t="str">
        <f>IF(Table1[[#This Row],[Column2]]="","",(1+D1497)*(C1498)-1)</f>
        <v/>
      </c>
      <c r="E1498" s="1" t="str">
        <f>IF(Table1[[#This Row],[Column1]]="","",VLOOKUP(A1498,COPOMs!B:E,4)+prêmio_de_risco)</f>
        <v/>
      </c>
      <c r="F1498" s="3" t="str">
        <f>IF(Table1[[#This Row],[Tesouro Selic: Cenário 1]]="","",(E1498+1)^(1/252))</f>
        <v/>
      </c>
      <c r="G1498" s="2" t="str">
        <f>IF(Table1[[#This Row],[Column4]]="","",(1+G1497)*(F1498)-1)</f>
        <v/>
      </c>
      <c r="H1498" s="1" t="str">
        <f>IF(Table1[[#This Row],[Column1]]="","",VLOOKUP(A1498,COPOMs!B:H,7)+prêmio_de_risco)</f>
        <v/>
      </c>
      <c r="I1498" s="3" t="str">
        <f>IF(Table1[[#This Row],[Tesouro Selic: Cenário 2]]="","",(H1498+1)^(1/252))</f>
        <v/>
      </c>
      <c r="J1498" s="2" t="str">
        <f>IF(Table1[[#This Row],[Column6]]="","",(1+J1497)*(I1498)-1)</f>
        <v/>
      </c>
      <c r="K1498" s="1" t="str">
        <f>IF(Table1[[#This Row],[Column1]]="","",VLOOKUP(A1498,COPOMs!B:K,10)+prêmio_de_risco)</f>
        <v/>
      </c>
      <c r="L1498" s="3" t="str">
        <f>IF(Table1[[#This Row],[Tesouro Selic: Cenário 3]]="","",(K1498+1)^(1/252))</f>
        <v/>
      </c>
      <c r="M1498" s="2" t="str">
        <f>IF(Table1[[#This Row],[Column8]]="","",(1+M1497)*(L1498)-1)</f>
        <v/>
      </c>
    </row>
    <row r="1499" spans="1:13" x14ac:dyDescent="0.25">
      <c r="A1499" s="15" t="str">
        <f t="shared" si="46"/>
        <v/>
      </c>
      <c r="B1499" s="25" t="str">
        <f t="shared" si="47"/>
        <v/>
      </c>
      <c r="C1499" s="3" t="str">
        <f>IF(Table1[[#This Row],[Tesouro Prefixado]]="","",(B1499+1)^(1/252))</f>
        <v/>
      </c>
      <c r="D1499" s="2" t="str">
        <f>IF(Table1[[#This Row],[Column2]]="","",(1+D1498)*(C1499)-1)</f>
        <v/>
      </c>
      <c r="E1499" s="1" t="str">
        <f>IF(Table1[[#This Row],[Column1]]="","",VLOOKUP(A1499,COPOMs!B:E,4)+prêmio_de_risco)</f>
        <v/>
      </c>
      <c r="F1499" s="3" t="str">
        <f>IF(Table1[[#This Row],[Tesouro Selic: Cenário 1]]="","",(E1499+1)^(1/252))</f>
        <v/>
      </c>
      <c r="G1499" s="2" t="str">
        <f>IF(Table1[[#This Row],[Column4]]="","",(1+G1498)*(F1499)-1)</f>
        <v/>
      </c>
      <c r="H1499" s="1" t="str">
        <f>IF(Table1[[#This Row],[Column1]]="","",VLOOKUP(A1499,COPOMs!B:H,7)+prêmio_de_risco)</f>
        <v/>
      </c>
      <c r="I1499" s="3" t="str">
        <f>IF(Table1[[#This Row],[Tesouro Selic: Cenário 2]]="","",(H1499+1)^(1/252))</f>
        <v/>
      </c>
      <c r="J1499" s="2" t="str">
        <f>IF(Table1[[#This Row],[Column6]]="","",(1+J1498)*(I1499)-1)</f>
        <v/>
      </c>
      <c r="K1499" s="1" t="str">
        <f>IF(Table1[[#This Row],[Column1]]="","",VLOOKUP(A1499,COPOMs!B:K,10)+prêmio_de_risco)</f>
        <v/>
      </c>
      <c r="L1499" s="3" t="str">
        <f>IF(Table1[[#This Row],[Tesouro Selic: Cenário 3]]="","",(K1499+1)^(1/252))</f>
        <v/>
      </c>
      <c r="M1499" s="2" t="str">
        <f>IF(Table1[[#This Row],[Column8]]="","",(1+M1498)*(L1499)-1)</f>
        <v/>
      </c>
    </row>
    <row r="1500" spans="1:13" x14ac:dyDescent="0.25">
      <c r="A1500" s="15" t="str">
        <f t="shared" si="46"/>
        <v/>
      </c>
      <c r="B1500" s="25" t="str">
        <f t="shared" si="47"/>
        <v/>
      </c>
      <c r="C1500" s="3" t="str">
        <f>IF(Table1[[#This Row],[Tesouro Prefixado]]="","",(B1500+1)^(1/252))</f>
        <v/>
      </c>
      <c r="D1500" s="2" t="str">
        <f>IF(Table1[[#This Row],[Column2]]="","",(1+D1499)*(C1500)-1)</f>
        <v/>
      </c>
      <c r="E1500" s="1" t="str">
        <f>IF(Table1[[#This Row],[Column1]]="","",VLOOKUP(A1500,COPOMs!B:E,4)+prêmio_de_risco)</f>
        <v/>
      </c>
      <c r="F1500" s="3" t="str">
        <f>IF(Table1[[#This Row],[Tesouro Selic: Cenário 1]]="","",(E1500+1)^(1/252))</f>
        <v/>
      </c>
      <c r="G1500" s="2" t="str">
        <f>IF(Table1[[#This Row],[Column4]]="","",(1+G1499)*(F1500)-1)</f>
        <v/>
      </c>
      <c r="H1500" s="1" t="str">
        <f>IF(Table1[[#This Row],[Column1]]="","",VLOOKUP(A1500,COPOMs!B:H,7)+prêmio_de_risco)</f>
        <v/>
      </c>
      <c r="I1500" s="3" t="str">
        <f>IF(Table1[[#This Row],[Tesouro Selic: Cenário 2]]="","",(H1500+1)^(1/252))</f>
        <v/>
      </c>
      <c r="J1500" s="2" t="str">
        <f>IF(Table1[[#This Row],[Column6]]="","",(1+J1499)*(I1500)-1)</f>
        <v/>
      </c>
      <c r="K1500" s="1" t="str">
        <f>IF(Table1[[#This Row],[Column1]]="","",VLOOKUP(A1500,COPOMs!B:K,10)+prêmio_de_risco)</f>
        <v/>
      </c>
      <c r="L1500" s="3" t="str">
        <f>IF(Table1[[#This Row],[Tesouro Selic: Cenário 3]]="","",(K1500+1)^(1/252))</f>
        <v/>
      </c>
      <c r="M1500" s="2" t="str">
        <f>IF(Table1[[#This Row],[Column8]]="","",(1+M1499)*(L1500)-1)</f>
        <v/>
      </c>
    </row>
    <row r="1501" spans="1:13" x14ac:dyDescent="0.25">
      <c r="A1501" s="15" t="str">
        <f t="shared" si="46"/>
        <v/>
      </c>
      <c r="B1501" s="25" t="str">
        <f t="shared" si="47"/>
        <v/>
      </c>
      <c r="C1501" s="3" t="str">
        <f>IF(Table1[[#This Row],[Tesouro Prefixado]]="","",(B1501+1)^(1/252))</f>
        <v/>
      </c>
      <c r="D1501" s="2" t="str">
        <f>IF(Table1[[#This Row],[Column2]]="","",(1+D1500)*(C1501)-1)</f>
        <v/>
      </c>
      <c r="E1501" s="1" t="str">
        <f>IF(Table1[[#This Row],[Column1]]="","",VLOOKUP(A1501,COPOMs!B:E,4)+prêmio_de_risco)</f>
        <v/>
      </c>
      <c r="F1501" s="3" t="str">
        <f>IF(Table1[[#This Row],[Tesouro Selic: Cenário 1]]="","",(E1501+1)^(1/252))</f>
        <v/>
      </c>
      <c r="G1501" s="2" t="str">
        <f>IF(Table1[[#This Row],[Column4]]="","",(1+G1500)*(F1501)-1)</f>
        <v/>
      </c>
      <c r="H1501" s="1" t="str">
        <f>IF(Table1[[#This Row],[Column1]]="","",VLOOKUP(A1501,COPOMs!B:H,7)+prêmio_de_risco)</f>
        <v/>
      </c>
      <c r="I1501" s="3" t="str">
        <f>IF(Table1[[#This Row],[Tesouro Selic: Cenário 2]]="","",(H1501+1)^(1/252))</f>
        <v/>
      </c>
      <c r="J1501" s="2" t="str">
        <f>IF(Table1[[#This Row],[Column6]]="","",(1+J1500)*(I1501)-1)</f>
        <v/>
      </c>
      <c r="K1501" s="1" t="str">
        <f>IF(Table1[[#This Row],[Column1]]="","",VLOOKUP(A1501,COPOMs!B:K,10)+prêmio_de_risco)</f>
        <v/>
      </c>
      <c r="L1501" s="3" t="str">
        <f>IF(Table1[[#This Row],[Tesouro Selic: Cenário 3]]="","",(K1501+1)^(1/252))</f>
        <v/>
      </c>
      <c r="M1501" s="2" t="str">
        <f>IF(Table1[[#This Row],[Column8]]="","",(1+M1500)*(L1501)-1)</f>
        <v/>
      </c>
    </row>
    <row r="1502" spans="1:13" x14ac:dyDescent="0.25">
      <c r="A1502" s="15" t="str">
        <f t="shared" si="46"/>
        <v/>
      </c>
      <c r="B1502" s="25" t="str">
        <f t="shared" si="47"/>
        <v/>
      </c>
      <c r="C1502" s="3" t="str">
        <f>IF(Table1[[#This Row],[Tesouro Prefixado]]="","",(B1502+1)^(1/252))</f>
        <v/>
      </c>
      <c r="D1502" s="2" t="str">
        <f>IF(Table1[[#This Row],[Column2]]="","",(1+D1501)*(C1502)-1)</f>
        <v/>
      </c>
      <c r="E1502" s="1" t="str">
        <f>IF(Table1[[#This Row],[Column1]]="","",VLOOKUP(A1502,COPOMs!B:E,4)+prêmio_de_risco)</f>
        <v/>
      </c>
      <c r="F1502" s="3" t="str">
        <f>IF(Table1[[#This Row],[Tesouro Selic: Cenário 1]]="","",(E1502+1)^(1/252))</f>
        <v/>
      </c>
      <c r="G1502" s="2" t="str">
        <f>IF(Table1[[#This Row],[Column4]]="","",(1+G1501)*(F1502)-1)</f>
        <v/>
      </c>
      <c r="H1502" s="1" t="str">
        <f>IF(Table1[[#This Row],[Column1]]="","",VLOOKUP(A1502,COPOMs!B:H,7)+prêmio_de_risco)</f>
        <v/>
      </c>
      <c r="I1502" s="3" t="str">
        <f>IF(Table1[[#This Row],[Tesouro Selic: Cenário 2]]="","",(H1502+1)^(1/252))</f>
        <v/>
      </c>
      <c r="J1502" s="2" t="str">
        <f>IF(Table1[[#This Row],[Column6]]="","",(1+J1501)*(I1502)-1)</f>
        <v/>
      </c>
      <c r="K1502" s="1" t="str">
        <f>IF(Table1[[#This Row],[Column1]]="","",VLOOKUP(A1502,COPOMs!B:K,10)+prêmio_de_risco)</f>
        <v/>
      </c>
      <c r="L1502" s="3" t="str">
        <f>IF(Table1[[#This Row],[Tesouro Selic: Cenário 3]]="","",(K1502+1)^(1/252))</f>
        <v/>
      </c>
      <c r="M1502" s="2" t="str">
        <f>IF(Table1[[#This Row],[Column8]]="","",(1+M1501)*(L1502)-1)</f>
        <v/>
      </c>
    </row>
    <row r="1503" spans="1:13" x14ac:dyDescent="0.25">
      <c r="A1503" s="15" t="str">
        <f t="shared" si="46"/>
        <v/>
      </c>
      <c r="B1503" s="25" t="str">
        <f t="shared" si="47"/>
        <v/>
      </c>
      <c r="C1503" s="3" t="str">
        <f>IF(Table1[[#This Row],[Tesouro Prefixado]]="","",(B1503+1)^(1/252))</f>
        <v/>
      </c>
      <c r="D1503" s="2" t="str">
        <f>IF(Table1[[#This Row],[Column2]]="","",(1+D1502)*(C1503)-1)</f>
        <v/>
      </c>
      <c r="E1503" s="1" t="str">
        <f>IF(Table1[[#This Row],[Column1]]="","",VLOOKUP(A1503,COPOMs!B:E,4)+prêmio_de_risco)</f>
        <v/>
      </c>
      <c r="F1503" s="3" t="str">
        <f>IF(Table1[[#This Row],[Tesouro Selic: Cenário 1]]="","",(E1503+1)^(1/252))</f>
        <v/>
      </c>
      <c r="G1503" s="2" t="str">
        <f>IF(Table1[[#This Row],[Column4]]="","",(1+G1502)*(F1503)-1)</f>
        <v/>
      </c>
      <c r="H1503" s="1" t="str">
        <f>IF(Table1[[#This Row],[Column1]]="","",VLOOKUP(A1503,COPOMs!B:H,7)+prêmio_de_risco)</f>
        <v/>
      </c>
      <c r="I1503" s="3" t="str">
        <f>IF(Table1[[#This Row],[Tesouro Selic: Cenário 2]]="","",(H1503+1)^(1/252))</f>
        <v/>
      </c>
      <c r="J1503" s="2" t="str">
        <f>IF(Table1[[#This Row],[Column6]]="","",(1+J1502)*(I1503)-1)</f>
        <v/>
      </c>
      <c r="K1503" s="1" t="str">
        <f>IF(Table1[[#This Row],[Column1]]="","",VLOOKUP(A1503,COPOMs!B:K,10)+prêmio_de_risco)</f>
        <v/>
      </c>
      <c r="L1503" s="3" t="str">
        <f>IF(Table1[[#This Row],[Tesouro Selic: Cenário 3]]="","",(K1503+1)^(1/252))</f>
        <v/>
      </c>
      <c r="M1503" s="2" t="str">
        <f>IF(Table1[[#This Row],[Column8]]="","",(1+M1502)*(L1503)-1)</f>
        <v/>
      </c>
    </row>
    <row r="1504" spans="1:13" x14ac:dyDescent="0.25">
      <c r="A1504" s="15" t="str">
        <f t="shared" si="46"/>
        <v/>
      </c>
      <c r="B1504" s="25" t="str">
        <f t="shared" si="47"/>
        <v/>
      </c>
      <c r="C1504" s="3" t="str">
        <f>IF(Table1[[#This Row],[Tesouro Prefixado]]="","",(B1504+1)^(1/252))</f>
        <v/>
      </c>
      <c r="D1504" s="2" t="str">
        <f>IF(Table1[[#This Row],[Column2]]="","",(1+D1503)*(C1504)-1)</f>
        <v/>
      </c>
      <c r="E1504" s="1" t="str">
        <f>IF(Table1[[#This Row],[Column1]]="","",VLOOKUP(A1504,COPOMs!B:E,4)+prêmio_de_risco)</f>
        <v/>
      </c>
      <c r="F1504" s="3" t="str">
        <f>IF(Table1[[#This Row],[Tesouro Selic: Cenário 1]]="","",(E1504+1)^(1/252))</f>
        <v/>
      </c>
      <c r="G1504" s="2" t="str">
        <f>IF(Table1[[#This Row],[Column4]]="","",(1+G1503)*(F1504)-1)</f>
        <v/>
      </c>
      <c r="H1504" s="1" t="str">
        <f>IF(Table1[[#This Row],[Column1]]="","",VLOOKUP(A1504,COPOMs!B:H,7)+prêmio_de_risco)</f>
        <v/>
      </c>
      <c r="I1504" s="3" t="str">
        <f>IF(Table1[[#This Row],[Tesouro Selic: Cenário 2]]="","",(H1504+1)^(1/252))</f>
        <v/>
      </c>
      <c r="J1504" s="2" t="str">
        <f>IF(Table1[[#This Row],[Column6]]="","",(1+J1503)*(I1504)-1)</f>
        <v/>
      </c>
      <c r="K1504" s="1" t="str">
        <f>IF(Table1[[#This Row],[Column1]]="","",VLOOKUP(A1504,COPOMs!B:K,10)+prêmio_de_risco)</f>
        <v/>
      </c>
      <c r="L1504" s="3" t="str">
        <f>IF(Table1[[#This Row],[Tesouro Selic: Cenário 3]]="","",(K1504+1)^(1/252))</f>
        <v/>
      </c>
      <c r="M1504" s="2" t="str">
        <f>IF(Table1[[#This Row],[Column8]]="","",(1+M1503)*(L1504)-1)</f>
        <v/>
      </c>
    </row>
    <row r="1505" spans="1:13" x14ac:dyDescent="0.25">
      <c r="A1505" s="15" t="str">
        <f t="shared" si="46"/>
        <v/>
      </c>
      <c r="B1505" s="25" t="str">
        <f t="shared" si="47"/>
        <v/>
      </c>
      <c r="C1505" s="3" t="str">
        <f>IF(Table1[[#This Row],[Tesouro Prefixado]]="","",(B1505+1)^(1/252))</f>
        <v/>
      </c>
      <c r="D1505" s="2" t="str">
        <f>IF(Table1[[#This Row],[Column2]]="","",(1+D1504)*(C1505)-1)</f>
        <v/>
      </c>
      <c r="E1505" s="1" t="str">
        <f>IF(Table1[[#This Row],[Column1]]="","",VLOOKUP(A1505,COPOMs!B:E,4)+prêmio_de_risco)</f>
        <v/>
      </c>
      <c r="F1505" s="3" t="str">
        <f>IF(Table1[[#This Row],[Tesouro Selic: Cenário 1]]="","",(E1505+1)^(1/252))</f>
        <v/>
      </c>
      <c r="G1505" s="2" t="str">
        <f>IF(Table1[[#This Row],[Column4]]="","",(1+G1504)*(F1505)-1)</f>
        <v/>
      </c>
      <c r="H1505" s="1" t="str">
        <f>IF(Table1[[#This Row],[Column1]]="","",VLOOKUP(A1505,COPOMs!B:H,7)+prêmio_de_risco)</f>
        <v/>
      </c>
      <c r="I1505" s="3" t="str">
        <f>IF(Table1[[#This Row],[Tesouro Selic: Cenário 2]]="","",(H1505+1)^(1/252))</f>
        <v/>
      </c>
      <c r="J1505" s="2" t="str">
        <f>IF(Table1[[#This Row],[Column6]]="","",(1+J1504)*(I1505)-1)</f>
        <v/>
      </c>
      <c r="K1505" s="1" t="str">
        <f>IF(Table1[[#This Row],[Column1]]="","",VLOOKUP(A1505,COPOMs!B:K,10)+prêmio_de_risco)</f>
        <v/>
      </c>
      <c r="L1505" s="3" t="str">
        <f>IF(Table1[[#This Row],[Tesouro Selic: Cenário 3]]="","",(K1505+1)^(1/252))</f>
        <v/>
      </c>
      <c r="M1505" s="2" t="str">
        <f>IF(Table1[[#This Row],[Column8]]="","",(1+M1504)*(L1505)-1)</f>
        <v/>
      </c>
    </row>
    <row r="1506" spans="1:13" x14ac:dyDescent="0.25">
      <c r="A1506" s="15" t="str">
        <f t="shared" si="46"/>
        <v/>
      </c>
      <c r="B1506" s="25" t="str">
        <f t="shared" si="47"/>
        <v/>
      </c>
      <c r="C1506" s="3" t="str">
        <f>IF(Table1[[#This Row],[Tesouro Prefixado]]="","",(B1506+1)^(1/252))</f>
        <v/>
      </c>
      <c r="D1506" s="2" t="str">
        <f>IF(Table1[[#This Row],[Column2]]="","",(1+D1505)*(C1506)-1)</f>
        <v/>
      </c>
      <c r="E1506" s="1" t="str">
        <f>IF(Table1[[#This Row],[Column1]]="","",VLOOKUP(A1506,COPOMs!B:E,4)+prêmio_de_risco)</f>
        <v/>
      </c>
      <c r="F1506" s="3" t="str">
        <f>IF(Table1[[#This Row],[Tesouro Selic: Cenário 1]]="","",(E1506+1)^(1/252))</f>
        <v/>
      </c>
      <c r="G1506" s="2" t="str">
        <f>IF(Table1[[#This Row],[Column4]]="","",(1+G1505)*(F1506)-1)</f>
        <v/>
      </c>
      <c r="H1506" s="1" t="str">
        <f>IF(Table1[[#This Row],[Column1]]="","",VLOOKUP(A1506,COPOMs!B:H,7)+prêmio_de_risco)</f>
        <v/>
      </c>
      <c r="I1506" s="3" t="str">
        <f>IF(Table1[[#This Row],[Tesouro Selic: Cenário 2]]="","",(H1506+1)^(1/252))</f>
        <v/>
      </c>
      <c r="J1506" s="2" t="str">
        <f>IF(Table1[[#This Row],[Column6]]="","",(1+J1505)*(I1506)-1)</f>
        <v/>
      </c>
      <c r="K1506" s="1" t="str">
        <f>IF(Table1[[#This Row],[Column1]]="","",VLOOKUP(A1506,COPOMs!B:K,10)+prêmio_de_risco)</f>
        <v/>
      </c>
      <c r="L1506" s="3" t="str">
        <f>IF(Table1[[#This Row],[Tesouro Selic: Cenário 3]]="","",(K1506+1)^(1/252))</f>
        <v/>
      </c>
      <c r="M1506" s="2" t="str">
        <f>IF(Table1[[#This Row],[Column8]]="","",(1+M1505)*(L1506)-1)</f>
        <v/>
      </c>
    </row>
    <row r="1507" spans="1:13" x14ac:dyDescent="0.25">
      <c r="A1507" s="15" t="str">
        <f t="shared" si="46"/>
        <v/>
      </c>
      <c r="B1507" s="25" t="str">
        <f t="shared" si="47"/>
        <v/>
      </c>
      <c r="C1507" s="3" t="str">
        <f>IF(Table1[[#This Row],[Tesouro Prefixado]]="","",(B1507+1)^(1/252))</f>
        <v/>
      </c>
      <c r="D1507" s="2" t="str">
        <f>IF(Table1[[#This Row],[Column2]]="","",(1+D1506)*(C1507)-1)</f>
        <v/>
      </c>
      <c r="E1507" s="1" t="str">
        <f>IF(Table1[[#This Row],[Column1]]="","",VLOOKUP(A1507,COPOMs!B:E,4)+prêmio_de_risco)</f>
        <v/>
      </c>
      <c r="F1507" s="3" t="str">
        <f>IF(Table1[[#This Row],[Tesouro Selic: Cenário 1]]="","",(E1507+1)^(1/252))</f>
        <v/>
      </c>
      <c r="G1507" s="2" t="str">
        <f>IF(Table1[[#This Row],[Column4]]="","",(1+G1506)*(F1507)-1)</f>
        <v/>
      </c>
      <c r="H1507" s="1" t="str">
        <f>IF(Table1[[#This Row],[Column1]]="","",VLOOKUP(A1507,COPOMs!B:H,7)+prêmio_de_risco)</f>
        <v/>
      </c>
      <c r="I1507" s="3" t="str">
        <f>IF(Table1[[#This Row],[Tesouro Selic: Cenário 2]]="","",(H1507+1)^(1/252))</f>
        <v/>
      </c>
      <c r="J1507" s="2" t="str">
        <f>IF(Table1[[#This Row],[Column6]]="","",(1+J1506)*(I1507)-1)</f>
        <v/>
      </c>
      <c r="K1507" s="1" t="str">
        <f>IF(Table1[[#This Row],[Column1]]="","",VLOOKUP(A1507,COPOMs!B:K,10)+prêmio_de_risco)</f>
        <v/>
      </c>
      <c r="L1507" s="3" t="str">
        <f>IF(Table1[[#This Row],[Tesouro Selic: Cenário 3]]="","",(K1507+1)^(1/252))</f>
        <v/>
      </c>
      <c r="M1507" s="2" t="str">
        <f>IF(Table1[[#This Row],[Column8]]="","",(1+M1506)*(L1507)-1)</f>
        <v/>
      </c>
    </row>
    <row r="1508" spans="1:13" x14ac:dyDescent="0.25">
      <c r="A1508" s="15" t="str">
        <f t="shared" si="46"/>
        <v/>
      </c>
      <c r="B1508" s="25" t="str">
        <f t="shared" si="47"/>
        <v/>
      </c>
      <c r="C1508" s="3" t="str">
        <f>IF(Table1[[#This Row],[Tesouro Prefixado]]="","",(B1508+1)^(1/252))</f>
        <v/>
      </c>
      <c r="D1508" s="2" t="str">
        <f>IF(Table1[[#This Row],[Column2]]="","",(1+D1507)*(C1508)-1)</f>
        <v/>
      </c>
      <c r="E1508" s="1" t="str">
        <f>IF(Table1[[#This Row],[Column1]]="","",VLOOKUP(A1508,COPOMs!B:E,4)+prêmio_de_risco)</f>
        <v/>
      </c>
      <c r="F1508" s="3" t="str">
        <f>IF(Table1[[#This Row],[Tesouro Selic: Cenário 1]]="","",(E1508+1)^(1/252))</f>
        <v/>
      </c>
      <c r="G1508" s="2" t="str">
        <f>IF(Table1[[#This Row],[Column4]]="","",(1+G1507)*(F1508)-1)</f>
        <v/>
      </c>
      <c r="H1508" s="1" t="str">
        <f>IF(Table1[[#This Row],[Column1]]="","",VLOOKUP(A1508,COPOMs!B:H,7)+prêmio_de_risco)</f>
        <v/>
      </c>
      <c r="I1508" s="3" t="str">
        <f>IF(Table1[[#This Row],[Tesouro Selic: Cenário 2]]="","",(H1508+1)^(1/252))</f>
        <v/>
      </c>
      <c r="J1508" s="2" t="str">
        <f>IF(Table1[[#This Row],[Column6]]="","",(1+J1507)*(I1508)-1)</f>
        <v/>
      </c>
      <c r="K1508" s="1" t="str">
        <f>IF(Table1[[#This Row],[Column1]]="","",VLOOKUP(A1508,COPOMs!B:K,10)+prêmio_de_risco)</f>
        <v/>
      </c>
      <c r="L1508" s="3" t="str">
        <f>IF(Table1[[#This Row],[Tesouro Selic: Cenário 3]]="","",(K1508+1)^(1/252))</f>
        <v/>
      </c>
      <c r="M1508" s="2" t="str">
        <f>IF(Table1[[#This Row],[Column8]]="","",(1+M1507)*(L1508)-1)</f>
        <v/>
      </c>
    </row>
    <row r="1509" spans="1:13" x14ac:dyDescent="0.25">
      <c r="A1509" s="15" t="str">
        <f t="shared" si="46"/>
        <v/>
      </c>
      <c r="B1509" s="25" t="str">
        <f t="shared" si="47"/>
        <v/>
      </c>
      <c r="C1509" s="3" t="str">
        <f>IF(Table1[[#This Row],[Tesouro Prefixado]]="","",(B1509+1)^(1/252))</f>
        <v/>
      </c>
      <c r="D1509" s="2" t="str">
        <f>IF(Table1[[#This Row],[Column2]]="","",(1+D1508)*(C1509)-1)</f>
        <v/>
      </c>
      <c r="E1509" s="1" t="str">
        <f>IF(Table1[[#This Row],[Column1]]="","",VLOOKUP(A1509,COPOMs!B:E,4)+prêmio_de_risco)</f>
        <v/>
      </c>
      <c r="F1509" s="3" t="str">
        <f>IF(Table1[[#This Row],[Tesouro Selic: Cenário 1]]="","",(E1509+1)^(1/252))</f>
        <v/>
      </c>
      <c r="G1509" s="2" t="str">
        <f>IF(Table1[[#This Row],[Column4]]="","",(1+G1508)*(F1509)-1)</f>
        <v/>
      </c>
      <c r="H1509" s="1" t="str">
        <f>IF(Table1[[#This Row],[Column1]]="","",VLOOKUP(A1509,COPOMs!B:H,7)+prêmio_de_risco)</f>
        <v/>
      </c>
      <c r="I1509" s="3" t="str">
        <f>IF(Table1[[#This Row],[Tesouro Selic: Cenário 2]]="","",(H1509+1)^(1/252))</f>
        <v/>
      </c>
      <c r="J1509" s="2" t="str">
        <f>IF(Table1[[#This Row],[Column6]]="","",(1+J1508)*(I1509)-1)</f>
        <v/>
      </c>
      <c r="K1509" s="1" t="str">
        <f>IF(Table1[[#This Row],[Column1]]="","",VLOOKUP(A1509,COPOMs!B:K,10)+prêmio_de_risco)</f>
        <v/>
      </c>
      <c r="L1509" s="3" t="str">
        <f>IF(Table1[[#This Row],[Tesouro Selic: Cenário 3]]="","",(K1509+1)^(1/252))</f>
        <v/>
      </c>
      <c r="M1509" s="2" t="str">
        <f>IF(Table1[[#This Row],[Column8]]="","",(1+M1508)*(L1509)-1)</f>
        <v/>
      </c>
    </row>
    <row r="1510" spans="1:13" x14ac:dyDescent="0.25">
      <c r="A1510" s="15" t="str">
        <f t="shared" si="46"/>
        <v/>
      </c>
      <c r="B1510" s="25" t="str">
        <f t="shared" si="47"/>
        <v/>
      </c>
      <c r="C1510" s="3" t="str">
        <f>IF(Table1[[#This Row],[Tesouro Prefixado]]="","",(B1510+1)^(1/252))</f>
        <v/>
      </c>
      <c r="D1510" s="2" t="str">
        <f>IF(Table1[[#This Row],[Column2]]="","",(1+D1509)*(C1510)-1)</f>
        <v/>
      </c>
      <c r="E1510" s="1" t="str">
        <f>IF(Table1[[#This Row],[Column1]]="","",VLOOKUP(A1510,COPOMs!B:E,4)+prêmio_de_risco)</f>
        <v/>
      </c>
      <c r="F1510" s="3" t="str">
        <f>IF(Table1[[#This Row],[Tesouro Selic: Cenário 1]]="","",(E1510+1)^(1/252))</f>
        <v/>
      </c>
      <c r="G1510" s="2" t="str">
        <f>IF(Table1[[#This Row],[Column4]]="","",(1+G1509)*(F1510)-1)</f>
        <v/>
      </c>
      <c r="H1510" s="1" t="str">
        <f>IF(Table1[[#This Row],[Column1]]="","",VLOOKUP(A1510,COPOMs!B:H,7)+prêmio_de_risco)</f>
        <v/>
      </c>
      <c r="I1510" s="3" t="str">
        <f>IF(Table1[[#This Row],[Tesouro Selic: Cenário 2]]="","",(H1510+1)^(1/252))</f>
        <v/>
      </c>
      <c r="J1510" s="2" t="str">
        <f>IF(Table1[[#This Row],[Column6]]="","",(1+J1509)*(I1510)-1)</f>
        <v/>
      </c>
      <c r="K1510" s="1" t="str">
        <f>IF(Table1[[#This Row],[Column1]]="","",VLOOKUP(A1510,COPOMs!B:K,10)+prêmio_de_risco)</f>
        <v/>
      </c>
      <c r="L1510" s="3" t="str">
        <f>IF(Table1[[#This Row],[Tesouro Selic: Cenário 3]]="","",(K1510+1)^(1/252))</f>
        <v/>
      </c>
      <c r="M1510" s="2" t="str">
        <f>IF(Table1[[#This Row],[Column8]]="","",(1+M1509)*(L1510)-1)</f>
        <v/>
      </c>
    </row>
    <row r="1511" spans="1:13" x14ac:dyDescent="0.25">
      <c r="A1511" s="15" t="str">
        <f t="shared" si="46"/>
        <v/>
      </c>
      <c r="B1511" s="25" t="str">
        <f t="shared" si="47"/>
        <v/>
      </c>
      <c r="C1511" s="3" t="str">
        <f>IF(Table1[[#This Row],[Tesouro Prefixado]]="","",(B1511+1)^(1/252))</f>
        <v/>
      </c>
      <c r="D1511" s="2" t="str">
        <f>IF(Table1[[#This Row],[Column2]]="","",(1+D1510)*(C1511)-1)</f>
        <v/>
      </c>
      <c r="E1511" s="1" t="str">
        <f>IF(Table1[[#This Row],[Column1]]="","",VLOOKUP(A1511,COPOMs!B:E,4)+prêmio_de_risco)</f>
        <v/>
      </c>
      <c r="F1511" s="3" t="str">
        <f>IF(Table1[[#This Row],[Tesouro Selic: Cenário 1]]="","",(E1511+1)^(1/252))</f>
        <v/>
      </c>
      <c r="G1511" s="2" t="str">
        <f>IF(Table1[[#This Row],[Column4]]="","",(1+G1510)*(F1511)-1)</f>
        <v/>
      </c>
      <c r="H1511" s="1" t="str">
        <f>IF(Table1[[#This Row],[Column1]]="","",VLOOKUP(A1511,COPOMs!B:H,7)+prêmio_de_risco)</f>
        <v/>
      </c>
      <c r="I1511" s="3" t="str">
        <f>IF(Table1[[#This Row],[Tesouro Selic: Cenário 2]]="","",(H1511+1)^(1/252))</f>
        <v/>
      </c>
      <c r="J1511" s="2" t="str">
        <f>IF(Table1[[#This Row],[Column6]]="","",(1+J1510)*(I1511)-1)</f>
        <v/>
      </c>
      <c r="K1511" s="1" t="str">
        <f>IF(Table1[[#This Row],[Column1]]="","",VLOOKUP(A1511,COPOMs!B:K,10)+prêmio_de_risco)</f>
        <v/>
      </c>
      <c r="L1511" s="3" t="str">
        <f>IF(Table1[[#This Row],[Tesouro Selic: Cenário 3]]="","",(K1511+1)^(1/252))</f>
        <v/>
      </c>
      <c r="M1511" s="2" t="str">
        <f>IF(Table1[[#This Row],[Column8]]="","",(1+M1510)*(L1511)-1)</f>
        <v/>
      </c>
    </row>
    <row r="1512" spans="1:13" x14ac:dyDescent="0.25">
      <c r="A1512" s="15" t="str">
        <f t="shared" si="46"/>
        <v/>
      </c>
      <c r="B1512" s="25" t="str">
        <f t="shared" si="47"/>
        <v/>
      </c>
      <c r="C1512" s="3" t="str">
        <f>IF(Table1[[#This Row],[Tesouro Prefixado]]="","",(B1512+1)^(1/252))</f>
        <v/>
      </c>
      <c r="D1512" s="2" t="str">
        <f>IF(Table1[[#This Row],[Column2]]="","",(1+D1511)*(C1512)-1)</f>
        <v/>
      </c>
      <c r="E1512" s="1" t="str">
        <f>IF(Table1[[#This Row],[Column1]]="","",VLOOKUP(A1512,COPOMs!B:E,4)+prêmio_de_risco)</f>
        <v/>
      </c>
      <c r="F1512" s="3" t="str">
        <f>IF(Table1[[#This Row],[Tesouro Selic: Cenário 1]]="","",(E1512+1)^(1/252))</f>
        <v/>
      </c>
      <c r="G1512" s="2" t="str">
        <f>IF(Table1[[#This Row],[Column4]]="","",(1+G1511)*(F1512)-1)</f>
        <v/>
      </c>
      <c r="H1512" s="1" t="str">
        <f>IF(Table1[[#This Row],[Column1]]="","",VLOOKUP(A1512,COPOMs!B:H,7)+prêmio_de_risco)</f>
        <v/>
      </c>
      <c r="I1512" s="3" t="str">
        <f>IF(Table1[[#This Row],[Tesouro Selic: Cenário 2]]="","",(H1512+1)^(1/252))</f>
        <v/>
      </c>
      <c r="J1512" s="2" t="str">
        <f>IF(Table1[[#This Row],[Column6]]="","",(1+J1511)*(I1512)-1)</f>
        <v/>
      </c>
      <c r="K1512" s="1" t="str">
        <f>IF(Table1[[#This Row],[Column1]]="","",VLOOKUP(A1512,COPOMs!B:K,10)+prêmio_de_risco)</f>
        <v/>
      </c>
      <c r="L1512" s="3" t="str">
        <f>IF(Table1[[#This Row],[Tesouro Selic: Cenário 3]]="","",(K1512+1)^(1/252))</f>
        <v/>
      </c>
      <c r="M1512" s="2" t="str">
        <f>IF(Table1[[#This Row],[Column8]]="","",(1+M1511)*(L1512)-1)</f>
        <v/>
      </c>
    </row>
    <row r="1513" spans="1:13" x14ac:dyDescent="0.25">
      <c r="A1513" s="15" t="str">
        <f t="shared" si="46"/>
        <v/>
      </c>
      <c r="B1513" s="25" t="str">
        <f t="shared" si="47"/>
        <v/>
      </c>
      <c r="C1513" s="3" t="str">
        <f>IF(Table1[[#This Row],[Tesouro Prefixado]]="","",(B1513+1)^(1/252))</f>
        <v/>
      </c>
      <c r="D1513" s="2" t="str">
        <f>IF(Table1[[#This Row],[Column2]]="","",(1+D1512)*(C1513)-1)</f>
        <v/>
      </c>
      <c r="E1513" s="1" t="str">
        <f>IF(Table1[[#This Row],[Column1]]="","",VLOOKUP(A1513,COPOMs!B:E,4)+prêmio_de_risco)</f>
        <v/>
      </c>
      <c r="F1513" s="3" t="str">
        <f>IF(Table1[[#This Row],[Tesouro Selic: Cenário 1]]="","",(E1513+1)^(1/252))</f>
        <v/>
      </c>
      <c r="G1513" s="2" t="str">
        <f>IF(Table1[[#This Row],[Column4]]="","",(1+G1512)*(F1513)-1)</f>
        <v/>
      </c>
      <c r="H1513" s="1" t="str">
        <f>IF(Table1[[#This Row],[Column1]]="","",VLOOKUP(A1513,COPOMs!B:H,7)+prêmio_de_risco)</f>
        <v/>
      </c>
      <c r="I1513" s="3" t="str">
        <f>IF(Table1[[#This Row],[Tesouro Selic: Cenário 2]]="","",(H1513+1)^(1/252))</f>
        <v/>
      </c>
      <c r="J1513" s="2" t="str">
        <f>IF(Table1[[#This Row],[Column6]]="","",(1+J1512)*(I1513)-1)</f>
        <v/>
      </c>
      <c r="K1513" s="1" t="str">
        <f>IF(Table1[[#This Row],[Column1]]="","",VLOOKUP(A1513,COPOMs!B:K,10)+prêmio_de_risco)</f>
        <v/>
      </c>
      <c r="L1513" s="3" t="str">
        <f>IF(Table1[[#This Row],[Tesouro Selic: Cenário 3]]="","",(K1513+1)^(1/252))</f>
        <v/>
      </c>
      <c r="M1513" s="2" t="str">
        <f>IF(Table1[[#This Row],[Column8]]="","",(1+M1512)*(L1513)-1)</f>
        <v/>
      </c>
    </row>
    <row r="1514" spans="1:13" x14ac:dyDescent="0.25">
      <c r="A1514" s="15" t="str">
        <f t="shared" si="46"/>
        <v/>
      </c>
      <c r="B1514" s="25" t="str">
        <f t="shared" si="47"/>
        <v/>
      </c>
      <c r="C1514" s="3" t="str">
        <f>IF(Table1[[#This Row],[Tesouro Prefixado]]="","",(B1514+1)^(1/252))</f>
        <v/>
      </c>
      <c r="D1514" s="2" t="str">
        <f>IF(Table1[[#This Row],[Column2]]="","",(1+D1513)*(C1514)-1)</f>
        <v/>
      </c>
      <c r="E1514" s="1" t="str">
        <f>IF(Table1[[#This Row],[Column1]]="","",VLOOKUP(A1514,COPOMs!B:E,4)+prêmio_de_risco)</f>
        <v/>
      </c>
      <c r="F1514" s="3" t="str">
        <f>IF(Table1[[#This Row],[Tesouro Selic: Cenário 1]]="","",(E1514+1)^(1/252))</f>
        <v/>
      </c>
      <c r="G1514" s="2" t="str">
        <f>IF(Table1[[#This Row],[Column4]]="","",(1+G1513)*(F1514)-1)</f>
        <v/>
      </c>
      <c r="H1514" s="1" t="str">
        <f>IF(Table1[[#This Row],[Column1]]="","",VLOOKUP(A1514,COPOMs!B:H,7)+prêmio_de_risco)</f>
        <v/>
      </c>
      <c r="I1514" s="3" t="str">
        <f>IF(Table1[[#This Row],[Tesouro Selic: Cenário 2]]="","",(H1514+1)^(1/252))</f>
        <v/>
      </c>
      <c r="J1514" s="2" t="str">
        <f>IF(Table1[[#This Row],[Column6]]="","",(1+J1513)*(I1514)-1)</f>
        <v/>
      </c>
      <c r="K1514" s="1" t="str">
        <f>IF(Table1[[#This Row],[Column1]]="","",VLOOKUP(A1514,COPOMs!B:K,10)+prêmio_de_risco)</f>
        <v/>
      </c>
      <c r="L1514" s="3" t="str">
        <f>IF(Table1[[#This Row],[Tesouro Selic: Cenário 3]]="","",(K1514+1)^(1/252))</f>
        <v/>
      </c>
      <c r="M1514" s="2" t="str">
        <f>IF(Table1[[#This Row],[Column8]]="","",(1+M1513)*(L1514)-1)</f>
        <v/>
      </c>
    </row>
    <row r="1515" spans="1:13" x14ac:dyDescent="0.25">
      <c r="A1515" s="15" t="str">
        <f t="shared" si="46"/>
        <v/>
      </c>
      <c r="B1515" s="25" t="str">
        <f t="shared" si="47"/>
        <v/>
      </c>
      <c r="C1515" s="3" t="str">
        <f>IF(Table1[[#This Row],[Tesouro Prefixado]]="","",(B1515+1)^(1/252))</f>
        <v/>
      </c>
      <c r="D1515" s="2" t="str">
        <f>IF(Table1[[#This Row],[Column2]]="","",(1+D1514)*(C1515)-1)</f>
        <v/>
      </c>
      <c r="E1515" s="1" t="str">
        <f>IF(Table1[[#This Row],[Column1]]="","",VLOOKUP(A1515,COPOMs!B:E,4)+prêmio_de_risco)</f>
        <v/>
      </c>
      <c r="F1515" s="3" t="str">
        <f>IF(Table1[[#This Row],[Tesouro Selic: Cenário 1]]="","",(E1515+1)^(1/252))</f>
        <v/>
      </c>
      <c r="G1515" s="2" t="str">
        <f>IF(Table1[[#This Row],[Column4]]="","",(1+G1514)*(F1515)-1)</f>
        <v/>
      </c>
      <c r="H1515" s="1" t="str">
        <f>IF(Table1[[#This Row],[Column1]]="","",VLOOKUP(A1515,COPOMs!B:H,7)+prêmio_de_risco)</f>
        <v/>
      </c>
      <c r="I1515" s="3" t="str">
        <f>IF(Table1[[#This Row],[Tesouro Selic: Cenário 2]]="","",(H1515+1)^(1/252))</f>
        <v/>
      </c>
      <c r="J1515" s="2" t="str">
        <f>IF(Table1[[#This Row],[Column6]]="","",(1+J1514)*(I1515)-1)</f>
        <v/>
      </c>
      <c r="K1515" s="1" t="str">
        <f>IF(Table1[[#This Row],[Column1]]="","",VLOOKUP(A1515,COPOMs!B:K,10)+prêmio_de_risco)</f>
        <v/>
      </c>
      <c r="L1515" s="3" t="str">
        <f>IF(Table1[[#This Row],[Tesouro Selic: Cenário 3]]="","",(K1515+1)^(1/252))</f>
        <v/>
      </c>
      <c r="M1515" s="2" t="str">
        <f>IF(Table1[[#This Row],[Column8]]="","",(1+M1514)*(L1515)-1)</f>
        <v/>
      </c>
    </row>
    <row r="1516" spans="1:13" x14ac:dyDescent="0.25">
      <c r="A1516" s="15" t="str">
        <f t="shared" si="46"/>
        <v/>
      </c>
      <c r="B1516" s="25" t="str">
        <f t="shared" si="47"/>
        <v/>
      </c>
      <c r="C1516" s="3" t="str">
        <f>IF(Table1[[#This Row],[Tesouro Prefixado]]="","",(B1516+1)^(1/252))</f>
        <v/>
      </c>
      <c r="D1516" s="2" t="str">
        <f>IF(Table1[[#This Row],[Column2]]="","",(1+D1515)*(C1516)-1)</f>
        <v/>
      </c>
      <c r="E1516" s="1" t="str">
        <f>IF(Table1[[#This Row],[Column1]]="","",VLOOKUP(A1516,COPOMs!B:E,4)+prêmio_de_risco)</f>
        <v/>
      </c>
      <c r="F1516" s="3" t="str">
        <f>IF(Table1[[#This Row],[Tesouro Selic: Cenário 1]]="","",(E1516+1)^(1/252))</f>
        <v/>
      </c>
      <c r="G1516" s="2" t="str">
        <f>IF(Table1[[#This Row],[Column4]]="","",(1+G1515)*(F1516)-1)</f>
        <v/>
      </c>
      <c r="H1516" s="1" t="str">
        <f>IF(Table1[[#This Row],[Column1]]="","",VLOOKUP(A1516,COPOMs!B:H,7)+prêmio_de_risco)</f>
        <v/>
      </c>
      <c r="I1516" s="3" t="str">
        <f>IF(Table1[[#This Row],[Tesouro Selic: Cenário 2]]="","",(H1516+1)^(1/252))</f>
        <v/>
      </c>
      <c r="J1516" s="2" t="str">
        <f>IF(Table1[[#This Row],[Column6]]="","",(1+J1515)*(I1516)-1)</f>
        <v/>
      </c>
      <c r="K1516" s="1" t="str">
        <f>IF(Table1[[#This Row],[Column1]]="","",VLOOKUP(A1516,COPOMs!B:K,10)+prêmio_de_risco)</f>
        <v/>
      </c>
      <c r="L1516" s="3" t="str">
        <f>IF(Table1[[#This Row],[Tesouro Selic: Cenário 3]]="","",(K1516+1)^(1/252))</f>
        <v/>
      </c>
      <c r="M1516" s="2" t="str">
        <f>IF(Table1[[#This Row],[Column8]]="","",(1+M1515)*(L1516)-1)</f>
        <v/>
      </c>
    </row>
    <row r="1517" spans="1:13" x14ac:dyDescent="0.25">
      <c r="A1517" s="15" t="str">
        <f t="shared" si="46"/>
        <v/>
      </c>
      <c r="B1517" s="25" t="str">
        <f t="shared" si="47"/>
        <v/>
      </c>
      <c r="C1517" s="3" t="str">
        <f>IF(Table1[[#This Row],[Tesouro Prefixado]]="","",(B1517+1)^(1/252))</f>
        <v/>
      </c>
      <c r="D1517" s="2" t="str">
        <f>IF(Table1[[#This Row],[Column2]]="","",(1+D1516)*(C1517)-1)</f>
        <v/>
      </c>
      <c r="E1517" s="1" t="str">
        <f>IF(Table1[[#This Row],[Column1]]="","",VLOOKUP(A1517,COPOMs!B:E,4)+prêmio_de_risco)</f>
        <v/>
      </c>
      <c r="F1517" s="3" t="str">
        <f>IF(Table1[[#This Row],[Tesouro Selic: Cenário 1]]="","",(E1517+1)^(1/252))</f>
        <v/>
      </c>
      <c r="G1517" s="2" t="str">
        <f>IF(Table1[[#This Row],[Column4]]="","",(1+G1516)*(F1517)-1)</f>
        <v/>
      </c>
      <c r="H1517" s="1" t="str">
        <f>IF(Table1[[#This Row],[Column1]]="","",VLOOKUP(A1517,COPOMs!B:H,7)+prêmio_de_risco)</f>
        <v/>
      </c>
      <c r="I1517" s="3" t="str">
        <f>IF(Table1[[#This Row],[Tesouro Selic: Cenário 2]]="","",(H1517+1)^(1/252))</f>
        <v/>
      </c>
      <c r="J1517" s="2" t="str">
        <f>IF(Table1[[#This Row],[Column6]]="","",(1+J1516)*(I1517)-1)</f>
        <v/>
      </c>
      <c r="K1517" s="1" t="str">
        <f>IF(Table1[[#This Row],[Column1]]="","",VLOOKUP(A1517,COPOMs!B:K,10)+prêmio_de_risco)</f>
        <v/>
      </c>
      <c r="L1517" s="3" t="str">
        <f>IF(Table1[[#This Row],[Tesouro Selic: Cenário 3]]="","",(K1517+1)^(1/252))</f>
        <v/>
      </c>
      <c r="M1517" s="2" t="str">
        <f>IF(Table1[[#This Row],[Column8]]="","",(1+M1516)*(L1517)-1)</f>
        <v/>
      </c>
    </row>
    <row r="1518" spans="1:13" x14ac:dyDescent="0.25">
      <c r="A1518" s="15" t="str">
        <f t="shared" si="46"/>
        <v/>
      </c>
      <c r="B1518" s="25" t="str">
        <f t="shared" si="47"/>
        <v/>
      </c>
      <c r="C1518" s="3" t="str">
        <f>IF(Table1[[#This Row],[Tesouro Prefixado]]="","",(B1518+1)^(1/252))</f>
        <v/>
      </c>
      <c r="D1518" s="2" t="str">
        <f>IF(Table1[[#This Row],[Column2]]="","",(1+D1517)*(C1518)-1)</f>
        <v/>
      </c>
      <c r="E1518" s="1" t="str">
        <f>IF(Table1[[#This Row],[Column1]]="","",VLOOKUP(A1518,COPOMs!B:E,4)+prêmio_de_risco)</f>
        <v/>
      </c>
      <c r="F1518" s="3" t="str">
        <f>IF(Table1[[#This Row],[Tesouro Selic: Cenário 1]]="","",(E1518+1)^(1/252))</f>
        <v/>
      </c>
      <c r="G1518" s="2" t="str">
        <f>IF(Table1[[#This Row],[Column4]]="","",(1+G1517)*(F1518)-1)</f>
        <v/>
      </c>
      <c r="H1518" s="1" t="str">
        <f>IF(Table1[[#This Row],[Column1]]="","",VLOOKUP(A1518,COPOMs!B:H,7)+prêmio_de_risco)</f>
        <v/>
      </c>
      <c r="I1518" s="3" t="str">
        <f>IF(Table1[[#This Row],[Tesouro Selic: Cenário 2]]="","",(H1518+1)^(1/252))</f>
        <v/>
      </c>
      <c r="J1518" s="2" t="str">
        <f>IF(Table1[[#This Row],[Column6]]="","",(1+J1517)*(I1518)-1)</f>
        <v/>
      </c>
      <c r="K1518" s="1" t="str">
        <f>IF(Table1[[#This Row],[Column1]]="","",VLOOKUP(A1518,COPOMs!B:K,10)+prêmio_de_risco)</f>
        <v/>
      </c>
      <c r="L1518" s="3" t="str">
        <f>IF(Table1[[#This Row],[Tesouro Selic: Cenário 3]]="","",(K1518+1)^(1/252))</f>
        <v/>
      </c>
      <c r="M1518" s="2" t="str">
        <f>IF(Table1[[#This Row],[Column8]]="","",(1+M1517)*(L1518)-1)</f>
        <v/>
      </c>
    </row>
    <row r="1519" spans="1:13" x14ac:dyDescent="0.25">
      <c r="A1519" s="15" t="str">
        <f t="shared" si="46"/>
        <v/>
      </c>
      <c r="B1519" s="25" t="str">
        <f t="shared" si="47"/>
        <v/>
      </c>
      <c r="C1519" s="3" t="str">
        <f>IF(Table1[[#This Row],[Tesouro Prefixado]]="","",(B1519+1)^(1/252))</f>
        <v/>
      </c>
      <c r="D1519" s="2" t="str">
        <f>IF(Table1[[#This Row],[Column2]]="","",(1+D1518)*(C1519)-1)</f>
        <v/>
      </c>
      <c r="E1519" s="1" t="str">
        <f>IF(Table1[[#This Row],[Column1]]="","",VLOOKUP(A1519,COPOMs!B:E,4)+prêmio_de_risco)</f>
        <v/>
      </c>
      <c r="F1519" s="3" t="str">
        <f>IF(Table1[[#This Row],[Tesouro Selic: Cenário 1]]="","",(E1519+1)^(1/252))</f>
        <v/>
      </c>
      <c r="G1519" s="2" t="str">
        <f>IF(Table1[[#This Row],[Column4]]="","",(1+G1518)*(F1519)-1)</f>
        <v/>
      </c>
      <c r="H1519" s="1" t="str">
        <f>IF(Table1[[#This Row],[Column1]]="","",VLOOKUP(A1519,COPOMs!B:H,7)+prêmio_de_risco)</f>
        <v/>
      </c>
      <c r="I1519" s="3" t="str">
        <f>IF(Table1[[#This Row],[Tesouro Selic: Cenário 2]]="","",(H1519+1)^(1/252))</f>
        <v/>
      </c>
      <c r="J1519" s="2" t="str">
        <f>IF(Table1[[#This Row],[Column6]]="","",(1+J1518)*(I1519)-1)</f>
        <v/>
      </c>
      <c r="K1519" s="1" t="str">
        <f>IF(Table1[[#This Row],[Column1]]="","",VLOOKUP(A1519,COPOMs!B:K,10)+prêmio_de_risco)</f>
        <v/>
      </c>
      <c r="L1519" s="3" t="str">
        <f>IF(Table1[[#This Row],[Tesouro Selic: Cenário 3]]="","",(K1519+1)^(1/252))</f>
        <v/>
      </c>
      <c r="M1519" s="2" t="str">
        <f>IF(Table1[[#This Row],[Column8]]="","",(1+M1518)*(L1519)-1)</f>
        <v/>
      </c>
    </row>
    <row r="1520" spans="1:13" x14ac:dyDescent="0.25">
      <c r="A1520" s="15" t="str">
        <f t="shared" si="46"/>
        <v/>
      </c>
      <c r="B1520" s="25" t="str">
        <f t="shared" si="47"/>
        <v/>
      </c>
      <c r="C1520" s="3" t="str">
        <f>IF(Table1[[#This Row],[Tesouro Prefixado]]="","",(B1520+1)^(1/252))</f>
        <v/>
      </c>
      <c r="D1520" s="2" t="str">
        <f>IF(Table1[[#This Row],[Column2]]="","",(1+D1519)*(C1520)-1)</f>
        <v/>
      </c>
      <c r="E1520" s="1" t="str">
        <f>IF(Table1[[#This Row],[Column1]]="","",VLOOKUP(A1520,COPOMs!B:E,4)+prêmio_de_risco)</f>
        <v/>
      </c>
      <c r="F1520" s="3" t="str">
        <f>IF(Table1[[#This Row],[Tesouro Selic: Cenário 1]]="","",(E1520+1)^(1/252))</f>
        <v/>
      </c>
      <c r="G1520" s="2" t="str">
        <f>IF(Table1[[#This Row],[Column4]]="","",(1+G1519)*(F1520)-1)</f>
        <v/>
      </c>
      <c r="H1520" s="1" t="str">
        <f>IF(Table1[[#This Row],[Column1]]="","",VLOOKUP(A1520,COPOMs!B:H,7)+prêmio_de_risco)</f>
        <v/>
      </c>
      <c r="I1520" s="3" t="str">
        <f>IF(Table1[[#This Row],[Tesouro Selic: Cenário 2]]="","",(H1520+1)^(1/252))</f>
        <v/>
      </c>
      <c r="J1520" s="2" t="str">
        <f>IF(Table1[[#This Row],[Column6]]="","",(1+J1519)*(I1520)-1)</f>
        <v/>
      </c>
      <c r="K1520" s="1" t="str">
        <f>IF(Table1[[#This Row],[Column1]]="","",VLOOKUP(A1520,COPOMs!B:K,10)+prêmio_de_risco)</f>
        <v/>
      </c>
      <c r="L1520" s="3" t="str">
        <f>IF(Table1[[#This Row],[Tesouro Selic: Cenário 3]]="","",(K1520+1)^(1/252))</f>
        <v/>
      </c>
      <c r="M1520" s="2" t="str">
        <f>IF(Table1[[#This Row],[Column8]]="","",(1+M1519)*(L1520)-1)</f>
        <v/>
      </c>
    </row>
    <row r="1521" spans="1:13" x14ac:dyDescent="0.25">
      <c r="A1521" s="15" t="str">
        <f t="shared" si="46"/>
        <v/>
      </c>
      <c r="B1521" s="25" t="str">
        <f t="shared" si="47"/>
        <v/>
      </c>
      <c r="C1521" s="3" t="str">
        <f>IF(Table1[[#This Row],[Tesouro Prefixado]]="","",(B1521+1)^(1/252))</f>
        <v/>
      </c>
      <c r="D1521" s="2" t="str">
        <f>IF(Table1[[#This Row],[Column2]]="","",(1+D1520)*(C1521)-1)</f>
        <v/>
      </c>
      <c r="E1521" s="1" t="str">
        <f>IF(Table1[[#This Row],[Column1]]="","",VLOOKUP(A1521,COPOMs!B:E,4)+prêmio_de_risco)</f>
        <v/>
      </c>
      <c r="F1521" s="3" t="str">
        <f>IF(Table1[[#This Row],[Tesouro Selic: Cenário 1]]="","",(E1521+1)^(1/252))</f>
        <v/>
      </c>
      <c r="G1521" s="2" t="str">
        <f>IF(Table1[[#This Row],[Column4]]="","",(1+G1520)*(F1521)-1)</f>
        <v/>
      </c>
      <c r="H1521" s="1" t="str">
        <f>IF(Table1[[#This Row],[Column1]]="","",VLOOKUP(A1521,COPOMs!B:H,7)+prêmio_de_risco)</f>
        <v/>
      </c>
      <c r="I1521" s="3" t="str">
        <f>IF(Table1[[#This Row],[Tesouro Selic: Cenário 2]]="","",(H1521+1)^(1/252))</f>
        <v/>
      </c>
      <c r="J1521" s="2" t="str">
        <f>IF(Table1[[#This Row],[Column6]]="","",(1+J1520)*(I1521)-1)</f>
        <v/>
      </c>
      <c r="K1521" s="1" t="str">
        <f>IF(Table1[[#This Row],[Column1]]="","",VLOOKUP(A1521,COPOMs!B:K,10)+prêmio_de_risco)</f>
        <v/>
      </c>
      <c r="L1521" s="3" t="str">
        <f>IF(Table1[[#This Row],[Tesouro Selic: Cenário 3]]="","",(K1521+1)^(1/252))</f>
        <v/>
      </c>
      <c r="M1521" s="2" t="str">
        <f>IF(Table1[[#This Row],[Column8]]="","",(1+M1520)*(L1521)-1)</f>
        <v/>
      </c>
    </row>
    <row r="1522" spans="1:13" x14ac:dyDescent="0.25">
      <c r="A1522" s="15" t="str">
        <f t="shared" si="46"/>
        <v/>
      </c>
      <c r="B1522" s="25" t="str">
        <f t="shared" si="47"/>
        <v/>
      </c>
      <c r="C1522" s="3" t="str">
        <f>IF(Table1[[#This Row],[Tesouro Prefixado]]="","",(B1522+1)^(1/252))</f>
        <v/>
      </c>
      <c r="D1522" s="2" t="str">
        <f>IF(Table1[[#This Row],[Column2]]="","",(1+D1521)*(C1522)-1)</f>
        <v/>
      </c>
      <c r="E1522" s="1" t="str">
        <f>IF(Table1[[#This Row],[Column1]]="","",VLOOKUP(A1522,COPOMs!B:E,4)+prêmio_de_risco)</f>
        <v/>
      </c>
      <c r="F1522" s="3" t="str">
        <f>IF(Table1[[#This Row],[Tesouro Selic: Cenário 1]]="","",(E1522+1)^(1/252))</f>
        <v/>
      </c>
      <c r="G1522" s="2" t="str">
        <f>IF(Table1[[#This Row],[Column4]]="","",(1+G1521)*(F1522)-1)</f>
        <v/>
      </c>
      <c r="H1522" s="1" t="str">
        <f>IF(Table1[[#This Row],[Column1]]="","",VLOOKUP(A1522,COPOMs!B:H,7)+prêmio_de_risco)</f>
        <v/>
      </c>
      <c r="I1522" s="3" t="str">
        <f>IF(Table1[[#This Row],[Tesouro Selic: Cenário 2]]="","",(H1522+1)^(1/252))</f>
        <v/>
      </c>
      <c r="J1522" s="2" t="str">
        <f>IF(Table1[[#This Row],[Column6]]="","",(1+J1521)*(I1522)-1)</f>
        <v/>
      </c>
      <c r="K1522" s="1" t="str">
        <f>IF(Table1[[#This Row],[Column1]]="","",VLOOKUP(A1522,COPOMs!B:K,10)+prêmio_de_risco)</f>
        <v/>
      </c>
      <c r="L1522" s="3" t="str">
        <f>IF(Table1[[#This Row],[Tesouro Selic: Cenário 3]]="","",(K1522+1)^(1/252))</f>
        <v/>
      </c>
      <c r="M1522" s="2" t="str">
        <f>IF(Table1[[#This Row],[Column8]]="","",(1+M1521)*(L1522)-1)</f>
        <v/>
      </c>
    </row>
    <row r="1523" spans="1:13" x14ac:dyDescent="0.25">
      <c r="A1523" s="15" t="str">
        <f t="shared" si="46"/>
        <v/>
      </c>
      <c r="B1523" s="25" t="str">
        <f t="shared" si="47"/>
        <v/>
      </c>
      <c r="C1523" s="3" t="str">
        <f>IF(Table1[[#This Row],[Tesouro Prefixado]]="","",(B1523+1)^(1/252))</f>
        <v/>
      </c>
      <c r="D1523" s="2" t="str">
        <f>IF(Table1[[#This Row],[Column2]]="","",(1+D1522)*(C1523)-1)</f>
        <v/>
      </c>
      <c r="E1523" s="1" t="str">
        <f>IF(Table1[[#This Row],[Column1]]="","",VLOOKUP(A1523,COPOMs!B:E,4)+prêmio_de_risco)</f>
        <v/>
      </c>
      <c r="F1523" s="3" t="str">
        <f>IF(Table1[[#This Row],[Tesouro Selic: Cenário 1]]="","",(E1523+1)^(1/252))</f>
        <v/>
      </c>
      <c r="G1523" s="2" t="str">
        <f>IF(Table1[[#This Row],[Column4]]="","",(1+G1522)*(F1523)-1)</f>
        <v/>
      </c>
      <c r="H1523" s="1" t="str">
        <f>IF(Table1[[#This Row],[Column1]]="","",VLOOKUP(A1523,COPOMs!B:H,7)+prêmio_de_risco)</f>
        <v/>
      </c>
      <c r="I1523" s="3" t="str">
        <f>IF(Table1[[#This Row],[Tesouro Selic: Cenário 2]]="","",(H1523+1)^(1/252))</f>
        <v/>
      </c>
      <c r="J1523" s="2" t="str">
        <f>IF(Table1[[#This Row],[Column6]]="","",(1+J1522)*(I1523)-1)</f>
        <v/>
      </c>
      <c r="K1523" s="1" t="str">
        <f>IF(Table1[[#This Row],[Column1]]="","",VLOOKUP(A1523,COPOMs!B:K,10)+prêmio_de_risco)</f>
        <v/>
      </c>
      <c r="L1523" s="3" t="str">
        <f>IF(Table1[[#This Row],[Tesouro Selic: Cenário 3]]="","",(K1523+1)^(1/252))</f>
        <v/>
      </c>
      <c r="M1523" s="2" t="str">
        <f>IF(Table1[[#This Row],[Column8]]="","",(1+M1522)*(L1523)-1)</f>
        <v/>
      </c>
    </row>
    <row r="1524" spans="1:13" x14ac:dyDescent="0.25">
      <c r="A1524" s="15" t="str">
        <f t="shared" si="46"/>
        <v/>
      </c>
      <c r="B1524" s="25" t="str">
        <f t="shared" si="47"/>
        <v/>
      </c>
      <c r="C1524" s="3" t="str">
        <f>IF(Table1[[#This Row],[Tesouro Prefixado]]="","",(B1524+1)^(1/252))</f>
        <v/>
      </c>
      <c r="D1524" s="2" t="str">
        <f>IF(Table1[[#This Row],[Column2]]="","",(1+D1523)*(C1524)-1)</f>
        <v/>
      </c>
      <c r="E1524" s="1" t="str">
        <f>IF(Table1[[#This Row],[Column1]]="","",VLOOKUP(A1524,COPOMs!B:E,4)+prêmio_de_risco)</f>
        <v/>
      </c>
      <c r="F1524" s="3" t="str">
        <f>IF(Table1[[#This Row],[Tesouro Selic: Cenário 1]]="","",(E1524+1)^(1/252))</f>
        <v/>
      </c>
      <c r="G1524" s="2" t="str">
        <f>IF(Table1[[#This Row],[Column4]]="","",(1+G1523)*(F1524)-1)</f>
        <v/>
      </c>
      <c r="H1524" s="1" t="str">
        <f>IF(Table1[[#This Row],[Column1]]="","",VLOOKUP(A1524,COPOMs!B:H,7)+prêmio_de_risco)</f>
        <v/>
      </c>
      <c r="I1524" s="3" t="str">
        <f>IF(Table1[[#This Row],[Tesouro Selic: Cenário 2]]="","",(H1524+1)^(1/252))</f>
        <v/>
      </c>
      <c r="J1524" s="2" t="str">
        <f>IF(Table1[[#This Row],[Column6]]="","",(1+J1523)*(I1524)-1)</f>
        <v/>
      </c>
      <c r="K1524" s="1" t="str">
        <f>IF(Table1[[#This Row],[Column1]]="","",VLOOKUP(A1524,COPOMs!B:K,10)+prêmio_de_risco)</f>
        <v/>
      </c>
      <c r="L1524" s="3" t="str">
        <f>IF(Table1[[#This Row],[Tesouro Selic: Cenário 3]]="","",(K1524+1)^(1/252))</f>
        <v/>
      </c>
      <c r="M1524" s="2" t="str">
        <f>IF(Table1[[#This Row],[Column8]]="","",(1+M1523)*(L1524)-1)</f>
        <v/>
      </c>
    </row>
    <row r="1525" spans="1:13" x14ac:dyDescent="0.25">
      <c r="A1525" s="15" t="str">
        <f t="shared" si="46"/>
        <v/>
      </c>
      <c r="B1525" s="25" t="str">
        <f t="shared" si="47"/>
        <v/>
      </c>
      <c r="C1525" s="3" t="str">
        <f>IF(Table1[[#This Row],[Tesouro Prefixado]]="","",(B1525+1)^(1/252))</f>
        <v/>
      </c>
      <c r="D1525" s="2" t="str">
        <f>IF(Table1[[#This Row],[Column2]]="","",(1+D1524)*(C1525)-1)</f>
        <v/>
      </c>
      <c r="E1525" s="1" t="str">
        <f>IF(Table1[[#This Row],[Column1]]="","",VLOOKUP(A1525,COPOMs!B:E,4)+prêmio_de_risco)</f>
        <v/>
      </c>
      <c r="F1525" s="3" t="str">
        <f>IF(Table1[[#This Row],[Tesouro Selic: Cenário 1]]="","",(E1525+1)^(1/252))</f>
        <v/>
      </c>
      <c r="G1525" s="2" t="str">
        <f>IF(Table1[[#This Row],[Column4]]="","",(1+G1524)*(F1525)-1)</f>
        <v/>
      </c>
      <c r="H1525" s="1" t="str">
        <f>IF(Table1[[#This Row],[Column1]]="","",VLOOKUP(A1525,COPOMs!B:H,7)+prêmio_de_risco)</f>
        <v/>
      </c>
      <c r="I1525" s="3" t="str">
        <f>IF(Table1[[#This Row],[Tesouro Selic: Cenário 2]]="","",(H1525+1)^(1/252))</f>
        <v/>
      </c>
      <c r="J1525" s="2" t="str">
        <f>IF(Table1[[#This Row],[Column6]]="","",(1+J1524)*(I1525)-1)</f>
        <v/>
      </c>
      <c r="K1525" s="1" t="str">
        <f>IF(Table1[[#This Row],[Column1]]="","",VLOOKUP(A1525,COPOMs!B:K,10)+prêmio_de_risco)</f>
        <v/>
      </c>
      <c r="L1525" s="3" t="str">
        <f>IF(Table1[[#This Row],[Tesouro Selic: Cenário 3]]="","",(K1525+1)^(1/252))</f>
        <v/>
      </c>
      <c r="M1525" s="2" t="str">
        <f>IF(Table1[[#This Row],[Column8]]="","",(1+M1524)*(L1525)-1)</f>
        <v/>
      </c>
    </row>
    <row r="1526" spans="1:13" x14ac:dyDescent="0.25">
      <c r="A1526" s="15" t="str">
        <f t="shared" si="46"/>
        <v/>
      </c>
      <c r="B1526" s="25" t="str">
        <f t="shared" si="47"/>
        <v/>
      </c>
      <c r="C1526" s="3" t="str">
        <f>IF(Table1[[#This Row],[Tesouro Prefixado]]="","",(B1526+1)^(1/252))</f>
        <v/>
      </c>
      <c r="D1526" s="2" t="str">
        <f>IF(Table1[[#This Row],[Column2]]="","",(1+D1525)*(C1526)-1)</f>
        <v/>
      </c>
      <c r="E1526" s="1" t="str">
        <f>IF(Table1[[#This Row],[Column1]]="","",VLOOKUP(A1526,COPOMs!B:E,4)+prêmio_de_risco)</f>
        <v/>
      </c>
      <c r="F1526" s="3" t="str">
        <f>IF(Table1[[#This Row],[Tesouro Selic: Cenário 1]]="","",(E1526+1)^(1/252))</f>
        <v/>
      </c>
      <c r="G1526" s="2" t="str">
        <f>IF(Table1[[#This Row],[Column4]]="","",(1+G1525)*(F1526)-1)</f>
        <v/>
      </c>
      <c r="H1526" s="1" t="str">
        <f>IF(Table1[[#This Row],[Column1]]="","",VLOOKUP(A1526,COPOMs!B:H,7)+prêmio_de_risco)</f>
        <v/>
      </c>
      <c r="I1526" s="3" t="str">
        <f>IF(Table1[[#This Row],[Tesouro Selic: Cenário 2]]="","",(H1526+1)^(1/252))</f>
        <v/>
      </c>
      <c r="J1526" s="2" t="str">
        <f>IF(Table1[[#This Row],[Column6]]="","",(1+J1525)*(I1526)-1)</f>
        <v/>
      </c>
      <c r="K1526" s="1" t="str">
        <f>IF(Table1[[#This Row],[Column1]]="","",VLOOKUP(A1526,COPOMs!B:K,10)+prêmio_de_risco)</f>
        <v/>
      </c>
      <c r="L1526" s="3" t="str">
        <f>IF(Table1[[#This Row],[Tesouro Selic: Cenário 3]]="","",(K1526+1)^(1/252))</f>
        <v/>
      </c>
      <c r="M1526" s="2" t="str">
        <f>IF(Table1[[#This Row],[Column8]]="","",(1+M1525)*(L1526)-1)</f>
        <v/>
      </c>
    </row>
    <row r="1527" spans="1:13" x14ac:dyDescent="0.25">
      <c r="A1527" s="15" t="str">
        <f t="shared" si="46"/>
        <v/>
      </c>
      <c r="B1527" s="25" t="str">
        <f t="shared" si="47"/>
        <v/>
      </c>
      <c r="C1527" s="3" t="str">
        <f>IF(Table1[[#This Row],[Tesouro Prefixado]]="","",(B1527+1)^(1/252))</f>
        <v/>
      </c>
      <c r="D1527" s="2" t="str">
        <f>IF(Table1[[#This Row],[Column2]]="","",(1+D1526)*(C1527)-1)</f>
        <v/>
      </c>
      <c r="E1527" s="1" t="str">
        <f>IF(Table1[[#This Row],[Column1]]="","",VLOOKUP(A1527,COPOMs!B:E,4)+prêmio_de_risco)</f>
        <v/>
      </c>
      <c r="F1527" s="3" t="str">
        <f>IF(Table1[[#This Row],[Tesouro Selic: Cenário 1]]="","",(E1527+1)^(1/252))</f>
        <v/>
      </c>
      <c r="G1527" s="2" t="str">
        <f>IF(Table1[[#This Row],[Column4]]="","",(1+G1526)*(F1527)-1)</f>
        <v/>
      </c>
      <c r="H1527" s="1" t="str">
        <f>IF(Table1[[#This Row],[Column1]]="","",VLOOKUP(A1527,COPOMs!B:H,7)+prêmio_de_risco)</f>
        <v/>
      </c>
      <c r="I1527" s="3" t="str">
        <f>IF(Table1[[#This Row],[Tesouro Selic: Cenário 2]]="","",(H1527+1)^(1/252))</f>
        <v/>
      </c>
      <c r="J1527" s="2" t="str">
        <f>IF(Table1[[#This Row],[Column6]]="","",(1+J1526)*(I1527)-1)</f>
        <v/>
      </c>
      <c r="K1527" s="1" t="str">
        <f>IF(Table1[[#This Row],[Column1]]="","",VLOOKUP(A1527,COPOMs!B:K,10)+prêmio_de_risco)</f>
        <v/>
      </c>
      <c r="L1527" s="3" t="str">
        <f>IF(Table1[[#This Row],[Tesouro Selic: Cenário 3]]="","",(K1527+1)^(1/252))</f>
        <v/>
      </c>
      <c r="M1527" s="2" t="str">
        <f>IF(Table1[[#This Row],[Column8]]="","",(1+M1526)*(L1527)-1)</f>
        <v/>
      </c>
    </row>
    <row r="1528" spans="1:13" x14ac:dyDescent="0.25">
      <c r="A1528" s="15" t="str">
        <f t="shared" si="46"/>
        <v/>
      </c>
      <c r="B1528" s="25" t="str">
        <f t="shared" si="47"/>
        <v/>
      </c>
      <c r="C1528" s="3" t="str">
        <f>IF(Table1[[#This Row],[Tesouro Prefixado]]="","",(B1528+1)^(1/252))</f>
        <v/>
      </c>
      <c r="D1528" s="2" t="str">
        <f>IF(Table1[[#This Row],[Column2]]="","",(1+D1527)*(C1528)-1)</f>
        <v/>
      </c>
      <c r="E1528" s="1" t="str">
        <f>IF(Table1[[#This Row],[Column1]]="","",VLOOKUP(A1528,COPOMs!B:E,4)+prêmio_de_risco)</f>
        <v/>
      </c>
      <c r="F1528" s="3" t="str">
        <f>IF(Table1[[#This Row],[Tesouro Selic: Cenário 1]]="","",(E1528+1)^(1/252))</f>
        <v/>
      </c>
      <c r="G1528" s="2" t="str">
        <f>IF(Table1[[#This Row],[Column4]]="","",(1+G1527)*(F1528)-1)</f>
        <v/>
      </c>
      <c r="H1528" s="1" t="str">
        <f>IF(Table1[[#This Row],[Column1]]="","",VLOOKUP(A1528,COPOMs!B:H,7)+prêmio_de_risco)</f>
        <v/>
      </c>
      <c r="I1528" s="3" t="str">
        <f>IF(Table1[[#This Row],[Tesouro Selic: Cenário 2]]="","",(H1528+1)^(1/252))</f>
        <v/>
      </c>
      <c r="J1528" s="2" t="str">
        <f>IF(Table1[[#This Row],[Column6]]="","",(1+J1527)*(I1528)-1)</f>
        <v/>
      </c>
      <c r="K1528" s="1" t="str">
        <f>IF(Table1[[#This Row],[Column1]]="","",VLOOKUP(A1528,COPOMs!B:K,10)+prêmio_de_risco)</f>
        <v/>
      </c>
      <c r="L1528" s="3" t="str">
        <f>IF(Table1[[#This Row],[Tesouro Selic: Cenário 3]]="","",(K1528+1)^(1/252))</f>
        <v/>
      </c>
      <c r="M1528" s="2" t="str">
        <f>IF(Table1[[#This Row],[Column8]]="","",(1+M1527)*(L1528)-1)</f>
        <v/>
      </c>
    </row>
    <row r="1529" spans="1:13" x14ac:dyDescent="0.25">
      <c r="A1529" s="15" t="str">
        <f t="shared" si="46"/>
        <v/>
      </c>
      <c r="B1529" s="25" t="str">
        <f t="shared" si="47"/>
        <v/>
      </c>
      <c r="C1529" s="3" t="str">
        <f>IF(Table1[[#This Row],[Tesouro Prefixado]]="","",(B1529+1)^(1/252))</f>
        <v/>
      </c>
      <c r="D1529" s="2" t="str">
        <f>IF(Table1[[#This Row],[Column2]]="","",(1+D1528)*(C1529)-1)</f>
        <v/>
      </c>
      <c r="E1529" s="1" t="str">
        <f>IF(Table1[[#This Row],[Column1]]="","",VLOOKUP(A1529,COPOMs!B:E,4)+prêmio_de_risco)</f>
        <v/>
      </c>
      <c r="F1529" s="3" t="str">
        <f>IF(Table1[[#This Row],[Tesouro Selic: Cenário 1]]="","",(E1529+1)^(1/252))</f>
        <v/>
      </c>
      <c r="G1529" s="2" t="str">
        <f>IF(Table1[[#This Row],[Column4]]="","",(1+G1528)*(F1529)-1)</f>
        <v/>
      </c>
      <c r="H1529" s="1" t="str">
        <f>IF(Table1[[#This Row],[Column1]]="","",VLOOKUP(A1529,COPOMs!B:H,7)+prêmio_de_risco)</f>
        <v/>
      </c>
      <c r="I1529" s="3" t="str">
        <f>IF(Table1[[#This Row],[Tesouro Selic: Cenário 2]]="","",(H1529+1)^(1/252))</f>
        <v/>
      </c>
      <c r="J1529" s="2" t="str">
        <f>IF(Table1[[#This Row],[Column6]]="","",(1+J1528)*(I1529)-1)</f>
        <v/>
      </c>
      <c r="K1529" s="1" t="str">
        <f>IF(Table1[[#This Row],[Column1]]="","",VLOOKUP(A1529,COPOMs!B:K,10)+prêmio_de_risco)</f>
        <v/>
      </c>
      <c r="L1529" s="3" t="str">
        <f>IF(Table1[[#This Row],[Tesouro Selic: Cenário 3]]="","",(K1529+1)^(1/252))</f>
        <v/>
      </c>
      <c r="M1529" s="2" t="str">
        <f>IF(Table1[[#This Row],[Column8]]="","",(1+M1528)*(L1529)-1)</f>
        <v/>
      </c>
    </row>
    <row r="1530" spans="1:13" x14ac:dyDescent="0.25">
      <c r="A1530" s="15" t="str">
        <f t="shared" si="46"/>
        <v/>
      </c>
      <c r="B1530" s="25" t="str">
        <f t="shared" si="47"/>
        <v/>
      </c>
      <c r="C1530" s="3" t="str">
        <f>IF(Table1[[#This Row],[Tesouro Prefixado]]="","",(B1530+1)^(1/252))</f>
        <v/>
      </c>
      <c r="D1530" s="2" t="str">
        <f>IF(Table1[[#This Row],[Column2]]="","",(1+D1529)*(C1530)-1)</f>
        <v/>
      </c>
      <c r="E1530" s="1" t="str">
        <f>IF(Table1[[#This Row],[Column1]]="","",VLOOKUP(A1530,COPOMs!B:E,4)+prêmio_de_risco)</f>
        <v/>
      </c>
      <c r="F1530" s="3" t="str">
        <f>IF(Table1[[#This Row],[Tesouro Selic: Cenário 1]]="","",(E1530+1)^(1/252))</f>
        <v/>
      </c>
      <c r="G1530" s="2" t="str">
        <f>IF(Table1[[#This Row],[Column4]]="","",(1+G1529)*(F1530)-1)</f>
        <v/>
      </c>
      <c r="H1530" s="1" t="str">
        <f>IF(Table1[[#This Row],[Column1]]="","",VLOOKUP(A1530,COPOMs!B:H,7)+prêmio_de_risco)</f>
        <v/>
      </c>
      <c r="I1530" s="3" t="str">
        <f>IF(Table1[[#This Row],[Tesouro Selic: Cenário 2]]="","",(H1530+1)^(1/252))</f>
        <v/>
      </c>
      <c r="J1530" s="2" t="str">
        <f>IF(Table1[[#This Row],[Column6]]="","",(1+J1529)*(I1530)-1)</f>
        <v/>
      </c>
      <c r="K1530" s="1" t="str">
        <f>IF(Table1[[#This Row],[Column1]]="","",VLOOKUP(A1530,COPOMs!B:K,10)+prêmio_de_risco)</f>
        <v/>
      </c>
      <c r="L1530" s="3" t="str">
        <f>IF(Table1[[#This Row],[Tesouro Selic: Cenário 3]]="","",(K1530+1)^(1/252))</f>
        <v/>
      </c>
      <c r="M1530" s="2" t="str">
        <f>IF(Table1[[#This Row],[Column8]]="","",(1+M1529)*(L1530)-1)</f>
        <v/>
      </c>
    </row>
    <row r="1531" spans="1:13" x14ac:dyDescent="0.25">
      <c r="A1531" s="15" t="str">
        <f t="shared" si="46"/>
        <v/>
      </c>
      <c r="B1531" s="25" t="str">
        <f t="shared" si="47"/>
        <v/>
      </c>
      <c r="C1531" s="3" t="str">
        <f>IF(Table1[[#This Row],[Tesouro Prefixado]]="","",(B1531+1)^(1/252))</f>
        <v/>
      </c>
      <c r="D1531" s="2" t="str">
        <f>IF(Table1[[#This Row],[Column2]]="","",(1+D1530)*(C1531)-1)</f>
        <v/>
      </c>
      <c r="E1531" s="1" t="str">
        <f>IF(Table1[[#This Row],[Column1]]="","",VLOOKUP(A1531,COPOMs!B:E,4)+prêmio_de_risco)</f>
        <v/>
      </c>
      <c r="F1531" s="3" t="str">
        <f>IF(Table1[[#This Row],[Tesouro Selic: Cenário 1]]="","",(E1531+1)^(1/252))</f>
        <v/>
      </c>
      <c r="G1531" s="2" t="str">
        <f>IF(Table1[[#This Row],[Column4]]="","",(1+G1530)*(F1531)-1)</f>
        <v/>
      </c>
      <c r="H1531" s="1" t="str">
        <f>IF(Table1[[#This Row],[Column1]]="","",VLOOKUP(A1531,COPOMs!B:H,7)+prêmio_de_risco)</f>
        <v/>
      </c>
      <c r="I1531" s="3" t="str">
        <f>IF(Table1[[#This Row],[Tesouro Selic: Cenário 2]]="","",(H1531+1)^(1/252))</f>
        <v/>
      </c>
      <c r="J1531" s="2" t="str">
        <f>IF(Table1[[#This Row],[Column6]]="","",(1+J1530)*(I1531)-1)</f>
        <v/>
      </c>
      <c r="K1531" s="1" t="str">
        <f>IF(Table1[[#This Row],[Column1]]="","",VLOOKUP(A1531,COPOMs!B:K,10)+prêmio_de_risco)</f>
        <v/>
      </c>
      <c r="L1531" s="3" t="str">
        <f>IF(Table1[[#This Row],[Tesouro Selic: Cenário 3]]="","",(K1531+1)^(1/252))</f>
        <v/>
      </c>
      <c r="M1531" s="2" t="str">
        <f>IF(Table1[[#This Row],[Column8]]="","",(1+M1530)*(L1531)-1)</f>
        <v/>
      </c>
    </row>
    <row r="1532" spans="1:13" x14ac:dyDescent="0.25">
      <c r="A1532" s="15" t="str">
        <f t="shared" si="46"/>
        <v/>
      </c>
      <c r="B1532" s="25" t="str">
        <f t="shared" si="47"/>
        <v/>
      </c>
      <c r="C1532" s="3" t="str">
        <f>IF(Table1[[#This Row],[Tesouro Prefixado]]="","",(B1532+1)^(1/252))</f>
        <v/>
      </c>
      <c r="D1532" s="2" t="str">
        <f>IF(Table1[[#This Row],[Column2]]="","",(1+D1531)*(C1532)-1)</f>
        <v/>
      </c>
      <c r="E1532" s="1" t="str">
        <f>IF(Table1[[#This Row],[Column1]]="","",VLOOKUP(A1532,COPOMs!B:E,4)+prêmio_de_risco)</f>
        <v/>
      </c>
      <c r="F1532" s="3" t="str">
        <f>IF(Table1[[#This Row],[Tesouro Selic: Cenário 1]]="","",(E1532+1)^(1/252))</f>
        <v/>
      </c>
      <c r="G1532" s="2" t="str">
        <f>IF(Table1[[#This Row],[Column4]]="","",(1+G1531)*(F1532)-1)</f>
        <v/>
      </c>
      <c r="H1532" s="1" t="str">
        <f>IF(Table1[[#This Row],[Column1]]="","",VLOOKUP(A1532,COPOMs!B:H,7)+prêmio_de_risco)</f>
        <v/>
      </c>
      <c r="I1532" s="3" t="str">
        <f>IF(Table1[[#This Row],[Tesouro Selic: Cenário 2]]="","",(H1532+1)^(1/252))</f>
        <v/>
      </c>
      <c r="J1532" s="2" t="str">
        <f>IF(Table1[[#This Row],[Column6]]="","",(1+J1531)*(I1532)-1)</f>
        <v/>
      </c>
      <c r="K1532" s="1" t="str">
        <f>IF(Table1[[#This Row],[Column1]]="","",VLOOKUP(A1532,COPOMs!B:K,10)+prêmio_de_risco)</f>
        <v/>
      </c>
      <c r="L1532" s="3" t="str">
        <f>IF(Table1[[#This Row],[Tesouro Selic: Cenário 3]]="","",(K1532+1)^(1/252))</f>
        <v/>
      </c>
      <c r="M1532" s="2" t="str">
        <f>IF(Table1[[#This Row],[Column8]]="","",(1+M1531)*(L1532)-1)</f>
        <v/>
      </c>
    </row>
    <row r="1533" spans="1:13" x14ac:dyDescent="0.25">
      <c r="A1533" s="15" t="str">
        <f t="shared" si="46"/>
        <v/>
      </c>
      <c r="B1533" s="25" t="str">
        <f t="shared" si="47"/>
        <v/>
      </c>
      <c r="C1533" s="3" t="str">
        <f>IF(Table1[[#This Row],[Tesouro Prefixado]]="","",(B1533+1)^(1/252))</f>
        <v/>
      </c>
      <c r="D1533" s="2" t="str">
        <f>IF(Table1[[#This Row],[Column2]]="","",(1+D1532)*(C1533)-1)</f>
        <v/>
      </c>
      <c r="E1533" s="1" t="str">
        <f>IF(Table1[[#This Row],[Column1]]="","",VLOOKUP(A1533,COPOMs!B:E,4)+prêmio_de_risco)</f>
        <v/>
      </c>
      <c r="F1533" s="3" t="str">
        <f>IF(Table1[[#This Row],[Tesouro Selic: Cenário 1]]="","",(E1533+1)^(1/252))</f>
        <v/>
      </c>
      <c r="G1533" s="2" t="str">
        <f>IF(Table1[[#This Row],[Column4]]="","",(1+G1532)*(F1533)-1)</f>
        <v/>
      </c>
      <c r="H1533" s="1" t="str">
        <f>IF(Table1[[#This Row],[Column1]]="","",VLOOKUP(A1533,COPOMs!B:H,7)+prêmio_de_risco)</f>
        <v/>
      </c>
      <c r="I1533" s="3" t="str">
        <f>IF(Table1[[#This Row],[Tesouro Selic: Cenário 2]]="","",(H1533+1)^(1/252))</f>
        <v/>
      </c>
      <c r="J1533" s="2" t="str">
        <f>IF(Table1[[#This Row],[Column6]]="","",(1+J1532)*(I1533)-1)</f>
        <v/>
      </c>
      <c r="K1533" s="1" t="str">
        <f>IF(Table1[[#This Row],[Column1]]="","",VLOOKUP(A1533,COPOMs!B:K,10)+prêmio_de_risco)</f>
        <v/>
      </c>
      <c r="L1533" s="3" t="str">
        <f>IF(Table1[[#This Row],[Tesouro Selic: Cenário 3]]="","",(K1533+1)^(1/252))</f>
        <v/>
      </c>
      <c r="M1533" s="2" t="str">
        <f>IF(Table1[[#This Row],[Column8]]="","",(1+M1532)*(L1533)-1)</f>
        <v/>
      </c>
    </row>
    <row r="1534" spans="1:13" x14ac:dyDescent="0.25">
      <c r="A1534" s="15" t="str">
        <f t="shared" si="46"/>
        <v/>
      </c>
      <c r="B1534" s="25" t="str">
        <f t="shared" si="47"/>
        <v/>
      </c>
      <c r="C1534" s="3" t="str">
        <f>IF(Table1[[#This Row],[Tesouro Prefixado]]="","",(B1534+1)^(1/252))</f>
        <v/>
      </c>
      <c r="D1534" s="2" t="str">
        <f>IF(Table1[[#This Row],[Column2]]="","",(1+D1533)*(C1534)-1)</f>
        <v/>
      </c>
      <c r="E1534" s="1" t="str">
        <f>IF(Table1[[#This Row],[Column1]]="","",VLOOKUP(A1534,COPOMs!B:E,4)+prêmio_de_risco)</f>
        <v/>
      </c>
      <c r="F1534" s="3" t="str">
        <f>IF(Table1[[#This Row],[Tesouro Selic: Cenário 1]]="","",(E1534+1)^(1/252))</f>
        <v/>
      </c>
      <c r="G1534" s="2" t="str">
        <f>IF(Table1[[#This Row],[Column4]]="","",(1+G1533)*(F1534)-1)</f>
        <v/>
      </c>
      <c r="H1534" s="1" t="str">
        <f>IF(Table1[[#This Row],[Column1]]="","",VLOOKUP(A1534,COPOMs!B:H,7)+prêmio_de_risco)</f>
        <v/>
      </c>
      <c r="I1534" s="3" t="str">
        <f>IF(Table1[[#This Row],[Tesouro Selic: Cenário 2]]="","",(H1534+1)^(1/252))</f>
        <v/>
      </c>
      <c r="J1534" s="2" t="str">
        <f>IF(Table1[[#This Row],[Column6]]="","",(1+J1533)*(I1534)-1)</f>
        <v/>
      </c>
      <c r="K1534" s="1" t="str">
        <f>IF(Table1[[#This Row],[Column1]]="","",VLOOKUP(A1534,COPOMs!B:K,10)+prêmio_de_risco)</f>
        <v/>
      </c>
      <c r="L1534" s="3" t="str">
        <f>IF(Table1[[#This Row],[Tesouro Selic: Cenário 3]]="","",(K1534+1)^(1/252))</f>
        <v/>
      </c>
      <c r="M1534" s="2" t="str">
        <f>IF(Table1[[#This Row],[Column8]]="","",(1+M1533)*(L1534)-1)</f>
        <v/>
      </c>
    </row>
    <row r="1535" spans="1:13" x14ac:dyDescent="0.25">
      <c r="A1535" s="15" t="str">
        <f t="shared" si="46"/>
        <v/>
      </c>
      <c r="B1535" s="25" t="str">
        <f t="shared" si="47"/>
        <v/>
      </c>
      <c r="C1535" s="3" t="str">
        <f>IF(Table1[[#This Row],[Tesouro Prefixado]]="","",(B1535+1)^(1/252))</f>
        <v/>
      </c>
      <c r="D1535" s="2" t="str">
        <f>IF(Table1[[#This Row],[Column2]]="","",(1+D1534)*(C1535)-1)</f>
        <v/>
      </c>
      <c r="E1535" s="1" t="str">
        <f>IF(Table1[[#This Row],[Column1]]="","",VLOOKUP(A1535,COPOMs!B:E,4)+prêmio_de_risco)</f>
        <v/>
      </c>
      <c r="F1535" s="3" t="str">
        <f>IF(Table1[[#This Row],[Tesouro Selic: Cenário 1]]="","",(E1535+1)^(1/252))</f>
        <v/>
      </c>
      <c r="G1535" s="2" t="str">
        <f>IF(Table1[[#This Row],[Column4]]="","",(1+G1534)*(F1535)-1)</f>
        <v/>
      </c>
      <c r="H1535" s="1" t="str">
        <f>IF(Table1[[#This Row],[Column1]]="","",VLOOKUP(A1535,COPOMs!B:H,7)+prêmio_de_risco)</f>
        <v/>
      </c>
      <c r="I1535" s="3" t="str">
        <f>IF(Table1[[#This Row],[Tesouro Selic: Cenário 2]]="","",(H1535+1)^(1/252))</f>
        <v/>
      </c>
      <c r="J1535" s="2" t="str">
        <f>IF(Table1[[#This Row],[Column6]]="","",(1+J1534)*(I1535)-1)</f>
        <v/>
      </c>
      <c r="K1535" s="1" t="str">
        <f>IF(Table1[[#This Row],[Column1]]="","",VLOOKUP(A1535,COPOMs!B:K,10)+prêmio_de_risco)</f>
        <v/>
      </c>
      <c r="L1535" s="3" t="str">
        <f>IF(Table1[[#This Row],[Tesouro Selic: Cenário 3]]="","",(K1535+1)^(1/252))</f>
        <v/>
      </c>
      <c r="M1535" s="2" t="str">
        <f>IF(Table1[[#This Row],[Column8]]="","",(1+M1534)*(L1535)-1)</f>
        <v/>
      </c>
    </row>
    <row r="1536" spans="1:13" x14ac:dyDescent="0.25">
      <c r="A1536" s="15" t="str">
        <f t="shared" si="46"/>
        <v/>
      </c>
      <c r="B1536" s="25" t="str">
        <f t="shared" si="47"/>
        <v/>
      </c>
      <c r="C1536" s="3" t="str">
        <f>IF(Table1[[#This Row],[Tesouro Prefixado]]="","",(B1536+1)^(1/252))</f>
        <v/>
      </c>
      <c r="D1536" s="2" t="str">
        <f>IF(Table1[[#This Row],[Column2]]="","",(1+D1535)*(C1536)-1)</f>
        <v/>
      </c>
      <c r="E1536" s="1" t="str">
        <f>IF(Table1[[#This Row],[Column1]]="","",VLOOKUP(A1536,COPOMs!B:E,4)+prêmio_de_risco)</f>
        <v/>
      </c>
      <c r="F1536" s="3" t="str">
        <f>IF(Table1[[#This Row],[Tesouro Selic: Cenário 1]]="","",(E1536+1)^(1/252))</f>
        <v/>
      </c>
      <c r="G1536" s="2" t="str">
        <f>IF(Table1[[#This Row],[Column4]]="","",(1+G1535)*(F1536)-1)</f>
        <v/>
      </c>
      <c r="H1536" s="1" t="str">
        <f>IF(Table1[[#This Row],[Column1]]="","",VLOOKUP(A1536,COPOMs!B:H,7)+prêmio_de_risco)</f>
        <v/>
      </c>
      <c r="I1536" s="3" t="str">
        <f>IF(Table1[[#This Row],[Tesouro Selic: Cenário 2]]="","",(H1536+1)^(1/252))</f>
        <v/>
      </c>
      <c r="J1536" s="2" t="str">
        <f>IF(Table1[[#This Row],[Column6]]="","",(1+J1535)*(I1536)-1)</f>
        <v/>
      </c>
      <c r="K1536" s="1" t="str">
        <f>IF(Table1[[#This Row],[Column1]]="","",VLOOKUP(A1536,COPOMs!B:K,10)+prêmio_de_risco)</f>
        <v/>
      </c>
      <c r="L1536" s="3" t="str">
        <f>IF(Table1[[#This Row],[Tesouro Selic: Cenário 3]]="","",(K1536+1)^(1/252))</f>
        <v/>
      </c>
      <c r="M1536" s="2" t="str">
        <f>IF(Table1[[#This Row],[Column8]]="","",(1+M1535)*(L1536)-1)</f>
        <v/>
      </c>
    </row>
    <row r="1537" spans="1:13" x14ac:dyDescent="0.25">
      <c r="A1537" s="15" t="str">
        <f t="shared" si="46"/>
        <v/>
      </c>
      <c r="B1537" s="25" t="str">
        <f t="shared" si="47"/>
        <v/>
      </c>
      <c r="C1537" s="3" t="str">
        <f>IF(Table1[[#This Row],[Tesouro Prefixado]]="","",(B1537+1)^(1/252))</f>
        <v/>
      </c>
      <c r="D1537" s="2" t="str">
        <f>IF(Table1[[#This Row],[Column2]]="","",(1+D1536)*(C1537)-1)</f>
        <v/>
      </c>
      <c r="E1537" s="1" t="str">
        <f>IF(Table1[[#This Row],[Column1]]="","",VLOOKUP(A1537,COPOMs!B:E,4)+prêmio_de_risco)</f>
        <v/>
      </c>
      <c r="F1537" s="3" t="str">
        <f>IF(Table1[[#This Row],[Tesouro Selic: Cenário 1]]="","",(E1537+1)^(1/252))</f>
        <v/>
      </c>
      <c r="G1537" s="2" t="str">
        <f>IF(Table1[[#This Row],[Column4]]="","",(1+G1536)*(F1537)-1)</f>
        <v/>
      </c>
      <c r="H1537" s="1" t="str">
        <f>IF(Table1[[#This Row],[Column1]]="","",VLOOKUP(A1537,COPOMs!B:H,7)+prêmio_de_risco)</f>
        <v/>
      </c>
      <c r="I1537" s="3" t="str">
        <f>IF(Table1[[#This Row],[Tesouro Selic: Cenário 2]]="","",(H1537+1)^(1/252))</f>
        <v/>
      </c>
      <c r="J1537" s="2" t="str">
        <f>IF(Table1[[#This Row],[Column6]]="","",(1+J1536)*(I1537)-1)</f>
        <v/>
      </c>
      <c r="K1537" s="1" t="str">
        <f>IF(Table1[[#This Row],[Column1]]="","",VLOOKUP(A1537,COPOMs!B:K,10)+prêmio_de_risco)</f>
        <v/>
      </c>
      <c r="L1537" s="3" t="str">
        <f>IF(Table1[[#This Row],[Tesouro Selic: Cenário 3]]="","",(K1537+1)^(1/252))</f>
        <v/>
      </c>
      <c r="M1537" s="2" t="str">
        <f>IF(Table1[[#This Row],[Column8]]="","",(1+M1536)*(L1537)-1)</f>
        <v/>
      </c>
    </row>
    <row r="1538" spans="1:13" x14ac:dyDescent="0.25">
      <c r="A1538" s="15" t="str">
        <f t="shared" si="46"/>
        <v/>
      </c>
      <c r="B1538" s="25" t="str">
        <f t="shared" si="47"/>
        <v/>
      </c>
      <c r="C1538" s="3" t="str">
        <f>IF(Table1[[#This Row],[Tesouro Prefixado]]="","",(B1538+1)^(1/252))</f>
        <v/>
      </c>
      <c r="D1538" s="2" t="str">
        <f>IF(Table1[[#This Row],[Column2]]="","",(1+D1537)*(C1538)-1)</f>
        <v/>
      </c>
      <c r="E1538" s="1" t="str">
        <f>IF(Table1[[#This Row],[Column1]]="","",VLOOKUP(A1538,COPOMs!B:E,4)+prêmio_de_risco)</f>
        <v/>
      </c>
      <c r="F1538" s="3" t="str">
        <f>IF(Table1[[#This Row],[Tesouro Selic: Cenário 1]]="","",(E1538+1)^(1/252))</f>
        <v/>
      </c>
      <c r="G1538" s="2" t="str">
        <f>IF(Table1[[#This Row],[Column4]]="","",(1+G1537)*(F1538)-1)</f>
        <v/>
      </c>
      <c r="H1538" s="1" t="str">
        <f>IF(Table1[[#This Row],[Column1]]="","",VLOOKUP(A1538,COPOMs!B:H,7)+prêmio_de_risco)</f>
        <v/>
      </c>
      <c r="I1538" s="3" t="str">
        <f>IF(Table1[[#This Row],[Tesouro Selic: Cenário 2]]="","",(H1538+1)^(1/252))</f>
        <v/>
      </c>
      <c r="J1538" s="2" t="str">
        <f>IF(Table1[[#This Row],[Column6]]="","",(1+J1537)*(I1538)-1)</f>
        <v/>
      </c>
      <c r="K1538" s="1" t="str">
        <f>IF(Table1[[#This Row],[Column1]]="","",VLOOKUP(A1538,COPOMs!B:K,10)+prêmio_de_risco)</f>
        <v/>
      </c>
      <c r="L1538" s="3" t="str">
        <f>IF(Table1[[#This Row],[Tesouro Selic: Cenário 3]]="","",(K1538+1)^(1/252))</f>
        <v/>
      </c>
      <c r="M1538" s="2" t="str">
        <f>IF(Table1[[#This Row],[Column8]]="","",(1+M1537)*(L1538)-1)</f>
        <v/>
      </c>
    </row>
    <row r="1539" spans="1:13" x14ac:dyDescent="0.25">
      <c r="A1539" s="15" t="str">
        <f t="shared" ref="A1539:A1602" si="48">IFERROR(IF(WORKDAY(A1538,1,feriados)&lt;=vencimento,WORKDAY(A1538,1,feriados),""),"")</f>
        <v/>
      </c>
      <c r="B1539" s="25" t="str">
        <f t="shared" ref="B1539:B1602" si="49">IF(A1539="","",taxa_pré)</f>
        <v/>
      </c>
      <c r="C1539" s="3" t="str">
        <f>IF(Table1[[#This Row],[Tesouro Prefixado]]="","",(B1539+1)^(1/252))</f>
        <v/>
      </c>
      <c r="D1539" s="2" t="str">
        <f>IF(Table1[[#This Row],[Column2]]="","",(1+D1538)*(C1539)-1)</f>
        <v/>
      </c>
      <c r="E1539" s="1" t="str">
        <f>IF(Table1[[#This Row],[Column1]]="","",VLOOKUP(A1539,COPOMs!B:E,4)+prêmio_de_risco)</f>
        <v/>
      </c>
      <c r="F1539" s="3" t="str">
        <f>IF(Table1[[#This Row],[Tesouro Selic: Cenário 1]]="","",(E1539+1)^(1/252))</f>
        <v/>
      </c>
      <c r="G1539" s="2" t="str">
        <f>IF(Table1[[#This Row],[Column4]]="","",(1+G1538)*(F1539)-1)</f>
        <v/>
      </c>
      <c r="H1539" s="1" t="str">
        <f>IF(Table1[[#This Row],[Column1]]="","",VLOOKUP(A1539,COPOMs!B:H,7)+prêmio_de_risco)</f>
        <v/>
      </c>
      <c r="I1539" s="3" t="str">
        <f>IF(Table1[[#This Row],[Tesouro Selic: Cenário 2]]="","",(H1539+1)^(1/252))</f>
        <v/>
      </c>
      <c r="J1539" s="2" t="str">
        <f>IF(Table1[[#This Row],[Column6]]="","",(1+J1538)*(I1539)-1)</f>
        <v/>
      </c>
      <c r="K1539" s="1" t="str">
        <f>IF(Table1[[#This Row],[Column1]]="","",VLOOKUP(A1539,COPOMs!B:K,10)+prêmio_de_risco)</f>
        <v/>
      </c>
      <c r="L1539" s="3" t="str">
        <f>IF(Table1[[#This Row],[Tesouro Selic: Cenário 3]]="","",(K1539+1)^(1/252))</f>
        <v/>
      </c>
      <c r="M1539" s="2" t="str">
        <f>IF(Table1[[#This Row],[Column8]]="","",(1+M1538)*(L1539)-1)</f>
        <v/>
      </c>
    </row>
    <row r="1540" spans="1:13" x14ac:dyDescent="0.25">
      <c r="A1540" s="15" t="str">
        <f t="shared" si="48"/>
        <v/>
      </c>
      <c r="B1540" s="25" t="str">
        <f t="shared" si="49"/>
        <v/>
      </c>
      <c r="C1540" s="3" t="str">
        <f>IF(Table1[[#This Row],[Tesouro Prefixado]]="","",(B1540+1)^(1/252))</f>
        <v/>
      </c>
      <c r="D1540" s="2" t="str">
        <f>IF(Table1[[#This Row],[Column2]]="","",(1+D1539)*(C1540)-1)</f>
        <v/>
      </c>
      <c r="E1540" s="1" t="str">
        <f>IF(Table1[[#This Row],[Column1]]="","",VLOOKUP(A1540,COPOMs!B:E,4)+prêmio_de_risco)</f>
        <v/>
      </c>
      <c r="F1540" s="3" t="str">
        <f>IF(Table1[[#This Row],[Tesouro Selic: Cenário 1]]="","",(E1540+1)^(1/252))</f>
        <v/>
      </c>
      <c r="G1540" s="2" t="str">
        <f>IF(Table1[[#This Row],[Column4]]="","",(1+G1539)*(F1540)-1)</f>
        <v/>
      </c>
      <c r="H1540" s="1" t="str">
        <f>IF(Table1[[#This Row],[Column1]]="","",VLOOKUP(A1540,COPOMs!B:H,7)+prêmio_de_risco)</f>
        <v/>
      </c>
      <c r="I1540" s="3" t="str">
        <f>IF(Table1[[#This Row],[Tesouro Selic: Cenário 2]]="","",(H1540+1)^(1/252))</f>
        <v/>
      </c>
      <c r="J1540" s="2" t="str">
        <f>IF(Table1[[#This Row],[Column6]]="","",(1+J1539)*(I1540)-1)</f>
        <v/>
      </c>
      <c r="K1540" s="1" t="str">
        <f>IF(Table1[[#This Row],[Column1]]="","",VLOOKUP(A1540,COPOMs!B:K,10)+prêmio_de_risco)</f>
        <v/>
      </c>
      <c r="L1540" s="3" t="str">
        <f>IF(Table1[[#This Row],[Tesouro Selic: Cenário 3]]="","",(K1540+1)^(1/252))</f>
        <v/>
      </c>
      <c r="M1540" s="2" t="str">
        <f>IF(Table1[[#This Row],[Column8]]="","",(1+M1539)*(L1540)-1)</f>
        <v/>
      </c>
    </row>
    <row r="1541" spans="1:13" x14ac:dyDescent="0.25">
      <c r="A1541" s="15" t="str">
        <f t="shared" si="48"/>
        <v/>
      </c>
      <c r="B1541" s="25" t="str">
        <f t="shared" si="49"/>
        <v/>
      </c>
      <c r="C1541" s="3" t="str">
        <f>IF(Table1[[#This Row],[Tesouro Prefixado]]="","",(B1541+1)^(1/252))</f>
        <v/>
      </c>
      <c r="D1541" s="2" t="str">
        <f>IF(Table1[[#This Row],[Column2]]="","",(1+D1540)*(C1541)-1)</f>
        <v/>
      </c>
      <c r="E1541" s="1" t="str">
        <f>IF(Table1[[#This Row],[Column1]]="","",VLOOKUP(A1541,COPOMs!B:E,4)+prêmio_de_risco)</f>
        <v/>
      </c>
      <c r="F1541" s="3" t="str">
        <f>IF(Table1[[#This Row],[Tesouro Selic: Cenário 1]]="","",(E1541+1)^(1/252))</f>
        <v/>
      </c>
      <c r="G1541" s="2" t="str">
        <f>IF(Table1[[#This Row],[Column4]]="","",(1+G1540)*(F1541)-1)</f>
        <v/>
      </c>
      <c r="H1541" s="1" t="str">
        <f>IF(Table1[[#This Row],[Column1]]="","",VLOOKUP(A1541,COPOMs!B:H,7)+prêmio_de_risco)</f>
        <v/>
      </c>
      <c r="I1541" s="3" t="str">
        <f>IF(Table1[[#This Row],[Tesouro Selic: Cenário 2]]="","",(H1541+1)^(1/252))</f>
        <v/>
      </c>
      <c r="J1541" s="2" t="str">
        <f>IF(Table1[[#This Row],[Column6]]="","",(1+J1540)*(I1541)-1)</f>
        <v/>
      </c>
      <c r="K1541" s="1" t="str">
        <f>IF(Table1[[#This Row],[Column1]]="","",VLOOKUP(A1541,COPOMs!B:K,10)+prêmio_de_risco)</f>
        <v/>
      </c>
      <c r="L1541" s="3" t="str">
        <f>IF(Table1[[#This Row],[Tesouro Selic: Cenário 3]]="","",(K1541+1)^(1/252))</f>
        <v/>
      </c>
      <c r="M1541" s="2" t="str">
        <f>IF(Table1[[#This Row],[Column8]]="","",(1+M1540)*(L1541)-1)</f>
        <v/>
      </c>
    </row>
    <row r="1542" spans="1:13" x14ac:dyDescent="0.25">
      <c r="A1542" s="15" t="str">
        <f t="shared" si="48"/>
        <v/>
      </c>
      <c r="B1542" s="25" t="str">
        <f t="shared" si="49"/>
        <v/>
      </c>
      <c r="C1542" s="3" t="str">
        <f>IF(Table1[[#This Row],[Tesouro Prefixado]]="","",(B1542+1)^(1/252))</f>
        <v/>
      </c>
      <c r="D1542" s="2" t="str">
        <f>IF(Table1[[#This Row],[Column2]]="","",(1+D1541)*(C1542)-1)</f>
        <v/>
      </c>
      <c r="E1542" s="1" t="str">
        <f>IF(Table1[[#This Row],[Column1]]="","",VLOOKUP(A1542,COPOMs!B:E,4)+prêmio_de_risco)</f>
        <v/>
      </c>
      <c r="F1542" s="3" t="str">
        <f>IF(Table1[[#This Row],[Tesouro Selic: Cenário 1]]="","",(E1542+1)^(1/252))</f>
        <v/>
      </c>
      <c r="G1542" s="2" t="str">
        <f>IF(Table1[[#This Row],[Column4]]="","",(1+G1541)*(F1542)-1)</f>
        <v/>
      </c>
      <c r="H1542" s="1" t="str">
        <f>IF(Table1[[#This Row],[Column1]]="","",VLOOKUP(A1542,COPOMs!B:H,7)+prêmio_de_risco)</f>
        <v/>
      </c>
      <c r="I1542" s="3" t="str">
        <f>IF(Table1[[#This Row],[Tesouro Selic: Cenário 2]]="","",(H1542+1)^(1/252))</f>
        <v/>
      </c>
      <c r="J1542" s="2" t="str">
        <f>IF(Table1[[#This Row],[Column6]]="","",(1+J1541)*(I1542)-1)</f>
        <v/>
      </c>
      <c r="K1542" s="1" t="str">
        <f>IF(Table1[[#This Row],[Column1]]="","",VLOOKUP(A1542,COPOMs!B:K,10)+prêmio_de_risco)</f>
        <v/>
      </c>
      <c r="L1542" s="3" t="str">
        <f>IF(Table1[[#This Row],[Tesouro Selic: Cenário 3]]="","",(K1542+1)^(1/252))</f>
        <v/>
      </c>
      <c r="M1542" s="2" t="str">
        <f>IF(Table1[[#This Row],[Column8]]="","",(1+M1541)*(L1542)-1)</f>
        <v/>
      </c>
    </row>
    <row r="1543" spans="1:13" x14ac:dyDescent="0.25">
      <c r="A1543" s="15" t="str">
        <f t="shared" si="48"/>
        <v/>
      </c>
      <c r="B1543" s="25" t="str">
        <f t="shared" si="49"/>
        <v/>
      </c>
      <c r="C1543" s="3" t="str">
        <f>IF(Table1[[#This Row],[Tesouro Prefixado]]="","",(B1543+1)^(1/252))</f>
        <v/>
      </c>
      <c r="D1543" s="2" t="str">
        <f>IF(Table1[[#This Row],[Column2]]="","",(1+D1542)*(C1543)-1)</f>
        <v/>
      </c>
      <c r="E1543" s="1" t="str">
        <f>IF(Table1[[#This Row],[Column1]]="","",VLOOKUP(A1543,COPOMs!B:E,4)+prêmio_de_risco)</f>
        <v/>
      </c>
      <c r="F1543" s="3" t="str">
        <f>IF(Table1[[#This Row],[Tesouro Selic: Cenário 1]]="","",(E1543+1)^(1/252))</f>
        <v/>
      </c>
      <c r="G1543" s="2" t="str">
        <f>IF(Table1[[#This Row],[Column4]]="","",(1+G1542)*(F1543)-1)</f>
        <v/>
      </c>
      <c r="H1543" s="1" t="str">
        <f>IF(Table1[[#This Row],[Column1]]="","",VLOOKUP(A1543,COPOMs!B:H,7)+prêmio_de_risco)</f>
        <v/>
      </c>
      <c r="I1543" s="3" t="str">
        <f>IF(Table1[[#This Row],[Tesouro Selic: Cenário 2]]="","",(H1543+1)^(1/252))</f>
        <v/>
      </c>
      <c r="J1543" s="2" t="str">
        <f>IF(Table1[[#This Row],[Column6]]="","",(1+J1542)*(I1543)-1)</f>
        <v/>
      </c>
      <c r="K1543" s="1" t="str">
        <f>IF(Table1[[#This Row],[Column1]]="","",VLOOKUP(A1543,COPOMs!B:K,10)+prêmio_de_risco)</f>
        <v/>
      </c>
      <c r="L1543" s="3" t="str">
        <f>IF(Table1[[#This Row],[Tesouro Selic: Cenário 3]]="","",(K1543+1)^(1/252))</f>
        <v/>
      </c>
      <c r="M1543" s="2" t="str">
        <f>IF(Table1[[#This Row],[Column8]]="","",(1+M1542)*(L1543)-1)</f>
        <v/>
      </c>
    </row>
    <row r="1544" spans="1:13" x14ac:dyDescent="0.25">
      <c r="A1544" s="15" t="str">
        <f t="shared" si="48"/>
        <v/>
      </c>
      <c r="B1544" s="25" t="str">
        <f t="shared" si="49"/>
        <v/>
      </c>
      <c r="C1544" s="3" t="str">
        <f>IF(Table1[[#This Row],[Tesouro Prefixado]]="","",(B1544+1)^(1/252))</f>
        <v/>
      </c>
      <c r="D1544" s="2" t="str">
        <f>IF(Table1[[#This Row],[Column2]]="","",(1+D1543)*(C1544)-1)</f>
        <v/>
      </c>
      <c r="E1544" s="1" t="str">
        <f>IF(Table1[[#This Row],[Column1]]="","",VLOOKUP(A1544,COPOMs!B:E,4)+prêmio_de_risco)</f>
        <v/>
      </c>
      <c r="F1544" s="3" t="str">
        <f>IF(Table1[[#This Row],[Tesouro Selic: Cenário 1]]="","",(E1544+1)^(1/252))</f>
        <v/>
      </c>
      <c r="G1544" s="2" t="str">
        <f>IF(Table1[[#This Row],[Column4]]="","",(1+G1543)*(F1544)-1)</f>
        <v/>
      </c>
      <c r="H1544" s="1" t="str">
        <f>IF(Table1[[#This Row],[Column1]]="","",VLOOKUP(A1544,COPOMs!B:H,7)+prêmio_de_risco)</f>
        <v/>
      </c>
      <c r="I1544" s="3" t="str">
        <f>IF(Table1[[#This Row],[Tesouro Selic: Cenário 2]]="","",(H1544+1)^(1/252))</f>
        <v/>
      </c>
      <c r="J1544" s="2" t="str">
        <f>IF(Table1[[#This Row],[Column6]]="","",(1+J1543)*(I1544)-1)</f>
        <v/>
      </c>
      <c r="K1544" s="1" t="str">
        <f>IF(Table1[[#This Row],[Column1]]="","",VLOOKUP(A1544,COPOMs!B:K,10)+prêmio_de_risco)</f>
        <v/>
      </c>
      <c r="L1544" s="3" t="str">
        <f>IF(Table1[[#This Row],[Tesouro Selic: Cenário 3]]="","",(K1544+1)^(1/252))</f>
        <v/>
      </c>
      <c r="M1544" s="2" t="str">
        <f>IF(Table1[[#This Row],[Column8]]="","",(1+M1543)*(L1544)-1)</f>
        <v/>
      </c>
    </row>
    <row r="1545" spans="1:13" x14ac:dyDescent="0.25">
      <c r="A1545" s="15" t="str">
        <f t="shared" si="48"/>
        <v/>
      </c>
      <c r="B1545" s="25" t="str">
        <f t="shared" si="49"/>
        <v/>
      </c>
      <c r="C1545" s="3" t="str">
        <f>IF(Table1[[#This Row],[Tesouro Prefixado]]="","",(B1545+1)^(1/252))</f>
        <v/>
      </c>
      <c r="D1545" s="2" t="str">
        <f>IF(Table1[[#This Row],[Column2]]="","",(1+D1544)*(C1545)-1)</f>
        <v/>
      </c>
      <c r="E1545" s="1" t="str">
        <f>IF(Table1[[#This Row],[Column1]]="","",VLOOKUP(A1545,COPOMs!B:E,4)+prêmio_de_risco)</f>
        <v/>
      </c>
      <c r="F1545" s="3" t="str">
        <f>IF(Table1[[#This Row],[Tesouro Selic: Cenário 1]]="","",(E1545+1)^(1/252))</f>
        <v/>
      </c>
      <c r="G1545" s="2" t="str">
        <f>IF(Table1[[#This Row],[Column4]]="","",(1+G1544)*(F1545)-1)</f>
        <v/>
      </c>
      <c r="H1545" s="1" t="str">
        <f>IF(Table1[[#This Row],[Column1]]="","",VLOOKUP(A1545,COPOMs!B:H,7)+prêmio_de_risco)</f>
        <v/>
      </c>
      <c r="I1545" s="3" t="str">
        <f>IF(Table1[[#This Row],[Tesouro Selic: Cenário 2]]="","",(H1545+1)^(1/252))</f>
        <v/>
      </c>
      <c r="J1545" s="2" t="str">
        <f>IF(Table1[[#This Row],[Column6]]="","",(1+J1544)*(I1545)-1)</f>
        <v/>
      </c>
      <c r="K1545" s="1" t="str">
        <f>IF(Table1[[#This Row],[Column1]]="","",VLOOKUP(A1545,COPOMs!B:K,10)+prêmio_de_risco)</f>
        <v/>
      </c>
      <c r="L1545" s="3" t="str">
        <f>IF(Table1[[#This Row],[Tesouro Selic: Cenário 3]]="","",(K1545+1)^(1/252))</f>
        <v/>
      </c>
      <c r="M1545" s="2" t="str">
        <f>IF(Table1[[#This Row],[Column8]]="","",(1+M1544)*(L1545)-1)</f>
        <v/>
      </c>
    </row>
    <row r="1546" spans="1:13" x14ac:dyDescent="0.25">
      <c r="A1546" s="15" t="str">
        <f t="shared" si="48"/>
        <v/>
      </c>
      <c r="B1546" s="25" t="str">
        <f t="shared" si="49"/>
        <v/>
      </c>
      <c r="C1546" s="3" t="str">
        <f>IF(Table1[[#This Row],[Tesouro Prefixado]]="","",(B1546+1)^(1/252))</f>
        <v/>
      </c>
      <c r="D1546" s="2" t="str">
        <f>IF(Table1[[#This Row],[Column2]]="","",(1+D1545)*(C1546)-1)</f>
        <v/>
      </c>
      <c r="E1546" s="1" t="str">
        <f>IF(Table1[[#This Row],[Column1]]="","",VLOOKUP(A1546,COPOMs!B:E,4)+prêmio_de_risco)</f>
        <v/>
      </c>
      <c r="F1546" s="3" t="str">
        <f>IF(Table1[[#This Row],[Tesouro Selic: Cenário 1]]="","",(E1546+1)^(1/252))</f>
        <v/>
      </c>
      <c r="G1546" s="2" t="str">
        <f>IF(Table1[[#This Row],[Column4]]="","",(1+G1545)*(F1546)-1)</f>
        <v/>
      </c>
      <c r="H1546" s="1" t="str">
        <f>IF(Table1[[#This Row],[Column1]]="","",VLOOKUP(A1546,COPOMs!B:H,7)+prêmio_de_risco)</f>
        <v/>
      </c>
      <c r="I1546" s="3" t="str">
        <f>IF(Table1[[#This Row],[Tesouro Selic: Cenário 2]]="","",(H1546+1)^(1/252))</f>
        <v/>
      </c>
      <c r="J1546" s="2" t="str">
        <f>IF(Table1[[#This Row],[Column6]]="","",(1+J1545)*(I1546)-1)</f>
        <v/>
      </c>
      <c r="K1546" s="1" t="str">
        <f>IF(Table1[[#This Row],[Column1]]="","",VLOOKUP(A1546,COPOMs!B:K,10)+prêmio_de_risco)</f>
        <v/>
      </c>
      <c r="L1546" s="3" t="str">
        <f>IF(Table1[[#This Row],[Tesouro Selic: Cenário 3]]="","",(K1546+1)^(1/252))</f>
        <v/>
      </c>
      <c r="M1546" s="2" t="str">
        <f>IF(Table1[[#This Row],[Column8]]="","",(1+M1545)*(L1546)-1)</f>
        <v/>
      </c>
    </row>
    <row r="1547" spans="1:13" x14ac:dyDescent="0.25">
      <c r="A1547" s="15" t="str">
        <f t="shared" si="48"/>
        <v/>
      </c>
      <c r="B1547" s="25" t="str">
        <f t="shared" si="49"/>
        <v/>
      </c>
      <c r="C1547" s="3" t="str">
        <f>IF(Table1[[#This Row],[Tesouro Prefixado]]="","",(B1547+1)^(1/252))</f>
        <v/>
      </c>
      <c r="D1547" s="2" t="str">
        <f>IF(Table1[[#This Row],[Column2]]="","",(1+D1546)*(C1547)-1)</f>
        <v/>
      </c>
      <c r="E1547" s="1" t="str">
        <f>IF(Table1[[#This Row],[Column1]]="","",VLOOKUP(A1547,COPOMs!B:E,4)+prêmio_de_risco)</f>
        <v/>
      </c>
      <c r="F1547" s="3" t="str">
        <f>IF(Table1[[#This Row],[Tesouro Selic: Cenário 1]]="","",(E1547+1)^(1/252))</f>
        <v/>
      </c>
      <c r="G1547" s="2" t="str">
        <f>IF(Table1[[#This Row],[Column4]]="","",(1+G1546)*(F1547)-1)</f>
        <v/>
      </c>
      <c r="H1547" s="1" t="str">
        <f>IF(Table1[[#This Row],[Column1]]="","",VLOOKUP(A1547,COPOMs!B:H,7)+prêmio_de_risco)</f>
        <v/>
      </c>
      <c r="I1547" s="3" t="str">
        <f>IF(Table1[[#This Row],[Tesouro Selic: Cenário 2]]="","",(H1547+1)^(1/252))</f>
        <v/>
      </c>
      <c r="J1547" s="2" t="str">
        <f>IF(Table1[[#This Row],[Column6]]="","",(1+J1546)*(I1547)-1)</f>
        <v/>
      </c>
      <c r="K1547" s="1" t="str">
        <f>IF(Table1[[#This Row],[Column1]]="","",VLOOKUP(A1547,COPOMs!B:K,10)+prêmio_de_risco)</f>
        <v/>
      </c>
      <c r="L1547" s="3" t="str">
        <f>IF(Table1[[#This Row],[Tesouro Selic: Cenário 3]]="","",(K1547+1)^(1/252))</f>
        <v/>
      </c>
      <c r="M1547" s="2" t="str">
        <f>IF(Table1[[#This Row],[Column8]]="","",(1+M1546)*(L1547)-1)</f>
        <v/>
      </c>
    </row>
    <row r="1548" spans="1:13" x14ac:dyDescent="0.25">
      <c r="A1548" s="15" t="str">
        <f t="shared" si="48"/>
        <v/>
      </c>
      <c r="B1548" s="25" t="str">
        <f t="shared" si="49"/>
        <v/>
      </c>
      <c r="C1548" s="3" t="str">
        <f>IF(Table1[[#This Row],[Tesouro Prefixado]]="","",(B1548+1)^(1/252))</f>
        <v/>
      </c>
      <c r="D1548" s="2" t="str">
        <f>IF(Table1[[#This Row],[Column2]]="","",(1+D1547)*(C1548)-1)</f>
        <v/>
      </c>
      <c r="E1548" s="1" t="str">
        <f>IF(Table1[[#This Row],[Column1]]="","",VLOOKUP(A1548,COPOMs!B:E,4)+prêmio_de_risco)</f>
        <v/>
      </c>
      <c r="F1548" s="3" t="str">
        <f>IF(Table1[[#This Row],[Tesouro Selic: Cenário 1]]="","",(E1548+1)^(1/252))</f>
        <v/>
      </c>
      <c r="G1548" s="2" t="str">
        <f>IF(Table1[[#This Row],[Column4]]="","",(1+G1547)*(F1548)-1)</f>
        <v/>
      </c>
      <c r="H1548" s="1" t="str">
        <f>IF(Table1[[#This Row],[Column1]]="","",VLOOKUP(A1548,COPOMs!B:H,7)+prêmio_de_risco)</f>
        <v/>
      </c>
      <c r="I1548" s="3" t="str">
        <f>IF(Table1[[#This Row],[Tesouro Selic: Cenário 2]]="","",(H1548+1)^(1/252))</f>
        <v/>
      </c>
      <c r="J1548" s="2" t="str">
        <f>IF(Table1[[#This Row],[Column6]]="","",(1+J1547)*(I1548)-1)</f>
        <v/>
      </c>
      <c r="K1548" s="1" t="str">
        <f>IF(Table1[[#This Row],[Column1]]="","",VLOOKUP(A1548,COPOMs!B:K,10)+prêmio_de_risco)</f>
        <v/>
      </c>
      <c r="L1548" s="3" t="str">
        <f>IF(Table1[[#This Row],[Tesouro Selic: Cenário 3]]="","",(K1548+1)^(1/252))</f>
        <v/>
      </c>
      <c r="M1548" s="2" t="str">
        <f>IF(Table1[[#This Row],[Column8]]="","",(1+M1547)*(L1548)-1)</f>
        <v/>
      </c>
    </row>
    <row r="1549" spans="1:13" x14ac:dyDescent="0.25">
      <c r="A1549" s="15" t="str">
        <f t="shared" si="48"/>
        <v/>
      </c>
      <c r="B1549" s="25" t="str">
        <f t="shared" si="49"/>
        <v/>
      </c>
      <c r="C1549" s="3" t="str">
        <f>IF(Table1[[#This Row],[Tesouro Prefixado]]="","",(B1549+1)^(1/252))</f>
        <v/>
      </c>
      <c r="D1549" s="2" t="str">
        <f>IF(Table1[[#This Row],[Column2]]="","",(1+D1548)*(C1549)-1)</f>
        <v/>
      </c>
      <c r="E1549" s="1" t="str">
        <f>IF(Table1[[#This Row],[Column1]]="","",VLOOKUP(A1549,COPOMs!B:E,4)+prêmio_de_risco)</f>
        <v/>
      </c>
      <c r="F1549" s="3" t="str">
        <f>IF(Table1[[#This Row],[Tesouro Selic: Cenário 1]]="","",(E1549+1)^(1/252))</f>
        <v/>
      </c>
      <c r="G1549" s="2" t="str">
        <f>IF(Table1[[#This Row],[Column4]]="","",(1+G1548)*(F1549)-1)</f>
        <v/>
      </c>
      <c r="H1549" s="1" t="str">
        <f>IF(Table1[[#This Row],[Column1]]="","",VLOOKUP(A1549,COPOMs!B:H,7)+prêmio_de_risco)</f>
        <v/>
      </c>
      <c r="I1549" s="3" t="str">
        <f>IF(Table1[[#This Row],[Tesouro Selic: Cenário 2]]="","",(H1549+1)^(1/252))</f>
        <v/>
      </c>
      <c r="J1549" s="2" t="str">
        <f>IF(Table1[[#This Row],[Column6]]="","",(1+J1548)*(I1549)-1)</f>
        <v/>
      </c>
      <c r="K1549" s="1" t="str">
        <f>IF(Table1[[#This Row],[Column1]]="","",VLOOKUP(A1549,COPOMs!B:K,10)+prêmio_de_risco)</f>
        <v/>
      </c>
      <c r="L1549" s="3" t="str">
        <f>IF(Table1[[#This Row],[Tesouro Selic: Cenário 3]]="","",(K1549+1)^(1/252))</f>
        <v/>
      </c>
      <c r="M1549" s="2" t="str">
        <f>IF(Table1[[#This Row],[Column8]]="","",(1+M1548)*(L1549)-1)</f>
        <v/>
      </c>
    </row>
    <row r="1550" spans="1:13" x14ac:dyDescent="0.25">
      <c r="A1550" s="15" t="str">
        <f t="shared" si="48"/>
        <v/>
      </c>
      <c r="B1550" s="25" t="str">
        <f t="shared" si="49"/>
        <v/>
      </c>
      <c r="C1550" s="3" t="str">
        <f>IF(Table1[[#This Row],[Tesouro Prefixado]]="","",(B1550+1)^(1/252))</f>
        <v/>
      </c>
      <c r="D1550" s="2" t="str">
        <f>IF(Table1[[#This Row],[Column2]]="","",(1+D1549)*(C1550)-1)</f>
        <v/>
      </c>
      <c r="E1550" s="1" t="str">
        <f>IF(Table1[[#This Row],[Column1]]="","",VLOOKUP(A1550,COPOMs!B:E,4)+prêmio_de_risco)</f>
        <v/>
      </c>
      <c r="F1550" s="3" t="str">
        <f>IF(Table1[[#This Row],[Tesouro Selic: Cenário 1]]="","",(E1550+1)^(1/252))</f>
        <v/>
      </c>
      <c r="G1550" s="2" t="str">
        <f>IF(Table1[[#This Row],[Column4]]="","",(1+G1549)*(F1550)-1)</f>
        <v/>
      </c>
      <c r="H1550" s="1" t="str">
        <f>IF(Table1[[#This Row],[Column1]]="","",VLOOKUP(A1550,COPOMs!B:H,7)+prêmio_de_risco)</f>
        <v/>
      </c>
      <c r="I1550" s="3" t="str">
        <f>IF(Table1[[#This Row],[Tesouro Selic: Cenário 2]]="","",(H1550+1)^(1/252))</f>
        <v/>
      </c>
      <c r="J1550" s="2" t="str">
        <f>IF(Table1[[#This Row],[Column6]]="","",(1+J1549)*(I1550)-1)</f>
        <v/>
      </c>
      <c r="K1550" s="1" t="str">
        <f>IF(Table1[[#This Row],[Column1]]="","",VLOOKUP(A1550,COPOMs!B:K,10)+prêmio_de_risco)</f>
        <v/>
      </c>
      <c r="L1550" s="3" t="str">
        <f>IF(Table1[[#This Row],[Tesouro Selic: Cenário 3]]="","",(K1550+1)^(1/252))</f>
        <v/>
      </c>
      <c r="M1550" s="2" t="str">
        <f>IF(Table1[[#This Row],[Column8]]="","",(1+M1549)*(L1550)-1)</f>
        <v/>
      </c>
    </row>
    <row r="1551" spans="1:13" x14ac:dyDescent="0.25">
      <c r="A1551" s="15" t="str">
        <f t="shared" si="48"/>
        <v/>
      </c>
      <c r="B1551" s="25" t="str">
        <f t="shared" si="49"/>
        <v/>
      </c>
      <c r="C1551" s="3" t="str">
        <f>IF(Table1[[#This Row],[Tesouro Prefixado]]="","",(B1551+1)^(1/252))</f>
        <v/>
      </c>
      <c r="D1551" s="2" t="str">
        <f>IF(Table1[[#This Row],[Column2]]="","",(1+D1550)*(C1551)-1)</f>
        <v/>
      </c>
      <c r="E1551" s="1" t="str">
        <f>IF(Table1[[#This Row],[Column1]]="","",VLOOKUP(A1551,COPOMs!B:E,4)+prêmio_de_risco)</f>
        <v/>
      </c>
      <c r="F1551" s="3" t="str">
        <f>IF(Table1[[#This Row],[Tesouro Selic: Cenário 1]]="","",(E1551+1)^(1/252))</f>
        <v/>
      </c>
      <c r="G1551" s="2" t="str">
        <f>IF(Table1[[#This Row],[Column4]]="","",(1+G1550)*(F1551)-1)</f>
        <v/>
      </c>
      <c r="H1551" s="1" t="str">
        <f>IF(Table1[[#This Row],[Column1]]="","",VLOOKUP(A1551,COPOMs!B:H,7)+prêmio_de_risco)</f>
        <v/>
      </c>
      <c r="I1551" s="3" t="str">
        <f>IF(Table1[[#This Row],[Tesouro Selic: Cenário 2]]="","",(H1551+1)^(1/252))</f>
        <v/>
      </c>
      <c r="J1551" s="2" t="str">
        <f>IF(Table1[[#This Row],[Column6]]="","",(1+J1550)*(I1551)-1)</f>
        <v/>
      </c>
      <c r="K1551" s="1" t="str">
        <f>IF(Table1[[#This Row],[Column1]]="","",VLOOKUP(A1551,COPOMs!B:K,10)+prêmio_de_risco)</f>
        <v/>
      </c>
      <c r="L1551" s="3" t="str">
        <f>IF(Table1[[#This Row],[Tesouro Selic: Cenário 3]]="","",(K1551+1)^(1/252))</f>
        <v/>
      </c>
      <c r="M1551" s="2" t="str">
        <f>IF(Table1[[#This Row],[Column8]]="","",(1+M1550)*(L1551)-1)</f>
        <v/>
      </c>
    </row>
    <row r="1552" spans="1:13" x14ac:dyDescent="0.25">
      <c r="A1552" s="15" t="str">
        <f t="shared" si="48"/>
        <v/>
      </c>
      <c r="B1552" s="25" t="str">
        <f t="shared" si="49"/>
        <v/>
      </c>
      <c r="C1552" s="3" t="str">
        <f>IF(Table1[[#This Row],[Tesouro Prefixado]]="","",(B1552+1)^(1/252))</f>
        <v/>
      </c>
      <c r="D1552" s="2" t="str">
        <f>IF(Table1[[#This Row],[Column2]]="","",(1+D1551)*(C1552)-1)</f>
        <v/>
      </c>
      <c r="E1552" s="1" t="str">
        <f>IF(Table1[[#This Row],[Column1]]="","",VLOOKUP(A1552,COPOMs!B:E,4)+prêmio_de_risco)</f>
        <v/>
      </c>
      <c r="F1552" s="3" t="str">
        <f>IF(Table1[[#This Row],[Tesouro Selic: Cenário 1]]="","",(E1552+1)^(1/252))</f>
        <v/>
      </c>
      <c r="G1552" s="2" t="str">
        <f>IF(Table1[[#This Row],[Column4]]="","",(1+G1551)*(F1552)-1)</f>
        <v/>
      </c>
      <c r="H1552" s="1" t="str">
        <f>IF(Table1[[#This Row],[Column1]]="","",VLOOKUP(A1552,COPOMs!B:H,7)+prêmio_de_risco)</f>
        <v/>
      </c>
      <c r="I1552" s="3" t="str">
        <f>IF(Table1[[#This Row],[Tesouro Selic: Cenário 2]]="","",(H1552+1)^(1/252))</f>
        <v/>
      </c>
      <c r="J1552" s="2" t="str">
        <f>IF(Table1[[#This Row],[Column6]]="","",(1+J1551)*(I1552)-1)</f>
        <v/>
      </c>
      <c r="K1552" s="1" t="str">
        <f>IF(Table1[[#This Row],[Column1]]="","",VLOOKUP(A1552,COPOMs!B:K,10)+prêmio_de_risco)</f>
        <v/>
      </c>
      <c r="L1552" s="3" t="str">
        <f>IF(Table1[[#This Row],[Tesouro Selic: Cenário 3]]="","",(K1552+1)^(1/252))</f>
        <v/>
      </c>
      <c r="M1552" s="2" t="str">
        <f>IF(Table1[[#This Row],[Column8]]="","",(1+M1551)*(L1552)-1)</f>
        <v/>
      </c>
    </row>
    <row r="1553" spans="1:13" x14ac:dyDescent="0.25">
      <c r="A1553" s="15" t="str">
        <f t="shared" si="48"/>
        <v/>
      </c>
      <c r="B1553" s="25" t="str">
        <f t="shared" si="49"/>
        <v/>
      </c>
      <c r="C1553" s="3" t="str">
        <f>IF(Table1[[#This Row],[Tesouro Prefixado]]="","",(B1553+1)^(1/252))</f>
        <v/>
      </c>
      <c r="D1553" s="2" t="str">
        <f>IF(Table1[[#This Row],[Column2]]="","",(1+D1552)*(C1553)-1)</f>
        <v/>
      </c>
      <c r="E1553" s="1" t="str">
        <f>IF(Table1[[#This Row],[Column1]]="","",VLOOKUP(A1553,COPOMs!B:E,4)+prêmio_de_risco)</f>
        <v/>
      </c>
      <c r="F1553" s="3" t="str">
        <f>IF(Table1[[#This Row],[Tesouro Selic: Cenário 1]]="","",(E1553+1)^(1/252))</f>
        <v/>
      </c>
      <c r="G1553" s="2" t="str">
        <f>IF(Table1[[#This Row],[Column4]]="","",(1+G1552)*(F1553)-1)</f>
        <v/>
      </c>
      <c r="H1553" s="1" t="str">
        <f>IF(Table1[[#This Row],[Column1]]="","",VLOOKUP(A1553,COPOMs!B:H,7)+prêmio_de_risco)</f>
        <v/>
      </c>
      <c r="I1553" s="3" t="str">
        <f>IF(Table1[[#This Row],[Tesouro Selic: Cenário 2]]="","",(H1553+1)^(1/252))</f>
        <v/>
      </c>
      <c r="J1553" s="2" t="str">
        <f>IF(Table1[[#This Row],[Column6]]="","",(1+J1552)*(I1553)-1)</f>
        <v/>
      </c>
      <c r="K1553" s="1" t="str">
        <f>IF(Table1[[#This Row],[Column1]]="","",VLOOKUP(A1553,COPOMs!B:K,10)+prêmio_de_risco)</f>
        <v/>
      </c>
      <c r="L1553" s="3" t="str">
        <f>IF(Table1[[#This Row],[Tesouro Selic: Cenário 3]]="","",(K1553+1)^(1/252))</f>
        <v/>
      </c>
      <c r="M1553" s="2" t="str">
        <f>IF(Table1[[#This Row],[Column8]]="","",(1+M1552)*(L1553)-1)</f>
        <v/>
      </c>
    </row>
    <row r="1554" spans="1:13" x14ac:dyDescent="0.25">
      <c r="A1554" s="15" t="str">
        <f t="shared" si="48"/>
        <v/>
      </c>
      <c r="B1554" s="25" t="str">
        <f t="shared" si="49"/>
        <v/>
      </c>
      <c r="C1554" s="3" t="str">
        <f>IF(Table1[[#This Row],[Tesouro Prefixado]]="","",(B1554+1)^(1/252))</f>
        <v/>
      </c>
      <c r="D1554" s="2" t="str">
        <f>IF(Table1[[#This Row],[Column2]]="","",(1+D1553)*(C1554)-1)</f>
        <v/>
      </c>
      <c r="E1554" s="1" t="str">
        <f>IF(Table1[[#This Row],[Column1]]="","",VLOOKUP(A1554,COPOMs!B:E,4)+prêmio_de_risco)</f>
        <v/>
      </c>
      <c r="F1554" s="3" t="str">
        <f>IF(Table1[[#This Row],[Tesouro Selic: Cenário 1]]="","",(E1554+1)^(1/252))</f>
        <v/>
      </c>
      <c r="G1554" s="2" t="str">
        <f>IF(Table1[[#This Row],[Column4]]="","",(1+G1553)*(F1554)-1)</f>
        <v/>
      </c>
      <c r="H1554" s="1" t="str">
        <f>IF(Table1[[#This Row],[Column1]]="","",VLOOKUP(A1554,COPOMs!B:H,7)+prêmio_de_risco)</f>
        <v/>
      </c>
      <c r="I1554" s="3" t="str">
        <f>IF(Table1[[#This Row],[Tesouro Selic: Cenário 2]]="","",(H1554+1)^(1/252))</f>
        <v/>
      </c>
      <c r="J1554" s="2" t="str">
        <f>IF(Table1[[#This Row],[Column6]]="","",(1+J1553)*(I1554)-1)</f>
        <v/>
      </c>
      <c r="K1554" s="1" t="str">
        <f>IF(Table1[[#This Row],[Column1]]="","",VLOOKUP(A1554,COPOMs!B:K,10)+prêmio_de_risco)</f>
        <v/>
      </c>
      <c r="L1554" s="3" t="str">
        <f>IF(Table1[[#This Row],[Tesouro Selic: Cenário 3]]="","",(K1554+1)^(1/252))</f>
        <v/>
      </c>
      <c r="M1554" s="2" t="str">
        <f>IF(Table1[[#This Row],[Column8]]="","",(1+M1553)*(L1554)-1)</f>
        <v/>
      </c>
    </row>
    <row r="1555" spans="1:13" x14ac:dyDescent="0.25">
      <c r="A1555" s="15" t="str">
        <f t="shared" si="48"/>
        <v/>
      </c>
      <c r="B1555" s="25" t="str">
        <f t="shared" si="49"/>
        <v/>
      </c>
      <c r="C1555" s="3" t="str">
        <f>IF(Table1[[#This Row],[Tesouro Prefixado]]="","",(B1555+1)^(1/252))</f>
        <v/>
      </c>
      <c r="D1555" s="2" t="str">
        <f>IF(Table1[[#This Row],[Column2]]="","",(1+D1554)*(C1555)-1)</f>
        <v/>
      </c>
      <c r="E1555" s="1" t="str">
        <f>IF(Table1[[#This Row],[Column1]]="","",VLOOKUP(A1555,COPOMs!B:E,4)+prêmio_de_risco)</f>
        <v/>
      </c>
      <c r="F1555" s="3" t="str">
        <f>IF(Table1[[#This Row],[Tesouro Selic: Cenário 1]]="","",(E1555+1)^(1/252))</f>
        <v/>
      </c>
      <c r="G1555" s="2" t="str">
        <f>IF(Table1[[#This Row],[Column4]]="","",(1+G1554)*(F1555)-1)</f>
        <v/>
      </c>
      <c r="H1555" s="1" t="str">
        <f>IF(Table1[[#This Row],[Column1]]="","",VLOOKUP(A1555,COPOMs!B:H,7)+prêmio_de_risco)</f>
        <v/>
      </c>
      <c r="I1555" s="3" t="str">
        <f>IF(Table1[[#This Row],[Tesouro Selic: Cenário 2]]="","",(H1555+1)^(1/252))</f>
        <v/>
      </c>
      <c r="J1555" s="2" t="str">
        <f>IF(Table1[[#This Row],[Column6]]="","",(1+J1554)*(I1555)-1)</f>
        <v/>
      </c>
      <c r="K1555" s="1" t="str">
        <f>IF(Table1[[#This Row],[Column1]]="","",VLOOKUP(A1555,COPOMs!B:K,10)+prêmio_de_risco)</f>
        <v/>
      </c>
      <c r="L1555" s="3" t="str">
        <f>IF(Table1[[#This Row],[Tesouro Selic: Cenário 3]]="","",(K1555+1)^(1/252))</f>
        <v/>
      </c>
      <c r="M1555" s="2" t="str">
        <f>IF(Table1[[#This Row],[Column8]]="","",(1+M1554)*(L1555)-1)</f>
        <v/>
      </c>
    </row>
    <row r="1556" spans="1:13" x14ac:dyDescent="0.25">
      <c r="A1556" s="15" t="str">
        <f t="shared" si="48"/>
        <v/>
      </c>
      <c r="B1556" s="25" t="str">
        <f t="shared" si="49"/>
        <v/>
      </c>
      <c r="C1556" s="3" t="str">
        <f>IF(Table1[[#This Row],[Tesouro Prefixado]]="","",(B1556+1)^(1/252))</f>
        <v/>
      </c>
      <c r="D1556" s="2" t="str">
        <f>IF(Table1[[#This Row],[Column2]]="","",(1+D1555)*(C1556)-1)</f>
        <v/>
      </c>
      <c r="E1556" s="1" t="str">
        <f>IF(Table1[[#This Row],[Column1]]="","",VLOOKUP(A1556,COPOMs!B:E,4)+prêmio_de_risco)</f>
        <v/>
      </c>
      <c r="F1556" s="3" t="str">
        <f>IF(Table1[[#This Row],[Tesouro Selic: Cenário 1]]="","",(E1556+1)^(1/252))</f>
        <v/>
      </c>
      <c r="G1556" s="2" t="str">
        <f>IF(Table1[[#This Row],[Column4]]="","",(1+G1555)*(F1556)-1)</f>
        <v/>
      </c>
      <c r="H1556" s="1" t="str">
        <f>IF(Table1[[#This Row],[Column1]]="","",VLOOKUP(A1556,COPOMs!B:H,7)+prêmio_de_risco)</f>
        <v/>
      </c>
      <c r="I1556" s="3" t="str">
        <f>IF(Table1[[#This Row],[Tesouro Selic: Cenário 2]]="","",(H1556+1)^(1/252))</f>
        <v/>
      </c>
      <c r="J1556" s="2" t="str">
        <f>IF(Table1[[#This Row],[Column6]]="","",(1+J1555)*(I1556)-1)</f>
        <v/>
      </c>
      <c r="K1556" s="1" t="str">
        <f>IF(Table1[[#This Row],[Column1]]="","",VLOOKUP(A1556,COPOMs!B:K,10)+prêmio_de_risco)</f>
        <v/>
      </c>
      <c r="L1556" s="3" t="str">
        <f>IF(Table1[[#This Row],[Tesouro Selic: Cenário 3]]="","",(K1556+1)^(1/252))</f>
        <v/>
      </c>
      <c r="M1556" s="2" t="str">
        <f>IF(Table1[[#This Row],[Column8]]="","",(1+M1555)*(L1556)-1)</f>
        <v/>
      </c>
    </row>
    <row r="1557" spans="1:13" x14ac:dyDescent="0.25">
      <c r="A1557" s="15" t="str">
        <f t="shared" si="48"/>
        <v/>
      </c>
      <c r="B1557" s="25" t="str">
        <f t="shared" si="49"/>
        <v/>
      </c>
      <c r="C1557" s="3" t="str">
        <f>IF(Table1[[#This Row],[Tesouro Prefixado]]="","",(B1557+1)^(1/252))</f>
        <v/>
      </c>
      <c r="D1557" s="2" t="str">
        <f>IF(Table1[[#This Row],[Column2]]="","",(1+D1556)*(C1557)-1)</f>
        <v/>
      </c>
      <c r="E1557" s="1" t="str">
        <f>IF(Table1[[#This Row],[Column1]]="","",VLOOKUP(A1557,COPOMs!B:E,4)+prêmio_de_risco)</f>
        <v/>
      </c>
      <c r="F1557" s="3" t="str">
        <f>IF(Table1[[#This Row],[Tesouro Selic: Cenário 1]]="","",(E1557+1)^(1/252))</f>
        <v/>
      </c>
      <c r="G1557" s="2" t="str">
        <f>IF(Table1[[#This Row],[Column4]]="","",(1+G1556)*(F1557)-1)</f>
        <v/>
      </c>
      <c r="H1557" s="1" t="str">
        <f>IF(Table1[[#This Row],[Column1]]="","",VLOOKUP(A1557,COPOMs!B:H,7)+prêmio_de_risco)</f>
        <v/>
      </c>
      <c r="I1557" s="3" t="str">
        <f>IF(Table1[[#This Row],[Tesouro Selic: Cenário 2]]="","",(H1557+1)^(1/252))</f>
        <v/>
      </c>
      <c r="J1557" s="2" t="str">
        <f>IF(Table1[[#This Row],[Column6]]="","",(1+J1556)*(I1557)-1)</f>
        <v/>
      </c>
      <c r="K1557" s="1" t="str">
        <f>IF(Table1[[#This Row],[Column1]]="","",VLOOKUP(A1557,COPOMs!B:K,10)+prêmio_de_risco)</f>
        <v/>
      </c>
      <c r="L1557" s="3" t="str">
        <f>IF(Table1[[#This Row],[Tesouro Selic: Cenário 3]]="","",(K1557+1)^(1/252))</f>
        <v/>
      </c>
      <c r="M1557" s="2" t="str">
        <f>IF(Table1[[#This Row],[Column8]]="","",(1+M1556)*(L1557)-1)</f>
        <v/>
      </c>
    </row>
    <row r="1558" spans="1:13" x14ac:dyDescent="0.25">
      <c r="A1558" s="15" t="str">
        <f t="shared" si="48"/>
        <v/>
      </c>
      <c r="B1558" s="25" t="str">
        <f t="shared" si="49"/>
        <v/>
      </c>
      <c r="C1558" s="3" t="str">
        <f>IF(Table1[[#This Row],[Tesouro Prefixado]]="","",(B1558+1)^(1/252))</f>
        <v/>
      </c>
      <c r="D1558" s="2" t="str">
        <f>IF(Table1[[#This Row],[Column2]]="","",(1+D1557)*(C1558)-1)</f>
        <v/>
      </c>
      <c r="E1558" s="1" t="str">
        <f>IF(Table1[[#This Row],[Column1]]="","",VLOOKUP(A1558,COPOMs!B:E,4)+prêmio_de_risco)</f>
        <v/>
      </c>
      <c r="F1558" s="3" t="str">
        <f>IF(Table1[[#This Row],[Tesouro Selic: Cenário 1]]="","",(E1558+1)^(1/252))</f>
        <v/>
      </c>
      <c r="G1558" s="2" t="str">
        <f>IF(Table1[[#This Row],[Column4]]="","",(1+G1557)*(F1558)-1)</f>
        <v/>
      </c>
      <c r="H1558" s="1" t="str">
        <f>IF(Table1[[#This Row],[Column1]]="","",VLOOKUP(A1558,COPOMs!B:H,7)+prêmio_de_risco)</f>
        <v/>
      </c>
      <c r="I1558" s="3" t="str">
        <f>IF(Table1[[#This Row],[Tesouro Selic: Cenário 2]]="","",(H1558+1)^(1/252))</f>
        <v/>
      </c>
      <c r="J1558" s="2" t="str">
        <f>IF(Table1[[#This Row],[Column6]]="","",(1+J1557)*(I1558)-1)</f>
        <v/>
      </c>
      <c r="K1558" s="1" t="str">
        <f>IF(Table1[[#This Row],[Column1]]="","",VLOOKUP(A1558,COPOMs!B:K,10)+prêmio_de_risco)</f>
        <v/>
      </c>
      <c r="L1558" s="3" t="str">
        <f>IF(Table1[[#This Row],[Tesouro Selic: Cenário 3]]="","",(K1558+1)^(1/252))</f>
        <v/>
      </c>
      <c r="M1558" s="2" t="str">
        <f>IF(Table1[[#This Row],[Column8]]="","",(1+M1557)*(L1558)-1)</f>
        <v/>
      </c>
    </row>
    <row r="1559" spans="1:13" x14ac:dyDescent="0.25">
      <c r="A1559" s="15" t="str">
        <f t="shared" si="48"/>
        <v/>
      </c>
      <c r="B1559" s="25" t="str">
        <f t="shared" si="49"/>
        <v/>
      </c>
      <c r="C1559" s="3" t="str">
        <f>IF(Table1[[#This Row],[Tesouro Prefixado]]="","",(B1559+1)^(1/252))</f>
        <v/>
      </c>
      <c r="D1559" s="2" t="str">
        <f>IF(Table1[[#This Row],[Column2]]="","",(1+D1558)*(C1559)-1)</f>
        <v/>
      </c>
      <c r="E1559" s="1" t="str">
        <f>IF(Table1[[#This Row],[Column1]]="","",VLOOKUP(A1559,COPOMs!B:E,4)+prêmio_de_risco)</f>
        <v/>
      </c>
      <c r="F1559" s="3" t="str">
        <f>IF(Table1[[#This Row],[Tesouro Selic: Cenário 1]]="","",(E1559+1)^(1/252))</f>
        <v/>
      </c>
      <c r="G1559" s="2" t="str">
        <f>IF(Table1[[#This Row],[Column4]]="","",(1+G1558)*(F1559)-1)</f>
        <v/>
      </c>
      <c r="H1559" s="1" t="str">
        <f>IF(Table1[[#This Row],[Column1]]="","",VLOOKUP(A1559,COPOMs!B:H,7)+prêmio_de_risco)</f>
        <v/>
      </c>
      <c r="I1559" s="3" t="str">
        <f>IF(Table1[[#This Row],[Tesouro Selic: Cenário 2]]="","",(H1559+1)^(1/252))</f>
        <v/>
      </c>
      <c r="J1559" s="2" t="str">
        <f>IF(Table1[[#This Row],[Column6]]="","",(1+J1558)*(I1559)-1)</f>
        <v/>
      </c>
      <c r="K1559" s="1" t="str">
        <f>IF(Table1[[#This Row],[Column1]]="","",VLOOKUP(A1559,COPOMs!B:K,10)+prêmio_de_risco)</f>
        <v/>
      </c>
      <c r="L1559" s="3" t="str">
        <f>IF(Table1[[#This Row],[Tesouro Selic: Cenário 3]]="","",(K1559+1)^(1/252))</f>
        <v/>
      </c>
      <c r="M1559" s="2" t="str">
        <f>IF(Table1[[#This Row],[Column8]]="","",(1+M1558)*(L1559)-1)</f>
        <v/>
      </c>
    </row>
    <row r="1560" spans="1:13" x14ac:dyDescent="0.25">
      <c r="A1560" s="15" t="str">
        <f t="shared" si="48"/>
        <v/>
      </c>
      <c r="B1560" s="25" t="str">
        <f t="shared" si="49"/>
        <v/>
      </c>
      <c r="C1560" s="3" t="str">
        <f>IF(Table1[[#This Row],[Tesouro Prefixado]]="","",(B1560+1)^(1/252))</f>
        <v/>
      </c>
      <c r="D1560" s="2" t="str">
        <f>IF(Table1[[#This Row],[Column2]]="","",(1+D1559)*(C1560)-1)</f>
        <v/>
      </c>
      <c r="E1560" s="1" t="str">
        <f>IF(Table1[[#This Row],[Column1]]="","",VLOOKUP(A1560,COPOMs!B:E,4)+prêmio_de_risco)</f>
        <v/>
      </c>
      <c r="F1560" s="3" t="str">
        <f>IF(Table1[[#This Row],[Tesouro Selic: Cenário 1]]="","",(E1560+1)^(1/252))</f>
        <v/>
      </c>
      <c r="G1560" s="2" t="str">
        <f>IF(Table1[[#This Row],[Column4]]="","",(1+G1559)*(F1560)-1)</f>
        <v/>
      </c>
      <c r="H1560" s="1" t="str">
        <f>IF(Table1[[#This Row],[Column1]]="","",VLOOKUP(A1560,COPOMs!B:H,7)+prêmio_de_risco)</f>
        <v/>
      </c>
      <c r="I1560" s="3" t="str">
        <f>IF(Table1[[#This Row],[Tesouro Selic: Cenário 2]]="","",(H1560+1)^(1/252))</f>
        <v/>
      </c>
      <c r="J1560" s="2" t="str">
        <f>IF(Table1[[#This Row],[Column6]]="","",(1+J1559)*(I1560)-1)</f>
        <v/>
      </c>
      <c r="K1560" s="1" t="str">
        <f>IF(Table1[[#This Row],[Column1]]="","",VLOOKUP(A1560,COPOMs!B:K,10)+prêmio_de_risco)</f>
        <v/>
      </c>
      <c r="L1560" s="3" t="str">
        <f>IF(Table1[[#This Row],[Tesouro Selic: Cenário 3]]="","",(K1560+1)^(1/252))</f>
        <v/>
      </c>
      <c r="M1560" s="2" t="str">
        <f>IF(Table1[[#This Row],[Column8]]="","",(1+M1559)*(L1560)-1)</f>
        <v/>
      </c>
    </row>
    <row r="1561" spans="1:13" x14ac:dyDescent="0.25">
      <c r="A1561" s="15" t="str">
        <f t="shared" si="48"/>
        <v/>
      </c>
      <c r="B1561" s="25" t="str">
        <f t="shared" si="49"/>
        <v/>
      </c>
      <c r="C1561" s="3" t="str">
        <f>IF(Table1[[#This Row],[Tesouro Prefixado]]="","",(B1561+1)^(1/252))</f>
        <v/>
      </c>
      <c r="D1561" s="2" t="str">
        <f>IF(Table1[[#This Row],[Column2]]="","",(1+D1560)*(C1561)-1)</f>
        <v/>
      </c>
      <c r="E1561" s="1" t="str">
        <f>IF(Table1[[#This Row],[Column1]]="","",VLOOKUP(A1561,COPOMs!B:E,4)+prêmio_de_risco)</f>
        <v/>
      </c>
      <c r="F1561" s="3" t="str">
        <f>IF(Table1[[#This Row],[Tesouro Selic: Cenário 1]]="","",(E1561+1)^(1/252))</f>
        <v/>
      </c>
      <c r="G1561" s="2" t="str">
        <f>IF(Table1[[#This Row],[Column4]]="","",(1+G1560)*(F1561)-1)</f>
        <v/>
      </c>
      <c r="H1561" s="1" t="str">
        <f>IF(Table1[[#This Row],[Column1]]="","",VLOOKUP(A1561,COPOMs!B:H,7)+prêmio_de_risco)</f>
        <v/>
      </c>
      <c r="I1561" s="3" t="str">
        <f>IF(Table1[[#This Row],[Tesouro Selic: Cenário 2]]="","",(H1561+1)^(1/252))</f>
        <v/>
      </c>
      <c r="J1561" s="2" t="str">
        <f>IF(Table1[[#This Row],[Column6]]="","",(1+J1560)*(I1561)-1)</f>
        <v/>
      </c>
      <c r="K1561" s="1" t="str">
        <f>IF(Table1[[#This Row],[Column1]]="","",VLOOKUP(A1561,COPOMs!B:K,10)+prêmio_de_risco)</f>
        <v/>
      </c>
      <c r="L1561" s="3" t="str">
        <f>IF(Table1[[#This Row],[Tesouro Selic: Cenário 3]]="","",(K1561+1)^(1/252))</f>
        <v/>
      </c>
      <c r="M1561" s="2" t="str">
        <f>IF(Table1[[#This Row],[Column8]]="","",(1+M1560)*(L1561)-1)</f>
        <v/>
      </c>
    </row>
    <row r="1562" spans="1:13" x14ac:dyDescent="0.25">
      <c r="A1562" s="15" t="str">
        <f t="shared" si="48"/>
        <v/>
      </c>
      <c r="B1562" s="25" t="str">
        <f t="shared" si="49"/>
        <v/>
      </c>
      <c r="C1562" s="3" t="str">
        <f>IF(Table1[[#This Row],[Tesouro Prefixado]]="","",(B1562+1)^(1/252))</f>
        <v/>
      </c>
      <c r="D1562" s="2" t="str">
        <f>IF(Table1[[#This Row],[Column2]]="","",(1+D1561)*(C1562)-1)</f>
        <v/>
      </c>
      <c r="E1562" s="1" t="str">
        <f>IF(Table1[[#This Row],[Column1]]="","",VLOOKUP(A1562,COPOMs!B:E,4)+prêmio_de_risco)</f>
        <v/>
      </c>
      <c r="F1562" s="3" t="str">
        <f>IF(Table1[[#This Row],[Tesouro Selic: Cenário 1]]="","",(E1562+1)^(1/252))</f>
        <v/>
      </c>
      <c r="G1562" s="2" t="str">
        <f>IF(Table1[[#This Row],[Column4]]="","",(1+G1561)*(F1562)-1)</f>
        <v/>
      </c>
      <c r="H1562" s="1" t="str">
        <f>IF(Table1[[#This Row],[Column1]]="","",VLOOKUP(A1562,COPOMs!B:H,7)+prêmio_de_risco)</f>
        <v/>
      </c>
      <c r="I1562" s="3" t="str">
        <f>IF(Table1[[#This Row],[Tesouro Selic: Cenário 2]]="","",(H1562+1)^(1/252))</f>
        <v/>
      </c>
      <c r="J1562" s="2" t="str">
        <f>IF(Table1[[#This Row],[Column6]]="","",(1+J1561)*(I1562)-1)</f>
        <v/>
      </c>
      <c r="K1562" s="1" t="str">
        <f>IF(Table1[[#This Row],[Column1]]="","",VLOOKUP(A1562,COPOMs!B:K,10)+prêmio_de_risco)</f>
        <v/>
      </c>
      <c r="L1562" s="3" t="str">
        <f>IF(Table1[[#This Row],[Tesouro Selic: Cenário 3]]="","",(K1562+1)^(1/252))</f>
        <v/>
      </c>
      <c r="M1562" s="2" t="str">
        <f>IF(Table1[[#This Row],[Column8]]="","",(1+M1561)*(L1562)-1)</f>
        <v/>
      </c>
    </row>
    <row r="1563" spans="1:13" x14ac:dyDescent="0.25">
      <c r="A1563" s="15" t="str">
        <f t="shared" si="48"/>
        <v/>
      </c>
      <c r="B1563" s="25" t="str">
        <f t="shared" si="49"/>
        <v/>
      </c>
      <c r="C1563" s="3" t="str">
        <f>IF(Table1[[#This Row],[Tesouro Prefixado]]="","",(B1563+1)^(1/252))</f>
        <v/>
      </c>
      <c r="D1563" s="2" t="str">
        <f>IF(Table1[[#This Row],[Column2]]="","",(1+D1562)*(C1563)-1)</f>
        <v/>
      </c>
      <c r="E1563" s="1" t="str">
        <f>IF(Table1[[#This Row],[Column1]]="","",VLOOKUP(A1563,COPOMs!B:E,4)+prêmio_de_risco)</f>
        <v/>
      </c>
      <c r="F1563" s="3" t="str">
        <f>IF(Table1[[#This Row],[Tesouro Selic: Cenário 1]]="","",(E1563+1)^(1/252))</f>
        <v/>
      </c>
      <c r="G1563" s="2" t="str">
        <f>IF(Table1[[#This Row],[Column4]]="","",(1+G1562)*(F1563)-1)</f>
        <v/>
      </c>
      <c r="H1563" s="1" t="str">
        <f>IF(Table1[[#This Row],[Column1]]="","",VLOOKUP(A1563,COPOMs!B:H,7)+prêmio_de_risco)</f>
        <v/>
      </c>
      <c r="I1563" s="3" t="str">
        <f>IF(Table1[[#This Row],[Tesouro Selic: Cenário 2]]="","",(H1563+1)^(1/252))</f>
        <v/>
      </c>
      <c r="J1563" s="2" t="str">
        <f>IF(Table1[[#This Row],[Column6]]="","",(1+J1562)*(I1563)-1)</f>
        <v/>
      </c>
      <c r="K1563" s="1" t="str">
        <f>IF(Table1[[#This Row],[Column1]]="","",VLOOKUP(A1563,COPOMs!B:K,10)+prêmio_de_risco)</f>
        <v/>
      </c>
      <c r="L1563" s="3" t="str">
        <f>IF(Table1[[#This Row],[Tesouro Selic: Cenário 3]]="","",(K1563+1)^(1/252))</f>
        <v/>
      </c>
      <c r="M1563" s="2" t="str">
        <f>IF(Table1[[#This Row],[Column8]]="","",(1+M1562)*(L1563)-1)</f>
        <v/>
      </c>
    </row>
    <row r="1564" spans="1:13" x14ac:dyDescent="0.25">
      <c r="A1564" s="15" t="str">
        <f t="shared" si="48"/>
        <v/>
      </c>
      <c r="B1564" s="25" t="str">
        <f t="shared" si="49"/>
        <v/>
      </c>
      <c r="C1564" s="3" t="str">
        <f>IF(Table1[[#This Row],[Tesouro Prefixado]]="","",(B1564+1)^(1/252))</f>
        <v/>
      </c>
      <c r="D1564" s="2" t="str">
        <f>IF(Table1[[#This Row],[Column2]]="","",(1+D1563)*(C1564)-1)</f>
        <v/>
      </c>
      <c r="E1564" s="1" t="str">
        <f>IF(Table1[[#This Row],[Column1]]="","",VLOOKUP(A1564,COPOMs!B:E,4)+prêmio_de_risco)</f>
        <v/>
      </c>
      <c r="F1564" s="3" t="str">
        <f>IF(Table1[[#This Row],[Tesouro Selic: Cenário 1]]="","",(E1564+1)^(1/252))</f>
        <v/>
      </c>
      <c r="G1564" s="2" t="str">
        <f>IF(Table1[[#This Row],[Column4]]="","",(1+G1563)*(F1564)-1)</f>
        <v/>
      </c>
      <c r="H1564" s="1" t="str">
        <f>IF(Table1[[#This Row],[Column1]]="","",VLOOKUP(A1564,COPOMs!B:H,7)+prêmio_de_risco)</f>
        <v/>
      </c>
      <c r="I1564" s="3" t="str">
        <f>IF(Table1[[#This Row],[Tesouro Selic: Cenário 2]]="","",(H1564+1)^(1/252))</f>
        <v/>
      </c>
      <c r="J1564" s="2" t="str">
        <f>IF(Table1[[#This Row],[Column6]]="","",(1+J1563)*(I1564)-1)</f>
        <v/>
      </c>
      <c r="K1564" s="1" t="str">
        <f>IF(Table1[[#This Row],[Column1]]="","",VLOOKUP(A1564,COPOMs!B:K,10)+prêmio_de_risco)</f>
        <v/>
      </c>
      <c r="L1564" s="3" t="str">
        <f>IF(Table1[[#This Row],[Tesouro Selic: Cenário 3]]="","",(K1564+1)^(1/252))</f>
        <v/>
      </c>
      <c r="M1564" s="2" t="str">
        <f>IF(Table1[[#This Row],[Column8]]="","",(1+M1563)*(L1564)-1)</f>
        <v/>
      </c>
    </row>
    <row r="1565" spans="1:13" x14ac:dyDescent="0.25">
      <c r="A1565" s="15" t="str">
        <f t="shared" si="48"/>
        <v/>
      </c>
      <c r="B1565" s="25" t="str">
        <f t="shared" si="49"/>
        <v/>
      </c>
      <c r="C1565" s="3" t="str">
        <f>IF(Table1[[#This Row],[Tesouro Prefixado]]="","",(B1565+1)^(1/252))</f>
        <v/>
      </c>
      <c r="D1565" s="2" t="str">
        <f>IF(Table1[[#This Row],[Column2]]="","",(1+D1564)*(C1565)-1)</f>
        <v/>
      </c>
      <c r="E1565" s="1" t="str">
        <f>IF(Table1[[#This Row],[Column1]]="","",VLOOKUP(A1565,COPOMs!B:E,4)+prêmio_de_risco)</f>
        <v/>
      </c>
      <c r="F1565" s="3" t="str">
        <f>IF(Table1[[#This Row],[Tesouro Selic: Cenário 1]]="","",(E1565+1)^(1/252))</f>
        <v/>
      </c>
      <c r="G1565" s="2" t="str">
        <f>IF(Table1[[#This Row],[Column4]]="","",(1+G1564)*(F1565)-1)</f>
        <v/>
      </c>
      <c r="H1565" s="1" t="str">
        <f>IF(Table1[[#This Row],[Column1]]="","",VLOOKUP(A1565,COPOMs!B:H,7)+prêmio_de_risco)</f>
        <v/>
      </c>
      <c r="I1565" s="3" t="str">
        <f>IF(Table1[[#This Row],[Tesouro Selic: Cenário 2]]="","",(H1565+1)^(1/252))</f>
        <v/>
      </c>
      <c r="J1565" s="2" t="str">
        <f>IF(Table1[[#This Row],[Column6]]="","",(1+J1564)*(I1565)-1)</f>
        <v/>
      </c>
      <c r="K1565" s="1" t="str">
        <f>IF(Table1[[#This Row],[Column1]]="","",VLOOKUP(A1565,COPOMs!B:K,10)+prêmio_de_risco)</f>
        <v/>
      </c>
      <c r="L1565" s="3" t="str">
        <f>IF(Table1[[#This Row],[Tesouro Selic: Cenário 3]]="","",(K1565+1)^(1/252))</f>
        <v/>
      </c>
      <c r="M1565" s="2" t="str">
        <f>IF(Table1[[#This Row],[Column8]]="","",(1+M1564)*(L1565)-1)</f>
        <v/>
      </c>
    </row>
    <row r="1566" spans="1:13" x14ac:dyDescent="0.25">
      <c r="A1566" s="15" t="str">
        <f t="shared" si="48"/>
        <v/>
      </c>
      <c r="B1566" s="25" t="str">
        <f t="shared" si="49"/>
        <v/>
      </c>
      <c r="C1566" s="3" t="str">
        <f>IF(Table1[[#This Row],[Tesouro Prefixado]]="","",(B1566+1)^(1/252))</f>
        <v/>
      </c>
      <c r="D1566" s="2" t="str">
        <f>IF(Table1[[#This Row],[Column2]]="","",(1+D1565)*(C1566)-1)</f>
        <v/>
      </c>
      <c r="E1566" s="1" t="str">
        <f>IF(Table1[[#This Row],[Column1]]="","",VLOOKUP(A1566,COPOMs!B:E,4)+prêmio_de_risco)</f>
        <v/>
      </c>
      <c r="F1566" s="3" t="str">
        <f>IF(Table1[[#This Row],[Tesouro Selic: Cenário 1]]="","",(E1566+1)^(1/252))</f>
        <v/>
      </c>
      <c r="G1566" s="2" t="str">
        <f>IF(Table1[[#This Row],[Column4]]="","",(1+G1565)*(F1566)-1)</f>
        <v/>
      </c>
      <c r="H1566" s="1" t="str">
        <f>IF(Table1[[#This Row],[Column1]]="","",VLOOKUP(A1566,COPOMs!B:H,7)+prêmio_de_risco)</f>
        <v/>
      </c>
      <c r="I1566" s="3" t="str">
        <f>IF(Table1[[#This Row],[Tesouro Selic: Cenário 2]]="","",(H1566+1)^(1/252))</f>
        <v/>
      </c>
      <c r="J1566" s="2" t="str">
        <f>IF(Table1[[#This Row],[Column6]]="","",(1+J1565)*(I1566)-1)</f>
        <v/>
      </c>
      <c r="K1566" s="1" t="str">
        <f>IF(Table1[[#This Row],[Column1]]="","",VLOOKUP(A1566,COPOMs!B:K,10)+prêmio_de_risco)</f>
        <v/>
      </c>
      <c r="L1566" s="3" t="str">
        <f>IF(Table1[[#This Row],[Tesouro Selic: Cenário 3]]="","",(K1566+1)^(1/252))</f>
        <v/>
      </c>
      <c r="M1566" s="2" t="str">
        <f>IF(Table1[[#This Row],[Column8]]="","",(1+M1565)*(L1566)-1)</f>
        <v/>
      </c>
    </row>
    <row r="1567" spans="1:13" x14ac:dyDescent="0.25">
      <c r="A1567" s="15" t="str">
        <f t="shared" si="48"/>
        <v/>
      </c>
      <c r="B1567" s="25" t="str">
        <f t="shared" si="49"/>
        <v/>
      </c>
      <c r="C1567" s="3" t="str">
        <f>IF(Table1[[#This Row],[Tesouro Prefixado]]="","",(B1567+1)^(1/252))</f>
        <v/>
      </c>
      <c r="D1567" s="2" t="str">
        <f>IF(Table1[[#This Row],[Column2]]="","",(1+D1566)*(C1567)-1)</f>
        <v/>
      </c>
      <c r="E1567" s="1" t="str">
        <f>IF(Table1[[#This Row],[Column1]]="","",VLOOKUP(A1567,COPOMs!B:E,4)+prêmio_de_risco)</f>
        <v/>
      </c>
      <c r="F1567" s="3" t="str">
        <f>IF(Table1[[#This Row],[Tesouro Selic: Cenário 1]]="","",(E1567+1)^(1/252))</f>
        <v/>
      </c>
      <c r="G1567" s="2" t="str">
        <f>IF(Table1[[#This Row],[Column4]]="","",(1+G1566)*(F1567)-1)</f>
        <v/>
      </c>
      <c r="H1567" s="1" t="str">
        <f>IF(Table1[[#This Row],[Column1]]="","",VLOOKUP(A1567,COPOMs!B:H,7)+prêmio_de_risco)</f>
        <v/>
      </c>
      <c r="I1567" s="3" t="str">
        <f>IF(Table1[[#This Row],[Tesouro Selic: Cenário 2]]="","",(H1567+1)^(1/252))</f>
        <v/>
      </c>
      <c r="J1567" s="2" t="str">
        <f>IF(Table1[[#This Row],[Column6]]="","",(1+J1566)*(I1567)-1)</f>
        <v/>
      </c>
      <c r="K1567" s="1" t="str">
        <f>IF(Table1[[#This Row],[Column1]]="","",VLOOKUP(A1567,COPOMs!B:K,10)+prêmio_de_risco)</f>
        <v/>
      </c>
      <c r="L1567" s="3" t="str">
        <f>IF(Table1[[#This Row],[Tesouro Selic: Cenário 3]]="","",(K1567+1)^(1/252))</f>
        <v/>
      </c>
      <c r="M1567" s="2" t="str">
        <f>IF(Table1[[#This Row],[Column8]]="","",(1+M1566)*(L1567)-1)</f>
        <v/>
      </c>
    </row>
    <row r="1568" spans="1:13" x14ac:dyDescent="0.25">
      <c r="A1568" s="15" t="str">
        <f t="shared" si="48"/>
        <v/>
      </c>
      <c r="B1568" s="25" t="str">
        <f t="shared" si="49"/>
        <v/>
      </c>
      <c r="C1568" s="3" t="str">
        <f>IF(Table1[[#This Row],[Tesouro Prefixado]]="","",(B1568+1)^(1/252))</f>
        <v/>
      </c>
      <c r="D1568" s="2" t="str">
        <f>IF(Table1[[#This Row],[Column2]]="","",(1+D1567)*(C1568)-1)</f>
        <v/>
      </c>
      <c r="E1568" s="1" t="str">
        <f>IF(Table1[[#This Row],[Column1]]="","",VLOOKUP(A1568,COPOMs!B:E,4)+prêmio_de_risco)</f>
        <v/>
      </c>
      <c r="F1568" s="3" t="str">
        <f>IF(Table1[[#This Row],[Tesouro Selic: Cenário 1]]="","",(E1568+1)^(1/252))</f>
        <v/>
      </c>
      <c r="G1568" s="2" t="str">
        <f>IF(Table1[[#This Row],[Column4]]="","",(1+G1567)*(F1568)-1)</f>
        <v/>
      </c>
      <c r="H1568" s="1" t="str">
        <f>IF(Table1[[#This Row],[Column1]]="","",VLOOKUP(A1568,COPOMs!B:H,7)+prêmio_de_risco)</f>
        <v/>
      </c>
      <c r="I1568" s="3" t="str">
        <f>IF(Table1[[#This Row],[Tesouro Selic: Cenário 2]]="","",(H1568+1)^(1/252))</f>
        <v/>
      </c>
      <c r="J1568" s="2" t="str">
        <f>IF(Table1[[#This Row],[Column6]]="","",(1+J1567)*(I1568)-1)</f>
        <v/>
      </c>
      <c r="K1568" s="1" t="str">
        <f>IF(Table1[[#This Row],[Column1]]="","",VLOOKUP(A1568,COPOMs!B:K,10)+prêmio_de_risco)</f>
        <v/>
      </c>
      <c r="L1568" s="3" t="str">
        <f>IF(Table1[[#This Row],[Tesouro Selic: Cenário 3]]="","",(K1568+1)^(1/252))</f>
        <v/>
      </c>
      <c r="M1568" s="2" t="str">
        <f>IF(Table1[[#This Row],[Column8]]="","",(1+M1567)*(L1568)-1)</f>
        <v/>
      </c>
    </row>
    <row r="1569" spans="1:13" x14ac:dyDescent="0.25">
      <c r="A1569" s="15" t="str">
        <f t="shared" si="48"/>
        <v/>
      </c>
      <c r="B1569" s="25" t="str">
        <f t="shared" si="49"/>
        <v/>
      </c>
      <c r="C1569" s="3" t="str">
        <f>IF(Table1[[#This Row],[Tesouro Prefixado]]="","",(B1569+1)^(1/252))</f>
        <v/>
      </c>
      <c r="D1569" s="2" t="str">
        <f>IF(Table1[[#This Row],[Column2]]="","",(1+D1568)*(C1569)-1)</f>
        <v/>
      </c>
      <c r="E1569" s="1" t="str">
        <f>IF(Table1[[#This Row],[Column1]]="","",VLOOKUP(A1569,COPOMs!B:E,4)+prêmio_de_risco)</f>
        <v/>
      </c>
      <c r="F1569" s="3" t="str">
        <f>IF(Table1[[#This Row],[Tesouro Selic: Cenário 1]]="","",(E1569+1)^(1/252))</f>
        <v/>
      </c>
      <c r="G1569" s="2" t="str">
        <f>IF(Table1[[#This Row],[Column4]]="","",(1+G1568)*(F1569)-1)</f>
        <v/>
      </c>
      <c r="H1569" s="1" t="str">
        <f>IF(Table1[[#This Row],[Column1]]="","",VLOOKUP(A1569,COPOMs!B:H,7)+prêmio_de_risco)</f>
        <v/>
      </c>
      <c r="I1569" s="3" t="str">
        <f>IF(Table1[[#This Row],[Tesouro Selic: Cenário 2]]="","",(H1569+1)^(1/252))</f>
        <v/>
      </c>
      <c r="J1569" s="2" t="str">
        <f>IF(Table1[[#This Row],[Column6]]="","",(1+J1568)*(I1569)-1)</f>
        <v/>
      </c>
      <c r="K1569" s="1" t="str">
        <f>IF(Table1[[#This Row],[Column1]]="","",VLOOKUP(A1569,COPOMs!B:K,10)+prêmio_de_risco)</f>
        <v/>
      </c>
      <c r="L1569" s="3" t="str">
        <f>IF(Table1[[#This Row],[Tesouro Selic: Cenário 3]]="","",(K1569+1)^(1/252))</f>
        <v/>
      </c>
      <c r="M1569" s="2" t="str">
        <f>IF(Table1[[#This Row],[Column8]]="","",(1+M1568)*(L1569)-1)</f>
        <v/>
      </c>
    </row>
    <row r="1570" spans="1:13" x14ac:dyDescent="0.25">
      <c r="A1570" s="15" t="str">
        <f t="shared" si="48"/>
        <v/>
      </c>
      <c r="B1570" s="25" t="str">
        <f t="shared" si="49"/>
        <v/>
      </c>
      <c r="C1570" s="3" t="str">
        <f>IF(Table1[[#This Row],[Tesouro Prefixado]]="","",(B1570+1)^(1/252))</f>
        <v/>
      </c>
      <c r="D1570" s="2" t="str">
        <f>IF(Table1[[#This Row],[Column2]]="","",(1+D1569)*(C1570)-1)</f>
        <v/>
      </c>
      <c r="E1570" s="1" t="str">
        <f>IF(Table1[[#This Row],[Column1]]="","",VLOOKUP(A1570,COPOMs!B:E,4)+prêmio_de_risco)</f>
        <v/>
      </c>
      <c r="F1570" s="3" t="str">
        <f>IF(Table1[[#This Row],[Tesouro Selic: Cenário 1]]="","",(E1570+1)^(1/252))</f>
        <v/>
      </c>
      <c r="G1570" s="2" t="str">
        <f>IF(Table1[[#This Row],[Column4]]="","",(1+G1569)*(F1570)-1)</f>
        <v/>
      </c>
      <c r="H1570" s="1" t="str">
        <f>IF(Table1[[#This Row],[Column1]]="","",VLOOKUP(A1570,COPOMs!B:H,7)+prêmio_de_risco)</f>
        <v/>
      </c>
      <c r="I1570" s="3" t="str">
        <f>IF(Table1[[#This Row],[Tesouro Selic: Cenário 2]]="","",(H1570+1)^(1/252))</f>
        <v/>
      </c>
      <c r="J1570" s="2" t="str">
        <f>IF(Table1[[#This Row],[Column6]]="","",(1+J1569)*(I1570)-1)</f>
        <v/>
      </c>
      <c r="K1570" s="1" t="str">
        <f>IF(Table1[[#This Row],[Column1]]="","",VLOOKUP(A1570,COPOMs!B:K,10)+prêmio_de_risco)</f>
        <v/>
      </c>
      <c r="L1570" s="3" t="str">
        <f>IF(Table1[[#This Row],[Tesouro Selic: Cenário 3]]="","",(K1570+1)^(1/252))</f>
        <v/>
      </c>
      <c r="M1570" s="2" t="str">
        <f>IF(Table1[[#This Row],[Column8]]="","",(1+M1569)*(L1570)-1)</f>
        <v/>
      </c>
    </row>
    <row r="1571" spans="1:13" x14ac:dyDescent="0.25">
      <c r="A1571" s="15" t="str">
        <f t="shared" si="48"/>
        <v/>
      </c>
      <c r="B1571" s="25" t="str">
        <f t="shared" si="49"/>
        <v/>
      </c>
      <c r="C1571" s="3" t="str">
        <f>IF(Table1[[#This Row],[Tesouro Prefixado]]="","",(B1571+1)^(1/252))</f>
        <v/>
      </c>
      <c r="D1571" s="2" t="str">
        <f>IF(Table1[[#This Row],[Column2]]="","",(1+D1570)*(C1571)-1)</f>
        <v/>
      </c>
      <c r="E1571" s="1" t="str">
        <f>IF(Table1[[#This Row],[Column1]]="","",VLOOKUP(A1571,COPOMs!B:E,4)+prêmio_de_risco)</f>
        <v/>
      </c>
      <c r="F1571" s="3" t="str">
        <f>IF(Table1[[#This Row],[Tesouro Selic: Cenário 1]]="","",(E1571+1)^(1/252))</f>
        <v/>
      </c>
      <c r="G1571" s="2" t="str">
        <f>IF(Table1[[#This Row],[Column4]]="","",(1+G1570)*(F1571)-1)</f>
        <v/>
      </c>
      <c r="H1571" s="1" t="str">
        <f>IF(Table1[[#This Row],[Column1]]="","",VLOOKUP(A1571,COPOMs!B:H,7)+prêmio_de_risco)</f>
        <v/>
      </c>
      <c r="I1571" s="3" t="str">
        <f>IF(Table1[[#This Row],[Tesouro Selic: Cenário 2]]="","",(H1571+1)^(1/252))</f>
        <v/>
      </c>
      <c r="J1571" s="2" t="str">
        <f>IF(Table1[[#This Row],[Column6]]="","",(1+J1570)*(I1571)-1)</f>
        <v/>
      </c>
      <c r="K1571" s="1" t="str">
        <f>IF(Table1[[#This Row],[Column1]]="","",VLOOKUP(A1571,COPOMs!B:K,10)+prêmio_de_risco)</f>
        <v/>
      </c>
      <c r="L1571" s="3" t="str">
        <f>IF(Table1[[#This Row],[Tesouro Selic: Cenário 3]]="","",(K1571+1)^(1/252))</f>
        <v/>
      </c>
      <c r="M1571" s="2" t="str">
        <f>IF(Table1[[#This Row],[Column8]]="","",(1+M1570)*(L1571)-1)</f>
        <v/>
      </c>
    </row>
    <row r="1572" spans="1:13" x14ac:dyDescent="0.25">
      <c r="A1572" s="15" t="str">
        <f t="shared" si="48"/>
        <v/>
      </c>
      <c r="B1572" s="25" t="str">
        <f t="shared" si="49"/>
        <v/>
      </c>
      <c r="C1572" s="3" t="str">
        <f>IF(Table1[[#This Row],[Tesouro Prefixado]]="","",(B1572+1)^(1/252))</f>
        <v/>
      </c>
      <c r="D1572" s="2" t="str">
        <f>IF(Table1[[#This Row],[Column2]]="","",(1+D1571)*(C1572)-1)</f>
        <v/>
      </c>
      <c r="E1572" s="1" t="str">
        <f>IF(Table1[[#This Row],[Column1]]="","",VLOOKUP(A1572,COPOMs!B:E,4)+prêmio_de_risco)</f>
        <v/>
      </c>
      <c r="F1572" s="3" t="str">
        <f>IF(Table1[[#This Row],[Tesouro Selic: Cenário 1]]="","",(E1572+1)^(1/252))</f>
        <v/>
      </c>
      <c r="G1572" s="2" t="str">
        <f>IF(Table1[[#This Row],[Column4]]="","",(1+G1571)*(F1572)-1)</f>
        <v/>
      </c>
      <c r="H1572" s="1" t="str">
        <f>IF(Table1[[#This Row],[Column1]]="","",VLOOKUP(A1572,COPOMs!B:H,7)+prêmio_de_risco)</f>
        <v/>
      </c>
      <c r="I1572" s="3" t="str">
        <f>IF(Table1[[#This Row],[Tesouro Selic: Cenário 2]]="","",(H1572+1)^(1/252))</f>
        <v/>
      </c>
      <c r="J1572" s="2" t="str">
        <f>IF(Table1[[#This Row],[Column6]]="","",(1+J1571)*(I1572)-1)</f>
        <v/>
      </c>
      <c r="K1572" s="1" t="str">
        <f>IF(Table1[[#This Row],[Column1]]="","",VLOOKUP(A1572,COPOMs!B:K,10)+prêmio_de_risco)</f>
        <v/>
      </c>
      <c r="L1572" s="3" t="str">
        <f>IF(Table1[[#This Row],[Tesouro Selic: Cenário 3]]="","",(K1572+1)^(1/252))</f>
        <v/>
      </c>
      <c r="M1572" s="2" t="str">
        <f>IF(Table1[[#This Row],[Column8]]="","",(1+M1571)*(L1572)-1)</f>
        <v/>
      </c>
    </row>
    <row r="1573" spans="1:13" x14ac:dyDescent="0.25">
      <c r="A1573" s="15" t="str">
        <f t="shared" si="48"/>
        <v/>
      </c>
      <c r="B1573" s="25" t="str">
        <f t="shared" si="49"/>
        <v/>
      </c>
      <c r="C1573" s="3" t="str">
        <f>IF(Table1[[#This Row],[Tesouro Prefixado]]="","",(B1573+1)^(1/252))</f>
        <v/>
      </c>
      <c r="D1573" s="2" t="str">
        <f>IF(Table1[[#This Row],[Column2]]="","",(1+D1572)*(C1573)-1)</f>
        <v/>
      </c>
      <c r="E1573" s="1" t="str">
        <f>IF(Table1[[#This Row],[Column1]]="","",VLOOKUP(A1573,COPOMs!B:E,4)+prêmio_de_risco)</f>
        <v/>
      </c>
      <c r="F1573" s="3" t="str">
        <f>IF(Table1[[#This Row],[Tesouro Selic: Cenário 1]]="","",(E1573+1)^(1/252))</f>
        <v/>
      </c>
      <c r="G1573" s="2" t="str">
        <f>IF(Table1[[#This Row],[Column4]]="","",(1+G1572)*(F1573)-1)</f>
        <v/>
      </c>
      <c r="H1573" s="1" t="str">
        <f>IF(Table1[[#This Row],[Column1]]="","",VLOOKUP(A1573,COPOMs!B:H,7)+prêmio_de_risco)</f>
        <v/>
      </c>
      <c r="I1573" s="3" t="str">
        <f>IF(Table1[[#This Row],[Tesouro Selic: Cenário 2]]="","",(H1573+1)^(1/252))</f>
        <v/>
      </c>
      <c r="J1573" s="2" t="str">
        <f>IF(Table1[[#This Row],[Column6]]="","",(1+J1572)*(I1573)-1)</f>
        <v/>
      </c>
      <c r="K1573" s="1" t="str">
        <f>IF(Table1[[#This Row],[Column1]]="","",VLOOKUP(A1573,COPOMs!B:K,10)+prêmio_de_risco)</f>
        <v/>
      </c>
      <c r="L1573" s="3" t="str">
        <f>IF(Table1[[#This Row],[Tesouro Selic: Cenário 3]]="","",(K1573+1)^(1/252))</f>
        <v/>
      </c>
      <c r="M1573" s="2" t="str">
        <f>IF(Table1[[#This Row],[Column8]]="","",(1+M1572)*(L1573)-1)</f>
        <v/>
      </c>
    </row>
    <row r="1574" spans="1:13" x14ac:dyDescent="0.25">
      <c r="A1574" s="15" t="str">
        <f t="shared" si="48"/>
        <v/>
      </c>
      <c r="B1574" s="25" t="str">
        <f t="shared" si="49"/>
        <v/>
      </c>
      <c r="C1574" s="3" t="str">
        <f>IF(Table1[[#This Row],[Tesouro Prefixado]]="","",(B1574+1)^(1/252))</f>
        <v/>
      </c>
      <c r="D1574" s="2" t="str">
        <f>IF(Table1[[#This Row],[Column2]]="","",(1+D1573)*(C1574)-1)</f>
        <v/>
      </c>
      <c r="E1574" s="1" t="str">
        <f>IF(Table1[[#This Row],[Column1]]="","",VLOOKUP(A1574,COPOMs!B:E,4)+prêmio_de_risco)</f>
        <v/>
      </c>
      <c r="F1574" s="3" t="str">
        <f>IF(Table1[[#This Row],[Tesouro Selic: Cenário 1]]="","",(E1574+1)^(1/252))</f>
        <v/>
      </c>
      <c r="G1574" s="2" t="str">
        <f>IF(Table1[[#This Row],[Column4]]="","",(1+G1573)*(F1574)-1)</f>
        <v/>
      </c>
      <c r="H1574" s="1" t="str">
        <f>IF(Table1[[#This Row],[Column1]]="","",VLOOKUP(A1574,COPOMs!B:H,7)+prêmio_de_risco)</f>
        <v/>
      </c>
      <c r="I1574" s="3" t="str">
        <f>IF(Table1[[#This Row],[Tesouro Selic: Cenário 2]]="","",(H1574+1)^(1/252))</f>
        <v/>
      </c>
      <c r="J1574" s="2" t="str">
        <f>IF(Table1[[#This Row],[Column6]]="","",(1+J1573)*(I1574)-1)</f>
        <v/>
      </c>
      <c r="K1574" s="1" t="str">
        <f>IF(Table1[[#This Row],[Column1]]="","",VLOOKUP(A1574,COPOMs!B:K,10)+prêmio_de_risco)</f>
        <v/>
      </c>
      <c r="L1574" s="3" t="str">
        <f>IF(Table1[[#This Row],[Tesouro Selic: Cenário 3]]="","",(K1574+1)^(1/252))</f>
        <v/>
      </c>
      <c r="M1574" s="2" t="str">
        <f>IF(Table1[[#This Row],[Column8]]="","",(1+M1573)*(L1574)-1)</f>
        <v/>
      </c>
    </row>
    <row r="1575" spans="1:13" x14ac:dyDescent="0.25">
      <c r="A1575" s="15" t="str">
        <f t="shared" si="48"/>
        <v/>
      </c>
      <c r="B1575" s="25" t="str">
        <f t="shared" si="49"/>
        <v/>
      </c>
      <c r="C1575" s="3" t="str">
        <f>IF(Table1[[#This Row],[Tesouro Prefixado]]="","",(B1575+1)^(1/252))</f>
        <v/>
      </c>
      <c r="D1575" s="2" t="str">
        <f>IF(Table1[[#This Row],[Column2]]="","",(1+D1574)*(C1575)-1)</f>
        <v/>
      </c>
      <c r="E1575" s="1" t="str">
        <f>IF(Table1[[#This Row],[Column1]]="","",VLOOKUP(A1575,COPOMs!B:E,4)+prêmio_de_risco)</f>
        <v/>
      </c>
      <c r="F1575" s="3" t="str">
        <f>IF(Table1[[#This Row],[Tesouro Selic: Cenário 1]]="","",(E1575+1)^(1/252))</f>
        <v/>
      </c>
      <c r="G1575" s="2" t="str">
        <f>IF(Table1[[#This Row],[Column4]]="","",(1+G1574)*(F1575)-1)</f>
        <v/>
      </c>
      <c r="H1575" s="1" t="str">
        <f>IF(Table1[[#This Row],[Column1]]="","",VLOOKUP(A1575,COPOMs!B:H,7)+prêmio_de_risco)</f>
        <v/>
      </c>
      <c r="I1575" s="3" t="str">
        <f>IF(Table1[[#This Row],[Tesouro Selic: Cenário 2]]="","",(H1575+1)^(1/252))</f>
        <v/>
      </c>
      <c r="J1575" s="2" t="str">
        <f>IF(Table1[[#This Row],[Column6]]="","",(1+J1574)*(I1575)-1)</f>
        <v/>
      </c>
      <c r="K1575" s="1" t="str">
        <f>IF(Table1[[#This Row],[Column1]]="","",VLOOKUP(A1575,COPOMs!B:K,10)+prêmio_de_risco)</f>
        <v/>
      </c>
      <c r="L1575" s="3" t="str">
        <f>IF(Table1[[#This Row],[Tesouro Selic: Cenário 3]]="","",(K1575+1)^(1/252))</f>
        <v/>
      </c>
      <c r="M1575" s="2" t="str">
        <f>IF(Table1[[#This Row],[Column8]]="","",(1+M1574)*(L1575)-1)</f>
        <v/>
      </c>
    </row>
    <row r="1576" spans="1:13" x14ac:dyDescent="0.25">
      <c r="A1576" s="15" t="str">
        <f t="shared" si="48"/>
        <v/>
      </c>
      <c r="B1576" s="25" t="str">
        <f t="shared" si="49"/>
        <v/>
      </c>
      <c r="C1576" s="3" t="str">
        <f>IF(Table1[[#This Row],[Tesouro Prefixado]]="","",(B1576+1)^(1/252))</f>
        <v/>
      </c>
      <c r="D1576" s="2" t="str">
        <f>IF(Table1[[#This Row],[Column2]]="","",(1+D1575)*(C1576)-1)</f>
        <v/>
      </c>
      <c r="E1576" s="1" t="str">
        <f>IF(Table1[[#This Row],[Column1]]="","",VLOOKUP(A1576,COPOMs!B:E,4)+prêmio_de_risco)</f>
        <v/>
      </c>
      <c r="F1576" s="3" t="str">
        <f>IF(Table1[[#This Row],[Tesouro Selic: Cenário 1]]="","",(E1576+1)^(1/252))</f>
        <v/>
      </c>
      <c r="G1576" s="2" t="str">
        <f>IF(Table1[[#This Row],[Column4]]="","",(1+G1575)*(F1576)-1)</f>
        <v/>
      </c>
      <c r="H1576" s="1" t="str">
        <f>IF(Table1[[#This Row],[Column1]]="","",VLOOKUP(A1576,COPOMs!B:H,7)+prêmio_de_risco)</f>
        <v/>
      </c>
      <c r="I1576" s="3" t="str">
        <f>IF(Table1[[#This Row],[Tesouro Selic: Cenário 2]]="","",(H1576+1)^(1/252))</f>
        <v/>
      </c>
      <c r="J1576" s="2" t="str">
        <f>IF(Table1[[#This Row],[Column6]]="","",(1+J1575)*(I1576)-1)</f>
        <v/>
      </c>
      <c r="K1576" s="1" t="str">
        <f>IF(Table1[[#This Row],[Column1]]="","",VLOOKUP(A1576,COPOMs!B:K,10)+prêmio_de_risco)</f>
        <v/>
      </c>
      <c r="L1576" s="3" t="str">
        <f>IF(Table1[[#This Row],[Tesouro Selic: Cenário 3]]="","",(K1576+1)^(1/252))</f>
        <v/>
      </c>
      <c r="M1576" s="2" t="str">
        <f>IF(Table1[[#This Row],[Column8]]="","",(1+M1575)*(L1576)-1)</f>
        <v/>
      </c>
    </row>
    <row r="1577" spans="1:13" x14ac:dyDescent="0.25">
      <c r="A1577" s="15" t="str">
        <f t="shared" si="48"/>
        <v/>
      </c>
      <c r="B1577" s="25" t="str">
        <f t="shared" si="49"/>
        <v/>
      </c>
      <c r="C1577" s="3" t="str">
        <f>IF(Table1[[#This Row],[Tesouro Prefixado]]="","",(B1577+1)^(1/252))</f>
        <v/>
      </c>
      <c r="D1577" s="2" t="str">
        <f>IF(Table1[[#This Row],[Column2]]="","",(1+D1576)*(C1577)-1)</f>
        <v/>
      </c>
      <c r="E1577" s="1" t="str">
        <f>IF(Table1[[#This Row],[Column1]]="","",VLOOKUP(A1577,COPOMs!B:E,4)+prêmio_de_risco)</f>
        <v/>
      </c>
      <c r="F1577" s="3" t="str">
        <f>IF(Table1[[#This Row],[Tesouro Selic: Cenário 1]]="","",(E1577+1)^(1/252))</f>
        <v/>
      </c>
      <c r="G1577" s="2" t="str">
        <f>IF(Table1[[#This Row],[Column4]]="","",(1+G1576)*(F1577)-1)</f>
        <v/>
      </c>
      <c r="H1577" s="1" t="str">
        <f>IF(Table1[[#This Row],[Column1]]="","",VLOOKUP(A1577,COPOMs!B:H,7)+prêmio_de_risco)</f>
        <v/>
      </c>
      <c r="I1577" s="3" t="str">
        <f>IF(Table1[[#This Row],[Tesouro Selic: Cenário 2]]="","",(H1577+1)^(1/252))</f>
        <v/>
      </c>
      <c r="J1577" s="2" t="str">
        <f>IF(Table1[[#This Row],[Column6]]="","",(1+J1576)*(I1577)-1)</f>
        <v/>
      </c>
      <c r="K1577" s="1" t="str">
        <f>IF(Table1[[#This Row],[Column1]]="","",VLOOKUP(A1577,COPOMs!B:K,10)+prêmio_de_risco)</f>
        <v/>
      </c>
      <c r="L1577" s="3" t="str">
        <f>IF(Table1[[#This Row],[Tesouro Selic: Cenário 3]]="","",(K1577+1)^(1/252))</f>
        <v/>
      </c>
      <c r="M1577" s="2" t="str">
        <f>IF(Table1[[#This Row],[Column8]]="","",(1+M1576)*(L1577)-1)</f>
        <v/>
      </c>
    </row>
    <row r="1578" spans="1:13" x14ac:dyDescent="0.25">
      <c r="A1578" s="15" t="str">
        <f t="shared" si="48"/>
        <v/>
      </c>
      <c r="B1578" s="25" t="str">
        <f t="shared" si="49"/>
        <v/>
      </c>
      <c r="C1578" s="3" t="str">
        <f>IF(Table1[[#This Row],[Tesouro Prefixado]]="","",(B1578+1)^(1/252))</f>
        <v/>
      </c>
      <c r="D1578" s="2" t="str">
        <f>IF(Table1[[#This Row],[Column2]]="","",(1+D1577)*(C1578)-1)</f>
        <v/>
      </c>
      <c r="E1578" s="1" t="str">
        <f>IF(Table1[[#This Row],[Column1]]="","",VLOOKUP(A1578,COPOMs!B:E,4)+prêmio_de_risco)</f>
        <v/>
      </c>
      <c r="F1578" s="3" t="str">
        <f>IF(Table1[[#This Row],[Tesouro Selic: Cenário 1]]="","",(E1578+1)^(1/252))</f>
        <v/>
      </c>
      <c r="G1578" s="2" t="str">
        <f>IF(Table1[[#This Row],[Column4]]="","",(1+G1577)*(F1578)-1)</f>
        <v/>
      </c>
      <c r="H1578" s="1" t="str">
        <f>IF(Table1[[#This Row],[Column1]]="","",VLOOKUP(A1578,COPOMs!B:H,7)+prêmio_de_risco)</f>
        <v/>
      </c>
      <c r="I1578" s="3" t="str">
        <f>IF(Table1[[#This Row],[Tesouro Selic: Cenário 2]]="","",(H1578+1)^(1/252))</f>
        <v/>
      </c>
      <c r="J1578" s="2" t="str">
        <f>IF(Table1[[#This Row],[Column6]]="","",(1+J1577)*(I1578)-1)</f>
        <v/>
      </c>
      <c r="K1578" s="1" t="str">
        <f>IF(Table1[[#This Row],[Column1]]="","",VLOOKUP(A1578,COPOMs!B:K,10)+prêmio_de_risco)</f>
        <v/>
      </c>
      <c r="L1578" s="3" t="str">
        <f>IF(Table1[[#This Row],[Tesouro Selic: Cenário 3]]="","",(K1578+1)^(1/252))</f>
        <v/>
      </c>
      <c r="M1578" s="2" t="str">
        <f>IF(Table1[[#This Row],[Column8]]="","",(1+M1577)*(L1578)-1)</f>
        <v/>
      </c>
    </row>
    <row r="1579" spans="1:13" x14ac:dyDescent="0.25">
      <c r="A1579" s="15" t="str">
        <f t="shared" si="48"/>
        <v/>
      </c>
      <c r="B1579" s="25" t="str">
        <f t="shared" si="49"/>
        <v/>
      </c>
      <c r="C1579" s="3" t="str">
        <f>IF(Table1[[#This Row],[Tesouro Prefixado]]="","",(B1579+1)^(1/252))</f>
        <v/>
      </c>
      <c r="D1579" s="2" t="str">
        <f>IF(Table1[[#This Row],[Column2]]="","",(1+D1578)*(C1579)-1)</f>
        <v/>
      </c>
      <c r="E1579" s="1" t="str">
        <f>IF(Table1[[#This Row],[Column1]]="","",VLOOKUP(A1579,COPOMs!B:E,4)+prêmio_de_risco)</f>
        <v/>
      </c>
      <c r="F1579" s="3" t="str">
        <f>IF(Table1[[#This Row],[Tesouro Selic: Cenário 1]]="","",(E1579+1)^(1/252))</f>
        <v/>
      </c>
      <c r="G1579" s="2" t="str">
        <f>IF(Table1[[#This Row],[Column4]]="","",(1+G1578)*(F1579)-1)</f>
        <v/>
      </c>
      <c r="H1579" s="1" t="str">
        <f>IF(Table1[[#This Row],[Column1]]="","",VLOOKUP(A1579,COPOMs!B:H,7)+prêmio_de_risco)</f>
        <v/>
      </c>
      <c r="I1579" s="3" t="str">
        <f>IF(Table1[[#This Row],[Tesouro Selic: Cenário 2]]="","",(H1579+1)^(1/252))</f>
        <v/>
      </c>
      <c r="J1579" s="2" t="str">
        <f>IF(Table1[[#This Row],[Column6]]="","",(1+J1578)*(I1579)-1)</f>
        <v/>
      </c>
      <c r="K1579" s="1" t="str">
        <f>IF(Table1[[#This Row],[Column1]]="","",VLOOKUP(A1579,COPOMs!B:K,10)+prêmio_de_risco)</f>
        <v/>
      </c>
      <c r="L1579" s="3" t="str">
        <f>IF(Table1[[#This Row],[Tesouro Selic: Cenário 3]]="","",(K1579+1)^(1/252))</f>
        <v/>
      </c>
      <c r="M1579" s="2" t="str">
        <f>IF(Table1[[#This Row],[Column8]]="","",(1+M1578)*(L1579)-1)</f>
        <v/>
      </c>
    </row>
    <row r="1580" spans="1:13" x14ac:dyDescent="0.25">
      <c r="A1580" s="15" t="str">
        <f t="shared" si="48"/>
        <v/>
      </c>
      <c r="B1580" s="25" t="str">
        <f t="shared" si="49"/>
        <v/>
      </c>
      <c r="C1580" s="3" t="str">
        <f>IF(Table1[[#This Row],[Tesouro Prefixado]]="","",(B1580+1)^(1/252))</f>
        <v/>
      </c>
      <c r="D1580" s="2" t="str">
        <f>IF(Table1[[#This Row],[Column2]]="","",(1+D1579)*(C1580)-1)</f>
        <v/>
      </c>
      <c r="E1580" s="1" t="str">
        <f>IF(Table1[[#This Row],[Column1]]="","",VLOOKUP(A1580,COPOMs!B:E,4)+prêmio_de_risco)</f>
        <v/>
      </c>
      <c r="F1580" s="3" t="str">
        <f>IF(Table1[[#This Row],[Tesouro Selic: Cenário 1]]="","",(E1580+1)^(1/252))</f>
        <v/>
      </c>
      <c r="G1580" s="2" t="str">
        <f>IF(Table1[[#This Row],[Column4]]="","",(1+G1579)*(F1580)-1)</f>
        <v/>
      </c>
      <c r="H1580" s="1" t="str">
        <f>IF(Table1[[#This Row],[Column1]]="","",VLOOKUP(A1580,COPOMs!B:H,7)+prêmio_de_risco)</f>
        <v/>
      </c>
      <c r="I1580" s="3" t="str">
        <f>IF(Table1[[#This Row],[Tesouro Selic: Cenário 2]]="","",(H1580+1)^(1/252))</f>
        <v/>
      </c>
      <c r="J1580" s="2" t="str">
        <f>IF(Table1[[#This Row],[Column6]]="","",(1+J1579)*(I1580)-1)</f>
        <v/>
      </c>
      <c r="K1580" s="1" t="str">
        <f>IF(Table1[[#This Row],[Column1]]="","",VLOOKUP(A1580,COPOMs!B:K,10)+prêmio_de_risco)</f>
        <v/>
      </c>
      <c r="L1580" s="3" t="str">
        <f>IF(Table1[[#This Row],[Tesouro Selic: Cenário 3]]="","",(K1580+1)^(1/252))</f>
        <v/>
      </c>
      <c r="M1580" s="2" t="str">
        <f>IF(Table1[[#This Row],[Column8]]="","",(1+M1579)*(L1580)-1)</f>
        <v/>
      </c>
    </row>
    <row r="1581" spans="1:13" x14ac:dyDescent="0.25">
      <c r="A1581" s="15" t="str">
        <f t="shared" si="48"/>
        <v/>
      </c>
      <c r="B1581" s="25" t="str">
        <f t="shared" si="49"/>
        <v/>
      </c>
      <c r="C1581" s="3" t="str">
        <f>IF(Table1[[#This Row],[Tesouro Prefixado]]="","",(B1581+1)^(1/252))</f>
        <v/>
      </c>
      <c r="D1581" s="2" t="str">
        <f>IF(Table1[[#This Row],[Column2]]="","",(1+D1580)*(C1581)-1)</f>
        <v/>
      </c>
      <c r="E1581" s="1" t="str">
        <f>IF(Table1[[#This Row],[Column1]]="","",VLOOKUP(A1581,COPOMs!B:E,4)+prêmio_de_risco)</f>
        <v/>
      </c>
      <c r="F1581" s="3" t="str">
        <f>IF(Table1[[#This Row],[Tesouro Selic: Cenário 1]]="","",(E1581+1)^(1/252))</f>
        <v/>
      </c>
      <c r="G1581" s="2" t="str">
        <f>IF(Table1[[#This Row],[Column4]]="","",(1+G1580)*(F1581)-1)</f>
        <v/>
      </c>
      <c r="H1581" s="1" t="str">
        <f>IF(Table1[[#This Row],[Column1]]="","",VLOOKUP(A1581,COPOMs!B:H,7)+prêmio_de_risco)</f>
        <v/>
      </c>
      <c r="I1581" s="3" t="str">
        <f>IF(Table1[[#This Row],[Tesouro Selic: Cenário 2]]="","",(H1581+1)^(1/252))</f>
        <v/>
      </c>
      <c r="J1581" s="2" t="str">
        <f>IF(Table1[[#This Row],[Column6]]="","",(1+J1580)*(I1581)-1)</f>
        <v/>
      </c>
      <c r="K1581" s="1" t="str">
        <f>IF(Table1[[#This Row],[Column1]]="","",VLOOKUP(A1581,COPOMs!B:K,10)+prêmio_de_risco)</f>
        <v/>
      </c>
      <c r="L1581" s="3" t="str">
        <f>IF(Table1[[#This Row],[Tesouro Selic: Cenário 3]]="","",(K1581+1)^(1/252))</f>
        <v/>
      </c>
      <c r="M1581" s="2" t="str">
        <f>IF(Table1[[#This Row],[Column8]]="","",(1+M1580)*(L1581)-1)</f>
        <v/>
      </c>
    </row>
    <row r="1582" spans="1:13" x14ac:dyDescent="0.25">
      <c r="A1582" s="15" t="str">
        <f t="shared" si="48"/>
        <v/>
      </c>
      <c r="B1582" s="25" t="str">
        <f t="shared" si="49"/>
        <v/>
      </c>
      <c r="C1582" s="3" t="str">
        <f>IF(Table1[[#This Row],[Tesouro Prefixado]]="","",(B1582+1)^(1/252))</f>
        <v/>
      </c>
      <c r="D1582" s="2" t="str">
        <f>IF(Table1[[#This Row],[Column2]]="","",(1+D1581)*(C1582)-1)</f>
        <v/>
      </c>
      <c r="E1582" s="1" t="str">
        <f>IF(Table1[[#This Row],[Column1]]="","",VLOOKUP(A1582,COPOMs!B:E,4)+prêmio_de_risco)</f>
        <v/>
      </c>
      <c r="F1582" s="3" t="str">
        <f>IF(Table1[[#This Row],[Tesouro Selic: Cenário 1]]="","",(E1582+1)^(1/252))</f>
        <v/>
      </c>
      <c r="G1582" s="2" t="str">
        <f>IF(Table1[[#This Row],[Column4]]="","",(1+G1581)*(F1582)-1)</f>
        <v/>
      </c>
      <c r="H1582" s="1" t="str">
        <f>IF(Table1[[#This Row],[Column1]]="","",VLOOKUP(A1582,COPOMs!B:H,7)+prêmio_de_risco)</f>
        <v/>
      </c>
      <c r="I1582" s="3" t="str">
        <f>IF(Table1[[#This Row],[Tesouro Selic: Cenário 2]]="","",(H1582+1)^(1/252))</f>
        <v/>
      </c>
      <c r="J1582" s="2" t="str">
        <f>IF(Table1[[#This Row],[Column6]]="","",(1+J1581)*(I1582)-1)</f>
        <v/>
      </c>
      <c r="K1582" s="1" t="str">
        <f>IF(Table1[[#This Row],[Column1]]="","",VLOOKUP(A1582,COPOMs!B:K,10)+prêmio_de_risco)</f>
        <v/>
      </c>
      <c r="L1582" s="3" t="str">
        <f>IF(Table1[[#This Row],[Tesouro Selic: Cenário 3]]="","",(K1582+1)^(1/252))</f>
        <v/>
      </c>
      <c r="M1582" s="2" t="str">
        <f>IF(Table1[[#This Row],[Column8]]="","",(1+M1581)*(L1582)-1)</f>
        <v/>
      </c>
    </row>
    <row r="1583" spans="1:13" x14ac:dyDescent="0.25">
      <c r="A1583" s="15" t="str">
        <f t="shared" si="48"/>
        <v/>
      </c>
      <c r="B1583" s="25" t="str">
        <f t="shared" si="49"/>
        <v/>
      </c>
      <c r="C1583" s="3" t="str">
        <f>IF(Table1[[#This Row],[Tesouro Prefixado]]="","",(B1583+1)^(1/252))</f>
        <v/>
      </c>
      <c r="D1583" s="2" t="str">
        <f>IF(Table1[[#This Row],[Column2]]="","",(1+D1582)*(C1583)-1)</f>
        <v/>
      </c>
      <c r="E1583" s="1" t="str">
        <f>IF(Table1[[#This Row],[Column1]]="","",VLOOKUP(A1583,COPOMs!B:E,4)+prêmio_de_risco)</f>
        <v/>
      </c>
      <c r="F1583" s="3" t="str">
        <f>IF(Table1[[#This Row],[Tesouro Selic: Cenário 1]]="","",(E1583+1)^(1/252))</f>
        <v/>
      </c>
      <c r="G1583" s="2" t="str">
        <f>IF(Table1[[#This Row],[Column4]]="","",(1+G1582)*(F1583)-1)</f>
        <v/>
      </c>
      <c r="H1583" s="1" t="str">
        <f>IF(Table1[[#This Row],[Column1]]="","",VLOOKUP(A1583,COPOMs!B:H,7)+prêmio_de_risco)</f>
        <v/>
      </c>
      <c r="I1583" s="3" t="str">
        <f>IF(Table1[[#This Row],[Tesouro Selic: Cenário 2]]="","",(H1583+1)^(1/252))</f>
        <v/>
      </c>
      <c r="J1583" s="2" t="str">
        <f>IF(Table1[[#This Row],[Column6]]="","",(1+J1582)*(I1583)-1)</f>
        <v/>
      </c>
      <c r="K1583" s="1" t="str">
        <f>IF(Table1[[#This Row],[Column1]]="","",VLOOKUP(A1583,COPOMs!B:K,10)+prêmio_de_risco)</f>
        <v/>
      </c>
      <c r="L1583" s="3" t="str">
        <f>IF(Table1[[#This Row],[Tesouro Selic: Cenário 3]]="","",(K1583+1)^(1/252))</f>
        <v/>
      </c>
      <c r="M1583" s="2" t="str">
        <f>IF(Table1[[#This Row],[Column8]]="","",(1+M1582)*(L1583)-1)</f>
        <v/>
      </c>
    </row>
    <row r="1584" spans="1:13" x14ac:dyDescent="0.25">
      <c r="A1584" s="15" t="str">
        <f t="shared" si="48"/>
        <v/>
      </c>
      <c r="B1584" s="25" t="str">
        <f t="shared" si="49"/>
        <v/>
      </c>
      <c r="C1584" s="3" t="str">
        <f>IF(Table1[[#This Row],[Tesouro Prefixado]]="","",(B1584+1)^(1/252))</f>
        <v/>
      </c>
      <c r="D1584" s="2" t="str">
        <f>IF(Table1[[#This Row],[Column2]]="","",(1+D1583)*(C1584)-1)</f>
        <v/>
      </c>
      <c r="E1584" s="1" t="str">
        <f>IF(Table1[[#This Row],[Column1]]="","",VLOOKUP(A1584,COPOMs!B:E,4)+prêmio_de_risco)</f>
        <v/>
      </c>
      <c r="F1584" s="3" t="str">
        <f>IF(Table1[[#This Row],[Tesouro Selic: Cenário 1]]="","",(E1584+1)^(1/252))</f>
        <v/>
      </c>
      <c r="G1584" s="2" t="str">
        <f>IF(Table1[[#This Row],[Column4]]="","",(1+G1583)*(F1584)-1)</f>
        <v/>
      </c>
      <c r="H1584" s="1" t="str">
        <f>IF(Table1[[#This Row],[Column1]]="","",VLOOKUP(A1584,COPOMs!B:H,7)+prêmio_de_risco)</f>
        <v/>
      </c>
      <c r="I1584" s="3" t="str">
        <f>IF(Table1[[#This Row],[Tesouro Selic: Cenário 2]]="","",(H1584+1)^(1/252))</f>
        <v/>
      </c>
      <c r="J1584" s="2" t="str">
        <f>IF(Table1[[#This Row],[Column6]]="","",(1+J1583)*(I1584)-1)</f>
        <v/>
      </c>
      <c r="K1584" s="1" t="str">
        <f>IF(Table1[[#This Row],[Column1]]="","",VLOOKUP(A1584,COPOMs!B:K,10)+prêmio_de_risco)</f>
        <v/>
      </c>
      <c r="L1584" s="3" t="str">
        <f>IF(Table1[[#This Row],[Tesouro Selic: Cenário 3]]="","",(K1584+1)^(1/252))</f>
        <v/>
      </c>
      <c r="M1584" s="2" t="str">
        <f>IF(Table1[[#This Row],[Column8]]="","",(1+M1583)*(L1584)-1)</f>
        <v/>
      </c>
    </row>
    <row r="1585" spans="1:13" x14ac:dyDescent="0.25">
      <c r="A1585" s="15" t="str">
        <f t="shared" si="48"/>
        <v/>
      </c>
      <c r="B1585" s="25" t="str">
        <f t="shared" si="49"/>
        <v/>
      </c>
      <c r="C1585" s="3" t="str">
        <f>IF(Table1[[#This Row],[Tesouro Prefixado]]="","",(B1585+1)^(1/252))</f>
        <v/>
      </c>
      <c r="D1585" s="2" t="str">
        <f>IF(Table1[[#This Row],[Column2]]="","",(1+D1584)*(C1585)-1)</f>
        <v/>
      </c>
      <c r="E1585" s="1" t="str">
        <f>IF(Table1[[#This Row],[Column1]]="","",VLOOKUP(A1585,COPOMs!B:E,4)+prêmio_de_risco)</f>
        <v/>
      </c>
      <c r="F1585" s="3" t="str">
        <f>IF(Table1[[#This Row],[Tesouro Selic: Cenário 1]]="","",(E1585+1)^(1/252))</f>
        <v/>
      </c>
      <c r="G1585" s="2" t="str">
        <f>IF(Table1[[#This Row],[Column4]]="","",(1+G1584)*(F1585)-1)</f>
        <v/>
      </c>
      <c r="H1585" s="1" t="str">
        <f>IF(Table1[[#This Row],[Column1]]="","",VLOOKUP(A1585,COPOMs!B:H,7)+prêmio_de_risco)</f>
        <v/>
      </c>
      <c r="I1585" s="3" t="str">
        <f>IF(Table1[[#This Row],[Tesouro Selic: Cenário 2]]="","",(H1585+1)^(1/252))</f>
        <v/>
      </c>
      <c r="J1585" s="2" t="str">
        <f>IF(Table1[[#This Row],[Column6]]="","",(1+J1584)*(I1585)-1)</f>
        <v/>
      </c>
      <c r="K1585" s="1" t="str">
        <f>IF(Table1[[#This Row],[Column1]]="","",VLOOKUP(A1585,COPOMs!B:K,10)+prêmio_de_risco)</f>
        <v/>
      </c>
      <c r="L1585" s="3" t="str">
        <f>IF(Table1[[#This Row],[Tesouro Selic: Cenário 3]]="","",(K1585+1)^(1/252))</f>
        <v/>
      </c>
      <c r="M1585" s="2" t="str">
        <f>IF(Table1[[#This Row],[Column8]]="","",(1+M1584)*(L1585)-1)</f>
        <v/>
      </c>
    </row>
    <row r="1586" spans="1:13" x14ac:dyDescent="0.25">
      <c r="A1586" s="15" t="str">
        <f t="shared" si="48"/>
        <v/>
      </c>
      <c r="B1586" s="25" t="str">
        <f t="shared" si="49"/>
        <v/>
      </c>
      <c r="C1586" s="3" t="str">
        <f>IF(Table1[[#This Row],[Tesouro Prefixado]]="","",(B1586+1)^(1/252))</f>
        <v/>
      </c>
      <c r="D1586" s="2" t="str">
        <f>IF(Table1[[#This Row],[Column2]]="","",(1+D1585)*(C1586)-1)</f>
        <v/>
      </c>
      <c r="E1586" s="1" t="str">
        <f>IF(Table1[[#This Row],[Column1]]="","",VLOOKUP(A1586,COPOMs!B:E,4)+prêmio_de_risco)</f>
        <v/>
      </c>
      <c r="F1586" s="3" t="str">
        <f>IF(Table1[[#This Row],[Tesouro Selic: Cenário 1]]="","",(E1586+1)^(1/252))</f>
        <v/>
      </c>
      <c r="G1586" s="2" t="str">
        <f>IF(Table1[[#This Row],[Column4]]="","",(1+G1585)*(F1586)-1)</f>
        <v/>
      </c>
      <c r="H1586" s="1" t="str">
        <f>IF(Table1[[#This Row],[Column1]]="","",VLOOKUP(A1586,COPOMs!B:H,7)+prêmio_de_risco)</f>
        <v/>
      </c>
      <c r="I1586" s="3" t="str">
        <f>IF(Table1[[#This Row],[Tesouro Selic: Cenário 2]]="","",(H1586+1)^(1/252))</f>
        <v/>
      </c>
      <c r="J1586" s="2" t="str">
        <f>IF(Table1[[#This Row],[Column6]]="","",(1+J1585)*(I1586)-1)</f>
        <v/>
      </c>
      <c r="K1586" s="1" t="str">
        <f>IF(Table1[[#This Row],[Column1]]="","",VLOOKUP(A1586,COPOMs!B:K,10)+prêmio_de_risco)</f>
        <v/>
      </c>
      <c r="L1586" s="3" t="str">
        <f>IF(Table1[[#This Row],[Tesouro Selic: Cenário 3]]="","",(K1586+1)^(1/252))</f>
        <v/>
      </c>
      <c r="M1586" s="2" t="str">
        <f>IF(Table1[[#This Row],[Column8]]="","",(1+M1585)*(L1586)-1)</f>
        <v/>
      </c>
    </row>
    <row r="1587" spans="1:13" x14ac:dyDescent="0.25">
      <c r="A1587" s="15" t="str">
        <f t="shared" si="48"/>
        <v/>
      </c>
      <c r="B1587" s="25" t="str">
        <f t="shared" si="49"/>
        <v/>
      </c>
      <c r="C1587" s="3" t="str">
        <f>IF(Table1[[#This Row],[Tesouro Prefixado]]="","",(B1587+1)^(1/252))</f>
        <v/>
      </c>
      <c r="D1587" s="2" t="str">
        <f>IF(Table1[[#This Row],[Column2]]="","",(1+D1586)*(C1587)-1)</f>
        <v/>
      </c>
      <c r="E1587" s="1" t="str">
        <f>IF(Table1[[#This Row],[Column1]]="","",VLOOKUP(A1587,COPOMs!B:E,4)+prêmio_de_risco)</f>
        <v/>
      </c>
      <c r="F1587" s="3" t="str">
        <f>IF(Table1[[#This Row],[Tesouro Selic: Cenário 1]]="","",(E1587+1)^(1/252))</f>
        <v/>
      </c>
      <c r="G1587" s="2" t="str">
        <f>IF(Table1[[#This Row],[Column4]]="","",(1+G1586)*(F1587)-1)</f>
        <v/>
      </c>
      <c r="H1587" s="1" t="str">
        <f>IF(Table1[[#This Row],[Column1]]="","",VLOOKUP(A1587,COPOMs!B:H,7)+prêmio_de_risco)</f>
        <v/>
      </c>
      <c r="I1587" s="3" t="str">
        <f>IF(Table1[[#This Row],[Tesouro Selic: Cenário 2]]="","",(H1587+1)^(1/252))</f>
        <v/>
      </c>
      <c r="J1587" s="2" t="str">
        <f>IF(Table1[[#This Row],[Column6]]="","",(1+J1586)*(I1587)-1)</f>
        <v/>
      </c>
      <c r="K1587" s="1" t="str">
        <f>IF(Table1[[#This Row],[Column1]]="","",VLOOKUP(A1587,COPOMs!B:K,10)+prêmio_de_risco)</f>
        <v/>
      </c>
      <c r="L1587" s="3" t="str">
        <f>IF(Table1[[#This Row],[Tesouro Selic: Cenário 3]]="","",(K1587+1)^(1/252))</f>
        <v/>
      </c>
      <c r="M1587" s="2" t="str">
        <f>IF(Table1[[#This Row],[Column8]]="","",(1+M1586)*(L1587)-1)</f>
        <v/>
      </c>
    </row>
    <row r="1588" spans="1:13" x14ac:dyDescent="0.25">
      <c r="A1588" s="15" t="str">
        <f t="shared" si="48"/>
        <v/>
      </c>
      <c r="B1588" s="25" t="str">
        <f t="shared" si="49"/>
        <v/>
      </c>
      <c r="C1588" s="3" t="str">
        <f>IF(Table1[[#This Row],[Tesouro Prefixado]]="","",(B1588+1)^(1/252))</f>
        <v/>
      </c>
      <c r="D1588" s="2" t="str">
        <f>IF(Table1[[#This Row],[Column2]]="","",(1+D1587)*(C1588)-1)</f>
        <v/>
      </c>
      <c r="E1588" s="1" t="str">
        <f>IF(Table1[[#This Row],[Column1]]="","",VLOOKUP(A1588,COPOMs!B:E,4)+prêmio_de_risco)</f>
        <v/>
      </c>
      <c r="F1588" s="3" t="str">
        <f>IF(Table1[[#This Row],[Tesouro Selic: Cenário 1]]="","",(E1588+1)^(1/252))</f>
        <v/>
      </c>
      <c r="G1588" s="2" t="str">
        <f>IF(Table1[[#This Row],[Column4]]="","",(1+G1587)*(F1588)-1)</f>
        <v/>
      </c>
      <c r="H1588" s="1" t="str">
        <f>IF(Table1[[#This Row],[Column1]]="","",VLOOKUP(A1588,COPOMs!B:H,7)+prêmio_de_risco)</f>
        <v/>
      </c>
      <c r="I1588" s="3" t="str">
        <f>IF(Table1[[#This Row],[Tesouro Selic: Cenário 2]]="","",(H1588+1)^(1/252))</f>
        <v/>
      </c>
      <c r="J1588" s="2" t="str">
        <f>IF(Table1[[#This Row],[Column6]]="","",(1+J1587)*(I1588)-1)</f>
        <v/>
      </c>
      <c r="K1588" s="1" t="str">
        <f>IF(Table1[[#This Row],[Column1]]="","",VLOOKUP(A1588,COPOMs!B:K,10)+prêmio_de_risco)</f>
        <v/>
      </c>
      <c r="L1588" s="3" t="str">
        <f>IF(Table1[[#This Row],[Tesouro Selic: Cenário 3]]="","",(K1588+1)^(1/252))</f>
        <v/>
      </c>
      <c r="M1588" s="2" t="str">
        <f>IF(Table1[[#This Row],[Column8]]="","",(1+M1587)*(L1588)-1)</f>
        <v/>
      </c>
    </row>
    <row r="1589" spans="1:13" x14ac:dyDescent="0.25">
      <c r="A1589" s="15" t="str">
        <f t="shared" si="48"/>
        <v/>
      </c>
      <c r="B1589" s="25" t="str">
        <f t="shared" si="49"/>
        <v/>
      </c>
      <c r="C1589" s="3" t="str">
        <f>IF(Table1[[#This Row],[Tesouro Prefixado]]="","",(B1589+1)^(1/252))</f>
        <v/>
      </c>
      <c r="D1589" s="2" t="str">
        <f>IF(Table1[[#This Row],[Column2]]="","",(1+D1588)*(C1589)-1)</f>
        <v/>
      </c>
      <c r="E1589" s="1" t="str">
        <f>IF(Table1[[#This Row],[Column1]]="","",VLOOKUP(A1589,COPOMs!B:E,4)+prêmio_de_risco)</f>
        <v/>
      </c>
      <c r="F1589" s="3" t="str">
        <f>IF(Table1[[#This Row],[Tesouro Selic: Cenário 1]]="","",(E1589+1)^(1/252))</f>
        <v/>
      </c>
      <c r="G1589" s="2" t="str">
        <f>IF(Table1[[#This Row],[Column4]]="","",(1+G1588)*(F1589)-1)</f>
        <v/>
      </c>
      <c r="H1589" s="1" t="str">
        <f>IF(Table1[[#This Row],[Column1]]="","",VLOOKUP(A1589,COPOMs!B:H,7)+prêmio_de_risco)</f>
        <v/>
      </c>
      <c r="I1589" s="3" t="str">
        <f>IF(Table1[[#This Row],[Tesouro Selic: Cenário 2]]="","",(H1589+1)^(1/252))</f>
        <v/>
      </c>
      <c r="J1589" s="2" t="str">
        <f>IF(Table1[[#This Row],[Column6]]="","",(1+J1588)*(I1589)-1)</f>
        <v/>
      </c>
      <c r="K1589" s="1" t="str">
        <f>IF(Table1[[#This Row],[Column1]]="","",VLOOKUP(A1589,COPOMs!B:K,10)+prêmio_de_risco)</f>
        <v/>
      </c>
      <c r="L1589" s="3" t="str">
        <f>IF(Table1[[#This Row],[Tesouro Selic: Cenário 3]]="","",(K1589+1)^(1/252))</f>
        <v/>
      </c>
      <c r="M1589" s="2" t="str">
        <f>IF(Table1[[#This Row],[Column8]]="","",(1+M1588)*(L1589)-1)</f>
        <v/>
      </c>
    </row>
    <row r="1590" spans="1:13" x14ac:dyDescent="0.25">
      <c r="A1590" s="15" t="str">
        <f t="shared" si="48"/>
        <v/>
      </c>
      <c r="B1590" s="25" t="str">
        <f t="shared" si="49"/>
        <v/>
      </c>
      <c r="C1590" s="3" t="str">
        <f>IF(Table1[[#This Row],[Tesouro Prefixado]]="","",(B1590+1)^(1/252))</f>
        <v/>
      </c>
      <c r="D1590" s="2" t="str">
        <f>IF(Table1[[#This Row],[Column2]]="","",(1+D1589)*(C1590)-1)</f>
        <v/>
      </c>
      <c r="E1590" s="1" t="str">
        <f>IF(Table1[[#This Row],[Column1]]="","",VLOOKUP(A1590,COPOMs!B:E,4)+prêmio_de_risco)</f>
        <v/>
      </c>
      <c r="F1590" s="3" t="str">
        <f>IF(Table1[[#This Row],[Tesouro Selic: Cenário 1]]="","",(E1590+1)^(1/252))</f>
        <v/>
      </c>
      <c r="G1590" s="2" t="str">
        <f>IF(Table1[[#This Row],[Column4]]="","",(1+G1589)*(F1590)-1)</f>
        <v/>
      </c>
      <c r="H1590" s="1" t="str">
        <f>IF(Table1[[#This Row],[Column1]]="","",VLOOKUP(A1590,COPOMs!B:H,7)+prêmio_de_risco)</f>
        <v/>
      </c>
      <c r="I1590" s="3" t="str">
        <f>IF(Table1[[#This Row],[Tesouro Selic: Cenário 2]]="","",(H1590+1)^(1/252))</f>
        <v/>
      </c>
      <c r="J1590" s="2" t="str">
        <f>IF(Table1[[#This Row],[Column6]]="","",(1+J1589)*(I1590)-1)</f>
        <v/>
      </c>
      <c r="K1590" s="1" t="str">
        <f>IF(Table1[[#This Row],[Column1]]="","",VLOOKUP(A1590,COPOMs!B:K,10)+prêmio_de_risco)</f>
        <v/>
      </c>
      <c r="L1590" s="3" t="str">
        <f>IF(Table1[[#This Row],[Tesouro Selic: Cenário 3]]="","",(K1590+1)^(1/252))</f>
        <v/>
      </c>
      <c r="M1590" s="2" t="str">
        <f>IF(Table1[[#This Row],[Column8]]="","",(1+M1589)*(L1590)-1)</f>
        <v/>
      </c>
    </row>
    <row r="1591" spans="1:13" x14ac:dyDescent="0.25">
      <c r="A1591" s="15" t="str">
        <f t="shared" si="48"/>
        <v/>
      </c>
      <c r="B1591" s="25" t="str">
        <f t="shared" si="49"/>
        <v/>
      </c>
      <c r="C1591" s="3" t="str">
        <f>IF(Table1[[#This Row],[Tesouro Prefixado]]="","",(B1591+1)^(1/252))</f>
        <v/>
      </c>
      <c r="D1591" s="2" t="str">
        <f>IF(Table1[[#This Row],[Column2]]="","",(1+D1590)*(C1591)-1)</f>
        <v/>
      </c>
      <c r="E1591" s="1" t="str">
        <f>IF(Table1[[#This Row],[Column1]]="","",VLOOKUP(A1591,COPOMs!B:E,4)+prêmio_de_risco)</f>
        <v/>
      </c>
      <c r="F1591" s="3" t="str">
        <f>IF(Table1[[#This Row],[Tesouro Selic: Cenário 1]]="","",(E1591+1)^(1/252))</f>
        <v/>
      </c>
      <c r="G1591" s="2" t="str">
        <f>IF(Table1[[#This Row],[Column4]]="","",(1+G1590)*(F1591)-1)</f>
        <v/>
      </c>
      <c r="H1591" s="1" t="str">
        <f>IF(Table1[[#This Row],[Column1]]="","",VLOOKUP(A1591,COPOMs!B:H,7)+prêmio_de_risco)</f>
        <v/>
      </c>
      <c r="I1591" s="3" t="str">
        <f>IF(Table1[[#This Row],[Tesouro Selic: Cenário 2]]="","",(H1591+1)^(1/252))</f>
        <v/>
      </c>
      <c r="J1591" s="2" t="str">
        <f>IF(Table1[[#This Row],[Column6]]="","",(1+J1590)*(I1591)-1)</f>
        <v/>
      </c>
      <c r="K1591" s="1" t="str">
        <f>IF(Table1[[#This Row],[Column1]]="","",VLOOKUP(A1591,COPOMs!B:K,10)+prêmio_de_risco)</f>
        <v/>
      </c>
      <c r="L1591" s="3" t="str">
        <f>IF(Table1[[#This Row],[Tesouro Selic: Cenário 3]]="","",(K1591+1)^(1/252))</f>
        <v/>
      </c>
      <c r="M1591" s="2" t="str">
        <f>IF(Table1[[#This Row],[Column8]]="","",(1+M1590)*(L1591)-1)</f>
        <v/>
      </c>
    </row>
    <row r="1592" spans="1:13" x14ac:dyDescent="0.25">
      <c r="A1592" s="15" t="str">
        <f t="shared" si="48"/>
        <v/>
      </c>
      <c r="B1592" s="25" t="str">
        <f t="shared" si="49"/>
        <v/>
      </c>
      <c r="C1592" s="3" t="str">
        <f>IF(Table1[[#This Row],[Tesouro Prefixado]]="","",(B1592+1)^(1/252))</f>
        <v/>
      </c>
      <c r="D1592" s="2" t="str">
        <f>IF(Table1[[#This Row],[Column2]]="","",(1+D1591)*(C1592)-1)</f>
        <v/>
      </c>
      <c r="E1592" s="1" t="str">
        <f>IF(Table1[[#This Row],[Column1]]="","",VLOOKUP(A1592,COPOMs!B:E,4)+prêmio_de_risco)</f>
        <v/>
      </c>
      <c r="F1592" s="3" t="str">
        <f>IF(Table1[[#This Row],[Tesouro Selic: Cenário 1]]="","",(E1592+1)^(1/252))</f>
        <v/>
      </c>
      <c r="G1592" s="2" t="str">
        <f>IF(Table1[[#This Row],[Column4]]="","",(1+G1591)*(F1592)-1)</f>
        <v/>
      </c>
      <c r="H1592" s="1" t="str">
        <f>IF(Table1[[#This Row],[Column1]]="","",VLOOKUP(A1592,COPOMs!B:H,7)+prêmio_de_risco)</f>
        <v/>
      </c>
      <c r="I1592" s="3" t="str">
        <f>IF(Table1[[#This Row],[Tesouro Selic: Cenário 2]]="","",(H1592+1)^(1/252))</f>
        <v/>
      </c>
      <c r="J1592" s="2" t="str">
        <f>IF(Table1[[#This Row],[Column6]]="","",(1+J1591)*(I1592)-1)</f>
        <v/>
      </c>
      <c r="K1592" s="1" t="str">
        <f>IF(Table1[[#This Row],[Column1]]="","",VLOOKUP(A1592,COPOMs!B:K,10)+prêmio_de_risco)</f>
        <v/>
      </c>
      <c r="L1592" s="3" t="str">
        <f>IF(Table1[[#This Row],[Tesouro Selic: Cenário 3]]="","",(K1592+1)^(1/252))</f>
        <v/>
      </c>
      <c r="M1592" s="2" t="str">
        <f>IF(Table1[[#This Row],[Column8]]="","",(1+M1591)*(L1592)-1)</f>
        <v/>
      </c>
    </row>
    <row r="1593" spans="1:13" x14ac:dyDescent="0.25">
      <c r="A1593" s="15" t="str">
        <f t="shared" si="48"/>
        <v/>
      </c>
      <c r="B1593" s="25" t="str">
        <f t="shared" si="49"/>
        <v/>
      </c>
      <c r="C1593" s="3" t="str">
        <f>IF(Table1[[#This Row],[Tesouro Prefixado]]="","",(B1593+1)^(1/252))</f>
        <v/>
      </c>
      <c r="D1593" s="2" t="str">
        <f>IF(Table1[[#This Row],[Column2]]="","",(1+D1592)*(C1593)-1)</f>
        <v/>
      </c>
      <c r="E1593" s="1" t="str">
        <f>IF(Table1[[#This Row],[Column1]]="","",VLOOKUP(A1593,COPOMs!B:E,4)+prêmio_de_risco)</f>
        <v/>
      </c>
      <c r="F1593" s="3" t="str">
        <f>IF(Table1[[#This Row],[Tesouro Selic: Cenário 1]]="","",(E1593+1)^(1/252))</f>
        <v/>
      </c>
      <c r="G1593" s="2" t="str">
        <f>IF(Table1[[#This Row],[Column4]]="","",(1+G1592)*(F1593)-1)</f>
        <v/>
      </c>
      <c r="H1593" s="1" t="str">
        <f>IF(Table1[[#This Row],[Column1]]="","",VLOOKUP(A1593,COPOMs!B:H,7)+prêmio_de_risco)</f>
        <v/>
      </c>
      <c r="I1593" s="3" t="str">
        <f>IF(Table1[[#This Row],[Tesouro Selic: Cenário 2]]="","",(H1593+1)^(1/252))</f>
        <v/>
      </c>
      <c r="J1593" s="2" t="str">
        <f>IF(Table1[[#This Row],[Column6]]="","",(1+J1592)*(I1593)-1)</f>
        <v/>
      </c>
      <c r="K1593" s="1" t="str">
        <f>IF(Table1[[#This Row],[Column1]]="","",VLOOKUP(A1593,COPOMs!B:K,10)+prêmio_de_risco)</f>
        <v/>
      </c>
      <c r="L1593" s="3" t="str">
        <f>IF(Table1[[#This Row],[Tesouro Selic: Cenário 3]]="","",(K1593+1)^(1/252))</f>
        <v/>
      </c>
      <c r="M1593" s="2" t="str">
        <f>IF(Table1[[#This Row],[Column8]]="","",(1+M1592)*(L1593)-1)</f>
        <v/>
      </c>
    </row>
    <row r="1594" spans="1:13" x14ac:dyDescent="0.25">
      <c r="A1594" s="15" t="str">
        <f t="shared" si="48"/>
        <v/>
      </c>
      <c r="B1594" s="25" t="str">
        <f t="shared" si="49"/>
        <v/>
      </c>
      <c r="C1594" s="3" t="str">
        <f>IF(Table1[[#This Row],[Tesouro Prefixado]]="","",(B1594+1)^(1/252))</f>
        <v/>
      </c>
      <c r="D1594" s="2" t="str">
        <f>IF(Table1[[#This Row],[Column2]]="","",(1+D1593)*(C1594)-1)</f>
        <v/>
      </c>
      <c r="E1594" s="1" t="str">
        <f>IF(Table1[[#This Row],[Column1]]="","",VLOOKUP(A1594,COPOMs!B:E,4)+prêmio_de_risco)</f>
        <v/>
      </c>
      <c r="F1594" s="3" t="str">
        <f>IF(Table1[[#This Row],[Tesouro Selic: Cenário 1]]="","",(E1594+1)^(1/252))</f>
        <v/>
      </c>
      <c r="G1594" s="2" t="str">
        <f>IF(Table1[[#This Row],[Column4]]="","",(1+G1593)*(F1594)-1)</f>
        <v/>
      </c>
      <c r="H1594" s="1" t="str">
        <f>IF(Table1[[#This Row],[Column1]]="","",VLOOKUP(A1594,COPOMs!B:H,7)+prêmio_de_risco)</f>
        <v/>
      </c>
      <c r="I1594" s="3" t="str">
        <f>IF(Table1[[#This Row],[Tesouro Selic: Cenário 2]]="","",(H1594+1)^(1/252))</f>
        <v/>
      </c>
      <c r="J1594" s="2" t="str">
        <f>IF(Table1[[#This Row],[Column6]]="","",(1+J1593)*(I1594)-1)</f>
        <v/>
      </c>
      <c r="K1594" s="1" t="str">
        <f>IF(Table1[[#This Row],[Column1]]="","",VLOOKUP(A1594,COPOMs!B:K,10)+prêmio_de_risco)</f>
        <v/>
      </c>
      <c r="L1594" s="3" t="str">
        <f>IF(Table1[[#This Row],[Tesouro Selic: Cenário 3]]="","",(K1594+1)^(1/252))</f>
        <v/>
      </c>
      <c r="M1594" s="2" t="str">
        <f>IF(Table1[[#This Row],[Column8]]="","",(1+M1593)*(L1594)-1)</f>
        <v/>
      </c>
    </row>
    <row r="1595" spans="1:13" x14ac:dyDescent="0.25">
      <c r="A1595" s="15" t="str">
        <f t="shared" si="48"/>
        <v/>
      </c>
      <c r="B1595" s="25" t="str">
        <f t="shared" si="49"/>
        <v/>
      </c>
      <c r="C1595" s="3" t="str">
        <f>IF(Table1[[#This Row],[Tesouro Prefixado]]="","",(B1595+1)^(1/252))</f>
        <v/>
      </c>
      <c r="D1595" s="2" t="str">
        <f>IF(Table1[[#This Row],[Column2]]="","",(1+D1594)*(C1595)-1)</f>
        <v/>
      </c>
      <c r="E1595" s="1" t="str">
        <f>IF(Table1[[#This Row],[Column1]]="","",VLOOKUP(A1595,COPOMs!B:E,4)+prêmio_de_risco)</f>
        <v/>
      </c>
      <c r="F1595" s="3" t="str">
        <f>IF(Table1[[#This Row],[Tesouro Selic: Cenário 1]]="","",(E1595+1)^(1/252))</f>
        <v/>
      </c>
      <c r="G1595" s="2" t="str">
        <f>IF(Table1[[#This Row],[Column4]]="","",(1+G1594)*(F1595)-1)</f>
        <v/>
      </c>
      <c r="H1595" s="1" t="str">
        <f>IF(Table1[[#This Row],[Column1]]="","",VLOOKUP(A1595,COPOMs!B:H,7)+prêmio_de_risco)</f>
        <v/>
      </c>
      <c r="I1595" s="3" t="str">
        <f>IF(Table1[[#This Row],[Tesouro Selic: Cenário 2]]="","",(H1595+1)^(1/252))</f>
        <v/>
      </c>
      <c r="J1595" s="2" t="str">
        <f>IF(Table1[[#This Row],[Column6]]="","",(1+J1594)*(I1595)-1)</f>
        <v/>
      </c>
      <c r="K1595" s="1" t="str">
        <f>IF(Table1[[#This Row],[Column1]]="","",VLOOKUP(A1595,COPOMs!B:K,10)+prêmio_de_risco)</f>
        <v/>
      </c>
      <c r="L1595" s="3" t="str">
        <f>IF(Table1[[#This Row],[Tesouro Selic: Cenário 3]]="","",(K1595+1)^(1/252))</f>
        <v/>
      </c>
      <c r="M1595" s="2" t="str">
        <f>IF(Table1[[#This Row],[Column8]]="","",(1+M1594)*(L1595)-1)</f>
        <v/>
      </c>
    </row>
    <row r="1596" spans="1:13" x14ac:dyDescent="0.25">
      <c r="A1596" s="15" t="str">
        <f t="shared" si="48"/>
        <v/>
      </c>
      <c r="B1596" s="25" t="str">
        <f t="shared" si="49"/>
        <v/>
      </c>
      <c r="C1596" s="3" t="str">
        <f>IF(Table1[[#This Row],[Tesouro Prefixado]]="","",(B1596+1)^(1/252))</f>
        <v/>
      </c>
      <c r="D1596" s="2" t="str">
        <f>IF(Table1[[#This Row],[Column2]]="","",(1+D1595)*(C1596)-1)</f>
        <v/>
      </c>
      <c r="E1596" s="1" t="str">
        <f>IF(Table1[[#This Row],[Column1]]="","",VLOOKUP(A1596,COPOMs!B:E,4)+prêmio_de_risco)</f>
        <v/>
      </c>
      <c r="F1596" s="3" t="str">
        <f>IF(Table1[[#This Row],[Tesouro Selic: Cenário 1]]="","",(E1596+1)^(1/252))</f>
        <v/>
      </c>
      <c r="G1596" s="2" t="str">
        <f>IF(Table1[[#This Row],[Column4]]="","",(1+G1595)*(F1596)-1)</f>
        <v/>
      </c>
      <c r="H1596" s="1" t="str">
        <f>IF(Table1[[#This Row],[Column1]]="","",VLOOKUP(A1596,COPOMs!B:H,7)+prêmio_de_risco)</f>
        <v/>
      </c>
      <c r="I1596" s="3" t="str">
        <f>IF(Table1[[#This Row],[Tesouro Selic: Cenário 2]]="","",(H1596+1)^(1/252))</f>
        <v/>
      </c>
      <c r="J1596" s="2" t="str">
        <f>IF(Table1[[#This Row],[Column6]]="","",(1+J1595)*(I1596)-1)</f>
        <v/>
      </c>
      <c r="K1596" s="1" t="str">
        <f>IF(Table1[[#This Row],[Column1]]="","",VLOOKUP(A1596,COPOMs!B:K,10)+prêmio_de_risco)</f>
        <v/>
      </c>
      <c r="L1596" s="3" t="str">
        <f>IF(Table1[[#This Row],[Tesouro Selic: Cenário 3]]="","",(K1596+1)^(1/252))</f>
        <v/>
      </c>
      <c r="M1596" s="2" t="str">
        <f>IF(Table1[[#This Row],[Column8]]="","",(1+M1595)*(L1596)-1)</f>
        <v/>
      </c>
    </row>
    <row r="1597" spans="1:13" x14ac:dyDescent="0.25">
      <c r="A1597" s="15" t="str">
        <f t="shared" si="48"/>
        <v/>
      </c>
      <c r="B1597" s="25" t="str">
        <f t="shared" si="49"/>
        <v/>
      </c>
      <c r="C1597" s="3" t="str">
        <f>IF(Table1[[#This Row],[Tesouro Prefixado]]="","",(B1597+1)^(1/252))</f>
        <v/>
      </c>
      <c r="D1597" s="2" t="str">
        <f>IF(Table1[[#This Row],[Column2]]="","",(1+D1596)*(C1597)-1)</f>
        <v/>
      </c>
      <c r="E1597" s="1" t="str">
        <f>IF(Table1[[#This Row],[Column1]]="","",VLOOKUP(A1597,COPOMs!B:E,4)+prêmio_de_risco)</f>
        <v/>
      </c>
      <c r="F1597" s="3" t="str">
        <f>IF(Table1[[#This Row],[Tesouro Selic: Cenário 1]]="","",(E1597+1)^(1/252))</f>
        <v/>
      </c>
      <c r="G1597" s="2" t="str">
        <f>IF(Table1[[#This Row],[Column4]]="","",(1+G1596)*(F1597)-1)</f>
        <v/>
      </c>
      <c r="H1597" s="1" t="str">
        <f>IF(Table1[[#This Row],[Column1]]="","",VLOOKUP(A1597,COPOMs!B:H,7)+prêmio_de_risco)</f>
        <v/>
      </c>
      <c r="I1597" s="3" t="str">
        <f>IF(Table1[[#This Row],[Tesouro Selic: Cenário 2]]="","",(H1597+1)^(1/252))</f>
        <v/>
      </c>
      <c r="J1597" s="2" t="str">
        <f>IF(Table1[[#This Row],[Column6]]="","",(1+J1596)*(I1597)-1)</f>
        <v/>
      </c>
      <c r="K1597" s="1" t="str">
        <f>IF(Table1[[#This Row],[Column1]]="","",VLOOKUP(A1597,COPOMs!B:K,10)+prêmio_de_risco)</f>
        <v/>
      </c>
      <c r="L1597" s="3" t="str">
        <f>IF(Table1[[#This Row],[Tesouro Selic: Cenário 3]]="","",(K1597+1)^(1/252))</f>
        <v/>
      </c>
      <c r="M1597" s="2" t="str">
        <f>IF(Table1[[#This Row],[Column8]]="","",(1+M1596)*(L1597)-1)</f>
        <v/>
      </c>
    </row>
    <row r="1598" spans="1:13" x14ac:dyDescent="0.25">
      <c r="A1598" s="15" t="str">
        <f t="shared" si="48"/>
        <v/>
      </c>
      <c r="B1598" s="25" t="str">
        <f t="shared" si="49"/>
        <v/>
      </c>
      <c r="C1598" s="3" t="str">
        <f>IF(Table1[[#This Row],[Tesouro Prefixado]]="","",(B1598+1)^(1/252))</f>
        <v/>
      </c>
      <c r="D1598" s="2" t="str">
        <f>IF(Table1[[#This Row],[Column2]]="","",(1+D1597)*(C1598)-1)</f>
        <v/>
      </c>
      <c r="E1598" s="1" t="str">
        <f>IF(Table1[[#This Row],[Column1]]="","",VLOOKUP(A1598,COPOMs!B:E,4)+prêmio_de_risco)</f>
        <v/>
      </c>
      <c r="F1598" s="3" t="str">
        <f>IF(Table1[[#This Row],[Tesouro Selic: Cenário 1]]="","",(E1598+1)^(1/252))</f>
        <v/>
      </c>
      <c r="G1598" s="2" t="str">
        <f>IF(Table1[[#This Row],[Column4]]="","",(1+G1597)*(F1598)-1)</f>
        <v/>
      </c>
      <c r="H1598" s="1" t="str">
        <f>IF(Table1[[#This Row],[Column1]]="","",VLOOKUP(A1598,COPOMs!B:H,7)+prêmio_de_risco)</f>
        <v/>
      </c>
      <c r="I1598" s="3" t="str">
        <f>IF(Table1[[#This Row],[Tesouro Selic: Cenário 2]]="","",(H1598+1)^(1/252))</f>
        <v/>
      </c>
      <c r="J1598" s="2" t="str">
        <f>IF(Table1[[#This Row],[Column6]]="","",(1+J1597)*(I1598)-1)</f>
        <v/>
      </c>
      <c r="K1598" s="1" t="str">
        <f>IF(Table1[[#This Row],[Column1]]="","",VLOOKUP(A1598,COPOMs!B:K,10)+prêmio_de_risco)</f>
        <v/>
      </c>
      <c r="L1598" s="3" t="str">
        <f>IF(Table1[[#This Row],[Tesouro Selic: Cenário 3]]="","",(K1598+1)^(1/252))</f>
        <v/>
      </c>
      <c r="M1598" s="2" t="str">
        <f>IF(Table1[[#This Row],[Column8]]="","",(1+M1597)*(L1598)-1)</f>
        <v/>
      </c>
    </row>
    <row r="1599" spans="1:13" x14ac:dyDescent="0.25">
      <c r="A1599" s="15" t="str">
        <f t="shared" si="48"/>
        <v/>
      </c>
      <c r="B1599" s="25" t="str">
        <f t="shared" si="49"/>
        <v/>
      </c>
      <c r="C1599" s="3" t="str">
        <f>IF(Table1[[#This Row],[Tesouro Prefixado]]="","",(B1599+1)^(1/252))</f>
        <v/>
      </c>
      <c r="D1599" s="2" t="str">
        <f>IF(Table1[[#This Row],[Column2]]="","",(1+D1598)*(C1599)-1)</f>
        <v/>
      </c>
      <c r="E1599" s="1" t="str">
        <f>IF(Table1[[#This Row],[Column1]]="","",VLOOKUP(A1599,COPOMs!B:E,4)+prêmio_de_risco)</f>
        <v/>
      </c>
      <c r="F1599" s="3" t="str">
        <f>IF(Table1[[#This Row],[Tesouro Selic: Cenário 1]]="","",(E1599+1)^(1/252))</f>
        <v/>
      </c>
      <c r="G1599" s="2" t="str">
        <f>IF(Table1[[#This Row],[Column4]]="","",(1+G1598)*(F1599)-1)</f>
        <v/>
      </c>
      <c r="H1599" s="1" t="str">
        <f>IF(Table1[[#This Row],[Column1]]="","",VLOOKUP(A1599,COPOMs!B:H,7)+prêmio_de_risco)</f>
        <v/>
      </c>
      <c r="I1599" s="3" t="str">
        <f>IF(Table1[[#This Row],[Tesouro Selic: Cenário 2]]="","",(H1599+1)^(1/252))</f>
        <v/>
      </c>
      <c r="J1599" s="2" t="str">
        <f>IF(Table1[[#This Row],[Column6]]="","",(1+J1598)*(I1599)-1)</f>
        <v/>
      </c>
      <c r="K1599" s="1" t="str">
        <f>IF(Table1[[#This Row],[Column1]]="","",VLOOKUP(A1599,COPOMs!B:K,10)+prêmio_de_risco)</f>
        <v/>
      </c>
      <c r="L1599" s="3" t="str">
        <f>IF(Table1[[#This Row],[Tesouro Selic: Cenário 3]]="","",(K1599+1)^(1/252))</f>
        <v/>
      </c>
      <c r="M1599" s="2" t="str">
        <f>IF(Table1[[#This Row],[Column8]]="","",(1+M1598)*(L1599)-1)</f>
        <v/>
      </c>
    </row>
    <row r="1600" spans="1:13" x14ac:dyDescent="0.25">
      <c r="A1600" s="15" t="str">
        <f t="shared" si="48"/>
        <v/>
      </c>
      <c r="B1600" s="25" t="str">
        <f t="shared" si="49"/>
        <v/>
      </c>
      <c r="C1600" s="3" t="str">
        <f>IF(Table1[[#This Row],[Tesouro Prefixado]]="","",(B1600+1)^(1/252))</f>
        <v/>
      </c>
      <c r="D1600" s="2" t="str">
        <f>IF(Table1[[#This Row],[Column2]]="","",(1+D1599)*(C1600)-1)</f>
        <v/>
      </c>
      <c r="E1600" s="1" t="str">
        <f>IF(Table1[[#This Row],[Column1]]="","",VLOOKUP(A1600,COPOMs!B:E,4)+prêmio_de_risco)</f>
        <v/>
      </c>
      <c r="F1600" s="3" t="str">
        <f>IF(Table1[[#This Row],[Tesouro Selic: Cenário 1]]="","",(E1600+1)^(1/252))</f>
        <v/>
      </c>
      <c r="G1600" s="2" t="str">
        <f>IF(Table1[[#This Row],[Column4]]="","",(1+G1599)*(F1600)-1)</f>
        <v/>
      </c>
      <c r="H1600" s="1" t="str">
        <f>IF(Table1[[#This Row],[Column1]]="","",VLOOKUP(A1600,COPOMs!B:H,7)+prêmio_de_risco)</f>
        <v/>
      </c>
      <c r="I1600" s="3" t="str">
        <f>IF(Table1[[#This Row],[Tesouro Selic: Cenário 2]]="","",(H1600+1)^(1/252))</f>
        <v/>
      </c>
      <c r="J1600" s="2" t="str">
        <f>IF(Table1[[#This Row],[Column6]]="","",(1+J1599)*(I1600)-1)</f>
        <v/>
      </c>
      <c r="K1600" s="1" t="str">
        <f>IF(Table1[[#This Row],[Column1]]="","",VLOOKUP(A1600,COPOMs!B:K,10)+prêmio_de_risco)</f>
        <v/>
      </c>
      <c r="L1600" s="3" t="str">
        <f>IF(Table1[[#This Row],[Tesouro Selic: Cenário 3]]="","",(K1600+1)^(1/252))</f>
        <v/>
      </c>
      <c r="M1600" s="2" t="str">
        <f>IF(Table1[[#This Row],[Column8]]="","",(1+M1599)*(L1600)-1)</f>
        <v/>
      </c>
    </row>
    <row r="1601" spans="1:13" x14ac:dyDescent="0.25">
      <c r="A1601" s="15" t="str">
        <f t="shared" si="48"/>
        <v/>
      </c>
      <c r="B1601" s="25" t="str">
        <f t="shared" si="49"/>
        <v/>
      </c>
      <c r="C1601" s="3" t="str">
        <f>IF(Table1[[#This Row],[Tesouro Prefixado]]="","",(B1601+1)^(1/252))</f>
        <v/>
      </c>
      <c r="D1601" s="2" t="str">
        <f>IF(Table1[[#This Row],[Column2]]="","",(1+D1600)*(C1601)-1)</f>
        <v/>
      </c>
      <c r="E1601" s="1" t="str">
        <f>IF(Table1[[#This Row],[Column1]]="","",VLOOKUP(A1601,COPOMs!B:E,4)+prêmio_de_risco)</f>
        <v/>
      </c>
      <c r="F1601" s="3" t="str">
        <f>IF(Table1[[#This Row],[Tesouro Selic: Cenário 1]]="","",(E1601+1)^(1/252))</f>
        <v/>
      </c>
      <c r="G1601" s="2" t="str">
        <f>IF(Table1[[#This Row],[Column4]]="","",(1+G1600)*(F1601)-1)</f>
        <v/>
      </c>
      <c r="H1601" s="1" t="str">
        <f>IF(Table1[[#This Row],[Column1]]="","",VLOOKUP(A1601,COPOMs!B:H,7)+prêmio_de_risco)</f>
        <v/>
      </c>
      <c r="I1601" s="3" t="str">
        <f>IF(Table1[[#This Row],[Tesouro Selic: Cenário 2]]="","",(H1601+1)^(1/252))</f>
        <v/>
      </c>
      <c r="J1601" s="2" t="str">
        <f>IF(Table1[[#This Row],[Column6]]="","",(1+J1600)*(I1601)-1)</f>
        <v/>
      </c>
      <c r="K1601" s="1" t="str">
        <f>IF(Table1[[#This Row],[Column1]]="","",VLOOKUP(A1601,COPOMs!B:K,10)+prêmio_de_risco)</f>
        <v/>
      </c>
      <c r="L1601" s="3" t="str">
        <f>IF(Table1[[#This Row],[Tesouro Selic: Cenário 3]]="","",(K1601+1)^(1/252))</f>
        <v/>
      </c>
      <c r="M1601" s="2" t="str">
        <f>IF(Table1[[#This Row],[Column8]]="","",(1+M1600)*(L1601)-1)</f>
        <v/>
      </c>
    </row>
    <row r="1602" spans="1:13" x14ac:dyDescent="0.25">
      <c r="A1602" s="15" t="str">
        <f t="shared" si="48"/>
        <v/>
      </c>
      <c r="B1602" s="25" t="str">
        <f t="shared" si="49"/>
        <v/>
      </c>
      <c r="C1602" s="3" t="str">
        <f>IF(Table1[[#This Row],[Tesouro Prefixado]]="","",(B1602+1)^(1/252))</f>
        <v/>
      </c>
      <c r="D1602" s="2" t="str">
        <f>IF(Table1[[#This Row],[Column2]]="","",(1+D1601)*(C1602)-1)</f>
        <v/>
      </c>
      <c r="E1602" s="1" t="str">
        <f>IF(Table1[[#This Row],[Column1]]="","",VLOOKUP(A1602,COPOMs!B:E,4)+prêmio_de_risco)</f>
        <v/>
      </c>
      <c r="F1602" s="3" t="str">
        <f>IF(Table1[[#This Row],[Tesouro Selic: Cenário 1]]="","",(E1602+1)^(1/252))</f>
        <v/>
      </c>
      <c r="G1602" s="2" t="str">
        <f>IF(Table1[[#This Row],[Column4]]="","",(1+G1601)*(F1602)-1)</f>
        <v/>
      </c>
      <c r="H1602" s="1" t="str">
        <f>IF(Table1[[#This Row],[Column1]]="","",VLOOKUP(A1602,COPOMs!B:H,7)+prêmio_de_risco)</f>
        <v/>
      </c>
      <c r="I1602" s="3" t="str">
        <f>IF(Table1[[#This Row],[Tesouro Selic: Cenário 2]]="","",(H1602+1)^(1/252))</f>
        <v/>
      </c>
      <c r="J1602" s="2" t="str">
        <f>IF(Table1[[#This Row],[Column6]]="","",(1+J1601)*(I1602)-1)</f>
        <v/>
      </c>
      <c r="K1602" s="1" t="str">
        <f>IF(Table1[[#This Row],[Column1]]="","",VLOOKUP(A1602,COPOMs!B:K,10)+prêmio_de_risco)</f>
        <v/>
      </c>
      <c r="L1602" s="3" t="str">
        <f>IF(Table1[[#This Row],[Tesouro Selic: Cenário 3]]="","",(K1602+1)^(1/252))</f>
        <v/>
      </c>
      <c r="M1602" s="2" t="str">
        <f>IF(Table1[[#This Row],[Column8]]="","",(1+M1601)*(L1602)-1)</f>
        <v/>
      </c>
    </row>
    <row r="1603" spans="1:13" x14ac:dyDescent="0.25">
      <c r="A1603" s="15" t="str">
        <f t="shared" ref="A1603:A1666" si="50">IFERROR(IF(WORKDAY(A1602,1,feriados)&lt;=vencimento,WORKDAY(A1602,1,feriados),""),"")</f>
        <v/>
      </c>
      <c r="B1603" s="25" t="str">
        <f t="shared" ref="B1603:B1666" si="51">IF(A1603="","",taxa_pré)</f>
        <v/>
      </c>
      <c r="C1603" s="3" t="str">
        <f>IF(Table1[[#This Row],[Tesouro Prefixado]]="","",(B1603+1)^(1/252))</f>
        <v/>
      </c>
      <c r="D1603" s="2" t="str">
        <f>IF(Table1[[#This Row],[Column2]]="","",(1+D1602)*(C1603)-1)</f>
        <v/>
      </c>
      <c r="E1603" s="1" t="str">
        <f>IF(Table1[[#This Row],[Column1]]="","",VLOOKUP(A1603,COPOMs!B:E,4)+prêmio_de_risco)</f>
        <v/>
      </c>
      <c r="F1603" s="3" t="str">
        <f>IF(Table1[[#This Row],[Tesouro Selic: Cenário 1]]="","",(E1603+1)^(1/252))</f>
        <v/>
      </c>
      <c r="G1603" s="2" t="str">
        <f>IF(Table1[[#This Row],[Column4]]="","",(1+G1602)*(F1603)-1)</f>
        <v/>
      </c>
      <c r="H1603" s="1" t="str">
        <f>IF(Table1[[#This Row],[Column1]]="","",VLOOKUP(A1603,COPOMs!B:H,7)+prêmio_de_risco)</f>
        <v/>
      </c>
      <c r="I1603" s="3" t="str">
        <f>IF(Table1[[#This Row],[Tesouro Selic: Cenário 2]]="","",(H1603+1)^(1/252))</f>
        <v/>
      </c>
      <c r="J1603" s="2" t="str">
        <f>IF(Table1[[#This Row],[Column6]]="","",(1+J1602)*(I1603)-1)</f>
        <v/>
      </c>
      <c r="K1603" s="1" t="str">
        <f>IF(Table1[[#This Row],[Column1]]="","",VLOOKUP(A1603,COPOMs!B:K,10)+prêmio_de_risco)</f>
        <v/>
      </c>
      <c r="L1603" s="3" t="str">
        <f>IF(Table1[[#This Row],[Tesouro Selic: Cenário 3]]="","",(K1603+1)^(1/252))</f>
        <v/>
      </c>
      <c r="M1603" s="2" t="str">
        <f>IF(Table1[[#This Row],[Column8]]="","",(1+M1602)*(L1603)-1)</f>
        <v/>
      </c>
    </row>
    <row r="1604" spans="1:13" x14ac:dyDescent="0.25">
      <c r="A1604" s="15" t="str">
        <f t="shared" si="50"/>
        <v/>
      </c>
      <c r="B1604" s="25" t="str">
        <f t="shared" si="51"/>
        <v/>
      </c>
      <c r="C1604" s="3" t="str">
        <f>IF(Table1[[#This Row],[Tesouro Prefixado]]="","",(B1604+1)^(1/252))</f>
        <v/>
      </c>
      <c r="D1604" s="2" t="str">
        <f>IF(Table1[[#This Row],[Column2]]="","",(1+D1603)*(C1604)-1)</f>
        <v/>
      </c>
      <c r="E1604" s="1" t="str">
        <f>IF(Table1[[#This Row],[Column1]]="","",VLOOKUP(A1604,COPOMs!B:E,4)+prêmio_de_risco)</f>
        <v/>
      </c>
      <c r="F1604" s="3" t="str">
        <f>IF(Table1[[#This Row],[Tesouro Selic: Cenário 1]]="","",(E1604+1)^(1/252))</f>
        <v/>
      </c>
      <c r="G1604" s="2" t="str">
        <f>IF(Table1[[#This Row],[Column4]]="","",(1+G1603)*(F1604)-1)</f>
        <v/>
      </c>
      <c r="H1604" s="1" t="str">
        <f>IF(Table1[[#This Row],[Column1]]="","",VLOOKUP(A1604,COPOMs!B:H,7)+prêmio_de_risco)</f>
        <v/>
      </c>
      <c r="I1604" s="3" t="str">
        <f>IF(Table1[[#This Row],[Tesouro Selic: Cenário 2]]="","",(H1604+1)^(1/252))</f>
        <v/>
      </c>
      <c r="J1604" s="2" t="str">
        <f>IF(Table1[[#This Row],[Column6]]="","",(1+J1603)*(I1604)-1)</f>
        <v/>
      </c>
      <c r="K1604" s="1" t="str">
        <f>IF(Table1[[#This Row],[Column1]]="","",VLOOKUP(A1604,COPOMs!B:K,10)+prêmio_de_risco)</f>
        <v/>
      </c>
      <c r="L1604" s="3" t="str">
        <f>IF(Table1[[#This Row],[Tesouro Selic: Cenário 3]]="","",(K1604+1)^(1/252))</f>
        <v/>
      </c>
      <c r="M1604" s="2" t="str">
        <f>IF(Table1[[#This Row],[Column8]]="","",(1+M1603)*(L1604)-1)</f>
        <v/>
      </c>
    </row>
    <row r="1605" spans="1:13" x14ac:dyDescent="0.25">
      <c r="A1605" s="15" t="str">
        <f t="shared" si="50"/>
        <v/>
      </c>
      <c r="B1605" s="25" t="str">
        <f t="shared" si="51"/>
        <v/>
      </c>
      <c r="C1605" s="3" t="str">
        <f>IF(Table1[[#This Row],[Tesouro Prefixado]]="","",(B1605+1)^(1/252))</f>
        <v/>
      </c>
      <c r="D1605" s="2" t="str">
        <f>IF(Table1[[#This Row],[Column2]]="","",(1+D1604)*(C1605)-1)</f>
        <v/>
      </c>
      <c r="E1605" s="1" t="str">
        <f>IF(Table1[[#This Row],[Column1]]="","",VLOOKUP(A1605,COPOMs!B:E,4)+prêmio_de_risco)</f>
        <v/>
      </c>
      <c r="F1605" s="3" t="str">
        <f>IF(Table1[[#This Row],[Tesouro Selic: Cenário 1]]="","",(E1605+1)^(1/252))</f>
        <v/>
      </c>
      <c r="G1605" s="2" t="str">
        <f>IF(Table1[[#This Row],[Column4]]="","",(1+G1604)*(F1605)-1)</f>
        <v/>
      </c>
      <c r="H1605" s="1" t="str">
        <f>IF(Table1[[#This Row],[Column1]]="","",VLOOKUP(A1605,COPOMs!B:H,7)+prêmio_de_risco)</f>
        <v/>
      </c>
      <c r="I1605" s="3" t="str">
        <f>IF(Table1[[#This Row],[Tesouro Selic: Cenário 2]]="","",(H1605+1)^(1/252))</f>
        <v/>
      </c>
      <c r="J1605" s="2" t="str">
        <f>IF(Table1[[#This Row],[Column6]]="","",(1+J1604)*(I1605)-1)</f>
        <v/>
      </c>
      <c r="K1605" s="1" t="str">
        <f>IF(Table1[[#This Row],[Column1]]="","",VLOOKUP(A1605,COPOMs!B:K,10)+prêmio_de_risco)</f>
        <v/>
      </c>
      <c r="L1605" s="3" t="str">
        <f>IF(Table1[[#This Row],[Tesouro Selic: Cenário 3]]="","",(K1605+1)^(1/252))</f>
        <v/>
      </c>
      <c r="M1605" s="2" t="str">
        <f>IF(Table1[[#This Row],[Column8]]="","",(1+M1604)*(L1605)-1)</f>
        <v/>
      </c>
    </row>
    <row r="1606" spans="1:13" x14ac:dyDescent="0.25">
      <c r="A1606" s="15" t="str">
        <f t="shared" si="50"/>
        <v/>
      </c>
      <c r="B1606" s="25" t="str">
        <f t="shared" si="51"/>
        <v/>
      </c>
      <c r="C1606" s="3" t="str">
        <f>IF(Table1[[#This Row],[Tesouro Prefixado]]="","",(B1606+1)^(1/252))</f>
        <v/>
      </c>
      <c r="D1606" s="2" t="str">
        <f>IF(Table1[[#This Row],[Column2]]="","",(1+D1605)*(C1606)-1)</f>
        <v/>
      </c>
      <c r="E1606" s="1" t="str">
        <f>IF(Table1[[#This Row],[Column1]]="","",VLOOKUP(A1606,COPOMs!B:E,4)+prêmio_de_risco)</f>
        <v/>
      </c>
      <c r="F1606" s="3" t="str">
        <f>IF(Table1[[#This Row],[Tesouro Selic: Cenário 1]]="","",(E1606+1)^(1/252))</f>
        <v/>
      </c>
      <c r="G1606" s="2" t="str">
        <f>IF(Table1[[#This Row],[Column4]]="","",(1+G1605)*(F1606)-1)</f>
        <v/>
      </c>
      <c r="H1606" s="1" t="str">
        <f>IF(Table1[[#This Row],[Column1]]="","",VLOOKUP(A1606,COPOMs!B:H,7)+prêmio_de_risco)</f>
        <v/>
      </c>
      <c r="I1606" s="3" t="str">
        <f>IF(Table1[[#This Row],[Tesouro Selic: Cenário 2]]="","",(H1606+1)^(1/252))</f>
        <v/>
      </c>
      <c r="J1606" s="2" t="str">
        <f>IF(Table1[[#This Row],[Column6]]="","",(1+J1605)*(I1606)-1)</f>
        <v/>
      </c>
      <c r="K1606" s="1" t="str">
        <f>IF(Table1[[#This Row],[Column1]]="","",VLOOKUP(A1606,COPOMs!B:K,10)+prêmio_de_risco)</f>
        <v/>
      </c>
      <c r="L1606" s="3" t="str">
        <f>IF(Table1[[#This Row],[Tesouro Selic: Cenário 3]]="","",(K1606+1)^(1/252))</f>
        <v/>
      </c>
      <c r="M1606" s="2" t="str">
        <f>IF(Table1[[#This Row],[Column8]]="","",(1+M1605)*(L1606)-1)</f>
        <v/>
      </c>
    </row>
    <row r="1607" spans="1:13" x14ac:dyDescent="0.25">
      <c r="A1607" s="15" t="str">
        <f t="shared" si="50"/>
        <v/>
      </c>
      <c r="B1607" s="25" t="str">
        <f t="shared" si="51"/>
        <v/>
      </c>
      <c r="C1607" s="3" t="str">
        <f>IF(Table1[[#This Row],[Tesouro Prefixado]]="","",(B1607+1)^(1/252))</f>
        <v/>
      </c>
      <c r="D1607" s="2" t="str">
        <f>IF(Table1[[#This Row],[Column2]]="","",(1+D1606)*(C1607)-1)</f>
        <v/>
      </c>
      <c r="E1607" s="1" t="str">
        <f>IF(Table1[[#This Row],[Column1]]="","",VLOOKUP(A1607,COPOMs!B:E,4)+prêmio_de_risco)</f>
        <v/>
      </c>
      <c r="F1607" s="3" t="str">
        <f>IF(Table1[[#This Row],[Tesouro Selic: Cenário 1]]="","",(E1607+1)^(1/252))</f>
        <v/>
      </c>
      <c r="G1607" s="2" t="str">
        <f>IF(Table1[[#This Row],[Column4]]="","",(1+G1606)*(F1607)-1)</f>
        <v/>
      </c>
      <c r="H1607" s="1" t="str">
        <f>IF(Table1[[#This Row],[Column1]]="","",VLOOKUP(A1607,COPOMs!B:H,7)+prêmio_de_risco)</f>
        <v/>
      </c>
      <c r="I1607" s="3" t="str">
        <f>IF(Table1[[#This Row],[Tesouro Selic: Cenário 2]]="","",(H1607+1)^(1/252))</f>
        <v/>
      </c>
      <c r="J1607" s="2" t="str">
        <f>IF(Table1[[#This Row],[Column6]]="","",(1+J1606)*(I1607)-1)</f>
        <v/>
      </c>
      <c r="K1607" s="1" t="str">
        <f>IF(Table1[[#This Row],[Column1]]="","",VLOOKUP(A1607,COPOMs!B:K,10)+prêmio_de_risco)</f>
        <v/>
      </c>
      <c r="L1607" s="3" t="str">
        <f>IF(Table1[[#This Row],[Tesouro Selic: Cenário 3]]="","",(K1607+1)^(1/252))</f>
        <v/>
      </c>
      <c r="M1607" s="2" t="str">
        <f>IF(Table1[[#This Row],[Column8]]="","",(1+M1606)*(L1607)-1)</f>
        <v/>
      </c>
    </row>
    <row r="1608" spans="1:13" x14ac:dyDescent="0.25">
      <c r="A1608" s="15" t="str">
        <f t="shared" si="50"/>
        <v/>
      </c>
      <c r="B1608" s="25" t="str">
        <f t="shared" si="51"/>
        <v/>
      </c>
      <c r="C1608" s="3" t="str">
        <f>IF(Table1[[#This Row],[Tesouro Prefixado]]="","",(B1608+1)^(1/252))</f>
        <v/>
      </c>
      <c r="D1608" s="2" t="str">
        <f>IF(Table1[[#This Row],[Column2]]="","",(1+D1607)*(C1608)-1)</f>
        <v/>
      </c>
      <c r="E1608" s="1" t="str">
        <f>IF(Table1[[#This Row],[Column1]]="","",VLOOKUP(A1608,COPOMs!B:E,4)+prêmio_de_risco)</f>
        <v/>
      </c>
      <c r="F1608" s="3" t="str">
        <f>IF(Table1[[#This Row],[Tesouro Selic: Cenário 1]]="","",(E1608+1)^(1/252))</f>
        <v/>
      </c>
      <c r="G1608" s="2" t="str">
        <f>IF(Table1[[#This Row],[Column4]]="","",(1+G1607)*(F1608)-1)</f>
        <v/>
      </c>
      <c r="H1608" s="1" t="str">
        <f>IF(Table1[[#This Row],[Column1]]="","",VLOOKUP(A1608,COPOMs!B:H,7)+prêmio_de_risco)</f>
        <v/>
      </c>
      <c r="I1608" s="3" t="str">
        <f>IF(Table1[[#This Row],[Tesouro Selic: Cenário 2]]="","",(H1608+1)^(1/252))</f>
        <v/>
      </c>
      <c r="J1608" s="2" t="str">
        <f>IF(Table1[[#This Row],[Column6]]="","",(1+J1607)*(I1608)-1)</f>
        <v/>
      </c>
      <c r="K1608" s="1" t="str">
        <f>IF(Table1[[#This Row],[Column1]]="","",VLOOKUP(A1608,COPOMs!B:K,10)+prêmio_de_risco)</f>
        <v/>
      </c>
      <c r="L1608" s="3" t="str">
        <f>IF(Table1[[#This Row],[Tesouro Selic: Cenário 3]]="","",(K1608+1)^(1/252))</f>
        <v/>
      </c>
      <c r="M1608" s="2" t="str">
        <f>IF(Table1[[#This Row],[Column8]]="","",(1+M1607)*(L1608)-1)</f>
        <v/>
      </c>
    </row>
    <row r="1609" spans="1:13" x14ac:dyDescent="0.25">
      <c r="A1609" s="15" t="str">
        <f t="shared" si="50"/>
        <v/>
      </c>
      <c r="B1609" s="25" t="str">
        <f t="shared" si="51"/>
        <v/>
      </c>
      <c r="C1609" s="3" t="str">
        <f>IF(Table1[[#This Row],[Tesouro Prefixado]]="","",(B1609+1)^(1/252))</f>
        <v/>
      </c>
      <c r="D1609" s="2" t="str">
        <f>IF(Table1[[#This Row],[Column2]]="","",(1+D1608)*(C1609)-1)</f>
        <v/>
      </c>
      <c r="E1609" s="1" t="str">
        <f>IF(Table1[[#This Row],[Column1]]="","",VLOOKUP(A1609,COPOMs!B:E,4)+prêmio_de_risco)</f>
        <v/>
      </c>
      <c r="F1609" s="3" t="str">
        <f>IF(Table1[[#This Row],[Tesouro Selic: Cenário 1]]="","",(E1609+1)^(1/252))</f>
        <v/>
      </c>
      <c r="G1609" s="2" t="str">
        <f>IF(Table1[[#This Row],[Column4]]="","",(1+G1608)*(F1609)-1)</f>
        <v/>
      </c>
      <c r="H1609" s="1" t="str">
        <f>IF(Table1[[#This Row],[Column1]]="","",VLOOKUP(A1609,COPOMs!B:H,7)+prêmio_de_risco)</f>
        <v/>
      </c>
      <c r="I1609" s="3" t="str">
        <f>IF(Table1[[#This Row],[Tesouro Selic: Cenário 2]]="","",(H1609+1)^(1/252))</f>
        <v/>
      </c>
      <c r="J1609" s="2" t="str">
        <f>IF(Table1[[#This Row],[Column6]]="","",(1+J1608)*(I1609)-1)</f>
        <v/>
      </c>
      <c r="K1609" s="1" t="str">
        <f>IF(Table1[[#This Row],[Column1]]="","",VLOOKUP(A1609,COPOMs!B:K,10)+prêmio_de_risco)</f>
        <v/>
      </c>
      <c r="L1609" s="3" t="str">
        <f>IF(Table1[[#This Row],[Tesouro Selic: Cenário 3]]="","",(K1609+1)^(1/252))</f>
        <v/>
      </c>
      <c r="M1609" s="2" t="str">
        <f>IF(Table1[[#This Row],[Column8]]="","",(1+M1608)*(L1609)-1)</f>
        <v/>
      </c>
    </row>
    <row r="1610" spans="1:13" x14ac:dyDescent="0.25">
      <c r="A1610" s="15" t="str">
        <f t="shared" si="50"/>
        <v/>
      </c>
      <c r="B1610" s="25" t="str">
        <f t="shared" si="51"/>
        <v/>
      </c>
      <c r="C1610" s="3" t="str">
        <f>IF(Table1[[#This Row],[Tesouro Prefixado]]="","",(B1610+1)^(1/252))</f>
        <v/>
      </c>
      <c r="D1610" s="2" t="str">
        <f>IF(Table1[[#This Row],[Column2]]="","",(1+D1609)*(C1610)-1)</f>
        <v/>
      </c>
      <c r="E1610" s="1" t="str">
        <f>IF(Table1[[#This Row],[Column1]]="","",VLOOKUP(A1610,COPOMs!B:E,4)+prêmio_de_risco)</f>
        <v/>
      </c>
      <c r="F1610" s="3" t="str">
        <f>IF(Table1[[#This Row],[Tesouro Selic: Cenário 1]]="","",(E1610+1)^(1/252))</f>
        <v/>
      </c>
      <c r="G1610" s="2" t="str">
        <f>IF(Table1[[#This Row],[Column4]]="","",(1+G1609)*(F1610)-1)</f>
        <v/>
      </c>
      <c r="H1610" s="1" t="str">
        <f>IF(Table1[[#This Row],[Column1]]="","",VLOOKUP(A1610,COPOMs!B:H,7)+prêmio_de_risco)</f>
        <v/>
      </c>
      <c r="I1610" s="3" t="str">
        <f>IF(Table1[[#This Row],[Tesouro Selic: Cenário 2]]="","",(H1610+1)^(1/252))</f>
        <v/>
      </c>
      <c r="J1610" s="2" t="str">
        <f>IF(Table1[[#This Row],[Column6]]="","",(1+J1609)*(I1610)-1)</f>
        <v/>
      </c>
      <c r="K1610" s="1" t="str">
        <f>IF(Table1[[#This Row],[Column1]]="","",VLOOKUP(A1610,COPOMs!B:K,10)+prêmio_de_risco)</f>
        <v/>
      </c>
      <c r="L1610" s="3" t="str">
        <f>IF(Table1[[#This Row],[Tesouro Selic: Cenário 3]]="","",(K1610+1)^(1/252))</f>
        <v/>
      </c>
      <c r="M1610" s="2" t="str">
        <f>IF(Table1[[#This Row],[Column8]]="","",(1+M1609)*(L1610)-1)</f>
        <v/>
      </c>
    </row>
    <row r="1611" spans="1:13" x14ac:dyDescent="0.25">
      <c r="A1611" s="15" t="str">
        <f t="shared" si="50"/>
        <v/>
      </c>
      <c r="B1611" s="25" t="str">
        <f t="shared" si="51"/>
        <v/>
      </c>
      <c r="C1611" s="3" t="str">
        <f>IF(Table1[[#This Row],[Tesouro Prefixado]]="","",(B1611+1)^(1/252))</f>
        <v/>
      </c>
      <c r="D1611" s="2" t="str">
        <f>IF(Table1[[#This Row],[Column2]]="","",(1+D1610)*(C1611)-1)</f>
        <v/>
      </c>
      <c r="E1611" s="1" t="str">
        <f>IF(Table1[[#This Row],[Column1]]="","",VLOOKUP(A1611,COPOMs!B:E,4)+prêmio_de_risco)</f>
        <v/>
      </c>
      <c r="F1611" s="3" t="str">
        <f>IF(Table1[[#This Row],[Tesouro Selic: Cenário 1]]="","",(E1611+1)^(1/252))</f>
        <v/>
      </c>
      <c r="G1611" s="2" t="str">
        <f>IF(Table1[[#This Row],[Column4]]="","",(1+G1610)*(F1611)-1)</f>
        <v/>
      </c>
      <c r="H1611" s="1" t="str">
        <f>IF(Table1[[#This Row],[Column1]]="","",VLOOKUP(A1611,COPOMs!B:H,7)+prêmio_de_risco)</f>
        <v/>
      </c>
      <c r="I1611" s="3" t="str">
        <f>IF(Table1[[#This Row],[Tesouro Selic: Cenário 2]]="","",(H1611+1)^(1/252))</f>
        <v/>
      </c>
      <c r="J1611" s="2" t="str">
        <f>IF(Table1[[#This Row],[Column6]]="","",(1+J1610)*(I1611)-1)</f>
        <v/>
      </c>
      <c r="K1611" s="1" t="str">
        <f>IF(Table1[[#This Row],[Column1]]="","",VLOOKUP(A1611,COPOMs!B:K,10)+prêmio_de_risco)</f>
        <v/>
      </c>
      <c r="L1611" s="3" t="str">
        <f>IF(Table1[[#This Row],[Tesouro Selic: Cenário 3]]="","",(K1611+1)^(1/252))</f>
        <v/>
      </c>
      <c r="M1611" s="2" t="str">
        <f>IF(Table1[[#This Row],[Column8]]="","",(1+M1610)*(L1611)-1)</f>
        <v/>
      </c>
    </row>
    <row r="1612" spans="1:13" x14ac:dyDescent="0.25">
      <c r="A1612" s="15" t="str">
        <f t="shared" si="50"/>
        <v/>
      </c>
      <c r="B1612" s="25" t="str">
        <f t="shared" si="51"/>
        <v/>
      </c>
      <c r="C1612" s="3" t="str">
        <f>IF(Table1[[#This Row],[Tesouro Prefixado]]="","",(B1612+1)^(1/252))</f>
        <v/>
      </c>
      <c r="D1612" s="2" t="str">
        <f>IF(Table1[[#This Row],[Column2]]="","",(1+D1611)*(C1612)-1)</f>
        <v/>
      </c>
      <c r="E1612" s="1" t="str">
        <f>IF(Table1[[#This Row],[Column1]]="","",VLOOKUP(A1612,COPOMs!B:E,4)+prêmio_de_risco)</f>
        <v/>
      </c>
      <c r="F1612" s="3" t="str">
        <f>IF(Table1[[#This Row],[Tesouro Selic: Cenário 1]]="","",(E1612+1)^(1/252))</f>
        <v/>
      </c>
      <c r="G1612" s="2" t="str">
        <f>IF(Table1[[#This Row],[Column4]]="","",(1+G1611)*(F1612)-1)</f>
        <v/>
      </c>
      <c r="H1612" s="1" t="str">
        <f>IF(Table1[[#This Row],[Column1]]="","",VLOOKUP(A1612,COPOMs!B:H,7)+prêmio_de_risco)</f>
        <v/>
      </c>
      <c r="I1612" s="3" t="str">
        <f>IF(Table1[[#This Row],[Tesouro Selic: Cenário 2]]="","",(H1612+1)^(1/252))</f>
        <v/>
      </c>
      <c r="J1612" s="2" t="str">
        <f>IF(Table1[[#This Row],[Column6]]="","",(1+J1611)*(I1612)-1)</f>
        <v/>
      </c>
      <c r="K1612" s="1" t="str">
        <f>IF(Table1[[#This Row],[Column1]]="","",VLOOKUP(A1612,COPOMs!B:K,10)+prêmio_de_risco)</f>
        <v/>
      </c>
      <c r="L1612" s="3" t="str">
        <f>IF(Table1[[#This Row],[Tesouro Selic: Cenário 3]]="","",(K1612+1)^(1/252))</f>
        <v/>
      </c>
      <c r="M1612" s="2" t="str">
        <f>IF(Table1[[#This Row],[Column8]]="","",(1+M1611)*(L1612)-1)</f>
        <v/>
      </c>
    </row>
    <row r="1613" spans="1:13" x14ac:dyDescent="0.25">
      <c r="A1613" s="15" t="str">
        <f t="shared" si="50"/>
        <v/>
      </c>
      <c r="B1613" s="25" t="str">
        <f t="shared" si="51"/>
        <v/>
      </c>
      <c r="C1613" s="3" t="str">
        <f>IF(Table1[[#This Row],[Tesouro Prefixado]]="","",(B1613+1)^(1/252))</f>
        <v/>
      </c>
      <c r="D1613" s="2" t="str">
        <f>IF(Table1[[#This Row],[Column2]]="","",(1+D1612)*(C1613)-1)</f>
        <v/>
      </c>
      <c r="E1613" s="1" t="str">
        <f>IF(Table1[[#This Row],[Column1]]="","",VLOOKUP(A1613,COPOMs!B:E,4)+prêmio_de_risco)</f>
        <v/>
      </c>
      <c r="F1613" s="3" t="str">
        <f>IF(Table1[[#This Row],[Tesouro Selic: Cenário 1]]="","",(E1613+1)^(1/252))</f>
        <v/>
      </c>
      <c r="G1613" s="2" t="str">
        <f>IF(Table1[[#This Row],[Column4]]="","",(1+G1612)*(F1613)-1)</f>
        <v/>
      </c>
      <c r="H1613" s="1" t="str">
        <f>IF(Table1[[#This Row],[Column1]]="","",VLOOKUP(A1613,COPOMs!B:H,7)+prêmio_de_risco)</f>
        <v/>
      </c>
      <c r="I1613" s="3" t="str">
        <f>IF(Table1[[#This Row],[Tesouro Selic: Cenário 2]]="","",(H1613+1)^(1/252))</f>
        <v/>
      </c>
      <c r="J1613" s="2" t="str">
        <f>IF(Table1[[#This Row],[Column6]]="","",(1+J1612)*(I1613)-1)</f>
        <v/>
      </c>
      <c r="K1613" s="1" t="str">
        <f>IF(Table1[[#This Row],[Column1]]="","",VLOOKUP(A1613,COPOMs!B:K,10)+prêmio_de_risco)</f>
        <v/>
      </c>
      <c r="L1613" s="3" t="str">
        <f>IF(Table1[[#This Row],[Tesouro Selic: Cenário 3]]="","",(K1613+1)^(1/252))</f>
        <v/>
      </c>
      <c r="M1613" s="2" t="str">
        <f>IF(Table1[[#This Row],[Column8]]="","",(1+M1612)*(L1613)-1)</f>
        <v/>
      </c>
    </row>
    <row r="1614" spans="1:13" x14ac:dyDescent="0.25">
      <c r="A1614" s="15" t="str">
        <f t="shared" si="50"/>
        <v/>
      </c>
      <c r="B1614" s="25" t="str">
        <f t="shared" si="51"/>
        <v/>
      </c>
      <c r="C1614" s="3" t="str">
        <f>IF(Table1[[#This Row],[Tesouro Prefixado]]="","",(B1614+1)^(1/252))</f>
        <v/>
      </c>
      <c r="D1614" s="2" t="str">
        <f>IF(Table1[[#This Row],[Column2]]="","",(1+D1613)*(C1614)-1)</f>
        <v/>
      </c>
      <c r="E1614" s="1" t="str">
        <f>IF(Table1[[#This Row],[Column1]]="","",VLOOKUP(A1614,COPOMs!B:E,4)+prêmio_de_risco)</f>
        <v/>
      </c>
      <c r="F1614" s="3" t="str">
        <f>IF(Table1[[#This Row],[Tesouro Selic: Cenário 1]]="","",(E1614+1)^(1/252))</f>
        <v/>
      </c>
      <c r="G1614" s="2" t="str">
        <f>IF(Table1[[#This Row],[Column4]]="","",(1+G1613)*(F1614)-1)</f>
        <v/>
      </c>
      <c r="H1614" s="1" t="str">
        <f>IF(Table1[[#This Row],[Column1]]="","",VLOOKUP(A1614,COPOMs!B:H,7)+prêmio_de_risco)</f>
        <v/>
      </c>
      <c r="I1614" s="3" t="str">
        <f>IF(Table1[[#This Row],[Tesouro Selic: Cenário 2]]="","",(H1614+1)^(1/252))</f>
        <v/>
      </c>
      <c r="J1614" s="2" t="str">
        <f>IF(Table1[[#This Row],[Column6]]="","",(1+J1613)*(I1614)-1)</f>
        <v/>
      </c>
      <c r="K1614" s="1" t="str">
        <f>IF(Table1[[#This Row],[Column1]]="","",VLOOKUP(A1614,COPOMs!B:K,10)+prêmio_de_risco)</f>
        <v/>
      </c>
      <c r="L1614" s="3" t="str">
        <f>IF(Table1[[#This Row],[Tesouro Selic: Cenário 3]]="","",(K1614+1)^(1/252))</f>
        <v/>
      </c>
      <c r="M1614" s="2" t="str">
        <f>IF(Table1[[#This Row],[Column8]]="","",(1+M1613)*(L1614)-1)</f>
        <v/>
      </c>
    </row>
    <row r="1615" spans="1:13" x14ac:dyDescent="0.25">
      <c r="A1615" s="15" t="str">
        <f t="shared" si="50"/>
        <v/>
      </c>
      <c r="B1615" s="25" t="str">
        <f t="shared" si="51"/>
        <v/>
      </c>
      <c r="C1615" s="3" t="str">
        <f>IF(Table1[[#This Row],[Tesouro Prefixado]]="","",(B1615+1)^(1/252))</f>
        <v/>
      </c>
      <c r="D1615" s="2" t="str">
        <f>IF(Table1[[#This Row],[Column2]]="","",(1+D1614)*(C1615)-1)</f>
        <v/>
      </c>
      <c r="E1615" s="1" t="str">
        <f>IF(Table1[[#This Row],[Column1]]="","",VLOOKUP(A1615,COPOMs!B:E,4)+prêmio_de_risco)</f>
        <v/>
      </c>
      <c r="F1615" s="3" t="str">
        <f>IF(Table1[[#This Row],[Tesouro Selic: Cenário 1]]="","",(E1615+1)^(1/252))</f>
        <v/>
      </c>
      <c r="G1615" s="2" t="str">
        <f>IF(Table1[[#This Row],[Column4]]="","",(1+G1614)*(F1615)-1)</f>
        <v/>
      </c>
      <c r="H1615" s="1" t="str">
        <f>IF(Table1[[#This Row],[Column1]]="","",VLOOKUP(A1615,COPOMs!B:H,7)+prêmio_de_risco)</f>
        <v/>
      </c>
      <c r="I1615" s="3" t="str">
        <f>IF(Table1[[#This Row],[Tesouro Selic: Cenário 2]]="","",(H1615+1)^(1/252))</f>
        <v/>
      </c>
      <c r="J1615" s="2" t="str">
        <f>IF(Table1[[#This Row],[Column6]]="","",(1+J1614)*(I1615)-1)</f>
        <v/>
      </c>
      <c r="K1615" s="1" t="str">
        <f>IF(Table1[[#This Row],[Column1]]="","",VLOOKUP(A1615,COPOMs!B:K,10)+prêmio_de_risco)</f>
        <v/>
      </c>
      <c r="L1615" s="3" t="str">
        <f>IF(Table1[[#This Row],[Tesouro Selic: Cenário 3]]="","",(K1615+1)^(1/252))</f>
        <v/>
      </c>
      <c r="M1615" s="2" t="str">
        <f>IF(Table1[[#This Row],[Column8]]="","",(1+M1614)*(L1615)-1)</f>
        <v/>
      </c>
    </row>
    <row r="1616" spans="1:13" x14ac:dyDescent="0.25">
      <c r="A1616" s="15" t="str">
        <f t="shared" si="50"/>
        <v/>
      </c>
      <c r="B1616" s="25" t="str">
        <f t="shared" si="51"/>
        <v/>
      </c>
      <c r="C1616" s="3" t="str">
        <f>IF(Table1[[#This Row],[Tesouro Prefixado]]="","",(B1616+1)^(1/252))</f>
        <v/>
      </c>
      <c r="D1616" s="2" t="str">
        <f>IF(Table1[[#This Row],[Column2]]="","",(1+D1615)*(C1616)-1)</f>
        <v/>
      </c>
      <c r="E1616" s="1" t="str">
        <f>IF(Table1[[#This Row],[Column1]]="","",VLOOKUP(A1616,COPOMs!B:E,4)+prêmio_de_risco)</f>
        <v/>
      </c>
      <c r="F1616" s="3" t="str">
        <f>IF(Table1[[#This Row],[Tesouro Selic: Cenário 1]]="","",(E1616+1)^(1/252))</f>
        <v/>
      </c>
      <c r="G1616" s="2" t="str">
        <f>IF(Table1[[#This Row],[Column4]]="","",(1+G1615)*(F1616)-1)</f>
        <v/>
      </c>
      <c r="H1616" s="1" t="str">
        <f>IF(Table1[[#This Row],[Column1]]="","",VLOOKUP(A1616,COPOMs!B:H,7)+prêmio_de_risco)</f>
        <v/>
      </c>
      <c r="I1616" s="3" t="str">
        <f>IF(Table1[[#This Row],[Tesouro Selic: Cenário 2]]="","",(H1616+1)^(1/252))</f>
        <v/>
      </c>
      <c r="J1616" s="2" t="str">
        <f>IF(Table1[[#This Row],[Column6]]="","",(1+J1615)*(I1616)-1)</f>
        <v/>
      </c>
      <c r="K1616" s="1" t="str">
        <f>IF(Table1[[#This Row],[Column1]]="","",VLOOKUP(A1616,COPOMs!B:K,10)+prêmio_de_risco)</f>
        <v/>
      </c>
      <c r="L1616" s="3" t="str">
        <f>IF(Table1[[#This Row],[Tesouro Selic: Cenário 3]]="","",(K1616+1)^(1/252))</f>
        <v/>
      </c>
      <c r="M1616" s="2" t="str">
        <f>IF(Table1[[#This Row],[Column8]]="","",(1+M1615)*(L1616)-1)</f>
        <v/>
      </c>
    </row>
    <row r="1617" spans="1:13" x14ac:dyDescent="0.25">
      <c r="A1617" s="15" t="str">
        <f t="shared" si="50"/>
        <v/>
      </c>
      <c r="B1617" s="25" t="str">
        <f t="shared" si="51"/>
        <v/>
      </c>
      <c r="C1617" s="3" t="str">
        <f>IF(Table1[[#This Row],[Tesouro Prefixado]]="","",(B1617+1)^(1/252))</f>
        <v/>
      </c>
      <c r="D1617" s="2" t="str">
        <f>IF(Table1[[#This Row],[Column2]]="","",(1+D1616)*(C1617)-1)</f>
        <v/>
      </c>
      <c r="E1617" s="1" t="str">
        <f>IF(Table1[[#This Row],[Column1]]="","",VLOOKUP(A1617,COPOMs!B:E,4)+prêmio_de_risco)</f>
        <v/>
      </c>
      <c r="F1617" s="3" t="str">
        <f>IF(Table1[[#This Row],[Tesouro Selic: Cenário 1]]="","",(E1617+1)^(1/252))</f>
        <v/>
      </c>
      <c r="G1617" s="2" t="str">
        <f>IF(Table1[[#This Row],[Column4]]="","",(1+G1616)*(F1617)-1)</f>
        <v/>
      </c>
      <c r="H1617" s="1" t="str">
        <f>IF(Table1[[#This Row],[Column1]]="","",VLOOKUP(A1617,COPOMs!B:H,7)+prêmio_de_risco)</f>
        <v/>
      </c>
      <c r="I1617" s="3" t="str">
        <f>IF(Table1[[#This Row],[Tesouro Selic: Cenário 2]]="","",(H1617+1)^(1/252))</f>
        <v/>
      </c>
      <c r="J1617" s="2" t="str">
        <f>IF(Table1[[#This Row],[Column6]]="","",(1+J1616)*(I1617)-1)</f>
        <v/>
      </c>
      <c r="K1617" s="1" t="str">
        <f>IF(Table1[[#This Row],[Column1]]="","",VLOOKUP(A1617,COPOMs!B:K,10)+prêmio_de_risco)</f>
        <v/>
      </c>
      <c r="L1617" s="3" t="str">
        <f>IF(Table1[[#This Row],[Tesouro Selic: Cenário 3]]="","",(K1617+1)^(1/252))</f>
        <v/>
      </c>
      <c r="M1617" s="2" t="str">
        <f>IF(Table1[[#This Row],[Column8]]="","",(1+M1616)*(L1617)-1)</f>
        <v/>
      </c>
    </row>
    <row r="1618" spans="1:13" x14ac:dyDescent="0.25">
      <c r="A1618" s="15" t="str">
        <f t="shared" si="50"/>
        <v/>
      </c>
      <c r="B1618" s="25" t="str">
        <f t="shared" si="51"/>
        <v/>
      </c>
      <c r="C1618" s="3" t="str">
        <f>IF(Table1[[#This Row],[Tesouro Prefixado]]="","",(B1618+1)^(1/252))</f>
        <v/>
      </c>
      <c r="D1618" s="2" t="str">
        <f>IF(Table1[[#This Row],[Column2]]="","",(1+D1617)*(C1618)-1)</f>
        <v/>
      </c>
      <c r="E1618" s="1" t="str">
        <f>IF(Table1[[#This Row],[Column1]]="","",VLOOKUP(A1618,COPOMs!B:E,4)+prêmio_de_risco)</f>
        <v/>
      </c>
      <c r="F1618" s="3" t="str">
        <f>IF(Table1[[#This Row],[Tesouro Selic: Cenário 1]]="","",(E1618+1)^(1/252))</f>
        <v/>
      </c>
      <c r="G1618" s="2" t="str">
        <f>IF(Table1[[#This Row],[Column4]]="","",(1+G1617)*(F1618)-1)</f>
        <v/>
      </c>
      <c r="H1618" s="1" t="str">
        <f>IF(Table1[[#This Row],[Column1]]="","",VLOOKUP(A1618,COPOMs!B:H,7)+prêmio_de_risco)</f>
        <v/>
      </c>
      <c r="I1618" s="3" t="str">
        <f>IF(Table1[[#This Row],[Tesouro Selic: Cenário 2]]="","",(H1618+1)^(1/252))</f>
        <v/>
      </c>
      <c r="J1618" s="2" t="str">
        <f>IF(Table1[[#This Row],[Column6]]="","",(1+J1617)*(I1618)-1)</f>
        <v/>
      </c>
      <c r="K1618" s="1" t="str">
        <f>IF(Table1[[#This Row],[Column1]]="","",VLOOKUP(A1618,COPOMs!B:K,10)+prêmio_de_risco)</f>
        <v/>
      </c>
      <c r="L1618" s="3" t="str">
        <f>IF(Table1[[#This Row],[Tesouro Selic: Cenário 3]]="","",(K1618+1)^(1/252))</f>
        <v/>
      </c>
      <c r="M1618" s="2" t="str">
        <f>IF(Table1[[#This Row],[Column8]]="","",(1+M1617)*(L1618)-1)</f>
        <v/>
      </c>
    </row>
    <row r="1619" spans="1:13" x14ac:dyDescent="0.25">
      <c r="A1619" s="15" t="str">
        <f t="shared" si="50"/>
        <v/>
      </c>
      <c r="B1619" s="25" t="str">
        <f t="shared" si="51"/>
        <v/>
      </c>
      <c r="C1619" s="3" t="str">
        <f>IF(Table1[[#This Row],[Tesouro Prefixado]]="","",(B1619+1)^(1/252))</f>
        <v/>
      </c>
      <c r="D1619" s="2" t="str">
        <f>IF(Table1[[#This Row],[Column2]]="","",(1+D1618)*(C1619)-1)</f>
        <v/>
      </c>
      <c r="E1619" s="1" t="str">
        <f>IF(Table1[[#This Row],[Column1]]="","",VLOOKUP(A1619,COPOMs!B:E,4)+prêmio_de_risco)</f>
        <v/>
      </c>
      <c r="F1619" s="3" t="str">
        <f>IF(Table1[[#This Row],[Tesouro Selic: Cenário 1]]="","",(E1619+1)^(1/252))</f>
        <v/>
      </c>
      <c r="G1619" s="2" t="str">
        <f>IF(Table1[[#This Row],[Column4]]="","",(1+G1618)*(F1619)-1)</f>
        <v/>
      </c>
      <c r="H1619" s="1" t="str">
        <f>IF(Table1[[#This Row],[Column1]]="","",VLOOKUP(A1619,COPOMs!B:H,7)+prêmio_de_risco)</f>
        <v/>
      </c>
      <c r="I1619" s="3" t="str">
        <f>IF(Table1[[#This Row],[Tesouro Selic: Cenário 2]]="","",(H1619+1)^(1/252))</f>
        <v/>
      </c>
      <c r="J1619" s="2" t="str">
        <f>IF(Table1[[#This Row],[Column6]]="","",(1+J1618)*(I1619)-1)</f>
        <v/>
      </c>
      <c r="K1619" s="1" t="str">
        <f>IF(Table1[[#This Row],[Column1]]="","",VLOOKUP(A1619,COPOMs!B:K,10)+prêmio_de_risco)</f>
        <v/>
      </c>
      <c r="L1619" s="3" t="str">
        <f>IF(Table1[[#This Row],[Tesouro Selic: Cenário 3]]="","",(K1619+1)^(1/252))</f>
        <v/>
      </c>
      <c r="M1619" s="2" t="str">
        <f>IF(Table1[[#This Row],[Column8]]="","",(1+M1618)*(L1619)-1)</f>
        <v/>
      </c>
    </row>
    <row r="1620" spans="1:13" x14ac:dyDescent="0.25">
      <c r="A1620" s="15" t="str">
        <f t="shared" si="50"/>
        <v/>
      </c>
      <c r="B1620" s="25" t="str">
        <f t="shared" si="51"/>
        <v/>
      </c>
      <c r="C1620" s="3" t="str">
        <f>IF(Table1[[#This Row],[Tesouro Prefixado]]="","",(B1620+1)^(1/252))</f>
        <v/>
      </c>
      <c r="D1620" s="2" t="str">
        <f>IF(Table1[[#This Row],[Column2]]="","",(1+D1619)*(C1620)-1)</f>
        <v/>
      </c>
      <c r="E1620" s="1" t="str">
        <f>IF(Table1[[#This Row],[Column1]]="","",VLOOKUP(A1620,COPOMs!B:E,4)+prêmio_de_risco)</f>
        <v/>
      </c>
      <c r="F1620" s="3" t="str">
        <f>IF(Table1[[#This Row],[Tesouro Selic: Cenário 1]]="","",(E1620+1)^(1/252))</f>
        <v/>
      </c>
      <c r="G1620" s="2" t="str">
        <f>IF(Table1[[#This Row],[Column4]]="","",(1+G1619)*(F1620)-1)</f>
        <v/>
      </c>
      <c r="H1620" s="1" t="str">
        <f>IF(Table1[[#This Row],[Column1]]="","",VLOOKUP(A1620,COPOMs!B:H,7)+prêmio_de_risco)</f>
        <v/>
      </c>
      <c r="I1620" s="3" t="str">
        <f>IF(Table1[[#This Row],[Tesouro Selic: Cenário 2]]="","",(H1620+1)^(1/252))</f>
        <v/>
      </c>
      <c r="J1620" s="2" t="str">
        <f>IF(Table1[[#This Row],[Column6]]="","",(1+J1619)*(I1620)-1)</f>
        <v/>
      </c>
      <c r="K1620" s="1" t="str">
        <f>IF(Table1[[#This Row],[Column1]]="","",VLOOKUP(A1620,COPOMs!B:K,10)+prêmio_de_risco)</f>
        <v/>
      </c>
      <c r="L1620" s="3" t="str">
        <f>IF(Table1[[#This Row],[Tesouro Selic: Cenário 3]]="","",(K1620+1)^(1/252))</f>
        <v/>
      </c>
      <c r="M1620" s="2" t="str">
        <f>IF(Table1[[#This Row],[Column8]]="","",(1+M1619)*(L1620)-1)</f>
        <v/>
      </c>
    </row>
    <row r="1621" spans="1:13" x14ac:dyDescent="0.25">
      <c r="A1621" s="15" t="str">
        <f t="shared" si="50"/>
        <v/>
      </c>
      <c r="B1621" s="25" t="str">
        <f t="shared" si="51"/>
        <v/>
      </c>
      <c r="C1621" s="3" t="str">
        <f>IF(Table1[[#This Row],[Tesouro Prefixado]]="","",(B1621+1)^(1/252))</f>
        <v/>
      </c>
      <c r="D1621" s="2" t="str">
        <f>IF(Table1[[#This Row],[Column2]]="","",(1+D1620)*(C1621)-1)</f>
        <v/>
      </c>
      <c r="E1621" s="1" t="str">
        <f>IF(Table1[[#This Row],[Column1]]="","",VLOOKUP(A1621,COPOMs!B:E,4)+prêmio_de_risco)</f>
        <v/>
      </c>
      <c r="F1621" s="3" t="str">
        <f>IF(Table1[[#This Row],[Tesouro Selic: Cenário 1]]="","",(E1621+1)^(1/252))</f>
        <v/>
      </c>
      <c r="G1621" s="2" t="str">
        <f>IF(Table1[[#This Row],[Column4]]="","",(1+G1620)*(F1621)-1)</f>
        <v/>
      </c>
      <c r="H1621" s="1" t="str">
        <f>IF(Table1[[#This Row],[Column1]]="","",VLOOKUP(A1621,COPOMs!B:H,7)+prêmio_de_risco)</f>
        <v/>
      </c>
      <c r="I1621" s="3" t="str">
        <f>IF(Table1[[#This Row],[Tesouro Selic: Cenário 2]]="","",(H1621+1)^(1/252))</f>
        <v/>
      </c>
      <c r="J1621" s="2" t="str">
        <f>IF(Table1[[#This Row],[Column6]]="","",(1+J1620)*(I1621)-1)</f>
        <v/>
      </c>
      <c r="K1621" s="1" t="str">
        <f>IF(Table1[[#This Row],[Column1]]="","",VLOOKUP(A1621,COPOMs!B:K,10)+prêmio_de_risco)</f>
        <v/>
      </c>
      <c r="L1621" s="3" t="str">
        <f>IF(Table1[[#This Row],[Tesouro Selic: Cenário 3]]="","",(K1621+1)^(1/252))</f>
        <v/>
      </c>
      <c r="M1621" s="2" t="str">
        <f>IF(Table1[[#This Row],[Column8]]="","",(1+M1620)*(L1621)-1)</f>
        <v/>
      </c>
    </row>
    <row r="1622" spans="1:13" x14ac:dyDescent="0.25">
      <c r="A1622" s="15" t="str">
        <f t="shared" si="50"/>
        <v/>
      </c>
      <c r="B1622" s="25" t="str">
        <f t="shared" si="51"/>
        <v/>
      </c>
      <c r="C1622" s="3" t="str">
        <f>IF(Table1[[#This Row],[Tesouro Prefixado]]="","",(B1622+1)^(1/252))</f>
        <v/>
      </c>
      <c r="D1622" s="2" t="str">
        <f>IF(Table1[[#This Row],[Column2]]="","",(1+D1621)*(C1622)-1)</f>
        <v/>
      </c>
      <c r="E1622" s="1" t="str">
        <f>IF(Table1[[#This Row],[Column1]]="","",VLOOKUP(A1622,COPOMs!B:E,4)+prêmio_de_risco)</f>
        <v/>
      </c>
      <c r="F1622" s="3" t="str">
        <f>IF(Table1[[#This Row],[Tesouro Selic: Cenário 1]]="","",(E1622+1)^(1/252))</f>
        <v/>
      </c>
      <c r="G1622" s="2" t="str">
        <f>IF(Table1[[#This Row],[Column4]]="","",(1+G1621)*(F1622)-1)</f>
        <v/>
      </c>
      <c r="H1622" s="1" t="str">
        <f>IF(Table1[[#This Row],[Column1]]="","",VLOOKUP(A1622,COPOMs!B:H,7)+prêmio_de_risco)</f>
        <v/>
      </c>
      <c r="I1622" s="3" t="str">
        <f>IF(Table1[[#This Row],[Tesouro Selic: Cenário 2]]="","",(H1622+1)^(1/252))</f>
        <v/>
      </c>
      <c r="J1622" s="2" t="str">
        <f>IF(Table1[[#This Row],[Column6]]="","",(1+J1621)*(I1622)-1)</f>
        <v/>
      </c>
      <c r="K1622" s="1" t="str">
        <f>IF(Table1[[#This Row],[Column1]]="","",VLOOKUP(A1622,COPOMs!B:K,10)+prêmio_de_risco)</f>
        <v/>
      </c>
      <c r="L1622" s="3" t="str">
        <f>IF(Table1[[#This Row],[Tesouro Selic: Cenário 3]]="","",(K1622+1)^(1/252))</f>
        <v/>
      </c>
      <c r="M1622" s="2" t="str">
        <f>IF(Table1[[#This Row],[Column8]]="","",(1+M1621)*(L1622)-1)</f>
        <v/>
      </c>
    </row>
    <row r="1623" spans="1:13" x14ac:dyDescent="0.25">
      <c r="A1623" s="15" t="str">
        <f t="shared" si="50"/>
        <v/>
      </c>
      <c r="B1623" s="25" t="str">
        <f t="shared" si="51"/>
        <v/>
      </c>
      <c r="C1623" s="3" t="str">
        <f>IF(Table1[[#This Row],[Tesouro Prefixado]]="","",(B1623+1)^(1/252))</f>
        <v/>
      </c>
      <c r="D1623" s="2" t="str">
        <f>IF(Table1[[#This Row],[Column2]]="","",(1+D1622)*(C1623)-1)</f>
        <v/>
      </c>
      <c r="E1623" s="1" t="str">
        <f>IF(Table1[[#This Row],[Column1]]="","",VLOOKUP(A1623,COPOMs!B:E,4)+prêmio_de_risco)</f>
        <v/>
      </c>
      <c r="F1623" s="3" t="str">
        <f>IF(Table1[[#This Row],[Tesouro Selic: Cenário 1]]="","",(E1623+1)^(1/252))</f>
        <v/>
      </c>
      <c r="G1623" s="2" t="str">
        <f>IF(Table1[[#This Row],[Column4]]="","",(1+G1622)*(F1623)-1)</f>
        <v/>
      </c>
      <c r="H1623" s="1" t="str">
        <f>IF(Table1[[#This Row],[Column1]]="","",VLOOKUP(A1623,COPOMs!B:H,7)+prêmio_de_risco)</f>
        <v/>
      </c>
      <c r="I1623" s="3" t="str">
        <f>IF(Table1[[#This Row],[Tesouro Selic: Cenário 2]]="","",(H1623+1)^(1/252))</f>
        <v/>
      </c>
      <c r="J1623" s="2" t="str">
        <f>IF(Table1[[#This Row],[Column6]]="","",(1+J1622)*(I1623)-1)</f>
        <v/>
      </c>
      <c r="K1623" s="1" t="str">
        <f>IF(Table1[[#This Row],[Column1]]="","",VLOOKUP(A1623,COPOMs!B:K,10)+prêmio_de_risco)</f>
        <v/>
      </c>
      <c r="L1623" s="3" t="str">
        <f>IF(Table1[[#This Row],[Tesouro Selic: Cenário 3]]="","",(K1623+1)^(1/252))</f>
        <v/>
      </c>
      <c r="M1623" s="2" t="str">
        <f>IF(Table1[[#This Row],[Column8]]="","",(1+M1622)*(L1623)-1)</f>
        <v/>
      </c>
    </row>
    <row r="1624" spans="1:13" x14ac:dyDescent="0.25">
      <c r="A1624" s="15" t="str">
        <f t="shared" si="50"/>
        <v/>
      </c>
      <c r="B1624" s="25" t="str">
        <f t="shared" si="51"/>
        <v/>
      </c>
      <c r="C1624" s="3" t="str">
        <f>IF(Table1[[#This Row],[Tesouro Prefixado]]="","",(B1624+1)^(1/252))</f>
        <v/>
      </c>
      <c r="D1624" s="2" t="str">
        <f>IF(Table1[[#This Row],[Column2]]="","",(1+D1623)*(C1624)-1)</f>
        <v/>
      </c>
      <c r="E1624" s="1" t="str">
        <f>IF(Table1[[#This Row],[Column1]]="","",VLOOKUP(A1624,COPOMs!B:E,4)+prêmio_de_risco)</f>
        <v/>
      </c>
      <c r="F1624" s="3" t="str">
        <f>IF(Table1[[#This Row],[Tesouro Selic: Cenário 1]]="","",(E1624+1)^(1/252))</f>
        <v/>
      </c>
      <c r="G1624" s="2" t="str">
        <f>IF(Table1[[#This Row],[Column4]]="","",(1+G1623)*(F1624)-1)</f>
        <v/>
      </c>
      <c r="H1624" s="1" t="str">
        <f>IF(Table1[[#This Row],[Column1]]="","",VLOOKUP(A1624,COPOMs!B:H,7)+prêmio_de_risco)</f>
        <v/>
      </c>
      <c r="I1624" s="3" t="str">
        <f>IF(Table1[[#This Row],[Tesouro Selic: Cenário 2]]="","",(H1624+1)^(1/252))</f>
        <v/>
      </c>
      <c r="J1624" s="2" t="str">
        <f>IF(Table1[[#This Row],[Column6]]="","",(1+J1623)*(I1624)-1)</f>
        <v/>
      </c>
      <c r="K1624" s="1" t="str">
        <f>IF(Table1[[#This Row],[Column1]]="","",VLOOKUP(A1624,COPOMs!B:K,10)+prêmio_de_risco)</f>
        <v/>
      </c>
      <c r="L1624" s="3" t="str">
        <f>IF(Table1[[#This Row],[Tesouro Selic: Cenário 3]]="","",(K1624+1)^(1/252))</f>
        <v/>
      </c>
      <c r="M1624" s="2" t="str">
        <f>IF(Table1[[#This Row],[Column8]]="","",(1+M1623)*(L1624)-1)</f>
        <v/>
      </c>
    </row>
    <row r="1625" spans="1:13" x14ac:dyDescent="0.25">
      <c r="A1625" s="15" t="str">
        <f t="shared" si="50"/>
        <v/>
      </c>
      <c r="B1625" s="25" t="str">
        <f t="shared" si="51"/>
        <v/>
      </c>
      <c r="C1625" s="3" t="str">
        <f>IF(Table1[[#This Row],[Tesouro Prefixado]]="","",(B1625+1)^(1/252))</f>
        <v/>
      </c>
      <c r="D1625" s="2" t="str">
        <f>IF(Table1[[#This Row],[Column2]]="","",(1+D1624)*(C1625)-1)</f>
        <v/>
      </c>
      <c r="E1625" s="1" t="str">
        <f>IF(Table1[[#This Row],[Column1]]="","",VLOOKUP(A1625,COPOMs!B:E,4)+prêmio_de_risco)</f>
        <v/>
      </c>
      <c r="F1625" s="3" t="str">
        <f>IF(Table1[[#This Row],[Tesouro Selic: Cenário 1]]="","",(E1625+1)^(1/252))</f>
        <v/>
      </c>
      <c r="G1625" s="2" t="str">
        <f>IF(Table1[[#This Row],[Column4]]="","",(1+G1624)*(F1625)-1)</f>
        <v/>
      </c>
      <c r="H1625" s="1" t="str">
        <f>IF(Table1[[#This Row],[Column1]]="","",VLOOKUP(A1625,COPOMs!B:H,7)+prêmio_de_risco)</f>
        <v/>
      </c>
      <c r="I1625" s="3" t="str">
        <f>IF(Table1[[#This Row],[Tesouro Selic: Cenário 2]]="","",(H1625+1)^(1/252))</f>
        <v/>
      </c>
      <c r="J1625" s="2" t="str">
        <f>IF(Table1[[#This Row],[Column6]]="","",(1+J1624)*(I1625)-1)</f>
        <v/>
      </c>
      <c r="K1625" s="1" t="str">
        <f>IF(Table1[[#This Row],[Column1]]="","",VLOOKUP(A1625,COPOMs!B:K,10)+prêmio_de_risco)</f>
        <v/>
      </c>
      <c r="L1625" s="3" t="str">
        <f>IF(Table1[[#This Row],[Tesouro Selic: Cenário 3]]="","",(K1625+1)^(1/252))</f>
        <v/>
      </c>
      <c r="M1625" s="2" t="str">
        <f>IF(Table1[[#This Row],[Column8]]="","",(1+M1624)*(L1625)-1)</f>
        <v/>
      </c>
    </row>
    <row r="1626" spans="1:13" x14ac:dyDescent="0.25">
      <c r="A1626" s="15" t="str">
        <f t="shared" si="50"/>
        <v/>
      </c>
      <c r="B1626" s="25" t="str">
        <f t="shared" si="51"/>
        <v/>
      </c>
      <c r="C1626" s="3" t="str">
        <f>IF(Table1[[#This Row],[Tesouro Prefixado]]="","",(B1626+1)^(1/252))</f>
        <v/>
      </c>
      <c r="D1626" s="2" t="str">
        <f>IF(Table1[[#This Row],[Column2]]="","",(1+D1625)*(C1626)-1)</f>
        <v/>
      </c>
      <c r="E1626" s="1" t="str">
        <f>IF(Table1[[#This Row],[Column1]]="","",VLOOKUP(A1626,COPOMs!B:E,4)+prêmio_de_risco)</f>
        <v/>
      </c>
      <c r="F1626" s="3" t="str">
        <f>IF(Table1[[#This Row],[Tesouro Selic: Cenário 1]]="","",(E1626+1)^(1/252))</f>
        <v/>
      </c>
      <c r="G1626" s="2" t="str">
        <f>IF(Table1[[#This Row],[Column4]]="","",(1+G1625)*(F1626)-1)</f>
        <v/>
      </c>
      <c r="H1626" s="1" t="str">
        <f>IF(Table1[[#This Row],[Column1]]="","",VLOOKUP(A1626,COPOMs!B:H,7)+prêmio_de_risco)</f>
        <v/>
      </c>
      <c r="I1626" s="3" t="str">
        <f>IF(Table1[[#This Row],[Tesouro Selic: Cenário 2]]="","",(H1626+1)^(1/252))</f>
        <v/>
      </c>
      <c r="J1626" s="2" t="str">
        <f>IF(Table1[[#This Row],[Column6]]="","",(1+J1625)*(I1626)-1)</f>
        <v/>
      </c>
      <c r="K1626" s="1" t="str">
        <f>IF(Table1[[#This Row],[Column1]]="","",VLOOKUP(A1626,COPOMs!B:K,10)+prêmio_de_risco)</f>
        <v/>
      </c>
      <c r="L1626" s="3" t="str">
        <f>IF(Table1[[#This Row],[Tesouro Selic: Cenário 3]]="","",(K1626+1)^(1/252))</f>
        <v/>
      </c>
      <c r="M1626" s="2" t="str">
        <f>IF(Table1[[#This Row],[Column8]]="","",(1+M1625)*(L1626)-1)</f>
        <v/>
      </c>
    </row>
    <row r="1627" spans="1:13" x14ac:dyDescent="0.25">
      <c r="A1627" s="15" t="str">
        <f t="shared" si="50"/>
        <v/>
      </c>
      <c r="B1627" s="25" t="str">
        <f t="shared" si="51"/>
        <v/>
      </c>
      <c r="C1627" s="3" t="str">
        <f>IF(Table1[[#This Row],[Tesouro Prefixado]]="","",(B1627+1)^(1/252))</f>
        <v/>
      </c>
      <c r="D1627" s="2" t="str">
        <f>IF(Table1[[#This Row],[Column2]]="","",(1+D1626)*(C1627)-1)</f>
        <v/>
      </c>
      <c r="E1627" s="1" t="str">
        <f>IF(Table1[[#This Row],[Column1]]="","",VLOOKUP(A1627,COPOMs!B:E,4)+prêmio_de_risco)</f>
        <v/>
      </c>
      <c r="F1627" s="3" t="str">
        <f>IF(Table1[[#This Row],[Tesouro Selic: Cenário 1]]="","",(E1627+1)^(1/252))</f>
        <v/>
      </c>
      <c r="G1627" s="2" t="str">
        <f>IF(Table1[[#This Row],[Column4]]="","",(1+G1626)*(F1627)-1)</f>
        <v/>
      </c>
      <c r="H1627" s="1" t="str">
        <f>IF(Table1[[#This Row],[Column1]]="","",VLOOKUP(A1627,COPOMs!B:H,7)+prêmio_de_risco)</f>
        <v/>
      </c>
      <c r="I1627" s="3" t="str">
        <f>IF(Table1[[#This Row],[Tesouro Selic: Cenário 2]]="","",(H1627+1)^(1/252))</f>
        <v/>
      </c>
      <c r="J1627" s="2" t="str">
        <f>IF(Table1[[#This Row],[Column6]]="","",(1+J1626)*(I1627)-1)</f>
        <v/>
      </c>
      <c r="K1627" s="1" t="str">
        <f>IF(Table1[[#This Row],[Column1]]="","",VLOOKUP(A1627,COPOMs!B:K,10)+prêmio_de_risco)</f>
        <v/>
      </c>
      <c r="L1627" s="3" t="str">
        <f>IF(Table1[[#This Row],[Tesouro Selic: Cenário 3]]="","",(K1627+1)^(1/252))</f>
        <v/>
      </c>
      <c r="M1627" s="2" t="str">
        <f>IF(Table1[[#This Row],[Column8]]="","",(1+M1626)*(L1627)-1)</f>
        <v/>
      </c>
    </row>
    <row r="1628" spans="1:13" x14ac:dyDescent="0.25">
      <c r="A1628" s="15" t="str">
        <f t="shared" si="50"/>
        <v/>
      </c>
      <c r="B1628" s="25" t="str">
        <f t="shared" si="51"/>
        <v/>
      </c>
      <c r="C1628" s="3" t="str">
        <f>IF(Table1[[#This Row],[Tesouro Prefixado]]="","",(B1628+1)^(1/252))</f>
        <v/>
      </c>
      <c r="D1628" s="2" t="str">
        <f>IF(Table1[[#This Row],[Column2]]="","",(1+D1627)*(C1628)-1)</f>
        <v/>
      </c>
      <c r="E1628" s="1" t="str">
        <f>IF(Table1[[#This Row],[Column1]]="","",VLOOKUP(A1628,COPOMs!B:E,4)+prêmio_de_risco)</f>
        <v/>
      </c>
      <c r="F1628" s="3" t="str">
        <f>IF(Table1[[#This Row],[Tesouro Selic: Cenário 1]]="","",(E1628+1)^(1/252))</f>
        <v/>
      </c>
      <c r="G1628" s="2" t="str">
        <f>IF(Table1[[#This Row],[Column4]]="","",(1+G1627)*(F1628)-1)</f>
        <v/>
      </c>
      <c r="H1628" s="1" t="str">
        <f>IF(Table1[[#This Row],[Column1]]="","",VLOOKUP(A1628,COPOMs!B:H,7)+prêmio_de_risco)</f>
        <v/>
      </c>
      <c r="I1628" s="3" t="str">
        <f>IF(Table1[[#This Row],[Tesouro Selic: Cenário 2]]="","",(H1628+1)^(1/252))</f>
        <v/>
      </c>
      <c r="J1628" s="2" t="str">
        <f>IF(Table1[[#This Row],[Column6]]="","",(1+J1627)*(I1628)-1)</f>
        <v/>
      </c>
      <c r="K1628" s="1" t="str">
        <f>IF(Table1[[#This Row],[Column1]]="","",VLOOKUP(A1628,COPOMs!B:K,10)+prêmio_de_risco)</f>
        <v/>
      </c>
      <c r="L1628" s="3" t="str">
        <f>IF(Table1[[#This Row],[Tesouro Selic: Cenário 3]]="","",(K1628+1)^(1/252))</f>
        <v/>
      </c>
      <c r="M1628" s="2" t="str">
        <f>IF(Table1[[#This Row],[Column8]]="","",(1+M1627)*(L1628)-1)</f>
        <v/>
      </c>
    </row>
    <row r="1629" spans="1:13" x14ac:dyDescent="0.25">
      <c r="A1629" s="15" t="str">
        <f t="shared" si="50"/>
        <v/>
      </c>
      <c r="B1629" s="25" t="str">
        <f t="shared" si="51"/>
        <v/>
      </c>
      <c r="C1629" s="3" t="str">
        <f>IF(Table1[[#This Row],[Tesouro Prefixado]]="","",(B1629+1)^(1/252))</f>
        <v/>
      </c>
      <c r="D1629" s="2" t="str">
        <f>IF(Table1[[#This Row],[Column2]]="","",(1+D1628)*(C1629)-1)</f>
        <v/>
      </c>
      <c r="E1629" s="1" t="str">
        <f>IF(Table1[[#This Row],[Column1]]="","",VLOOKUP(A1629,COPOMs!B:E,4)+prêmio_de_risco)</f>
        <v/>
      </c>
      <c r="F1629" s="3" t="str">
        <f>IF(Table1[[#This Row],[Tesouro Selic: Cenário 1]]="","",(E1629+1)^(1/252))</f>
        <v/>
      </c>
      <c r="G1629" s="2" t="str">
        <f>IF(Table1[[#This Row],[Column4]]="","",(1+G1628)*(F1629)-1)</f>
        <v/>
      </c>
      <c r="H1629" s="1" t="str">
        <f>IF(Table1[[#This Row],[Column1]]="","",VLOOKUP(A1629,COPOMs!B:H,7)+prêmio_de_risco)</f>
        <v/>
      </c>
      <c r="I1629" s="3" t="str">
        <f>IF(Table1[[#This Row],[Tesouro Selic: Cenário 2]]="","",(H1629+1)^(1/252))</f>
        <v/>
      </c>
      <c r="J1629" s="2" t="str">
        <f>IF(Table1[[#This Row],[Column6]]="","",(1+J1628)*(I1629)-1)</f>
        <v/>
      </c>
      <c r="K1629" s="1" t="str">
        <f>IF(Table1[[#This Row],[Column1]]="","",VLOOKUP(A1629,COPOMs!B:K,10)+prêmio_de_risco)</f>
        <v/>
      </c>
      <c r="L1629" s="3" t="str">
        <f>IF(Table1[[#This Row],[Tesouro Selic: Cenário 3]]="","",(K1629+1)^(1/252))</f>
        <v/>
      </c>
      <c r="M1629" s="2" t="str">
        <f>IF(Table1[[#This Row],[Column8]]="","",(1+M1628)*(L1629)-1)</f>
        <v/>
      </c>
    </row>
    <row r="1630" spans="1:13" x14ac:dyDescent="0.25">
      <c r="A1630" s="15" t="str">
        <f t="shared" si="50"/>
        <v/>
      </c>
      <c r="B1630" s="25" t="str">
        <f t="shared" si="51"/>
        <v/>
      </c>
      <c r="C1630" s="3" t="str">
        <f>IF(Table1[[#This Row],[Tesouro Prefixado]]="","",(B1630+1)^(1/252))</f>
        <v/>
      </c>
      <c r="D1630" s="2" t="str">
        <f>IF(Table1[[#This Row],[Column2]]="","",(1+D1629)*(C1630)-1)</f>
        <v/>
      </c>
      <c r="E1630" s="1" t="str">
        <f>IF(Table1[[#This Row],[Column1]]="","",VLOOKUP(A1630,COPOMs!B:E,4)+prêmio_de_risco)</f>
        <v/>
      </c>
      <c r="F1630" s="3" t="str">
        <f>IF(Table1[[#This Row],[Tesouro Selic: Cenário 1]]="","",(E1630+1)^(1/252))</f>
        <v/>
      </c>
      <c r="G1630" s="2" t="str">
        <f>IF(Table1[[#This Row],[Column4]]="","",(1+G1629)*(F1630)-1)</f>
        <v/>
      </c>
      <c r="H1630" s="1" t="str">
        <f>IF(Table1[[#This Row],[Column1]]="","",VLOOKUP(A1630,COPOMs!B:H,7)+prêmio_de_risco)</f>
        <v/>
      </c>
      <c r="I1630" s="3" t="str">
        <f>IF(Table1[[#This Row],[Tesouro Selic: Cenário 2]]="","",(H1630+1)^(1/252))</f>
        <v/>
      </c>
      <c r="J1630" s="2" t="str">
        <f>IF(Table1[[#This Row],[Column6]]="","",(1+J1629)*(I1630)-1)</f>
        <v/>
      </c>
      <c r="K1630" s="1" t="str">
        <f>IF(Table1[[#This Row],[Column1]]="","",VLOOKUP(A1630,COPOMs!B:K,10)+prêmio_de_risco)</f>
        <v/>
      </c>
      <c r="L1630" s="3" t="str">
        <f>IF(Table1[[#This Row],[Tesouro Selic: Cenário 3]]="","",(K1630+1)^(1/252))</f>
        <v/>
      </c>
      <c r="M1630" s="2" t="str">
        <f>IF(Table1[[#This Row],[Column8]]="","",(1+M1629)*(L1630)-1)</f>
        <v/>
      </c>
    </row>
    <row r="1631" spans="1:13" x14ac:dyDescent="0.25">
      <c r="A1631" s="15" t="str">
        <f t="shared" si="50"/>
        <v/>
      </c>
      <c r="B1631" s="25" t="str">
        <f t="shared" si="51"/>
        <v/>
      </c>
      <c r="C1631" s="3" t="str">
        <f>IF(Table1[[#This Row],[Tesouro Prefixado]]="","",(B1631+1)^(1/252))</f>
        <v/>
      </c>
      <c r="D1631" s="2" t="str">
        <f>IF(Table1[[#This Row],[Column2]]="","",(1+D1630)*(C1631)-1)</f>
        <v/>
      </c>
      <c r="E1631" s="1" t="str">
        <f>IF(Table1[[#This Row],[Column1]]="","",VLOOKUP(A1631,COPOMs!B:E,4)+prêmio_de_risco)</f>
        <v/>
      </c>
      <c r="F1631" s="3" t="str">
        <f>IF(Table1[[#This Row],[Tesouro Selic: Cenário 1]]="","",(E1631+1)^(1/252))</f>
        <v/>
      </c>
      <c r="G1631" s="2" t="str">
        <f>IF(Table1[[#This Row],[Column4]]="","",(1+G1630)*(F1631)-1)</f>
        <v/>
      </c>
      <c r="H1631" s="1" t="str">
        <f>IF(Table1[[#This Row],[Column1]]="","",VLOOKUP(A1631,COPOMs!B:H,7)+prêmio_de_risco)</f>
        <v/>
      </c>
      <c r="I1631" s="3" t="str">
        <f>IF(Table1[[#This Row],[Tesouro Selic: Cenário 2]]="","",(H1631+1)^(1/252))</f>
        <v/>
      </c>
      <c r="J1631" s="2" t="str">
        <f>IF(Table1[[#This Row],[Column6]]="","",(1+J1630)*(I1631)-1)</f>
        <v/>
      </c>
      <c r="K1631" s="1" t="str">
        <f>IF(Table1[[#This Row],[Column1]]="","",VLOOKUP(A1631,COPOMs!B:K,10)+prêmio_de_risco)</f>
        <v/>
      </c>
      <c r="L1631" s="3" t="str">
        <f>IF(Table1[[#This Row],[Tesouro Selic: Cenário 3]]="","",(K1631+1)^(1/252))</f>
        <v/>
      </c>
      <c r="M1631" s="2" t="str">
        <f>IF(Table1[[#This Row],[Column8]]="","",(1+M1630)*(L1631)-1)</f>
        <v/>
      </c>
    </row>
    <row r="1632" spans="1:13" x14ac:dyDescent="0.25">
      <c r="A1632" s="15" t="str">
        <f t="shared" si="50"/>
        <v/>
      </c>
      <c r="B1632" s="25" t="str">
        <f t="shared" si="51"/>
        <v/>
      </c>
      <c r="C1632" s="3" t="str">
        <f>IF(Table1[[#This Row],[Tesouro Prefixado]]="","",(B1632+1)^(1/252))</f>
        <v/>
      </c>
      <c r="D1632" s="2" t="str">
        <f>IF(Table1[[#This Row],[Column2]]="","",(1+D1631)*(C1632)-1)</f>
        <v/>
      </c>
      <c r="E1632" s="1" t="str">
        <f>IF(Table1[[#This Row],[Column1]]="","",VLOOKUP(A1632,COPOMs!B:E,4)+prêmio_de_risco)</f>
        <v/>
      </c>
      <c r="F1632" s="3" t="str">
        <f>IF(Table1[[#This Row],[Tesouro Selic: Cenário 1]]="","",(E1632+1)^(1/252))</f>
        <v/>
      </c>
      <c r="G1632" s="2" t="str">
        <f>IF(Table1[[#This Row],[Column4]]="","",(1+G1631)*(F1632)-1)</f>
        <v/>
      </c>
      <c r="H1632" s="1" t="str">
        <f>IF(Table1[[#This Row],[Column1]]="","",VLOOKUP(A1632,COPOMs!B:H,7)+prêmio_de_risco)</f>
        <v/>
      </c>
      <c r="I1632" s="3" t="str">
        <f>IF(Table1[[#This Row],[Tesouro Selic: Cenário 2]]="","",(H1632+1)^(1/252))</f>
        <v/>
      </c>
      <c r="J1632" s="2" t="str">
        <f>IF(Table1[[#This Row],[Column6]]="","",(1+J1631)*(I1632)-1)</f>
        <v/>
      </c>
      <c r="K1632" s="1" t="str">
        <f>IF(Table1[[#This Row],[Column1]]="","",VLOOKUP(A1632,COPOMs!B:K,10)+prêmio_de_risco)</f>
        <v/>
      </c>
      <c r="L1632" s="3" t="str">
        <f>IF(Table1[[#This Row],[Tesouro Selic: Cenário 3]]="","",(K1632+1)^(1/252))</f>
        <v/>
      </c>
      <c r="M1632" s="2" t="str">
        <f>IF(Table1[[#This Row],[Column8]]="","",(1+M1631)*(L1632)-1)</f>
        <v/>
      </c>
    </row>
    <row r="1633" spans="1:13" x14ac:dyDescent="0.25">
      <c r="A1633" s="15" t="str">
        <f t="shared" si="50"/>
        <v/>
      </c>
      <c r="B1633" s="25" t="str">
        <f t="shared" si="51"/>
        <v/>
      </c>
      <c r="C1633" s="3" t="str">
        <f>IF(Table1[[#This Row],[Tesouro Prefixado]]="","",(B1633+1)^(1/252))</f>
        <v/>
      </c>
      <c r="D1633" s="2" t="str">
        <f>IF(Table1[[#This Row],[Column2]]="","",(1+D1632)*(C1633)-1)</f>
        <v/>
      </c>
      <c r="E1633" s="1" t="str">
        <f>IF(Table1[[#This Row],[Column1]]="","",VLOOKUP(A1633,COPOMs!B:E,4)+prêmio_de_risco)</f>
        <v/>
      </c>
      <c r="F1633" s="3" t="str">
        <f>IF(Table1[[#This Row],[Tesouro Selic: Cenário 1]]="","",(E1633+1)^(1/252))</f>
        <v/>
      </c>
      <c r="G1633" s="2" t="str">
        <f>IF(Table1[[#This Row],[Column4]]="","",(1+G1632)*(F1633)-1)</f>
        <v/>
      </c>
      <c r="H1633" s="1" t="str">
        <f>IF(Table1[[#This Row],[Column1]]="","",VLOOKUP(A1633,COPOMs!B:H,7)+prêmio_de_risco)</f>
        <v/>
      </c>
      <c r="I1633" s="3" t="str">
        <f>IF(Table1[[#This Row],[Tesouro Selic: Cenário 2]]="","",(H1633+1)^(1/252))</f>
        <v/>
      </c>
      <c r="J1633" s="2" t="str">
        <f>IF(Table1[[#This Row],[Column6]]="","",(1+J1632)*(I1633)-1)</f>
        <v/>
      </c>
      <c r="K1633" s="1" t="str">
        <f>IF(Table1[[#This Row],[Column1]]="","",VLOOKUP(A1633,COPOMs!B:K,10)+prêmio_de_risco)</f>
        <v/>
      </c>
      <c r="L1633" s="3" t="str">
        <f>IF(Table1[[#This Row],[Tesouro Selic: Cenário 3]]="","",(K1633+1)^(1/252))</f>
        <v/>
      </c>
      <c r="M1633" s="2" t="str">
        <f>IF(Table1[[#This Row],[Column8]]="","",(1+M1632)*(L1633)-1)</f>
        <v/>
      </c>
    </row>
    <row r="1634" spans="1:13" x14ac:dyDescent="0.25">
      <c r="A1634" s="15" t="str">
        <f t="shared" si="50"/>
        <v/>
      </c>
      <c r="B1634" s="25" t="str">
        <f t="shared" si="51"/>
        <v/>
      </c>
      <c r="C1634" s="3" t="str">
        <f>IF(Table1[[#This Row],[Tesouro Prefixado]]="","",(B1634+1)^(1/252))</f>
        <v/>
      </c>
      <c r="D1634" s="2" t="str">
        <f>IF(Table1[[#This Row],[Column2]]="","",(1+D1633)*(C1634)-1)</f>
        <v/>
      </c>
      <c r="E1634" s="1" t="str">
        <f>IF(Table1[[#This Row],[Column1]]="","",VLOOKUP(A1634,COPOMs!B:E,4)+prêmio_de_risco)</f>
        <v/>
      </c>
      <c r="F1634" s="3" t="str">
        <f>IF(Table1[[#This Row],[Tesouro Selic: Cenário 1]]="","",(E1634+1)^(1/252))</f>
        <v/>
      </c>
      <c r="G1634" s="2" t="str">
        <f>IF(Table1[[#This Row],[Column4]]="","",(1+G1633)*(F1634)-1)</f>
        <v/>
      </c>
      <c r="H1634" s="1" t="str">
        <f>IF(Table1[[#This Row],[Column1]]="","",VLOOKUP(A1634,COPOMs!B:H,7)+prêmio_de_risco)</f>
        <v/>
      </c>
      <c r="I1634" s="3" t="str">
        <f>IF(Table1[[#This Row],[Tesouro Selic: Cenário 2]]="","",(H1634+1)^(1/252))</f>
        <v/>
      </c>
      <c r="J1634" s="2" t="str">
        <f>IF(Table1[[#This Row],[Column6]]="","",(1+J1633)*(I1634)-1)</f>
        <v/>
      </c>
      <c r="K1634" s="1" t="str">
        <f>IF(Table1[[#This Row],[Column1]]="","",VLOOKUP(A1634,COPOMs!B:K,10)+prêmio_de_risco)</f>
        <v/>
      </c>
      <c r="L1634" s="3" t="str">
        <f>IF(Table1[[#This Row],[Tesouro Selic: Cenário 3]]="","",(K1634+1)^(1/252))</f>
        <v/>
      </c>
      <c r="M1634" s="2" t="str">
        <f>IF(Table1[[#This Row],[Column8]]="","",(1+M1633)*(L1634)-1)</f>
        <v/>
      </c>
    </row>
    <row r="1635" spans="1:13" x14ac:dyDescent="0.25">
      <c r="A1635" s="15" t="str">
        <f t="shared" si="50"/>
        <v/>
      </c>
      <c r="B1635" s="25" t="str">
        <f t="shared" si="51"/>
        <v/>
      </c>
      <c r="C1635" s="3" t="str">
        <f>IF(Table1[[#This Row],[Tesouro Prefixado]]="","",(B1635+1)^(1/252))</f>
        <v/>
      </c>
      <c r="D1635" s="2" t="str">
        <f>IF(Table1[[#This Row],[Column2]]="","",(1+D1634)*(C1635)-1)</f>
        <v/>
      </c>
      <c r="E1635" s="1" t="str">
        <f>IF(Table1[[#This Row],[Column1]]="","",VLOOKUP(A1635,COPOMs!B:E,4)+prêmio_de_risco)</f>
        <v/>
      </c>
      <c r="F1635" s="3" t="str">
        <f>IF(Table1[[#This Row],[Tesouro Selic: Cenário 1]]="","",(E1635+1)^(1/252))</f>
        <v/>
      </c>
      <c r="G1635" s="2" t="str">
        <f>IF(Table1[[#This Row],[Column4]]="","",(1+G1634)*(F1635)-1)</f>
        <v/>
      </c>
      <c r="H1635" s="1" t="str">
        <f>IF(Table1[[#This Row],[Column1]]="","",VLOOKUP(A1635,COPOMs!B:H,7)+prêmio_de_risco)</f>
        <v/>
      </c>
      <c r="I1635" s="3" t="str">
        <f>IF(Table1[[#This Row],[Tesouro Selic: Cenário 2]]="","",(H1635+1)^(1/252))</f>
        <v/>
      </c>
      <c r="J1635" s="2" t="str">
        <f>IF(Table1[[#This Row],[Column6]]="","",(1+J1634)*(I1635)-1)</f>
        <v/>
      </c>
      <c r="K1635" s="1" t="str">
        <f>IF(Table1[[#This Row],[Column1]]="","",VLOOKUP(A1635,COPOMs!B:K,10)+prêmio_de_risco)</f>
        <v/>
      </c>
      <c r="L1635" s="3" t="str">
        <f>IF(Table1[[#This Row],[Tesouro Selic: Cenário 3]]="","",(K1635+1)^(1/252))</f>
        <v/>
      </c>
      <c r="M1635" s="2" t="str">
        <f>IF(Table1[[#This Row],[Column8]]="","",(1+M1634)*(L1635)-1)</f>
        <v/>
      </c>
    </row>
    <row r="1636" spans="1:13" x14ac:dyDescent="0.25">
      <c r="A1636" s="15" t="str">
        <f t="shared" si="50"/>
        <v/>
      </c>
      <c r="B1636" s="25" t="str">
        <f t="shared" si="51"/>
        <v/>
      </c>
      <c r="C1636" s="3" t="str">
        <f>IF(Table1[[#This Row],[Tesouro Prefixado]]="","",(B1636+1)^(1/252))</f>
        <v/>
      </c>
      <c r="D1636" s="2" t="str">
        <f>IF(Table1[[#This Row],[Column2]]="","",(1+D1635)*(C1636)-1)</f>
        <v/>
      </c>
      <c r="E1636" s="1" t="str">
        <f>IF(Table1[[#This Row],[Column1]]="","",VLOOKUP(A1636,COPOMs!B:E,4)+prêmio_de_risco)</f>
        <v/>
      </c>
      <c r="F1636" s="3" t="str">
        <f>IF(Table1[[#This Row],[Tesouro Selic: Cenário 1]]="","",(E1636+1)^(1/252))</f>
        <v/>
      </c>
      <c r="G1636" s="2" t="str">
        <f>IF(Table1[[#This Row],[Column4]]="","",(1+G1635)*(F1636)-1)</f>
        <v/>
      </c>
      <c r="H1636" s="1" t="str">
        <f>IF(Table1[[#This Row],[Column1]]="","",VLOOKUP(A1636,COPOMs!B:H,7)+prêmio_de_risco)</f>
        <v/>
      </c>
      <c r="I1636" s="3" t="str">
        <f>IF(Table1[[#This Row],[Tesouro Selic: Cenário 2]]="","",(H1636+1)^(1/252))</f>
        <v/>
      </c>
      <c r="J1636" s="2" t="str">
        <f>IF(Table1[[#This Row],[Column6]]="","",(1+J1635)*(I1636)-1)</f>
        <v/>
      </c>
      <c r="K1636" s="1" t="str">
        <f>IF(Table1[[#This Row],[Column1]]="","",VLOOKUP(A1636,COPOMs!B:K,10)+prêmio_de_risco)</f>
        <v/>
      </c>
      <c r="L1636" s="3" t="str">
        <f>IF(Table1[[#This Row],[Tesouro Selic: Cenário 3]]="","",(K1636+1)^(1/252))</f>
        <v/>
      </c>
      <c r="M1636" s="2" t="str">
        <f>IF(Table1[[#This Row],[Column8]]="","",(1+M1635)*(L1636)-1)</f>
        <v/>
      </c>
    </row>
    <row r="1637" spans="1:13" x14ac:dyDescent="0.25">
      <c r="A1637" s="15" t="str">
        <f t="shared" si="50"/>
        <v/>
      </c>
      <c r="B1637" s="25" t="str">
        <f t="shared" si="51"/>
        <v/>
      </c>
      <c r="C1637" s="3" t="str">
        <f>IF(Table1[[#This Row],[Tesouro Prefixado]]="","",(B1637+1)^(1/252))</f>
        <v/>
      </c>
      <c r="D1637" s="2" t="str">
        <f>IF(Table1[[#This Row],[Column2]]="","",(1+D1636)*(C1637)-1)</f>
        <v/>
      </c>
      <c r="E1637" s="1" t="str">
        <f>IF(Table1[[#This Row],[Column1]]="","",VLOOKUP(A1637,COPOMs!B:E,4)+prêmio_de_risco)</f>
        <v/>
      </c>
      <c r="F1637" s="3" t="str">
        <f>IF(Table1[[#This Row],[Tesouro Selic: Cenário 1]]="","",(E1637+1)^(1/252))</f>
        <v/>
      </c>
      <c r="G1637" s="2" t="str">
        <f>IF(Table1[[#This Row],[Column4]]="","",(1+G1636)*(F1637)-1)</f>
        <v/>
      </c>
      <c r="H1637" s="1" t="str">
        <f>IF(Table1[[#This Row],[Column1]]="","",VLOOKUP(A1637,COPOMs!B:H,7)+prêmio_de_risco)</f>
        <v/>
      </c>
      <c r="I1637" s="3" t="str">
        <f>IF(Table1[[#This Row],[Tesouro Selic: Cenário 2]]="","",(H1637+1)^(1/252))</f>
        <v/>
      </c>
      <c r="J1637" s="2" t="str">
        <f>IF(Table1[[#This Row],[Column6]]="","",(1+J1636)*(I1637)-1)</f>
        <v/>
      </c>
      <c r="K1637" s="1" t="str">
        <f>IF(Table1[[#This Row],[Column1]]="","",VLOOKUP(A1637,COPOMs!B:K,10)+prêmio_de_risco)</f>
        <v/>
      </c>
      <c r="L1637" s="3" t="str">
        <f>IF(Table1[[#This Row],[Tesouro Selic: Cenário 3]]="","",(K1637+1)^(1/252))</f>
        <v/>
      </c>
      <c r="M1637" s="2" t="str">
        <f>IF(Table1[[#This Row],[Column8]]="","",(1+M1636)*(L1637)-1)</f>
        <v/>
      </c>
    </row>
    <row r="1638" spans="1:13" x14ac:dyDescent="0.25">
      <c r="A1638" s="15" t="str">
        <f t="shared" si="50"/>
        <v/>
      </c>
      <c r="B1638" s="25" t="str">
        <f t="shared" si="51"/>
        <v/>
      </c>
      <c r="C1638" s="3" t="str">
        <f>IF(Table1[[#This Row],[Tesouro Prefixado]]="","",(B1638+1)^(1/252))</f>
        <v/>
      </c>
      <c r="D1638" s="2" t="str">
        <f>IF(Table1[[#This Row],[Column2]]="","",(1+D1637)*(C1638)-1)</f>
        <v/>
      </c>
      <c r="E1638" s="1" t="str">
        <f>IF(Table1[[#This Row],[Column1]]="","",VLOOKUP(A1638,COPOMs!B:E,4)+prêmio_de_risco)</f>
        <v/>
      </c>
      <c r="F1638" s="3" t="str">
        <f>IF(Table1[[#This Row],[Tesouro Selic: Cenário 1]]="","",(E1638+1)^(1/252))</f>
        <v/>
      </c>
      <c r="G1638" s="2" t="str">
        <f>IF(Table1[[#This Row],[Column4]]="","",(1+G1637)*(F1638)-1)</f>
        <v/>
      </c>
      <c r="H1638" s="1" t="str">
        <f>IF(Table1[[#This Row],[Column1]]="","",VLOOKUP(A1638,COPOMs!B:H,7)+prêmio_de_risco)</f>
        <v/>
      </c>
      <c r="I1638" s="3" t="str">
        <f>IF(Table1[[#This Row],[Tesouro Selic: Cenário 2]]="","",(H1638+1)^(1/252))</f>
        <v/>
      </c>
      <c r="J1638" s="2" t="str">
        <f>IF(Table1[[#This Row],[Column6]]="","",(1+J1637)*(I1638)-1)</f>
        <v/>
      </c>
      <c r="K1638" s="1" t="str">
        <f>IF(Table1[[#This Row],[Column1]]="","",VLOOKUP(A1638,COPOMs!B:K,10)+prêmio_de_risco)</f>
        <v/>
      </c>
      <c r="L1638" s="3" t="str">
        <f>IF(Table1[[#This Row],[Tesouro Selic: Cenário 3]]="","",(K1638+1)^(1/252))</f>
        <v/>
      </c>
      <c r="M1638" s="2" t="str">
        <f>IF(Table1[[#This Row],[Column8]]="","",(1+M1637)*(L1638)-1)</f>
        <v/>
      </c>
    </row>
    <row r="1639" spans="1:13" x14ac:dyDescent="0.25">
      <c r="A1639" s="15" t="str">
        <f t="shared" si="50"/>
        <v/>
      </c>
      <c r="B1639" s="25" t="str">
        <f t="shared" si="51"/>
        <v/>
      </c>
      <c r="C1639" s="3" t="str">
        <f>IF(Table1[[#This Row],[Tesouro Prefixado]]="","",(B1639+1)^(1/252))</f>
        <v/>
      </c>
      <c r="D1639" s="2" t="str">
        <f>IF(Table1[[#This Row],[Column2]]="","",(1+D1638)*(C1639)-1)</f>
        <v/>
      </c>
      <c r="E1639" s="1" t="str">
        <f>IF(Table1[[#This Row],[Column1]]="","",VLOOKUP(A1639,COPOMs!B:E,4)+prêmio_de_risco)</f>
        <v/>
      </c>
      <c r="F1639" s="3" t="str">
        <f>IF(Table1[[#This Row],[Tesouro Selic: Cenário 1]]="","",(E1639+1)^(1/252))</f>
        <v/>
      </c>
      <c r="G1639" s="2" t="str">
        <f>IF(Table1[[#This Row],[Column4]]="","",(1+G1638)*(F1639)-1)</f>
        <v/>
      </c>
      <c r="H1639" s="1" t="str">
        <f>IF(Table1[[#This Row],[Column1]]="","",VLOOKUP(A1639,COPOMs!B:H,7)+prêmio_de_risco)</f>
        <v/>
      </c>
      <c r="I1639" s="3" t="str">
        <f>IF(Table1[[#This Row],[Tesouro Selic: Cenário 2]]="","",(H1639+1)^(1/252))</f>
        <v/>
      </c>
      <c r="J1639" s="2" t="str">
        <f>IF(Table1[[#This Row],[Column6]]="","",(1+J1638)*(I1639)-1)</f>
        <v/>
      </c>
      <c r="K1639" s="1" t="str">
        <f>IF(Table1[[#This Row],[Column1]]="","",VLOOKUP(A1639,COPOMs!B:K,10)+prêmio_de_risco)</f>
        <v/>
      </c>
      <c r="L1639" s="3" t="str">
        <f>IF(Table1[[#This Row],[Tesouro Selic: Cenário 3]]="","",(K1639+1)^(1/252))</f>
        <v/>
      </c>
      <c r="M1639" s="2" t="str">
        <f>IF(Table1[[#This Row],[Column8]]="","",(1+M1638)*(L1639)-1)</f>
        <v/>
      </c>
    </row>
    <row r="1640" spans="1:13" x14ac:dyDescent="0.25">
      <c r="A1640" s="15" t="str">
        <f t="shared" si="50"/>
        <v/>
      </c>
      <c r="B1640" s="25" t="str">
        <f t="shared" si="51"/>
        <v/>
      </c>
      <c r="C1640" s="3" t="str">
        <f>IF(Table1[[#This Row],[Tesouro Prefixado]]="","",(B1640+1)^(1/252))</f>
        <v/>
      </c>
      <c r="D1640" s="2" t="str">
        <f>IF(Table1[[#This Row],[Column2]]="","",(1+D1639)*(C1640)-1)</f>
        <v/>
      </c>
      <c r="E1640" s="1" t="str">
        <f>IF(Table1[[#This Row],[Column1]]="","",VLOOKUP(A1640,COPOMs!B:E,4)+prêmio_de_risco)</f>
        <v/>
      </c>
      <c r="F1640" s="3" t="str">
        <f>IF(Table1[[#This Row],[Tesouro Selic: Cenário 1]]="","",(E1640+1)^(1/252))</f>
        <v/>
      </c>
      <c r="G1640" s="2" t="str">
        <f>IF(Table1[[#This Row],[Column4]]="","",(1+G1639)*(F1640)-1)</f>
        <v/>
      </c>
      <c r="H1640" s="1" t="str">
        <f>IF(Table1[[#This Row],[Column1]]="","",VLOOKUP(A1640,COPOMs!B:H,7)+prêmio_de_risco)</f>
        <v/>
      </c>
      <c r="I1640" s="3" t="str">
        <f>IF(Table1[[#This Row],[Tesouro Selic: Cenário 2]]="","",(H1640+1)^(1/252))</f>
        <v/>
      </c>
      <c r="J1640" s="2" t="str">
        <f>IF(Table1[[#This Row],[Column6]]="","",(1+J1639)*(I1640)-1)</f>
        <v/>
      </c>
      <c r="K1640" s="1" t="str">
        <f>IF(Table1[[#This Row],[Column1]]="","",VLOOKUP(A1640,COPOMs!B:K,10)+prêmio_de_risco)</f>
        <v/>
      </c>
      <c r="L1640" s="3" t="str">
        <f>IF(Table1[[#This Row],[Tesouro Selic: Cenário 3]]="","",(K1640+1)^(1/252))</f>
        <v/>
      </c>
      <c r="M1640" s="2" t="str">
        <f>IF(Table1[[#This Row],[Column8]]="","",(1+M1639)*(L1640)-1)</f>
        <v/>
      </c>
    </row>
    <row r="1641" spans="1:13" x14ac:dyDescent="0.25">
      <c r="A1641" s="15" t="str">
        <f t="shared" si="50"/>
        <v/>
      </c>
      <c r="B1641" s="25" t="str">
        <f t="shared" si="51"/>
        <v/>
      </c>
      <c r="C1641" s="3" t="str">
        <f>IF(Table1[[#This Row],[Tesouro Prefixado]]="","",(B1641+1)^(1/252))</f>
        <v/>
      </c>
      <c r="D1641" s="2" t="str">
        <f>IF(Table1[[#This Row],[Column2]]="","",(1+D1640)*(C1641)-1)</f>
        <v/>
      </c>
      <c r="E1641" s="1" t="str">
        <f>IF(Table1[[#This Row],[Column1]]="","",VLOOKUP(A1641,COPOMs!B:E,4)+prêmio_de_risco)</f>
        <v/>
      </c>
      <c r="F1641" s="3" t="str">
        <f>IF(Table1[[#This Row],[Tesouro Selic: Cenário 1]]="","",(E1641+1)^(1/252))</f>
        <v/>
      </c>
      <c r="G1641" s="2" t="str">
        <f>IF(Table1[[#This Row],[Column4]]="","",(1+G1640)*(F1641)-1)</f>
        <v/>
      </c>
      <c r="H1641" s="1" t="str">
        <f>IF(Table1[[#This Row],[Column1]]="","",VLOOKUP(A1641,COPOMs!B:H,7)+prêmio_de_risco)</f>
        <v/>
      </c>
      <c r="I1641" s="3" t="str">
        <f>IF(Table1[[#This Row],[Tesouro Selic: Cenário 2]]="","",(H1641+1)^(1/252))</f>
        <v/>
      </c>
      <c r="J1641" s="2" t="str">
        <f>IF(Table1[[#This Row],[Column6]]="","",(1+J1640)*(I1641)-1)</f>
        <v/>
      </c>
      <c r="K1641" s="1" t="str">
        <f>IF(Table1[[#This Row],[Column1]]="","",VLOOKUP(A1641,COPOMs!B:K,10)+prêmio_de_risco)</f>
        <v/>
      </c>
      <c r="L1641" s="3" t="str">
        <f>IF(Table1[[#This Row],[Tesouro Selic: Cenário 3]]="","",(K1641+1)^(1/252))</f>
        <v/>
      </c>
      <c r="M1641" s="2" t="str">
        <f>IF(Table1[[#This Row],[Column8]]="","",(1+M1640)*(L1641)-1)</f>
        <v/>
      </c>
    </row>
    <row r="1642" spans="1:13" x14ac:dyDescent="0.25">
      <c r="A1642" s="15" t="str">
        <f t="shared" si="50"/>
        <v/>
      </c>
      <c r="B1642" s="25" t="str">
        <f t="shared" si="51"/>
        <v/>
      </c>
      <c r="C1642" s="3" t="str">
        <f>IF(Table1[[#This Row],[Tesouro Prefixado]]="","",(B1642+1)^(1/252))</f>
        <v/>
      </c>
      <c r="D1642" s="2" t="str">
        <f>IF(Table1[[#This Row],[Column2]]="","",(1+D1641)*(C1642)-1)</f>
        <v/>
      </c>
      <c r="E1642" s="1" t="str">
        <f>IF(Table1[[#This Row],[Column1]]="","",VLOOKUP(A1642,COPOMs!B:E,4)+prêmio_de_risco)</f>
        <v/>
      </c>
      <c r="F1642" s="3" t="str">
        <f>IF(Table1[[#This Row],[Tesouro Selic: Cenário 1]]="","",(E1642+1)^(1/252))</f>
        <v/>
      </c>
      <c r="G1642" s="2" t="str">
        <f>IF(Table1[[#This Row],[Column4]]="","",(1+G1641)*(F1642)-1)</f>
        <v/>
      </c>
      <c r="H1642" s="1" t="str">
        <f>IF(Table1[[#This Row],[Column1]]="","",VLOOKUP(A1642,COPOMs!B:H,7)+prêmio_de_risco)</f>
        <v/>
      </c>
      <c r="I1642" s="3" t="str">
        <f>IF(Table1[[#This Row],[Tesouro Selic: Cenário 2]]="","",(H1642+1)^(1/252))</f>
        <v/>
      </c>
      <c r="J1642" s="2" t="str">
        <f>IF(Table1[[#This Row],[Column6]]="","",(1+J1641)*(I1642)-1)</f>
        <v/>
      </c>
      <c r="K1642" s="1" t="str">
        <f>IF(Table1[[#This Row],[Column1]]="","",VLOOKUP(A1642,COPOMs!B:K,10)+prêmio_de_risco)</f>
        <v/>
      </c>
      <c r="L1642" s="3" t="str">
        <f>IF(Table1[[#This Row],[Tesouro Selic: Cenário 3]]="","",(K1642+1)^(1/252))</f>
        <v/>
      </c>
      <c r="M1642" s="2" t="str">
        <f>IF(Table1[[#This Row],[Column8]]="","",(1+M1641)*(L1642)-1)</f>
        <v/>
      </c>
    </row>
    <row r="1643" spans="1:13" x14ac:dyDescent="0.25">
      <c r="A1643" s="15" t="str">
        <f t="shared" si="50"/>
        <v/>
      </c>
      <c r="B1643" s="25" t="str">
        <f t="shared" si="51"/>
        <v/>
      </c>
      <c r="C1643" s="3" t="str">
        <f>IF(Table1[[#This Row],[Tesouro Prefixado]]="","",(B1643+1)^(1/252))</f>
        <v/>
      </c>
      <c r="D1643" s="2" t="str">
        <f>IF(Table1[[#This Row],[Column2]]="","",(1+D1642)*(C1643)-1)</f>
        <v/>
      </c>
      <c r="E1643" s="1" t="str">
        <f>IF(Table1[[#This Row],[Column1]]="","",VLOOKUP(A1643,COPOMs!B:E,4)+prêmio_de_risco)</f>
        <v/>
      </c>
      <c r="F1643" s="3" t="str">
        <f>IF(Table1[[#This Row],[Tesouro Selic: Cenário 1]]="","",(E1643+1)^(1/252))</f>
        <v/>
      </c>
      <c r="G1643" s="2" t="str">
        <f>IF(Table1[[#This Row],[Column4]]="","",(1+G1642)*(F1643)-1)</f>
        <v/>
      </c>
      <c r="H1643" s="1" t="str">
        <f>IF(Table1[[#This Row],[Column1]]="","",VLOOKUP(A1643,COPOMs!B:H,7)+prêmio_de_risco)</f>
        <v/>
      </c>
      <c r="I1643" s="3" t="str">
        <f>IF(Table1[[#This Row],[Tesouro Selic: Cenário 2]]="","",(H1643+1)^(1/252))</f>
        <v/>
      </c>
      <c r="J1643" s="2" t="str">
        <f>IF(Table1[[#This Row],[Column6]]="","",(1+J1642)*(I1643)-1)</f>
        <v/>
      </c>
      <c r="K1643" s="1" t="str">
        <f>IF(Table1[[#This Row],[Column1]]="","",VLOOKUP(A1643,COPOMs!B:K,10)+prêmio_de_risco)</f>
        <v/>
      </c>
      <c r="L1643" s="3" t="str">
        <f>IF(Table1[[#This Row],[Tesouro Selic: Cenário 3]]="","",(K1643+1)^(1/252))</f>
        <v/>
      </c>
      <c r="M1643" s="2" t="str">
        <f>IF(Table1[[#This Row],[Column8]]="","",(1+M1642)*(L1643)-1)</f>
        <v/>
      </c>
    </row>
    <row r="1644" spans="1:13" x14ac:dyDescent="0.25">
      <c r="A1644" s="15" t="str">
        <f t="shared" si="50"/>
        <v/>
      </c>
      <c r="B1644" s="25" t="str">
        <f t="shared" si="51"/>
        <v/>
      </c>
      <c r="C1644" s="3" t="str">
        <f>IF(Table1[[#This Row],[Tesouro Prefixado]]="","",(B1644+1)^(1/252))</f>
        <v/>
      </c>
      <c r="D1644" s="2" t="str">
        <f>IF(Table1[[#This Row],[Column2]]="","",(1+D1643)*(C1644)-1)</f>
        <v/>
      </c>
      <c r="E1644" s="1" t="str">
        <f>IF(Table1[[#This Row],[Column1]]="","",VLOOKUP(A1644,COPOMs!B:E,4)+prêmio_de_risco)</f>
        <v/>
      </c>
      <c r="F1644" s="3" t="str">
        <f>IF(Table1[[#This Row],[Tesouro Selic: Cenário 1]]="","",(E1644+1)^(1/252))</f>
        <v/>
      </c>
      <c r="G1644" s="2" t="str">
        <f>IF(Table1[[#This Row],[Column4]]="","",(1+G1643)*(F1644)-1)</f>
        <v/>
      </c>
      <c r="H1644" s="1" t="str">
        <f>IF(Table1[[#This Row],[Column1]]="","",VLOOKUP(A1644,COPOMs!B:H,7)+prêmio_de_risco)</f>
        <v/>
      </c>
      <c r="I1644" s="3" t="str">
        <f>IF(Table1[[#This Row],[Tesouro Selic: Cenário 2]]="","",(H1644+1)^(1/252))</f>
        <v/>
      </c>
      <c r="J1644" s="2" t="str">
        <f>IF(Table1[[#This Row],[Column6]]="","",(1+J1643)*(I1644)-1)</f>
        <v/>
      </c>
      <c r="K1644" s="1" t="str">
        <f>IF(Table1[[#This Row],[Column1]]="","",VLOOKUP(A1644,COPOMs!B:K,10)+prêmio_de_risco)</f>
        <v/>
      </c>
      <c r="L1644" s="3" t="str">
        <f>IF(Table1[[#This Row],[Tesouro Selic: Cenário 3]]="","",(K1644+1)^(1/252))</f>
        <v/>
      </c>
      <c r="M1644" s="2" t="str">
        <f>IF(Table1[[#This Row],[Column8]]="","",(1+M1643)*(L1644)-1)</f>
        <v/>
      </c>
    </row>
    <row r="1645" spans="1:13" x14ac:dyDescent="0.25">
      <c r="A1645" s="15" t="str">
        <f t="shared" si="50"/>
        <v/>
      </c>
      <c r="B1645" s="25" t="str">
        <f t="shared" si="51"/>
        <v/>
      </c>
      <c r="C1645" s="3" t="str">
        <f>IF(Table1[[#This Row],[Tesouro Prefixado]]="","",(B1645+1)^(1/252))</f>
        <v/>
      </c>
      <c r="D1645" s="2" t="str">
        <f>IF(Table1[[#This Row],[Column2]]="","",(1+D1644)*(C1645)-1)</f>
        <v/>
      </c>
      <c r="E1645" s="1" t="str">
        <f>IF(Table1[[#This Row],[Column1]]="","",VLOOKUP(A1645,COPOMs!B:E,4)+prêmio_de_risco)</f>
        <v/>
      </c>
      <c r="F1645" s="3" t="str">
        <f>IF(Table1[[#This Row],[Tesouro Selic: Cenário 1]]="","",(E1645+1)^(1/252))</f>
        <v/>
      </c>
      <c r="G1645" s="2" t="str">
        <f>IF(Table1[[#This Row],[Column4]]="","",(1+G1644)*(F1645)-1)</f>
        <v/>
      </c>
      <c r="H1645" s="1" t="str">
        <f>IF(Table1[[#This Row],[Column1]]="","",VLOOKUP(A1645,COPOMs!B:H,7)+prêmio_de_risco)</f>
        <v/>
      </c>
      <c r="I1645" s="3" t="str">
        <f>IF(Table1[[#This Row],[Tesouro Selic: Cenário 2]]="","",(H1645+1)^(1/252))</f>
        <v/>
      </c>
      <c r="J1645" s="2" t="str">
        <f>IF(Table1[[#This Row],[Column6]]="","",(1+J1644)*(I1645)-1)</f>
        <v/>
      </c>
      <c r="K1645" s="1" t="str">
        <f>IF(Table1[[#This Row],[Column1]]="","",VLOOKUP(A1645,COPOMs!B:K,10)+prêmio_de_risco)</f>
        <v/>
      </c>
      <c r="L1645" s="3" t="str">
        <f>IF(Table1[[#This Row],[Tesouro Selic: Cenário 3]]="","",(K1645+1)^(1/252))</f>
        <v/>
      </c>
      <c r="M1645" s="2" t="str">
        <f>IF(Table1[[#This Row],[Column8]]="","",(1+M1644)*(L1645)-1)</f>
        <v/>
      </c>
    </row>
    <row r="1646" spans="1:13" x14ac:dyDescent="0.25">
      <c r="A1646" s="15" t="str">
        <f t="shared" si="50"/>
        <v/>
      </c>
      <c r="B1646" s="25" t="str">
        <f t="shared" si="51"/>
        <v/>
      </c>
      <c r="C1646" s="3" t="str">
        <f>IF(Table1[[#This Row],[Tesouro Prefixado]]="","",(B1646+1)^(1/252))</f>
        <v/>
      </c>
      <c r="D1646" s="2" t="str">
        <f>IF(Table1[[#This Row],[Column2]]="","",(1+D1645)*(C1646)-1)</f>
        <v/>
      </c>
      <c r="E1646" s="1" t="str">
        <f>IF(Table1[[#This Row],[Column1]]="","",VLOOKUP(A1646,COPOMs!B:E,4)+prêmio_de_risco)</f>
        <v/>
      </c>
      <c r="F1646" s="3" t="str">
        <f>IF(Table1[[#This Row],[Tesouro Selic: Cenário 1]]="","",(E1646+1)^(1/252))</f>
        <v/>
      </c>
      <c r="G1646" s="2" t="str">
        <f>IF(Table1[[#This Row],[Column4]]="","",(1+G1645)*(F1646)-1)</f>
        <v/>
      </c>
      <c r="H1646" s="1" t="str">
        <f>IF(Table1[[#This Row],[Column1]]="","",VLOOKUP(A1646,COPOMs!B:H,7)+prêmio_de_risco)</f>
        <v/>
      </c>
      <c r="I1646" s="3" t="str">
        <f>IF(Table1[[#This Row],[Tesouro Selic: Cenário 2]]="","",(H1646+1)^(1/252))</f>
        <v/>
      </c>
      <c r="J1646" s="2" t="str">
        <f>IF(Table1[[#This Row],[Column6]]="","",(1+J1645)*(I1646)-1)</f>
        <v/>
      </c>
      <c r="K1646" s="1" t="str">
        <f>IF(Table1[[#This Row],[Column1]]="","",VLOOKUP(A1646,COPOMs!B:K,10)+prêmio_de_risco)</f>
        <v/>
      </c>
      <c r="L1646" s="3" t="str">
        <f>IF(Table1[[#This Row],[Tesouro Selic: Cenário 3]]="","",(K1646+1)^(1/252))</f>
        <v/>
      </c>
      <c r="M1646" s="2" t="str">
        <f>IF(Table1[[#This Row],[Column8]]="","",(1+M1645)*(L1646)-1)</f>
        <v/>
      </c>
    </row>
    <row r="1647" spans="1:13" x14ac:dyDescent="0.25">
      <c r="A1647" s="15" t="str">
        <f t="shared" si="50"/>
        <v/>
      </c>
      <c r="B1647" s="25" t="str">
        <f t="shared" si="51"/>
        <v/>
      </c>
      <c r="C1647" s="3" t="str">
        <f>IF(Table1[[#This Row],[Tesouro Prefixado]]="","",(B1647+1)^(1/252))</f>
        <v/>
      </c>
      <c r="D1647" s="2" t="str">
        <f>IF(Table1[[#This Row],[Column2]]="","",(1+D1646)*(C1647)-1)</f>
        <v/>
      </c>
      <c r="E1647" s="1" t="str">
        <f>IF(Table1[[#This Row],[Column1]]="","",VLOOKUP(A1647,COPOMs!B:E,4)+prêmio_de_risco)</f>
        <v/>
      </c>
      <c r="F1647" s="3" t="str">
        <f>IF(Table1[[#This Row],[Tesouro Selic: Cenário 1]]="","",(E1647+1)^(1/252))</f>
        <v/>
      </c>
      <c r="G1647" s="2" t="str">
        <f>IF(Table1[[#This Row],[Column4]]="","",(1+G1646)*(F1647)-1)</f>
        <v/>
      </c>
      <c r="H1647" s="1" t="str">
        <f>IF(Table1[[#This Row],[Column1]]="","",VLOOKUP(A1647,COPOMs!B:H,7)+prêmio_de_risco)</f>
        <v/>
      </c>
      <c r="I1647" s="3" t="str">
        <f>IF(Table1[[#This Row],[Tesouro Selic: Cenário 2]]="","",(H1647+1)^(1/252))</f>
        <v/>
      </c>
      <c r="J1647" s="2" t="str">
        <f>IF(Table1[[#This Row],[Column6]]="","",(1+J1646)*(I1647)-1)</f>
        <v/>
      </c>
      <c r="K1647" s="1" t="str">
        <f>IF(Table1[[#This Row],[Column1]]="","",VLOOKUP(A1647,COPOMs!B:K,10)+prêmio_de_risco)</f>
        <v/>
      </c>
      <c r="L1647" s="3" t="str">
        <f>IF(Table1[[#This Row],[Tesouro Selic: Cenário 3]]="","",(K1647+1)^(1/252))</f>
        <v/>
      </c>
      <c r="M1647" s="2" t="str">
        <f>IF(Table1[[#This Row],[Column8]]="","",(1+M1646)*(L1647)-1)</f>
        <v/>
      </c>
    </row>
    <row r="1648" spans="1:13" x14ac:dyDescent="0.25">
      <c r="A1648" s="15" t="str">
        <f t="shared" si="50"/>
        <v/>
      </c>
      <c r="B1648" s="25" t="str">
        <f t="shared" si="51"/>
        <v/>
      </c>
      <c r="C1648" s="3" t="str">
        <f>IF(Table1[[#This Row],[Tesouro Prefixado]]="","",(B1648+1)^(1/252))</f>
        <v/>
      </c>
      <c r="D1648" s="2" t="str">
        <f>IF(Table1[[#This Row],[Column2]]="","",(1+D1647)*(C1648)-1)</f>
        <v/>
      </c>
      <c r="E1648" s="1" t="str">
        <f>IF(Table1[[#This Row],[Column1]]="","",VLOOKUP(A1648,COPOMs!B:E,4)+prêmio_de_risco)</f>
        <v/>
      </c>
      <c r="F1648" s="3" t="str">
        <f>IF(Table1[[#This Row],[Tesouro Selic: Cenário 1]]="","",(E1648+1)^(1/252))</f>
        <v/>
      </c>
      <c r="G1648" s="2" t="str">
        <f>IF(Table1[[#This Row],[Column4]]="","",(1+G1647)*(F1648)-1)</f>
        <v/>
      </c>
      <c r="H1648" s="1" t="str">
        <f>IF(Table1[[#This Row],[Column1]]="","",VLOOKUP(A1648,COPOMs!B:H,7)+prêmio_de_risco)</f>
        <v/>
      </c>
      <c r="I1648" s="3" t="str">
        <f>IF(Table1[[#This Row],[Tesouro Selic: Cenário 2]]="","",(H1648+1)^(1/252))</f>
        <v/>
      </c>
      <c r="J1648" s="2" t="str">
        <f>IF(Table1[[#This Row],[Column6]]="","",(1+J1647)*(I1648)-1)</f>
        <v/>
      </c>
      <c r="K1648" s="1" t="str">
        <f>IF(Table1[[#This Row],[Column1]]="","",VLOOKUP(A1648,COPOMs!B:K,10)+prêmio_de_risco)</f>
        <v/>
      </c>
      <c r="L1648" s="3" t="str">
        <f>IF(Table1[[#This Row],[Tesouro Selic: Cenário 3]]="","",(K1648+1)^(1/252))</f>
        <v/>
      </c>
      <c r="M1648" s="2" t="str">
        <f>IF(Table1[[#This Row],[Column8]]="","",(1+M1647)*(L1648)-1)</f>
        <v/>
      </c>
    </row>
    <row r="1649" spans="1:13" x14ac:dyDescent="0.25">
      <c r="A1649" s="15" t="str">
        <f t="shared" si="50"/>
        <v/>
      </c>
      <c r="B1649" s="25" t="str">
        <f t="shared" si="51"/>
        <v/>
      </c>
      <c r="C1649" s="3" t="str">
        <f>IF(Table1[[#This Row],[Tesouro Prefixado]]="","",(B1649+1)^(1/252))</f>
        <v/>
      </c>
      <c r="D1649" s="2" t="str">
        <f>IF(Table1[[#This Row],[Column2]]="","",(1+D1648)*(C1649)-1)</f>
        <v/>
      </c>
      <c r="E1649" s="1" t="str">
        <f>IF(Table1[[#This Row],[Column1]]="","",VLOOKUP(A1649,COPOMs!B:E,4)+prêmio_de_risco)</f>
        <v/>
      </c>
      <c r="F1649" s="3" t="str">
        <f>IF(Table1[[#This Row],[Tesouro Selic: Cenário 1]]="","",(E1649+1)^(1/252))</f>
        <v/>
      </c>
      <c r="G1649" s="2" t="str">
        <f>IF(Table1[[#This Row],[Column4]]="","",(1+G1648)*(F1649)-1)</f>
        <v/>
      </c>
      <c r="H1649" s="1" t="str">
        <f>IF(Table1[[#This Row],[Column1]]="","",VLOOKUP(A1649,COPOMs!B:H,7)+prêmio_de_risco)</f>
        <v/>
      </c>
      <c r="I1649" s="3" t="str">
        <f>IF(Table1[[#This Row],[Tesouro Selic: Cenário 2]]="","",(H1649+1)^(1/252))</f>
        <v/>
      </c>
      <c r="J1649" s="2" t="str">
        <f>IF(Table1[[#This Row],[Column6]]="","",(1+J1648)*(I1649)-1)</f>
        <v/>
      </c>
      <c r="K1649" s="1" t="str">
        <f>IF(Table1[[#This Row],[Column1]]="","",VLOOKUP(A1649,COPOMs!B:K,10)+prêmio_de_risco)</f>
        <v/>
      </c>
      <c r="L1649" s="3" t="str">
        <f>IF(Table1[[#This Row],[Tesouro Selic: Cenário 3]]="","",(K1649+1)^(1/252))</f>
        <v/>
      </c>
      <c r="M1649" s="2" t="str">
        <f>IF(Table1[[#This Row],[Column8]]="","",(1+M1648)*(L1649)-1)</f>
        <v/>
      </c>
    </row>
    <row r="1650" spans="1:13" x14ac:dyDescent="0.25">
      <c r="A1650" s="15" t="str">
        <f t="shared" si="50"/>
        <v/>
      </c>
      <c r="B1650" s="25" t="str">
        <f t="shared" si="51"/>
        <v/>
      </c>
      <c r="C1650" s="3" t="str">
        <f>IF(Table1[[#This Row],[Tesouro Prefixado]]="","",(B1650+1)^(1/252))</f>
        <v/>
      </c>
      <c r="D1650" s="2" t="str">
        <f>IF(Table1[[#This Row],[Column2]]="","",(1+D1649)*(C1650)-1)</f>
        <v/>
      </c>
      <c r="E1650" s="1" t="str">
        <f>IF(Table1[[#This Row],[Column1]]="","",VLOOKUP(A1650,COPOMs!B:E,4)+prêmio_de_risco)</f>
        <v/>
      </c>
      <c r="F1650" s="3" t="str">
        <f>IF(Table1[[#This Row],[Tesouro Selic: Cenário 1]]="","",(E1650+1)^(1/252))</f>
        <v/>
      </c>
      <c r="G1650" s="2" t="str">
        <f>IF(Table1[[#This Row],[Column4]]="","",(1+G1649)*(F1650)-1)</f>
        <v/>
      </c>
      <c r="H1650" s="1" t="str">
        <f>IF(Table1[[#This Row],[Column1]]="","",VLOOKUP(A1650,COPOMs!B:H,7)+prêmio_de_risco)</f>
        <v/>
      </c>
      <c r="I1650" s="3" t="str">
        <f>IF(Table1[[#This Row],[Tesouro Selic: Cenário 2]]="","",(H1650+1)^(1/252))</f>
        <v/>
      </c>
      <c r="J1650" s="2" t="str">
        <f>IF(Table1[[#This Row],[Column6]]="","",(1+J1649)*(I1650)-1)</f>
        <v/>
      </c>
      <c r="K1650" s="1" t="str">
        <f>IF(Table1[[#This Row],[Column1]]="","",VLOOKUP(A1650,COPOMs!B:K,10)+prêmio_de_risco)</f>
        <v/>
      </c>
      <c r="L1650" s="3" t="str">
        <f>IF(Table1[[#This Row],[Tesouro Selic: Cenário 3]]="","",(K1650+1)^(1/252))</f>
        <v/>
      </c>
      <c r="M1650" s="2" t="str">
        <f>IF(Table1[[#This Row],[Column8]]="","",(1+M1649)*(L1650)-1)</f>
        <v/>
      </c>
    </row>
    <row r="1651" spans="1:13" x14ac:dyDescent="0.25">
      <c r="A1651" s="15" t="str">
        <f t="shared" si="50"/>
        <v/>
      </c>
      <c r="B1651" s="25" t="str">
        <f t="shared" si="51"/>
        <v/>
      </c>
      <c r="C1651" s="3" t="str">
        <f>IF(Table1[[#This Row],[Tesouro Prefixado]]="","",(B1651+1)^(1/252))</f>
        <v/>
      </c>
      <c r="D1651" s="2" t="str">
        <f>IF(Table1[[#This Row],[Column2]]="","",(1+D1650)*(C1651)-1)</f>
        <v/>
      </c>
      <c r="E1651" s="1" t="str">
        <f>IF(Table1[[#This Row],[Column1]]="","",VLOOKUP(A1651,COPOMs!B:E,4)+prêmio_de_risco)</f>
        <v/>
      </c>
      <c r="F1651" s="3" t="str">
        <f>IF(Table1[[#This Row],[Tesouro Selic: Cenário 1]]="","",(E1651+1)^(1/252))</f>
        <v/>
      </c>
      <c r="G1651" s="2" t="str">
        <f>IF(Table1[[#This Row],[Column4]]="","",(1+G1650)*(F1651)-1)</f>
        <v/>
      </c>
      <c r="H1651" s="1" t="str">
        <f>IF(Table1[[#This Row],[Column1]]="","",VLOOKUP(A1651,COPOMs!B:H,7)+prêmio_de_risco)</f>
        <v/>
      </c>
      <c r="I1651" s="3" t="str">
        <f>IF(Table1[[#This Row],[Tesouro Selic: Cenário 2]]="","",(H1651+1)^(1/252))</f>
        <v/>
      </c>
      <c r="J1651" s="2" t="str">
        <f>IF(Table1[[#This Row],[Column6]]="","",(1+J1650)*(I1651)-1)</f>
        <v/>
      </c>
      <c r="K1651" s="1" t="str">
        <f>IF(Table1[[#This Row],[Column1]]="","",VLOOKUP(A1651,COPOMs!B:K,10)+prêmio_de_risco)</f>
        <v/>
      </c>
      <c r="L1651" s="3" t="str">
        <f>IF(Table1[[#This Row],[Tesouro Selic: Cenário 3]]="","",(K1651+1)^(1/252))</f>
        <v/>
      </c>
      <c r="M1651" s="2" t="str">
        <f>IF(Table1[[#This Row],[Column8]]="","",(1+M1650)*(L1651)-1)</f>
        <v/>
      </c>
    </row>
    <row r="1652" spans="1:13" x14ac:dyDescent="0.25">
      <c r="A1652" s="15" t="str">
        <f t="shared" si="50"/>
        <v/>
      </c>
      <c r="B1652" s="25" t="str">
        <f t="shared" si="51"/>
        <v/>
      </c>
      <c r="C1652" s="3" t="str">
        <f>IF(Table1[[#This Row],[Tesouro Prefixado]]="","",(B1652+1)^(1/252))</f>
        <v/>
      </c>
      <c r="D1652" s="2" t="str">
        <f>IF(Table1[[#This Row],[Column2]]="","",(1+D1651)*(C1652)-1)</f>
        <v/>
      </c>
      <c r="E1652" s="1" t="str">
        <f>IF(Table1[[#This Row],[Column1]]="","",VLOOKUP(A1652,COPOMs!B:E,4)+prêmio_de_risco)</f>
        <v/>
      </c>
      <c r="F1652" s="3" t="str">
        <f>IF(Table1[[#This Row],[Tesouro Selic: Cenário 1]]="","",(E1652+1)^(1/252))</f>
        <v/>
      </c>
      <c r="G1652" s="2" t="str">
        <f>IF(Table1[[#This Row],[Column4]]="","",(1+G1651)*(F1652)-1)</f>
        <v/>
      </c>
      <c r="H1652" s="1" t="str">
        <f>IF(Table1[[#This Row],[Column1]]="","",VLOOKUP(A1652,COPOMs!B:H,7)+prêmio_de_risco)</f>
        <v/>
      </c>
      <c r="I1652" s="3" t="str">
        <f>IF(Table1[[#This Row],[Tesouro Selic: Cenário 2]]="","",(H1652+1)^(1/252))</f>
        <v/>
      </c>
      <c r="J1652" s="2" t="str">
        <f>IF(Table1[[#This Row],[Column6]]="","",(1+J1651)*(I1652)-1)</f>
        <v/>
      </c>
      <c r="K1652" s="1" t="str">
        <f>IF(Table1[[#This Row],[Column1]]="","",VLOOKUP(A1652,COPOMs!B:K,10)+prêmio_de_risco)</f>
        <v/>
      </c>
      <c r="L1652" s="3" t="str">
        <f>IF(Table1[[#This Row],[Tesouro Selic: Cenário 3]]="","",(K1652+1)^(1/252))</f>
        <v/>
      </c>
      <c r="M1652" s="2" t="str">
        <f>IF(Table1[[#This Row],[Column8]]="","",(1+M1651)*(L1652)-1)</f>
        <v/>
      </c>
    </row>
    <row r="1653" spans="1:13" x14ac:dyDescent="0.25">
      <c r="A1653" s="15" t="str">
        <f t="shared" si="50"/>
        <v/>
      </c>
      <c r="B1653" s="25" t="str">
        <f t="shared" si="51"/>
        <v/>
      </c>
      <c r="C1653" s="3" t="str">
        <f>IF(Table1[[#This Row],[Tesouro Prefixado]]="","",(B1653+1)^(1/252))</f>
        <v/>
      </c>
      <c r="D1653" s="2" t="str">
        <f>IF(Table1[[#This Row],[Column2]]="","",(1+D1652)*(C1653)-1)</f>
        <v/>
      </c>
      <c r="E1653" s="1" t="str">
        <f>IF(Table1[[#This Row],[Column1]]="","",VLOOKUP(A1653,COPOMs!B:E,4)+prêmio_de_risco)</f>
        <v/>
      </c>
      <c r="F1653" s="3" t="str">
        <f>IF(Table1[[#This Row],[Tesouro Selic: Cenário 1]]="","",(E1653+1)^(1/252))</f>
        <v/>
      </c>
      <c r="G1653" s="2" t="str">
        <f>IF(Table1[[#This Row],[Column4]]="","",(1+G1652)*(F1653)-1)</f>
        <v/>
      </c>
      <c r="H1653" s="1" t="str">
        <f>IF(Table1[[#This Row],[Column1]]="","",VLOOKUP(A1653,COPOMs!B:H,7)+prêmio_de_risco)</f>
        <v/>
      </c>
      <c r="I1653" s="3" t="str">
        <f>IF(Table1[[#This Row],[Tesouro Selic: Cenário 2]]="","",(H1653+1)^(1/252))</f>
        <v/>
      </c>
      <c r="J1653" s="2" t="str">
        <f>IF(Table1[[#This Row],[Column6]]="","",(1+J1652)*(I1653)-1)</f>
        <v/>
      </c>
      <c r="K1653" s="1" t="str">
        <f>IF(Table1[[#This Row],[Column1]]="","",VLOOKUP(A1653,COPOMs!B:K,10)+prêmio_de_risco)</f>
        <v/>
      </c>
      <c r="L1653" s="3" t="str">
        <f>IF(Table1[[#This Row],[Tesouro Selic: Cenário 3]]="","",(K1653+1)^(1/252))</f>
        <v/>
      </c>
      <c r="M1653" s="2" t="str">
        <f>IF(Table1[[#This Row],[Column8]]="","",(1+M1652)*(L1653)-1)</f>
        <v/>
      </c>
    </row>
    <row r="1654" spans="1:13" x14ac:dyDescent="0.25">
      <c r="A1654" s="15" t="str">
        <f t="shared" si="50"/>
        <v/>
      </c>
      <c r="B1654" s="25" t="str">
        <f t="shared" si="51"/>
        <v/>
      </c>
      <c r="C1654" s="3" t="str">
        <f>IF(Table1[[#This Row],[Tesouro Prefixado]]="","",(B1654+1)^(1/252))</f>
        <v/>
      </c>
      <c r="D1654" s="2" t="str">
        <f>IF(Table1[[#This Row],[Column2]]="","",(1+D1653)*(C1654)-1)</f>
        <v/>
      </c>
      <c r="E1654" s="1" t="str">
        <f>IF(Table1[[#This Row],[Column1]]="","",VLOOKUP(A1654,COPOMs!B:E,4)+prêmio_de_risco)</f>
        <v/>
      </c>
      <c r="F1654" s="3" t="str">
        <f>IF(Table1[[#This Row],[Tesouro Selic: Cenário 1]]="","",(E1654+1)^(1/252))</f>
        <v/>
      </c>
      <c r="G1654" s="2" t="str">
        <f>IF(Table1[[#This Row],[Column4]]="","",(1+G1653)*(F1654)-1)</f>
        <v/>
      </c>
      <c r="H1654" s="1" t="str">
        <f>IF(Table1[[#This Row],[Column1]]="","",VLOOKUP(A1654,COPOMs!B:H,7)+prêmio_de_risco)</f>
        <v/>
      </c>
      <c r="I1654" s="3" t="str">
        <f>IF(Table1[[#This Row],[Tesouro Selic: Cenário 2]]="","",(H1654+1)^(1/252))</f>
        <v/>
      </c>
      <c r="J1654" s="2" t="str">
        <f>IF(Table1[[#This Row],[Column6]]="","",(1+J1653)*(I1654)-1)</f>
        <v/>
      </c>
      <c r="K1654" s="1" t="str">
        <f>IF(Table1[[#This Row],[Column1]]="","",VLOOKUP(A1654,COPOMs!B:K,10)+prêmio_de_risco)</f>
        <v/>
      </c>
      <c r="L1654" s="3" t="str">
        <f>IF(Table1[[#This Row],[Tesouro Selic: Cenário 3]]="","",(K1654+1)^(1/252))</f>
        <v/>
      </c>
      <c r="M1654" s="2" t="str">
        <f>IF(Table1[[#This Row],[Column8]]="","",(1+M1653)*(L1654)-1)</f>
        <v/>
      </c>
    </row>
    <row r="1655" spans="1:13" x14ac:dyDescent="0.25">
      <c r="A1655" s="15" t="str">
        <f t="shared" si="50"/>
        <v/>
      </c>
      <c r="B1655" s="25" t="str">
        <f t="shared" si="51"/>
        <v/>
      </c>
      <c r="C1655" s="3" t="str">
        <f>IF(Table1[[#This Row],[Tesouro Prefixado]]="","",(B1655+1)^(1/252))</f>
        <v/>
      </c>
      <c r="D1655" s="2" t="str">
        <f>IF(Table1[[#This Row],[Column2]]="","",(1+D1654)*(C1655)-1)</f>
        <v/>
      </c>
      <c r="E1655" s="1" t="str">
        <f>IF(Table1[[#This Row],[Column1]]="","",VLOOKUP(A1655,COPOMs!B:E,4)+prêmio_de_risco)</f>
        <v/>
      </c>
      <c r="F1655" s="3" t="str">
        <f>IF(Table1[[#This Row],[Tesouro Selic: Cenário 1]]="","",(E1655+1)^(1/252))</f>
        <v/>
      </c>
      <c r="G1655" s="2" t="str">
        <f>IF(Table1[[#This Row],[Column4]]="","",(1+G1654)*(F1655)-1)</f>
        <v/>
      </c>
      <c r="H1655" s="1" t="str">
        <f>IF(Table1[[#This Row],[Column1]]="","",VLOOKUP(A1655,COPOMs!B:H,7)+prêmio_de_risco)</f>
        <v/>
      </c>
      <c r="I1655" s="3" t="str">
        <f>IF(Table1[[#This Row],[Tesouro Selic: Cenário 2]]="","",(H1655+1)^(1/252))</f>
        <v/>
      </c>
      <c r="J1655" s="2" t="str">
        <f>IF(Table1[[#This Row],[Column6]]="","",(1+J1654)*(I1655)-1)</f>
        <v/>
      </c>
      <c r="K1655" s="1" t="str">
        <f>IF(Table1[[#This Row],[Column1]]="","",VLOOKUP(A1655,COPOMs!B:K,10)+prêmio_de_risco)</f>
        <v/>
      </c>
      <c r="L1655" s="3" t="str">
        <f>IF(Table1[[#This Row],[Tesouro Selic: Cenário 3]]="","",(K1655+1)^(1/252))</f>
        <v/>
      </c>
      <c r="M1655" s="2" t="str">
        <f>IF(Table1[[#This Row],[Column8]]="","",(1+M1654)*(L1655)-1)</f>
        <v/>
      </c>
    </row>
    <row r="1656" spans="1:13" x14ac:dyDescent="0.25">
      <c r="A1656" s="15" t="str">
        <f t="shared" si="50"/>
        <v/>
      </c>
      <c r="B1656" s="25" t="str">
        <f t="shared" si="51"/>
        <v/>
      </c>
      <c r="C1656" s="3" t="str">
        <f>IF(Table1[[#This Row],[Tesouro Prefixado]]="","",(B1656+1)^(1/252))</f>
        <v/>
      </c>
      <c r="D1656" s="2" t="str">
        <f>IF(Table1[[#This Row],[Column2]]="","",(1+D1655)*(C1656)-1)</f>
        <v/>
      </c>
      <c r="E1656" s="1" t="str">
        <f>IF(Table1[[#This Row],[Column1]]="","",VLOOKUP(A1656,COPOMs!B:E,4)+prêmio_de_risco)</f>
        <v/>
      </c>
      <c r="F1656" s="3" t="str">
        <f>IF(Table1[[#This Row],[Tesouro Selic: Cenário 1]]="","",(E1656+1)^(1/252))</f>
        <v/>
      </c>
      <c r="G1656" s="2" t="str">
        <f>IF(Table1[[#This Row],[Column4]]="","",(1+G1655)*(F1656)-1)</f>
        <v/>
      </c>
      <c r="H1656" s="1" t="str">
        <f>IF(Table1[[#This Row],[Column1]]="","",VLOOKUP(A1656,COPOMs!B:H,7)+prêmio_de_risco)</f>
        <v/>
      </c>
      <c r="I1656" s="3" t="str">
        <f>IF(Table1[[#This Row],[Tesouro Selic: Cenário 2]]="","",(H1656+1)^(1/252))</f>
        <v/>
      </c>
      <c r="J1656" s="2" t="str">
        <f>IF(Table1[[#This Row],[Column6]]="","",(1+J1655)*(I1656)-1)</f>
        <v/>
      </c>
      <c r="K1656" s="1" t="str">
        <f>IF(Table1[[#This Row],[Column1]]="","",VLOOKUP(A1656,COPOMs!B:K,10)+prêmio_de_risco)</f>
        <v/>
      </c>
      <c r="L1656" s="3" t="str">
        <f>IF(Table1[[#This Row],[Tesouro Selic: Cenário 3]]="","",(K1656+1)^(1/252))</f>
        <v/>
      </c>
      <c r="M1656" s="2" t="str">
        <f>IF(Table1[[#This Row],[Column8]]="","",(1+M1655)*(L1656)-1)</f>
        <v/>
      </c>
    </row>
    <row r="1657" spans="1:13" x14ac:dyDescent="0.25">
      <c r="A1657" s="15" t="str">
        <f t="shared" si="50"/>
        <v/>
      </c>
      <c r="B1657" s="25" t="str">
        <f t="shared" si="51"/>
        <v/>
      </c>
      <c r="C1657" s="3" t="str">
        <f>IF(Table1[[#This Row],[Tesouro Prefixado]]="","",(B1657+1)^(1/252))</f>
        <v/>
      </c>
      <c r="D1657" s="2" t="str">
        <f>IF(Table1[[#This Row],[Column2]]="","",(1+D1656)*(C1657)-1)</f>
        <v/>
      </c>
      <c r="E1657" s="1" t="str">
        <f>IF(Table1[[#This Row],[Column1]]="","",VLOOKUP(A1657,COPOMs!B:E,4)+prêmio_de_risco)</f>
        <v/>
      </c>
      <c r="F1657" s="3" t="str">
        <f>IF(Table1[[#This Row],[Tesouro Selic: Cenário 1]]="","",(E1657+1)^(1/252))</f>
        <v/>
      </c>
      <c r="G1657" s="2" t="str">
        <f>IF(Table1[[#This Row],[Column4]]="","",(1+G1656)*(F1657)-1)</f>
        <v/>
      </c>
      <c r="H1657" s="1" t="str">
        <f>IF(Table1[[#This Row],[Column1]]="","",VLOOKUP(A1657,COPOMs!B:H,7)+prêmio_de_risco)</f>
        <v/>
      </c>
      <c r="I1657" s="3" t="str">
        <f>IF(Table1[[#This Row],[Tesouro Selic: Cenário 2]]="","",(H1657+1)^(1/252))</f>
        <v/>
      </c>
      <c r="J1657" s="2" t="str">
        <f>IF(Table1[[#This Row],[Column6]]="","",(1+J1656)*(I1657)-1)</f>
        <v/>
      </c>
      <c r="K1657" s="1" t="str">
        <f>IF(Table1[[#This Row],[Column1]]="","",VLOOKUP(A1657,COPOMs!B:K,10)+prêmio_de_risco)</f>
        <v/>
      </c>
      <c r="L1657" s="3" t="str">
        <f>IF(Table1[[#This Row],[Tesouro Selic: Cenário 3]]="","",(K1657+1)^(1/252))</f>
        <v/>
      </c>
      <c r="M1657" s="2" t="str">
        <f>IF(Table1[[#This Row],[Column8]]="","",(1+M1656)*(L1657)-1)</f>
        <v/>
      </c>
    </row>
    <row r="1658" spans="1:13" x14ac:dyDescent="0.25">
      <c r="A1658" s="15" t="str">
        <f t="shared" si="50"/>
        <v/>
      </c>
      <c r="B1658" s="25" t="str">
        <f t="shared" si="51"/>
        <v/>
      </c>
      <c r="C1658" s="3" t="str">
        <f>IF(Table1[[#This Row],[Tesouro Prefixado]]="","",(B1658+1)^(1/252))</f>
        <v/>
      </c>
      <c r="D1658" s="2" t="str">
        <f>IF(Table1[[#This Row],[Column2]]="","",(1+D1657)*(C1658)-1)</f>
        <v/>
      </c>
      <c r="E1658" s="1" t="str">
        <f>IF(Table1[[#This Row],[Column1]]="","",VLOOKUP(A1658,COPOMs!B:E,4)+prêmio_de_risco)</f>
        <v/>
      </c>
      <c r="F1658" s="3" t="str">
        <f>IF(Table1[[#This Row],[Tesouro Selic: Cenário 1]]="","",(E1658+1)^(1/252))</f>
        <v/>
      </c>
      <c r="G1658" s="2" t="str">
        <f>IF(Table1[[#This Row],[Column4]]="","",(1+G1657)*(F1658)-1)</f>
        <v/>
      </c>
      <c r="H1658" s="1" t="str">
        <f>IF(Table1[[#This Row],[Column1]]="","",VLOOKUP(A1658,COPOMs!B:H,7)+prêmio_de_risco)</f>
        <v/>
      </c>
      <c r="I1658" s="3" t="str">
        <f>IF(Table1[[#This Row],[Tesouro Selic: Cenário 2]]="","",(H1658+1)^(1/252))</f>
        <v/>
      </c>
      <c r="J1658" s="2" t="str">
        <f>IF(Table1[[#This Row],[Column6]]="","",(1+J1657)*(I1658)-1)</f>
        <v/>
      </c>
      <c r="K1658" s="1" t="str">
        <f>IF(Table1[[#This Row],[Column1]]="","",VLOOKUP(A1658,COPOMs!B:K,10)+prêmio_de_risco)</f>
        <v/>
      </c>
      <c r="L1658" s="3" t="str">
        <f>IF(Table1[[#This Row],[Tesouro Selic: Cenário 3]]="","",(K1658+1)^(1/252))</f>
        <v/>
      </c>
      <c r="M1658" s="2" t="str">
        <f>IF(Table1[[#This Row],[Column8]]="","",(1+M1657)*(L1658)-1)</f>
        <v/>
      </c>
    </row>
    <row r="1659" spans="1:13" x14ac:dyDescent="0.25">
      <c r="A1659" s="15" t="str">
        <f t="shared" si="50"/>
        <v/>
      </c>
      <c r="B1659" s="25" t="str">
        <f t="shared" si="51"/>
        <v/>
      </c>
      <c r="C1659" s="3" t="str">
        <f>IF(Table1[[#This Row],[Tesouro Prefixado]]="","",(B1659+1)^(1/252))</f>
        <v/>
      </c>
      <c r="D1659" s="2" t="str">
        <f>IF(Table1[[#This Row],[Column2]]="","",(1+D1658)*(C1659)-1)</f>
        <v/>
      </c>
      <c r="E1659" s="1" t="str">
        <f>IF(Table1[[#This Row],[Column1]]="","",VLOOKUP(A1659,COPOMs!B:E,4)+prêmio_de_risco)</f>
        <v/>
      </c>
      <c r="F1659" s="3" t="str">
        <f>IF(Table1[[#This Row],[Tesouro Selic: Cenário 1]]="","",(E1659+1)^(1/252))</f>
        <v/>
      </c>
      <c r="G1659" s="2" t="str">
        <f>IF(Table1[[#This Row],[Column4]]="","",(1+G1658)*(F1659)-1)</f>
        <v/>
      </c>
      <c r="H1659" s="1" t="str">
        <f>IF(Table1[[#This Row],[Column1]]="","",VLOOKUP(A1659,COPOMs!B:H,7)+prêmio_de_risco)</f>
        <v/>
      </c>
      <c r="I1659" s="3" t="str">
        <f>IF(Table1[[#This Row],[Tesouro Selic: Cenário 2]]="","",(H1659+1)^(1/252))</f>
        <v/>
      </c>
      <c r="J1659" s="2" t="str">
        <f>IF(Table1[[#This Row],[Column6]]="","",(1+J1658)*(I1659)-1)</f>
        <v/>
      </c>
      <c r="K1659" s="1" t="str">
        <f>IF(Table1[[#This Row],[Column1]]="","",VLOOKUP(A1659,COPOMs!B:K,10)+prêmio_de_risco)</f>
        <v/>
      </c>
      <c r="L1659" s="3" t="str">
        <f>IF(Table1[[#This Row],[Tesouro Selic: Cenário 3]]="","",(K1659+1)^(1/252))</f>
        <v/>
      </c>
      <c r="M1659" s="2" t="str">
        <f>IF(Table1[[#This Row],[Column8]]="","",(1+M1658)*(L1659)-1)</f>
        <v/>
      </c>
    </row>
    <row r="1660" spans="1:13" x14ac:dyDescent="0.25">
      <c r="A1660" s="15" t="str">
        <f t="shared" si="50"/>
        <v/>
      </c>
      <c r="B1660" s="25" t="str">
        <f t="shared" si="51"/>
        <v/>
      </c>
      <c r="C1660" s="3" t="str">
        <f>IF(Table1[[#This Row],[Tesouro Prefixado]]="","",(B1660+1)^(1/252))</f>
        <v/>
      </c>
      <c r="D1660" s="2" t="str">
        <f>IF(Table1[[#This Row],[Column2]]="","",(1+D1659)*(C1660)-1)</f>
        <v/>
      </c>
      <c r="E1660" s="1" t="str">
        <f>IF(Table1[[#This Row],[Column1]]="","",VLOOKUP(A1660,COPOMs!B:E,4)+prêmio_de_risco)</f>
        <v/>
      </c>
      <c r="F1660" s="3" t="str">
        <f>IF(Table1[[#This Row],[Tesouro Selic: Cenário 1]]="","",(E1660+1)^(1/252))</f>
        <v/>
      </c>
      <c r="G1660" s="2" t="str">
        <f>IF(Table1[[#This Row],[Column4]]="","",(1+G1659)*(F1660)-1)</f>
        <v/>
      </c>
      <c r="H1660" s="1" t="str">
        <f>IF(Table1[[#This Row],[Column1]]="","",VLOOKUP(A1660,COPOMs!B:H,7)+prêmio_de_risco)</f>
        <v/>
      </c>
      <c r="I1660" s="3" t="str">
        <f>IF(Table1[[#This Row],[Tesouro Selic: Cenário 2]]="","",(H1660+1)^(1/252))</f>
        <v/>
      </c>
      <c r="J1660" s="2" t="str">
        <f>IF(Table1[[#This Row],[Column6]]="","",(1+J1659)*(I1660)-1)</f>
        <v/>
      </c>
      <c r="K1660" s="1" t="str">
        <f>IF(Table1[[#This Row],[Column1]]="","",VLOOKUP(A1660,COPOMs!B:K,10)+prêmio_de_risco)</f>
        <v/>
      </c>
      <c r="L1660" s="3" t="str">
        <f>IF(Table1[[#This Row],[Tesouro Selic: Cenário 3]]="","",(K1660+1)^(1/252))</f>
        <v/>
      </c>
      <c r="M1660" s="2" t="str">
        <f>IF(Table1[[#This Row],[Column8]]="","",(1+M1659)*(L1660)-1)</f>
        <v/>
      </c>
    </row>
    <row r="1661" spans="1:13" x14ac:dyDescent="0.25">
      <c r="A1661" s="15" t="str">
        <f t="shared" si="50"/>
        <v/>
      </c>
      <c r="B1661" s="25" t="str">
        <f t="shared" si="51"/>
        <v/>
      </c>
      <c r="C1661" s="3" t="str">
        <f>IF(Table1[[#This Row],[Tesouro Prefixado]]="","",(B1661+1)^(1/252))</f>
        <v/>
      </c>
      <c r="D1661" s="2" t="str">
        <f>IF(Table1[[#This Row],[Column2]]="","",(1+D1660)*(C1661)-1)</f>
        <v/>
      </c>
      <c r="E1661" s="1" t="str">
        <f>IF(Table1[[#This Row],[Column1]]="","",VLOOKUP(A1661,COPOMs!B:E,4)+prêmio_de_risco)</f>
        <v/>
      </c>
      <c r="F1661" s="3" t="str">
        <f>IF(Table1[[#This Row],[Tesouro Selic: Cenário 1]]="","",(E1661+1)^(1/252))</f>
        <v/>
      </c>
      <c r="G1661" s="2" t="str">
        <f>IF(Table1[[#This Row],[Column4]]="","",(1+G1660)*(F1661)-1)</f>
        <v/>
      </c>
      <c r="H1661" s="1" t="str">
        <f>IF(Table1[[#This Row],[Column1]]="","",VLOOKUP(A1661,COPOMs!B:H,7)+prêmio_de_risco)</f>
        <v/>
      </c>
      <c r="I1661" s="3" t="str">
        <f>IF(Table1[[#This Row],[Tesouro Selic: Cenário 2]]="","",(H1661+1)^(1/252))</f>
        <v/>
      </c>
      <c r="J1661" s="2" t="str">
        <f>IF(Table1[[#This Row],[Column6]]="","",(1+J1660)*(I1661)-1)</f>
        <v/>
      </c>
      <c r="K1661" s="1" t="str">
        <f>IF(Table1[[#This Row],[Column1]]="","",VLOOKUP(A1661,COPOMs!B:K,10)+prêmio_de_risco)</f>
        <v/>
      </c>
      <c r="L1661" s="3" t="str">
        <f>IF(Table1[[#This Row],[Tesouro Selic: Cenário 3]]="","",(K1661+1)^(1/252))</f>
        <v/>
      </c>
      <c r="M1661" s="2" t="str">
        <f>IF(Table1[[#This Row],[Column8]]="","",(1+M1660)*(L1661)-1)</f>
        <v/>
      </c>
    </row>
    <row r="1662" spans="1:13" x14ac:dyDescent="0.25">
      <c r="A1662" s="15" t="str">
        <f t="shared" si="50"/>
        <v/>
      </c>
      <c r="B1662" s="25" t="str">
        <f t="shared" si="51"/>
        <v/>
      </c>
      <c r="C1662" s="3" t="str">
        <f>IF(Table1[[#This Row],[Tesouro Prefixado]]="","",(B1662+1)^(1/252))</f>
        <v/>
      </c>
      <c r="D1662" s="2" t="str">
        <f>IF(Table1[[#This Row],[Column2]]="","",(1+D1661)*(C1662)-1)</f>
        <v/>
      </c>
      <c r="E1662" s="1" t="str">
        <f>IF(Table1[[#This Row],[Column1]]="","",VLOOKUP(A1662,COPOMs!B:E,4)+prêmio_de_risco)</f>
        <v/>
      </c>
      <c r="F1662" s="3" t="str">
        <f>IF(Table1[[#This Row],[Tesouro Selic: Cenário 1]]="","",(E1662+1)^(1/252))</f>
        <v/>
      </c>
      <c r="G1662" s="2" t="str">
        <f>IF(Table1[[#This Row],[Column4]]="","",(1+G1661)*(F1662)-1)</f>
        <v/>
      </c>
      <c r="H1662" s="1" t="str">
        <f>IF(Table1[[#This Row],[Column1]]="","",VLOOKUP(A1662,COPOMs!B:H,7)+prêmio_de_risco)</f>
        <v/>
      </c>
      <c r="I1662" s="3" t="str">
        <f>IF(Table1[[#This Row],[Tesouro Selic: Cenário 2]]="","",(H1662+1)^(1/252))</f>
        <v/>
      </c>
      <c r="J1662" s="2" t="str">
        <f>IF(Table1[[#This Row],[Column6]]="","",(1+J1661)*(I1662)-1)</f>
        <v/>
      </c>
      <c r="K1662" s="1" t="str">
        <f>IF(Table1[[#This Row],[Column1]]="","",VLOOKUP(A1662,COPOMs!B:K,10)+prêmio_de_risco)</f>
        <v/>
      </c>
      <c r="L1662" s="3" t="str">
        <f>IF(Table1[[#This Row],[Tesouro Selic: Cenário 3]]="","",(K1662+1)^(1/252))</f>
        <v/>
      </c>
      <c r="M1662" s="2" t="str">
        <f>IF(Table1[[#This Row],[Column8]]="","",(1+M1661)*(L1662)-1)</f>
        <v/>
      </c>
    </row>
    <row r="1663" spans="1:13" x14ac:dyDescent="0.25">
      <c r="A1663" s="15" t="str">
        <f t="shared" si="50"/>
        <v/>
      </c>
      <c r="B1663" s="25" t="str">
        <f t="shared" si="51"/>
        <v/>
      </c>
      <c r="C1663" s="3" t="str">
        <f>IF(Table1[[#This Row],[Tesouro Prefixado]]="","",(B1663+1)^(1/252))</f>
        <v/>
      </c>
      <c r="D1663" s="2" t="str">
        <f>IF(Table1[[#This Row],[Column2]]="","",(1+D1662)*(C1663)-1)</f>
        <v/>
      </c>
      <c r="E1663" s="1" t="str">
        <f>IF(Table1[[#This Row],[Column1]]="","",VLOOKUP(A1663,COPOMs!B:E,4)+prêmio_de_risco)</f>
        <v/>
      </c>
      <c r="F1663" s="3" t="str">
        <f>IF(Table1[[#This Row],[Tesouro Selic: Cenário 1]]="","",(E1663+1)^(1/252))</f>
        <v/>
      </c>
      <c r="G1663" s="2" t="str">
        <f>IF(Table1[[#This Row],[Column4]]="","",(1+G1662)*(F1663)-1)</f>
        <v/>
      </c>
      <c r="H1663" s="1" t="str">
        <f>IF(Table1[[#This Row],[Column1]]="","",VLOOKUP(A1663,COPOMs!B:H,7)+prêmio_de_risco)</f>
        <v/>
      </c>
      <c r="I1663" s="3" t="str">
        <f>IF(Table1[[#This Row],[Tesouro Selic: Cenário 2]]="","",(H1663+1)^(1/252))</f>
        <v/>
      </c>
      <c r="J1663" s="2" t="str">
        <f>IF(Table1[[#This Row],[Column6]]="","",(1+J1662)*(I1663)-1)</f>
        <v/>
      </c>
      <c r="K1663" s="1" t="str">
        <f>IF(Table1[[#This Row],[Column1]]="","",VLOOKUP(A1663,COPOMs!B:K,10)+prêmio_de_risco)</f>
        <v/>
      </c>
      <c r="L1663" s="3" t="str">
        <f>IF(Table1[[#This Row],[Tesouro Selic: Cenário 3]]="","",(K1663+1)^(1/252))</f>
        <v/>
      </c>
      <c r="M1663" s="2" t="str">
        <f>IF(Table1[[#This Row],[Column8]]="","",(1+M1662)*(L1663)-1)</f>
        <v/>
      </c>
    </row>
    <row r="1664" spans="1:13" x14ac:dyDescent="0.25">
      <c r="A1664" s="15" t="str">
        <f t="shared" si="50"/>
        <v/>
      </c>
      <c r="B1664" s="25" t="str">
        <f t="shared" si="51"/>
        <v/>
      </c>
      <c r="C1664" s="3" t="str">
        <f>IF(Table1[[#This Row],[Tesouro Prefixado]]="","",(B1664+1)^(1/252))</f>
        <v/>
      </c>
      <c r="D1664" s="2" t="str">
        <f>IF(Table1[[#This Row],[Column2]]="","",(1+D1663)*(C1664)-1)</f>
        <v/>
      </c>
      <c r="E1664" s="1" t="str">
        <f>IF(Table1[[#This Row],[Column1]]="","",VLOOKUP(A1664,COPOMs!B:E,4)+prêmio_de_risco)</f>
        <v/>
      </c>
      <c r="F1664" s="3" t="str">
        <f>IF(Table1[[#This Row],[Tesouro Selic: Cenário 1]]="","",(E1664+1)^(1/252))</f>
        <v/>
      </c>
      <c r="G1664" s="2" t="str">
        <f>IF(Table1[[#This Row],[Column4]]="","",(1+G1663)*(F1664)-1)</f>
        <v/>
      </c>
      <c r="H1664" s="1" t="str">
        <f>IF(Table1[[#This Row],[Column1]]="","",VLOOKUP(A1664,COPOMs!B:H,7)+prêmio_de_risco)</f>
        <v/>
      </c>
      <c r="I1664" s="3" t="str">
        <f>IF(Table1[[#This Row],[Tesouro Selic: Cenário 2]]="","",(H1664+1)^(1/252))</f>
        <v/>
      </c>
      <c r="J1664" s="2" t="str">
        <f>IF(Table1[[#This Row],[Column6]]="","",(1+J1663)*(I1664)-1)</f>
        <v/>
      </c>
      <c r="K1664" s="1" t="str">
        <f>IF(Table1[[#This Row],[Column1]]="","",VLOOKUP(A1664,COPOMs!B:K,10)+prêmio_de_risco)</f>
        <v/>
      </c>
      <c r="L1664" s="3" t="str">
        <f>IF(Table1[[#This Row],[Tesouro Selic: Cenário 3]]="","",(K1664+1)^(1/252))</f>
        <v/>
      </c>
      <c r="M1664" s="2" t="str">
        <f>IF(Table1[[#This Row],[Column8]]="","",(1+M1663)*(L1664)-1)</f>
        <v/>
      </c>
    </row>
    <row r="1665" spans="1:13" x14ac:dyDescent="0.25">
      <c r="A1665" s="15" t="str">
        <f t="shared" si="50"/>
        <v/>
      </c>
      <c r="B1665" s="25" t="str">
        <f t="shared" si="51"/>
        <v/>
      </c>
      <c r="C1665" s="3" t="str">
        <f>IF(Table1[[#This Row],[Tesouro Prefixado]]="","",(B1665+1)^(1/252))</f>
        <v/>
      </c>
      <c r="D1665" s="2" t="str">
        <f>IF(Table1[[#This Row],[Column2]]="","",(1+D1664)*(C1665)-1)</f>
        <v/>
      </c>
      <c r="E1665" s="1" t="str">
        <f>IF(Table1[[#This Row],[Column1]]="","",VLOOKUP(A1665,COPOMs!B:E,4)+prêmio_de_risco)</f>
        <v/>
      </c>
      <c r="F1665" s="3" t="str">
        <f>IF(Table1[[#This Row],[Tesouro Selic: Cenário 1]]="","",(E1665+1)^(1/252))</f>
        <v/>
      </c>
      <c r="G1665" s="2" t="str">
        <f>IF(Table1[[#This Row],[Column4]]="","",(1+G1664)*(F1665)-1)</f>
        <v/>
      </c>
      <c r="H1665" s="1" t="str">
        <f>IF(Table1[[#This Row],[Column1]]="","",VLOOKUP(A1665,COPOMs!B:H,7)+prêmio_de_risco)</f>
        <v/>
      </c>
      <c r="I1665" s="3" t="str">
        <f>IF(Table1[[#This Row],[Tesouro Selic: Cenário 2]]="","",(H1665+1)^(1/252))</f>
        <v/>
      </c>
      <c r="J1665" s="2" t="str">
        <f>IF(Table1[[#This Row],[Column6]]="","",(1+J1664)*(I1665)-1)</f>
        <v/>
      </c>
      <c r="K1665" s="1" t="str">
        <f>IF(Table1[[#This Row],[Column1]]="","",VLOOKUP(A1665,COPOMs!B:K,10)+prêmio_de_risco)</f>
        <v/>
      </c>
      <c r="L1665" s="3" t="str">
        <f>IF(Table1[[#This Row],[Tesouro Selic: Cenário 3]]="","",(K1665+1)^(1/252))</f>
        <v/>
      </c>
      <c r="M1665" s="2" t="str">
        <f>IF(Table1[[#This Row],[Column8]]="","",(1+M1664)*(L1665)-1)</f>
        <v/>
      </c>
    </row>
    <row r="1666" spans="1:13" x14ac:dyDescent="0.25">
      <c r="A1666" s="15" t="str">
        <f t="shared" si="50"/>
        <v/>
      </c>
      <c r="B1666" s="25" t="str">
        <f t="shared" si="51"/>
        <v/>
      </c>
      <c r="C1666" s="3" t="str">
        <f>IF(Table1[[#This Row],[Tesouro Prefixado]]="","",(B1666+1)^(1/252))</f>
        <v/>
      </c>
      <c r="D1666" s="2" t="str">
        <f>IF(Table1[[#This Row],[Column2]]="","",(1+D1665)*(C1666)-1)</f>
        <v/>
      </c>
      <c r="E1666" s="1" t="str">
        <f>IF(Table1[[#This Row],[Column1]]="","",VLOOKUP(A1666,COPOMs!B:E,4)+prêmio_de_risco)</f>
        <v/>
      </c>
      <c r="F1666" s="3" t="str">
        <f>IF(Table1[[#This Row],[Tesouro Selic: Cenário 1]]="","",(E1666+1)^(1/252))</f>
        <v/>
      </c>
      <c r="G1666" s="2" t="str">
        <f>IF(Table1[[#This Row],[Column4]]="","",(1+G1665)*(F1666)-1)</f>
        <v/>
      </c>
      <c r="H1666" s="1" t="str">
        <f>IF(Table1[[#This Row],[Column1]]="","",VLOOKUP(A1666,COPOMs!B:H,7)+prêmio_de_risco)</f>
        <v/>
      </c>
      <c r="I1666" s="3" t="str">
        <f>IF(Table1[[#This Row],[Tesouro Selic: Cenário 2]]="","",(H1666+1)^(1/252))</f>
        <v/>
      </c>
      <c r="J1666" s="2" t="str">
        <f>IF(Table1[[#This Row],[Column6]]="","",(1+J1665)*(I1666)-1)</f>
        <v/>
      </c>
      <c r="K1666" s="1" t="str">
        <f>IF(Table1[[#This Row],[Column1]]="","",VLOOKUP(A1666,COPOMs!B:K,10)+prêmio_de_risco)</f>
        <v/>
      </c>
      <c r="L1666" s="3" t="str">
        <f>IF(Table1[[#This Row],[Tesouro Selic: Cenário 3]]="","",(K1666+1)^(1/252))</f>
        <v/>
      </c>
      <c r="M1666" s="2" t="str">
        <f>IF(Table1[[#This Row],[Column8]]="","",(1+M1665)*(L1666)-1)</f>
        <v/>
      </c>
    </row>
    <row r="1667" spans="1:13" x14ac:dyDescent="0.25">
      <c r="A1667" s="15" t="str">
        <f t="shared" ref="A1667:A1730" si="52">IFERROR(IF(WORKDAY(A1666,1,feriados)&lt;=vencimento,WORKDAY(A1666,1,feriados),""),"")</f>
        <v/>
      </c>
      <c r="B1667" s="25" t="str">
        <f t="shared" ref="B1667:B1730" si="53">IF(A1667="","",taxa_pré)</f>
        <v/>
      </c>
      <c r="C1667" s="3" t="str">
        <f>IF(Table1[[#This Row],[Tesouro Prefixado]]="","",(B1667+1)^(1/252))</f>
        <v/>
      </c>
      <c r="D1667" s="2" t="str">
        <f>IF(Table1[[#This Row],[Column2]]="","",(1+D1666)*(C1667)-1)</f>
        <v/>
      </c>
      <c r="E1667" s="1" t="str">
        <f>IF(Table1[[#This Row],[Column1]]="","",VLOOKUP(A1667,COPOMs!B:E,4)+prêmio_de_risco)</f>
        <v/>
      </c>
      <c r="F1667" s="3" t="str">
        <f>IF(Table1[[#This Row],[Tesouro Selic: Cenário 1]]="","",(E1667+1)^(1/252))</f>
        <v/>
      </c>
      <c r="G1667" s="2" t="str">
        <f>IF(Table1[[#This Row],[Column4]]="","",(1+G1666)*(F1667)-1)</f>
        <v/>
      </c>
      <c r="H1667" s="1" t="str">
        <f>IF(Table1[[#This Row],[Column1]]="","",VLOOKUP(A1667,COPOMs!B:H,7)+prêmio_de_risco)</f>
        <v/>
      </c>
      <c r="I1667" s="3" t="str">
        <f>IF(Table1[[#This Row],[Tesouro Selic: Cenário 2]]="","",(H1667+1)^(1/252))</f>
        <v/>
      </c>
      <c r="J1667" s="2" t="str">
        <f>IF(Table1[[#This Row],[Column6]]="","",(1+J1666)*(I1667)-1)</f>
        <v/>
      </c>
      <c r="K1667" s="1" t="str">
        <f>IF(Table1[[#This Row],[Column1]]="","",VLOOKUP(A1667,COPOMs!B:K,10)+prêmio_de_risco)</f>
        <v/>
      </c>
      <c r="L1667" s="3" t="str">
        <f>IF(Table1[[#This Row],[Tesouro Selic: Cenário 3]]="","",(K1667+1)^(1/252))</f>
        <v/>
      </c>
      <c r="M1667" s="2" t="str">
        <f>IF(Table1[[#This Row],[Column8]]="","",(1+M1666)*(L1667)-1)</f>
        <v/>
      </c>
    </row>
    <row r="1668" spans="1:13" x14ac:dyDescent="0.25">
      <c r="A1668" s="15" t="str">
        <f t="shared" si="52"/>
        <v/>
      </c>
      <c r="B1668" s="25" t="str">
        <f t="shared" si="53"/>
        <v/>
      </c>
      <c r="C1668" s="3" t="str">
        <f>IF(Table1[[#This Row],[Tesouro Prefixado]]="","",(B1668+1)^(1/252))</f>
        <v/>
      </c>
      <c r="D1668" s="2" t="str">
        <f>IF(Table1[[#This Row],[Column2]]="","",(1+D1667)*(C1668)-1)</f>
        <v/>
      </c>
      <c r="E1668" s="1" t="str">
        <f>IF(Table1[[#This Row],[Column1]]="","",VLOOKUP(A1668,COPOMs!B:E,4)+prêmio_de_risco)</f>
        <v/>
      </c>
      <c r="F1668" s="3" t="str">
        <f>IF(Table1[[#This Row],[Tesouro Selic: Cenário 1]]="","",(E1668+1)^(1/252))</f>
        <v/>
      </c>
      <c r="G1668" s="2" t="str">
        <f>IF(Table1[[#This Row],[Column4]]="","",(1+G1667)*(F1668)-1)</f>
        <v/>
      </c>
      <c r="H1668" s="1" t="str">
        <f>IF(Table1[[#This Row],[Column1]]="","",VLOOKUP(A1668,COPOMs!B:H,7)+prêmio_de_risco)</f>
        <v/>
      </c>
      <c r="I1668" s="3" t="str">
        <f>IF(Table1[[#This Row],[Tesouro Selic: Cenário 2]]="","",(H1668+1)^(1/252))</f>
        <v/>
      </c>
      <c r="J1668" s="2" t="str">
        <f>IF(Table1[[#This Row],[Column6]]="","",(1+J1667)*(I1668)-1)</f>
        <v/>
      </c>
      <c r="K1668" s="1" t="str">
        <f>IF(Table1[[#This Row],[Column1]]="","",VLOOKUP(A1668,COPOMs!B:K,10)+prêmio_de_risco)</f>
        <v/>
      </c>
      <c r="L1668" s="3" t="str">
        <f>IF(Table1[[#This Row],[Tesouro Selic: Cenário 3]]="","",(K1668+1)^(1/252))</f>
        <v/>
      </c>
      <c r="M1668" s="2" t="str">
        <f>IF(Table1[[#This Row],[Column8]]="","",(1+M1667)*(L1668)-1)</f>
        <v/>
      </c>
    </row>
    <row r="1669" spans="1:13" x14ac:dyDescent="0.25">
      <c r="A1669" s="15" t="str">
        <f t="shared" si="52"/>
        <v/>
      </c>
      <c r="B1669" s="25" t="str">
        <f t="shared" si="53"/>
        <v/>
      </c>
      <c r="C1669" s="3" t="str">
        <f>IF(Table1[[#This Row],[Tesouro Prefixado]]="","",(B1669+1)^(1/252))</f>
        <v/>
      </c>
      <c r="D1669" s="2" t="str">
        <f>IF(Table1[[#This Row],[Column2]]="","",(1+D1668)*(C1669)-1)</f>
        <v/>
      </c>
      <c r="E1669" s="1" t="str">
        <f>IF(Table1[[#This Row],[Column1]]="","",VLOOKUP(A1669,COPOMs!B:E,4)+prêmio_de_risco)</f>
        <v/>
      </c>
      <c r="F1669" s="3" t="str">
        <f>IF(Table1[[#This Row],[Tesouro Selic: Cenário 1]]="","",(E1669+1)^(1/252))</f>
        <v/>
      </c>
      <c r="G1669" s="2" t="str">
        <f>IF(Table1[[#This Row],[Column4]]="","",(1+G1668)*(F1669)-1)</f>
        <v/>
      </c>
      <c r="H1669" s="1" t="str">
        <f>IF(Table1[[#This Row],[Column1]]="","",VLOOKUP(A1669,COPOMs!B:H,7)+prêmio_de_risco)</f>
        <v/>
      </c>
      <c r="I1669" s="3" t="str">
        <f>IF(Table1[[#This Row],[Tesouro Selic: Cenário 2]]="","",(H1669+1)^(1/252))</f>
        <v/>
      </c>
      <c r="J1669" s="2" t="str">
        <f>IF(Table1[[#This Row],[Column6]]="","",(1+J1668)*(I1669)-1)</f>
        <v/>
      </c>
      <c r="K1669" s="1" t="str">
        <f>IF(Table1[[#This Row],[Column1]]="","",VLOOKUP(A1669,COPOMs!B:K,10)+prêmio_de_risco)</f>
        <v/>
      </c>
      <c r="L1669" s="3" t="str">
        <f>IF(Table1[[#This Row],[Tesouro Selic: Cenário 3]]="","",(K1669+1)^(1/252))</f>
        <v/>
      </c>
      <c r="M1669" s="2" t="str">
        <f>IF(Table1[[#This Row],[Column8]]="","",(1+M1668)*(L1669)-1)</f>
        <v/>
      </c>
    </row>
    <row r="1670" spans="1:13" x14ac:dyDescent="0.25">
      <c r="A1670" s="15" t="str">
        <f t="shared" si="52"/>
        <v/>
      </c>
      <c r="B1670" s="25" t="str">
        <f t="shared" si="53"/>
        <v/>
      </c>
      <c r="C1670" s="3" t="str">
        <f>IF(Table1[[#This Row],[Tesouro Prefixado]]="","",(B1670+1)^(1/252))</f>
        <v/>
      </c>
      <c r="D1670" s="2" t="str">
        <f>IF(Table1[[#This Row],[Column2]]="","",(1+D1669)*(C1670)-1)</f>
        <v/>
      </c>
      <c r="E1670" s="1" t="str">
        <f>IF(Table1[[#This Row],[Column1]]="","",VLOOKUP(A1670,COPOMs!B:E,4)+prêmio_de_risco)</f>
        <v/>
      </c>
      <c r="F1670" s="3" t="str">
        <f>IF(Table1[[#This Row],[Tesouro Selic: Cenário 1]]="","",(E1670+1)^(1/252))</f>
        <v/>
      </c>
      <c r="G1670" s="2" t="str">
        <f>IF(Table1[[#This Row],[Column4]]="","",(1+G1669)*(F1670)-1)</f>
        <v/>
      </c>
      <c r="H1670" s="1" t="str">
        <f>IF(Table1[[#This Row],[Column1]]="","",VLOOKUP(A1670,COPOMs!B:H,7)+prêmio_de_risco)</f>
        <v/>
      </c>
      <c r="I1670" s="3" t="str">
        <f>IF(Table1[[#This Row],[Tesouro Selic: Cenário 2]]="","",(H1670+1)^(1/252))</f>
        <v/>
      </c>
      <c r="J1670" s="2" t="str">
        <f>IF(Table1[[#This Row],[Column6]]="","",(1+J1669)*(I1670)-1)</f>
        <v/>
      </c>
      <c r="K1670" s="1" t="str">
        <f>IF(Table1[[#This Row],[Column1]]="","",VLOOKUP(A1670,COPOMs!B:K,10)+prêmio_de_risco)</f>
        <v/>
      </c>
      <c r="L1670" s="3" t="str">
        <f>IF(Table1[[#This Row],[Tesouro Selic: Cenário 3]]="","",(K1670+1)^(1/252))</f>
        <v/>
      </c>
      <c r="M1670" s="2" t="str">
        <f>IF(Table1[[#This Row],[Column8]]="","",(1+M1669)*(L1670)-1)</f>
        <v/>
      </c>
    </row>
    <row r="1671" spans="1:13" x14ac:dyDescent="0.25">
      <c r="A1671" s="15" t="str">
        <f t="shared" si="52"/>
        <v/>
      </c>
      <c r="B1671" s="25" t="str">
        <f t="shared" si="53"/>
        <v/>
      </c>
      <c r="C1671" s="3" t="str">
        <f>IF(Table1[[#This Row],[Tesouro Prefixado]]="","",(B1671+1)^(1/252))</f>
        <v/>
      </c>
      <c r="D1671" s="2" t="str">
        <f>IF(Table1[[#This Row],[Column2]]="","",(1+D1670)*(C1671)-1)</f>
        <v/>
      </c>
      <c r="E1671" s="1" t="str">
        <f>IF(Table1[[#This Row],[Column1]]="","",VLOOKUP(A1671,COPOMs!B:E,4)+prêmio_de_risco)</f>
        <v/>
      </c>
      <c r="F1671" s="3" t="str">
        <f>IF(Table1[[#This Row],[Tesouro Selic: Cenário 1]]="","",(E1671+1)^(1/252))</f>
        <v/>
      </c>
      <c r="G1671" s="2" t="str">
        <f>IF(Table1[[#This Row],[Column4]]="","",(1+G1670)*(F1671)-1)</f>
        <v/>
      </c>
      <c r="H1671" s="1" t="str">
        <f>IF(Table1[[#This Row],[Column1]]="","",VLOOKUP(A1671,COPOMs!B:H,7)+prêmio_de_risco)</f>
        <v/>
      </c>
      <c r="I1671" s="3" t="str">
        <f>IF(Table1[[#This Row],[Tesouro Selic: Cenário 2]]="","",(H1671+1)^(1/252))</f>
        <v/>
      </c>
      <c r="J1671" s="2" t="str">
        <f>IF(Table1[[#This Row],[Column6]]="","",(1+J1670)*(I1671)-1)</f>
        <v/>
      </c>
      <c r="K1671" s="1" t="str">
        <f>IF(Table1[[#This Row],[Column1]]="","",VLOOKUP(A1671,COPOMs!B:K,10)+prêmio_de_risco)</f>
        <v/>
      </c>
      <c r="L1671" s="3" t="str">
        <f>IF(Table1[[#This Row],[Tesouro Selic: Cenário 3]]="","",(K1671+1)^(1/252))</f>
        <v/>
      </c>
      <c r="M1671" s="2" t="str">
        <f>IF(Table1[[#This Row],[Column8]]="","",(1+M1670)*(L1671)-1)</f>
        <v/>
      </c>
    </row>
    <row r="1672" spans="1:13" x14ac:dyDescent="0.25">
      <c r="A1672" s="15" t="str">
        <f t="shared" si="52"/>
        <v/>
      </c>
      <c r="B1672" s="25" t="str">
        <f t="shared" si="53"/>
        <v/>
      </c>
      <c r="C1672" s="3" t="str">
        <f>IF(Table1[[#This Row],[Tesouro Prefixado]]="","",(B1672+1)^(1/252))</f>
        <v/>
      </c>
      <c r="D1672" s="2" t="str">
        <f>IF(Table1[[#This Row],[Column2]]="","",(1+D1671)*(C1672)-1)</f>
        <v/>
      </c>
      <c r="E1672" s="1" t="str">
        <f>IF(Table1[[#This Row],[Column1]]="","",VLOOKUP(A1672,COPOMs!B:E,4)+prêmio_de_risco)</f>
        <v/>
      </c>
      <c r="F1672" s="3" t="str">
        <f>IF(Table1[[#This Row],[Tesouro Selic: Cenário 1]]="","",(E1672+1)^(1/252))</f>
        <v/>
      </c>
      <c r="G1672" s="2" t="str">
        <f>IF(Table1[[#This Row],[Column4]]="","",(1+G1671)*(F1672)-1)</f>
        <v/>
      </c>
      <c r="H1672" s="1" t="str">
        <f>IF(Table1[[#This Row],[Column1]]="","",VLOOKUP(A1672,COPOMs!B:H,7)+prêmio_de_risco)</f>
        <v/>
      </c>
      <c r="I1672" s="3" t="str">
        <f>IF(Table1[[#This Row],[Tesouro Selic: Cenário 2]]="","",(H1672+1)^(1/252))</f>
        <v/>
      </c>
      <c r="J1672" s="2" t="str">
        <f>IF(Table1[[#This Row],[Column6]]="","",(1+J1671)*(I1672)-1)</f>
        <v/>
      </c>
      <c r="K1672" s="1" t="str">
        <f>IF(Table1[[#This Row],[Column1]]="","",VLOOKUP(A1672,COPOMs!B:K,10)+prêmio_de_risco)</f>
        <v/>
      </c>
      <c r="L1672" s="3" t="str">
        <f>IF(Table1[[#This Row],[Tesouro Selic: Cenário 3]]="","",(K1672+1)^(1/252))</f>
        <v/>
      </c>
      <c r="M1672" s="2" t="str">
        <f>IF(Table1[[#This Row],[Column8]]="","",(1+M1671)*(L1672)-1)</f>
        <v/>
      </c>
    </row>
    <row r="1673" spans="1:13" x14ac:dyDescent="0.25">
      <c r="A1673" s="15" t="str">
        <f t="shared" si="52"/>
        <v/>
      </c>
      <c r="B1673" s="25" t="str">
        <f t="shared" si="53"/>
        <v/>
      </c>
      <c r="C1673" s="3" t="str">
        <f>IF(Table1[[#This Row],[Tesouro Prefixado]]="","",(B1673+1)^(1/252))</f>
        <v/>
      </c>
      <c r="D1673" s="2" t="str">
        <f>IF(Table1[[#This Row],[Column2]]="","",(1+D1672)*(C1673)-1)</f>
        <v/>
      </c>
      <c r="E1673" s="1" t="str">
        <f>IF(Table1[[#This Row],[Column1]]="","",VLOOKUP(A1673,COPOMs!B:E,4)+prêmio_de_risco)</f>
        <v/>
      </c>
      <c r="F1673" s="3" t="str">
        <f>IF(Table1[[#This Row],[Tesouro Selic: Cenário 1]]="","",(E1673+1)^(1/252))</f>
        <v/>
      </c>
      <c r="G1673" s="2" t="str">
        <f>IF(Table1[[#This Row],[Column4]]="","",(1+G1672)*(F1673)-1)</f>
        <v/>
      </c>
      <c r="H1673" s="1" t="str">
        <f>IF(Table1[[#This Row],[Column1]]="","",VLOOKUP(A1673,COPOMs!B:H,7)+prêmio_de_risco)</f>
        <v/>
      </c>
      <c r="I1673" s="3" t="str">
        <f>IF(Table1[[#This Row],[Tesouro Selic: Cenário 2]]="","",(H1673+1)^(1/252))</f>
        <v/>
      </c>
      <c r="J1673" s="2" t="str">
        <f>IF(Table1[[#This Row],[Column6]]="","",(1+J1672)*(I1673)-1)</f>
        <v/>
      </c>
      <c r="K1673" s="1" t="str">
        <f>IF(Table1[[#This Row],[Column1]]="","",VLOOKUP(A1673,COPOMs!B:K,10)+prêmio_de_risco)</f>
        <v/>
      </c>
      <c r="L1673" s="3" t="str">
        <f>IF(Table1[[#This Row],[Tesouro Selic: Cenário 3]]="","",(K1673+1)^(1/252))</f>
        <v/>
      </c>
      <c r="M1673" s="2" t="str">
        <f>IF(Table1[[#This Row],[Column8]]="","",(1+M1672)*(L1673)-1)</f>
        <v/>
      </c>
    </row>
    <row r="1674" spans="1:13" x14ac:dyDescent="0.25">
      <c r="A1674" s="15" t="str">
        <f t="shared" si="52"/>
        <v/>
      </c>
      <c r="B1674" s="25" t="str">
        <f t="shared" si="53"/>
        <v/>
      </c>
      <c r="C1674" s="3" t="str">
        <f>IF(Table1[[#This Row],[Tesouro Prefixado]]="","",(B1674+1)^(1/252))</f>
        <v/>
      </c>
      <c r="D1674" s="2" t="str">
        <f>IF(Table1[[#This Row],[Column2]]="","",(1+D1673)*(C1674)-1)</f>
        <v/>
      </c>
      <c r="E1674" s="1" t="str">
        <f>IF(Table1[[#This Row],[Column1]]="","",VLOOKUP(A1674,COPOMs!B:E,4)+prêmio_de_risco)</f>
        <v/>
      </c>
      <c r="F1674" s="3" t="str">
        <f>IF(Table1[[#This Row],[Tesouro Selic: Cenário 1]]="","",(E1674+1)^(1/252))</f>
        <v/>
      </c>
      <c r="G1674" s="2" t="str">
        <f>IF(Table1[[#This Row],[Column4]]="","",(1+G1673)*(F1674)-1)</f>
        <v/>
      </c>
      <c r="H1674" s="1" t="str">
        <f>IF(Table1[[#This Row],[Column1]]="","",VLOOKUP(A1674,COPOMs!B:H,7)+prêmio_de_risco)</f>
        <v/>
      </c>
      <c r="I1674" s="3" t="str">
        <f>IF(Table1[[#This Row],[Tesouro Selic: Cenário 2]]="","",(H1674+1)^(1/252))</f>
        <v/>
      </c>
      <c r="J1674" s="2" t="str">
        <f>IF(Table1[[#This Row],[Column6]]="","",(1+J1673)*(I1674)-1)</f>
        <v/>
      </c>
      <c r="K1674" s="1" t="str">
        <f>IF(Table1[[#This Row],[Column1]]="","",VLOOKUP(A1674,COPOMs!B:K,10)+prêmio_de_risco)</f>
        <v/>
      </c>
      <c r="L1674" s="3" t="str">
        <f>IF(Table1[[#This Row],[Tesouro Selic: Cenário 3]]="","",(K1674+1)^(1/252))</f>
        <v/>
      </c>
      <c r="M1674" s="2" t="str">
        <f>IF(Table1[[#This Row],[Column8]]="","",(1+M1673)*(L1674)-1)</f>
        <v/>
      </c>
    </row>
    <row r="1675" spans="1:13" x14ac:dyDescent="0.25">
      <c r="A1675" s="15" t="str">
        <f t="shared" si="52"/>
        <v/>
      </c>
      <c r="B1675" s="25" t="str">
        <f t="shared" si="53"/>
        <v/>
      </c>
      <c r="C1675" s="3" t="str">
        <f>IF(Table1[[#This Row],[Tesouro Prefixado]]="","",(B1675+1)^(1/252))</f>
        <v/>
      </c>
      <c r="D1675" s="2" t="str">
        <f>IF(Table1[[#This Row],[Column2]]="","",(1+D1674)*(C1675)-1)</f>
        <v/>
      </c>
      <c r="E1675" s="1" t="str">
        <f>IF(Table1[[#This Row],[Column1]]="","",VLOOKUP(A1675,COPOMs!B:E,4)+prêmio_de_risco)</f>
        <v/>
      </c>
      <c r="F1675" s="3" t="str">
        <f>IF(Table1[[#This Row],[Tesouro Selic: Cenário 1]]="","",(E1675+1)^(1/252))</f>
        <v/>
      </c>
      <c r="G1675" s="2" t="str">
        <f>IF(Table1[[#This Row],[Column4]]="","",(1+G1674)*(F1675)-1)</f>
        <v/>
      </c>
      <c r="H1675" s="1" t="str">
        <f>IF(Table1[[#This Row],[Column1]]="","",VLOOKUP(A1675,COPOMs!B:H,7)+prêmio_de_risco)</f>
        <v/>
      </c>
      <c r="I1675" s="3" t="str">
        <f>IF(Table1[[#This Row],[Tesouro Selic: Cenário 2]]="","",(H1675+1)^(1/252))</f>
        <v/>
      </c>
      <c r="J1675" s="2" t="str">
        <f>IF(Table1[[#This Row],[Column6]]="","",(1+J1674)*(I1675)-1)</f>
        <v/>
      </c>
      <c r="K1675" s="1" t="str">
        <f>IF(Table1[[#This Row],[Column1]]="","",VLOOKUP(A1675,COPOMs!B:K,10)+prêmio_de_risco)</f>
        <v/>
      </c>
      <c r="L1675" s="3" t="str">
        <f>IF(Table1[[#This Row],[Tesouro Selic: Cenário 3]]="","",(K1675+1)^(1/252))</f>
        <v/>
      </c>
      <c r="M1675" s="2" t="str">
        <f>IF(Table1[[#This Row],[Column8]]="","",(1+M1674)*(L1675)-1)</f>
        <v/>
      </c>
    </row>
    <row r="1676" spans="1:13" x14ac:dyDescent="0.25">
      <c r="A1676" s="15" t="str">
        <f t="shared" si="52"/>
        <v/>
      </c>
      <c r="B1676" s="25" t="str">
        <f t="shared" si="53"/>
        <v/>
      </c>
      <c r="C1676" s="3" t="str">
        <f>IF(Table1[[#This Row],[Tesouro Prefixado]]="","",(B1676+1)^(1/252))</f>
        <v/>
      </c>
      <c r="D1676" s="2" t="str">
        <f>IF(Table1[[#This Row],[Column2]]="","",(1+D1675)*(C1676)-1)</f>
        <v/>
      </c>
      <c r="E1676" s="1" t="str">
        <f>IF(Table1[[#This Row],[Column1]]="","",VLOOKUP(A1676,COPOMs!B:E,4)+prêmio_de_risco)</f>
        <v/>
      </c>
      <c r="F1676" s="3" t="str">
        <f>IF(Table1[[#This Row],[Tesouro Selic: Cenário 1]]="","",(E1676+1)^(1/252))</f>
        <v/>
      </c>
      <c r="G1676" s="2" t="str">
        <f>IF(Table1[[#This Row],[Column4]]="","",(1+G1675)*(F1676)-1)</f>
        <v/>
      </c>
      <c r="H1676" s="1" t="str">
        <f>IF(Table1[[#This Row],[Column1]]="","",VLOOKUP(A1676,COPOMs!B:H,7)+prêmio_de_risco)</f>
        <v/>
      </c>
      <c r="I1676" s="3" t="str">
        <f>IF(Table1[[#This Row],[Tesouro Selic: Cenário 2]]="","",(H1676+1)^(1/252))</f>
        <v/>
      </c>
      <c r="J1676" s="2" t="str">
        <f>IF(Table1[[#This Row],[Column6]]="","",(1+J1675)*(I1676)-1)</f>
        <v/>
      </c>
      <c r="K1676" s="1" t="str">
        <f>IF(Table1[[#This Row],[Column1]]="","",VLOOKUP(A1676,COPOMs!B:K,10)+prêmio_de_risco)</f>
        <v/>
      </c>
      <c r="L1676" s="3" t="str">
        <f>IF(Table1[[#This Row],[Tesouro Selic: Cenário 3]]="","",(K1676+1)^(1/252))</f>
        <v/>
      </c>
      <c r="M1676" s="2" t="str">
        <f>IF(Table1[[#This Row],[Column8]]="","",(1+M1675)*(L1676)-1)</f>
        <v/>
      </c>
    </row>
    <row r="1677" spans="1:13" x14ac:dyDescent="0.25">
      <c r="A1677" s="15" t="str">
        <f t="shared" si="52"/>
        <v/>
      </c>
      <c r="B1677" s="25" t="str">
        <f t="shared" si="53"/>
        <v/>
      </c>
      <c r="C1677" s="3" t="str">
        <f>IF(Table1[[#This Row],[Tesouro Prefixado]]="","",(B1677+1)^(1/252))</f>
        <v/>
      </c>
      <c r="D1677" s="2" t="str">
        <f>IF(Table1[[#This Row],[Column2]]="","",(1+D1676)*(C1677)-1)</f>
        <v/>
      </c>
      <c r="E1677" s="1" t="str">
        <f>IF(Table1[[#This Row],[Column1]]="","",VLOOKUP(A1677,COPOMs!B:E,4)+prêmio_de_risco)</f>
        <v/>
      </c>
      <c r="F1677" s="3" t="str">
        <f>IF(Table1[[#This Row],[Tesouro Selic: Cenário 1]]="","",(E1677+1)^(1/252))</f>
        <v/>
      </c>
      <c r="G1677" s="2" t="str">
        <f>IF(Table1[[#This Row],[Column4]]="","",(1+G1676)*(F1677)-1)</f>
        <v/>
      </c>
      <c r="H1677" s="1" t="str">
        <f>IF(Table1[[#This Row],[Column1]]="","",VLOOKUP(A1677,COPOMs!B:H,7)+prêmio_de_risco)</f>
        <v/>
      </c>
      <c r="I1677" s="3" t="str">
        <f>IF(Table1[[#This Row],[Tesouro Selic: Cenário 2]]="","",(H1677+1)^(1/252))</f>
        <v/>
      </c>
      <c r="J1677" s="2" t="str">
        <f>IF(Table1[[#This Row],[Column6]]="","",(1+J1676)*(I1677)-1)</f>
        <v/>
      </c>
      <c r="K1677" s="1" t="str">
        <f>IF(Table1[[#This Row],[Column1]]="","",VLOOKUP(A1677,COPOMs!B:K,10)+prêmio_de_risco)</f>
        <v/>
      </c>
      <c r="L1677" s="3" t="str">
        <f>IF(Table1[[#This Row],[Tesouro Selic: Cenário 3]]="","",(K1677+1)^(1/252))</f>
        <v/>
      </c>
      <c r="M1677" s="2" t="str">
        <f>IF(Table1[[#This Row],[Column8]]="","",(1+M1676)*(L1677)-1)</f>
        <v/>
      </c>
    </row>
    <row r="1678" spans="1:13" x14ac:dyDescent="0.25">
      <c r="A1678" s="15" t="str">
        <f t="shared" si="52"/>
        <v/>
      </c>
      <c r="B1678" s="25" t="str">
        <f t="shared" si="53"/>
        <v/>
      </c>
      <c r="C1678" s="3" t="str">
        <f>IF(Table1[[#This Row],[Tesouro Prefixado]]="","",(B1678+1)^(1/252))</f>
        <v/>
      </c>
      <c r="D1678" s="2" t="str">
        <f>IF(Table1[[#This Row],[Column2]]="","",(1+D1677)*(C1678)-1)</f>
        <v/>
      </c>
      <c r="E1678" s="1" t="str">
        <f>IF(Table1[[#This Row],[Column1]]="","",VLOOKUP(A1678,COPOMs!B:E,4)+prêmio_de_risco)</f>
        <v/>
      </c>
      <c r="F1678" s="3" t="str">
        <f>IF(Table1[[#This Row],[Tesouro Selic: Cenário 1]]="","",(E1678+1)^(1/252))</f>
        <v/>
      </c>
      <c r="G1678" s="2" t="str">
        <f>IF(Table1[[#This Row],[Column4]]="","",(1+G1677)*(F1678)-1)</f>
        <v/>
      </c>
      <c r="H1678" s="1" t="str">
        <f>IF(Table1[[#This Row],[Column1]]="","",VLOOKUP(A1678,COPOMs!B:H,7)+prêmio_de_risco)</f>
        <v/>
      </c>
      <c r="I1678" s="3" t="str">
        <f>IF(Table1[[#This Row],[Tesouro Selic: Cenário 2]]="","",(H1678+1)^(1/252))</f>
        <v/>
      </c>
      <c r="J1678" s="2" t="str">
        <f>IF(Table1[[#This Row],[Column6]]="","",(1+J1677)*(I1678)-1)</f>
        <v/>
      </c>
      <c r="K1678" s="1" t="str">
        <f>IF(Table1[[#This Row],[Column1]]="","",VLOOKUP(A1678,COPOMs!B:K,10)+prêmio_de_risco)</f>
        <v/>
      </c>
      <c r="L1678" s="3" t="str">
        <f>IF(Table1[[#This Row],[Tesouro Selic: Cenário 3]]="","",(K1678+1)^(1/252))</f>
        <v/>
      </c>
      <c r="M1678" s="2" t="str">
        <f>IF(Table1[[#This Row],[Column8]]="","",(1+M1677)*(L1678)-1)</f>
        <v/>
      </c>
    </row>
    <row r="1679" spans="1:13" x14ac:dyDescent="0.25">
      <c r="A1679" s="15" t="str">
        <f t="shared" si="52"/>
        <v/>
      </c>
      <c r="B1679" s="25" t="str">
        <f t="shared" si="53"/>
        <v/>
      </c>
      <c r="C1679" s="3" t="str">
        <f>IF(Table1[[#This Row],[Tesouro Prefixado]]="","",(B1679+1)^(1/252))</f>
        <v/>
      </c>
      <c r="D1679" s="2" t="str">
        <f>IF(Table1[[#This Row],[Column2]]="","",(1+D1678)*(C1679)-1)</f>
        <v/>
      </c>
      <c r="E1679" s="1" t="str">
        <f>IF(Table1[[#This Row],[Column1]]="","",VLOOKUP(A1679,COPOMs!B:E,4)+prêmio_de_risco)</f>
        <v/>
      </c>
      <c r="F1679" s="3" t="str">
        <f>IF(Table1[[#This Row],[Tesouro Selic: Cenário 1]]="","",(E1679+1)^(1/252))</f>
        <v/>
      </c>
      <c r="G1679" s="2" t="str">
        <f>IF(Table1[[#This Row],[Column4]]="","",(1+G1678)*(F1679)-1)</f>
        <v/>
      </c>
      <c r="H1679" s="1" t="str">
        <f>IF(Table1[[#This Row],[Column1]]="","",VLOOKUP(A1679,COPOMs!B:H,7)+prêmio_de_risco)</f>
        <v/>
      </c>
      <c r="I1679" s="3" t="str">
        <f>IF(Table1[[#This Row],[Tesouro Selic: Cenário 2]]="","",(H1679+1)^(1/252))</f>
        <v/>
      </c>
      <c r="J1679" s="2" t="str">
        <f>IF(Table1[[#This Row],[Column6]]="","",(1+J1678)*(I1679)-1)</f>
        <v/>
      </c>
      <c r="K1679" s="1" t="str">
        <f>IF(Table1[[#This Row],[Column1]]="","",VLOOKUP(A1679,COPOMs!B:K,10)+prêmio_de_risco)</f>
        <v/>
      </c>
      <c r="L1679" s="3" t="str">
        <f>IF(Table1[[#This Row],[Tesouro Selic: Cenário 3]]="","",(K1679+1)^(1/252))</f>
        <v/>
      </c>
      <c r="M1679" s="2" t="str">
        <f>IF(Table1[[#This Row],[Column8]]="","",(1+M1678)*(L1679)-1)</f>
        <v/>
      </c>
    </row>
    <row r="1680" spans="1:13" x14ac:dyDescent="0.25">
      <c r="A1680" s="15" t="str">
        <f t="shared" si="52"/>
        <v/>
      </c>
      <c r="B1680" s="25" t="str">
        <f t="shared" si="53"/>
        <v/>
      </c>
      <c r="C1680" s="3" t="str">
        <f>IF(Table1[[#This Row],[Tesouro Prefixado]]="","",(B1680+1)^(1/252))</f>
        <v/>
      </c>
      <c r="D1680" s="2" t="str">
        <f>IF(Table1[[#This Row],[Column2]]="","",(1+D1679)*(C1680)-1)</f>
        <v/>
      </c>
      <c r="E1680" s="1" t="str">
        <f>IF(Table1[[#This Row],[Column1]]="","",VLOOKUP(A1680,COPOMs!B:E,4)+prêmio_de_risco)</f>
        <v/>
      </c>
      <c r="F1680" s="3" t="str">
        <f>IF(Table1[[#This Row],[Tesouro Selic: Cenário 1]]="","",(E1680+1)^(1/252))</f>
        <v/>
      </c>
      <c r="G1680" s="2" t="str">
        <f>IF(Table1[[#This Row],[Column4]]="","",(1+G1679)*(F1680)-1)</f>
        <v/>
      </c>
      <c r="H1680" s="1" t="str">
        <f>IF(Table1[[#This Row],[Column1]]="","",VLOOKUP(A1680,COPOMs!B:H,7)+prêmio_de_risco)</f>
        <v/>
      </c>
      <c r="I1680" s="3" t="str">
        <f>IF(Table1[[#This Row],[Tesouro Selic: Cenário 2]]="","",(H1680+1)^(1/252))</f>
        <v/>
      </c>
      <c r="J1680" s="2" t="str">
        <f>IF(Table1[[#This Row],[Column6]]="","",(1+J1679)*(I1680)-1)</f>
        <v/>
      </c>
      <c r="K1680" s="1" t="str">
        <f>IF(Table1[[#This Row],[Column1]]="","",VLOOKUP(A1680,COPOMs!B:K,10)+prêmio_de_risco)</f>
        <v/>
      </c>
      <c r="L1680" s="3" t="str">
        <f>IF(Table1[[#This Row],[Tesouro Selic: Cenário 3]]="","",(K1680+1)^(1/252))</f>
        <v/>
      </c>
      <c r="M1680" s="2" t="str">
        <f>IF(Table1[[#This Row],[Column8]]="","",(1+M1679)*(L1680)-1)</f>
        <v/>
      </c>
    </row>
    <row r="1681" spans="1:13" x14ac:dyDescent="0.25">
      <c r="A1681" s="15" t="str">
        <f t="shared" si="52"/>
        <v/>
      </c>
      <c r="B1681" s="25" t="str">
        <f t="shared" si="53"/>
        <v/>
      </c>
      <c r="C1681" s="3" t="str">
        <f>IF(Table1[[#This Row],[Tesouro Prefixado]]="","",(B1681+1)^(1/252))</f>
        <v/>
      </c>
      <c r="D1681" s="2" t="str">
        <f>IF(Table1[[#This Row],[Column2]]="","",(1+D1680)*(C1681)-1)</f>
        <v/>
      </c>
      <c r="E1681" s="1" t="str">
        <f>IF(Table1[[#This Row],[Column1]]="","",VLOOKUP(A1681,COPOMs!B:E,4)+prêmio_de_risco)</f>
        <v/>
      </c>
      <c r="F1681" s="3" t="str">
        <f>IF(Table1[[#This Row],[Tesouro Selic: Cenário 1]]="","",(E1681+1)^(1/252))</f>
        <v/>
      </c>
      <c r="G1681" s="2" t="str">
        <f>IF(Table1[[#This Row],[Column4]]="","",(1+G1680)*(F1681)-1)</f>
        <v/>
      </c>
      <c r="H1681" s="1" t="str">
        <f>IF(Table1[[#This Row],[Column1]]="","",VLOOKUP(A1681,COPOMs!B:H,7)+prêmio_de_risco)</f>
        <v/>
      </c>
      <c r="I1681" s="3" t="str">
        <f>IF(Table1[[#This Row],[Tesouro Selic: Cenário 2]]="","",(H1681+1)^(1/252))</f>
        <v/>
      </c>
      <c r="J1681" s="2" t="str">
        <f>IF(Table1[[#This Row],[Column6]]="","",(1+J1680)*(I1681)-1)</f>
        <v/>
      </c>
      <c r="K1681" s="1" t="str">
        <f>IF(Table1[[#This Row],[Column1]]="","",VLOOKUP(A1681,COPOMs!B:K,10)+prêmio_de_risco)</f>
        <v/>
      </c>
      <c r="L1681" s="3" t="str">
        <f>IF(Table1[[#This Row],[Tesouro Selic: Cenário 3]]="","",(K1681+1)^(1/252))</f>
        <v/>
      </c>
      <c r="M1681" s="2" t="str">
        <f>IF(Table1[[#This Row],[Column8]]="","",(1+M1680)*(L1681)-1)</f>
        <v/>
      </c>
    </row>
    <row r="1682" spans="1:13" x14ac:dyDescent="0.25">
      <c r="A1682" s="15" t="str">
        <f t="shared" si="52"/>
        <v/>
      </c>
      <c r="B1682" s="25" t="str">
        <f t="shared" si="53"/>
        <v/>
      </c>
      <c r="C1682" s="3" t="str">
        <f>IF(Table1[[#This Row],[Tesouro Prefixado]]="","",(B1682+1)^(1/252))</f>
        <v/>
      </c>
      <c r="D1682" s="2" t="str">
        <f>IF(Table1[[#This Row],[Column2]]="","",(1+D1681)*(C1682)-1)</f>
        <v/>
      </c>
      <c r="E1682" s="1" t="str">
        <f>IF(Table1[[#This Row],[Column1]]="","",VLOOKUP(A1682,COPOMs!B:E,4)+prêmio_de_risco)</f>
        <v/>
      </c>
      <c r="F1682" s="3" t="str">
        <f>IF(Table1[[#This Row],[Tesouro Selic: Cenário 1]]="","",(E1682+1)^(1/252))</f>
        <v/>
      </c>
      <c r="G1682" s="2" t="str">
        <f>IF(Table1[[#This Row],[Column4]]="","",(1+G1681)*(F1682)-1)</f>
        <v/>
      </c>
      <c r="H1682" s="1" t="str">
        <f>IF(Table1[[#This Row],[Column1]]="","",VLOOKUP(A1682,COPOMs!B:H,7)+prêmio_de_risco)</f>
        <v/>
      </c>
      <c r="I1682" s="3" t="str">
        <f>IF(Table1[[#This Row],[Tesouro Selic: Cenário 2]]="","",(H1682+1)^(1/252))</f>
        <v/>
      </c>
      <c r="J1682" s="2" t="str">
        <f>IF(Table1[[#This Row],[Column6]]="","",(1+J1681)*(I1682)-1)</f>
        <v/>
      </c>
      <c r="K1682" s="1" t="str">
        <f>IF(Table1[[#This Row],[Column1]]="","",VLOOKUP(A1682,COPOMs!B:K,10)+prêmio_de_risco)</f>
        <v/>
      </c>
      <c r="L1682" s="3" t="str">
        <f>IF(Table1[[#This Row],[Tesouro Selic: Cenário 3]]="","",(K1682+1)^(1/252))</f>
        <v/>
      </c>
      <c r="M1682" s="2" t="str">
        <f>IF(Table1[[#This Row],[Column8]]="","",(1+M1681)*(L1682)-1)</f>
        <v/>
      </c>
    </row>
    <row r="1683" spans="1:13" x14ac:dyDescent="0.25">
      <c r="A1683" s="15" t="str">
        <f t="shared" si="52"/>
        <v/>
      </c>
      <c r="B1683" s="25" t="str">
        <f t="shared" si="53"/>
        <v/>
      </c>
      <c r="C1683" s="3" t="str">
        <f>IF(Table1[[#This Row],[Tesouro Prefixado]]="","",(B1683+1)^(1/252))</f>
        <v/>
      </c>
      <c r="D1683" s="2" t="str">
        <f>IF(Table1[[#This Row],[Column2]]="","",(1+D1682)*(C1683)-1)</f>
        <v/>
      </c>
      <c r="E1683" s="1" t="str">
        <f>IF(Table1[[#This Row],[Column1]]="","",VLOOKUP(A1683,COPOMs!B:E,4)+prêmio_de_risco)</f>
        <v/>
      </c>
      <c r="F1683" s="3" t="str">
        <f>IF(Table1[[#This Row],[Tesouro Selic: Cenário 1]]="","",(E1683+1)^(1/252))</f>
        <v/>
      </c>
      <c r="G1683" s="2" t="str">
        <f>IF(Table1[[#This Row],[Column4]]="","",(1+G1682)*(F1683)-1)</f>
        <v/>
      </c>
      <c r="H1683" s="1" t="str">
        <f>IF(Table1[[#This Row],[Column1]]="","",VLOOKUP(A1683,COPOMs!B:H,7)+prêmio_de_risco)</f>
        <v/>
      </c>
      <c r="I1683" s="3" t="str">
        <f>IF(Table1[[#This Row],[Tesouro Selic: Cenário 2]]="","",(H1683+1)^(1/252))</f>
        <v/>
      </c>
      <c r="J1683" s="2" t="str">
        <f>IF(Table1[[#This Row],[Column6]]="","",(1+J1682)*(I1683)-1)</f>
        <v/>
      </c>
      <c r="K1683" s="1" t="str">
        <f>IF(Table1[[#This Row],[Column1]]="","",VLOOKUP(A1683,COPOMs!B:K,10)+prêmio_de_risco)</f>
        <v/>
      </c>
      <c r="L1683" s="3" t="str">
        <f>IF(Table1[[#This Row],[Tesouro Selic: Cenário 3]]="","",(K1683+1)^(1/252))</f>
        <v/>
      </c>
      <c r="M1683" s="2" t="str">
        <f>IF(Table1[[#This Row],[Column8]]="","",(1+M1682)*(L1683)-1)</f>
        <v/>
      </c>
    </row>
    <row r="1684" spans="1:13" x14ac:dyDescent="0.25">
      <c r="A1684" s="15" t="str">
        <f t="shared" si="52"/>
        <v/>
      </c>
      <c r="B1684" s="25" t="str">
        <f t="shared" si="53"/>
        <v/>
      </c>
      <c r="C1684" s="3" t="str">
        <f>IF(Table1[[#This Row],[Tesouro Prefixado]]="","",(B1684+1)^(1/252))</f>
        <v/>
      </c>
      <c r="D1684" s="2" t="str">
        <f>IF(Table1[[#This Row],[Column2]]="","",(1+D1683)*(C1684)-1)</f>
        <v/>
      </c>
      <c r="E1684" s="1" t="str">
        <f>IF(Table1[[#This Row],[Column1]]="","",VLOOKUP(A1684,COPOMs!B:E,4)+prêmio_de_risco)</f>
        <v/>
      </c>
      <c r="F1684" s="3" t="str">
        <f>IF(Table1[[#This Row],[Tesouro Selic: Cenário 1]]="","",(E1684+1)^(1/252))</f>
        <v/>
      </c>
      <c r="G1684" s="2" t="str">
        <f>IF(Table1[[#This Row],[Column4]]="","",(1+G1683)*(F1684)-1)</f>
        <v/>
      </c>
      <c r="H1684" s="1" t="str">
        <f>IF(Table1[[#This Row],[Column1]]="","",VLOOKUP(A1684,COPOMs!B:H,7)+prêmio_de_risco)</f>
        <v/>
      </c>
      <c r="I1684" s="3" t="str">
        <f>IF(Table1[[#This Row],[Tesouro Selic: Cenário 2]]="","",(H1684+1)^(1/252))</f>
        <v/>
      </c>
      <c r="J1684" s="2" t="str">
        <f>IF(Table1[[#This Row],[Column6]]="","",(1+J1683)*(I1684)-1)</f>
        <v/>
      </c>
      <c r="K1684" s="1" t="str">
        <f>IF(Table1[[#This Row],[Column1]]="","",VLOOKUP(A1684,COPOMs!B:K,10)+prêmio_de_risco)</f>
        <v/>
      </c>
      <c r="L1684" s="3" t="str">
        <f>IF(Table1[[#This Row],[Tesouro Selic: Cenário 3]]="","",(K1684+1)^(1/252))</f>
        <v/>
      </c>
      <c r="M1684" s="2" t="str">
        <f>IF(Table1[[#This Row],[Column8]]="","",(1+M1683)*(L1684)-1)</f>
        <v/>
      </c>
    </row>
    <row r="1685" spans="1:13" x14ac:dyDescent="0.25">
      <c r="A1685" s="15" t="str">
        <f t="shared" si="52"/>
        <v/>
      </c>
      <c r="B1685" s="25" t="str">
        <f t="shared" si="53"/>
        <v/>
      </c>
      <c r="C1685" s="3" t="str">
        <f>IF(Table1[[#This Row],[Tesouro Prefixado]]="","",(B1685+1)^(1/252))</f>
        <v/>
      </c>
      <c r="D1685" s="2" t="str">
        <f>IF(Table1[[#This Row],[Column2]]="","",(1+D1684)*(C1685)-1)</f>
        <v/>
      </c>
      <c r="E1685" s="1" t="str">
        <f>IF(Table1[[#This Row],[Column1]]="","",VLOOKUP(A1685,COPOMs!B:E,4)+prêmio_de_risco)</f>
        <v/>
      </c>
      <c r="F1685" s="3" t="str">
        <f>IF(Table1[[#This Row],[Tesouro Selic: Cenário 1]]="","",(E1685+1)^(1/252))</f>
        <v/>
      </c>
      <c r="G1685" s="2" t="str">
        <f>IF(Table1[[#This Row],[Column4]]="","",(1+G1684)*(F1685)-1)</f>
        <v/>
      </c>
      <c r="H1685" s="1" t="str">
        <f>IF(Table1[[#This Row],[Column1]]="","",VLOOKUP(A1685,COPOMs!B:H,7)+prêmio_de_risco)</f>
        <v/>
      </c>
      <c r="I1685" s="3" t="str">
        <f>IF(Table1[[#This Row],[Tesouro Selic: Cenário 2]]="","",(H1685+1)^(1/252))</f>
        <v/>
      </c>
      <c r="J1685" s="2" t="str">
        <f>IF(Table1[[#This Row],[Column6]]="","",(1+J1684)*(I1685)-1)</f>
        <v/>
      </c>
      <c r="K1685" s="1" t="str">
        <f>IF(Table1[[#This Row],[Column1]]="","",VLOOKUP(A1685,COPOMs!B:K,10)+prêmio_de_risco)</f>
        <v/>
      </c>
      <c r="L1685" s="3" t="str">
        <f>IF(Table1[[#This Row],[Tesouro Selic: Cenário 3]]="","",(K1685+1)^(1/252))</f>
        <v/>
      </c>
      <c r="M1685" s="2" t="str">
        <f>IF(Table1[[#This Row],[Column8]]="","",(1+M1684)*(L1685)-1)</f>
        <v/>
      </c>
    </row>
    <row r="1686" spans="1:13" x14ac:dyDescent="0.25">
      <c r="A1686" s="15" t="str">
        <f t="shared" si="52"/>
        <v/>
      </c>
      <c r="B1686" s="25" t="str">
        <f t="shared" si="53"/>
        <v/>
      </c>
      <c r="C1686" s="3" t="str">
        <f>IF(Table1[[#This Row],[Tesouro Prefixado]]="","",(B1686+1)^(1/252))</f>
        <v/>
      </c>
      <c r="D1686" s="2" t="str">
        <f>IF(Table1[[#This Row],[Column2]]="","",(1+D1685)*(C1686)-1)</f>
        <v/>
      </c>
      <c r="E1686" s="1" t="str">
        <f>IF(Table1[[#This Row],[Column1]]="","",VLOOKUP(A1686,COPOMs!B:E,4)+prêmio_de_risco)</f>
        <v/>
      </c>
      <c r="F1686" s="3" t="str">
        <f>IF(Table1[[#This Row],[Tesouro Selic: Cenário 1]]="","",(E1686+1)^(1/252))</f>
        <v/>
      </c>
      <c r="G1686" s="2" t="str">
        <f>IF(Table1[[#This Row],[Column4]]="","",(1+G1685)*(F1686)-1)</f>
        <v/>
      </c>
      <c r="H1686" s="1" t="str">
        <f>IF(Table1[[#This Row],[Column1]]="","",VLOOKUP(A1686,COPOMs!B:H,7)+prêmio_de_risco)</f>
        <v/>
      </c>
      <c r="I1686" s="3" t="str">
        <f>IF(Table1[[#This Row],[Tesouro Selic: Cenário 2]]="","",(H1686+1)^(1/252))</f>
        <v/>
      </c>
      <c r="J1686" s="2" t="str">
        <f>IF(Table1[[#This Row],[Column6]]="","",(1+J1685)*(I1686)-1)</f>
        <v/>
      </c>
      <c r="K1686" s="1" t="str">
        <f>IF(Table1[[#This Row],[Column1]]="","",VLOOKUP(A1686,COPOMs!B:K,10)+prêmio_de_risco)</f>
        <v/>
      </c>
      <c r="L1686" s="3" t="str">
        <f>IF(Table1[[#This Row],[Tesouro Selic: Cenário 3]]="","",(K1686+1)^(1/252))</f>
        <v/>
      </c>
      <c r="M1686" s="2" t="str">
        <f>IF(Table1[[#This Row],[Column8]]="","",(1+M1685)*(L1686)-1)</f>
        <v/>
      </c>
    </row>
    <row r="1687" spans="1:13" x14ac:dyDescent="0.25">
      <c r="A1687" s="15" t="str">
        <f t="shared" si="52"/>
        <v/>
      </c>
      <c r="B1687" s="25" t="str">
        <f t="shared" si="53"/>
        <v/>
      </c>
      <c r="C1687" s="3" t="str">
        <f>IF(Table1[[#This Row],[Tesouro Prefixado]]="","",(B1687+1)^(1/252))</f>
        <v/>
      </c>
      <c r="D1687" s="2" t="str">
        <f>IF(Table1[[#This Row],[Column2]]="","",(1+D1686)*(C1687)-1)</f>
        <v/>
      </c>
      <c r="E1687" s="1" t="str">
        <f>IF(Table1[[#This Row],[Column1]]="","",VLOOKUP(A1687,COPOMs!B:E,4)+prêmio_de_risco)</f>
        <v/>
      </c>
      <c r="F1687" s="3" t="str">
        <f>IF(Table1[[#This Row],[Tesouro Selic: Cenário 1]]="","",(E1687+1)^(1/252))</f>
        <v/>
      </c>
      <c r="G1687" s="2" t="str">
        <f>IF(Table1[[#This Row],[Column4]]="","",(1+G1686)*(F1687)-1)</f>
        <v/>
      </c>
      <c r="H1687" s="1" t="str">
        <f>IF(Table1[[#This Row],[Column1]]="","",VLOOKUP(A1687,COPOMs!B:H,7)+prêmio_de_risco)</f>
        <v/>
      </c>
      <c r="I1687" s="3" t="str">
        <f>IF(Table1[[#This Row],[Tesouro Selic: Cenário 2]]="","",(H1687+1)^(1/252))</f>
        <v/>
      </c>
      <c r="J1687" s="2" t="str">
        <f>IF(Table1[[#This Row],[Column6]]="","",(1+J1686)*(I1687)-1)</f>
        <v/>
      </c>
      <c r="K1687" s="1" t="str">
        <f>IF(Table1[[#This Row],[Column1]]="","",VLOOKUP(A1687,COPOMs!B:K,10)+prêmio_de_risco)</f>
        <v/>
      </c>
      <c r="L1687" s="3" t="str">
        <f>IF(Table1[[#This Row],[Tesouro Selic: Cenário 3]]="","",(K1687+1)^(1/252))</f>
        <v/>
      </c>
      <c r="M1687" s="2" t="str">
        <f>IF(Table1[[#This Row],[Column8]]="","",(1+M1686)*(L1687)-1)</f>
        <v/>
      </c>
    </row>
    <row r="1688" spans="1:13" x14ac:dyDescent="0.25">
      <c r="A1688" s="15" t="str">
        <f t="shared" si="52"/>
        <v/>
      </c>
      <c r="B1688" s="25" t="str">
        <f t="shared" si="53"/>
        <v/>
      </c>
      <c r="C1688" s="3" t="str">
        <f>IF(Table1[[#This Row],[Tesouro Prefixado]]="","",(B1688+1)^(1/252))</f>
        <v/>
      </c>
      <c r="D1688" s="2" t="str">
        <f>IF(Table1[[#This Row],[Column2]]="","",(1+D1687)*(C1688)-1)</f>
        <v/>
      </c>
      <c r="E1688" s="1" t="str">
        <f>IF(Table1[[#This Row],[Column1]]="","",VLOOKUP(A1688,COPOMs!B:E,4)+prêmio_de_risco)</f>
        <v/>
      </c>
      <c r="F1688" s="3" t="str">
        <f>IF(Table1[[#This Row],[Tesouro Selic: Cenário 1]]="","",(E1688+1)^(1/252))</f>
        <v/>
      </c>
      <c r="G1688" s="2" t="str">
        <f>IF(Table1[[#This Row],[Column4]]="","",(1+G1687)*(F1688)-1)</f>
        <v/>
      </c>
      <c r="H1688" s="1" t="str">
        <f>IF(Table1[[#This Row],[Column1]]="","",VLOOKUP(A1688,COPOMs!B:H,7)+prêmio_de_risco)</f>
        <v/>
      </c>
      <c r="I1688" s="3" t="str">
        <f>IF(Table1[[#This Row],[Tesouro Selic: Cenário 2]]="","",(H1688+1)^(1/252))</f>
        <v/>
      </c>
      <c r="J1688" s="2" t="str">
        <f>IF(Table1[[#This Row],[Column6]]="","",(1+J1687)*(I1688)-1)</f>
        <v/>
      </c>
      <c r="K1688" s="1" t="str">
        <f>IF(Table1[[#This Row],[Column1]]="","",VLOOKUP(A1688,COPOMs!B:K,10)+prêmio_de_risco)</f>
        <v/>
      </c>
      <c r="L1688" s="3" t="str">
        <f>IF(Table1[[#This Row],[Tesouro Selic: Cenário 3]]="","",(K1688+1)^(1/252))</f>
        <v/>
      </c>
      <c r="M1688" s="2" t="str">
        <f>IF(Table1[[#This Row],[Column8]]="","",(1+M1687)*(L1688)-1)</f>
        <v/>
      </c>
    </row>
    <row r="1689" spans="1:13" x14ac:dyDescent="0.25">
      <c r="A1689" s="15" t="str">
        <f t="shared" si="52"/>
        <v/>
      </c>
      <c r="B1689" s="25" t="str">
        <f t="shared" si="53"/>
        <v/>
      </c>
      <c r="C1689" s="3" t="str">
        <f>IF(Table1[[#This Row],[Tesouro Prefixado]]="","",(B1689+1)^(1/252))</f>
        <v/>
      </c>
      <c r="D1689" s="2" t="str">
        <f>IF(Table1[[#This Row],[Column2]]="","",(1+D1688)*(C1689)-1)</f>
        <v/>
      </c>
      <c r="E1689" s="1" t="str">
        <f>IF(Table1[[#This Row],[Column1]]="","",VLOOKUP(A1689,COPOMs!B:E,4)+prêmio_de_risco)</f>
        <v/>
      </c>
      <c r="F1689" s="3" t="str">
        <f>IF(Table1[[#This Row],[Tesouro Selic: Cenário 1]]="","",(E1689+1)^(1/252))</f>
        <v/>
      </c>
      <c r="G1689" s="2" t="str">
        <f>IF(Table1[[#This Row],[Column4]]="","",(1+G1688)*(F1689)-1)</f>
        <v/>
      </c>
      <c r="H1689" s="1" t="str">
        <f>IF(Table1[[#This Row],[Column1]]="","",VLOOKUP(A1689,COPOMs!B:H,7)+prêmio_de_risco)</f>
        <v/>
      </c>
      <c r="I1689" s="3" t="str">
        <f>IF(Table1[[#This Row],[Tesouro Selic: Cenário 2]]="","",(H1689+1)^(1/252))</f>
        <v/>
      </c>
      <c r="J1689" s="2" t="str">
        <f>IF(Table1[[#This Row],[Column6]]="","",(1+J1688)*(I1689)-1)</f>
        <v/>
      </c>
      <c r="K1689" s="1" t="str">
        <f>IF(Table1[[#This Row],[Column1]]="","",VLOOKUP(A1689,COPOMs!B:K,10)+prêmio_de_risco)</f>
        <v/>
      </c>
      <c r="L1689" s="3" t="str">
        <f>IF(Table1[[#This Row],[Tesouro Selic: Cenário 3]]="","",(K1689+1)^(1/252))</f>
        <v/>
      </c>
      <c r="M1689" s="2" t="str">
        <f>IF(Table1[[#This Row],[Column8]]="","",(1+M1688)*(L1689)-1)</f>
        <v/>
      </c>
    </row>
    <row r="1690" spans="1:13" x14ac:dyDescent="0.25">
      <c r="A1690" s="15" t="str">
        <f t="shared" si="52"/>
        <v/>
      </c>
      <c r="B1690" s="25" t="str">
        <f t="shared" si="53"/>
        <v/>
      </c>
      <c r="C1690" s="3" t="str">
        <f>IF(Table1[[#This Row],[Tesouro Prefixado]]="","",(B1690+1)^(1/252))</f>
        <v/>
      </c>
      <c r="D1690" s="2" t="str">
        <f>IF(Table1[[#This Row],[Column2]]="","",(1+D1689)*(C1690)-1)</f>
        <v/>
      </c>
      <c r="E1690" s="1" t="str">
        <f>IF(Table1[[#This Row],[Column1]]="","",VLOOKUP(A1690,COPOMs!B:E,4)+prêmio_de_risco)</f>
        <v/>
      </c>
      <c r="F1690" s="3" t="str">
        <f>IF(Table1[[#This Row],[Tesouro Selic: Cenário 1]]="","",(E1690+1)^(1/252))</f>
        <v/>
      </c>
      <c r="G1690" s="2" t="str">
        <f>IF(Table1[[#This Row],[Column4]]="","",(1+G1689)*(F1690)-1)</f>
        <v/>
      </c>
      <c r="H1690" s="1" t="str">
        <f>IF(Table1[[#This Row],[Column1]]="","",VLOOKUP(A1690,COPOMs!B:H,7)+prêmio_de_risco)</f>
        <v/>
      </c>
      <c r="I1690" s="3" t="str">
        <f>IF(Table1[[#This Row],[Tesouro Selic: Cenário 2]]="","",(H1690+1)^(1/252))</f>
        <v/>
      </c>
      <c r="J1690" s="2" t="str">
        <f>IF(Table1[[#This Row],[Column6]]="","",(1+J1689)*(I1690)-1)</f>
        <v/>
      </c>
      <c r="K1690" s="1" t="str">
        <f>IF(Table1[[#This Row],[Column1]]="","",VLOOKUP(A1690,COPOMs!B:K,10)+prêmio_de_risco)</f>
        <v/>
      </c>
      <c r="L1690" s="3" t="str">
        <f>IF(Table1[[#This Row],[Tesouro Selic: Cenário 3]]="","",(K1690+1)^(1/252))</f>
        <v/>
      </c>
      <c r="M1690" s="2" t="str">
        <f>IF(Table1[[#This Row],[Column8]]="","",(1+M1689)*(L1690)-1)</f>
        <v/>
      </c>
    </row>
    <row r="1691" spans="1:13" x14ac:dyDescent="0.25">
      <c r="A1691" s="15" t="str">
        <f t="shared" si="52"/>
        <v/>
      </c>
      <c r="B1691" s="25" t="str">
        <f t="shared" si="53"/>
        <v/>
      </c>
      <c r="C1691" s="3" t="str">
        <f>IF(Table1[[#This Row],[Tesouro Prefixado]]="","",(B1691+1)^(1/252))</f>
        <v/>
      </c>
      <c r="D1691" s="2" t="str">
        <f>IF(Table1[[#This Row],[Column2]]="","",(1+D1690)*(C1691)-1)</f>
        <v/>
      </c>
      <c r="E1691" s="1" t="str">
        <f>IF(Table1[[#This Row],[Column1]]="","",VLOOKUP(A1691,COPOMs!B:E,4)+prêmio_de_risco)</f>
        <v/>
      </c>
      <c r="F1691" s="3" t="str">
        <f>IF(Table1[[#This Row],[Tesouro Selic: Cenário 1]]="","",(E1691+1)^(1/252))</f>
        <v/>
      </c>
      <c r="G1691" s="2" t="str">
        <f>IF(Table1[[#This Row],[Column4]]="","",(1+G1690)*(F1691)-1)</f>
        <v/>
      </c>
      <c r="H1691" s="1" t="str">
        <f>IF(Table1[[#This Row],[Column1]]="","",VLOOKUP(A1691,COPOMs!B:H,7)+prêmio_de_risco)</f>
        <v/>
      </c>
      <c r="I1691" s="3" t="str">
        <f>IF(Table1[[#This Row],[Tesouro Selic: Cenário 2]]="","",(H1691+1)^(1/252))</f>
        <v/>
      </c>
      <c r="J1691" s="2" t="str">
        <f>IF(Table1[[#This Row],[Column6]]="","",(1+J1690)*(I1691)-1)</f>
        <v/>
      </c>
      <c r="K1691" s="1" t="str">
        <f>IF(Table1[[#This Row],[Column1]]="","",VLOOKUP(A1691,COPOMs!B:K,10)+prêmio_de_risco)</f>
        <v/>
      </c>
      <c r="L1691" s="3" t="str">
        <f>IF(Table1[[#This Row],[Tesouro Selic: Cenário 3]]="","",(K1691+1)^(1/252))</f>
        <v/>
      </c>
      <c r="M1691" s="2" t="str">
        <f>IF(Table1[[#This Row],[Column8]]="","",(1+M1690)*(L1691)-1)</f>
        <v/>
      </c>
    </row>
    <row r="1692" spans="1:13" x14ac:dyDescent="0.25">
      <c r="A1692" s="15" t="str">
        <f t="shared" si="52"/>
        <v/>
      </c>
      <c r="B1692" s="25" t="str">
        <f t="shared" si="53"/>
        <v/>
      </c>
      <c r="C1692" s="3" t="str">
        <f>IF(Table1[[#This Row],[Tesouro Prefixado]]="","",(B1692+1)^(1/252))</f>
        <v/>
      </c>
      <c r="D1692" s="2" t="str">
        <f>IF(Table1[[#This Row],[Column2]]="","",(1+D1691)*(C1692)-1)</f>
        <v/>
      </c>
      <c r="E1692" s="1" t="str">
        <f>IF(Table1[[#This Row],[Column1]]="","",VLOOKUP(A1692,COPOMs!B:E,4)+prêmio_de_risco)</f>
        <v/>
      </c>
      <c r="F1692" s="3" t="str">
        <f>IF(Table1[[#This Row],[Tesouro Selic: Cenário 1]]="","",(E1692+1)^(1/252))</f>
        <v/>
      </c>
      <c r="G1692" s="2" t="str">
        <f>IF(Table1[[#This Row],[Column4]]="","",(1+G1691)*(F1692)-1)</f>
        <v/>
      </c>
      <c r="H1692" s="1" t="str">
        <f>IF(Table1[[#This Row],[Column1]]="","",VLOOKUP(A1692,COPOMs!B:H,7)+prêmio_de_risco)</f>
        <v/>
      </c>
      <c r="I1692" s="3" t="str">
        <f>IF(Table1[[#This Row],[Tesouro Selic: Cenário 2]]="","",(H1692+1)^(1/252))</f>
        <v/>
      </c>
      <c r="J1692" s="2" t="str">
        <f>IF(Table1[[#This Row],[Column6]]="","",(1+J1691)*(I1692)-1)</f>
        <v/>
      </c>
      <c r="K1692" s="1" t="str">
        <f>IF(Table1[[#This Row],[Column1]]="","",VLOOKUP(A1692,COPOMs!B:K,10)+prêmio_de_risco)</f>
        <v/>
      </c>
      <c r="L1692" s="3" t="str">
        <f>IF(Table1[[#This Row],[Tesouro Selic: Cenário 3]]="","",(K1692+1)^(1/252))</f>
        <v/>
      </c>
      <c r="M1692" s="2" t="str">
        <f>IF(Table1[[#This Row],[Column8]]="","",(1+M1691)*(L1692)-1)</f>
        <v/>
      </c>
    </row>
    <row r="1693" spans="1:13" x14ac:dyDescent="0.25">
      <c r="A1693" s="15" t="str">
        <f t="shared" si="52"/>
        <v/>
      </c>
      <c r="B1693" s="25" t="str">
        <f t="shared" si="53"/>
        <v/>
      </c>
      <c r="C1693" s="3" t="str">
        <f>IF(Table1[[#This Row],[Tesouro Prefixado]]="","",(B1693+1)^(1/252))</f>
        <v/>
      </c>
      <c r="D1693" s="2" t="str">
        <f>IF(Table1[[#This Row],[Column2]]="","",(1+D1692)*(C1693)-1)</f>
        <v/>
      </c>
      <c r="E1693" s="1" t="str">
        <f>IF(Table1[[#This Row],[Column1]]="","",VLOOKUP(A1693,COPOMs!B:E,4)+prêmio_de_risco)</f>
        <v/>
      </c>
      <c r="F1693" s="3" t="str">
        <f>IF(Table1[[#This Row],[Tesouro Selic: Cenário 1]]="","",(E1693+1)^(1/252))</f>
        <v/>
      </c>
      <c r="G1693" s="2" t="str">
        <f>IF(Table1[[#This Row],[Column4]]="","",(1+G1692)*(F1693)-1)</f>
        <v/>
      </c>
      <c r="H1693" s="1" t="str">
        <f>IF(Table1[[#This Row],[Column1]]="","",VLOOKUP(A1693,COPOMs!B:H,7)+prêmio_de_risco)</f>
        <v/>
      </c>
      <c r="I1693" s="3" t="str">
        <f>IF(Table1[[#This Row],[Tesouro Selic: Cenário 2]]="","",(H1693+1)^(1/252))</f>
        <v/>
      </c>
      <c r="J1693" s="2" t="str">
        <f>IF(Table1[[#This Row],[Column6]]="","",(1+J1692)*(I1693)-1)</f>
        <v/>
      </c>
      <c r="K1693" s="1" t="str">
        <f>IF(Table1[[#This Row],[Column1]]="","",VLOOKUP(A1693,COPOMs!B:K,10)+prêmio_de_risco)</f>
        <v/>
      </c>
      <c r="L1693" s="3" t="str">
        <f>IF(Table1[[#This Row],[Tesouro Selic: Cenário 3]]="","",(K1693+1)^(1/252))</f>
        <v/>
      </c>
      <c r="M1693" s="2" t="str">
        <f>IF(Table1[[#This Row],[Column8]]="","",(1+M1692)*(L1693)-1)</f>
        <v/>
      </c>
    </row>
    <row r="1694" spans="1:13" x14ac:dyDescent="0.25">
      <c r="A1694" s="15" t="str">
        <f t="shared" si="52"/>
        <v/>
      </c>
      <c r="B1694" s="25" t="str">
        <f t="shared" si="53"/>
        <v/>
      </c>
      <c r="C1694" s="3" t="str">
        <f>IF(Table1[[#This Row],[Tesouro Prefixado]]="","",(B1694+1)^(1/252))</f>
        <v/>
      </c>
      <c r="D1694" s="2" t="str">
        <f>IF(Table1[[#This Row],[Column2]]="","",(1+D1693)*(C1694)-1)</f>
        <v/>
      </c>
      <c r="E1694" s="1" t="str">
        <f>IF(Table1[[#This Row],[Column1]]="","",VLOOKUP(A1694,COPOMs!B:E,4)+prêmio_de_risco)</f>
        <v/>
      </c>
      <c r="F1694" s="3" t="str">
        <f>IF(Table1[[#This Row],[Tesouro Selic: Cenário 1]]="","",(E1694+1)^(1/252))</f>
        <v/>
      </c>
      <c r="G1694" s="2" t="str">
        <f>IF(Table1[[#This Row],[Column4]]="","",(1+G1693)*(F1694)-1)</f>
        <v/>
      </c>
      <c r="H1694" s="1" t="str">
        <f>IF(Table1[[#This Row],[Column1]]="","",VLOOKUP(A1694,COPOMs!B:H,7)+prêmio_de_risco)</f>
        <v/>
      </c>
      <c r="I1694" s="3" t="str">
        <f>IF(Table1[[#This Row],[Tesouro Selic: Cenário 2]]="","",(H1694+1)^(1/252))</f>
        <v/>
      </c>
      <c r="J1694" s="2" t="str">
        <f>IF(Table1[[#This Row],[Column6]]="","",(1+J1693)*(I1694)-1)</f>
        <v/>
      </c>
      <c r="K1694" s="1" t="str">
        <f>IF(Table1[[#This Row],[Column1]]="","",VLOOKUP(A1694,COPOMs!B:K,10)+prêmio_de_risco)</f>
        <v/>
      </c>
      <c r="L1694" s="3" t="str">
        <f>IF(Table1[[#This Row],[Tesouro Selic: Cenário 3]]="","",(K1694+1)^(1/252))</f>
        <v/>
      </c>
      <c r="M1694" s="2" t="str">
        <f>IF(Table1[[#This Row],[Column8]]="","",(1+M1693)*(L1694)-1)</f>
        <v/>
      </c>
    </row>
    <row r="1695" spans="1:13" x14ac:dyDescent="0.25">
      <c r="A1695" s="15" t="str">
        <f t="shared" si="52"/>
        <v/>
      </c>
      <c r="B1695" s="25" t="str">
        <f t="shared" si="53"/>
        <v/>
      </c>
      <c r="C1695" s="3" t="str">
        <f>IF(Table1[[#This Row],[Tesouro Prefixado]]="","",(B1695+1)^(1/252))</f>
        <v/>
      </c>
      <c r="D1695" s="2" t="str">
        <f>IF(Table1[[#This Row],[Column2]]="","",(1+D1694)*(C1695)-1)</f>
        <v/>
      </c>
      <c r="E1695" s="1" t="str">
        <f>IF(Table1[[#This Row],[Column1]]="","",VLOOKUP(A1695,COPOMs!B:E,4)+prêmio_de_risco)</f>
        <v/>
      </c>
      <c r="F1695" s="3" t="str">
        <f>IF(Table1[[#This Row],[Tesouro Selic: Cenário 1]]="","",(E1695+1)^(1/252))</f>
        <v/>
      </c>
      <c r="G1695" s="2" t="str">
        <f>IF(Table1[[#This Row],[Column4]]="","",(1+G1694)*(F1695)-1)</f>
        <v/>
      </c>
      <c r="H1695" s="1" t="str">
        <f>IF(Table1[[#This Row],[Column1]]="","",VLOOKUP(A1695,COPOMs!B:H,7)+prêmio_de_risco)</f>
        <v/>
      </c>
      <c r="I1695" s="3" t="str">
        <f>IF(Table1[[#This Row],[Tesouro Selic: Cenário 2]]="","",(H1695+1)^(1/252))</f>
        <v/>
      </c>
      <c r="J1695" s="2" t="str">
        <f>IF(Table1[[#This Row],[Column6]]="","",(1+J1694)*(I1695)-1)</f>
        <v/>
      </c>
      <c r="K1695" s="1" t="str">
        <f>IF(Table1[[#This Row],[Column1]]="","",VLOOKUP(A1695,COPOMs!B:K,10)+prêmio_de_risco)</f>
        <v/>
      </c>
      <c r="L1695" s="3" t="str">
        <f>IF(Table1[[#This Row],[Tesouro Selic: Cenário 3]]="","",(K1695+1)^(1/252))</f>
        <v/>
      </c>
      <c r="M1695" s="2" t="str">
        <f>IF(Table1[[#This Row],[Column8]]="","",(1+M1694)*(L1695)-1)</f>
        <v/>
      </c>
    </row>
    <row r="1696" spans="1:13" x14ac:dyDescent="0.25">
      <c r="A1696" s="15" t="str">
        <f t="shared" si="52"/>
        <v/>
      </c>
      <c r="B1696" s="25" t="str">
        <f t="shared" si="53"/>
        <v/>
      </c>
      <c r="C1696" s="3" t="str">
        <f>IF(Table1[[#This Row],[Tesouro Prefixado]]="","",(B1696+1)^(1/252))</f>
        <v/>
      </c>
      <c r="D1696" s="2" t="str">
        <f>IF(Table1[[#This Row],[Column2]]="","",(1+D1695)*(C1696)-1)</f>
        <v/>
      </c>
      <c r="E1696" s="1" t="str">
        <f>IF(Table1[[#This Row],[Column1]]="","",VLOOKUP(A1696,COPOMs!B:E,4)+prêmio_de_risco)</f>
        <v/>
      </c>
      <c r="F1696" s="3" t="str">
        <f>IF(Table1[[#This Row],[Tesouro Selic: Cenário 1]]="","",(E1696+1)^(1/252))</f>
        <v/>
      </c>
      <c r="G1696" s="2" t="str">
        <f>IF(Table1[[#This Row],[Column4]]="","",(1+G1695)*(F1696)-1)</f>
        <v/>
      </c>
      <c r="H1696" s="1" t="str">
        <f>IF(Table1[[#This Row],[Column1]]="","",VLOOKUP(A1696,COPOMs!B:H,7)+prêmio_de_risco)</f>
        <v/>
      </c>
      <c r="I1696" s="3" t="str">
        <f>IF(Table1[[#This Row],[Tesouro Selic: Cenário 2]]="","",(H1696+1)^(1/252))</f>
        <v/>
      </c>
      <c r="J1696" s="2" t="str">
        <f>IF(Table1[[#This Row],[Column6]]="","",(1+J1695)*(I1696)-1)</f>
        <v/>
      </c>
      <c r="K1696" s="1" t="str">
        <f>IF(Table1[[#This Row],[Column1]]="","",VLOOKUP(A1696,COPOMs!B:K,10)+prêmio_de_risco)</f>
        <v/>
      </c>
      <c r="L1696" s="3" t="str">
        <f>IF(Table1[[#This Row],[Tesouro Selic: Cenário 3]]="","",(K1696+1)^(1/252))</f>
        <v/>
      </c>
      <c r="M1696" s="2" t="str">
        <f>IF(Table1[[#This Row],[Column8]]="","",(1+M1695)*(L1696)-1)</f>
        <v/>
      </c>
    </row>
    <row r="1697" spans="1:13" x14ac:dyDescent="0.25">
      <c r="A1697" s="15" t="str">
        <f t="shared" si="52"/>
        <v/>
      </c>
      <c r="B1697" s="25" t="str">
        <f t="shared" si="53"/>
        <v/>
      </c>
      <c r="C1697" s="3" t="str">
        <f>IF(Table1[[#This Row],[Tesouro Prefixado]]="","",(B1697+1)^(1/252))</f>
        <v/>
      </c>
      <c r="D1697" s="2" t="str">
        <f>IF(Table1[[#This Row],[Column2]]="","",(1+D1696)*(C1697)-1)</f>
        <v/>
      </c>
      <c r="E1697" s="1" t="str">
        <f>IF(Table1[[#This Row],[Column1]]="","",VLOOKUP(A1697,COPOMs!B:E,4)+prêmio_de_risco)</f>
        <v/>
      </c>
      <c r="F1697" s="3" t="str">
        <f>IF(Table1[[#This Row],[Tesouro Selic: Cenário 1]]="","",(E1697+1)^(1/252))</f>
        <v/>
      </c>
      <c r="G1697" s="2" t="str">
        <f>IF(Table1[[#This Row],[Column4]]="","",(1+G1696)*(F1697)-1)</f>
        <v/>
      </c>
      <c r="H1697" s="1" t="str">
        <f>IF(Table1[[#This Row],[Column1]]="","",VLOOKUP(A1697,COPOMs!B:H,7)+prêmio_de_risco)</f>
        <v/>
      </c>
      <c r="I1697" s="3" t="str">
        <f>IF(Table1[[#This Row],[Tesouro Selic: Cenário 2]]="","",(H1697+1)^(1/252))</f>
        <v/>
      </c>
      <c r="J1697" s="2" t="str">
        <f>IF(Table1[[#This Row],[Column6]]="","",(1+J1696)*(I1697)-1)</f>
        <v/>
      </c>
      <c r="K1697" s="1" t="str">
        <f>IF(Table1[[#This Row],[Column1]]="","",VLOOKUP(A1697,COPOMs!B:K,10)+prêmio_de_risco)</f>
        <v/>
      </c>
      <c r="L1697" s="3" t="str">
        <f>IF(Table1[[#This Row],[Tesouro Selic: Cenário 3]]="","",(K1697+1)^(1/252))</f>
        <v/>
      </c>
      <c r="M1697" s="2" t="str">
        <f>IF(Table1[[#This Row],[Column8]]="","",(1+M1696)*(L1697)-1)</f>
        <v/>
      </c>
    </row>
    <row r="1698" spans="1:13" x14ac:dyDescent="0.25">
      <c r="A1698" s="15" t="str">
        <f t="shared" si="52"/>
        <v/>
      </c>
      <c r="B1698" s="25" t="str">
        <f t="shared" si="53"/>
        <v/>
      </c>
      <c r="C1698" s="3" t="str">
        <f>IF(Table1[[#This Row],[Tesouro Prefixado]]="","",(B1698+1)^(1/252))</f>
        <v/>
      </c>
      <c r="D1698" s="2" t="str">
        <f>IF(Table1[[#This Row],[Column2]]="","",(1+D1697)*(C1698)-1)</f>
        <v/>
      </c>
      <c r="E1698" s="1" t="str">
        <f>IF(Table1[[#This Row],[Column1]]="","",VLOOKUP(A1698,COPOMs!B:E,4)+prêmio_de_risco)</f>
        <v/>
      </c>
      <c r="F1698" s="3" t="str">
        <f>IF(Table1[[#This Row],[Tesouro Selic: Cenário 1]]="","",(E1698+1)^(1/252))</f>
        <v/>
      </c>
      <c r="G1698" s="2" t="str">
        <f>IF(Table1[[#This Row],[Column4]]="","",(1+G1697)*(F1698)-1)</f>
        <v/>
      </c>
      <c r="H1698" s="1" t="str">
        <f>IF(Table1[[#This Row],[Column1]]="","",VLOOKUP(A1698,COPOMs!B:H,7)+prêmio_de_risco)</f>
        <v/>
      </c>
      <c r="I1698" s="3" t="str">
        <f>IF(Table1[[#This Row],[Tesouro Selic: Cenário 2]]="","",(H1698+1)^(1/252))</f>
        <v/>
      </c>
      <c r="J1698" s="2" t="str">
        <f>IF(Table1[[#This Row],[Column6]]="","",(1+J1697)*(I1698)-1)</f>
        <v/>
      </c>
      <c r="K1698" s="1" t="str">
        <f>IF(Table1[[#This Row],[Column1]]="","",VLOOKUP(A1698,COPOMs!B:K,10)+prêmio_de_risco)</f>
        <v/>
      </c>
      <c r="L1698" s="3" t="str">
        <f>IF(Table1[[#This Row],[Tesouro Selic: Cenário 3]]="","",(K1698+1)^(1/252))</f>
        <v/>
      </c>
      <c r="M1698" s="2" t="str">
        <f>IF(Table1[[#This Row],[Column8]]="","",(1+M1697)*(L1698)-1)</f>
        <v/>
      </c>
    </row>
    <row r="1699" spans="1:13" x14ac:dyDescent="0.25">
      <c r="A1699" s="15" t="str">
        <f t="shared" si="52"/>
        <v/>
      </c>
      <c r="B1699" s="25" t="str">
        <f t="shared" si="53"/>
        <v/>
      </c>
      <c r="C1699" s="3" t="str">
        <f>IF(Table1[[#This Row],[Tesouro Prefixado]]="","",(B1699+1)^(1/252))</f>
        <v/>
      </c>
      <c r="D1699" s="2" t="str">
        <f>IF(Table1[[#This Row],[Column2]]="","",(1+D1698)*(C1699)-1)</f>
        <v/>
      </c>
      <c r="E1699" s="1" t="str">
        <f>IF(Table1[[#This Row],[Column1]]="","",VLOOKUP(A1699,COPOMs!B:E,4)+prêmio_de_risco)</f>
        <v/>
      </c>
      <c r="F1699" s="3" t="str">
        <f>IF(Table1[[#This Row],[Tesouro Selic: Cenário 1]]="","",(E1699+1)^(1/252))</f>
        <v/>
      </c>
      <c r="G1699" s="2" t="str">
        <f>IF(Table1[[#This Row],[Column4]]="","",(1+G1698)*(F1699)-1)</f>
        <v/>
      </c>
      <c r="H1699" s="1" t="str">
        <f>IF(Table1[[#This Row],[Column1]]="","",VLOOKUP(A1699,COPOMs!B:H,7)+prêmio_de_risco)</f>
        <v/>
      </c>
      <c r="I1699" s="3" t="str">
        <f>IF(Table1[[#This Row],[Tesouro Selic: Cenário 2]]="","",(H1699+1)^(1/252))</f>
        <v/>
      </c>
      <c r="J1699" s="2" t="str">
        <f>IF(Table1[[#This Row],[Column6]]="","",(1+J1698)*(I1699)-1)</f>
        <v/>
      </c>
      <c r="K1699" s="1" t="str">
        <f>IF(Table1[[#This Row],[Column1]]="","",VLOOKUP(A1699,COPOMs!B:K,10)+prêmio_de_risco)</f>
        <v/>
      </c>
      <c r="L1699" s="3" t="str">
        <f>IF(Table1[[#This Row],[Tesouro Selic: Cenário 3]]="","",(K1699+1)^(1/252))</f>
        <v/>
      </c>
      <c r="M1699" s="2" t="str">
        <f>IF(Table1[[#This Row],[Column8]]="","",(1+M1698)*(L1699)-1)</f>
        <v/>
      </c>
    </row>
    <row r="1700" spans="1:13" x14ac:dyDescent="0.25">
      <c r="A1700" s="15" t="str">
        <f t="shared" si="52"/>
        <v/>
      </c>
      <c r="B1700" s="25" t="str">
        <f t="shared" si="53"/>
        <v/>
      </c>
      <c r="C1700" s="3" t="str">
        <f>IF(Table1[[#This Row],[Tesouro Prefixado]]="","",(B1700+1)^(1/252))</f>
        <v/>
      </c>
      <c r="D1700" s="2" t="str">
        <f>IF(Table1[[#This Row],[Column2]]="","",(1+D1699)*(C1700)-1)</f>
        <v/>
      </c>
      <c r="E1700" s="1" t="str">
        <f>IF(Table1[[#This Row],[Column1]]="","",VLOOKUP(A1700,COPOMs!B:E,4)+prêmio_de_risco)</f>
        <v/>
      </c>
      <c r="F1700" s="3" t="str">
        <f>IF(Table1[[#This Row],[Tesouro Selic: Cenário 1]]="","",(E1700+1)^(1/252))</f>
        <v/>
      </c>
      <c r="G1700" s="2" t="str">
        <f>IF(Table1[[#This Row],[Column4]]="","",(1+G1699)*(F1700)-1)</f>
        <v/>
      </c>
      <c r="H1700" s="1" t="str">
        <f>IF(Table1[[#This Row],[Column1]]="","",VLOOKUP(A1700,COPOMs!B:H,7)+prêmio_de_risco)</f>
        <v/>
      </c>
      <c r="I1700" s="3" t="str">
        <f>IF(Table1[[#This Row],[Tesouro Selic: Cenário 2]]="","",(H1700+1)^(1/252))</f>
        <v/>
      </c>
      <c r="J1700" s="2" t="str">
        <f>IF(Table1[[#This Row],[Column6]]="","",(1+J1699)*(I1700)-1)</f>
        <v/>
      </c>
      <c r="K1700" s="1" t="str">
        <f>IF(Table1[[#This Row],[Column1]]="","",VLOOKUP(A1700,COPOMs!B:K,10)+prêmio_de_risco)</f>
        <v/>
      </c>
      <c r="L1700" s="3" t="str">
        <f>IF(Table1[[#This Row],[Tesouro Selic: Cenário 3]]="","",(K1700+1)^(1/252))</f>
        <v/>
      </c>
      <c r="M1700" s="2" t="str">
        <f>IF(Table1[[#This Row],[Column8]]="","",(1+M1699)*(L1700)-1)</f>
        <v/>
      </c>
    </row>
    <row r="1701" spans="1:13" x14ac:dyDescent="0.25">
      <c r="A1701" s="15" t="str">
        <f t="shared" si="52"/>
        <v/>
      </c>
      <c r="B1701" s="25" t="str">
        <f t="shared" si="53"/>
        <v/>
      </c>
      <c r="C1701" s="3" t="str">
        <f>IF(Table1[[#This Row],[Tesouro Prefixado]]="","",(B1701+1)^(1/252))</f>
        <v/>
      </c>
      <c r="D1701" s="2" t="str">
        <f>IF(Table1[[#This Row],[Column2]]="","",(1+D1700)*(C1701)-1)</f>
        <v/>
      </c>
      <c r="E1701" s="1" t="str">
        <f>IF(Table1[[#This Row],[Column1]]="","",VLOOKUP(A1701,COPOMs!B:E,4)+prêmio_de_risco)</f>
        <v/>
      </c>
      <c r="F1701" s="3" t="str">
        <f>IF(Table1[[#This Row],[Tesouro Selic: Cenário 1]]="","",(E1701+1)^(1/252))</f>
        <v/>
      </c>
      <c r="G1701" s="2" t="str">
        <f>IF(Table1[[#This Row],[Column4]]="","",(1+G1700)*(F1701)-1)</f>
        <v/>
      </c>
      <c r="H1701" s="1" t="str">
        <f>IF(Table1[[#This Row],[Column1]]="","",VLOOKUP(A1701,COPOMs!B:H,7)+prêmio_de_risco)</f>
        <v/>
      </c>
      <c r="I1701" s="3" t="str">
        <f>IF(Table1[[#This Row],[Tesouro Selic: Cenário 2]]="","",(H1701+1)^(1/252))</f>
        <v/>
      </c>
      <c r="J1701" s="2" t="str">
        <f>IF(Table1[[#This Row],[Column6]]="","",(1+J1700)*(I1701)-1)</f>
        <v/>
      </c>
      <c r="K1701" s="1" t="str">
        <f>IF(Table1[[#This Row],[Column1]]="","",VLOOKUP(A1701,COPOMs!B:K,10)+prêmio_de_risco)</f>
        <v/>
      </c>
      <c r="L1701" s="3" t="str">
        <f>IF(Table1[[#This Row],[Tesouro Selic: Cenário 3]]="","",(K1701+1)^(1/252))</f>
        <v/>
      </c>
      <c r="M1701" s="2" t="str">
        <f>IF(Table1[[#This Row],[Column8]]="","",(1+M1700)*(L1701)-1)</f>
        <v/>
      </c>
    </row>
    <row r="1702" spans="1:13" x14ac:dyDescent="0.25">
      <c r="A1702" s="15" t="str">
        <f t="shared" si="52"/>
        <v/>
      </c>
      <c r="B1702" s="25" t="str">
        <f t="shared" si="53"/>
        <v/>
      </c>
      <c r="C1702" s="3" t="str">
        <f>IF(Table1[[#This Row],[Tesouro Prefixado]]="","",(B1702+1)^(1/252))</f>
        <v/>
      </c>
      <c r="D1702" s="2" t="str">
        <f>IF(Table1[[#This Row],[Column2]]="","",(1+D1701)*(C1702)-1)</f>
        <v/>
      </c>
      <c r="E1702" s="1" t="str">
        <f>IF(Table1[[#This Row],[Column1]]="","",VLOOKUP(A1702,COPOMs!B:E,4)+prêmio_de_risco)</f>
        <v/>
      </c>
      <c r="F1702" s="3" t="str">
        <f>IF(Table1[[#This Row],[Tesouro Selic: Cenário 1]]="","",(E1702+1)^(1/252))</f>
        <v/>
      </c>
      <c r="G1702" s="2" t="str">
        <f>IF(Table1[[#This Row],[Column4]]="","",(1+G1701)*(F1702)-1)</f>
        <v/>
      </c>
      <c r="H1702" s="1" t="str">
        <f>IF(Table1[[#This Row],[Column1]]="","",VLOOKUP(A1702,COPOMs!B:H,7)+prêmio_de_risco)</f>
        <v/>
      </c>
      <c r="I1702" s="3" t="str">
        <f>IF(Table1[[#This Row],[Tesouro Selic: Cenário 2]]="","",(H1702+1)^(1/252))</f>
        <v/>
      </c>
      <c r="J1702" s="2" t="str">
        <f>IF(Table1[[#This Row],[Column6]]="","",(1+J1701)*(I1702)-1)</f>
        <v/>
      </c>
      <c r="K1702" s="1" t="str">
        <f>IF(Table1[[#This Row],[Column1]]="","",VLOOKUP(A1702,COPOMs!B:K,10)+prêmio_de_risco)</f>
        <v/>
      </c>
      <c r="L1702" s="3" t="str">
        <f>IF(Table1[[#This Row],[Tesouro Selic: Cenário 3]]="","",(K1702+1)^(1/252))</f>
        <v/>
      </c>
      <c r="M1702" s="2" t="str">
        <f>IF(Table1[[#This Row],[Column8]]="","",(1+M1701)*(L1702)-1)</f>
        <v/>
      </c>
    </row>
    <row r="1703" spans="1:13" x14ac:dyDescent="0.25">
      <c r="A1703" s="15" t="str">
        <f t="shared" si="52"/>
        <v/>
      </c>
      <c r="B1703" s="25" t="str">
        <f t="shared" si="53"/>
        <v/>
      </c>
      <c r="C1703" s="3" t="str">
        <f>IF(Table1[[#This Row],[Tesouro Prefixado]]="","",(B1703+1)^(1/252))</f>
        <v/>
      </c>
      <c r="D1703" s="2" t="str">
        <f>IF(Table1[[#This Row],[Column2]]="","",(1+D1702)*(C1703)-1)</f>
        <v/>
      </c>
      <c r="E1703" s="1" t="str">
        <f>IF(Table1[[#This Row],[Column1]]="","",VLOOKUP(A1703,COPOMs!B:E,4)+prêmio_de_risco)</f>
        <v/>
      </c>
      <c r="F1703" s="3" t="str">
        <f>IF(Table1[[#This Row],[Tesouro Selic: Cenário 1]]="","",(E1703+1)^(1/252))</f>
        <v/>
      </c>
      <c r="G1703" s="2" t="str">
        <f>IF(Table1[[#This Row],[Column4]]="","",(1+G1702)*(F1703)-1)</f>
        <v/>
      </c>
      <c r="H1703" s="1" t="str">
        <f>IF(Table1[[#This Row],[Column1]]="","",VLOOKUP(A1703,COPOMs!B:H,7)+prêmio_de_risco)</f>
        <v/>
      </c>
      <c r="I1703" s="3" t="str">
        <f>IF(Table1[[#This Row],[Tesouro Selic: Cenário 2]]="","",(H1703+1)^(1/252))</f>
        <v/>
      </c>
      <c r="J1703" s="2" t="str">
        <f>IF(Table1[[#This Row],[Column6]]="","",(1+J1702)*(I1703)-1)</f>
        <v/>
      </c>
      <c r="K1703" s="1" t="str">
        <f>IF(Table1[[#This Row],[Column1]]="","",VLOOKUP(A1703,COPOMs!B:K,10)+prêmio_de_risco)</f>
        <v/>
      </c>
      <c r="L1703" s="3" t="str">
        <f>IF(Table1[[#This Row],[Tesouro Selic: Cenário 3]]="","",(K1703+1)^(1/252))</f>
        <v/>
      </c>
      <c r="M1703" s="2" t="str">
        <f>IF(Table1[[#This Row],[Column8]]="","",(1+M1702)*(L1703)-1)</f>
        <v/>
      </c>
    </row>
    <row r="1704" spans="1:13" x14ac:dyDescent="0.25">
      <c r="A1704" s="15" t="str">
        <f t="shared" si="52"/>
        <v/>
      </c>
      <c r="B1704" s="25" t="str">
        <f t="shared" si="53"/>
        <v/>
      </c>
      <c r="C1704" s="3" t="str">
        <f>IF(Table1[[#This Row],[Tesouro Prefixado]]="","",(B1704+1)^(1/252))</f>
        <v/>
      </c>
      <c r="D1704" s="2" t="str">
        <f>IF(Table1[[#This Row],[Column2]]="","",(1+D1703)*(C1704)-1)</f>
        <v/>
      </c>
      <c r="E1704" s="1" t="str">
        <f>IF(Table1[[#This Row],[Column1]]="","",VLOOKUP(A1704,COPOMs!B:E,4)+prêmio_de_risco)</f>
        <v/>
      </c>
      <c r="F1704" s="3" t="str">
        <f>IF(Table1[[#This Row],[Tesouro Selic: Cenário 1]]="","",(E1704+1)^(1/252))</f>
        <v/>
      </c>
      <c r="G1704" s="2" t="str">
        <f>IF(Table1[[#This Row],[Column4]]="","",(1+G1703)*(F1704)-1)</f>
        <v/>
      </c>
      <c r="H1704" s="1" t="str">
        <f>IF(Table1[[#This Row],[Column1]]="","",VLOOKUP(A1704,COPOMs!B:H,7)+prêmio_de_risco)</f>
        <v/>
      </c>
      <c r="I1704" s="3" t="str">
        <f>IF(Table1[[#This Row],[Tesouro Selic: Cenário 2]]="","",(H1704+1)^(1/252))</f>
        <v/>
      </c>
      <c r="J1704" s="2" t="str">
        <f>IF(Table1[[#This Row],[Column6]]="","",(1+J1703)*(I1704)-1)</f>
        <v/>
      </c>
      <c r="K1704" s="1" t="str">
        <f>IF(Table1[[#This Row],[Column1]]="","",VLOOKUP(A1704,COPOMs!B:K,10)+prêmio_de_risco)</f>
        <v/>
      </c>
      <c r="L1704" s="3" t="str">
        <f>IF(Table1[[#This Row],[Tesouro Selic: Cenário 3]]="","",(K1704+1)^(1/252))</f>
        <v/>
      </c>
      <c r="M1704" s="2" t="str">
        <f>IF(Table1[[#This Row],[Column8]]="","",(1+M1703)*(L1704)-1)</f>
        <v/>
      </c>
    </row>
    <row r="1705" spans="1:13" x14ac:dyDescent="0.25">
      <c r="A1705" s="15" t="str">
        <f t="shared" si="52"/>
        <v/>
      </c>
      <c r="B1705" s="25" t="str">
        <f t="shared" si="53"/>
        <v/>
      </c>
      <c r="C1705" s="3" t="str">
        <f>IF(Table1[[#This Row],[Tesouro Prefixado]]="","",(B1705+1)^(1/252))</f>
        <v/>
      </c>
      <c r="D1705" s="2" t="str">
        <f>IF(Table1[[#This Row],[Column2]]="","",(1+D1704)*(C1705)-1)</f>
        <v/>
      </c>
      <c r="E1705" s="1" t="str">
        <f>IF(Table1[[#This Row],[Column1]]="","",VLOOKUP(A1705,COPOMs!B:E,4)+prêmio_de_risco)</f>
        <v/>
      </c>
      <c r="F1705" s="3" t="str">
        <f>IF(Table1[[#This Row],[Tesouro Selic: Cenário 1]]="","",(E1705+1)^(1/252))</f>
        <v/>
      </c>
      <c r="G1705" s="2" t="str">
        <f>IF(Table1[[#This Row],[Column4]]="","",(1+G1704)*(F1705)-1)</f>
        <v/>
      </c>
      <c r="H1705" s="1" t="str">
        <f>IF(Table1[[#This Row],[Column1]]="","",VLOOKUP(A1705,COPOMs!B:H,7)+prêmio_de_risco)</f>
        <v/>
      </c>
      <c r="I1705" s="3" t="str">
        <f>IF(Table1[[#This Row],[Tesouro Selic: Cenário 2]]="","",(H1705+1)^(1/252))</f>
        <v/>
      </c>
      <c r="J1705" s="2" t="str">
        <f>IF(Table1[[#This Row],[Column6]]="","",(1+J1704)*(I1705)-1)</f>
        <v/>
      </c>
      <c r="K1705" s="1" t="str">
        <f>IF(Table1[[#This Row],[Column1]]="","",VLOOKUP(A1705,COPOMs!B:K,10)+prêmio_de_risco)</f>
        <v/>
      </c>
      <c r="L1705" s="3" t="str">
        <f>IF(Table1[[#This Row],[Tesouro Selic: Cenário 3]]="","",(K1705+1)^(1/252))</f>
        <v/>
      </c>
      <c r="M1705" s="2" t="str">
        <f>IF(Table1[[#This Row],[Column8]]="","",(1+M1704)*(L1705)-1)</f>
        <v/>
      </c>
    </row>
    <row r="1706" spans="1:13" x14ac:dyDescent="0.25">
      <c r="A1706" s="15" t="str">
        <f t="shared" si="52"/>
        <v/>
      </c>
      <c r="B1706" s="25" t="str">
        <f t="shared" si="53"/>
        <v/>
      </c>
      <c r="C1706" s="3" t="str">
        <f>IF(Table1[[#This Row],[Tesouro Prefixado]]="","",(B1706+1)^(1/252))</f>
        <v/>
      </c>
      <c r="D1706" s="2" t="str">
        <f>IF(Table1[[#This Row],[Column2]]="","",(1+D1705)*(C1706)-1)</f>
        <v/>
      </c>
      <c r="E1706" s="1" t="str">
        <f>IF(Table1[[#This Row],[Column1]]="","",VLOOKUP(A1706,COPOMs!B:E,4)+prêmio_de_risco)</f>
        <v/>
      </c>
      <c r="F1706" s="3" t="str">
        <f>IF(Table1[[#This Row],[Tesouro Selic: Cenário 1]]="","",(E1706+1)^(1/252))</f>
        <v/>
      </c>
      <c r="G1706" s="2" t="str">
        <f>IF(Table1[[#This Row],[Column4]]="","",(1+G1705)*(F1706)-1)</f>
        <v/>
      </c>
      <c r="H1706" s="1" t="str">
        <f>IF(Table1[[#This Row],[Column1]]="","",VLOOKUP(A1706,COPOMs!B:H,7)+prêmio_de_risco)</f>
        <v/>
      </c>
      <c r="I1706" s="3" t="str">
        <f>IF(Table1[[#This Row],[Tesouro Selic: Cenário 2]]="","",(H1706+1)^(1/252))</f>
        <v/>
      </c>
      <c r="J1706" s="2" t="str">
        <f>IF(Table1[[#This Row],[Column6]]="","",(1+J1705)*(I1706)-1)</f>
        <v/>
      </c>
      <c r="K1706" s="1" t="str">
        <f>IF(Table1[[#This Row],[Column1]]="","",VLOOKUP(A1706,COPOMs!B:K,10)+prêmio_de_risco)</f>
        <v/>
      </c>
      <c r="L1706" s="3" t="str">
        <f>IF(Table1[[#This Row],[Tesouro Selic: Cenário 3]]="","",(K1706+1)^(1/252))</f>
        <v/>
      </c>
      <c r="M1706" s="2" t="str">
        <f>IF(Table1[[#This Row],[Column8]]="","",(1+M1705)*(L1706)-1)</f>
        <v/>
      </c>
    </row>
    <row r="1707" spans="1:13" x14ac:dyDescent="0.25">
      <c r="A1707" s="15" t="str">
        <f t="shared" si="52"/>
        <v/>
      </c>
      <c r="B1707" s="25" t="str">
        <f t="shared" si="53"/>
        <v/>
      </c>
      <c r="C1707" s="3" t="str">
        <f>IF(Table1[[#This Row],[Tesouro Prefixado]]="","",(B1707+1)^(1/252))</f>
        <v/>
      </c>
      <c r="D1707" s="2" t="str">
        <f>IF(Table1[[#This Row],[Column2]]="","",(1+D1706)*(C1707)-1)</f>
        <v/>
      </c>
      <c r="E1707" s="1" t="str">
        <f>IF(Table1[[#This Row],[Column1]]="","",VLOOKUP(A1707,COPOMs!B:E,4)+prêmio_de_risco)</f>
        <v/>
      </c>
      <c r="F1707" s="3" t="str">
        <f>IF(Table1[[#This Row],[Tesouro Selic: Cenário 1]]="","",(E1707+1)^(1/252))</f>
        <v/>
      </c>
      <c r="G1707" s="2" t="str">
        <f>IF(Table1[[#This Row],[Column4]]="","",(1+G1706)*(F1707)-1)</f>
        <v/>
      </c>
      <c r="H1707" s="1" t="str">
        <f>IF(Table1[[#This Row],[Column1]]="","",VLOOKUP(A1707,COPOMs!B:H,7)+prêmio_de_risco)</f>
        <v/>
      </c>
      <c r="I1707" s="3" t="str">
        <f>IF(Table1[[#This Row],[Tesouro Selic: Cenário 2]]="","",(H1707+1)^(1/252))</f>
        <v/>
      </c>
      <c r="J1707" s="2" t="str">
        <f>IF(Table1[[#This Row],[Column6]]="","",(1+J1706)*(I1707)-1)</f>
        <v/>
      </c>
      <c r="K1707" s="1" t="str">
        <f>IF(Table1[[#This Row],[Column1]]="","",VLOOKUP(A1707,COPOMs!B:K,10)+prêmio_de_risco)</f>
        <v/>
      </c>
      <c r="L1707" s="3" t="str">
        <f>IF(Table1[[#This Row],[Tesouro Selic: Cenário 3]]="","",(K1707+1)^(1/252))</f>
        <v/>
      </c>
      <c r="M1707" s="2" t="str">
        <f>IF(Table1[[#This Row],[Column8]]="","",(1+M1706)*(L1707)-1)</f>
        <v/>
      </c>
    </row>
    <row r="1708" spans="1:13" x14ac:dyDescent="0.25">
      <c r="A1708" s="15" t="str">
        <f t="shared" si="52"/>
        <v/>
      </c>
      <c r="B1708" s="25" t="str">
        <f t="shared" si="53"/>
        <v/>
      </c>
      <c r="C1708" s="3" t="str">
        <f>IF(Table1[[#This Row],[Tesouro Prefixado]]="","",(B1708+1)^(1/252))</f>
        <v/>
      </c>
      <c r="D1708" s="2" t="str">
        <f>IF(Table1[[#This Row],[Column2]]="","",(1+D1707)*(C1708)-1)</f>
        <v/>
      </c>
      <c r="E1708" s="1" t="str">
        <f>IF(Table1[[#This Row],[Column1]]="","",VLOOKUP(A1708,COPOMs!B:E,4)+prêmio_de_risco)</f>
        <v/>
      </c>
      <c r="F1708" s="3" t="str">
        <f>IF(Table1[[#This Row],[Tesouro Selic: Cenário 1]]="","",(E1708+1)^(1/252))</f>
        <v/>
      </c>
      <c r="G1708" s="2" t="str">
        <f>IF(Table1[[#This Row],[Column4]]="","",(1+G1707)*(F1708)-1)</f>
        <v/>
      </c>
      <c r="H1708" s="1" t="str">
        <f>IF(Table1[[#This Row],[Column1]]="","",VLOOKUP(A1708,COPOMs!B:H,7)+prêmio_de_risco)</f>
        <v/>
      </c>
      <c r="I1708" s="3" t="str">
        <f>IF(Table1[[#This Row],[Tesouro Selic: Cenário 2]]="","",(H1708+1)^(1/252))</f>
        <v/>
      </c>
      <c r="J1708" s="2" t="str">
        <f>IF(Table1[[#This Row],[Column6]]="","",(1+J1707)*(I1708)-1)</f>
        <v/>
      </c>
      <c r="K1708" s="1" t="str">
        <f>IF(Table1[[#This Row],[Column1]]="","",VLOOKUP(A1708,COPOMs!B:K,10)+prêmio_de_risco)</f>
        <v/>
      </c>
      <c r="L1708" s="3" t="str">
        <f>IF(Table1[[#This Row],[Tesouro Selic: Cenário 3]]="","",(K1708+1)^(1/252))</f>
        <v/>
      </c>
      <c r="M1708" s="2" t="str">
        <f>IF(Table1[[#This Row],[Column8]]="","",(1+M1707)*(L1708)-1)</f>
        <v/>
      </c>
    </row>
    <row r="1709" spans="1:13" x14ac:dyDescent="0.25">
      <c r="A1709" s="15" t="str">
        <f t="shared" si="52"/>
        <v/>
      </c>
      <c r="B1709" s="25" t="str">
        <f t="shared" si="53"/>
        <v/>
      </c>
      <c r="C1709" s="3" t="str">
        <f>IF(Table1[[#This Row],[Tesouro Prefixado]]="","",(B1709+1)^(1/252))</f>
        <v/>
      </c>
      <c r="D1709" s="2" t="str">
        <f>IF(Table1[[#This Row],[Column2]]="","",(1+D1708)*(C1709)-1)</f>
        <v/>
      </c>
      <c r="E1709" s="1" t="str">
        <f>IF(Table1[[#This Row],[Column1]]="","",VLOOKUP(A1709,COPOMs!B:E,4)+prêmio_de_risco)</f>
        <v/>
      </c>
      <c r="F1709" s="3" t="str">
        <f>IF(Table1[[#This Row],[Tesouro Selic: Cenário 1]]="","",(E1709+1)^(1/252))</f>
        <v/>
      </c>
      <c r="G1709" s="2" t="str">
        <f>IF(Table1[[#This Row],[Column4]]="","",(1+G1708)*(F1709)-1)</f>
        <v/>
      </c>
      <c r="H1709" s="1" t="str">
        <f>IF(Table1[[#This Row],[Column1]]="","",VLOOKUP(A1709,COPOMs!B:H,7)+prêmio_de_risco)</f>
        <v/>
      </c>
      <c r="I1709" s="3" t="str">
        <f>IF(Table1[[#This Row],[Tesouro Selic: Cenário 2]]="","",(H1709+1)^(1/252))</f>
        <v/>
      </c>
      <c r="J1709" s="2" t="str">
        <f>IF(Table1[[#This Row],[Column6]]="","",(1+J1708)*(I1709)-1)</f>
        <v/>
      </c>
      <c r="K1709" s="1" t="str">
        <f>IF(Table1[[#This Row],[Column1]]="","",VLOOKUP(A1709,COPOMs!B:K,10)+prêmio_de_risco)</f>
        <v/>
      </c>
      <c r="L1709" s="3" t="str">
        <f>IF(Table1[[#This Row],[Tesouro Selic: Cenário 3]]="","",(K1709+1)^(1/252))</f>
        <v/>
      </c>
      <c r="M1709" s="2" t="str">
        <f>IF(Table1[[#This Row],[Column8]]="","",(1+M1708)*(L1709)-1)</f>
        <v/>
      </c>
    </row>
    <row r="1710" spans="1:13" x14ac:dyDescent="0.25">
      <c r="A1710" s="15" t="str">
        <f t="shared" si="52"/>
        <v/>
      </c>
      <c r="B1710" s="25" t="str">
        <f t="shared" si="53"/>
        <v/>
      </c>
      <c r="C1710" s="3" t="str">
        <f>IF(Table1[[#This Row],[Tesouro Prefixado]]="","",(B1710+1)^(1/252))</f>
        <v/>
      </c>
      <c r="D1710" s="2" t="str">
        <f>IF(Table1[[#This Row],[Column2]]="","",(1+D1709)*(C1710)-1)</f>
        <v/>
      </c>
      <c r="E1710" s="1" t="str">
        <f>IF(Table1[[#This Row],[Column1]]="","",VLOOKUP(A1710,COPOMs!B:E,4)+prêmio_de_risco)</f>
        <v/>
      </c>
      <c r="F1710" s="3" t="str">
        <f>IF(Table1[[#This Row],[Tesouro Selic: Cenário 1]]="","",(E1710+1)^(1/252))</f>
        <v/>
      </c>
      <c r="G1710" s="2" t="str">
        <f>IF(Table1[[#This Row],[Column4]]="","",(1+G1709)*(F1710)-1)</f>
        <v/>
      </c>
      <c r="H1710" s="1" t="str">
        <f>IF(Table1[[#This Row],[Column1]]="","",VLOOKUP(A1710,COPOMs!B:H,7)+prêmio_de_risco)</f>
        <v/>
      </c>
      <c r="I1710" s="3" t="str">
        <f>IF(Table1[[#This Row],[Tesouro Selic: Cenário 2]]="","",(H1710+1)^(1/252))</f>
        <v/>
      </c>
      <c r="J1710" s="2" t="str">
        <f>IF(Table1[[#This Row],[Column6]]="","",(1+J1709)*(I1710)-1)</f>
        <v/>
      </c>
      <c r="K1710" s="1" t="str">
        <f>IF(Table1[[#This Row],[Column1]]="","",VLOOKUP(A1710,COPOMs!B:K,10)+prêmio_de_risco)</f>
        <v/>
      </c>
      <c r="L1710" s="3" t="str">
        <f>IF(Table1[[#This Row],[Tesouro Selic: Cenário 3]]="","",(K1710+1)^(1/252))</f>
        <v/>
      </c>
      <c r="M1710" s="2" t="str">
        <f>IF(Table1[[#This Row],[Column8]]="","",(1+M1709)*(L1710)-1)</f>
        <v/>
      </c>
    </row>
    <row r="1711" spans="1:13" x14ac:dyDescent="0.25">
      <c r="A1711" s="15" t="str">
        <f t="shared" si="52"/>
        <v/>
      </c>
      <c r="B1711" s="25" t="str">
        <f t="shared" si="53"/>
        <v/>
      </c>
      <c r="C1711" s="3" t="str">
        <f>IF(Table1[[#This Row],[Tesouro Prefixado]]="","",(B1711+1)^(1/252))</f>
        <v/>
      </c>
      <c r="D1711" s="2" t="str">
        <f>IF(Table1[[#This Row],[Column2]]="","",(1+D1710)*(C1711)-1)</f>
        <v/>
      </c>
      <c r="E1711" s="1" t="str">
        <f>IF(Table1[[#This Row],[Column1]]="","",VLOOKUP(A1711,COPOMs!B:E,4)+prêmio_de_risco)</f>
        <v/>
      </c>
      <c r="F1711" s="3" t="str">
        <f>IF(Table1[[#This Row],[Tesouro Selic: Cenário 1]]="","",(E1711+1)^(1/252))</f>
        <v/>
      </c>
      <c r="G1711" s="2" t="str">
        <f>IF(Table1[[#This Row],[Column4]]="","",(1+G1710)*(F1711)-1)</f>
        <v/>
      </c>
      <c r="H1711" s="1" t="str">
        <f>IF(Table1[[#This Row],[Column1]]="","",VLOOKUP(A1711,COPOMs!B:H,7)+prêmio_de_risco)</f>
        <v/>
      </c>
      <c r="I1711" s="3" t="str">
        <f>IF(Table1[[#This Row],[Tesouro Selic: Cenário 2]]="","",(H1711+1)^(1/252))</f>
        <v/>
      </c>
      <c r="J1711" s="2" t="str">
        <f>IF(Table1[[#This Row],[Column6]]="","",(1+J1710)*(I1711)-1)</f>
        <v/>
      </c>
      <c r="K1711" s="1" t="str">
        <f>IF(Table1[[#This Row],[Column1]]="","",VLOOKUP(A1711,COPOMs!B:K,10)+prêmio_de_risco)</f>
        <v/>
      </c>
      <c r="L1711" s="3" t="str">
        <f>IF(Table1[[#This Row],[Tesouro Selic: Cenário 3]]="","",(K1711+1)^(1/252))</f>
        <v/>
      </c>
      <c r="M1711" s="2" t="str">
        <f>IF(Table1[[#This Row],[Column8]]="","",(1+M1710)*(L1711)-1)</f>
        <v/>
      </c>
    </row>
    <row r="1712" spans="1:13" x14ac:dyDescent="0.25">
      <c r="A1712" s="15" t="str">
        <f t="shared" si="52"/>
        <v/>
      </c>
      <c r="B1712" s="25" t="str">
        <f t="shared" si="53"/>
        <v/>
      </c>
      <c r="C1712" s="3" t="str">
        <f>IF(Table1[[#This Row],[Tesouro Prefixado]]="","",(B1712+1)^(1/252))</f>
        <v/>
      </c>
      <c r="D1712" s="2" t="str">
        <f>IF(Table1[[#This Row],[Column2]]="","",(1+D1711)*(C1712)-1)</f>
        <v/>
      </c>
      <c r="E1712" s="1" t="str">
        <f>IF(Table1[[#This Row],[Column1]]="","",VLOOKUP(A1712,COPOMs!B:E,4)+prêmio_de_risco)</f>
        <v/>
      </c>
      <c r="F1712" s="3" t="str">
        <f>IF(Table1[[#This Row],[Tesouro Selic: Cenário 1]]="","",(E1712+1)^(1/252))</f>
        <v/>
      </c>
      <c r="G1712" s="2" t="str">
        <f>IF(Table1[[#This Row],[Column4]]="","",(1+G1711)*(F1712)-1)</f>
        <v/>
      </c>
      <c r="H1712" s="1" t="str">
        <f>IF(Table1[[#This Row],[Column1]]="","",VLOOKUP(A1712,COPOMs!B:H,7)+prêmio_de_risco)</f>
        <v/>
      </c>
      <c r="I1712" s="3" t="str">
        <f>IF(Table1[[#This Row],[Tesouro Selic: Cenário 2]]="","",(H1712+1)^(1/252))</f>
        <v/>
      </c>
      <c r="J1712" s="2" t="str">
        <f>IF(Table1[[#This Row],[Column6]]="","",(1+J1711)*(I1712)-1)</f>
        <v/>
      </c>
      <c r="K1712" s="1" t="str">
        <f>IF(Table1[[#This Row],[Column1]]="","",VLOOKUP(A1712,COPOMs!B:K,10)+prêmio_de_risco)</f>
        <v/>
      </c>
      <c r="L1712" s="3" t="str">
        <f>IF(Table1[[#This Row],[Tesouro Selic: Cenário 3]]="","",(K1712+1)^(1/252))</f>
        <v/>
      </c>
      <c r="M1712" s="2" t="str">
        <f>IF(Table1[[#This Row],[Column8]]="","",(1+M1711)*(L1712)-1)</f>
        <v/>
      </c>
    </row>
    <row r="1713" spans="1:13" x14ac:dyDescent="0.25">
      <c r="A1713" s="15" t="str">
        <f t="shared" si="52"/>
        <v/>
      </c>
      <c r="B1713" s="25" t="str">
        <f t="shared" si="53"/>
        <v/>
      </c>
      <c r="C1713" s="3" t="str">
        <f>IF(Table1[[#This Row],[Tesouro Prefixado]]="","",(B1713+1)^(1/252))</f>
        <v/>
      </c>
      <c r="D1713" s="2" t="str">
        <f>IF(Table1[[#This Row],[Column2]]="","",(1+D1712)*(C1713)-1)</f>
        <v/>
      </c>
      <c r="E1713" s="1" t="str">
        <f>IF(Table1[[#This Row],[Column1]]="","",VLOOKUP(A1713,COPOMs!B:E,4)+prêmio_de_risco)</f>
        <v/>
      </c>
      <c r="F1713" s="3" t="str">
        <f>IF(Table1[[#This Row],[Tesouro Selic: Cenário 1]]="","",(E1713+1)^(1/252))</f>
        <v/>
      </c>
      <c r="G1713" s="2" t="str">
        <f>IF(Table1[[#This Row],[Column4]]="","",(1+G1712)*(F1713)-1)</f>
        <v/>
      </c>
      <c r="H1713" s="1" t="str">
        <f>IF(Table1[[#This Row],[Column1]]="","",VLOOKUP(A1713,COPOMs!B:H,7)+prêmio_de_risco)</f>
        <v/>
      </c>
      <c r="I1713" s="3" t="str">
        <f>IF(Table1[[#This Row],[Tesouro Selic: Cenário 2]]="","",(H1713+1)^(1/252))</f>
        <v/>
      </c>
      <c r="J1713" s="2" t="str">
        <f>IF(Table1[[#This Row],[Column6]]="","",(1+J1712)*(I1713)-1)</f>
        <v/>
      </c>
      <c r="K1713" s="1" t="str">
        <f>IF(Table1[[#This Row],[Column1]]="","",VLOOKUP(A1713,COPOMs!B:K,10)+prêmio_de_risco)</f>
        <v/>
      </c>
      <c r="L1713" s="3" t="str">
        <f>IF(Table1[[#This Row],[Tesouro Selic: Cenário 3]]="","",(K1713+1)^(1/252))</f>
        <v/>
      </c>
      <c r="M1713" s="2" t="str">
        <f>IF(Table1[[#This Row],[Column8]]="","",(1+M1712)*(L1713)-1)</f>
        <v/>
      </c>
    </row>
    <row r="1714" spans="1:13" x14ac:dyDescent="0.25">
      <c r="A1714" s="15" t="str">
        <f t="shared" si="52"/>
        <v/>
      </c>
      <c r="B1714" s="25" t="str">
        <f t="shared" si="53"/>
        <v/>
      </c>
      <c r="C1714" s="3" t="str">
        <f>IF(Table1[[#This Row],[Tesouro Prefixado]]="","",(B1714+1)^(1/252))</f>
        <v/>
      </c>
      <c r="D1714" s="2" t="str">
        <f>IF(Table1[[#This Row],[Column2]]="","",(1+D1713)*(C1714)-1)</f>
        <v/>
      </c>
      <c r="E1714" s="1" t="str">
        <f>IF(Table1[[#This Row],[Column1]]="","",VLOOKUP(A1714,COPOMs!B:E,4)+prêmio_de_risco)</f>
        <v/>
      </c>
      <c r="F1714" s="3" t="str">
        <f>IF(Table1[[#This Row],[Tesouro Selic: Cenário 1]]="","",(E1714+1)^(1/252))</f>
        <v/>
      </c>
      <c r="G1714" s="2" t="str">
        <f>IF(Table1[[#This Row],[Column4]]="","",(1+G1713)*(F1714)-1)</f>
        <v/>
      </c>
      <c r="H1714" s="1" t="str">
        <f>IF(Table1[[#This Row],[Column1]]="","",VLOOKUP(A1714,COPOMs!B:H,7)+prêmio_de_risco)</f>
        <v/>
      </c>
      <c r="I1714" s="3" t="str">
        <f>IF(Table1[[#This Row],[Tesouro Selic: Cenário 2]]="","",(H1714+1)^(1/252))</f>
        <v/>
      </c>
      <c r="J1714" s="2" t="str">
        <f>IF(Table1[[#This Row],[Column6]]="","",(1+J1713)*(I1714)-1)</f>
        <v/>
      </c>
      <c r="K1714" s="1" t="str">
        <f>IF(Table1[[#This Row],[Column1]]="","",VLOOKUP(A1714,COPOMs!B:K,10)+prêmio_de_risco)</f>
        <v/>
      </c>
      <c r="L1714" s="3" t="str">
        <f>IF(Table1[[#This Row],[Tesouro Selic: Cenário 3]]="","",(K1714+1)^(1/252))</f>
        <v/>
      </c>
      <c r="M1714" s="2" t="str">
        <f>IF(Table1[[#This Row],[Column8]]="","",(1+M1713)*(L1714)-1)</f>
        <v/>
      </c>
    </row>
    <row r="1715" spans="1:13" x14ac:dyDescent="0.25">
      <c r="A1715" s="15" t="str">
        <f t="shared" si="52"/>
        <v/>
      </c>
      <c r="B1715" s="25" t="str">
        <f t="shared" si="53"/>
        <v/>
      </c>
      <c r="C1715" s="3" t="str">
        <f>IF(Table1[[#This Row],[Tesouro Prefixado]]="","",(B1715+1)^(1/252))</f>
        <v/>
      </c>
      <c r="D1715" s="2" t="str">
        <f>IF(Table1[[#This Row],[Column2]]="","",(1+D1714)*(C1715)-1)</f>
        <v/>
      </c>
      <c r="E1715" s="1" t="str">
        <f>IF(Table1[[#This Row],[Column1]]="","",VLOOKUP(A1715,COPOMs!B:E,4)+prêmio_de_risco)</f>
        <v/>
      </c>
      <c r="F1715" s="3" t="str">
        <f>IF(Table1[[#This Row],[Tesouro Selic: Cenário 1]]="","",(E1715+1)^(1/252))</f>
        <v/>
      </c>
      <c r="G1715" s="2" t="str">
        <f>IF(Table1[[#This Row],[Column4]]="","",(1+G1714)*(F1715)-1)</f>
        <v/>
      </c>
      <c r="H1715" s="1" t="str">
        <f>IF(Table1[[#This Row],[Column1]]="","",VLOOKUP(A1715,COPOMs!B:H,7)+prêmio_de_risco)</f>
        <v/>
      </c>
      <c r="I1715" s="3" t="str">
        <f>IF(Table1[[#This Row],[Tesouro Selic: Cenário 2]]="","",(H1715+1)^(1/252))</f>
        <v/>
      </c>
      <c r="J1715" s="2" t="str">
        <f>IF(Table1[[#This Row],[Column6]]="","",(1+J1714)*(I1715)-1)</f>
        <v/>
      </c>
      <c r="K1715" s="1" t="str">
        <f>IF(Table1[[#This Row],[Column1]]="","",VLOOKUP(A1715,COPOMs!B:K,10)+prêmio_de_risco)</f>
        <v/>
      </c>
      <c r="L1715" s="3" t="str">
        <f>IF(Table1[[#This Row],[Tesouro Selic: Cenário 3]]="","",(K1715+1)^(1/252))</f>
        <v/>
      </c>
      <c r="M1715" s="2" t="str">
        <f>IF(Table1[[#This Row],[Column8]]="","",(1+M1714)*(L1715)-1)</f>
        <v/>
      </c>
    </row>
    <row r="1716" spans="1:13" x14ac:dyDescent="0.25">
      <c r="A1716" s="15" t="str">
        <f t="shared" si="52"/>
        <v/>
      </c>
      <c r="B1716" s="25" t="str">
        <f t="shared" si="53"/>
        <v/>
      </c>
      <c r="C1716" s="3" t="str">
        <f>IF(Table1[[#This Row],[Tesouro Prefixado]]="","",(B1716+1)^(1/252))</f>
        <v/>
      </c>
      <c r="D1716" s="2" t="str">
        <f>IF(Table1[[#This Row],[Column2]]="","",(1+D1715)*(C1716)-1)</f>
        <v/>
      </c>
      <c r="E1716" s="1" t="str">
        <f>IF(Table1[[#This Row],[Column1]]="","",VLOOKUP(A1716,COPOMs!B:E,4)+prêmio_de_risco)</f>
        <v/>
      </c>
      <c r="F1716" s="3" t="str">
        <f>IF(Table1[[#This Row],[Tesouro Selic: Cenário 1]]="","",(E1716+1)^(1/252))</f>
        <v/>
      </c>
      <c r="G1716" s="2" t="str">
        <f>IF(Table1[[#This Row],[Column4]]="","",(1+G1715)*(F1716)-1)</f>
        <v/>
      </c>
      <c r="H1716" s="1" t="str">
        <f>IF(Table1[[#This Row],[Column1]]="","",VLOOKUP(A1716,COPOMs!B:H,7)+prêmio_de_risco)</f>
        <v/>
      </c>
      <c r="I1716" s="3" t="str">
        <f>IF(Table1[[#This Row],[Tesouro Selic: Cenário 2]]="","",(H1716+1)^(1/252))</f>
        <v/>
      </c>
      <c r="J1716" s="2" t="str">
        <f>IF(Table1[[#This Row],[Column6]]="","",(1+J1715)*(I1716)-1)</f>
        <v/>
      </c>
      <c r="K1716" s="1" t="str">
        <f>IF(Table1[[#This Row],[Column1]]="","",VLOOKUP(A1716,COPOMs!B:K,10)+prêmio_de_risco)</f>
        <v/>
      </c>
      <c r="L1716" s="3" t="str">
        <f>IF(Table1[[#This Row],[Tesouro Selic: Cenário 3]]="","",(K1716+1)^(1/252))</f>
        <v/>
      </c>
      <c r="M1716" s="2" t="str">
        <f>IF(Table1[[#This Row],[Column8]]="","",(1+M1715)*(L1716)-1)</f>
        <v/>
      </c>
    </row>
    <row r="1717" spans="1:13" x14ac:dyDescent="0.25">
      <c r="A1717" s="15" t="str">
        <f t="shared" si="52"/>
        <v/>
      </c>
      <c r="B1717" s="25" t="str">
        <f t="shared" si="53"/>
        <v/>
      </c>
      <c r="C1717" s="3" t="str">
        <f>IF(Table1[[#This Row],[Tesouro Prefixado]]="","",(B1717+1)^(1/252))</f>
        <v/>
      </c>
      <c r="D1717" s="2" t="str">
        <f>IF(Table1[[#This Row],[Column2]]="","",(1+D1716)*(C1717)-1)</f>
        <v/>
      </c>
      <c r="E1717" s="1" t="str">
        <f>IF(Table1[[#This Row],[Column1]]="","",VLOOKUP(A1717,COPOMs!B:E,4)+prêmio_de_risco)</f>
        <v/>
      </c>
      <c r="F1717" s="3" t="str">
        <f>IF(Table1[[#This Row],[Tesouro Selic: Cenário 1]]="","",(E1717+1)^(1/252))</f>
        <v/>
      </c>
      <c r="G1717" s="2" t="str">
        <f>IF(Table1[[#This Row],[Column4]]="","",(1+G1716)*(F1717)-1)</f>
        <v/>
      </c>
      <c r="H1717" s="1" t="str">
        <f>IF(Table1[[#This Row],[Column1]]="","",VLOOKUP(A1717,COPOMs!B:H,7)+prêmio_de_risco)</f>
        <v/>
      </c>
      <c r="I1717" s="3" t="str">
        <f>IF(Table1[[#This Row],[Tesouro Selic: Cenário 2]]="","",(H1717+1)^(1/252))</f>
        <v/>
      </c>
      <c r="J1717" s="2" t="str">
        <f>IF(Table1[[#This Row],[Column6]]="","",(1+J1716)*(I1717)-1)</f>
        <v/>
      </c>
      <c r="K1717" s="1" t="str">
        <f>IF(Table1[[#This Row],[Column1]]="","",VLOOKUP(A1717,COPOMs!B:K,10)+prêmio_de_risco)</f>
        <v/>
      </c>
      <c r="L1717" s="3" t="str">
        <f>IF(Table1[[#This Row],[Tesouro Selic: Cenário 3]]="","",(K1717+1)^(1/252))</f>
        <v/>
      </c>
      <c r="M1717" s="2" t="str">
        <f>IF(Table1[[#This Row],[Column8]]="","",(1+M1716)*(L1717)-1)</f>
        <v/>
      </c>
    </row>
    <row r="1718" spans="1:13" x14ac:dyDescent="0.25">
      <c r="A1718" s="15" t="str">
        <f t="shared" si="52"/>
        <v/>
      </c>
      <c r="B1718" s="25" t="str">
        <f t="shared" si="53"/>
        <v/>
      </c>
      <c r="C1718" s="3" t="str">
        <f>IF(Table1[[#This Row],[Tesouro Prefixado]]="","",(B1718+1)^(1/252))</f>
        <v/>
      </c>
      <c r="D1718" s="2" t="str">
        <f>IF(Table1[[#This Row],[Column2]]="","",(1+D1717)*(C1718)-1)</f>
        <v/>
      </c>
      <c r="E1718" s="1" t="str">
        <f>IF(Table1[[#This Row],[Column1]]="","",VLOOKUP(A1718,COPOMs!B:E,4)+prêmio_de_risco)</f>
        <v/>
      </c>
      <c r="F1718" s="3" t="str">
        <f>IF(Table1[[#This Row],[Tesouro Selic: Cenário 1]]="","",(E1718+1)^(1/252))</f>
        <v/>
      </c>
      <c r="G1718" s="2" t="str">
        <f>IF(Table1[[#This Row],[Column4]]="","",(1+G1717)*(F1718)-1)</f>
        <v/>
      </c>
      <c r="H1718" s="1" t="str">
        <f>IF(Table1[[#This Row],[Column1]]="","",VLOOKUP(A1718,COPOMs!B:H,7)+prêmio_de_risco)</f>
        <v/>
      </c>
      <c r="I1718" s="3" t="str">
        <f>IF(Table1[[#This Row],[Tesouro Selic: Cenário 2]]="","",(H1718+1)^(1/252))</f>
        <v/>
      </c>
      <c r="J1718" s="2" t="str">
        <f>IF(Table1[[#This Row],[Column6]]="","",(1+J1717)*(I1718)-1)</f>
        <v/>
      </c>
      <c r="K1718" s="1" t="str">
        <f>IF(Table1[[#This Row],[Column1]]="","",VLOOKUP(A1718,COPOMs!B:K,10)+prêmio_de_risco)</f>
        <v/>
      </c>
      <c r="L1718" s="3" t="str">
        <f>IF(Table1[[#This Row],[Tesouro Selic: Cenário 3]]="","",(K1718+1)^(1/252))</f>
        <v/>
      </c>
      <c r="M1718" s="2" t="str">
        <f>IF(Table1[[#This Row],[Column8]]="","",(1+M1717)*(L1718)-1)</f>
        <v/>
      </c>
    </row>
    <row r="1719" spans="1:13" x14ac:dyDescent="0.25">
      <c r="A1719" s="15" t="str">
        <f t="shared" si="52"/>
        <v/>
      </c>
      <c r="B1719" s="25" t="str">
        <f t="shared" si="53"/>
        <v/>
      </c>
      <c r="C1719" s="3" t="str">
        <f>IF(Table1[[#This Row],[Tesouro Prefixado]]="","",(B1719+1)^(1/252))</f>
        <v/>
      </c>
      <c r="D1719" s="2" t="str">
        <f>IF(Table1[[#This Row],[Column2]]="","",(1+D1718)*(C1719)-1)</f>
        <v/>
      </c>
      <c r="E1719" s="1" t="str">
        <f>IF(Table1[[#This Row],[Column1]]="","",VLOOKUP(A1719,COPOMs!B:E,4)+prêmio_de_risco)</f>
        <v/>
      </c>
      <c r="F1719" s="3" t="str">
        <f>IF(Table1[[#This Row],[Tesouro Selic: Cenário 1]]="","",(E1719+1)^(1/252))</f>
        <v/>
      </c>
      <c r="G1719" s="2" t="str">
        <f>IF(Table1[[#This Row],[Column4]]="","",(1+G1718)*(F1719)-1)</f>
        <v/>
      </c>
      <c r="H1719" s="1" t="str">
        <f>IF(Table1[[#This Row],[Column1]]="","",VLOOKUP(A1719,COPOMs!B:H,7)+prêmio_de_risco)</f>
        <v/>
      </c>
      <c r="I1719" s="3" t="str">
        <f>IF(Table1[[#This Row],[Tesouro Selic: Cenário 2]]="","",(H1719+1)^(1/252))</f>
        <v/>
      </c>
      <c r="J1719" s="2" t="str">
        <f>IF(Table1[[#This Row],[Column6]]="","",(1+J1718)*(I1719)-1)</f>
        <v/>
      </c>
      <c r="K1719" s="1" t="str">
        <f>IF(Table1[[#This Row],[Column1]]="","",VLOOKUP(A1719,COPOMs!B:K,10)+prêmio_de_risco)</f>
        <v/>
      </c>
      <c r="L1719" s="3" t="str">
        <f>IF(Table1[[#This Row],[Tesouro Selic: Cenário 3]]="","",(K1719+1)^(1/252))</f>
        <v/>
      </c>
      <c r="M1719" s="2" t="str">
        <f>IF(Table1[[#This Row],[Column8]]="","",(1+M1718)*(L1719)-1)</f>
        <v/>
      </c>
    </row>
    <row r="1720" spans="1:13" x14ac:dyDescent="0.25">
      <c r="A1720" s="15" t="str">
        <f t="shared" si="52"/>
        <v/>
      </c>
      <c r="B1720" s="25" t="str">
        <f t="shared" si="53"/>
        <v/>
      </c>
      <c r="C1720" s="3" t="str">
        <f>IF(Table1[[#This Row],[Tesouro Prefixado]]="","",(B1720+1)^(1/252))</f>
        <v/>
      </c>
      <c r="D1720" s="2" t="str">
        <f>IF(Table1[[#This Row],[Column2]]="","",(1+D1719)*(C1720)-1)</f>
        <v/>
      </c>
      <c r="E1720" s="1" t="str">
        <f>IF(Table1[[#This Row],[Column1]]="","",VLOOKUP(A1720,COPOMs!B:E,4)+prêmio_de_risco)</f>
        <v/>
      </c>
      <c r="F1720" s="3" t="str">
        <f>IF(Table1[[#This Row],[Tesouro Selic: Cenário 1]]="","",(E1720+1)^(1/252))</f>
        <v/>
      </c>
      <c r="G1720" s="2" t="str">
        <f>IF(Table1[[#This Row],[Column4]]="","",(1+G1719)*(F1720)-1)</f>
        <v/>
      </c>
      <c r="H1720" s="1" t="str">
        <f>IF(Table1[[#This Row],[Column1]]="","",VLOOKUP(A1720,COPOMs!B:H,7)+prêmio_de_risco)</f>
        <v/>
      </c>
      <c r="I1720" s="3" t="str">
        <f>IF(Table1[[#This Row],[Tesouro Selic: Cenário 2]]="","",(H1720+1)^(1/252))</f>
        <v/>
      </c>
      <c r="J1720" s="2" t="str">
        <f>IF(Table1[[#This Row],[Column6]]="","",(1+J1719)*(I1720)-1)</f>
        <v/>
      </c>
      <c r="K1720" s="1" t="str">
        <f>IF(Table1[[#This Row],[Column1]]="","",VLOOKUP(A1720,COPOMs!B:K,10)+prêmio_de_risco)</f>
        <v/>
      </c>
      <c r="L1720" s="3" t="str">
        <f>IF(Table1[[#This Row],[Tesouro Selic: Cenário 3]]="","",(K1720+1)^(1/252))</f>
        <v/>
      </c>
      <c r="M1720" s="2" t="str">
        <f>IF(Table1[[#This Row],[Column8]]="","",(1+M1719)*(L1720)-1)</f>
        <v/>
      </c>
    </row>
    <row r="1721" spans="1:13" x14ac:dyDescent="0.25">
      <c r="A1721" s="15" t="str">
        <f t="shared" si="52"/>
        <v/>
      </c>
      <c r="B1721" s="25" t="str">
        <f t="shared" si="53"/>
        <v/>
      </c>
      <c r="C1721" s="3" t="str">
        <f>IF(Table1[[#This Row],[Tesouro Prefixado]]="","",(B1721+1)^(1/252))</f>
        <v/>
      </c>
      <c r="D1721" s="2" t="str">
        <f>IF(Table1[[#This Row],[Column2]]="","",(1+D1720)*(C1721)-1)</f>
        <v/>
      </c>
      <c r="E1721" s="1" t="str">
        <f>IF(Table1[[#This Row],[Column1]]="","",VLOOKUP(A1721,COPOMs!B:E,4)+prêmio_de_risco)</f>
        <v/>
      </c>
      <c r="F1721" s="3" t="str">
        <f>IF(Table1[[#This Row],[Tesouro Selic: Cenário 1]]="","",(E1721+1)^(1/252))</f>
        <v/>
      </c>
      <c r="G1721" s="2" t="str">
        <f>IF(Table1[[#This Row],[Column4]]="","",(1+G1720)*(F1721)-1)</f>
        <v/>
      </c>
      <c r="H1721" s="1" t="str">
        <f>IF(Table1[[#This Row],[Column1]]="","",VLOOKUP(A1721,COPOMs!B:H,7)+prêmio_de_risco)</f>
        <v/>
      </c>
      <c r="I1721" s="3" t="str">
        <f>IF(Table1[[#This Row],[Tesouro Selic: Cenário 2]]="","",(H1721+1)^(1/252))</f>
        <v/>
      </c>
      <c r="J1721" s="2" t="str">
        <f>IF(Table1[[#This Row],[Column6]]="","",(1+J1720)*(I1721)-1)</f>
        <v/>
      </c>
      <c r="K1721" s="1" t="str">
        <f>IF(Table1[[#This Row],[Column1]]="","",VLOOKUP(A1721,COPOMs!B:K,10)+prêmio_de_risco)</f>
        <v/>
      </c>
      <c r="L1721" s="3" t="str">
        <f>IF(Table1[[#This Row],[Tesouro Selic: Cenário 3]]="","",(K1721+1)^(1/252))</f>
        <v/>
      </c>
      <c r="M1721" s="2" t="str">
        <f>IF(Table1[[#This Row],[Column8]]="","",(1+M1720)*(L1721)-1)</f>
        <v/>
      </c>
    </row>
    <row r="1722" spans="1:13" x14ac:dyDescent="0.25">
      <c r="A1722" s="15" t="str">
        <f t="shared" si="52"/>
        <v/>
      </c>
      <c r="B1722" s="25" t="str">
        <f t="shared" si="53"/>
        <v/>
      </c>
      <c r="C1722" s="3" t="str">
        <f>IF(Table1[[#This Row],[Tesouro Prefixado]]="","",(B1722+1)^(1/252))</f>
        <v/>
      </c>
      <c r="D1722" s="2" t="str">
        <f>IF(Table1[[#This Row],[Column2]]="","",(1+D1721)*(C1722)-1)</f>
        <v/>
      </c>
      <c r="E1722" s="1" t="str">
        <f>IF(Table1[[#This Row],[Column1]]="","",VLOOKUP(A1722,COPOMs!B:E,4)+prêmio_de_risco)</f>
        <v/>
      </c>
      <c r="F1722" s="3" t="str">
        <f>IF(Table1[[#This Row],[Tesouro Selic: Cenário 1]]="","",(E1722+1)^(1/252))</f>
        <v/>
      </c>
      <c r="G1722" s="2" t="str">
        <f>IF(Table1[[#This Row],[Column4]]="","",(1+G1721)*(F1722)-1)</f>
        <v/>
      </c>
      <c r="H1722" s="1" t="str">
        <f>IF(Table1[[#This Row],[Column1]]="","",VLOOKUP(A1722,COPOMs!B:H,7)+prêmio_de_risco)</f>
        <v/>
      </c>
      <c r="I1722" s="3" t="str">
        <f>IF(Table1[[#This Row],[Tesouro Selic: Cenário 2]]="","",(H1722+1)^(1/252))</f>
        <v/>
      </c>
      <c r="J1722" s="2" t="str">
        <f>IF(Table1[[#This Row],[Column6]]="","",(1+J1721)*(I1722)-1)</f>
        <v/>
      </c>
      <c r="K1722" s="1" t="str">
        <f>IF(Table1[[#This Row],[Column1]]="","",VLOOKUP(A1722,COPOMs!B:K,10)+prêmio_de_risco)</f>
        <v/>
      </c>
      <c r="L1722" s="3" t="str">
        <f>IF(Table1[[#This Row],[Tesouro Selic: Cenário 3]]="","",(K1722+1)^(1/252))</f>
        <v/>
      </c>
      <c r="M1722" s="2" t="str">
        <f>IF(Table1[[#This Row],[Column8]]="","",(1+M1721)*(L1722)-1)</f>
        <v/>
      </c>
    </row>
    <row r="1723" spans="1:13" x14ac:dyDescent="0.25">
      <c r="A1723" s="15" t="str">
        <f t="shared" si="52"/>
        <v/>
      </c>
      <c r="B1723" s="25" t="str">
        <f t="shared" si="53"/>
        <v/>
      </c>
      <c r="C1723" s="3" t="str">
        <f>IF(Table1[[#This Row],[Tesouro Prefixado]]="","",(B1723+1)^(1/252))</f>
        <v/>
      </c>
      <c r="D1723" s="2" t="str">
        <f>IF(Table1[[#This Row],[Column2]]="","",(1+D1722)*(C1723)-1)</f>
        <v/>
      </c>
      <c r="E1723" s="1" t="str">
        <f>IF(Table1[[#This Row],[Column1]]="","",VLOOKUP(A1723,COPOMs!B:E,4)+prêmio_de_risco)</f>
        <v/>
      </c>
      <c r="F1723" s="3" t="str">
        <f>IF(Table1[[#This Row],[Tesouro Selic: Cenário 1]]="","",(E1723+1)^(1/252))</f>
        <v/>
      </c>
      <c r="G1723" s="2" t="str">
        <f>IF(Table1[[#This Row],[Column4]]="","",(1+G1722)*(F1723)-1)</f>
        <v/>
      </c>
      <c r="H1723" s="1" t="str">
        <f>IF(Table1[[#This Row],[Column1]]="","",VLOOKUP(A1723,COPOMs!B:H,7)+prêmio_de_risco)</f>
        <v/>
      </c>
      <c r="I1723" s="3" t="str">
        <f>IF(Table1[[#This Row],[Tesouro Selic: Cenário 2]]="","",(H1723+1)^(1/252))</f>
        <v/>
      </c>
      <c r="J1723" s="2" t="str">
        <f>IF(Table1[[#This Row],[Column6]]="","",(1+J1722)*(I1723)-1)</f>
        <v/>
      </c>
      <c r="K1723" s="1" t="str">
        <f>IF(Table1[[#This Row],[Column1]]="","",VLOOKUP(A1723,COPOMs!B:K,10)+prêmio_de_risco)</f>
        <v/>
      </c>
      <c r="L1723" s="3" t="str">
        <f>IF(Table1[[#This Row],[Tesouro Selic: Cenário 3]]="","",(K1723+1)^(1/252))</f>
        <v/>
      </c>
      <c r="M1723" s="2" t="str">
        <f>IF(Table1[[#This Row],[Column8]]="","",(1+M1722)*(L1723)-1)</f>
        <v/>
      </c>
    </row>
    <row r="1724" spans="1:13" x14ac:dyDescent="0.25">
      <c r="A1724" s="15" t="str">
        <f t="shared" si="52"/>
        <v/>
      </c>
      <c r="B1724" s="25" t="str">
        <f t="shared" si="53"/>
        <v/>
      </c>
      <c r="C1724" s="3" t="str">
        <f>IF(Table1[[#This Row],[Tesouro Prefixado]]="","",(B1724+1)^(1/252))</f>
        <v/>
      </c>
      <c r="D1724" s="2" t="str">
        <f>IF(Table1[[#This Row],[Column2]]="","",(1+D1723)*(C1724)-1)</f>
        <v/>
      </c>
      <c r="E1724" s="1" t="str">
        <f>IF(Table1[[#This Row],[Column1]]="","",VLOOKUP(A1724,COPOMs!B:E,4)+prêmio_de_risco)</f>
        <v/>
      </c>
      <c r="F1724" s="3" t="str">
        <f>IF(Table1[[#This Row],[Tesouro Selic: Cenário 1]]="","",(E1724+1)^(1/252))</f>
        <v/>
      </c>
      <c r="G1724" s="2" t="str">
        <f>IF(Table1[[#This Row],[Column4]]="","",(1+G1723)*(F1724)-1)</f>
        <v/>
      </c>
      <c r="H1724" s="1" t="str">
        <f>IF(Table1[[#This Row],[Column1]]="","",VLOOKUP(A1724,COPOMs!B:H,7)+prêmio_de_risco)</f>
        <v/>
      </c>
      <c r="I1724" s="3" t="str">
        <f>IF(Table1[[#This Row],[Tesouro Selic: Cenário 2]]="","",(H1724+1)^(1/252))</f>
        <v/>
      </c>
      <c r="J1724" s="2" t="str">
        <f>IF(Table1[[#This Row],[Column6]]="","",(1+J1723)*(I1724)-1)</f>
        <v/>
      </c>
      <c r="K1724" s="1" t="str">
        <f>IF(Table1[[#This Row],[Column1]]="","",VLOOKUP(A1724,COPOMs!B:K,10)+prêmio_de_risco)</f>
        <v/>
      </c>
      <c r="L1724" s="3" t="str">
        <f>IF(Table1[[#This Row],[Tesouro Selic: Cenário 3]]="","",(K1724+1)^(1/252))</f>
        <v/>
      </c>
      <c r="M1724" s="2" t="str">
        <f>IF(Table1[[#This Row],[Column8]]="","",(1+M1723)*(L1724)-1)</f>
        <v/>
      </c>
    </row>
    <row r="1725" spans="1:13" x14ac:dyDescent="0.25">
      <c r="A1725" s="15" t="str">
        <f t="shared" si="52"/>
        <v/>
      </c>
      <c r="B1725" s="25" t="str">
        <f t="shared" si="53"/>
        <v/>
      </c>
      <c r="C1725" s="3" t="str">
        <f>IF(Table1[[#This Row],[Tesouro Prefixado]]="","",(B1725+1)^(1/252))</f>
        <v/>
      </c>
      <c r="D1725" s="2" t="str">
        <f>IF(Table1[[#This Row],[Column2]]="","",(1+D1724)*(C1725)-1)</f>
        <v/>
      </c>
      <c r="E1725" s="1" t="str">
        <f>IF(Table1[[#This Row],[Column1]]="","",VLOOKUP(A1725,COPOMs!B:E,4)+prêmio_de_risco)</f>
        <v/>
      </c>
      <c r="F1725" s="3" t="str">
        <f>IF(Table1[[#This Row],[Tesouro Selic: Cenário 1]]="","",(E1725+1)^(1/252))</f>
        <v/>
      </c>
      <c r="G1725" s="2" t="str">
        <f>IF(Table1[[#This Row],[Column4]]="","",(1+G1724)*(F1725)-1)</f>
        <v/>
      </c>
      <c r="H1725" s="1" t="str">
        <f>IF(Table1[[#This Row],[Column1]]="","",VLOOKUP(A1725,COPOMs!B:H,7)+prêmio_de_risco)</f>
        <v/>
      </c>
      <c r="I1725" s="3" t="str">
        <f>IF(Table1[[#This Row],[Tesouro Selic: Cenário 2]]="","",(H1725+1)^(1/252))</f>
        <v/>
      </c>
      <c r="J1725" s="2" t="str">
        <f>IF(Table1[[#This Row],[Column6]]="","",(1+J1724)*(I1725)-1)</f>
        <v/>
      </c>
      <c r="K1725" s="1" t="str">
        <f>IF(Table1[[#This Row],[Column1]]="","",VLOOKUP(A1725,COPOMs!B:K,10)+prêmio_de_risco)</f>
        <v/>
      </c>
      <c r="L1725" s="3" t="str">
        <f>IF(Table1[[#This Row],[Tesouro Selic: Cenário 3]]="","",(K1725+1)^(1/252))</f>
        <v/>
      </c>
      <c r="M1725" s="2" t="str">
        <f>IF(Table1[[#This Row],[Column8]]="","",(1+M1724)*(L1725)-1)</f>
        <v/>
      </c>
    </row>
    <row r="1726" spans="1:13" x14ac:dyDescent="0.25">
      <c r="A1726" s="15" t="str">
        <f t="shared" si="52"/>
        <v/>
      </c>
      <c r="B1726" s="25" t="str">
        <f t="shared" si="53"/>
        <v/>
      </c>
      <c r="C1726" s="3" t="str">
        <f>IF(Table1[[#This Row],[Tesouro Prefixado]]="","",(B1726+1)^(1/252))</f>
        <v/>
      </c>
      <c r="D1726" s="2" t="str">
        <f>IF(Table1[[#This Row],[Column2]]="","",(1+D1725)*(C1726)-1)</f>
        <v/>
      </c>
      <c r="E1726" s="1" t="str">
        <f>IF(Table1[[#This Row],[Column1]]="","",VLOOKUP(A1726,COPOMs!B:E,4)+prêmio_de_risco)</f>
        <v/>
      </c>
      <c r="F1726" s="3" t="str">
        <f>IF(Table1[[#This Row],[Tesouro Selic: Cenário 1]]="","",(E1726+1)^(1/252))</f>
        <v/>
      </c>
      <c r="G1726" s="2" t="str">
        <f>IF(Table1[[#This Row],[Column4]]="","",(1+G1725)*(F1726)-1)</f>
        <v/>
      </c>
      <c r="H1726" s="1" t="str">
        <f>IF(Table1[[#This Row],[Column1]]="","",VLOOKUP(A1726,COPOMs!B:H,7)+prêmio_de_risco)</f>
        <v/>
      </c>
      <c r="I1726" s="3" t="str">
        <f>IF(Table1[[#This Row],[Tesouro Selic: Cenário 2]]="","",(H1726+1)^(1/252))</f>
        <v/>
      </c>
      <c r="J1726" s="2" t="str">
        <f>IF(Table1[[#This Row],[Column6]]="","",(1+J1725)*(I1726)-1)</f>
        <v/>
      </c>
      <c r="K1726" s="1" t="str">
        <f>IF(Table1[[#This Row],[Column1]]="","",VLOOKUP(A1726,COPOMs!B:K,10)+prêmio_de_risco)</f>
        <v/>
      </c>
      <c r="L1726" s="3" t="str">
        <f>IF(Table1[[#This Row],[Tesouro Selic: Cenário 3]]="","",(K1726+1)^(1/252))</f>
        <v/>
      </c>
      <c r="M1726" s="2" t="str">
        <f>IF(Table1[[#This Row],[Column8]]="","",(1+M1725)*(L1726)-1)</f>
        <v/>
      </c>
    </row>
    <row r="1727" spans="1:13" x14ac:dyDescent="0.25">
      <c r="A1727" s="15" t="str">
        <f t="shared" si="52"/>
        <v/>
      </c>
      <c r="B1727" s="25" t="str">
        <f t="shared" si="53"/>
        <v/>
      </c>
      <c r="C1727" s="3" t="str">
        <f>IF(Table1[[#This Row],[Tesouro Prefixado]]="","",(B1727+1)^(1/252))</f>
        <v/>
      </c>
      <c r="D1727" s="2" t="str">
        <f>IF(Table1[[#This Row],[Column2]]="","",(1+D1726)*(C1727)-1)</f>
        <v/>
      </c>
      <c r="E1727" s="1" t="str">
        <f>IF(Table1[[#This Row],[Column1]]="","",VLOOKUP(A1727,COPOMs!B:E,4)+prêmio_de_risco)</f>
        <v/>
      </c>
      <c r="F1727" s="3" t="str">
        <f>IF(Table1[[#This Row],[Tesouro Selic: Cenário 1]]="","",(E1727+1)^(1/252))</f>
        <v/>
      </c>
      <c r="G1727" s="2" t="str">
        <f>IF(Table1[[#This Row],[Column4]]="","",(1+G1726)*(F1727)-1)</f>
        <v/>
      </c>
      <c r="H1727" s="1" t="str">
        <f>IF(Table1[[#This Row],[Column1]]="","",VLOOKUP(A1727,COPOMs!B:H,7)+prêmio_de_risco)</f>
        <v/>
      </c>
      <c r="I1727" s="3" t="str">
        <f>IF(Table1[[#This Row],[Tesouro Selic: Cenário 2]]="","",(H1727+1)^(1/252))</f>
        <v/>
      </c>
      <c r="J1727" s="2" t="str">
        <f>IF(Table1[[#This Row],[Column6]]="","",(1+J1726)*(I1727)-1)</f>
        <v/>
      </c>
      <c r="K1727" s="1" t="str">
        <f>IF(Table1[[#This Row],[Column1]]="","",VLOOKUP(A1727,COPOMs!B:K,10)+prêmio_de_risco)</f>
        <v/>
      </c>
      <c r="L1727" s="3" t="str">
        <f>IF(Table1[[#This Row],[Tesouro Selic: Cenário 3]]="","",(K1727+1)^(1/252))</f>
        <v/>
      </c>
      <c r="M1727" s="2" t="str">
        <f>IF(Table1[[#This Row],[Column8]]="","",(1+M1726)*(L1727)-1)</f>
        <v/>
      </c>
    </row>
    <row r="1728" spans="1:13" x14ac:dyDescent="0.25">
      <c r="A1728" s="15" t="str">
        <f t="shared" si="52"/>
        <v/>
      </c>
      <c r="B1728" s="25" t="str">
        <f t="shared" si="53"/>
        <v/>
      </c>
      <c r="C1728" s="3" t="str">
        <f>IF(Table1[[#This Row],[Tesouro Prefixado]]="","",(B1728+1)^(1/252))</f>
        <v/>
      </c>
      <c r="D1728" s="2" t="str">
        <f>IF(Table1[[#This Row],[Column2]]="","",(1+D1727)*(C1728)-1)</f>
        <v/>
      </c>
      <c r="E1728" s="1" t="str">
        <f>IF(Table1[[#This Row],[Column1]]="","",VLOOKUP(A1728,COPOMs!B:E,4)+prêmio_de_risco)</f>
        <v/>
      </c>
      <c r="F1728" s="3" t="str">
        <f>IF(Table1[[#This Row],[Tesouro Selic: Cenário 1]]="","",(E1728+1)^(1/252))</f>
        <v/>
      </c>
      <c r="G1728" s="2" t="str">
        <f>IF(Table1[[#This Row],[Column4]]="","",(1+G1727)*(F1728)-1)</f>
        <v/>
      </c>
      <c r="H1728" s="1" t="str">
        <f>IF(Table1[[#This Row],[Column1]]="","",VLOOKUP(A1728,COPOMs!B:H,7)+prêmio_de_risco)</f>
        <v/>
      </c>
      <c r="I1728" s="3" t="str">
        <f>IF(Table1[[#This Row],[Tesouro Selic: Cenário 2]]="","",(H1728+1)^(1/252))</f>
        <v/>
      </c>
      <c r="J1728" s="2" t="str">
        <f>IF(Table1[[#This Row],[Column6]]="","",(1+J1727)*(I1728)-1)</f>
        <v/>
      </c>
      <c r="K1728" s="1" t="str">
        <f>IF(Table1[[#This Row],[Column1]]="","",VLOOKUP(A1728,COPOMs!B:K,10)+prêmio_de_risco)</f>
        <v/>
      </c>
      <c r="L1728" s="3" t="str">
        <f>IF(Table1[[#This Row],[Tesouro Selic: Cenário 3]]="","",(K1728+1)^(1/252))</f>
        <v/>
      </c>
      <c r="M1728" s="2" t="str">
        <f>IF(Table1[[#This Row],[Column8]]="","",(1+M1727)*(L1728)-1)</f>
        <v/>
      </c>
    </row>
    <row r="1729" spans="1:13" x14ac:dyDescent="0.25">
      <c r="A1729" s="15" t="str">
        <f t="shared" si="52"/>
        <v/>
      </c>
      <c r="B1729" s="25" t="str">
        <f t="shared" si="53"/>
        <v/>
      </c>
      <c r="C1729" s="3" t="str">
        <f>IF(Table1[[#This Row],[Tesouro Prefixado]]="","",(B1729+1)^(1/252))</f>
        <v/>
      </c>
      <c r="D1729" s="2" t="str">
        <f>IF(Table1[[#This Row],[Column2]]="","",(1+D1728)*(C1729)-1)</f>
        <v/>
      </c>
      <c r="E1729" s="1" t="str">
        <f>IF(Table1[[#This Row],[Column1]]="","",VLOOKUP(A1729,COPOMs!B:E,4)+prêmio_de_risco)</f>
        <v/>
      </c>
      <c r="F1729" s="3" t="str">
        <f>IF(Table1[[#This Row],[Tesouro Selic: Cenário 1]]="","",(E1729+1)^(1/252))</f>
        <v/>
      </c>
      <c r="G1729" s="2" t="str">
        <f>IF(Table1[[#This Row],[Column4]]="","",(1+G1728)*(F1729)-1)</f>
        <v/>
      </c>
      <c r="H1729" s="1" t="str">
        <f>IF(Table1[[#This Row],[Column1]]="","",VLOOKUP(A1729,COPOMs!B:H,7)+prêmio_de_risco)</f>
        <v/>
      </c>
      <c r="I1729" s="3" t="str">
        <f>IF(Table1[[#This Row],[Tesouro Selic: Cenário 2]]="","",(H1729+1)^(1/252))</f>
        <v/>
      </c>
      <c r="J1729" s="2" t="str">
        <f>IF(Table1[[#This Row],[Column6]]="","",(1+J1728)*(I1729)-1)</f>
        <v/>
      </c>
      <c r="K1729" s="1" t="str">
        <f>IF(Table1[[#This Row],[Column1]]="","",VLOOKUP(A1729,COPOMs!B:K,10)+prêmio_de_risco)</f>
        <v/>
      </c>
      <c r="L1729" s="3" t="str">
        <f>IF(Table1[[#This Row],[Tesouro Selic: Cenário 3]]="","",(K1729+1)^(1/252))</f>
        <v/>
      </c>
      <c r="M1729" s="2" t="str">
        <f>IF(Table1[[#This Row],[Column8]]="","",(1+M1728)*(L1729)-1)</f>
        <v/>
      </c>
    </row>
    <row r="1730" spans="1:13" x14ac:dyDescent="0.25">
      <c r="A1730" s="15" t="str">
        <f t="shared" si="52"/>
        <v/>
      </c>
      <c r="B1730" s="25" t="str">
        <f t="shared" si="53"/>
        <v/>
      </c>
      <c r="C1730" s="3" t="str">
        <f>IF(Table1[[#This Row],[Tesouro Prefixado]]="","",(B1730+1)^(1/252))</f>
        <v/>
      </c>
      <c r="D1730" s="2" t="str">
        <f>IF(Table1[[#This Row],[Column2]]="","",(1+D1729)*(C1730)-1)</f>
        <v/>
      </c>
      <c r="E1730" s="1" t="str">
        <f>IF(Table1[[#This Row],[Column1]]="","",VLOOKUP(A1730,COPOMs!B:E,4)+prêmio_de_risco)</f>
        <v/>
      </c>
      <c r="F1730" s="3" t="str">
        <f>IF(Table1[[#This Row],[Tesouro Selic: Cenário 1]]="","",(E1730+1)^(1/252))</f>
        <v/>
      </c>
      <c r="G1730" s="2" t="str">
        <f>IF(Table1[[#This Row],[Column4]]="","",(1+G1729)*(F1730)-1)</f>
        <v/>
      </c>
      <c r="H1730" s="1" t="str">
        <f>IF(Table1[[#This Row],[Column1]]="","",VLOOKUP(A1730,COPOMs!B:H,7)+prêmio_de_risco)</f>
        <v/>
      </c>
      <c r="I1730" s="3" t="str">
        <f>IF(Table1[[#This Row],[Tesouro Selic: Cenário 2]]="","",(H1730+1)^(1/252))</f>
        <v/>
      </c>
      <c r="J1730" s="2" t="str">
        <f>IF(Table1[[#This Row],[Column6]]="","",(1+J1729)*(I1730)-1)</f>
        <v/>
      </c>
      <c r="K1730" s="1" t="str">
        <f>IF(Table1[[#This Row],[Column1]]="","",VLOOKUP(A1730,COPOMs!B:K,10)+prêmio_de_risco)</f>
        <v/>
      </c>
      <c r="L1730" s="3" t="str">
        <f>IF(Table1[[#This Row],[Tesouro Selic: Cenário 3]]="","",(K1730+1)^(1/252))</f>
        <v/>
      </c>
      <c r="M1730" s="2" t="str">
        <f>IF(Table1[[#This Row],[Column8]]="","",(1+M1729)*(L1730)-1)</f>
        <v/>
      </c>
    </row>
    <row r="1731" spans="1:13" x14ac:dyDescent="0.25">
      <c r="A1731" s="15" t="str">
        <f t="shared" ref="A1731:A1794" si="54">IFERROR(IF(WORKDAY(A1730,1,feriados)&lt;=vencimento,WORKDAY(A1730,1,feriados),""),"")</f>
        <v/>
      </c>
      <c r="B1731" s="25" t="str">
        <f t="shared" ref="B1731:B1794" si="55">IF(A1731="","",taxa_pré)</f>
        <v/>
      </c>
      <c r="C1731" s="3" t="str">
        <f>IF(Table1[[#This Row],[Tesouro Prefixado]]="","",(B1731+1)^(1/252))</f>
        <v/>
      </c>
      <c r="D1731" s="2" t="str">
        <f>IF(Table1[[#This Row],[Column2]]="","",(1+D1730)*(C1731)-1)</f>
        <v/>
      </c>
      <c r="E1731" s="1" t="str">
        <f>IF(Table1[[#This Row],[Column1]]="","",VLOOKUP(A1731,COPOMs!B:E,4)+prêmio_de_risco)</f>
        <v/>
      </c>
      <c r="F1731" s="3" t="str">
        <f>IF(Table1[[#This Row],[Tesouro Selic: Cenário 1]]="","",(E1731+1)^(1/252))</f>
        <v/>
      </c>
      <c r="G1731" s="2" t="str">
        <f>IF(Table1[[#This Row],[Column4]]="","",(1+G1730)*(F1731)-1)</f>
        <v/>
      </c>
      <c r="H1731" s="1" t="str">
        <f>IF(Table1[[#This Row],[Column1]]="","",VLOOKUP(A1731,COPOMs!B:H,7)+prêmio_de_risco)</f>
        <v/>
      </c>
      <c r="I1731" s="3" t="str">
        <f>IF(Table1[[#This Row],[Tesouro Selic: Cenário 2]]="","",(H1731+1)^(1/252))</f>
        <v/>
      </c>
      <c r="J1731" s="2" t="str">
        <f>IF(Table1[[#This Row],[Column6]]="","",(1+J1730)*(I1731)-1)</f>
        <v/>
      </c>
      <c r="K1731" s="1" t="str">
        <f>IF(Table1[[#This Row],[Column1]]="","",VLOOKUP(A1731,COPOMs!B:K,10)+prêmio_de_risco)</f>
        <v/>
      </c>
      <c r="L1731" s="3" t="str">
        <f>IF(Table1[[#This Row],[Tesouro Selic: Cenário 3]]="","",(K1731+1)^(1/252))</f>
        <v/>
      </c>
      <c r="M1731" s="2" t="str">
        <f>IF(Table1[[#This Row],[Column8]]="","",(1+M1730)*(L1731)-1)</f>
        <v/>
      </c>
    </row>
    <row r="1732" spans="1:13" x14ac:dyDescent="0.25">
      <c r="A1732" s="15" t="str">
        <f t="shared" si="54"/>
        <v/>
      </c>
      <c r="B1732" s="25" t="str">
        <f t="shared" si="55"/>
        <v/>
      </c>
      <c r="C1732" s="3" t="str">
        <f>IF(Table1[[#This Row],[Tesouro Prefixado]]="","",(B1732+1)^(1/252))</f>
        <v/>
      </c>
      <c r="D1732" s="2" t="str">
        <f>IF(Table1[[#This Row],[Column2]]="","",(1+D1731)*(C1732)-1)</f>
        <v/>
      </c>
      <c r="E1732" s="1" t="str">
        <f>IF(Table1[[#This Row],[Column1]]="","",VLOOKUP(A1732,COPOMs!B:E,4)+prêmio_de_risco)</f>
        <v/>
      </c>
      <c r="F1732" s="3" t="str">
        <f>IF(Table1[[#This Row],[Tesouro Selic: Cenário 1]]="","",(E1732+1)^(1/252))</f>
        <v/>
      </c>
      <c r="G1732" s="2" t="str">
        <f>IF(Table1[[#This Row],[Column4]]="","",(1+G1731)*(F1732)-1)</f>
        <v/>
      </c>
      <c r="H1732" s="1" t="str">
        <f>IF(Table1[[#This Row],[Column1]]="","",VLOOKUP(A1732,COPOMs!B:H,7)+prêmio_de_risco)</f>
        <v/>
      </c>
      <c r="I1732" s="3" t="str">
        <f>IF(Table1[[#This Row],[Tesouro Selic: Cenário 2]]="","",(H1732+1)^(1/252))</f>
        <v/>
      </c>
      <c r="J1732" s="2" t="str">
        <f>IF(Table1[[#This Row],[Column6]]="","",(1+J1731)*(I1732)-1)</f>
        <v/>
      </c>
      <c r="K1732" s="1" t="str">
        <f>IF(Table1[[#This Row],[Column1]]="","",VLOOKUP(A1732,COPOMs!B:K,10)+prêmio_de_risco)</f>
        <v/>
      </c>
      <c r="L1732" s="3" t="str">
        <f>IF(Table1[[#This Row],[Tesouro Selic: Cenário 3]]="","",(K1732+1)^(1/252))</f>
        <v/>
      </c>
      <c r="M1732" s="2" t="str">
        <f>IF(Table1[[#This Row],[Column8]]="","",(1+M1731)*(L1732)-1)</f>
        <v/>
      </c>
    </row>
    <row r="1733" spans="1:13" x14ac:dyDescent="0.25">
      <c r="A1733" s="15" t="str">
        <f t="shared" si="54"/>
        <v/>
      </c>
      <c r="B1733" s="25" t="str">
        <f t="shared" si="55"/>
        <v/>
      </c>
      <c r="C1733" s="3" t="str">
        <f>IF(Table1[[#This Row],[Tesouro Prefixado]]="","",(B1733+1)^(1/252))</f>
        <v/>
      </c>
      <c r="D1733" s="2" t="str">
        <f>IF(Table1[[#This Row],[Column2]]="","",(1+D1732)*(C1733)-1)</f>
        <v/>
      </c>
      <c r="E1733" s="1" t="str">
        <f>IF(Table1[[#This Row],[Column1]]="","",VLOOKUP(A1733,COPOMs!B:E,4)+prêmio_de_risco)</f>
        <v/>
      </c>
      <c r="F1733" s="3" t="str">
        <f>IF(Table1[[#This Row],[Tesouro Selic: Cenário 1]]="","",(E1733+1)^(1/252))</f>
        <v/>
      </c>
      <c r="G1733" s="2" t="str">
        <f>IF(Table1[[#This Row],[Column4]]="","",(1+G1732)*(F1733)-1)</f>
        <v/>
      </c>
      <c r="H1733" s="1" t="str">
        <f>IF(Table1[[#This Row],[Column1]]="","",VLOOKUP(A1733,COPOMs!B:H,7)+prêmio_de_risco)</f>
        <v/>
      </c>
      <c r="I1733" s="3" t="str">
        <f>IF(Table1[[#This Row],[Tesouro Selic: Cenário 2]]="","",(H1733+1)^(1/252))</f>
        <v/>
      </c>
      <c r="J1733" s="2" t="str">
        <f>IF(Table1[[#This Row],[Column6]]="","",(1+J1732)*(I1733)-1)</f>
        <v/>
      </c>
      <c r="K1733" s="1" t="str">
        <f>IF(Table1[[#This Row],[Column1]]="","",VLOOKUP(A1733,COPOMs!B:K,10)+prêmio_de_risco)</f>
        <v/>
      </c>
      <c r="L1733" s="3" t="str">
        <f>IF(Table1[[#This Row],[Tesouro Selic: Cenário 3]]="","",(K1733+1)^(1/252))</f>
        <v/>
      </c>
      <c r="M1733" s="2" t="str">
        <f>IF(Table1[[#This Row],[Column8]]="","",(1+M1732)*(L1733)-1)</f>
        <v/>
      </c>
    </row>
    <row r="1734" spans="1:13" x14ac:dyDescent="0.25">
      <c r="A1734" s="15" t="str">
        <f t="shared" si="54"/>
        <v/>
      </c>
      <c r="B1734" s="25" t="str">
        <f t="shared" si="55"/>
        <v/>
      </c>
      <c r="C1734" s="3" t="str">
        <f>IF(Table1[[#This Row],[Tesouro Prefixado]]="","",(B1734+1)^(1/252))</f>
        <v/>
      </c>
      <c r="D1734" s="2" t="str">
        <f>IF(Table1[[#This Row],[Column2]]="","",(1+D1733)*(C1734)-1)</f>
        <v/>
      </c>
      <c r="E1734" s="1" t="str">
        <f>IF(Table1[[#This Row],[Column1]]="","",VLOOKUP(A1734,COPOMs!B:E,4)+prêmio_de_risco)</f>
        <v/>
      </c>
      <c r="F1734" s="3" t="str">
        <f>IF(Table1[[#This Row],[Tesouro Selic: Cenário 1]]="","",(E1734+1)^(1/252))</f>
        <v/>
      </c>
      <c r="G1734" s="2" t="str">
        <f>IF(Table1[[#This Row],[Column4]]="","",(1+G1733)*(F1734)-1)</f>
        <v/>
      </c>
      <c r="H1734" s="1" t="str">
        <f>IF(Table1[[#This Row],[Column1]]="","",VLOOKUP(A1734,COPOMs!B:H,7)+prêmio_de_risco)</f>
        <v/>
      </c>
      <c r="I1734" s="3" t="str">
        <f>IF(Table1[[#This Row],[Tesouro Selic: Cenário 2]]="","",(H1734+1)^(1/252))</f>
        <v/>
      </c>
      <c r="J1734" s="2" t="str">
        <f>IF(Table1[[#This Row],[Column6]]="","",(1+J1733)*(I1734)-1)</f>
        <v/>
      </c>
      <c r="K1734" s="1" t="str">
        <f>IF(Table1[[#This Row],[Column1]]="","",VLOOKUP(A1734,COPOMs!B:K,10)+prêmio_de_risco)</f>
        <v/>
      </c>
      <c r="L1734" s="3" t="str">
        <f>IF(Table1[[#This Row],[Tesouro Selic: Cenário 3]]="","",(K1734+1)^(1/252))</f>
        <v/>
      </c>
      <c r="M1734" s="2" t="str">
        <f>IF(Table1[[#This Row],[Column8]]="","",(1+M1733)*(L1734)-1)</f>
        <v/>
      </c>
    </row>
    <row r="1735" spans="1:13" x14ac:dyDescent="0.25">
      <c r="A1735" s="15" t="str">
        <f t="shared" si="54"/>
        <v/>
      </c>
      <c r="B1735" s="25" t="str">
        <f t="shared" si="55"/>
        <v/>
      </c>
      <c r="C1735" s="3" t="str">
        <f>IF(Table1[[#This Row],[Tesouro Prefixado]]="","",(B1735+1)^(1/252))</f>
        <v/>
      </c>
      <c r="D1735" s="2" t="str">
        <f>IF(Table1[[#This Row],[Column2]]="","",(1+D1734)*(C1735)-1)</f>
        <v/>
      </c>
      <c r="E1735" s="1" t="str">
        <f>IF(Table1[[#This Row],[Column1]]="","",VLOOKUP(A1735,COPOMs!B:E,4)+prêmio_de_risco)</f>
        <v/>
      </c>
      <c r="F1735" s="3" t="str">
        <f>IF(Table1[[#This Row],[Tesouro Selic: Cenário 1]]="","",(E1735+1)^(1/252))</f>
        <v/>
      </c>
      <c r="G1735" s="2" t="str">
        <f>IF(Table1[[#This Row],[Column4]]="","",(1+G1734)*(F1735)-1)</f>
        <v/>
      </c>
      <c r="H1735" s="1" t="str">
        <f>IF(Table1[[#This Row],[Column1]]="","",VLOOKUP(A1735,COPOMs!B:H,7)+prêmio_de_risco)</f>
        <v/>
      </c>
      <c r="I1735" s="3" t="str">
        <f>IF(Table1[[#This Row],[Tesouro Selic: Cenário 2]]="","",(H1735+1)^(1/252))</f>
        <v/>
      </c>
      <c r="J1735" s="2" t="str">
        <f>IF(Table1[[#This Row],[Column6]]="","",(1+J1734)*(I1735)-1)</f>
        <v/>
      </c>
      <c r="K1735" s="1" t="str">
        <f>IF(Table1[[#This Row],[Column1]]="","",VLOOKUP(A1735,COPOMs!B:K,10)+prêmio_de_risco)</f>
        <v/>
      </c>
      <c r="L1735" s="3" t="str">
        <f>IF(Table1[[#This Row],[Tesouro Selic: Cenário 3]]="","",(K1735+1)^(1/252))</f>
        <v/>
      </c>
      <c r="M1735" s="2" t="str">
        <f>IF(Table1[[#This Row],[Column8]]="","",(1+M1734)*(L1735)-1)</f>
        <v/>
      </c>
    </row>
    <row r="1736" spans="1:13" x14ac:dyDescent="0.25">
      <c r="A1736" s="15" t="str">
        <f t="shared" si="54"/>
        <v/>
      </c>
      <c r="B1736" s="25" t="str">
        <f t="shared" si="55"/>
        <v/>
      </c>
      <c r="C1736" s="3" t="str">
        <f>IF(Table1[[#This Row],[Tesouro Prefixado]]="","",(B1736+1)^(1/252))</f>
        <v/>
      </c>
      <c r="D1736" s="2" t="str">
        <f>IF(Table1[[#This Row],[Column2]]="","",(1+D1735)*(C1736)-1)</f>
        <v/>
      </c>
      <c r="E1736" s="1" t="str">
        <f>IF(Table1[[#This Row],[Column1]]="","",VLOOKUP(A1736,COPOMs!B:E,4)+prêmio_de_risco)</f>
        <v/>
      </c>
      <c r="F1736" s="3" t="str">
        <f>IF(Table1[[#This Row],[Tesouro Selic: Cenário 1]]="","",(E1736+1)^(1/252))</f>
        <v/>
      </c>
      <c r="G1736" s="2" t="str">
        <f>IF(Table1[[#This Row],[Column4]]="","",(1+G1735)*(F1736)-1)</f>
        <v/>
      </c>
      <c r="H1736" s="1" t="str">
        <f>IF(Table1[[#This Row],[Column1]]="","",VLOOKUP(A1736,COPOMs!B:H,7)+prêmio_de_risco)</f>
        <v/>
      </c>
      <c r="I1736" s="3" t="str">
        <f>IF(Table1[[#This Row],[Tesouro Selic: Cenário 2]]="","",(H1736+1)^(1/252))</f>
        <v/>
      </c>
      <c r="J1736" s="2" t="str">
        <f>IF(Table1[[#This Row],[Column6]]="","",(1+J1735)*(I1736)-1)</f>
        <v/>
      </c>
      <c r="K1736" s="1" t="str">
        <f>IF(Table1[[#This Row],[Column1]]="","",VLOOKUP(A1736,COPOMs!B:K,10)+prêmio_de_risco)</f>
        <v/>
      </c>
      <c r="L1736" s="3" t="str">
        <f>IF(Table1[[#This Row],[Tesouro Selic: Cenário 3]]="","",(K1736+1)^(1/252))</f>
        <v/>
      </c>
      <c r="M1736" s="2" t="str">
        <f>IF(Table1[[#This Row],[Column8]]="","",(1+M1735)*(L1736)-1)</f>
        <v/>
      </c>
    </row>
    <row r="1737" spans="1:13" x14ac:dyDescent="0.25">
      <c r="A1737" s="15" t="str">
        <f t="shared" si="54"/>
        <v/>
      </c>
      <c r="B1737" s="25" t="str">
        <f t="shared" si="55"/>
        <v/>
      </c>
      <c r="C1737" s="3" t="str">
        <f>IF(Table1[[#This Row],[Tesouro Prefixado]]="","",(B1737+1)^(1/252))</f>
        <v/>
      </c>
      <c r="D1737" s="2" t="str">
        <f>IF(Table1[[#This Row],[Column2]]="","",(1+D1736)*(C1737)-1)</f>
        <v/>
      </c>
      <c r="E1737" s="1" t="str">
        <f>IF(Table1[[#This Row],[Column1]]="","",VLOOKUP(A1737,COPOMs!B:E,4)+prêmio_de_risco)</f>
        <v/>
      </c>
      <c r="F1737" s="3" t="str">
        <f>IF(Table1[[#This Row],[Tesouro Selic: Cenário 1]]="","",(E1737+1)^(1/252))</f>
        <v/>
      </c>
      <c r="G1737" s="2" t="str">
        <f>IF(Table1[[#This Row],[Column4]]="","",(1+G1736)*(F1737)-1)</f>
        <v/>
      </c>
      <c r="H1737" s="1" t="str">
        <f>IF(Table1[[#This Row],[Column1]]="","",VLOOKUP(A1737,COPOMs!B:H,7)+prêmio_de_risco)</f>
        <v/>
      </c>
      <c r="I1737" s="3" t="str">
        <f>IF(Table1[[#This Row],[Tesouro Selic: Cenário 2]]="","",(H1737+1)^(1/252))</f>
        <v/>
      </c>
      <c r="J1737" s="2" t="str">
        <f>IF(Table1[[#This Row],[Column6]]="","",(1+J1736)*(I1737)-1)</f>
        <v/>
      </c>
      <c r="K1737" s="1" t="str">
        <f>IF(Table1[[#This Row],[Column1]]="","",VLOOKUP(A1737,COPOMs!B:K,10)+prêmio_de_risco)</f>
        <v/>
      </c>
      <c r="L1737" s="3" t="str">
        <f>IF(Table1[[#This Row],[Tesouro Selic: Cenário 3]]="","",(K1737+1)^(1/252))</f>
        <v/>
      </c>
      <c r="M1737" s="2" t="str">
        <f>IF(Table1[[#This Row],[Column8]]="","",(1+M1736)*(L1737)-1)</f>
        <v/>
      </c>
    </row>
    <row r="1738" spans="1:13" x14ac:dyDescent="0.25">
      <c r="A1738" s="15" t="str">
        <f t="shared" si="54"/>
        <v/>
      </c>
      <c r="B1738" s="25" t="str">
        <f t="shared" si="55"/>
        <v/>
      </c>
      <c r="C1738" s="3" t="str">
        <f>IF(Table1[[#This Row],[Tesouro Prefixado]]="","",(B1738+1)^(1/252))</f>
        <v/>
      </c>
      <c r="D1738" s="2" t="str">
        <f>IF(Table1[[#This Row],[Column2]]="","",(1+D1737)*(C1738)-1)</f>
        <v/>
      </c>
      <c r="E1738" s="1" t="str">
        <f>IF(Table1[[#This Row],[Column1]]="","",VLOOKUP(A1738,COPOMs!B:E,4)+prêmio_de_risco)</f>
        <v/>
      </c>
      <c r="F1738" s="3" t="str">
        <f>IF(Table1[[#This Row],[Tesouro Selic: Cenário 1]]="","",(E1738+1)^(1/252))</f>
        <v/>
      </c>
      <c r="G1738" s="2" t="str">
        <f>IF(Table1[[#This Row],[Column4]]="","",(1+G1737)*(F1738)-1)</f>
        <v/>
      </c>
      <c r="H1738" s="1" t="str">
        <f>IF(Table1[[#This Row],[Column1]]="","",VLOOKUP(A1738,COPOMs!B:H,7)+prêmio_de_risco)</f>
        <v/>
      </c>
      <c r="I1738" s="3" t="str">
        <f>IF(Table1[[#This Row],[Tesouro Selic: Cenário 2]]="","",(H1738+1)^(1/252))</f>
        <v/>
      </c>
      <c r="J1738" s="2" t="str">
        <f>IF(Table1[[#This Row],[Column6]]="","",(1+J1737)*(I1738)-1)</f>
        <v/>
      </c>
      <c r="K1738" s="1" t="str">
        <f>IF(Table1[[#This Row],[Column1]]="","",VLOOKUP(A1738,COPOMs!B:K,10)+prêmio_de_risco)</f>
        <v/>
      </c>
      <c r="L1738" s="3" t="str">
        <f>IF(Table1[[#This Row],[Tesouro Selic: Cenário 3]]="","",(K1738+1)^(1/252))</f>
        <v/>
      </c>
      <c r="M1738" s="2" t="str">
        <f>IF(Table1[[#This Row],[Column8]]="","",(1+M1737)*(L1738)-1)</f>
        <v/>
      </c>
    </row>
    <row r="1739" spans="1:13" x14ac:dyDescent="0.25">
      <c r="A1739" s="15" t="str">
        <f t="shared" si="54"/>
        <v/>
      </c>
      <c r="B1739" s="25" t="str">
        <f t="shared" si="55"/>
        <v/>
      </c>
      <c r="C1739" s="3" t="str">
        <f>IF(Table1[[#This Row],[Tesouro Prefixado]]="","",(B1739+1)^(1/252))</f>
        <v/>
      </c>
      <c r="D1739" s="2" t="str">
        <f>IF(Table1[[#This Row],[Column2]]="","",(1+D1738)*(C1739)-1)</f>
        <v/>
      </c>
      <c r="E1739" s="1" t="str">
        <f>IF(Table1[[#This Row],[Column1]]="","",VLOOKUP(A1739,COPOMs!B:E,4)+prêmio_de_risco)</f>
        <v/>
      </c>
      <c r="F1739" s="3" t="str">
        <f>IF(Table1[[#This Row],[Tesouro Selic: Cenário 1]]="","",(E1739+1)^(1/252))</f>
        <v/>
      </c>
      <c r="G1739" s="2" t="str">
        <f>IF(Table1[[#This Row],[Column4]]="","",(1+G1738)*(F1739)-1)</f>
        <v/>
      </c>
      <c r="H1739" s="1" t="str">
        <f>IF(Table1[[#This Row],[Column1]]="","",VLOOKUP(A1739,COPOMs!B:H,7)+prêmio_de_risco)</f>
        <v/>
      </c>
      <c r="I1739" s="3" t="str">
        <f>IF(Table1[[#This Row],[Tesouro Selic: Cenário 2]]="","",(H1739+1)^(1/252))</f>
        <v/>
      </c>
      <c r="J1739" s="2" t="str">
        <f>IF(Table1[[#This Row],[Column6]]="","",(1+J1738)*(I1739)-1)</f>
        <v/>
      </c>
      <c r="K1739" s="1" t="str">
        <f>IF(Table1[[#This Row],[Column1]]="","",VLOOKUP(A1739,COPOMs!B:K,10)+prêmio_de_risco)</f>
        <v/>
      </c>
      <c r="L1739" s="3" t="str">
        <f>IF(Table1[[#This Row],[Tesouro Selic: Cenário 3]]="","",(K1739+1)^(1/252))</f>
        <v/>
      </c>
      <c r="M1739" s="2" t="str">
        <f>IF(Table1[[#This Row],[Column8]]="","",(1+M1738)*(L1739)-1)</f>
        <v/>
      </c>
    </row>
    <row r="1740" spans="1:13" x14ac:dyDescent="0.25">
      <c r="A1740" s="15" t="str">
        <f t="shared" si="54"/>
        <v/>
      </c>
      <c r="B1740" s="25" t="str">
        <f t="shared" si="55"/>
        <v/>
      </c>
      <c r="C1740" s="3" t="str">
        <f>IF(Table1[[#This Row],[Tesouro Prefixado]]="","",(B1740+1)^(1/252))</f>
        <v/>
      </c>
      <c r="D1740" s="2" t="str">
        <f>IF(Table1[[#This Row],[Column2]]="","",(1+D1739)*(C1740)-1)</f>
        <v/>
      </c>
      <c r="E1740" s="1" t="str">
        <f>IF(Table1[[#This Row],[Column1]]="","",VLOOKUP(A1740,COPOMs!B:E,4)+prêmio_de_risco)</f>
        <v/>
      </c>
      <c r="F1740" s="3" t="str">
        <f>IF(Table1[[#This Row],[Tesouro Selic: Cenário 1]]="","",(E1740+1)^(1/252))</f>
        <v/>
      </c>
      <c r="G1740" s="2" t="str">
        <f>IF(Table1[[#This Row],[Column4]]="","",(1+G1739)*(F1740)-1)</f>
        <v/>
      </c>
      <c r="H1740" s="1" t="str">
        <f>IF(Table1[[#This Row],[Column1]]="","",VLOOKUP(A1740,COPOMs!B:H,7)+prêmio_de_risco)</f>
        <v/>
      </c>
      <c r="I1740" s="3" t="str">
        <f>IF(Table1[[#This Row],[Tesouro Selic: Cenário 2]]="","",(H1740+1)^(1/252))</f>
        <v/>
      </c>
      <c r="J1740" s="2" t="str">
        <f>IF(Table1[[#This Row],[Column6]]="","",(1+J1739)*(I1740)-1)</f>
        <v/>
      </c>
      <c r="K1740" s="1" t="str">
        <f>IF(Table1[[#This Row],[Column1]]="","",VLOOKUP(A1740,COPOMs!B:K,10)+prêmio_de_risco)</f>
        <v/>
      </c>
      <c r="L1740" s="3" t="str">
        <f>IF(Table1[[#This Row],[Tesouro Selic: Cenário 3]]="","",(K1740+1)^(1/252))</f>
        <v/>
      </c>
      <c r="M1740" s="2" t="str">
        <f>IF(Table1[[#This Row],[Column8]]="","",(1+M1739)*(L1740)-1)</f>
        <v/>
      </c>
    </row>
    <row r="1741" spans="1:13" x14ac:dyDescent="0.25">
      <c r="A1741" s="15" t="str">
        <f t="shared" si="54"/>
        <v/>
      </c>
      <c r="B1741" s="25" t="str">
        <f t="shared" si="55"/>
        <v/>
      </c>
      <c r="C1741" s="3" t="str">
        <f>IF(Table1[[#This Row],[Tesouro Prefixado]]="","",(B1741+1)^(1/252))</f>
        <v/>
      </c>
      <c r="D1741" s="2" t="str">
        <f>IF(Table1[[#This Row],[Column2]]="","",(1+D1740)*(C1741)-1)</f>
        <v/>
      </c>
      <c r="E1741" s="1" t="str">
        <f>IF(Table1[[#This Row],[Column1]]="","",VLOOKUP(A1741,COPOMs!B:E,4)+prêmio_de_risco)</f>
        <v/>
      </c>
      <c r="F1741" s="3" t="str">
        <f>IF(Table1[[#This Row],[Tesouro Selic: Cenário 1]]="","",(E1741+1)^(1/252))</f>
        <v/>
      </c>
      <c r="G1741" s="2" t="str">
        <f>IF(Table1[[#This Row],[Column4]]="","",(1+G1740)*(F1741)-1)</f>
        <v/>
      </c>
      <c r="H1741" s="1" t="str">
        <f>IF(Table1[[#This Row],[Column1]]="","",VLOOKUP(A1741,COPOMs!B:H,7)+prêmio_de_risco)</f>
        <v/>
      </c>
      <c r="I1741" s="3" t="str">
        <f>IF(Table1[[#This Row],[Tesouro Selic: Cenário 2]]="","",(H1741+1)^(1/252))</f>
        <v/>
      </c>
      <c r="J1741" s="2" t="str">
        <f>IF(Table1[[#This Row],[Column6]]="","",(1+J1740)*(I1741)-1)</f>
        <v/>
      </c>
      <c r="K1741" s="1" t="str">
        <f>IF(Table1[[#This Row],[Column1]]="","",VLOOKUP(A1741,COPOMs!B:K,10)+prêmio_de_risco)</f>
        <v/>
      </c>
      <c r="L1741" s="3" t="str">
        <f>IF(Table1[[#This Row],[Tesouro Selic: Cenário 3]]="","",(K1741+1)^(1/252))</f>
        <v/>
      </c>
      <c r="M1741" s="2" t="str">
        <f>IF(Table1[[#This Row],[Column8]]="","",(1+M1740)*(L1741)-1)</f>
        <v/>
      </c>
    </row>
    <row r="1742" spans="1:13" x14ac:dyDescent="0.25">
      <c r="A1742" s="15" t="str">
        <f t="shared" si="54"/>
        <v/>
      </c>
      <c r="B1742" s="25" t="str">
        <f t="shared" si="55"/>
        <v/>
      </c>
      <c r="C1742" s="3" t="str">
        <f>IF(Table1[[#This Row],[Tesouro Prefixado]]="","",(B1742+1)^(1/252))</f>
        <v/>
      </c>
      <c r="D1742" s="2" t="str">
        <f>IF(Table1[[#This Row],[Column2]]="","",(1+D1741)*(C1742)-1)</f>
        <v/>
      </c>
      <c r="E1742" s="1" t="str">
        <f>IF(Table1[[#This Row],[Column1]]="","",VLOOKUP(A1742,COPOMs!B:E,4)+prêmio_de_risco)</f>
        <v/>
      </c>
      <c r="F1742" s="3" t="str">
        <f>IF(Table1[[#This Row],[Tesouro Selic: Cenário 1]]="","",(E1742+1)^(1/252))</f>
        <v/>
      </c>
      <c r="G1742" s="2" t="str">
        <f>IF(Table1[[#This Row],[Column4]]="","",(1+G1741)*(F1742)-1)</f>
        <v/>
      </c>
      <c r="H1742" s="1" t="str">
        <f>IF(Table1[[#This Row],[Column1]]="","",VLOOKUP(A1742,COPOMs!B:H,7)+prêmio_de_risco)</f>
        <v/>
      </c>
      <c r="I1742" s="3" t="str">
        <f>IF(Table1[[#This Row],[Tesouro Selic: Cenário 2]]="","",(H1742+1)^(1/252))</f>
        <v/>
      </c>
      <c r="J1742" s="2" t="str">
        <f>IF(Table1[[#This Row],[Column6]]="","",(1+J1741)*(I1742)-1)</f>
        <v/>
      </c>
      <c r="K1742" s="1" t="str">
        <f>IF(Table1[[#This Row],[Column1]]="","",VLOOKUP(A1742,COPOMs!B:K,10)+prêmio_de_risco)</f>
        <v/>
      </c>
      <c r="L1742" s="3" t="str">
        <f>IF(Table1[[#This Row],[Tesouro Selic: Cenário 3]]="","",(K1742+1)^(1/252))</f>
        <v/>
      </c>
      <c r="M1742" s="2" t="str">
        <f>IF(Table1[[#This Row],[Column8]]="","",(1+M1741)*(L1742)-1)</f>
        <v/>
      </c>
    </row>
    <row r="1743" spans="1:13" x14ac:dyDescent="0.25">
      <c r="A1743" s="15" t="str">
        <f t="shared" si="54"/>
        <v/>
      </c>
      <c r="B1743" s="25" t="str">
        <f t="shared" si="55"/>
        <v/>
      </c>
      <c r="C1743" s="3" t="str">
        <f>IF(Table1[[#This Row],[Tesouro Prefixado]]="","",(B1743+1)^(1/252))</f>
        <v/>
      </c>
      <c r="D1743" s="2" t="str">
        <f>IF(Table1[[#This Row],[Column2]]="","",(1+D1742)*(C1743)-1)</f>
        <v/>
      </c>
      <c r="E1743" s="1" t="str">
        <f>IF(Table1[[#This Row],[Column1]]="","",VLOOKUP(A1743,COPOMs!B:E,4)+prêmio_de_risco)</f>
        <v/>
      </c>
      <c r="F1743" s="3" t="str">
        <f>IF(Table1[[#This Row],[Tesouro Selic: Cenário 1]]="","",(E1743+1)^(1/252))</f>
        <v/>
      </c>
      <c r="G1743" s="2" t="str">
        <f>IF(Table1[[#This Row],[Column4]]="","",(1+G1742)*(F1743)-1)</f>
        <v/>
      </c>
      <c r="H1743" s="1" t="str">
        <f>IF(Table1[[#This Row],[Column1]]="","",VLOOKUP(A1743,COPOMs!B:H,7)+prêmio_de_risco)</f>
        <v/>
      </c>
      <c r="I1743" s="3" t="str">
        <f>IF(Table1[[#This Row],[Tesouro Selic: Cenário 2]]="","",(H1743+1)^(1/252))</f>
        <v/>
      </c>
      <c r="J1743" s="2" t="str">
        <f>IF(Table1[[#This Row],[Column6]]="","",(1+J1742)*(I1743)-1)</f>
        <v/>
      </c>
      <c r="K1743" s="1" t="str">
        <f>IF(Table1[[#This Row],[Column1]]="","",VLOOKUP(A1743,COPOMs!B:K,10)+prêmio_de_risco)</f>
        <v/>
      </c>
      <c r="L1743" s="3" t="str">
        <f>IF(Table1[[#This Row],[Tesouro Selic: Cenário 3]]="","",(K1743+1)^(1/252))</f>
        <v/>
      </c>
      <c r="M1743" s="2" t="str">
        <f>IF(Table1[[#This Row],[Column8]]="","",(1+M1742)*(L1743)-1)</f>
        <v/>
      </c>
    </row>
    <row r="1744" spans="1:13" x14ac:dyDescent="0.25">
      <c r="A1744" s="15" t="str">
        <f t="shared" si="54"/>
        <v/>
      </c>
      <c r="B1744" s="25" t="str">
        <f t="shared" si="55"/>
        <v/>
      </c>
      <c r="C1744" s="3" t="str">
        <f>IF(Table1[[#This Row],[Tesouro Prefixado]]="","",(B1744+1)^(1/252))</f>
        <v/>
      </c>
      <c r="D1744" s="2" t="str">
        <f>IF(Table1[[#This Row],[Column2]]="","",(1+D1743)*(C1744)-1)</f>
        <v/>
      </c>
      <c r="E1744" s="1" t="str">
        <f>IF(Table1[[#This Row],[Column1]]="","",VLOOKUP(A1744,COPOMs!B:E,4)+prêmio_de_risco)</f>
        <v/>
      </c>
      <c r="F1744" s="3" t="str">
        <f>IF(Table1[[#This Row],[Tesouro Selic: Cenário 1]]="","",(E1744+1)^(1/252))</f>
        <v/>
      </c>
      <c r="G1744" s="2" t="str">
        <f>IF(Table1[[#This Row],[Column4]]="","",(1+G1743)*(F1744)-1)</f>
        <v/>
      </c>
      <c r="H1744" s="1" t="str">
        <f>IF(Table1[[#This Row],[Column1]]="","",VLOOKUP(A1744,COPOMs!B:H,7)+prêmio_de_risco)</f>
        <v/>
      </c>
      <c r="I1744" s="3" t="str">
        <f>IF(Table1[[#This Row],[Tesouro Selic: Cenário 2]]="","",(H1744+1)^(1/252))</f>
        <v/>
      </c>
      <c r="J1744" s="2" t="str">
        <f>IF(Table1[[#This Row],[Column6]]="","",(1+J1743)*(I1744)-1)</f>
        <v/>
      </c>
      <c r="K1744" s="1" t="str">
        <f>IF(Table1[[#This Row],[Column1]]="","",VLOOKUP(A1744,COPOMs!B:K,10)+prêmio_de_risco)</f>
        <v/>
      </c>
      <c r="L1744" s="3" t="str">
        <f>IF(Table1[[#This Row],[Tesouro Selic: Cenário 3]]="","",(K1744+1)^(1/252))</f>
        <v/>
      </c>
      <c r="M1744" s="2" t="str">
        <f>IF(Table1[[#This Row],[Column8]]="","",(1+M1743)*(L1744)-1)</f>
        <v/>
      </c>
    </row>
    <row r="1745" spans="1:13" x14ac:dyDescent="0.25">
      <c r="A1745" s="15" t="str">
        <f t="shared" si="54"/>
        <v/>
      </c>
      <c r="B1745" s="25" t="str">
        <f t="shared" si="55"/>
        <v/>
      </c>
      <c r="C1745" s="3" t="str">
        <f>IF(Table1[[#This Row],[Tesouro Prefixado]]="","",(B1745+1)^(1/252))</f>
        <v/>
      </c>
      <c r="D1745" s="2" t="str">
        <f>IF(Table1[[#This Row],[Column2]]="","",(1+D1744)*(C1745)-1)</f>
        <v/>
      </c>
      <c r="E1745" s="1" t="str">
        <f>IF(Table1[[#This Row],[Column1]]="","",VLOOKUP(A1745,COPOMs!B:E,4)+prêmio_de_risco)</f>
        <v/>
      </c>
      <c r="F1745" s="3" t="str">
        <f>IF(Table1[[#This Row],[Tesouro Selic: Cenário 1]]="","",(E1745+1)^(1/252))</f>
        <v/>
      </c>
      <c r="G1745" s="2" t="str">
        <f>IF(Table1[[#This Row],[Column4]]="","",(1+G1744)*(F1745)-1)</f>
        <v/>
      </c>
      <c r="H1745" s="1" t="str">
        <f>IF(Table1[[#This Row],[Column1]]="","",VLOOKUP(A1745,COPOMs!B:H,7)+prêmio_de_risco)</f>
        <v/>
      </c>
      <c r="I1745" s="3" t="str">
        <f>IF(Table1[[#This Row],[Tesouro Selic: Cenário 2]]="","",(H1745+1)^(1/252))</f>
        <v/>
      </c>
      <c r="J1745" s="2" t="str">
        <f>IF(Table1[[#This Row],[Column6]]="","",(1+J1744)*(I1745)-1)</f>
        <v/>
      </c>
      <c r="K1745" s="1" t="str">
        <f>IF(Table1[[#This Row],[Column1]]="","",VLOOKUP(A1745,COPOMs!B:K,10)+prêmio_de_risco)</f>
        <v/>
      </c>
      <c r="L1745" s="3" t="str">
        <f>IF(Table1[[#This Row],[Tesouro Selic: Cenário 3]]="","",(K1745+1)^(1/252))</f>
        <v/>
      </c>
      <c r="M1745" s="2" t="str">
        <f>IF(Table1[[#This Row],[Column8]]="","",(1+M1744)*(L1745)-1)</f>
        <v/>
      </c>
    </row>
    <row r="1746" spans="1:13" x14ac:dyDescent="0.25">
      <c r="A1746" s="15" t="str">
        <f t="shared" si="54"/>
        <v/>
      </c>
      <c r="B1746" s="25" t="str">
        <f t="shared" si="55"/>
        <v/>
      </c>
      <c r="C1746" s="3" t="str">
        <f>IF(Table1[[#This Row],[Tesouro Prefixado]]="","",(B1746+1)^(1/252))</f>
        <v/>
      </c>
      <c r="D1746" s="2" t="str">
        <f>IF(Table1[[#This Row],[Column2]]="","",(1+D1745)*(C1746)-1)</f>
        <v/>
      </c>
      <c r="E1746" s="1" t="str">
        <f>IF(Table1[[#This Row],[Column1]]="","",VLOOKUP(A1746,COPOMs!B:E,4)+prêmio_de_risco)</f>
        <v/>
      </c>
      <c r="F1746" s="3" t="str">
        <f>IF(Table1[[#This Row],[Tesouro Selic: Cenário 1]]="","",(E1746+1)^(1/252))</f>
        <v/>
      </c>
      <c r="G1746" s="2" t="str">
        <f>IF(Table1[[#This Row],[Column4]]="","",(1+G1745)*(F1746)-1)</f>
        <v/>
      </c>
      <c r="H1746" s="1" t="str">
        <f>IF(Table1[[#This Row],[Column1]]="","",VLOOKUP(A1746,COPOMs!B:H,7)+prêmio_de_risco)</f>
        <v/>
      </c>
      <c r="I1746" s="3" t="str">
        <f>IF(Table1[[#This Row],[Tesouro Selic: Cenário 2]]="","",(H1746+1)^(1/252))</f>
        <v/>
      </c>
      <c r="J1746" s="2" t="str">
        <f>IF(Table1[[#This Row],[Column6]]="","",(1+J1745)*(I1746)-1)</f>
        <v/>
      </c>
      <c r="K1746" s="1" t="str">
        <f>IF(Table1[[#This Row],[Column1]]="","",VLOOKUP(A1746,COPOMs!B:K,10)+prêmio_de_risco)</f>
        <v/>
      </c>
      <c r="L1746" s="3" t="str">
        <f>IF(Table1[[#This Row],[Tesouro Selic: Cenário 3]]="","",(K1746+1)^(1/252))</f>
        <v/>
      </c>
      <c r="M1746" s="2" t="str">
        <f>IF(Table1[[#This Row],[Column8]]="","",(1+M1745)*(L1746)-1)</f>
        <v/>
      </c>
    </row>
    <row r="1747" spans="1:13" x14ac:dyDescent="0.25">
      <c r="A1747" s="15" t="str">
        <f t="shared" si="54"/>
        <v/>
      </c>
      <c r="B1747" s="25" t="str">
        <f t="shared" si="55"/>
        <v/>
      </c>
      <c r="C1747" s="3" t="str">
        <f>IF(Table1[[#This Row],[Tesouro Prefixado]]="","",(B1747+1)^(1/252))</f>
        <v/>
      </c>
      <c r="D1747" s="2" t="str">
        <f>IF(Table1[[#This Row],[Column2]]="","",(1+D1746)*(C1747)-1)</f>
        <v/>
      </c>
      <c r="E1747" s="1" t="str">
        <f>IF(Table1[[#This Row],[Column1]]="","",VLOOKUP(A1747,COPOMs!B:E,4)+prêmio_de_risco)</f>
        <v/>
      </c>
      <c r="F1747" s="3" t="str">
        <f>IF(Table1[[#This Row],[Tesouro Selic: Cenário 1]]="","",(E1747+1)^(1/252))</f>
        <v/>
      </c>
      <c r="G1747" s="2" t="str">
        <f>IF(Table1[[#This Row],[Column4]]="","",(1+G1746)*(F1747)-1)</f>
        <v/>
      </c>
      <c r="H1747" s="1" t="str">
        <f>IF(Table1[[#This Row],[Column1]]="","",VLOOKUP(A1747,COPOMs!B:H,7)+prêmio_de_risco)</f>
        <v/>
      </c>
      <c r="I1747" s="3" t="str">
        <f>IF(Table1[[#This Row],[Tesouro Selic: Cenário 2]]="","",(H1747+1)^(1/252))</f>
        <v/>
      </c>
      <c r="J1747" s="2" t="str">
        <f>IF(Table1[[#This Row],[Column6]]="","",(1+J1746)*(I1747)-1)</f>
        <v/>
      </c>
      <c r="K1747" s="1" t="str">
        <f>IF(Table1[[#This Row],[Column1]]="","",VLOOKUP(A1747,COPOMs!B:K,10)+prêmio_de_risco)</f>
        <v/>
      </c>
      <c r="L1747" s="3" t="str">
        <f>IF(Table1[[#This Row],[Tesouro Selic: Cenário 3]]="","",(K1747+1)^(1/252))</f>
        <v/>
      </c>
      <c r="M1747" s="2" t="str">
        <f>IF(Table1[[#This Row],[Column8]]="","",(1+M1746)*(L1747)-1)</f>
        <v/>
      </c>
    </row>
    <row r="1748" spans="1:13" x14ac:dyDescent="0.25">
      <c r="A1748" s="15" t="str">
        <f t="shared" si="54"/>
        <v/>
      </c>
      <c r="B1748" s="25" t="str">
        <f t="shared" si="55"/>
        <v/>
      </c>
      <c r="C1748" s="3" t="str">
        <f>IF(Table1[[#This Row],[Tesouro Prefixado]]="","",(B1748+1)^(1/252))</f>
        <v/>
      </c>
      <c r="D1748" s="2" t="str">
        <f>IF(Table1[[#This Row],[Column2]]="","",(1+D1747)*(C1748)-1)</f>
        <v/>
      </c>
      <c r="E1748" s="1" t="str">
        <f>IF(Table1[[#This Row],[Column1]]="","",VLOOKUP(A1748,COPOMs!B:E,4)+prêmio_de_risco)</f>
        <v/>
      </c>
      <c r="F1748" s="3" t="str">
        <f>IF(Table1[[#This Row],[Tesouro Selic: Cenário 1]]="","",(E1748+1)^(1/252))</f>
        <v/>
      </c>
      <c r="G1748" s="2" t="str">
        <f>IF(Table1[[#This Row],[Column4]]="","",(1+G1747)*(F1748)-1)</f>
        <v/>
      </c>
      <c r="H1748" s="1" t="str">
        <f>IF(Table1[[#This Row],[Column1]]="","",VLOOKUP(A1748,COPOMs!B:H,7)+prêmio_de_risco)</f>
        <v/>
      </c>
      <c r="I1748" s="3" t="str">
        <f>IF(Table1[[#This Row],[Tesouro Selic: Cenário 2]]="","",(H1748+1)^(1/252))</f>
        <v/>
      </c>
      <c r="J1748" s="2" t="str">
        <f>IF(Table1[[#This Row],[Column6]]="","",(1+J1747)*(I1748)-1)</f>
        <v/>
      </c>
      <c r="K1748" s="1" t="str">
        <f>IF(Table1[[#This Row],[Column1]]="","",VLOOKUP(A1748,COPOMs!B:K,10)+prêmio_de_risco)</f>
        <v/>
      </c>
      <c r="L1748" s="3" t="str">
        <f>IF(Table1[[#This Row],[Tesouro Selic: Cenário 3]]="","",(K1748+1)^(1/252))</f>
        <v/>
      </c>
      <c r="M1748" s="2" t="str">
        <f>IF(Table1[[#This Row],[Column8]]="","",(1+M1747)*(L1748)-1)</f>
        <v/>
      </c>
    </row>
    <row r="1749" spans="1:13" x14ac:dyDescent="0.25">
      <c r="A1749" s="15" t="str">
        <f t="shared" si="54"/>
        <v/>
      </c>
      <c r="B1749" s="25" t="str">
        <f t="shared" si="55"/>
        <v/>
      </c>
      <c r="C1749" s="3" t="str">
        <f>IF(Table1[[#This Row],[Tesouro Prefixado]]="","",(B1749+1)^(1/252))</f>
        <v/>
      </c>
      <c r="D1749" s="2" t="str">
        <f>IF(Table1[[#This Row],[Column2]]="","",(1+D1748)*(C1749)-1)</f>
        <v/>
      </c>
      <c r="E1749" s="1" t="str">
        <f>IF(Table1[[#This Row],[Column1]]="","",VLOOKUP(A1749,COPOMs!B:E,4)+prêmio_de_risco)</f>
        <v/>
      </c>
      <c r="F1749" s="3" t="str">
        <f>IF(Table1[[#This Row],[Tesouro Selic: Cenário 1]]="","",(E1749+1)^(1/252))</f>
        <v/>
      </c>
      <c r="G1749" s="2" t="str">
        <f>IF(Table1[[#This Row],[Column4]]="","",(1+G1748)*(F1749)-1)</f>
        <v/>
      </c>
      <c r="H1749" s="1" t="str">
        <f>IF(Table1[[#This Row],[Column1]]="","",VLOOKUP(A1749,COPOMs!B:H,7)+prêmio_de_risco)</f>
        <v/>
      </c>
      <c r="I1749" s="3" t="str">
        <f>IF(Table1[[#This Row],[Tesouro Selic: Cenário 2]]="","",(H1749+1)^(1/252))</f>
        <v/>
      </c>
      <c r="J1749" s="2" t="str">
        <f>IF(Table1[[#This Row],[Column6]]="","",(1+J1748)*(I1749)-1)</f>
        <v/>
      </c>
      <c r="K1749" s="1" t="str">
        <f>IF(Table1[[#This Row],[Column1]]="","",VLOOKUP(A1749,COPOMs!B:K,10)+prêmio_de_risco)</f>
        <v/>
      </c>
      <c r="L1749" s="3" t="str">
        <f>IF(Table1[[#This Row],[Tesouro Selic: Cenário 3]]="","",(K1749+1)^(1/252))</f>
        <v/>
      </c>
      <c r="M1749" s="2" t="str">
        <f>IF(Table1[[#This Row],[Column8]]="","",(1+M1748)*(L1749)-1)</f>
        <v/>
      </c>
    </row>
    <row r="1750" spans="1:13" x14ac:dyDescent="0.25">
      <c r="A1750" s="15" t="str">
        <f t="shared" si="54"/>
        <v/>
      </c>
      <c r="B1750" s="25" t="str">
        <f t="shared" si="55"/>
        <v/>
      </c>
      <c r="C1750" s="3" t="str">
        <f>IF(Table1[[#This Row],[Tesouro Prefixado]]="","",(B1750+1)^(1/252))</f>
        <v/>
      </c>
      <c r="D1750" s="2" t="str">
        <f>IF(Table1[[#This Row],[Column2]]="","",(1+D1749)*(C1750)-1)</f>
        <v/>
      </c>
      <c r="E1750" s="1" t="str">
        <f>IF(Table1[[#This Row],[Column1]]="","",VLOOKUP(A1750,COPOMs!B:E,4)+prêmio_de_risco)</f>
        <v/>
      </c>
      <c r="F1750" s="3" t="str">
        <f>IF(Table1[[#This Row],[Tesouro Selic: Cenário 1]]="","",(E1750+1)^(1/252))</f>
        <v/>
      </c>
      <c r="G1750" s="2" t="str">
        <f>IF(Table1[[#This Row],[Column4]]="","",(1+G1749)*(F1750)-1)</f>
        <v/>
      </c>
      <c r="H1750" s="1" t="str">
        <f>IF(Table1[[#This Row],[Column1]]="","",VLOOKUP(A1750,COPOMs!B:H,7)+prêmio_de_risco)</f>
        <v/>
      </c>
      <c r="I1750" s="3" t="str">
        <f>IF(Table1[[#This Row],[Tesouro Selic: Cenário 2]]="","",(H1750+1)^(1/252))</f>
        <v/>
      </c>
      <c r="J1750" s="2" t="str">
        <f>IF(Table1[[#This Row],[Column6]]="","",(1+J1749)*(I1750)-1)</f>
        <v/>
      </c>
      <c r="K1750" s="1" t="str">
        <f>IF(Table1[[#This Row],[Column1]]="","",VLOOKUP(A1750,COPOMs!B:K,10)+prêmio_de_risco)</f>
        <v/>
      </c>
      <c r="L1750" s="3" t="str">
        <f>IF(Table1[[#This Row],[Tesouro Selic: Cenário 3]]="","",(K1750+1)^(1/252))</f>
        <v/>
      </c>
      <c r="M1750" s="2" t="str">
        <f>IF(Table1[[#This Row],[Column8]]="","",(1+M1749)*(L1750)-1)</f>
        <v/>
      </c>
    </row>
    <row r="1751" spans="1:13" x14ac:dyDescent="0.25">
      <c r="A1751" s="15" t="str">
        <f t="shared" si="54"/>
        <v/>
      </c>
      <c r="B1751" s="25" t="str">
        <f t="shared" si="55"/>
        <v/>
      </c>
      <c r="C1751" s="3" t="str">
        <f>IF(Table1[[#This Row],[Tesouro Prefixado]]="","",(B1751+1)^(1/252))</f>
        <v/>
      </c>
      <c r="D1751" s="2" t="str">
        <f>IF(Table1[[#This Row],[Column2]]="","",(1+D1750)*(C1751)-1)</f>
        <v/>
      </c>
      <c r="E1751" s="1" t="str">
        <f>IF(Table1[[#This Row],[Column1]]="","",VLOOKUP(A1751,COPOMs!B:E,4)+prêmio_de_risco)</f>
        <v/>
      </c>
      <c r="F1751" s="3" t="str">
        <f>IF(Table1[[#This Row],[Tesouro Selic: Cenário 1]]="","",(E1751+1)^(1/252))</f>
        <v/>
      </c>
      <c r="G1751" s="2" t="str">
        <f>IF(Table1[[#This Row],[Column4]]="","",(1+G1750)*(F1751)-1)</f>
        <v/>
      </c>
      <c r="H1751" s="1" t="str">
        <f>IF(Table1[[#This Row],[Column1]]="","",VLOOKUP(A1751,COPOMs!B:H,7)+prêmio_de_risco)</f>
        <v/>
      </c>
      <c r="I1751" s="3" t="str">
        <f>IF(Table1[[#This Row],[Tesouro Selic: Cenário 2]]="","",(H1751+1)^(1/252))</f>
        <v/>
      </c>
      <c r="J1751" s="2" t="str">
        <f>IF(Table1[[#This Row],[Column6]]="","",(1+J1750)*(I1751)-1)</f>
        <v/>
      </c>
      <c r="K1751" s="1" t="str">
        <f>IF(Table1[[#This Row],[Column1]]="","",VLOOKUP(A1751,COPOMs!B:K,10)+prêmio_de_risco)</f>
        <v/>
      </c>
      <c r="L1751" s="3" t="str">
        <f>IF(Table1[[#This Row],[Tesouro Selic: Cenário 3]]="","",(K1751+1)^(1/252))</f>
        <v/>
      </c>
      <c r="M1751" s="2" t="str">
        <f>IF(Table1[[#This Row],[Column8]]="","",(1+M1750)*(L1751)-1)</f>
        <v/>
      </c>
    </row>
    <row r="1752" spans="1:13" x14ac:dyDescent="0.25">
      <c r="A1752" s="15" t="str">
        <f t="shared" si="54"/>
        <v/>
      </c>
      <c r="B1752" s="25" t="str">
        <f t="shared" si="55"/>
        <v/>
      </c>
      <c r="C1752" s="3" t="str">
        <f>IF(Table1[[#This Row],[Tesouro Prefixado]]="","",(B1752+1)^(1/252))</f>
        <v/>
      </c>
      <c r="D1752" s="2" t="str">
        <f>IF(Table1[[#This Row],[Column2]]="","",(1+D1751)*(C1752)-1)</f>
        <v/>
      </c>
      <c r="E1752" s="1" t="str">
        <f>IF(Table1[[#This Row],[Column1]]="","",VLOOKUP(A1752,COPOMs!B:E,4)+prêmio_de_risco)</f>
        <v/>
      </c>
      <c r="F1752" s="3" t="str">
        <f>IF(Table1[[#This Row],[Tesouro Selic: Cenário 1]]="","",(E1752+1)^(1/252))</f>
        <v/>
      </c>
      <c r="G1752" s="2" t="str">
        <f>IF(Table1[[#This Row],[Column4]]="","",(1+G1751)*(F1752)-1)</f>
        <v/>
      </c>
      <c r="H1752" s="1" t="str">
        <f>IF(Table1[[#This Row],[Column1]]="","",VLOOKUP(A1752,COPOMs!B:H,7)+prêmio_de_risco)</f>
        <v/>
      </c>
      <c r="I1752" s="3" t="str">
        <f>IF(Table1[[#This Row],[Tesouro Selic: Cenário 2]]="","",(H1752+1)^(1/252))</f>
        <v/>
      </c>
      <c r="J1752" s="2" t="str">
        <f>IF(Table1[[#This Row],[Column6]]="","",(1+J1751)*(I1752)-1)</f>
        <v/>
      </c>
      <c r="K1752" s="1" t="str">
        <f>IF(Table1[[#This Row],[Column1]]="","",VLOOKUP(A1752,COPOMs!B:K,10)+prêmio_de_risco)</f>
        <v/>
      </c>
      <c r="L1752" s="3" t="str">
        <f>IF(Table1[[#This Row],[Tesouro Selic: Cenário 3]]="","",(K1752+1)^(1/252))</f>
        <v/>
      </c>
      <c r="M1752" s="2" t="str">
        <f>IF(Table1[[#This Row],[Column8]]="","",(1+M1751)*(L1752)-1)</f>
        <v/>
      </c>
    </row>
    <row r="1753" spans="1:13" x14ac:dyDescent="0.25">
      <c r="A1753" s="15" t="str">
        <f t="shared" si="54"/>
        <v/>
      </c>
      <c r="B1753" s="25" t="str">
        <f t="shared" si="55"/>
        <v/>
      </c>
      <c r="C1753" s="3" t="str">
        <f>IF(Table1[[#This Row],[Tesouro Prefixado]]="","",(B1753+1)^(1/252))</f>
        <v/>
      </c>
      <c r="D1753" s="2" t="str">
        <f>IF(Table1[[#This Row],[Column2]]="","",(1+D1752)*(C1753)-1)</f>
        <v/>
      </c>
      <c r="E1753" s="1" t="str">
        <f>IF(Table1[[#This Row],[Column1]]="","",VLOOKUP(A1753,COPOMs!B:E,4)+prêmio_de_risco)</f>
        <v/>
      </c>
      <c r="F1753" s="3" t="str">
        <f>IF(Table1[[#This Row],[Tesouro Selic: Cenário 1]]="","",(E1753+1)^(1/252))</f>
        <v/>
      </c>
      <c r="G1753" s="2" t="str">
        <f>IF(Table1[[#This Row],[Column4]]="","",(1+G1752)*(F1753)-1)</f>
        <v/>
      </c>
      <c r="H1753" s="1" t="str">
        <f>IF(Table1[[#This Row],[Column1]]="","",VLOOKUP(A1753,COPOMs!B:H,7)+prêmio_de_risco)</f>
        <v/>
      </c>
      <c r="I1753" s="3" t="str">
        <f>IF(Table1[[#This Row],[Tesouro Selic: Cenário 2]]="","",(H1753+1)^(1/252))</f>
        <v/>
      </c>
      <c r="J1753" s="2" t="str">
        <f>IF(Table1[[#This Row],[Column6]]="","",(1+J1752)*(I1753)-1)</f>
        <v/>
      </c>
      <c r="K1753" s="1" t="str">
        <f>IF(Table1[[#This Row],[Column1]]="","",VLOOKUP(A1753,COPOMs!B:K,10)+prêmio_de_risco)</f>
        <v/>
      </c>
      <c r="L1753" s="3" t="str">
        <f>IF(Table1[[#This Row],[Tesouro Selic: Cenário 3]]="","",(K1753+1)^(1/252))</f>
        <v/>
      </c>
      <c r="M1753" s="2" t="str">
        <f>IF(Table1[[#This Row],[Column8]]="","",(1+M1752)*(L1753)-1)</f>
        <v/>
      </c>
    </row>
    <row r="1754" spans="1:13" x14ac:dyDescent="0.25">
      <c r="A1754" s="15" t="str">
        <f t="shared" si="54"/>
        <v/>
      </c>
      <c r="B1754" s="25" t="str">
        <f t="shared" si="55"/>
        <v/>
      </c>
      <c r="C1754" s="3" t="str">
        <f>IF(Table1[[#This Row],[Tesouro Prefixado]]="","",(B1754+1)^(1/252))</f>
        <v/>
      </c>
      <c r="D1754" s="2" t="str">
        <f>IF(Table1[[#This Row],[Column2]]="","",(1+D1753)*(C1754)-1)</f>
        <v/>
      </c>
      <c r="E1754" s="1" t="str">
        <f>IF(Table1[[#This Row],[Column1]]="","",VLOOKUP(A1754,COPOMs!B:E,4)+prêmio_de_risco)</f>
        <v/>
      </c>
      <c r="F1754" s="3" t="str">
        <f>IF(Table1[[#This Row],[Tesouro Selic: Cenário 1]]="","",(E1754+1)^(1/252))</f>
        <v/>
      </c>
      <c r="G1754" s="2" t="str">
        <f>IF(Table1[[#This Row],[Column4]]="","",(1+G1753)*(F1754)-1)</f>
        <v/>
      </c>
      <c r="H1754" s="1" t="str">
        <f>IF(Table1[[#This Row],[Column1]]="","",VLOOKUP(A1754,COPOMs!B:H,7)+prêmio_de_risco)</f>
        <v/>
      </c>
      <c r="I1754" s="3" t="str">
        <f>IF(Table1[[#This Row],[Tesouro Selic: Cenário 2]]="","",(H1754+1)^(1/252))</f>
        <v/>
      </c>
      <c r="J1754" s="2" t="str">
        <f>IF(Table1[[#This Row],[Column6]]="","",(1+J1753)*(I1754)-1)</f>
        <v/>
      </c>
      <c r="K1754" s="1" t="str">
        <f>IF(Table1[[#This Row],[Column1]]="","",VLOOKUP(A1754,COPOMs!B:K,10)+prêmio_de_risco)</f>
        <v/>
      </c>
      <c r="L1754" s="3" t="str">
        <f>IF(Table1[[#This Row],[Tesouro Selic: Cenário 3]]="","",(K1754+1)^(1/252))</f>
        <v/>
      </c>
      <c r="M1754" s="2" t="str">
        <f>IF(Table1[[#This Row],[Column8]]="","",(1+M1753)*(L1754)-1)</f>
        <v/>
      </c>
    </row>
    <row r="1755" spans="1:13" x14ac:dyDescent="0.25">
      <c r="A1755" s="15" t="str">
        <f t="shared" si="54"/>
        <v/>
      </c>
      <c r="B1755" s="25" t="str">
        <f t="shared" si="55"/>
        <v/>
      </c>
      <c r="C1755" s="3" t="str">
        <f>IF(Table1[[#This Row],[Tesouro Prefixado]]="","",(B1755+1)^(1/252))</f>
        <v/>
      </c>
      <c r="D1755" s="2" t="str">
        <f>IF(Table1[[#This Row],[Column2]]="","",(1+D1754)*(C1755)-1)</f>
        <v/>
      </c>
      <c r="E1755" s="1" t="str">
        <f>IF(Table1[[#This Row],[Column1]]="","",VLOOKUP(A1755,COPOMs!B:E,4)+prêmio_de_risco)</f>
        <v/>
      </c>
      <c r="F1755" s="3" t="str">
        <f>IF(Table1[[#This Row],[Tesouro Selic: Cenário 1]]="","",(E1755+1)^(1/252))</f>
        <v/>
      </c>
      <c r="G1755" s="2" t="str">
        <f>IF(Table1[[#This Row],[Column4]]="","",(1+G1754)*(F1755)-1)</f>
        <v/>
      </c>
      <c r="H1755" s="1" t="str">
        <f>IF(Table1[[#This Row],[Column1]]="","",VLOOKUP(A1755,COPOMs!B:H,7)+prêmio_de_risco)</f>
        <v/>
      </c>
      <c r="I1755" s="3" t="str">
        <f>IF(Table1[[#This Row],[Tesouro Selic: Cenário 2]]="","",(H1755+1)^(1/252))</f>
        <v/>
      </c>
      <c r="J1755" s="2" t="str">
        <f>IF(Table1[[#This Row],[Column6]]="","",(1+J1754)*(I1755)-1)</f>
        <v/>
      </c>
      <c r="K1755" s="1" t="str">
        <f>IF(Table1[[#This Row],[Column1]]="","",VLOOKUP(A1755,COPOMs!B:K,10)+prêmio_de_risco)</f>
        <v/>
      </c>
      <c r="L1755" s="3" t="str">
        <f>IF(Table1[[#This Row],[Tesouro Selic: Cenário 3]]="","",(K1755+1)^(1/252))</f>
        <v/>
      </c>
      <c r="M1755" s="2" t="str">
        <f>IF(Table1[[#This Row],[Column8]]="","",(1+M1754)*(L1755)-1)</f>
        <v/>
      </c>
    </row>
    <row r="1756" spans="1:13" x14ac:dyDescent="0.25">
      <c r="A1756" s="15" t="str">
        <f t="shared" si="54"/>
        <v/>
      </c>
      <c r="B1756" s="25" t="str">
        <f t="shared" si="55"/>
        <v/>
      </c>
      <c r="C1756" s="3" t="str">
        <f>IF(Table1[[#This Row],[Tesouro Prefixado]]="","",(B1756+1)^(1/252))</f>
        <v/>
      </c>
      <c r="D1756" s="2" t="str">
        <f>IF(Table1[[#This Row],[Column2]]="","",(1+D1755)*(C1756)-1)</f>
        <v/>
      </c>
      <c r="E1756" s="1" t="str">
        <f>IF(Table1[[#This Row],[Column1]]="","",VLOOKUP(A1756,COPOMs!B:E,4)+prêmio_de_risco)</f>
        <v/>
      </c>
      <c r="F1756" s="3" t="str">
        <f>IF(Table1[[#This Row],[Tesouro Selic: Cenário 1]]="","",(E1756+1)^(1/252))</f>
        <v/>
      </c>
      <c r="G1756" s="2" t="str">
        <f>IF(Table1[[#This Row],[Column4]]="","",(1+G1755)*(F1756)-1)</f>
        <v/>
      </c>
      <c r="H1756" s="1" t="str">
        <f>IF(Table1[[#This Row],[Column1]]="","",VLOOKUP(A1756,COPOMs!B:H,7)+prêmio_de_risco)</f>
        <v/>
      </c>
      <c r="I1756" s="3" t="str">
        <f>IF(Table1[[#This Row],[Tesouro Selic: Cenário 2]]="","",(H1756+1)^(1/252))</f>
        <v/>
      </c>
      <c r="J1756" s="2" t="str">
        <f>IF(Table1[[#This Row],[Column6]]="","",(1+J1755)*(I1756)-1)</f>
        <v/>
      </c>
      <c r="K1756" s="1" t="str">
        <f>IF(Table1[[#This Row],[Column1]]="","",VLOOKUP(A1756,COPOMs!B:K,10)+prêmio_de_risco)</f>
        <v/>
      </c>
      <c r="L1756" s="3" t="str">
        <f>IF(Table1[[#This Row],[Tesouro Selic: Cenário 3]]="","",(K1756+1)^(1/252))</f>
        <v/>
      </c>
      <c r="M1756" s="2" t="str">
        <f>IF(Table1[[#This Row],[Column8]]="","",(1+M1755)*(L1756)-1)</f>
        <v/>
      </c>
    </row>
    <row r="1757" spans="1:13" x14ac:dyDescent="0.25">
      <c r="A1757" s="15" t="str">
        <f t="shared" si="54"/>
        <v/>
      </c>
      <c r="B1757" s="25" t="str">
        <f t="shared" si="55"/>
        <v/>
      </c>
      <c r="C1757" s="3" t="str">
        <f>IF(Table1[[#This Row],[Tesouro Prefixado]]="","",(B1757+1)^(1/252))</f>
        <v/>
      </c>
      <c r="D1757" s="2" t="str">
        <f>IF(Table1[[#This Row],[Column2]]="","",(1+D1756)*(C1757)-1)</f>
        <v/>
      </c>
      <c r="E1757" s="1" t="str">
        <f>IF(Table1[[#This Row],[Column1]]="","",VLOOKUP(A1757,COPOMs!B:E,4)+prêmio_de_risco)</f>
        <v/>
      </c>
      <c r="F1757" s="3" t="str">
        <f>IF(Table1[[#This Row],[Tesouro Selic: Cenário 1]]="","",(E1757+1)^(1/252))</f>
        <v/>
      </c>
      <c r="G1757" s="2" t="str">
        <f>IF(Table1[[#This Row],[Column4]]="","",(1+G1756)*(F1757)-1)</f>
        <v/>
      </c>
      <c r="H1757" s="1" t="str">
        <f>IF(Table1[[#This Row],[Column1]]="","",VLOOKUP(A1757,COPOMs!B:H,7)+prêmio_de_risco)</f>
        <v/>
      </c>
      <c r="I1757" s="3" t="str">
        <f>IF(Table1[[#This Row],[Tesouro Selic: Cenário 2]]="","",(H1757+1)^(1/252))</f>
        <v/>
      </c>
      <c r="J1757" s="2" t="str">
        <f>IF(Table1[[#This Row],[Column6]]="","",(1+J1756)*(I1757)-1)</f>
        <v/>
      </c>
      <c r="K1757" s="1" t="str">
        <f>IF(Table1[[#This Row],[Column1]]="","",VLOOKUP(A1757,COPOMs!B:K,10)+prêmio_de_risco)</f>
        <v/>
      </c>
      <c r="L1757" s="3" t="str">
        <f>IF(Table1[[#This Row],[Tesouro Selic: Cenário 3]]="","",(K1757+1)^(1/252))</f>
        <v/>
      </c>
      <c r="M1757" s="2" t="str">
        <f>IF(Table1[[#This Row],[Column8]]="","",(1+M1756)*(L1757)-1)</f>
        <v/>
      </c>
    </row>
    <row r="1758" spans="1:13" x14ac:dyDescent="0.25">
      <c r="A1758" s="15" t="str">
        <f t="shared" si="54"/>
        <v/>
      </c>
      <c r="B1758" s="25" t="str">
        <f t="shared" si="55"/>
        <v/>
      </c>
      <c r="C1758" s="3" t="str">
        <f>IF(Table1[[#This Row],[Tesouro Prefixado]]="","",(B1758+1)^(1/252))</f>
        <v/>
      </c>
      <c r="D1758" s="2" t="str">
        <f>IF(Table1[[#This Row],[Column2]]="","",(1+D1757)*(C1758)-1)</f>
        <v/>
      </c>
      <c r="E1758" s="1" t="str">
        <f>IF(Table1[[#This Row],[Column1]]="","",VLOOKUP(A1758,COPOMs!B:E,4)+prêmio_de_risco)</f>
        <v/>
      </c>
      <c r="F1758" s="3" t="str">
        <f>IF(Table1[[#This Row],[Tesouro Selic: Cenário 1]]="","",(E1758+1)^(1/252))</f>
        <v/>
      </c>
      <c r="G1758" s="2" t="str">
        <f>IF(Table1[[#This Row],[Column4]]="","",(1+G1757)*(F1758)-1)</f>
        <v/>
      </c>
      <c r="H1758" s="1" t="str">
        <f>IF(Table1[[#This Row],[Column1]]="","",VLOOKUP(A1758,COPOMs!B:H,7)+prêmio_de_risco)</f>
        <v/>
      </c>
      <c r="I1758" s="3" t="str">
        <f>IF(Table1[[#This Row],[Tesouro Selic: Cenário 2]]="","",(H1758+1)^(1/252))</f>
        <v/>
      </c>
      <c r="J1758" s="2" t="str">
        <f>IF(Table1[[#This Row],[Column6]]="","",(1+J1757)*(I1758)-1)</f>
        <v/>
      </c>
      <c r="K1758" s="1" t="str">
        <f>IF(Table1[[#This Row],[Column1]]="","",VLOOKUP(A1758,COPOMs!B:K,10)+prêmio_de_risco)</f>
        <v/>
      </c>
      <c r="L1758" s="3" t="str">
        <f>IF(Table1[[#This Row],[Tesouro Selic: Cenário 3]]="","",(K1758+1)^(1/252))</f>
        <v/>
      </c>
      <c r="M1758" s="2" t="str">
        <f>IF(Table1[[#This Row],[Column8]]="","",(1+M1757)*(L1758)-1)</f>
        <v/>
      </c>
    </row>
    <row r="1759" spans="1:13" x14ac:dyDescent="0.25">
      <c r="A1759" s="15" t="str">
        <f t="shared" si="54"/>
        <v/>
      </c>
      <c r="B1759" s="25" t="str">
        <f t="shared" si="55"/>
        <v/>
      </c>
      <c r="C1759" s="3" t="str">
        <f>IF(Table1[[#This Row],[Tesouro Prefixado]]="","",(B1759+1)^(1/252))</f>
        <v/>
      </c>
      <c r="D1759" s="2" t="str">
        <f>IF(Table1[[#This Row],[Column2]]="","",(1+D1758)*(C1759)-1)</f>
        <v/>
      </c>
      <c r="E1759" s="1" t="str">
        <f>IF(Table1[[#This Row],[Column1]]="","",VLOOKUP(A1759,COPOMs!B:E,4)+prêmio_de_risco)</f>
        <v/>
      </c>
      <c r="F1759" s="3" t="str">
        <f>IF(Table1[[#This Row],[Tesouro Selic: Cenário 1]]="","",(E1759+1)^(1/252))</f>
        <v/>
      </c>
      <c r="G1759" s="2" t="str">
        <f>IF(Table1[[#This Row],[Column4]]="","",(1+G1758)*(F1759)-1)</f>
        <v/>
      </c>
      <c r="H1759" s="1" t="str">
        <f>IF(Table1[[#This Row],[Column1]]="","",VLOOKUP(A1759,COPOMs!B:H,7)+prêmio_de_risco)</f>
        <v/>
      </c>
      <c r="I1759" s="3" t="str">
        <f>IF(Table1[[#This Row],[Tesouro Selic: Cenário 2]]="","",(H1759+1)^(1/252))</f>
        <v/>
      </c>
      <c r="J1759" s="2" t="str">
        <f>IF(Table1[[#This Row],[Column6]]="","",(1+J1758)*(I1759)-1)</f>
        <v/>
      </c>
      <c r="K1759" s="1" t="str">
        <f>IF(Table1[[#This Row],[Column1]]="","",VLOOKUP(A1759,COPOMs!B:K,10)+prêmio_de_risco)</f>
        <v/>
      </c>
      <c r="L1759" s="3" t="str">
        <f>IF(Table1[[#This Row],[Tesouro Selic: Cenário 3]]="","",(K1759+1)^(1/252))</f>
        <v/>
      </c>
      <c r="M1759" s="2" t="str">
        <f>IF(Table1[[#This Row],[Column8]]="","",(1+M1758)*(L1759)-1)</f>
        <v/>
      </c>
    </row>
    <row r="1760" spans="1:13" x14ac:dyDescent="0.25">
      <c r="A1760" s="15" t="str">
        <f t="shared" si="54"/>
        <v/>
      </c>
      <c r="B1760" s="25" t="str">
        <f t="shared" si="55"/>
        <v/>
      </c>
      <c r="C1760" s="3" t="str">
        <f>IF(Table1[[#This Row],[Tesouro Prefixado]]="","",(B1760+1)^(1/252))</f>
        <v/>
      </c>
      <c r="D1760" s="2" t="str">
        <f>IF(Table1[[#This Row],[Column2]]="","",(1+D1759)*(C1760)-1)</f>
        <v/>
      </c>
      <c r="E1760" s="1" t="str">
        <f>IF(Table1[[#This Row],[Column1]]="","",VLOOKUP(A1760,COPOMs!B:E,4)+prêmio_de_risco)</f>
        <v/>
      </c>
      <c r="F1760" s="3" t="str">
        <f>IF(Table1[[#This Row],[Tesouro Selic: Cenário 1]]="","",(E1760+1)^(1/252))</f>
        <v/>
      </c>
      <c r="G1760" s="2" t="str">
        <f>IF(Table1[[#This Row],[Column4]]="","",(1+G1759)*(F1760)-1)</f>
        <v/>
      </c>
      <c r="H1760" s="1" t="str">
        <f>IF(Table1[[#This Row],[Column1]]="","",VLOOKUP(A1760,COPOMs!B:H,7)+prêmio_de_risco)</f>
        <v/>
      </c>
      <c r="I1760" s="3" t="str">
        <f>IF(Table1[[#This Row],[Tesouro Selic: Cenário 2]]="","",(H1760+1)^(1/252))</f>
        <v/>
      </c>
      <c r="J1760" s="2" t="str">
        <f>IF(Table1[[#This Row],[Column6]]="","",(1+J1759)*(I1760)-1)</f>
        <v/>
      </c>
      <c r="K1760" s="1" t="str">
        <f>IF(Table1[[#This Row],[Column1]]="","",VLOOKUP(A1760,COPOMs!B:K,10)+prêmio_de_risco)</f>
        <v/>
      </c>
      <c r="L1760" s="3" t="str">
        <f>IF(Table1[[#This Row],[Tesouro Selic: Cenário 3]]="","",(K1760+1)^(1/252))</f>
        <v/>
      </c>
      <c r="M1760" s="2" t="str">
        <f>IF(Table1[[#This Row],[Column8]]="","",(1+M1759)*(L1760)-1)</f>
        <v/>
      </c>
    </row>
    <row r="1761" spans="1:13" x14ac:dyDescent="0.25">
      <c r="A1761" s="15" t="str">
        <f t="shared" si="54"/>
        <v/>
      </c>
      <c r="B1761" s="25" t="str">
        <f t="shared" si="55"/>
        <v/>
      </c>
      <c r="C1761" s="3" t="str">
        <f>IF(Table1[[#This Row],[Tesouro Prefixado]]="","",(B1761+1)^(1/252))</f>
        <v/>
      </c>
      <c r="D1761" s="2" t="str">
        <f>IF(Table1[[#This Row],[Column2]]="","",(1+D1760)*(C1761)-1)</f>
        <v/>
      </c>
      <c r="E1761" s="1" t="str">
        <f>IF(Table1[[#This Row],[Column1]]="","",VLOOKUP(A1761,COPOMs!B:E,4)+prêmio_de_risco)</f>
        <v/>
      </c>
      <c r="F1761" s="3" t="str">
        <f>IF(Table1[[#This Row],[Tesouro Selic: Cenário 1]]="","",(E1761+1)^(1/252))</f>
        <v/>
      </c>
      <c r="G1761" s="2" t="str">
        <f>IF(Table1[[#This Row],[Column4]]="","",(1+G1760)*(F1761)-1)</f>
        <v/>
      </c>
      <c r="H1761" s="1" t="str">
        <f>IF(Table1[[#This Row],[Column1]]="","",VLOOKUP(A1761,COPOMs!B:H,7)+prêmio_de_risco)</f>
        <v/>
      </c>
      <c r="I1761" s="3" t="str">
        <f>IF(Table1[[#This Row],[Tesouro Selic: Cenário 2]]="","",(H1761+1)^(1/252))</f>
        <v/>
      </c>
      <c r="J1761" s="2" t="str">
        <f>IF(Table1[[#This Row],[Column6]]="","",(1+J1760)*(I1761)-1)</f>
        <v/>
      </c>
      <c r="K1761" s="1" t="str">
        <f>IF(Table1[[#This Row],[Column1]]="","",VLOOKUP(A1761,COPOMs!B:K,10)+prêmio_de_risco)</f>
        <v/>
      </c>
      <c r="L1761" s="3" t="str">
        <f>IF(Table1[[#This Row],[Tesouro Selic: Cenário 3]]="","",(K1761+1)^(1/252))</f>
        <v/>
      </c>
      <c r="M1761" s="2" t="str">
        <f>IF(Table1[[#This Row],[Column8]]="","",(1+M1760)*(L1761)-1)</f>
        <v/>
      </c>
    </row>
    <row r="1762" spans="1:13" x14ac:dyDescent="0.25">
      <c r="A1762" s="15" t="str">
        <f t="shared" si="54"/>
        <v/>
      </c>
      <c r="B1762" s="25" t="str">
        <f t="shared" si="55"/>
        <v/>
      </c>
      <c r="C1762" s="3" t="str">
        <f>IF(Table1[[#This Row],[Tesouro Prefixado]]="","",(B1762+1)^(1/252))</f>
        <v/>
      </c>
      <c r="D1762" s="2" t="str">
        <f>IF(Table1[[#This Row],[Column2]]="","",(1+D1761)*(C1762)-1)</f>
        <v/>
      </c>
      <c r="E1762" s="1" t="str">
        <f>IF(Table1[[#This Row],[Column1]]="","",VLOOKUP(A1762,COPOMs!B:E,4)+prêmio_de_risco)</f>
        <v/>
      </c>
      <c r="F1762" s="3" t="str">
        <f>IF(Table1[[#This Row],[Tesouro Selic: Cenário 1]]="","",(E1762+1)^(1/252))</f>
        <v/>
      </c>
      <c r="G1762" s="2" t="str">
        <f>IF(Table1[[#This Row],[Column4]]="","",(1+G1761)*(F1762)-1)</f>
        <v/>
      </c>
      <c r="H1762" s="1" t="str">
        <f>IF(Table1[[#This Row],[Column1]]="","",VLOOKUP(A1762,COPOMs!B:H,7)+prêmio_de_risco)</f>
        <v/>
      </c>
      <c r="I1762" s="3" t="str">
        <f>IF(Table1[[#This Row],[Tesouro Selic: Cenário 2]]="","",(H1762+1)^(1/252))</f>
        <v/>
      </c>
      <c r="J1762" s="2" t="str">
        <f>IF(Table1[[#This Row],[Column6]]="","",(1+J1761)*(I1762)-1)</f>
        <v/>
      </c>
      <c r="K1762" s="1" t="str">
        <f>IF(Table1[[#This Row],[Column1]]="","",VLOOKUP(A1762,COPOMs!B:K,10)+prêmio_de_risco)</f>
        <v/>
      </c>
      <c r="L1762" s="3" t="str">
        <f>IF(Table1[[#This Row],[Tesouro Selic: Cenário 3]]="","",(K1762+1)^(1/252))</f>
        <v/>
      </c>
      <c r="M1762" s="2" t="str">
        <f>IF(Table1[[#This Row],[Column8]]="","",(1+M1761)*(L1762)-1)</f>
        <v/>
      </c>
    </row>
    <row r="1763" spans="1:13" x14ac:dyDescent="0.25">
      <c r="A1763" s="15" t="str">
        <f t="shared" si="54"/>
        <v/>
      </c>
      <c r="B1763" s="25" t="str">
        <f t="shared" si="55"/>
        <v/>
      </c>
      <c r="C1763" s="3" t="str">
        <f>IF(Table1[[#This Row],[Tesouro Prefixado]]="","",(B1763+1)^(1/252))</f>
        <v/>
      </c>
      <c r="D1763" s="2" t="str">
        <f>IF(Table1[[#This Row],[Column2]]="","",(1+D1762)*(C1763)-1)</f>
        <v/>
      </c>
      <c r="E1763" s="1" t="str">
        <f>IF(Table1[[#This Row],[Column1]]="","",VLOOKUP(A1763,COPOMs!B:E,4)+prêmio_de_risco)</f>
        <v/>
      </c>
      <c r="F1763" s="3" t="str">
        <f>IF(Table1[[#This Row],[Tesouro Selic: Cenário 1]]="","",(E1763+1)^(1/252))</f>
        <v/>
      </c>
      <c r="G1763" s="2" t="str">
        <f>IF(Table1[[#This Row],[Column4]]="","",(1+G1762)*(F1763)-1)</f>
        <v/>
      </c>
      <c r="H1763" s="1" t="str">
        <f>IF(Table1[[#This Row],[Column1]]="","",VLOOKUP(A1763,COPOMs!B:H,7)+prêmio_de_risco)</f>
        <v/>
      </c>
      <c r="I1763" s="3" t="str">
        <f>IF(Table1[[#This Row],[Tesouro Selic: Cenário 2]]="","",(H1763+1)^(1/252))</f>
        <v/>
      </c>
      <c r="J1763" s="2" t="str">
        <f>IF(Table1[[#This Row],[Column6]]="","",(1+J1762)*(I1763)-1)</f>
        <v/>
      </c>
      <c r="K1763" s="1" t="str">
        <f>IF(Table1[[#This Row],[Column1]]="","",VLOOKUP(A1763,COPOMs!B:K,10)+prêmio_de_risco)</f>
        <v/>
      </c>
      <c r="L1763" s="3" t="str">
        <f>IF(Table1[[#This Row],[Tesouro Selic: Cenário 3]]="","",(K1763+1)^(1/252))</f>
        <v/>
      </c>
      <c r="M1763" s="2" t="str">
        <f>IF(Table1[[#This Row],[Column8]]="","",(1+M1762)*(L1763)-1)</f>
        <v/>
      </c>
    </row>
    <row r="1764" spans="1:13" x14ac:dyDescent="0.25">
      <c r="A1764" s="15" t="str">
        <f t="shared" si="54"/>
        <v/>
      </c>
      <c r="B1764" s="25" t="str">
        <f t="shared" si="55"/>
        <v/>
      </c>
      <c r="C1764" s="3" t="str">
        <f>IF(Table1[[#This Row],[Tesouro Prefixado]]="","",(B1764+1)^(1/252))</f>
        <v/>
      </c>
      <c r="D1764" s="2" t="str">
        <f>IF(Table1[[#This Row],[Column2]]="","",(1+D1763)*(C1764)-1)</f>
        <v/>
      </c>
      <c r="E1764" s="1" t="str">
        <f>IF(Table1[[#This Row],[Column1]]="","",VLOOKUP(A1764,COPOMs!B:E,4)+prêmio_de_risco)</f>
        <v/>
      </c>
      <c r="F1764" s="3" t="str">
        <f>IF(Table1[[#This Row],[Tesouro Selic: Cenário 1]]="","",(E1764+1)^(1/252))</f>
        <v/>
      </c>
      <c r="G1764" s="2" t="str">
        <f>IF(Table1[[#This Row],[Column4]]="","",(1+G1763)*(F1764)-1)</f>
        <v/>
      </c>
      <c r="H1764" s="1" t="str">
        <f>IF(Table1[[#This Row],[Column1]]="","",VLOOKUP(A1764,COPOMs!B:H,7)+prêmio_de_risco)</f>
        <v/>
      </c>
      <c r="I1764" s="3" t="str">
        <f>IF(Table1[[#This Row],[Tesouro Selic: Cenário 2]]="","",(H1764+1)^(1/252))</f>
        <v/>
      </c>
      <c r="J1764" s="2" t="str">
        <f>IF(Table1[[#This Row],[Column6]]="","",(1+J1763)*(I1764)-1)</f>
        <v/>
      </c>
      <c r="K1764" s="1" t="str">
        <f>IF(Table1[[#This Row],[Column1]]="","",VLOOKUP(A1764,COPOMs!B:K,10)+prêmio_de_risco)</f>
        <v/>
      </c>
      <c r="L1764" s="3" t="str">
        <f>IF(Table1[[#This Row],[Tesouro Selic: Cenário 3]]="","",(K1764+1)^(1/252))</f>
        <v/>
      </c>
      <c r="M1764" s="2" t="str">
        <f>IF(Table1[[#This Row],[Column8]]="","",(1+M1763)*(L1764)-1)</f>
        <v/>
      </c>
    </row>
    <row r="1765" spans="1:13" x14ac:dyDescent="0.25">
      <c r="A1765" s="15" t="str">
        <f t="shared" si="54"/>
        <v/>
      </c>
      <c r="B1765" s="25" t="str">
        <f t="shared" si="55"/>
        <v/>
      </c>
      <c r="C1765" s="3" t="str">
        <f>IF(Table1[[#This Row],[Tesouro Prefixado]]="","",(B1765+1)^(1/252))</f>
        <v/>
      </c>
      <c r="D1765" s="2" t="str">
        <f>IF(Table1[[#This Row],[Column2]]="","",(1+D1764)*(C1765)-1)</f>
        <v/>
      </c>
      <c r="E1765" s="1" t="str">
        <f>IF(Table1[[#This Row],[Column1]]="","",VLOOKUP(A1765,COPOMs!B:E,4)+prêmio_de_risco)</f>
        <v/>
      </c>
      <c r="F1765" s="3" t="str">
        <f>IF(Table1[[#This Row],[Tesouro Selic: Cenário 1]]="","",(E1765+1)^(1/252))</f>
        <v/>
      </c>
      <c r="G1765" s="2" t="str">
        <f>IF(Table1[[#This Row],[Column4]]="","",(1+G1764)*(F1765)-1)</f>
        <v/>
      </c>
      <c r="H1765" s="1" t="str">
        <f>IF(Table1[[#This Row],[Column1]]="","",VLOOKUP(A1765,COPOMs!B:H,7)+prêmio_de_risco)</f>
        <v/>
      </c>
      <c r="I1765" s="3" t="str">
        <f>IF(Table1[[#This Row],[Tesouro Selic: Cenário 2]]="","",(H1765+1)^(1/252))</f>
        <v/>
      </c>
      <c r="J1765" s="2" t="str">
        <f>IF(Table1[[#This Row],[Column6]]="","",(1+J1764)*(I1765)-1)</f>
        <v/>
      </c>
      <c r="K1765" s="1" t="str">
        <f>IF(Table1[[#This Row],[Column1]]="","",VLOOKUP(A1765,COPOMs!B:K,10)+prêmio_de_risco)</f>
        <v/>
      </c>
      <c r="L1765" s="3" t="str">
        <f>IF(Table1[[#This Row],[Tesouro Selic: Cenário 3]]="","",(K1765+1)^(1/252))</f>
        <v/>
      </c>
      <c r="M1765" s="2" t="str">
        <f>IF(Table1[[#This Row],[Column8]]="","",(1+M1764)*(L1765)-1)</f>
        <v/>
      </c>
    </row>
    <row r="1766" spans="1:13" x14ac:dyDescent="0.25">
      <c r="A1766" s="15" t="str">
        <f t="shared" si="54"/>
        <v/>
      </c>
      <c r="B1766" s="25" t="str">
        <f t="shared" si="55"/>
        <v/>
      </c>
      <c r="C1766" s="3" t="str">
        <f>IF(Table1[[#This Row],[Tesouro Prefixado]]="","",(B1766+1)^(1/252))</f>
        <v/>
      </c>
      <c r="D1766" s="2" t="str">
        <f>IF(Table1[[#This Row],[Column2]]="","",(1+D1765)*(C1766)-1)</f>
        <v/>
      </c>
      <c r="E1766" s="1" t="str">
        <f>IF(Table1[[#This Row],[Column1]]="","",VLOOKUP(A1766,COPOMs!B:E,4)+prêmio_de_risco)</f>
        <v/>
      </c>
      <c r="F1766" s="3" t="str">
        <f>IF(Table1[[#This Row],[Tesouro Selic: Cenário 1]]="","",(E1766+1)^(1/252))</f>
        <v/>
      </c>
      <c r="G1766" s="2" t="str">
        <f>IF(Table1[[#This Row],[Column4]]="","",(1+G1765)*(F1766)-1)</f>
        <v/>
      </c>
      <c r="H1766" s="1" t="str">
        <f>IF(Table1[[#This Row],[Column1]]="","",VLOOKUP(A1766,COPOMs!B:H,7)+prêmio_de_risco)</f>
        <v/>
      </c>
      <c r="I1766" s="3" t="str">
        <f>IF(Table1[[#This Row],[Tesouro Selic: Cenário 2]]="","",(H1766+1)^(1/252))</f>
        <v/>
      </c>
      <c r="J1766" s="2" t="str">
        <f>IF(Table1[[#This Row],[Column6]]="","",(1+J1765)*(I1766)-1)</f>
        <v/>
      </c>
      <c r="K1766" s="1" t="str">
        <f>IF(Table1[[#This Row],[Column1]]="","",VLOOKUP(A1766,COPOMs!B:K,10)+prêmio_de_risco)</f>
        <v/>
      </c>
      <c r="L1766" s="3" t="str">
        <f>IF(Table1[[#This Row],[Tesouro Selic: Cenário 3]]="","",(K1766+1)^(1/252))</f>
        <v/>
      </c>
      <c r="M1766" s="2" t="str">
        <f>IF(Table1[[#This Row],[Column8]]="","",(1+M1765)*(L1766)-1)</f>
        <v/>
      </c>
    </row>
    <row r="1767" spans="1:13" x14ac:dyDescent="0.25">
      <c r="A1767" s="15" t="str">
        <f t="shared" si="54"/>
        <v/>
      </c>
      <c r="B1767" s="25" t="str">
        <f t="shared" si="55"/>
        <v/>
      </c>
      <c r="C1767" s="3" t="str">
        <f>IF(Table1[[#This Row],[Tesouro Prefixado]]="","",(B1767+1)^(1/252))</f>
        <v/>
      </c>
      <c r="D1767" s="2" t="str">
        <f>IF(Table1[[#This Row],[Column2]]="","",(1+D1766)*(C1767)-1)</f>
        <v/>
      </c>
      <c r="E1767" s="1" t="str">
        <f>IF(Table1[[#This Row],[Column1]]="","",VLOOKUP(A1767,COPOMs!B:E,4)+prêmio_de_risco)</f>
        <v/>
      </c>
      <c r="F1767" s="3" t="str">
        <f>IF(Table1[[#This Row],[Tesouro Selic: Cenário 1]]="","",(E1767+1)^(1/252))</f>
        <v/>
      </c>
      <c r="G1767" s="2" t="str">
        <f>IF(Table1[[#This Row],[Column4]]="","",(1+G1766)*(F1767)-1)</f>
        <v/>
      </c>
      <c r="H1767" s="1" t="str">
        <f>IF(Table1[[#This Row],[Column1]]="","",VLOOKUP(A1767,COPOMs!B:H,7)+prêmio_de_risco)</f>
        <v/>
      </c>
      <c r="I1767" s="3" t="str">
        <f>IF(Table1[[#This Row],[Tesouro Selic: Cenário 2]]="","",(H1767+1)^(1/252))</f>
        <v/>
      </c>
      <c r="J1767" s="2" t="str">
        <f>IF(Table1[[#This Row],[Column6]]="","",(1+J1766)*(I1767)-1)</f>
        <v/>
      </c>
      <c r="K1767" s="1" t="str">
        <f>IF(Table1[[#This Row],[Column1]]="","",VLOOKUP(A1767,COPOMs!B:K,10)+prêmio_de_risco)</f>
        <v/>
      </c>
      <c r="L1767" s="3" t="str">
        <f>IF(Table1[[#This Row],[Tesouro Selic: Cenário 3]]="","",(K1767+1)^(1/252))</f>
        <v/>
      </c>
      <c r="M1767" s="2" t="str">
        <f>IF(Table1[[#This Row],[Column8]]="","",(1+M1766)*(L1767)-1)</f>
        <v/>
      </c>
    </row>
    <row r="1768" spans="1:13" x14ac:dyDescent="0.25">
      <c r="A1768" s="15" t="str">
        <f t="shared" si="54"/>
        <v/>
      </c>
      <c r="B1768" s="25" t="str">
        <f t="shared" si="55"/>
        <v/>
      </c>
      <c r="C1768" s="3" t="str">
        <f>IF(Table1[[#This Row],[Tesouro Prefixado]]="","",(B1768+1)^(1/252))</f>
        <v/>
      </c>
      <c r="D1768" s="2" t="str">
        <f>IF(Table1[[#This Row],[Column2]]="","",(1+D1767)*(C1768)-1)</f>
        <v/>
      </c>
      <c r="E1768" s="1" t="str">
        <f>IF(Table1[[#This Row],[Column1]]="","",VLOOKUP(A1768,COPOMs!B:E,4)+prêmio_de_risco)</f>
        <v/>
      </c>
      <c r="F1768" s="3" t="str">
        <f>IF(Table1[[#This Row],[Tesouro Selic: Cenário 1]]="","",(E1768+1)^(1/252))</f>
        <v/>
      </c>
      <c r="G1768" s="2" t="str">
        <f>IF(Table1[[#This Row],[Column4]]="","",(1+G1767)*(F1768)-1)</f>
        <v/>
      </c>
      <c r="H1768" s="1" t="str">
        <f>IF(Table1[[#This Row],[Column1]]="","",VLOOKUP(A1768,COPOMs!B:H,7)+prêmio_de_risco)</f>
        <v/>
      </c>
      <c r="I1768" s="3" t="str">
        <f>IF(Table1[[#This Row],[Tesouro Selic: Cenário 2]]="","",(H1768+1)^(1/252))</f>
        <v/>
      </c>
      <c r="J1768" s="2" t="str">
        <f>IF(Table1[[#This Row],[Column6]]="","",(1+J1767)*(I1768)-1)</f>
        <v/>
      </c>
      <c r="K1768" s="1" t="str">
        <f>IF(Table1[[#This Row],[Column1]]="","",VLOOKUP(A1768,COPOMs!B:K,10)+prêmio_de_risco)</f>
        <v/>
      </c>
      <c r="L1768" s="3" t="str">
        <f>IF(Table1[[#This Row],[Tesouro Selic: Cenário 3]]="","",(K1768+1)^(1/252))</f>
        <v/>
      </c>
      <c r="M1768" s="2" t="str">
        <f>IF(Table1[[#This Row],[Column8]]="","",(1+M1767)*(L1768)-1)</f>
        <v/>
      </c>
    </row>
    <row r="1769" spans="1:13" x14ac:dyDescent="0.25">
      <c r="A1769" s="15" t="str">
        <f t="shared" si="54"/>
        <v/>
      </c>
      <c r="B1769" s="25" t="str">
        <f t="shared" si="55"/>
        <v/>
      </c>
      <c r="C1769" s="3" t="str">
        <f>IF(Table1[[#This Row],[Tesouro Prefixado]]="","",(B1769+1)^(1/252))</f>
        <v/>
      </c>
      <c r="D1769" s="2" t="str">
        <f>IF(Table1[[#This Row],[Column2]]="","",(1+D1768)*(C1769)-1)</f>
        <v/>
      </c>
      <c r="E1769" s="1" t="str">
        <f>IF(Table1[[#This Row],[Column1]]="","",VLOOKUP(A1769,COPOMs!B:E,4)+prêmio_de_risco)</f>
        <v/>
      </c>
      <c r="F1769" s="3" t="str">
        <f>IF(Table1[[#This Row],[Tesouro Selic: Cenário 1]]="","",(E1769+1)^(1/252))</f>
        <v/>
      </c>
      <c r="G1769" s="2" t="str">
        <f>IF(Table1[[#This Row],[Column4]]="","",(1+G1768)*(F1769)-1)</f>
        <v/>
      </c>
      <c r="H1769" s="1" t="str">
        <f>IF(Table1[[#This Row],[Column1]]="","",VLOOKUP(A1769,COPOMs!B:H,7)+prêmio_de_risco)</f>
        <v/>
      </c>
      <c r="I1769" s="3" t="str">
        <f>IF(Table1[[#This Row],[Tesouro Selic: Cenário 2]]="","",(H1769+1)^(1/252))</f>
        <v/>
      </c>
      <c r="J1769" s="2" t="str">
        <f>IF(Table1[[#This Row],[Column6]]="","",(1+J1768)*(I1769)-1)</f>
        <v/>
      </c>
      <c r="K1769" s="1" t="str">
        <f>IF(Table1[[#This Row],[Column1]]="","",VLOOKUP(A1769,COPOMs!B:K,10)+prêmio_de_risco)</f>
        <v/>
      </c>
      <c r="L1769" s="3" t="str">
        <f>IF(Table1[[#This Row],[Tesouro Selic: Cenário 3]]="","",(K1769+1)^(1/252))</f>
        <v/>
      </c>
      <c r="M1769" s="2" t="str">
        <f>IF(Table1[[#This Row],[Column8]]="","",(1+M1768)*(L1769)-1)</f>
        <v/>
      </c>
    </row>
    <row r="1770" spans="1:13" x14ac:dyDescent="0.25">
      <c r="A1770" s="15" t="str">
        <f t="shared" si="54"/>
        <v/>
      </c>
      <c r="B1770" s="25" t="str">
        <f t="shared" si="55"/>
        <v/>
      </c>
      <c r="C1770" s="3" t="str">
        <f>IF(Table1[[#This Row],[Tesouro Prefixado]]="","",(B1770+1)^(1/252))</f>
        <v/>
      </c>
      <c r="D1770" s="2" t="str">
        <f>IF(Table1[[#This Row],[Column2]]="","",(1+D1769)*(C1770)-1)</f>
        <v/>
      </c>
      <c r="E1770" s="1" t="str">
        <f>IF(Table1[[#This Row],[Column1]]="","",VLOOKUP(A1770,COPOMs!B:E,4)+prêmio_de_risco)</f>
        <v/>
      </c>
      <c r="F1770" s="3" t="str">
        <f>IF(Table1[[#This Row],[Tesouro Selic: Cenário 1]]="","",(E1770+1)^(1/252))</f>
        <v/>
      </c>
      <c r="G1770" s="2" t="str">
        <f>IF(Table1[[#This Row],[Column4]]="","",(1+G1769)*(F1770)-1)</f>
        <v/>
      </c>
      <c r="H1770" s="1" t="str">
        <f>IF(Table1[[#This Row],[Column1]]="","",VLOOKUP(A1770,COPOMs!B:H,7)+prêmio_de_risco)</f>
        <v/>
      </c>
      <c r="I1770" s="3" t="str">
        <f>IF(Table1[[#This Row],[Tesouro Selic: Cenário 2]]="","",(H1770+1)^(1/252))</f>
        <v/>
      </c>
      <c r="J1770" s="2" t="str">
        <f>IF(Table1[[#This Row],[Column6]]="","",(1+J1769)*(I1770)-1)</f>
        <v/>
      </c>
      <c r="K1770" s="1" t="str">
        <f>IF(Table1[[#This Row],[Column1]]="","",VLOOKUP(A1770,COPOMs!B:K,10)+prêmio_de_risco)</f>
        <v/>
      </c>
      <c r="L1770" s="3" t="str">
        <f>IF(Table1[[#This Row],[Tesouro Selic: Cenário 3]]="","",(K1770+1)^(1/252))</f>
        <v/>
      </c>
      <c r="M1770" s="2" t="str">
        <f>IF(Table1[[#This Row],[Column8]]="","",(1+M1769)*(L1770)-1)</f>
        <v/>
      </c>
    </row>
    <row r="1771" spans="1:13" x14ac:dyDescent="0.25">
      <c r="A1771" s="15" t="str">
        <f t="shared" si="54"/>
        <v/>
      </c>
      <c r="B1771" s="25" t="str">
        <f t="shared" si="55"/>
        <v/>
      </c>
      <c r="C1771" s="3" t="str">
        <f>IF(Table1[[#This Row],[Tesouro Prefixado]]="","",(B1771+1)^(1/252))</f>
        <v/>
      </c>
      <c r="D1771" s="2" t="str">
        <f>IF(Table1[[#This Row],[Column2]]="","",(1+D1770)*(C1771)-1)</f>
        <v/>
      </c>
      <c r="E1771" s="1" t="str">
        <f>IF(Table1[[#This Row],[Column1]]="","",VLOOKUP(A1771,COPOMs!B:E,4)+prêmio_de_risco)</f>
        <v/>
      </c>
      <c r="F1771" s="3" t="str">
        <f>IF(Table1[[#This Row],[Tesouro Selic: Cenário 1]]="","",(E1771+1)^(1/252))</f>
        <v/>
      </c>
      <c r="G1771" s="2" t="str">
        <f>IF(Table1[[#This Row],[Column4]]="","",(1+G1770)*(F1771)-1)</f>
        <v/>
      </c>
      <c r="H1771" s="1" t="str">
        <f>IF(Table1[[#This Row],[Column1]]="","",VLOOKUP(A1771,COPOMs!B:H,7)+prêmio_de_risco)</f>
        <v/>
      </c>
      <c r="I1771" s="3" t="str">
        <f>IF(Table1[[#This Row],[Tesouro Selic: Cenário 2]]="","",(H1771+1)^(1/252))</f>
        <v/>
      </c>
      <c r="J1771" s="2" t="str">
        <f>IF(Table1[[#This Row],[Column6]]="","",(1+J1770)*(I1771)-1)</f>
        <v/>
      </c>
      <c r="K1771" s="1" t="str">
        <f>IF(Table1[[#This Row],[Column1]]="","",VLOOKUP(A1771,COPOMs!B:K,10)+prêmio_de_risco)</f>
        <v/>
      </c>
      <c r="L1771" s="3" t="str">
        <f>IF(Table1[[#This Row],[Tesouro Selic: Cenário 3]]="","",(K1771+1)^(1/252))</f>
        <v/>
      </c>
      <c r="M1771" s="2" t="str">
        <f>IF(Table1[[#This Row],[Column8]]="","",(1+M1770)*(L1771)-1)</f>
        <v/>
      </c>
    </row>
    <row r="1772" spans="1:13" x14ac:dyDescent="0.25">
      <c r="A1772" s="15" t="str">
        <f t="shared" si="54"/>
        <v/>
      </c>
      <c r="B1772" s="25" t="str">
        <f t="shared" si="55"/>
        <v/>
      </c>
      <c r="C1772" s="3" t="str">
        <f>IF(Table1[[#This Row],[Tesouro Prefixado]]="","",(B1772+1)^(1/252))</f>
        <v/>
      </c>
      <c r="D1772" s="2" t="str">
        <f>IF(Table1[[#This Row],[Column2]]="","",(1+D1771)*(C1772)-1)</f>
        <v/>
      </c>
      <c r="E1772" s="1" t="str">
        <f>IF(Table1[[#This Row],[Column1]]="","",VLOOKUP(A1772,COPOMs!B:E,4)+prêmio_de_risco)</f>
        <v/>
      </c>
      <c r="F1772" s="3" t="str">
        <f>IF(Table1[[#This Row],[Tesouro Selic: Cenário 1]]="","",(E1772+1)^(1/252))</f>
        <v/>
      </c>
      <c r="G1772" s="2" t="str">
        <f>IF(Table1[[#This Row],[Column4]]="","",(1+G1771)*(F1772)-1)</f>
        <v/>
      </c>
      <c r="H1772" s="1" t="str">
        <f>IF(Table1[[#This Row],[Column1]]="","",VLOOKUP(A1772,COPOMs!B:H,7)+prêmio_de_risco)</f>
        <v/>
      </c>
      <c r="I1772" s="3" t="str">
        <f>IF(Table1[[#This Row],[Tesouro Selic: Cenário 2]]="","",(H1772+1)^(1/252))</f>
        <v/>
      </c>
      <c r="J1772" s="2" t="str">
        <f>IF(Table1[[#This Row],[Column6]]="","",(1+J1771)*(I1772)-1)</f>
        <v/>
      </c>
      <c r="K1772" s="1" t="str">
        <f>IF(Table1[[#This Row],[Column1]]="","",VLOOKUP(A1772,COPOMs!B:K,10)+prêmio_de_risco)</f>
        <v/>
      </c>
      <c r="L1772" s="3" t="str">
        <f>IF(Table1[[#This Row],[Tesouro Selic: Cenário 3]]="","",(K1772+1)^(1/252))</f>
        <v/>
      </c>
      <c r="M1772" s="2" t="str">
        <f>IF(Table1[[#This Row],[Column8]]="","",(1+M1771)*(L1772)-1)</f>
        <v/>
      </c>
    </row>
    <row r="1773" spans="1:13" x14ac:dyDescent="0.25">
      <c r="A1773" s="15" t="str">
        <f t="shared" si="54"/>
        <v/>
      </c>
      <c r="B1773" s="25" t="str">
        <f t="shared" si="55"/>
        <v/>
      </c>
      <c r="C1773" s="3" t="str">
        <f>IF(Table1[[#This Row],[Tesouro Prefixado]]="","",(B1773+1)^(1/252))</f>
        <v/>
      </c>
      <c r="D1773" s="2" t="str">
        <f>IF(Table1[[#This Row],[Column2]]="","",(1+D1772)*(C1773)-1)</f>
        <v/>
      </c>
      <c r="E1773" s="1" t="str">
        <f>IF(Table1[[#This Row],[Column1]]="","",VLOOKUP(A1773,COPOMs!B:E,4)+prêmio_de_risco)</f>
        <v/>
      </c>
      <c r="F1773" s="3" t="str">
        <f>IF(Table1[[#This Row],[Tesouro Selic: Cenário 1]]="","",(E1773+1)^(1/252))</f>
        <v/>
      </c>
      <c r="G1773" s="2" t="str">
        <f>IF(Table1[[#This Row],[Column4]]="","",(1+G1772)*(F1773)-1)</f>
        <v/>
      </c>
      <c r="H1773" s="1" t="str">
        <f>IF(Table1[[#This Row],[Column1]]="","",VLOOKUP(A1773,COPOMs!B:H,7)+prêmio_de_risco)</f>
        <v/>
      </c>
      <c r="I1773" s="3" t="str">
        <f>IF(Table1[[#This Row],[Tesouro Selic: Cenário 2]]="","",(H1773+1)^(1/252))</f>
        <v/>
      </c>
      <c r="J1773" s="2" t="str">
        <f>IF(Table1[[#This Row],[Column6]]="","",(1+J1772)*(I1773)-1)</f>
        <v/>
      </c>
      <c r="K1773" s="1" t="str">
        <f>IF(Table1[[#This Row],[Column1]]="","",VLOOKUP(A1773,COPOMs!B:K,10)+prêmio_de_risco)</f>
        <v/>
      </c>
      <c r="L1773" s="3" t="str">
        <f>IF(Table1[[#This Row],[Tesouro Selic: Cenário 3]]="","",(K1773+1)^(1/252))</f>
        <v/>
      </c>
      <c r="M1773" s="2" t="str">
        <f>IF(Table1[[#This Row],[Column8]]="","",(1+M1772)*(L1773)-1)</f>
        <v/>
      </c>
    </row>
    <row r="1774" spans="1:13" x14ac:dyDescent="0.25">
      <c r="A1774" s="15" t="str">
        <f t="shared" si="54"/>
        <v/>
      </c>
      <c r="B1774" s="25" t="str">
        <f t="shared" si="55"/>
        <v/>
      </c>
      <c r="C1774" s="3" t="str">
        <f>IF(Table1[[#This Row],[Tesouro Prefixado]]="","",(B1774+1)^(1/252))</f>
        <v/>
      </c>
      <c r="D1774" s="2" t="str">
        <f>IF(Table1[[#This Row],[Column2]]="","",(1+D1773)*(C1774)-1)</f>
        <v/>
      </c>
      <c r="E1774" s="1" t="str">
        <f>IF(Table1[[#This Row],[Column1]]="","",VLOOKUP(A1774,COPOMs!B:E,4)+prêmio_de_risco)</f>
        <v/>
      </c>
      <c r="F1774" s="3" t="str">
        <f>IF(Table1[[#This Row],[Tesouro Selic: Cenário 1]]="","",(E1774+1)^(1/252))</f>
        <v/>
      </c>
      <c r="G1774" s="2" t="str">
        <f>IF(Table1[[#This Row],[Column4]]="","",(1+G1773)*(F1774)-1)</f>
        <v/>
      </c>
      <c r="H1774" s="1" t="str">
        <f>IF(Table1[[#This Row],[Column1]]="","",VLOOKUP(A1774,COPOMs!B:H,7)+prêmio_de_risco)</f>
        <v/>
      </c>
      <c r="I1774" s="3" t="str">
        <f>IF(Table1[[#This Row],[Tesouro Selic: Cenário 2]]="","",(H1774+1)^(1/252))</f>
        <v/>
      </c>
      <c r="J1774" s="2" t="str">
        <f>IF(Table1[[#This Row],[Column6]]="","",(1+J1773)*(I1774)-1)</f>
        <v/>
      </c>
      <c r="K1774" s="1" t="str">
        <f>IF(Table1[[#This Row],[Column1]]="","",VLOOKUP(A1774,COPOMs!B:K,10)+prêmio_de_risco)</f>
        <v/>
      </c>
      <c r="L1774" s="3" t="str">
        <f>IF(Table1[[#This Row],[Tesouro Selic: Cenário 3]]="","",(K1774+1)^(1/252))</f>
        <v/>
      </c>
      <c r="M1774" s="2" t="str">
        <f>IF(Table1[[#This Row],[Column8]]="","",(1+M1773)*(L1774)-1)</f>
        <v/>
      </c>
    </row>
    <row r="1775" spans="1:13" x14ac:dyDescent="0.25">
      <c r="A1775" s="15" t="str">
        <f t="shared" si="54"/>
        <v/>
      </c>
      <c r="B1775" s="25" t="str">
        <f t="shared" si="55"/>
        <v/>
      </c>
      <c r="C1775" s="3" t="str">
        <f>IF(Table1[[#This Row],[Tesouro Prefixado]]="","",(B1775+1)^(1/252))</f>
        <v/>
      </c>
      <c r="D1775" s="2" t="str">
        <f>IF(Table1[[#This Row],[Column2]]="","",(1+D1774)*(C1775)-1)</f>
        <v/>
      </c>
      <c r="E1775" s="1" t="str">
        <f>IF(Table1[[#This Row],[Column1]]="","",VLOOKUP(A1775,COPOMs!B:E,4)+prêmio_de_risco)</f>
        <v/>
      </c>
      <c r="F1775" s="3" t="str">
        <f>IF(Table1[[#This Row],[Tesouro Selic: Cenário 1]]="","",(E1775+1)^(1/252))</f>
        <v/>
      </c>
      <c r="G1775" s="2" t="str">
        <f>IF(Table1[[#This Row],[Column4]]="","",(1+G1774)*(F1775)-1)</f>
        <v/>
      </c>
      <c r="H1775" s="1" t="str">
        <f>IF(Table1[[#This Row],[Column1]]="","",VLOOKUP(A1775,COPOMs!B:H,7)+prêmio_de_risco)</f>
        <v/>
      </c>
      <c r="I1775" s="3" t="str">
        <f>IF(Table1[[#This Row],[Tesouro Selic: Cenário 2]]="","",(H1775+1)^(1/252))</f>
        <v/>
      </c>
      <c r="J1775" s="2" t="str">
        <f>IF(Table1[[#This Row],[Column6]]="","",(1+J1774)*(I1775)-1)</f>
        <v/>
      </c>
      <c r="K1775" s="1" t="str">
        <f>IF(Table1[[#This Row],[Column1]]="","",VLOOKUP(A1775,COPOMs!B:K,10)+prêmio_de_risco)</f>
        <v/>
      </c>
      <c r="L1775" s="3" t="str">
        <f>IF(Table1[[#This Row],[Tesouro Selic: Cenário 3]]="","",(K1775+1)^(1/252))</f>
        <v/>
      </c>
      <c r="M1775" s="2" t="str">
        <f>IF(Table1[[#This Row],[Column8]]="","",(1+M1774)*(L1775)-1)</f>
        <v/>
      </c>
    </row>
    <row r="1776" spans="1:13" x14ac:dyDescent="0.25">
      <c r="A1776" s="15" t="str">
        <f t="shared" si="54"/>
        <v/>
      </c>
      <c r="B1776" s="25" t="str">
        <f t="shared" si="55"/>
        <v/>
      </c>
      <c r="C1776" s="3" t="str">
        <f>IF(Table1[[#This Row],[Tesouro Prefixado]]="","",(B1776+1)^(1/252))</f>
        <v/>
      </c>
      <c r="D1776" s="2" t="str">
        <f>IF(Table1[[#This Row],[Column2]]="","",(1+D1775)*(C1776)-1)</f>
        <v/>
      </c>
      <c r="E1776" s="1" t="str">
        <f>IF(Table1[[#This Row],[Column1]]="","",VLOOKUP(A1776,COPOMs!B:E,4)+prêmio_de_risco)</f>
        <v/>
      </c>
      <c r="F1776" s="3" t="str">
        <f>IF(Table1[[#This Row],[Tesouro Selic: Cenário 1]]="","",(E1776+1)^(1/252))</f>
        <v/>
      </c>
      <c r="G1776" s="2" t="str">
        <f>IF(Table1[[#This Row],[Column4]]="","",(1+G1775)*(F1776)-1)</f>
        <v/>
      </c>
      <c r="H1776" s="1" t="str">
        <f>IF(Table1[[#This Row],[Column1]]="","",VLOOKUP(A1776,COPOMs!B:H,7)+prêmio_de_risco)</f>
        <v/>
      </c>
      <c r="I1776" s="3" t="str">
        <f>IF(Table1[[#This Row],[Tesouro Selic: Cenário 2]]="","",(H1776+1)^(1/252))</f>
        <v/>
      </c>
      <c r="J1776" s="2" t="str">
        <f>IF(Table1[[#This Row],[Column6]]="","",(1+J1775)*(I1776)-1)</f>
        <v/>
      </c>
      <c r="K1776" s="1" t="str">
        <f>IF(Table1[[#This Row],[Column1]]="","",VLOOKUP(A1776,COPOMs!B:K,10)+prêmio_de_risco)</f>
        <v/>
      </c>
      <c r="L1776" s="3" t="str">
        <f>IF(Table1[[#This Row],[Tesouro Selic: Cenário 3]]="","",(K1776+1)^(1/252))</f>
        <v/>
      </c>
      <c r="M1776" s="2" t="str">
        <f>IF(Table1[[#This Row],[Column8]]="","",(1+M1775)*(L1776)-1)</f>
        <v/>
      </c>
    </row>
    <row r="1777" spans="1:13" x14ac:dyDescent="0.25">
      <c r="A1777" s="15" t="str">
        <f t="shared" si="54"/>
        <v/>
      </c>
      <c r="B1777" s="25" t="str">
        <f t="shared" si="55"/>
        <v/>
      </c>
      <c r="C1777" s="3" t="str">
        <f>IF(Table1[[#This Row],[Tesouro Prefixado]]="","",(B1777+1)^(1/252))</f>
        <v/>
      </c>
      <c r="D1777" s="2" t="str">
        <f>IF(Table1[[#This Row],[Column2]]="","",(1+D1776)*(C1777)-1)</f>
        <v/>
      </c>
      <c r="E1777" s="1" t="str">
        <f>IF(Table1[[#This Row],[Column1]]="","",VLOOKUP(A1777,COPOMs!B:E,4)+prêmio_de_risco)</f>
        <v/>
      </c>
      <c r="F1777" s="3" t="str">
        <f>IF(Table1[[#This Row],[Tesouro Selic: Cenário 1]]="","",(E1777+1)^(1/252))</f>
        <v/>
      </c>
      <c r="G1777" s="2" t="str">
        <f>IF(Table1[[#This Row],[Column4]]="","",(1+G1776)*(F1777)-1)</f>
        <v/>
      </c>
      <c r="H1777" s="1" t="str">
        <f>IF(Table1[[#This Row],[Column1]]="","",VLOOKUP(A1777,COPOMs!B:H,7)+prêmio_de_risco)</f>
        <v/>
      </c>
      <c r="I1777" s="3" t="str">
        <f>IF(Table1[[#This Row],[Tesouro Selic: Cenário 2]]="","",(H1777+1)^(1/252))</f>
        <v/>
      </c>
      <c r="J1777" s="2" t="str">
        <f>IF(Table1[[#This Row],[Column6]]="","",(1+J1776)*(I1777)-1)</f>
        <v/>
      </c>
      <c r="K1777" s="1" t="str">
        <f>IF(Table1[[#This Row],[Column1]]="","",VLOOKUP(A1777,COPOMs!B:K,10)+prêmio_de_risco)</f>
        <v/>
      </c>
      <c r="L1777" s="3" t="str">
        <f>IF(Table1[[#This Row],[Tesouro Selic: Cenário 3]]="","",(K1777+1)^(1/252))</f>
        <v/>
      </c>
      <c r="M1777" s="2" t="str">
        <f>IF(Table1[[#This Row],[Column8]]="","",(1+M1776)*(L1777)-1)</f>
        <v/>
      </c>
    </row>
    <row r="1778" spans="1:13" x14ac:dyDescent="0.25">
      <c r="A1778" s="15" t="str">
        <f t="shared" si="54"/>
        <v/>
      </c>
      <c r="B1778" s="25" t="str">
        <f t="shared" si="55"/>
        <v/>
      </c>
      <c r="C1778" s="3" t="str">
        <f>IF(Table1[[#This Row],[Tesouro Prefixado]]="","",(B1778+1)^(1/252))</f>
        <v/>
      </c>
      <c r="D1778" s="2" t="str">
        <f>IF(Table1[[#This Row],[Column2]]="","",(1+D1777)*(C1778)-1)</f>
        <v/>
      </c>
      <c r="E1778" s="1" t="str">
        <f>IF(Table1[[#This Row],[Column1]]="","",VLOOKUP(A1778,COPOMs!B:E,4)+prêmio_de_risco)</f>
        <v/>
      </c>
      <c r="F1778" s="3" t="str">
        <f>IF(Table1[[#This Row],[Tesouro Selic: Cenário 1]]="","",(E1778+1)^(1/252))</f>
        <v/>
      </c>
      <c r="G1778" s="2" t="str">
        <f>IF(Table1[[#This Row],[Column4]]="","",(1+G1777)*(F1778)-1)</f>
        <v/>
      </c>
      <c r="H1778" s="1" t="str">
        <f>IF(Table1[[#This Row],[Column1]]="","",VLOOKUP(A1778,COPOMs!B:H,7)+prêmio_de_risco)</f>
        <v/>
      </c>
      <c r="I1778" s="3" t="str">
        <f>IF(Table1[[#This Row],[Tesouro Selic: Cenário 2]]="","",(H1778+1)^(1/252))</f>
        <v/>
      </c>
      <c r="J1778" s="2" t="str">
        <f>IF(Table1[[#This Row],[Column6]]="","",(1+J1777)*(I1778)-1)</f>
        <v/>
      </c>
      <c r="K1778" s="1" t="str">
        <f>IF(Table1[[#This Row],[Column1]]="","",VLOOKUP(A1778,COPOMs!B:K,10)+prêmio_de_risco)</f>
        <v/>
      </c>
      <c r="L1778" s="3" t="str">
        <f>IF(Table1[[#This Row],[Tesouro Selic: Cenário 3]]="","",(K1778+1)^(1/252))</f>
        <v/>
      </c>
      <c r="M1778" s="2" t="str">
        <f>IF(Table1[[#This Row],[Column8]]="","",(1+M1777)*(L1778)-1)</f>
        <v/>
      </c>
    </row>
    <row r="1779" spans="1:13" x14ac:dyDescent="0.25">
      <c r="A1779" s="15" t="str">
        <f t="shared" si="54"/>
        <v/>
      </c>
      <c r="B1779" s="25" t="str">
        <f t="shared" si="55"/>
        <v/>
      </c>
      <c r="C1779" s="3" t="str">
        <f>IF(Table1[[#This Row],[Tesouro Prefixado]]="","",(B1779+1)^(1/252))</f>
        <v/>
      </c>
      <c r="D1779" s="2" t="str">
        <f>IF(Table1[[#This Row],[Column2]]="","",(1+D1778)*(C1779)-1)</f>
        <v/>
      </c>
      <c r="E1779" s="1" t="str">
        <f>IF(Table1[[#This Row],[Column1]]="","",VLOOKUP(A1779,COPOMs!B:E,4)+prêmio_de_risco)</f>
        <v/>
      </c>
      <c r="F1779" s="3" t="str">
        <f>IF(Table1[[#This Row],[Tesouro Selic: Cenário 1]]="","",(E1779+1)^(1/252))</f>
        <v/>
      </c>
      <c r="G1779" s="2" t="str">
        <f>IF(Table1[[#This Row],[Column4]]="","",(1+G1778)*(F1779)-1)</f>
        <v/>
      </c>
      <c r="H1779" s="1" t="str">
        <f>IF(Table1[[#This Row],[Column1]]="","",VLOOKUP(A1779,COPOMs!B:H,7)+prêmio_de_risco)</f>
        <v/>
      </c>
      <c r="I1779" s="3" t="str">
        <f>IF(Table1[[#This Row],[Tesouro Selic: Cenário 2]]="","",(H1779+1)^(1/252))</f>
        <v/>
      </c>
      <c r="J1779" s="2" t="str">
        <f>IF(Table1[[#This Row],[Column6]]="","",(1+J1778)*(I1779)-1)</f>
        <v/>
      </c>
      <c r="K1779" s="1" t="str">
        <f>IF(Table1[[#This Row],[Column1]]="","",VLOOKUP(A1779,COPOMs!B:K,10)+prêmio_de_risco)</f>
        <v/>
      </c>
      <c r="L1779" s="3" t="str">
        <f>IF(Table1[[#This Row],[Tesouro Selic: Cenário 3]]="","",(K1779+1)^(1/252))</f>
        <v/>
      </c>
      <c r="M1779" s="2" t="str">
        <f>IF(Table1[[#This Row],[Column8]]="","",(1+M1778)*(L1779)-1)</f>
        <v/>
      </c>
    </row>
    <row r="1780" spans="1:13" x14ac:dyDescent="0.25">
      <c r="A1780" s="15" t="str">
        <f t="shared" si="54"/>
        <v/>
      </c>
      <c r="B1780" s="25" t="str">
        <f t="shared" si="55"/>
        <v/>
      </c>
      <c r="C1780" s="3" t="str">
        <f>IF(Table1[[#This Row],[Tesouro Prefixado]]="","",(B1780+1)^(1/252))</f>
        <v/>
      </c>
      <c r="D1780" s="2" t="str">
        <f>IF(Table1[[#This Row],[Column2]]="","",(1+D1779)*(C1780)-1)</f>
        <v/>
      </c>
      <c r="E1780" s="1" t="str">
        <f>IF(Table1[[#This Row],[Column1]]="","",VLOOKUP(A1780,COPOMs!B:E,4)+prêmio_de_risco)</f>
        <v/>
      </c>
      <c r="F1780" s="3" t="str">
        <f>IF(Table1[[#This Row],[Tesouro Selic: Cenário 1]]="","",(E1780+1)^(1/252))</f>
        <v/>
      </c>
      <c r="G1780" s="2" t="str">
        <f>IF(Table1[[#This Row],[Column4]]="","",(1+G1779)*(F1780)-1)</f>
        <v/>
      </c>
      <c r="H1780" s="1" t="str">
        <f>IF(Table1[[#This Row],[Column1]]="","",VLOOKUP(A1780,COPOMs!B:H,7)+prêmio_de_risco)</f>
        <v/>
      </c>
      <c r="I1780" s="3" t="str">
        <f>IF(Table1[[#This Row],[Tesouro Selic: Cenário 2]]="","",(H1780+1)^(1/252))</f>
        <v/>
      </c>
      <c r="J1780" s="2" t="str">
        <f>IF(Table1[[#This Row],[Column6]]="","",(1+J1779)*(I1780)-1)</f>
        <v/>
      </c>
      <c r="K1780" s="1" t="str">
        <f>IF(Table1[[#This Row],[Column1]]="","",VLOOKUP(A1780,COPOMs!B:K,10)+prêmio_de_risco)</f>
        <v/>
      </c>
      <c r="L1780" s="3" t="str">
        <f>IF(Table1[[#This Row],[Tesouro Selic: Cenário 3]]="","",(K1780+1)^(1/252))</f>
        <v/>
      </c>
      <c r="M1780" s="2" t="str">
        <f>IF(Table1[[#This Row],[Column8]]="","",(1+M1779)*(L1780)-1)</f>
        <v/>
      </c>
    </row>
    <row r="1781" spans="1:13" x14ac:dyDescent="0.25">
      <c r="A1781" s="15" t="str">
        <f t="shared" si="54"/>
        <v/>
      </c>
      <c r="B1781" s="25" t="str">
        <f t="shared" si="55"/>
        <v/>
      </c>
      <c r="C1781" s="3" t="str">
        <f>IF(Table1[[#This Row],[Tesouro Prefixado]]="","",(B1781+1)^(1/252))</f>
        <v/>
      </c>
      <c r="D1781" s="2" t="str">
        <f>IF(Table1[[#This Row],[Column2]]="","",(1+D1780)*(C1781)-1)</f>
        <v/>
      </c>
      <c r="E1781" s="1" t="str">
        <f>IF(Table1[[#This Row],[Column1]]="","",VLOOKUP(A1781,COPOMs!B:E,4)+prêmio_de_risco)</f>
        <v/>
      </c>
      <c r="F1781" s="3" t="str">
        <f>IF(Table1[[#This Row],[Tesouro Selic: Cenário 1]]="","",(E1781+1)^(1/252))</f>
        <v/>
      </c>
      <c r="G1781" s="2" t="str">
        <f>IF(Table1[[#This Row],[Column4]]="","",(1+G1780)*(F1781)-1)</f>
        <v/>
      </c>
      <c r="H1781" s="1" t="str">
        <f>IF(Table1[[#This Row],[Column1]]="","",VLOOKUP(A1781,COPOMs!B:H,7)+prêmio_de_risco)</f>
        <v/>
      </c>
      <c r="I1781" s="3" t="str">
        <f>IF(Table1[[#This Row],[Tesouro Selic: Cenário 2]]="","",(H1781+1)^(1/252))</f>
        <v/>
      </c>
      <c r="J1781" s="2" t="str">
        <f>IF(Table1[[#This Row],[Column6]]="","",(1+J1780)*(I1781)-1)</f>
        <v/>
      </c>
      <c r="K1781" s="1" t="str">
        <f>IF(Table1[[#This Row],[Column1]]="","",VLOOKUP(A1781,COPOMs!B:K,10)+prêmio_de_risco)</f>
        <v/>
      </c>
      <c r="L1781" s="3" t="str">
        <f>IF(Table1[[#This Row],[Tesouro Selic: Cenário 3]]="","",(K1781+1)^(1/252))</f>
        <v/>
      </c>
      <c r="M1781" s="2" t="str">
        <f>IF(Table1[[#This Row],[Column8]]="","",(1+M1780)*(L1781)-1)</f>
        <v/>
      </c>
    </row>
    <row r="1782" spans="1:13" x14ac:dyDescent="0.25">
      <c r="A1782" s="15" t="str">
        <f t="shared" si="54"/>
        <v/>
      </c>
      <c r="B1782" s="25" t="str">
        <f t="shared" si="55"/>
        <v/>
      </c>
      <c r="C1782" s="3" t="str">
        <f>IF(Table1[[#This Row],[Tesouro Prefixado]]="","",(B1782+1)^(1/252))</f>
        <v/>
      </c>
      <c r="D1782" s="2" t="str">
        <f>IF(Table1[[#This Row],[Column2]]="","",(1+D1781)*(C1782)-1)</f>
        <v/>
      </c>
      <c r="E1782" s="1" t="str">
        <f>IF(Table1[[#This Row],[Column1]]="","",VLOOKUP(A1782,COPOMs!B:E,4)+prêmio_de_risco)</f>
        <v/>
      </c>
      <c r="F1782" s="3" t="str">
        <f>IF(Table1[[#This Row],[Tesouro Selic: Cenário 1]]="","",(E1782+1)^(1/252))</f>
        <v/>
      </c>
      <c r="G1782" s="2" t="str">
        <f>IF(Table1[[#This Row],[Column4]]="","",(1+G1781)*(F1782)-1)</f>
        <v/>
      </c>
      <c r="H1782" s="1" t="str">
        <f>IF(Table1[[#This Row],[Column1]]="","",VLOOKUP(A1782,COPOMs!B:H,7)+prêmio_de_risco)</f>
        <v/>
      </c>
      <c r="I1782" s="3" t="str">
        <f>IF(Table1[[#This Row],[Tesouro Selic: Cenário 2]]="","",(H1782+1)^(1/252))</f>
        <v/>
      </c>
      <c r="J1782" s="2" t="str">
        <f>IF(Table1[[#This Row],[Column6]]="","",(1+J1781)*(I1782)-1)</f>
        <v/>
      </c>
      <c r="K1782" s="1" t="str">
        <f>IF(Table1[[#This Row],[Column1]]="","",VLOOKUP(A1782,COPOMs!B:K,10)+prêmio_de_risco)</f>
        <v/>
      </c>
      <c r="L1782" s="3" t="str">
        <f>IF(Table1[[#This Row],[Tesouro Selic: Cenário 3]]="","",(K1782+1)^(1/252))</f>
        <v/>
      </c>
      <c r="M1782" s="2" t="str">
        <f>IF(Table1[[#This Row],[Column8]]="","",(1+M1781)*(L1782)-1)</f>
        <v/>
      </c>
    </row>
    <row r="1783" spans="1:13" x14ac:dyDescent="0.25">
      <c r="A1783" s="15" t="str">
        <f t="shared" si="54"/>
        <v/>
      </c>
      <c r="B1783" s="25" t="str">
        <f t="shared" si="55"/>
        <v/>
      </c>
      <c r="C1783" s="3" t="str">
        <f>IF(Table1[[#This Row],[Tesouro Prefixado]]="","",(B1783+1)^(1/252))</f>
        <v/>
      </c>
      <c r="D1783" s="2" t="str">
        <f>IF(Table1[[#This Row],[Column2]]="","",(1+D1782)*(C1783)-1)</f>
        <v/>
      </c>
      <c r="E1783" s="1" t="str">
        <f>IF(Table1[[#This Row],[Column1]]="","",VLOOKUP(A1783,COPOMs!B:E,4)+prêmio_de_risco)</f>
        <v/>
      </c>
      <c r="F1783" s="3" t="str">
        <f>IF(Table1[[#This Row],[Tesouro Selic: Cenário 1]]="","",(E1783+1)^(1/252))</f>
        <v/>
      </c>
      <c r="G1783" s="2" t="str">
        <f>IF(Table1[[#This Row],[Column4]]="","",(1+G1782)*(F1783)-1)</f>
        <v/>
      </c>
      <c r="H1783" s="1" t="str">
        <f>IF(Table1[[#This Row],[Column1]]="","",VLOOKUP(A1783,COPOMs!B:H,7)+prêmio_de_risco)</f>
        <v/>
      </c>
      <c r="I1783" s="3" t="str">
        <f>IF(Table1[[#This Row],[Tesouro Selic: Cenário 2]]="","",(H1783+1)^(1/252))</f>
        <v/>
      </c>
      <c r="J1783" s="2" t="str">
        <f>IF(Table1[[#This Row],[Column6]]="","",(1+J1782)*(I1783)-1)</f>
        <v/>
      </c>
      <c r="K1783" s="1" t="str">
        <f>IF(Table1[[#This Row],[Column1]]="","",VLOOKUP(A1783,COPOMs!B:K,10)+prêmio_de_risco)</f>
        <v/>
      </c>
      <c r="L1783" s="3" t="str">
        <f>IF(Table1[[#This Row],[Tesouro Selic: Cenário 3]]="","",(K1783+1)^(1/252))</f>
        <v/>
      </c>
      <c r="M1783" s="2" t="str">
        <f>IF(Table1[[#This Row],[Column8]]="","",(1+M1782)*(L1783)-1)</f>
        <v/>
      </c>
    </row>
    <row r="1784" spans="1:13" x14ac:dyDescent="0.25">
      <c r="A1784" s="15" t="str">
        <f t="shared" si="54"/>
        <v/>
      </c>
      <c r="B1784" s="25" t="str">
        <f t="shared" si="55"/>
        <v/>
      </c>
      <c r="C1784" s="3" t="str">
        <f>IF(Table1[[#This Row],[Tesouro Prefixado]]="","",(B1784+1)^(1/252))</f>
        <v/>
      </c>
      <c r="D1784" s="2" t="str">
        <f>IF(Table1[[#This Row],[Column2]]="","",(1+D1783)*(C1784)-1)</f>
        <v/>
      </c>
      <c r="E1784" s="1" t="str">
        <f>IF(Table1[[#This Row],[Column1]]="","",VLOOKUP(A1784,COPOMs!B:E,4)+prêmio_de_risco)</f>
        <v/>
      </c>
      <c r="F1784" s="3" t="str">
        <f>IF(Table1[[#This Row],[Tesouro Selic: Cenário 1]]="","",(E1784+1)^(1/252))</f>
        <v/>
      </c>
      <c r="G1784" s="2" t="str">
        <f>IF(Table1[[#This Row],[Column4]]="","",(1+G1783)*(F1784)-1)</f>
        <v/>
      </c>
      <c r="H1784" s="1" t="str">
        <f>IF(Table1[[#This Row],[Column1]]="","",VLOOKUP(A1784,COPOMs!B:H,7)+prêmio_de_risco)</f>
        <v/>
      </c>
      <c r="I1784" s="3" t="str">
        <f>IF(Table1[[#This Row],[Tesouro Selic: Cenário 2]]="","",(H1784+1)^(1/252))</f>
        <v/>
      </c>
      <c r="J1784" s="2" t="str">
        <f>IF(Table1[[#This Row],[Column6]]="","",(1+J1783)*(I1784)-1)</f>
        <v/>
      </c>
      <c r="K1784" s="1" t="str">
        <f>IF(Table1[[#This Row],[Column1]]="","",VLOOKUP(A1784,COPOMs!B:K,10)+prêmio_de_risco)</f>
        <v/>
      </c>
      <c r="L1784" s="3" t="str">
        <f>IF(Table1[[#This Row],[Tesouro Selic: Cenário 3]]="","",(K1784+1)^(1/252))</f>
        <v/>
      </c>
      <c r="M1784" s="2" t="str">
        <f>IF(Table1[[#This Row],[Column8]]="","",(1+M1783)*(L1784)-1)</f>
        <v/>
      </c>
    </row>
    <row r="1785" spans="1:13" x14ac:dyDescent="0.25">
      <c r="A1785" s="15" t="str">
        <f t="shared" si="54"/>
        <v/>
      </c>
      <c r="B1785" s="25" t="str">
        <f t="shared" si="55"/>
        <v/>
      </c>
      <c r="C1785" s="3" t="str">
        <f>IF(Table1[[#This Row],[Tesouro Prefixado]]="","",(B1785+1)^(1/252))</f>
        <v/>
      </c>
      <c r="D1785" s="2" t="str">
        <f>IF(Table1[[#This Row],[Column2]]="","",(1+D1784)*(C1785)-1)</f>
        <v/>
      </c>
      <c r="E1785" s="1" t="str">
        <f>IF(Table1[[#This Row],[Column1]]="","",VLOOKUP(A1785,COPOMs!B:E,4)+prêmio_de_risco)</f>
        <v/>
      </c>
      <c r="F1785" s="3" t="str">
        <f>IF(Table1[[#This Row],[Tesouro Selic: Cenário 1]]="","",(E1785+1)^(1/252))</f>
        <v/>
      </c>
      <c r="G1785" s="2" t="str">
        <f>IF(Table1[[#This Row],[Column4]]="","",(1+G1784)*(F1785)-1)</f>
        <v/>
      </c>
      <c r="H1785" s="1" t="str">
        <f>IF(Table1[[#This Row],[Column1]]="","",VLOOKUP(A1785,COPOMs!B:H,7)+prêmio_de_risco)</f>
        <v/>
      </c>
      <c r="I1785" s="3" t="str">
        <f>IF(Table1[[#This Row],[Tesouro Selic: Cenário 2]]="","",(H1785+1)^(1/252))</f>
        <v/>
      </c>
      <c r="J1785" s="2" t="str">
        <f>IF(Table1[[#This Row],[Column6]]="","",(1+J1784)*(I1785)-1)</f>
        <v/>
      </c>
      <c r="K1785" s="1" t="str">
        <f>IF(Table1[[#This Row],[Column1]]="","",VLOOKUP(A1785,COPOMs!B:K,10)+prêmio_de_risco)</f>
        <v/>
      </c>
      <c r="L1785" s="3" t="str">
        <f>IF(Table1[[#This Row],[Tesouro Selic: Cenário 3]]="","",(K1785+1)^(1/252))</f>
        <v/>
      </c>
      <c r="M1785" s="2" t="str">
        <f>IF(Table1[[#This Row],[Column8]]="","",(1+M1784)*(L1785)-1)</f>
        <v/>
      </c>
    </row>
    <row r="1786" spans="1:13" x14ac:dyDescent="0.25">
      <c r="A1786" s="15" t="str">
        <f t="shared" si="54"/>
        <v/>
      </c>
      <c r="B1786" s="25" t="str">
        <f t="shared" si="55"/>
        <v/>
      </c>
      <c r="C1786" s="3" t="str">
        <f>IF(Table1[[#This Row],[Tesouro Prefixado]]="","",(B1786+1)^(1/252))</f>
        <v/>
      </c>
      <c r="D1786" s="2" t="str">
        <f>IF(Table1[[#This Row],[Column2]]="","",(1+D1785)*(C1786)-1)</f>
        <v/>
      </c>
      <c r="E1786" s="1" t="str">
        <f>IF(Table1[[#This Row],[Column1]]="","",VLOOKUP(A1786,COPOMs!B:E,4)+prêmio_de_risco)</f>
        <v/>
      </c>
      <c r="F1786" s="3" t="str">
        <f>IF(Table1[[#This Row],[Tesouro Selic: Cenário 1]]="","",(E1786+1)^(1/252))</f>
        <v/>
      </c>
      <c r="G1786" s="2" t="str">
        <f>IF(Table1[[#This Row],[Column4]]="","",(1+G1785)*(F1786)-1)</f>
        <v/>
      </c>
      <c r="H1786" s="1" t="str">
        <f>IF(Table1[[#This Row],[Column1]]="","",VLOOKUP(A1786,COPOMs!B:H,7)+prêmio_de_risco)</f>
        <v/>
      </c>
      <c r="I1786" s="3" t="str">
        <f>IF(Table1[[#This Row],[Tesouro Selic: Cenário 2]]="","",(H1786+1)^(1/252))</f>
        <v/>
      </c>
      <c r="J1786" s="2" t="str">
        <f>IF(Table1[[#This Row],[Column6]]="","",(1+J1785)*(I1786)-1)</f>
        <v/>
      </c>
      <c r="K1786" s="1" t="str">
        <f>IF(Table1[[#This Row],[Column1]]="","",VLOOKUP(A1786,COPOMs!B:K,10)+prêmio_de_risco)</f>
        <v/>
      </c>
      <c r="L1786" s="3" t="str">
        <f>IF(Table1[[#This Row],[Tesouro Selic: Cenário 3]]="","",(K1786+1)^(1/252))</f>
        <v/>
      </c>
      <c r="M1786" s="2" t="str">
        <f>IF(Table1[[#This Row],[Column8]]="","",(1+M1785)*(L1786)-1)</f>
        <v/>
      </c>
    </row>
    <row r="1787" spans="1:13" x14ac:dyDescent="0.25">
      <c r="A1787" s="15" t="str">
        <f t="shared" si="54"/>
        <v/>
      </c>
      <c r="B1787" s="25" t="str">
        <f t="shared" si="55"/>
        <v/>
      </c>
      <c r="C1787" s="3" t="str">
        <f>IF(Table1[[#This Row],[Tesouro Prefixado]]="","",(B1787+1)^(1/252))</f>
        <v/>
      </c>
      <c r="D1787" s="2" t="str">
        <f>IF(Table1[[#This Row],[Column2]]="","",(1+D1786)*(C1787)-1)</f>
        <v/>
      </c>
      <c r="E1787" s="1" t="str">
        <f>IF(Table1[[#This Row],[Column1]]="","",VLOOKUP(A1787,COPOMs!B:E,4)+prêmio_de_risco)</f>
        <v/>
      </c>
      <c r="F1787" s="3" t="str">
        <f>IF(Table1[[#This Row],[Tesouro Selic: Cenário 1]]="","",(E1787+1)^(1/252))</f>
        <v/>
      </c>
      <c r="G1787" s="2" t="str">
        <f>IF(Table1[[#This Row],[Column4]]="","",(1+G1786)*(F1787)-1)</f>
        <v/>
      </c>
      <c r="H1787" s="1" t="str">
        <f>IF(Table1[[#This Row],[Column1]]="","",VLOOKUP(A1787,COPOMs!B:H,7)+prêmio_de_risco)</f>
        <v/>
      </c>
      <c r="I1787" s="3" t="str">
        <f>IF(Table1[[#This Row],[Tesouro Selic: Cenário 2]]="","",(H1787+1)^(1/252))</f>
        <v/>
      </c>
      <c r="J1787" s="2" t="str">
        <f>IF(Table1[[#This Row],[Column6]]="","",(1+J1786)*(I1787)-1)</f>
        <v/>
      </c>
      <c r="K1787" s="1" t="str">
        <f>IF(Table1[[#This Row],[Column1]]="","",VLOOKUP(A1787,COPOMs!B:K,10)+prêmio_de_risco)</f>
        <v/>
      </c>
      <c r="L1787" s="3" t="str">
        <f>IF(Table1[[#This Row],[Tesouro Selic: Cenário 3]]="","",(K1787+1)^(1/252))</f>
        <v/>
      </c>
      <c r="M1787" s="2" t="str">
        <f>IF(Table1[[#This Row],[Column8]]="","",(1+M1786)*(L1787)-1)</f>
        <v/>
      </c>
    </row>
    <row r="1788" spans="1:13" x14ac:dyDescent="0.25">
      <c r="A1788" s="15" t="str">
        <f t="shared" si="54"/>
        <v/>
      </c>
      <c r="B1788" s="25" t="str">
        <f t="shared" si="55"/>
        <v/>
      </c>
      <c r="C1788" s="3" t="str">
        <f>IF(Table1[[#This Row],[Tesouro Prefixado]]="","",(B1788+1)^(1/252))</f>
        <v/>
      </c>
      <c r="D1788" s="2" t="str">
        <f>IF(Table1[[#This Row],[Column2]]="","",(1+D1787)*(C1788)-1)</f>
        <v/>
      </c>
      <c r="E1788" s="1" t="str">
        <f>IF(Table1[[#This Row],[Column1]]="","",VLOOKUP(A1788,COPOMs!B:E,4)+prêmio_de_risco)</f>
        <v/>
      </c>
      <c r="F1788" s="3" t="str">
        <f>IF(Table1[[#This Row],[Tesouro Selic: Cenário 1]]="","",(E1788+1)^(1/252))</f>
        <v/>
      </c>
      <c r="G1788" s="2" t="str">
        <f>IF(Table1[[#This Row],[Column4]]="","",(1+G1787)*(F1788)-1)</f>
        <v/>
      </c>
      <c r="H1788" s="1" t="str">
        <f>IF(Table1[[#This Row],[Column1]]="","",VLOOKUP(A1788,COPOMs!B:H,7)+prêmio_de_risco)</f>
        <v/>
      </c>
      <c r="I1788" s="3" t="str">
        <f>IF(Table1[[#This Row],[Tesouro Selic: Cenário 2]]="","",(H1788+1)^(1/252))</f>
        <v/>
      </c>
      <c r="J1788" s="2" t="str">
        <f>IF(Table1[[#This Row],[Column6]]="","",(1+J1787)*(I1788)-1)</f>
        <v/>
      </c>
      <c r="K1788" s="1" t="str">
        <f>IF(Table1[[#This Row],[Column1]]="","",VLOOKUP(A1788,COPOMs!B:K,10)+prêmio_de_risco)</f>
        <v/>
      </c>
      <c r="L1788" s="3" t="str">
        <f>IF(Table1[[#This Row],[Tesouro Selic: Cenário 3]]="","",(K1788+1)^(1/252))</f>
        <v/>
      </c>
      <c r="M1788" s="2" t="str">
        <f>IF(Table1[[#This Row],[Column8]]="","",(1+M1787)*(L1788)-1)</f>
        <v/>
      </c>
    </row>
    <row r="1789" spans="1:13" x14ac:dyDescent="0.25">
      <c r="A1789" s="15" t="str">
        <f t="shared" si="54"/>
        <v/>
      </c>
      <c r="B1789" s="25" t="str">
        <f t="shared" si="55"/>
        <v/>
      </c>
      <c r="C1789" s="3" t="str">
        <f>IF(Table1[[#This Row],[Tesouro Prefixado]]="","",(B1789+1)^(1/252))</f>
        <v/>
      </c>
      <c r="D1789" s="2" t="str">
        <f>IF(Table1[[#This Row],[Column2]]="","",(1+D1788)*(C1789)-1)</f>
        <v/>
      </c>
      <c r="E1789" s="1" t="str">
        <f>IF(Table1[[#This Row],[Column1]]="","",VLOOKUP(A1789,COPOMs!B:E,4)+prêmio_de_risco)</f>
        <v/>
      </c>
      <c r="F1789" s="3" t="str">
        <f>IF(Table1[[#This Row],[Tesouro Selic: Cenário 1]]="","",(E1789+1)^(1/252))</f>
        <v/>
      </c>
      <c r="G1789" s="2" t="str">
        <f>IF(Table1[[#This Row],[Column4]]="","",(1+G1788)*(F1789)-1)</f>
        <v/>
      </c>
      <c r="H1789" s="1" t="str">
        <f>IF(Table1[[#This Row],[Column1]]="","",VLOOKUP(A1789,COPOMs!B:H,7)+prêmio_de_risco)</f>
        <v/>
      </c>
      <c r="I1789" s="3" t="str">
        <f>IF(Table1[[#This Row],[Tesouro Selic: Cenário 2]]="","",(H1789+1)^(1/252))</f>
        <v/>
      </c>
      <c r="J1789" s="2" t="str">
        <f>IF(Table1[[#This Row],[Column6]]="","",(1+J1788)*(I1789)-1)</f>
        <v/>
      </c>
      <c r="K1789" s="1" t="str">
        <f>IF(Table1[[#This Row],[Column1]]="","",VLOOKUP(A1789,COPOMs!B:K,10)+prêmio_de_risco)</f>
        <v/>
      </c>
      <c r="L1789" s="3" t="str">
        <f>IF(Table1[[#This Row],[Tesouro Selic: Cenário 3]]="","",(K1789+1)^(1/252))</f>
        <v/>
      </c>
      <c r="M1789" s="2" t="str">
        <f>IF(Table1[[#This Row],[Column8]]="","",(1+M1788)*(L1789)-1)</f>
        <v/>
      </c>
    </row>
    <row r="1790" spans="1:13" x14ac:dyDescent="0.25">
      <c r="A1790" s="15" t="str">
        <f t="shared" si="54"/>
        <v/>
      </c>
      <c r="B1790" s="25" t="str">
        <f t="shared" si="55"/>
        <v/>
      </c>
      <c r="C1790" s="3" t="str">
        <f>IF(Table1[[#This Row],[Tesouro Prefixado]]="","",(B1790+1)^(1/252))</f>
        <v/>
      </c>
      <c r="D1790" s="2" t="str">
        <f>IF(Table1[[#This Row],[Column2]]="","",(1+D1789)*(C1790)-1)</f>
        <v/>
      </c>
      <c r="E1790" s="1" t="str">
        <f>IF(Table1[[#This Row],[Column1]]="","",VLOOKUP(A1790,COPOMs!B:E,4)+prêmio_de_risco)</f>
        <v/>
      </c>
      <c r="F1790" s="3" t="str">
        <f>IF(Table1[[#This Row],[Tesouro Selic: Cenário 1]]="","",(E1790+1)^(1/252))</f>
        <v/>
      </c>
      <c r="G1790" s="2" t="str">
        <f>IF(Table1[[#This Row],[Column4]]="","",(1+G1789)*(F1790)-1)</f>
        <v/>
      </c>
      <c r="H1790" s="1" t="str">
        <f>IF(Table1[[#This Row],[Column1]]="","",VLOOKUP(A1790,COPOMs!B:H,7)+prêmio_de_risco)</f>
        <v/>
      </c>
      <c r="I1790" s="3" t="str">
        <f>IF(Table1[[#This Row],[Tesouro Selic: Cenário 2]]="","",(H1790+1)^(1/252))</f>
        <v/>
      </c>
      <c r="J1790" s="2" t="str">
        <f>IF(Table1[[#This Row],[Column6]]="","",(1+J1789)*(I1790)-1)</f>
        <v/>
      </c>
      <c r="K1790" s="1" t="str">
        <f>IF(Table1[[#This Row],[Column1]]="","",VLOOKUP(A1790,COPOMs!B:K,10)+prêmio_de_risco)</f>
        <v/>
      </c>
      <c r="L1790" s="3" t="str">
        <f>IF(Table1[[#This Row],[Tesouro Selic: Cenário 3]]="","",(K1790+1)^(1/252))</f>
        <v/>
      </c>
      <c r="M1790" s="2" t="str">
        <f>IF(Table1[[#This Row],[Column8]]="","",(1+M1789)*(L1790)-1)</f>
        <v/>
      </c>
    </row>
    <row r="1791" spans="1:13" x14ac:dyDescent="0.25">
      <c r="A1791" s="15" t="str">
        <f t="shared" si="54"/>
        <v/>
      </c>
      <c r="B1791" s="25" t="str">
        <f t="shared" si="55"/>
        <v/>
      </c>
      <c r="C1791" s="3" t="str">
        <f>IF(Table1[[#This Row],[Tesouro Prefixado]]="","",(B1791+1)^(1/252))</f>
        <v/>
      </c>
      <c r="D1791" s="2" t="str">
        <f>IF(Table1[[#This Row],[Column2]]="","",(1+D1790)*(C1791)-1)</f>
        <v/>
      </c>
      <c r="E1791" s="1" t="str">
        <f>IF(Table1[[#This Row],[Column1]]="","",VLOOKUP(A1791,COPOMs!B:E,4)+prêmio_de_risco)</f>
        <v/>
      </c>
      <c r="F1791" s="3" t="str">
        <f>IF(Table1[[#This Row],[Tesouro Selic: Cenário 1]]="","",(E1791+1)^(1/252))</f>
        <v/>
      </c>
      <c r="G1791" s="2" t="str">
        <f>IF(Table1[[#This Row],[Column4]]="","",(1+G1790)*(F1791)-1)</f>
        <v/>
      </c>
      <c r="H1791" s="1" t="str">
        <f>IF(Table1[[#This Row],[Column1]]="","",VLOOKUP(A1791,COPOMs!B:H,7)+prêmio_de_risco)</f>
        <v/>
      </c>
      <c r="I1791" s="3" t="str">
        <f>IF(Table1[[#This Row],[Tesouro Selic: Cenário 2]]="","",(H1791+1)^(1/252))</f>
        <v/>
      </c>
      <c r="J1791" s="2" t="str">
        <f>IF(Table1[[#This Row],[Column6]]="","",(1+J1790)*(I1791)-1)</f>
        <v/>
      </c>
      <c r="K1791" s="1" t="str">
        <f>IF(Table1[[#This Row],[Column1]]="","",VLOOKUP(A1791,COPOMs!B:K,10)+prêmio_de_risco)</f>
        <v/>
      </c>
      <c r="L1791" s="3" t="str">
        <f>IF(Table1[[#This Row],[Tesouro Selic: Cenário 3]]="","",(K1791+1)^(1/252))</f>
        <v/>
      </c>
      <c r="M1791" s="2" t="str">
        <f>IF(Table1[[#This Row],[Column8]]="","",(1+M1790)*(L1791)-1)</f>
        <v/>
      </c>
    </row>
    <row r="1792" spans="1:13" x14ac:dyDescent="0.25">
      <c r="A1792" s="15" t="str">
        <f t="shared" si="54"/>
        <v/>
      </c>
      <c r="B1792" s="25" t="str">
        <f t="shared" si="55"/>
        <v/>
      </c>
      <c r="C1792" s="3" t="str">
        <f>IF(Table1[[#This Row],[Tesouro Prefixado]]="","",(B1792+1)^(1/252))</f>
        <v/>
      </c>
      <c r="D1792" s="2" t="str">
        <f>IF(Table1[[#This Row],[Column2]]="","",(1+D1791)*(C1792)-1)</f>
        <v/>
      </c>
      <c r="E1792" s="1" t="str">
        <f>IF(Table1[[#This Row],[Column1]]="","",VLOOKUP(A1792,COPOMs!B:E,4)+prêmio_de_risco)</f>
        <v/>
      </c>
      <c r="F1792" s="3" t="str">
        <f>IF(Table1[[#This Row],[Tesouro Selic: Cenário 1]]="","",(E1792+1)^(1/252))</f>
        <v/>
      </c>
      <c r="G1792" s="2" t="str">
        <f>IF(Table1[[#This Row],[Column4]]="","",(1+G1791)*(F1792)-1)</f>
        <v/>
      </c>
      <c r="H1792" s="1" t="str">
        <f>IF(Table1[[#This Row],[Column1]]="","",VLOOKUP(A1792,COPOMs!B:H,7)+prêmio_de_risco)</f>
        <v/>
      </c>
      <c r="I1792" s="3" t="str">
        <f>IF(Table1[[#This Row],[Tesouro Selic: Cenário 2]]="","",(H1792+1)^(1/252))</f>
        <v/>
      </c>
      <c r="J1792" s="2" t="str">
        <f>IF(Table1[[#This Row],[Column6]]="","",(1+J1791)*(I1792)-1)</f>
        <v/>
      </c>
      <c r="K1792" s="1" t="str">
        <f>IF(Table1[[#This Row],[Column1]]="","",VLOOKUP(A1792,COPOMs!B:K,10)+prêmio_de_risco)</f>
        <v/>
      </c>
      <c r="L1792" s="3" t="str">
        <f>IF(Table1[[#This Row],[Tesouro Selic: Cenário 3]]="","",(K1792+1)^(1/252))</f>
        <v/>
      </c>
      <c r="M1792" s="2" t="str">
        <f>IF(Table1[[#This Row],[Column8]]="","",(1+M1791)*(L1792)-1)</f>
        <v/>
      </c>
    </row>
    <row r="1793" spans="1:13" x14ac:dyDescent="0.25">
      <c r="A1793" s="15" t="str">
        <f t="shared" si="54"/>
        <v/>
      </c>
      <c r="B1793" s="25" t="str">
        <f t="shared" si="55"/>
        <v/>
      </c>
      <c r="C1793" s="3" t="str">
        <f>IF(Table1[[#This Row],[Tesouro Prefixado]]="","",(B1793+1)^(1/252))</f>
        <v/>
      </c>
      <c r="D1793" s="2" t="str">
        <f>IF(Table1[[#This Row],[Column2]]="","",(1+D1792)*(C1793)-1)</f>
        <v/>
      </c>
      <c r="E1793" s="1" t="str">
        <f>IF(Table1[[#This Row],[Column1]]="","",VLOOKUP(A1793,COPOMs!B:E,4)+prêmio_de_risco)</f>
        <v/>
      </c>
      <c r="F1793" s="3" t="str">
        <f>IF(Table1[[#This Row],[Tesouro Selic: Cenário 1]]="","",(E1793+1)^(1/252))</f>
        <v/>
      </c>
      <c r="G1793" s="2" t="str">
        <f>IF(Table1[[#This Row],[Column4]]="","",(1+G1792)*(F1793)-1)</f>
        <v/>
      </c>
      <c r="H1793" s="1" t="str">
        <f>IF(Table1[[#This Row],[Column1]]="","",VLOOKUP(A1793,COPOMs!B:H,7)+prêmio_de_risco)</f>
        <v/>
      </c>
      <c r="I1793" s="3" t="str">
        <f>IF(Table1[[#This Row],[Tesouro Selic: Cenário 2]]="","",(H1793+1)^(1/252))</f>
        <v/>
      </c>
      <c r="J1793" s="2" t="str">
        <f>IF(Table1[[#This Row],[Column6]]="","",(1+J1792)*(I1793)-1)</f>
        <v/>
      </c>
      <c r="K1793" s="1" t="str">
        <f>IF(Table1[[#This Row],[Column1]]="","",VLOOKUP(A1793,COPOMs!B:K,10)+prêmio_de_risco)</f>
        <v/>
      </c>
      <c r="L1793" s="3" t="str">
        <f>IF(Table1[[#This Row],[Tesouro Selic: Cenário 3]]="","",(K1793+1)^(1/252))</f>
        <v/>
      </c>
      <c r="M1793" s="2" t="str">
        <f>IF(Table1[[#This Row],[Column8]]="","",(1+M1792)*(L1793)-1)</f>
        <v/>
      </c>
    </row>
    <row r="1794" spans="1:13" x14ac:dyDescent="0.25">
      <c r="A1794" s="15" t="str">
        <f t="shared" si="54"/>
        <v/>
      </c>
      <c r="B1794" s="25" t="str">
        <f t="shared" si="55"/>
        <v/>
      </c>
      <c r="C1794" s="3" t="str">
        <f>IF(Table1[[#This Row],[Tesouro Prefixado]]="","",(B1794+1)^(1/252))</f>
        <v/>
      </c>
      <c r="D1794" s="2" t="str">
        <f>IF(Table1[[#This Row],[Column2]]="","",(1+D1793)*(C1794)-1)</f>
        <v/>
      </c>
      <c r="E1794" s="1" t="str">
        <f>IF(Table1[[#This Row],[Column1]]="","",VLOOKUP(A1794,COPOMs!B:E,4)+prêmio_de_risco)</f>
        <v/>
      </c>
      <c r="F1794" s="3" t="str">
        <f>IF(Table1[[#This Row],[Tesouro Selic: Cenário 1]]="","",(E1794+1)^(1/252))</f>
        <v/>
      </c>
      <c r="G1794" s="2" t="str">
        <f>IF(Table1[[#This Row],[Column4]]="","",(1+G1793)*(F1794)-1)</f>
        <v/>
      </c>
      <c r="H1794" s="1" t="str">
        <f>IF(Table1[[#This Row],[Column1]]="","",VLOOKUP(A1794,COPOMs!B:H,7)+prêmio_de_risco)</f>
        <v/>
      </c>
      <c r="I1794" s="3" t="str">
        <f>IF(Table1[[#This Row],[Tesouro Selic: Cenário 2]]="","",(H1794+1)^(1/252))</f>
        <v/>
      </c>
      <c r="J1794" s="2" t="str">
        <f>IF(Table1[[#This Row],[Column6]]="","",(1+J1793)*(I1794)-1)</f>
        <v/>
      </c>
      <c r="K1794" s="1" t="str">
        <f>IF(Table1[[#This Row],[Column1]]="","",VLOOKUP(A1794,COPOMs!B:K,10)+prêmio_de_risco)</f>
        <v/>
      </c>
      <c r="L1794" s="3" t="str">
        <f>IF(Table1[[#This Row],[Tesouro Selic: Cenário 3]]="","",(K1794+1)^(1/252))</f>
        <v/>
      </c>
      <c r="M1794" s="2" t="str">
        <f>IF(Table1[[#This Row],[Column8]]="","",(1+M1793)*(L1794)-1)</f>
        <v/>
      </c>
    </row>
    <row r="1795" spans="1:13" x14ac:dyDescent="0.25">
      <c r="A1795" s="15" t="str">
        <f t="shared" ref="A1795:A1858" si="56">IFERROR(IF(WORKDAY(A1794,1,feriados)&lt;=vencimento,WORKDAY(A1794,1,feriados),""),"")</f>
        <v/>
      </c>
      <c r="B1795" s="25" t="str">
        <f t="shared" ref="B1795:B1858" si="57">IF(A1795="","",taxa_pré)</f>
        <v/>
      </c>
      <c r="C1795" s="3" t="str">
        <f>IF(Table1[[#This Row],[Tesouro Prefixado]]="","",(B1795+1)^(1/252))</f>
        <v/>
      </c>
      <c r="D1795" s="2" t="str">
        <f>IF(Table1[[#This Row],[Column2]]="","",(1+D1794)*(C1795)-1)</f>
        <v/>
      </c>
      <c r="E1795" s="1" t="str">
        <f>IF(Table1[[#This Row],[Column1]]="","",VLOOKUP(A1795,COPOMs!B:E,4)+prêmio_de_risco)</f>
        <v/>
      </c>
      <c r="F1795" s="3" t="str">
        <f>IF(Table1[[#This Row],[Tesouro Selic: Cenário 1]]="","",(E1795+1)^(1/252))</f>
        <v/>
      </c>
      <c r="G1795" s="2" t="str">
        <f>IF(Table1[[#This Row],[Column4]]="","",(1+G1794)*(F1795)-1)</f>
        <v/>
      </c>
      <c r="H1795" s="1" t="str">
        <f>IF(Table1[[#This Row],[Column1]]="","",VLOOKUP(A1795,COPOMs!B:H,7)+prêmio_de_risco)</f>
        <v/>
      </c>
      <c r="I1795" s="3" t="str">
        <f>IF(Table1[[#This Row],[Tesouro Selic: Cenário 2]]="","",(H1795+1)^(1/252))</f>
        <v/>
      </c>
      <c r="J1795" s="2" t="str">
        <f>IF(Table1[[#This Row],[Column6]]="","",(1+J1794)*(I1795)-1)</f>
        <v/>
      </c>
      <c r="K1795" s="1" t="str">
        <f>IF(Table1[[#This Row],[Column1]]="","",VLOOKUP(A1795,COPOMs!B:K,10)+prêmio_de_risco)</f>
        <v/>
      </c>
      <c r="L1795" s="3" t="str">
        <f>IF(Table1[[#This Row],[Tesouro Selic: Cenário 3]]="","",(K1795+1)^(1/252))</f>
        <v/>
      </c>
      <c r="M1795" s="2" t="str">
        <f>IF(Table1[[#This Row],[Column8]]="","",(1+M1794)*(L1795)-1)</f>
        <v/>
      </c>
    </row>
    <row r="1796" spans="1:13" x14ac:dyDescent="0.25">
      <c r="A1796" s="15" t="str">
        <f t="shared" si="56"/>
        <v/>
      </c>
      <c r="B1796" s="25" t="str">
        <f t="shared" si="57"/>
        <v/>
      </c>
      <c r="C1796" s="3" t="str">
        <f>IF(Table1[[#This Row],[Tesouro Prefixado]]="","",(B1796+1)^(1/252))</f>
        <v/>
      </c>
      <c r="D1796" s="2" t="str">
        <f>IF(Table1[[#This Row],[Column2]]="","",(1+D1795)*(C1796)-1)</f>
        <v/>
      </c>
      <c r="E1796" s="1" t="str">
        <f>IF(Table1[[#This Row],[Column1]]="","",VLOOKUP(A1796,COPOMs!B:E,4)+prêmio_de_risco)</f>
        <v/>
      </c>
      <c r="F1796" s="3" t="str">
        <f>IF(Table1[[#This Row],[Tesouro Selic: Cenário 1]]="","",(E1796+1)^(1/252))</f>
        <v/>
      </c>
      <c r="G1796" s="2" t="str">
        <f>IF(Table1[[#This Row],[Column4]]="","",(1+G1795)*(F1796)-1)</f>
        <v/>
      </c>
      <c r="H1796" s="1" t="str">
        <f>IF(Table1[[#This Row],[Column1]]="","",VLOOKUP(A1796,COPOMs!B:H,7)+prêmio_de_risco)</f>
        <v/>
      </c>
      <c r="I1796" s="3" t="str">
        <f>IF(Table1[[#This Row],[Tesouro Selic: Cenário 2]]="","",(H1796+1)^(1/252))</f>
        <v/>
      </c>
      <c r="J1796" s="2" t="str">
        <f>IF(Table1[[#This Row],[Column6]]="","",(1+J1795)*(I1796)-1)</f>
        <v/>
      </c>
      <c r="K1796" s="1" t="str">
        <f>IF(Table1[[#This Row],[Column1]]="","",VLOOKUP(A1796,COPOMs!B:K,10)+prêmio_de_risco)</f>
        <v/>
      </c>
      <c r="L1796" s="3" t="str">
        <f>IF(Table1[[#This Row],[Tesouro Selic: Cenário 3]]="","",(K1796+1)^(1/252))</f>
        <v/>
      </c>
      <c r="M1796" s="2" t="str">
        <f>IF(Table1[[#This Row],[Column8]]="","",(1+M1795)*(L1796)-1)</f>
        <v/>
      </c>
    </row>
    <row r="1797" spans="1:13" x14ac:dyDescent="0.25">
      <c r="A1797" s="15" t="str">
        <f t="shared" si="56"/>
        <v/>
      </c>
      <c r="B1797" s="25" t="str">
        <f t="shared" si="57"/>
        <v/>
      </c>
      <c r="C1797" s="3" t="str">
        <f>IF(Table1[[#This Row],[Tesouro Prefixado]]="","",(B1797+1)^(1/252))</f>
        <v/>
      </c>
      <c r="D1797" s="2" t="str">
        <f>IF(Table1[[#This Row],[Column2]]="","",(1+D1796)*(C1797)-1)</f>
        <v/>
      </c>
      <c r="E1797" s="1" t="str">
        <f>IF(Table1[[#This Row],[Column1]]="","",VLOOKUP(A1797,COPOMs!B:E,4)+prêmio_de_risco)</f>
        <v/>
      </c>
      <c r="F1797" s="3" t="str">
        <f>IF(Table1[[#This Row],[Tesouro Selic: Cenário 1]]="","",(E1797+1)^(1/252))</f>
        <v/>
      </c>
      <c r="G1797" s="2" t="str">
        <f>IF(Table1[[#This Row],[Column4]]="","",(1+G1796)*(F1797)-1)</f>
        <v/>
      </c>
      <c r="H1797" s="1" t="str">
        <f>IF(Table1[[#This Row],[Column1]]="","",VLOOKUP(A1797,COPOMs!B:H,7)+prêmio_de_risco)</f>
        <v/>
      </c>
      <c r="I1797" s="3" t="str">
        <f>IF(Table1[[#This Row],[Tesouro Selic: Cenário 2]]="","",(H1797+1)^(1/252))</f>
        <v/>
      </c>
      <c r="J1797" s="2" t="str">
        <f>IF(Table1[[#This Row],[Column6]]="","",(1+J1796)*(I1797)-1)</f>
        <v/>
      </c>
      <c r="K1797" s="1" t="str">
        <f>IF(Table1[[#This Row],[Column1]]="","",VLOOKUP(A1797,COPOMs!B:K,10)+prêmio_de_risco)</f>
        <v/>
      </c>
      <c r="L1797" s="3" t="str">
        <f>IF(Table1[[#This Row],[Tesouro Selic: Cenário 3]]="","",(K1797+1)^(1/252))</f>
        <v/>
      </c>
      <c r="M1797" s="2" t="str">
        <f>IF(Table1[[#This Row],[Column8]]="","",(1+M1796)*(L1797)-1)</f>
        <v/>
      </c>
    </row>
    <row r="1798" spans="1:13" x14ac:dyDescent="0.25">
      <c r="A1798" s="15" t="str">
        <f t="shared" si="56"/>
        <v/>
      </c>
      <c r="B1798" s="25" t="str">
        <f t="shared" si="57"/>
        <v/>
      </c>
      <c r="C1798" s="3" t="str">
        <f>IF(Table1[[#This Row],[Tesouro Prefixado]]="","",(B1798+1)^(1/252))</f>
        <v/>
      </c>
      <c r="D1798" s="2" t="str">
        <f>IF(Table1[[#This Row],[Column2]]="","",(1+D1797)*(C1798)-1)</f>
        <v/>
      </c>
      <c r="E1798" s="1" t="str">
        <f>IF(Table1[[#This Row],[Column1]]="","",VLOOKUP(A1798,COPOMs!B:E,4)+prêmio_de_risco)</f>
        <v/>
      </c>
      <c r="F1798" s="3" t="str">
        <f>IF(Table1[[#This Row],[Tesouro Selic: Cenário 1]]="","",(E1798+1)^(1/252))</f>
        <v/>
      </c>
      <c r="G1798" s="2" t="str">
        <f>IF(Table1[[#This Row],[Column4]]="","",(1+G1797)*(F1798)-1)</f>
        <v/>
      </c>
      <c r="H1798" s="1" t="str">
        <f>IF(Table1[[#This Row],[Column1]]="","",VLOOKUP(A1798,COPOMs!B:H,7)+prêmio_de_risco)</f>
        <v/>
      </c>
      <c r="I1798" s="3" t="str">
        <f>IF(Table1[[#This Row],[Tesouro Selic: Cenário 2]]="","",(H1798+1)^(1/252))</f>
        <v/>
      </c>
      <c r="J1798" s="2" t="str">
        <f>IF(Table1[[#This Row],[Column6]]="","",(1+J1797)*(I1798)-1)</f>
        <v/>
      </c>
      <c r="K1798" s="1" t="str">
        <f>IF(Table1[[#This Row],[Column1]]="","",VLOOKUP(A1798,COPOMs!B:K,10)+prêmio_de_risco)</f>
        <v/>
      </c>
      <c r="L1798" s="3" t="str">
        <f>IF(Table1[[#This Row],[Tesouro Selic: Cenário 3]]="","",(K1798+1)^(1/252))</f>
        <v/>
      </c>
      <c r="M1798" s="2" t="str">
        <f>IF(Table1[[#This Row],[Column8]]="","",(1+M1797)*(L1798)-1)</f>
        <v/>
      </c>
    </row>
    <row r="1799" spans="1:13" x14ac:dyDescent="0.25">
      <c r="A1799" s="15" t="str">
        <f t="shared" si="56"/>
        <v/>
      </c>
      <c r="B1799" s="25" t="str">
        <f t="shared" si="57"/>
        <v/>
      </c>
      <c r="C1799" s="3" t="str">
        <f>IF(Table1[[#This Row],[Tesouro Prefixado]]="","",(B1799+1)^(1/252))</f>
        <v/>
      </c>
      <c r="D1799" s="2" t="str">
        <f>IF(Table1[[#This Row],[Column2]]="","",(1+D1798)*(C1799)-1)</f>
        <v/>
      </c>
      <c r="E1799" s="1" t="str">
        <f>IF(Table1[[#This Row],[Column1]]="","",VLOOKUP(A1799,COPOMs!B:E,4)+prêmio_de_risco)</f>
        <v/>
      </c>
      <c r="F1799" s="3" t="str">
        <f>IF(Table1[[#This Row],[Tesouro Selic: Cenário 1]]="","",(E1799+1)^(1/252))</f>
        <v/>
      </c>
      <c r="G1799" s="2" t="str">
        <f>IF(Table1[[#This Row],[Column4]]="","",(1+G1798)*(F1799)-1)</f>
        <v/>
      </c>
      <c r="H1799" s="1" t="str">
        <f>IF(Table1[[#This Row],[Column1]]="","",VLOOKUP(A1799,COPOMs!B:H,7)+prêmio_de_risco)</f>
        <v/>
      </c>
      <c r="I1799" s="3" t="str">
        <f>IF(Table1[[#This Row],[Tesouro Selic: Cenário 2]]="","",(H1799+1)^(1/252))</f>
        <v/>
      </c>
      <c r="J1799" s="2" t="str">
        <f>IF(Table1[[#This Row],[Column6]]="","",(1+J1798)*(I1799)-1)</f>
        <v/>
      </c>
      <c r="K1799" s="1" t="str">
        <f>IF(Table1[[#This Row],[Column1]]="","",VLOOKUP(A1799,COPOMs!B:K,10)+prêmio_de_risco)</f>
        <v/>
      </c>
      <c r="L1799" s="3" t="str">
        <f>IF(Table1[[#This Row],[Tesouro Selic: Cenário 3]]="","",(K1799+1)^(1/252))</f>
        <v/>
      </c>
      <c r="M1799" s="2" t="str">
        <f>IF(Table1[[#This Row],[Column8]]="","",(1+M1798)*(L1799)-1)</f>
        <v/>
      </c>
    </row>
    <row r="1800" spans="1:13" x14ac:dyDescent="0.25">
      <c r="A1800" s="15" t="str">
        <f t="shared" si="56"/>
        <v/>
      </c>
      <c r="B1800" s="25" t="str">
        <f t="shared" si="57"/>
        <v/>
      </c>
      <c r="C1800" s="3" t="str">
        <f>IF(Table1[[#This Row],[Tesouro Prefixado]]="","",(B1800+1)^(1/252))</f>
        <v/>
      </c>
      <c r="D1800" s="2" t="str">
        <f>IF(Table1[[#This Row],[Column2]]="","",(1+D1799)*(C1800)-1)</f>
        <v/>
      </c>
      <c r="E1800" s="1" t="str">
        <f>IF(Table1[[#This Row],[Column1]]="","",VLOOKUP(A1800,COPOMs!B:E,4)+prêmio_de_risco)</f>
        <v/>
      </c>
      <c r="F1800" s="3" t="str">
        <f>IF(Table1[[#This Row],[Tesouro Selic: Cenário 1]]="","",(E1800+1)^(1/252))</f>
        <v/>
      </c>
      <c r="G1800" s="2" t="str">
        <f>IF(Table1[[#This Row],[Column4]]="","",(1+G1799)*(F1800)-1)</f>
        <v/>
      </c>
      <c r="H1800" s="1" t="str">
        <f>IF(Table1[[#This Row],[Column1]]="","",VLOOKUP(A1800,COPOMs!B:H,7)+prêmio_de_risco)</f>
        <v/>
      </c>
      <c r="I1800" s="3" t="str">
        <f>IF(Table1[[#This Row],[Tesouro Selic: Cenário 2]]="","",(H1800+1)^(1/252))</f>
        <v/>
      </c>
      <c r="J1800" s="2" t="str">
        <f>IF(Table1[[#This Row],[Column6]]="","",(1+J1799)*(I1800)-1)</f>
        <v/>
      </c>
      <c r="K1800" s="1" t="str">
        <f>IF(Table1[[#This Row],[Column1]]="","",VLOOKUP(A1800,COPOMs!B:K,10)+prêmio_de_risco)</f>
        <v/>
      </c>
      <c r="L1800" s="3" t="str">
        <f>IF(Table1[[#This Row],[Tesouro Selic: Cenário 3]]="","",(K1800+1)^(1/252))</f>
        <v/>
      </c>
      <c r="M1800" s="2" t="str">
        <f>IF(Table1[[#This Row],[Column8]]="","",(1+M1799)*(L1800)-1)</f>
        <v/>
      </c>
    </row>
    <row r="1801" spans="1:13" x14ac:dyDescent="0.25">
      <c r="A1801" s="15" t="str">
        <f t="shared" si="56"/>
        <v/>
      </c>
      <c r="B1801" s="25" t="str">
        <f t="shared" si="57"/>
        <v/>
      </c>
      <c r="C1801" s="3" t="str">
        <f>IF(Table1[[#This Row],[Tesouro Prefixado]]="","",(B1801+1)^(1/252))</f>
        <v/>
      </c>
      <c r="D1801" s="2" t="str">
        <f>IF(Table1[[#This Row],[Column2]]="","",(1+D1800)*(C1801)-1)</f>
        <v/>
      </c>
      <c r="E1801" s="1" t="str">
        <f>IF(Table1[[#This Row],[Column1]]="","",VLOOKUP(A1801,COPOMs!B:E,4)+prêmio_de_risco)</f>
        <v/>
      </c>
      <c r="F1801" s="3" t="str">
        <f>IF(Table1[[#This Row],[Tesouro Selic: Cenário 1]]="","",(E1801+1)^(1/252))</f>
        <v/>
      </c>
      <c r="G1801" s="2" t="str">
        <f>IF(Table1[[#This Row],[Column4]]="","",(1+G1800)*(F1801)-1)</f>
        <v/>
      </c>
      <c r="H1801" s="1" t="str">
        <f>IF(Table1[[#This Row],[Column1]]="","",VLOOKUP(A1801,COPOMs!B:H,7)+prêmio_de_risco)</f>
        <v/>
      </c>
      <c r="I1801" s="3" t="str">
        <f>IF(Table1[[#This Row],[Tesouro Selic: Cenário 2]]="","",(H1801+1)^(1/252))</f>
        <v/>
      </c>
      <c r="J1801" s="2" t="str">
        <f>IF(Table1[[#This Row],[Column6]]="","",(1+J1800)*(I1801)-1)</f>
        <v/>
      </c>
      <c r="K1801" s="1" t="str">
        <f>IF(Table1[[#This Row],[Column1]]="","",VLOOKUP(A1801,COPOMs!B:K,10)+prêmio_de_risco)</f>
        <v/>
      </c>
      <c r="L1801" s="3" t="str">
        <f>IF(Table1[[#This Row],[Tesouro Selic: Cenário 3]]="","",(K1801+1)^(1/252))</f>
        <v/>
      </c>
      <c r="M1801" s="2" t="str">
        <f>IF(Table1[[#This Row],[Column8]]="","",(1+M1800)*(L1801)-1)</f>
        <v/>
      </c>
    </row>
    <row r="1802" spans="1:13" x14ac:dyDescent="0.25">
      <c r="A1802" s="15" t="str">
        <f t="shared" si="56"/>
        <v/>
      </c>
      <c r="B1802" s="25" t="str">
        <f t="shared" si="57"/>
        <v/>
      </c>
      <c r="C1802" s="3" t="str">
        <f>IF(Table1[[#This Row],[Tesouro Prefixado]]="","",(B1802+1)^(1/252))</f>
        <v/>
      </c>
      <c r="D1802" s="2" t="str">
        <f>IF(Table1[[#This Row],[Column2]]="","",(1+D1801)*(C1802)-1)</f>
        <v/>
      </c>
      <c r="E1802" s="1" t="str">
        <f>IF(Table1[[#This Row],[Column1]]="","",VLOOKUP(A1802,COPOMs!B:E,4)+prêmio_de_risco)</f>
        <v/>
      </c>
      <c r="F1802" s="3" t="str">
        <f>IF(Table1[[#This Row],[Tesouro Selic: Cenário 1]]="","",(E1802+1)^(1/252))</f>
        <v/>
      </c>
      <c r="G1802" s="2" t="str">
        <f>IF(Table1[[#This Row],[Column4]]="","",(1+G1801)*(F1802)-1)</f>
        <v/>
      </c>
      <c r="H1802" s="1" t="str">
        <f>IF(Table1[[#This Row],[Column1]]="","",VLOOKUP(A1802,COPOMs!B:H,7)+prêmio_de_risco)</f>
        <v/>
      </c>
      <c r="I1802" s="3" t="str">
        <f>IF(Table1[[#This Row],[Tesouro Selic: Cenário 2]]="","",(H1802+1)^(1/252))</f>
        <v/>
      </c>
      <c r="J1802" s="2" t="str">
        <f>IF(Table1[[#This Row],[Column6]]="","",(1+J1801)*(I1802)-1)</f>
        <v/>
      </c>
      <c r="K1802" s="1" t="str">
        <f>IF(Table1[[#This Row],[Column1]]="","",VLOOKUP(A1802,COPOMs!B:K,10)+prêmio_de_risco)</f>
        <v/>
      </c>
      <c r="L1802" s="3" t="str">
        <f>IF(Table1[[#This Row],[Tesouro Selic: Cenário 3]]="","",(K1802+1)^(1/252))</f>
        <v/>
      </c>
      <c r="M1802" s="2" t="str">
        <f>IF(Table1[[#This Row],[Column8]]="","",(1+M1801)*(L1802)-1)</f>
        <v/>
      </c>
    </row>
    <row r="1803" spans="1:13" x14ac:dyDescent="0.25">
      <c r="A1803" s="15" t="str">
        <f t="shared" si="56"/>
        <v/>
      </c>
      <c r="B1803" s="25" t="str">
        <f t="shared" si="57"/>
        <v/>
      </c>
      <c r="C1803" s="3" t="str">
        <f>IF(Table1[[#This Row],[Tesouro Prefixado]]="","",(B1803+1)^(1/252))</f>
        <v/>
      </c>
      <c r="D1803" s="2" t="str">
        <f>IF(Table1[[#This Row],[Column2]]="","",(1+D1802)*(C1803)-1)</f>
        <v/>
      </c>
      <c r="E1803" s="1" t="str">
        <f>IF(Table1[[#This Row],[Column1]]="","",VLOOKUP(A1803,COPOMs!B:E,4)+prêmio_de_risco)</f>
        <v/>
      </c>
      <c r="F1803" s="3" t="str">
        <f>IF(Table1[[#This Row],[Tesouro Selic: Cenário 1]]="","",(E1803+1)^(1/252))</f>
        <v/>
      </c>
      <c r="G1803" s="2" t="str">
        <f>IF(Table1[[#This Row],[Column4]]="","",(1+G1802)*(F1803)-1)</f>
        <v/>
      </c>
      <c r="H1803" s="1" t="str">
        <f>IF(Table1[[#This Row],[Column1]]="","",VLOOKUP(A1803,COPOMs!B:H,7)+prêmio_de_risco)</f>
        <v/>
      </c>
      <c r="I1803" s="3" t="str">
        <f>IF(Table1[[#This Row],[Tesouro Selic: Cenário 2]]="","",(H1803+1)^(1/252))</f>
        <v/>
      </c>
      <c r="J1803" s="2" t="str">
        <f>IF(Table1[[#This Row],[Column6]]="","",(1+J1802)*(I1803)-1)</f>
        <v/>
      </c>
      <c r="K1803" s="1" t="str">
        <f>IF(Table1[[#This Row],[Column1]]="","",VLOOKUP(A1803,COPOMs!B:K,10)+prêmio_de_risco)</f>
        <v/>
      </c>
      <c r="L1803" s="3" t="str">
        <f>IF(Table1[[#This Row],[Tesouro Selic: Cenário 3]]="","",(K1803+1)^(1/252))</f>
        <v/>
      </c>
      <c r="M1803" s="2" t="str">
        <f>IF(Table1[[#This Row],[Column8]]="","",(1+M1802)*(L1803)-1)</f>
        <v/>
      </c>
    </row>
    <row r="1804" spans="1:13" x14ac:dyDescent="0.25">
      <c r="A1804" s="15" t="str">
        <f t="shared" si="56"/>
        <v/>
      </c>
      <c r="B1804" s="25" t="str">
        <f t="shared" si="57"/>
        <v/>
      </c>
      <c r="C1804" s="3" t="str">
        <f>IF(Table1[[#This Row],[Tesouro Prefixado]]="","",(B1804+1)^(1/252))</f>
        <v/>
      </c>
      <c r="D1804" s="2" t="str">
        <f>IF(Table1[[#This Row],[Column2]]="","",(1+D1803)*(C1804)-1)</f>
        <v/>
      </c>
      <c r="E1804" s="1" t="str">
        <f>IF(Table1[[#This Row],[Column1]]="","",VLOOKUP(A1804,COPOMs!B:E,4)+prêmio_de_risco)</f>
        <v/>
      </c>
      <c r="F1804" s="3" t="str">
        <f>IF(Table1[[#This Row],[Tesouro Selic: Cenário 1]]="","",(E1804+1)^(1/252))</f>
        <v/>
      </c>
      <c r="G1804" s="2" t="str">
        <f>IF(Table1[[#This Row],[Column4]]="","",(1+G1803)*(F1804)-1)</f>
        <v/>
      </c>
      <c r="H1804" s="1" t="str">
        <f>IF(Table1[[#This Row],[Column1]]="","",VLOOKUP(A1804,COPOMs!B:H,7)+prêmio_de_risco)</f>
        <v/>
      </c>
      <c r="I1804" s="3" t="str">
        <f>IF(Table1[[#This Row],[Tesouro Selic: Cenário 2]]="","",(H1804+1)^(1/252))</f>
        <v/>
      </c>
      <c r="J1804" s="2" t="str">
        <f>IF(Table1[[#This Row],[Column6]]="","",(1+J1803)*(I1804)-1)</f>
        <v/>
      </c>
      <c r="K1804" s="1" t="str">
        <f>IF(Table1[[#This Row],[Column1]]="","",VLOOKUP(A1804,COPOMs!B:K,10)+prêmio_de_risco)</f>
        <v/>
      </c>
      <c r="L1804" s="3" t="str">
        <f>IF(Table1[[#This Row],[Tesouro Selic: Cenário 3]]="","",(K1804+1)^(1/252))</f>
        <v/>
      </c>
      <c r="M1804" s="2" t="str">
        <f>IF(Table1[[#This Row],[Column8]]="","",(1+M1803)*(L1804)-1)</f>
        <v/>
      </c>
    </row>
    <row r="1805" spans="1:13" x14ac:dyDescent="0.25">
      <c r="A1805" s="15" t="str">
        <f t="shared" si="56"/>
        <v/>
      </c>
      <c r="B1805" s="25" t="str">
        <f t="shared" si="57"/>
        <v/>
      </c>
      <c r="C1805" s="3" t="str">
        <f>IF(Table1[[#This Row],[Tesouro Prefixado]]="","",(B1805+1)^(1/252))</f>
        <v/>
      </c>
      <c r="D1805" s="2" t="str">
        <f>IF(Table1[[#This Row],[Column2]]="","",(1+D1804)*(C1805)-1)</f>
        <v/>
      </c>
      <c r="E1805" s="1" t="str">
        <f>IF(Table1[[#This Row],[Column1]]="","",VLOOKUP(A1805,COPOMs!B:E,4)+prêmio_de_risco)</f>
        <v/>
      </c>
      <c r="F1805" s="3" t="str">
        <f>IF(Table1[[#This Row],[Tesouro Selic: Cenário 1]]="","",(E1805+1)^(1/252))</f>
        <v/>
      </c>
      <c r="G1805" s="2" t="str">
        <f>IF(Table1[[#This Row],[Column4]]="","",(1+G1804)*(F1805)-1)</f>
        <v/>
      </c>
      <c r="H1805" s="1" t="str">
        <f>IF(Table1[[#This Row],[Column1]]="","",VLOOKUP(A1805,COPOMs!B:H,7)+prêmio_de_risco)</f>
        <v/>
      </c>
      <c r="I1805" s="3" t="str">
        <f>IF(Table1[[#This Row],[Tesouro Selic: Cenário 2]]="","",(H1805+1)^(1/252))</f>
        <v/>
      </c>
      <c r="J1805" s="2" t="str">
        <f>IF(Table1[[#This Row],[Column6]]="","",(1+J1804)*(I1805)-1)</f>
        <v/>
      </c>
      <c r="K1805" s="1" t="str">
        <f>IF(Table1[[#This Row],[Column1]]="","",VLOOKUP(A1805,COPOMs!B:K,10)+prêmio_de_risco)</f>
        <v/>
      </c>
      <c r="L1805" s="3" t="str">
        <f>IF(Table1[[#This Row],[Tesouro Selic: Cenário 3]]="","",(K1805+1)^(1/252))</f>
        <v/>
      </c>
      <c r="M1805" s="2" t="str">
        <f>IF(Table1[[#This Row],[Column8]]="","",(1+M1804)*(L1805)-1)</f>
        <v/>
      </c>
    </row>
    <row r="1806" spans="1:13" x14ac:dyDescent="0.25">
      <c r="A1806" s="15" t="str">
        <f t="shared" si="56"/>
        <v/>
      </c>
      <c r="B1806" s="25" t="str">
        <f t="shared" si="57"/>
        <v/>
      </c>
      <c r="C1806" s="3" t="str">
        <f>IF(Table1[[#This Row],[Tesouro Prefixado]]="","",(B1806+1)^(1/252))</f>
        <v/>
      </c>
      <c r="D1806" s="2" t="str">
        <f>IF(Table1[[#This Row],[Column2]]="","",(1+D1805)*(C1806)-1)</f>
        <v/>
      </c>
      <c r="E1806" s="1" t="str">
        <f>IF(Table1[[#This Row],[Column1]]="","",VLOOKUP(A1806,COPOMs!B:E,4)+prêmio_de_risco)</f>
        <v/>
      </c>
      <c r="F1806" s="3" t="str">
        <f>IF(Table1[[#This Row],[Tesouro Selic: Cenário 1]]="","",(E1806+1)^(1/252))</f>
        <v/>
      </c>
      <c r="G1806" s="2" t="str">
        <f>IF(Table1[[#This Row],[Column4]]="","",(1+G1805)*(F1806)-1)</f>
        <v/>
      </c>
      <c r="H1806" s="1" t="str">
        <f>IF(Table1[[#This Row],[Column1]]="","",VLOOKUP(A1806,COPOMs!B:H,7)+prêmio_de_risco)</f>
        <v/>
      </c>
      <c r="I1806" s="3" t="str">
        <f>IF(Table1[[#This Row],[Tesouro Selic: Cenário 2]]="","",(H1806+1)^(1/252))</f>
        <v/>
      </c>
      <c r="J1806" s="2" t="str">
        <f>IF(Table1[[#This Row],[Column6]]="","",(1+J1805)*(I1806)-1)</f>
        <v/>
      </c>
      <c r="K1806" s="1" t="str">
        <f>IF(Table1[[#This Row],[Column1]]="","",VLOOKUP(A1806,COPOMs!B:K,10)+prêmio_de_risco)</f>
        <v/>
      </c>
      <c r="L1806" s="3" t="str">
        <f>IF(Table1[[#This Row],[Tesouro Selic: Cenário 3]]="","",(K1806+1)^(1/252))</f>
        <v/>
      </c>
      <c r="M1806" s="2" t="str">
        <f>IF(Table1[[#This Row],[Column8]]="","",(1+M1805)*(L1806)-1)</f>
        <v/>
      </c>
    </row>
    <row r="1807" spans="1:13" x14ac:dyDescent="0.25">
      <c r="A1807" s="15" t="str">
        <f t="shared" si="56"/>
        <v/>
      </c>
      <c r="B1807" s="25" t="str">
        <f t="shared" si="57"/>
        <v/>
      </c>
      <c r="C1807" s="3" t="str">
        <f>IF(Table1[[#This Row],[Tesouro Prefixado]]="","",(B1807+1)^(1/252))</f>
        <v/>
      </c>
      <c r="D1807" s="2" t="str">
        <f>IF(Table1[[#This Row],[Column2]]="","",(1+D1806)*(C1807)-1)</f>
        <v/>
      </c>
      <c r="E1807" s="1" t="str">
        <f>IF(Table1[[#This Row],[Column1]]="","",VLOOKUP(A1807,COPOMs!B:E,4)+prêmio_de_risco)</f>
        <v/>
      </c>
      <c r="F1807" s="3" t="str">
        <f>IF(Table1[[#This Row],[Tesouro Selic: Cenário 1]]="","",(E1807+1)^(1/252))</f>
        <v/>
      </c>
      <c r="G1807" s="2" t="str">
        <f>IF(Table1[[#This Row],[Column4]]="","",(1+G1806)*(F1807)-1)</f>
        <v/>
      </c>
      <c r="H1807" s="1" t="str">
        <f>IF(Table1[[#This Row],[Column1]]="","",VLOOKUP(A1807,COPOMs!B:H,7)+prêmio_de_risco)</f>
        <v/>
      </c>
      <c r="I1807" s="3" t="str">
        <f>IF(Table1[[#This Row],[Tesouro Selic: Cenário 2]]="","",(H1807+1)^(1/252))</f>
        <v/>
      </c>
      <c r="J1807" s="2" t="str">
        <f>IF(Table1[[#This Row],[Column6]]="","",(1+J1806)*(I1807)-1)</f>
        <v/>
      </c>
      <c r="K1807" s="1" t="str">
        <f>IF(Table1[[#This Row],[Column1]]="","",VLOOKUP(A1807,COPOMs!B:K,10)+prêmio_de_risco)</f>
        <v/>
      </c>
      <c r="L1807" s="3" t="str">
        <f>IF(Table1[[#This Row],[Tesouro Selic: Cenário 3]]="","",(K1807+1)^(1/252))</f>
        <v/>
      </c>
      <c r="M1807" s="2" t="str">
        <f>IF(Table1[[#This Row],[Column8]]="","",(1+M1806)*(L1807)-1)</f>
        <v/>
      </c>
    </row>
    <row r="1808" spans="1:13" x14ac:dyDescent="0.25">
      <c r="A1808" s="15" t="str">
        <f t="shared" si="56"/>
        <v/>
      </c>
      <c r="B1808" s="25" t="str">
        <f t="shared" si="57"/>
        <v/>
      </c>
      <c r="C1808" s="3" t="str">
        <f>IF(Table1[[#This Row],[Tesouro Prefixado]]="","",(B1808+1)^(1/252))</f>
        <v/>
      </c>
      <c r="D1808" s="2" t="str">
        <f>IF(Table1[[#This Row],[Column2]]="","",(1+D1807)*(C1808)-1)</f>
        <v/>
      </c>
      <c r="E1808" s="1" t="str">
        <f>IF(Table1[[#This Row],[Column1]]="","",VLOOKUP(A1808,COPOMs!B:E,4)+prêmio_de_risco)</f>
        <v/>
      </c>
      <c r="F1808" s="3" t="str">
        <f>IF(Table1[[#This Row],[Tesouro Selic: Cenário 1]]="","",(E1808+1)^(1/252))</f>
        <v/>
      </c>
      <c r="G1808" s="2" t="str">
        <f>IF(Table1[[#This Row],[Column4]]="","",(1+G1807)*(F1808)-1)</f>
        <v/>
      </c>
      <c r="H1808" s="1" t="str">
        <f>IF(Table1[[#This Row],[Column1]]="","",VLOOKUP(A1808,COPOMs!B:H,7)+prêmio_de_risco)</f>
        <v/>
      </c>
      <c r="I1808" s="3" t="str">
        <f>IF(Table1[[#This Row],[Tesouro Selic: Cenário 2]]="","",(H1808+1)^(1/252))</f>
        <v/>
      </c>
      <c r="J1808" s="2" t="str">
        <f>IF(Table1[[#This Row],[Column6]]="","",(1+J1807)*(I1808)-1)</f>
        <v/>
      </c>
      <c r="K1808" s="1" t="str">
        <f>IF(Table1[[#This Row],[Column1]]="","",VLOOKUP(A1808,COPOMs!B:K,10)+prêmio_de_risco)</f>
        <v/>
      </c>
      <c r="L1808" s="3" t="str">
        <f>IF(Table1[[#This Row],[Tesouro Selic: Cenário 3]]="","",(K1808+1)^(1/252))</f>
        <v/>
      </c>
      <c r="M1808" s="2" t="str">
        <f>IF(Table1[[#This Row],[Column8]]="","",(1+M1807)*(L1808)-1)</f>
        <v/>
      </c>
    </row>
    <row r="1809" spans="1:13" x14ac:dyDescent="0.25">
      <c r="A1809" s="15" t="str">
        <f t="shared" si="56"/>
        <v/>
      </c>
      <c r="B1809" s="25" t="str">
        <f t="shared" si="57"/>
        <v/>
      </c>
      <c r="C1809" s="3" t="str">
        <f>IF(Table1[[#This Row],[Tesouro Prefixado]]="","",(B1809+1)^(1/252))</f>
        <v/>
      </c>
      <c r="D1809" s="2" t="str">
        <f>IF(Table1[[#This Row],[Column2]]="","",(1+D1808)*(C1809)-1)</f>
        <v/>
      </c>
      <c r="E1809" s="1" t="str">
        <f>IF(Table1[[#This Row],[Column1]]="","",VLOOKUP(A1809,COPOMs!B:E,4)+prêmio_de_risco)</f>
        <v/>
      </c>
      <c r="F1809" s="3" t="str">
        <f>IF(Table1[[#This Row],[Tesouro Selic: Cenário 1]]="","",(E1809+1)^(1/252))</f>
        <v/>
      </c>
      <c r="G1809" s="2" t="str">
        <f>IF(Table1[[#This Row],[Column4]]="","",(1+G1808)*(F1809)-1)</f>
        <v/>
      </c>
      <c r="H1809" s="1" t="str">
        <f>IF(Table1[[#This Row],[Column1]]="","",VLOOKUP(A1809,COPOMs!B:H,7)+prêmio_de_risco)</f>
        <v/>
      </c>
      <c r="I1809" s="3" t="str">
        <f>IF(Table1[[#This Row],[Tesouro Selic: Cenário 2]]="","",(H1809+1)^(1/252))</f>
        <v/>
      </c>
      <c r="J1809" s="2" t="str">
        <f>IF(Table1[[#This Row],[Column6]]="","",(1+J1808)*(I1809)-1)</f>
        <v/>
      </c>
      <c r="K1809" s="1" t="str">
        <f>IF(Table1[[#This Row],[Column1]]="","",VLOOKUP(A1809,COPOMs!B:K,10)+prêmio_de_risco)</f>
        <v/>
      </c>
      <c r="L1809" s="3" t="str">
        <f>IF(Table1[[#This Row],[Tesouro Selic: Cenário 3]]="","",(K1809+1)^(1/252))</f>
        <v/>
      </c>
      <c r="M1809" s="2" t="str">
        <f>IF(Table1[[#This Row],[Column8]]="","",(1+M1808)*(L1809)-1)</f>
        <v/>
      </c>
    </row>
    <row r="1810" spans="1:13" x14ac:dyDescent="0.25">
      <c r="A1810" s="15" t="str">
        <f t="shared" si="56"/>
        <v/>
      </c>
      <c r="B1810" s="25" t="str">
        <f t="shared" si="57"/>
        <v/>
      </c>
      <c r="C1810" s="3" t="str">
        <f>IF(Table1[[#This Row],[Tesouro Prefixado]]="","",(B1810+1)^(1/252))</f>
        <v/>
      </c>
      <c r="D1810" s="2" t="str">
        <f>IF(Table1[[#This Row],[Column2]]="","",(1+D1809)*(C1810)-1)</f>
        <v/>
      </c>
      <c r="E1810" s="1" t="str">
        <f>IF(Table1[[#This Row],[Column1]]="","",VLOOKUP(A1810,COPOMs!B:E,4)+prêmio_de_risco)</f>
        <v/>
      </c>
      <c r="F1810" s="3" t="str">
        <f>IF(Table1[[#This Row],[Tesouro Selic: Cenário 1]]="","",(E1810+1)^(1/252))</f>
        <v/>
      </c>
      <c r="G1810" s="2" t="str">
        <f>IF(Table1[[#This Row],[Column4]]="","",(1+G1809)*(F1810)-1)</f>
        <v/>
      </c>
      <c r="H1810" s="1" t="str">
        <f>IF(Table1[[#This Row],[Column1]]="","",VLOOKUP(A1810,COPOMs!B:H,7)+prêmio_de_risco)</f>
        <v/>
      </c>
      <c r="I1810" s="3" t="str">
        <f>IF(Table1[[#This Row],[Tesouro Selic: Cenário 2]]="","",(H1810+1)^(1/252))</f>
        <v/>
      </c>
      <c r="J1810" s="2" t="str">
        <f>IF(Table1[[#This Row],[Column6]]="","",(1+J1809)*(I1810)-1)</f>
        <v/>
      </c>
      <c r="K1810" s="1" t="str">
        <f>IF(Table1[[#This Row],[Column1]]="","",VLOOKUP(A1810,COPOMs!B:K,10)+prêmio_de_risco)</f>
        <v/>
      </c>
      <c r="L1810" s="3" t="str">
        <f>IF(Table1[[#This Row],[Tesouro Selic: Cenário 3]]="","",(K1810+1)^(1/252))</f>
        <v/>
      </c>
      <c r="M1810" s="2" t="str">
        <f>IF(Table1[[#This Row],[Column8]]="","",(1+M1809)*(L1810)-1)</f>
        <v/>
      </c>
    </row>
    <row r="1811" spans="1:13" x14ac:dyDescent="0.25">
      <c r="A1811" s="15" t="str">
        <f t="shared" si="56"/>
        <v/>
      </c>
      <c r="B1811" s="25" t="str">
        <f t="shared" si="57"/>
        <v/>
      </c>
      <c r="C1811" s="3" t="str">
        <f>IF(Table1[[#This Row],[Tesouro Prefixado]]="","",(B1811+1)^(1/252))</f>
        <v/>
      </c>
      <c r="D1811" s="2" t="str">
        <f>IF(Table1[[#This Row],[Column2]]="","",(1+D1810)*(C1811)-1)</f>
        <v/>
      </c>
      <c r="E1811" s="1" t="str">
        <f>IF(Table1[[#This Row],[Column1]]="","",VLOOKUP(A1811,COPOMs!B:E,4)+prêmio_de_risco)</f>
        <v/>
      </c>
      <c r="F1811" s="3" t="str">
        <f>IF(Table1[[#This Row],[Tesouro Selic: Cenário 1]]="","",(E1811+1)^(1/252))</f>
        <v/>
      </c>
      <c r="G1811" s="2" t="str">
        <f>IF(Table1[[#This Row],[Column4]]="","",(1+G1810)*(F1811)-1)</f>
        <v/>
      </c>
      <c r="H1811" s="1" t="str">
        <f>IF(Table1[[#This Row],[Column1]]="","",VLOOKUP(A1811,COPOMs!B:H,7)+prêmio_de_risco)</f>
        <v/>
      </c>
      <c r="I1811" s="3" t="str">
        <f>IF(Table1[[#This Row],[Tesouro Selic: Cenário 2]]="","",(H1811+1)^(1/252))</f>
        <v/>
      </c>
      <c r="J1811" s="2" t="str">
        <f>IF(Table1[[#This Row],[Column6]]="","",(1+J1810)*(I1811)-1)</f>
        <v/>
      </c>
      <c r="K1811" s="1" t="str">
        <f>IF(Table1[[#This Row],[Column1]]="","",VLOOKUP(A1811,COPOMs!B:K,10)+prêmio_de_risco)</f>
        <v/>
      </c>
      <c r="L1811" s="3" t="str">
        <f>IF(Table1[[#This Row],[Tesouro Selic: Cenário 3]]="","",(K1811+1)^(1/252))</f>
        <v/>
      </c>
      <c r="M1811" s="2" t="str">
        <f>IF(Table1[[#This Row],[Column8]]="","",(1+M1810)*(L1811)-1)</f>
        <v/>
      </c>
    </row>
    <row r="1812" spans="1:13" x14ac:dyDescent="0.25">
      <c r="A1812" s="15" t="str">
        <f t="shared" si="56"/>
        <v/>
      </c>
      <c r="B1812" s="25" t="str">
        <f t="shared" si="57"/>
        <v/>
      </c>
      <c r="C1812" s="3" t="str">
        <f>IF(Table1[[#This Row],[Tesouro Prefixado]]="","",(B1812+1)^(1/252))</f>
        <v/>
      </c>
      <c r="D1812" s="2" t="str">
        <f>IF(Table1[[#This Row],[Column2]]="","",(1+D1811)*(C1812)-1)</f>
        <v/>
      </c>
      <c r="E1812" s="1" t="str">
        <f>IF(Table1[[#This Row],[Column1]]="","",VLOOKUP(A1812,COPOMs!B:E,4)+prêmio_de_risco)</f>
        <v/>
      </c>
      <c r="F1812" s="3" t="str">
        <f>IF(Table1[[#This Row],[Tesouro Selic: Cenário 1]]="","",(E1812+1)^(1/252))</f>
        <v/>
      </c>
      <c r="G1812" s="2" t="str">
        <f>IF(Table1[[#This Row],[Column4]]="","",(1+G1811)*(F1812)-1)</f>
        <v/>
      </c>
      <c r="H1812" s="1" t="str">
        <f>IF(Table1[[#This Row],[Column1]]="","",VLOOKUP(A1812,COPOMs!B:H,7)+prêmio_de_risco)</f>
        <v/>
      </c>
      <c r="I1812" s="3" t="str">
        <f>IF(Table1[[#This Row],[Tesouro Selic: Cenário 2]]="","",(H1812+1)^(1/252))</f>
        <v/>
      </c>
      <c r="J1812" s="2" t="str">
        <f>IF(Table1[[#This Row],[Column6]]="","",(1+J1811)*(I1812)-1)</f>
        <v/>
      </c>
      <c r="K1812" s="1" t="str">
        <f>IF(Table1[[#This Row],[Column1]]="","",VLOOKUP(A1812,COPOMs!B:K,10)+prêmio_de_risco)</f>
        <v/>
      </c>
      <c r="L1812" s="3" t="str">
        <f>IF(Table1[[#This Row],[Tesouro Selic: Cenário 3]]="","",(K1812+1)^(1/252))</f>
        <v/>
      </c>
      <c r="M1812" s="2" t="str">
        <f>IF(Table1[[#This Row],[Column8]]="","",(1+M1811)*(L1812)-1)</f>
        <v/>
      </c>
    </row>
    <row r="1813" spans="1:13" x14ac:dyDescent="0.25">
      <c r="A1813" s="15" t="str">
        <f t="shared" si="56"/>
        <v/>
      </c>
      <c r="B1813" s="25" t="str">
        <f t="shared" si="57"/>
        <v/>
      </c>
      <c r="C1813" s="3" t="str">
        <f>IF(Table1[[#This Row],[Tesouro Prefixado]]="","",(B1813+1)^(1/252))</f>
        <v/>
      </c>
      <c r="D1813" s="2" t="str">
        <f>IF(Table1[[#This Row],[Column2]]="","",(1+D1812)*(C1813)-1)</f>
        <v/>
      </c>
      <c r="E1813" s="1" t="str">
        <f>IF(Table1[[#This Row],[Column1]]="","",VLOOKUP(A1813,COPOMs!B:E,4)+prêmio_de_risco)</f>
        <v/>
      </c>
      <c r="F1813" s="3" t="str">
        <f>IF(Table1[[#This Row],[Tesouro Selic: Cenário 1]]="","",(E1813+1)^(1/252))</f>
        <v/>
      </c>
      <c r="G1813" s="2" t="str">
        <f>IF(Table1[[#This Row],[Column4]]="","",(1+G1812)*(F1813)-1)</f>
        <v/>
      </c>
      <c r="H1813" s="1" t="str">
        <f>IF(Table1[[#This Row],[Column1]]="","",VLOOKUP(A1813,COPOMs!B:H,7)+prêmio_de_risco)</f>
        <v/>
      </c>
      <c r="I1813" s="3" t="str">
        <f>IF(Table1[[#This Row],[Tesouro Selic: Cenário 2]]="","",(H1813+1)^(1/252))</f>
        <v/>
      </c>
      <c r="J1813" s="2" t="str">
        <f>IF(Table1[[#This Row],[Column6]]="","",(1+J1812)*(I1813)-1)</f>
        <v/>
      </c>
      <c r="K1813" s="1" t="str">
        <f>IF(Table1[[#This Row],[Column1]]="","",VLOOKUP(A1813,COPOMs!B:K,10)+prêmio_de_risco)</f>
        <v/>
      </c>
      <c r="L1813" s="3" t="str">
        <f>IF(Table1[[#This Row],[Tesouro Selic: Cenário 3]]="","",(K1813+1)^(1/252))</f>
        <v/>
      </c>
      <c r="M1813" s="2" t="str">
        <f>IF(Table1[[#This Row],[Column8]]="","",(1+M1812)*(L1813)-1)</f>
        <v/>
      </c>
    </row>
    <row r="1814" spans="1:13" x14ac:dyDescent="0.25">
      <c r="A1814" s="15" t="str">
        <f t="shared" si="56"/>
        <v/>
      </c>
      <c r="B1814" s="25" t="str">
        <f t="shared" si="57"/>
        <v/>
      </c>
      <c r="C1814" s="3" t="str">
        <f>IF(Table1[[#This Row],[Tesouro Prefixado]]="","",(B1814+1)^(1/252))</f>
        <v/>
      </c>
      <c r="D1814" s="2" t="str">
        <f>IF(Table1[[#This Row],[Column2]]="","",(1+D1813)*(C1814)-1)</f>
        <v/>
      </c>
      <c r="E1814" s="1" t="str">
        <f>IF(Table1[[#This Row],[Column1]]="","",VLOOKUP(A1814,COPOMs!B:E,4)+prêmio_de_risco)</f>
        <v/>
      </c>
      <c r="F1814" s="3" t="str">
        <f>IF(Table1[[#This Row],[Tesouro Selic: Cenário 1]]="","",(E1814+1)^(1/252))</f>
        <v/>
      </c>
      <c r="G1814" s="2" t="str">
        <f>IF(Table1[[#This Row],[Column4]]="","",(1+G1813)*(F1814)-1)</f>
        <v/>
      </c>
      <c r="H1814" s="1" t="str">
        <f>IF(Table1[[#This Row],[Column1]]="","",VLOOKUP(A1814,COPOMs!B:H,7)+prêmio_de_risco)</f>
        <v/>
      </c>
      <c r="I1814" s="3" t="str">
        <f>IF(Table1[[#This Row],[Tesouro Selic: Cenário 2]]="","",(H1814+1)^(1/252))</f>
        <v/>
      </c>
      <c r="J1814" s="2" t="str">
        <f>IF(Table1[[#This Row],[Column6]]="","",(1+J1813)*(I1814)-1)</f>
        <v/>
      </c>
      <c r="K1814" s="1" t="str">
        <f>IF(Table1[[#This Row],[Column1]]="","",VLOOKUP(A1814,COPOMs!B:K,10)+prêmio_de_risco)</f>
        <v/>
      </c>
      <c r="L1814" s="3" t="str">
        <f>IF(Table1[[#This Row],[Tesouro Selic: Cenário 3]]="","",(K1814+1)^(1/252))</f>
        <v/>
      </c>
      <c r="M1814" s="2" t="str">
        <f>IF(Table1[[#This Row],[Column8]]="","",(1+M1813)*(L1814)-1)</f>
        <v/>
      </c>
    </row>
    <row r="1815" spans="1:13" x14ac:dyDescent="0.25">
      <c r="A1815" s="15" t="str">
        <f t="shared" si="56"/>
        <v/>
      </c>
      <c r="B1815" s="25" t="str">
        <f t="shared" si="57"/>
        <v/>
      </c>
      <c r="C1815" s="3" t="str">
        <f>IF(Table1[[#This Row],[Tesouro Prefixado]]="","",(B1815+1)^(1/252))</f>
        <v/>
      </c>
      <c r="D1815" s="2" t="str">
        <f>IF(Table1[[#This Row],[Column2]]="","",(1+D1814)*(C1815)-1)</f>
        <v/>
      </c>
      <c r="E1815" s="1" t="str">
        <f>IF(Table1[[#This Row],[Column1]]="","",VLOOKUP(A1815,COPOMs!B:E,4)+prêmio_de_risco)</f>
        <v/>
      </c>
      <c r="F1815" s="3" t="str">
        <f>IF(Table1[[#This Row],[Tesouro Selic: Cenário 1]]="","",(E1815+1)^(1/252))</f>
        <v/>
      </c>
      <c r="G1815" s="2" t="str">
        <f>IF(Table1[[#This Row],[Column4]]="","",(1+G1814)*(F1815)-1)</f>
        <v/>
      </c>
      <c r="H1815" s="1" t="str">
        <f>IF(Table1[[#This Row],[Column1]]="","",VLOOKUP(A1815,COPOMs!B:H,7)+prêmio_de_risco)</f>
        <v/>
      </c>
      <c r="I1815" s="3" t="str">
        <f>IF(Table1[[#This Row],[Tesouro Selic: Cenário 2]]="","",(H1815+1)^(1/252))</f>
        <v/>
      </c>
      <c r="J1815" s="2" t="str">
        <f>IF(Table1[[#This Row],[Column6]]="","",(1+J1814)*(I1815)-1)</f>
        <v/>
      </c>
      <c r="K1815" s="1" t="str">
        <f>IF(Table1[[#This Row],[Column1]]="","",VLOOKUP(A1815,COPOMs!B:K,10)+prêmio_de_risco)</f>
        <v/>
      </c>
      <c r="L1815" s="3" t="str">
        <f>IF(Table1[[#This Row],[Tesouro Selic: Cenário 3]]="","",(K1815+1)^(1/252))</f>
        <v/>
      </c>
      <c r="M1815" s="2" t="str">
        <f>IF(Table1[[#This Row],[Column8]]="","",(1+M1814)*(L1815)-1)</f>
        <v/>
      </c>
    </row>
    <row r="1816" spans="1:13" x14ac:dyDescent="0.25">
      <c r="A1816" s="15" t="str">
        <f t="shared" si="56"/>
        <v/>
      </c>
      <c r="B1816" s="25" t="str">
        <f t="shared" si="57"/>
        <v/>
      </c>
      <c r="C1816" s="3" t="str">
        <f>IF(Table1[[#This Row],[Tesouro Prefixado]]="","",(B1816+1)^(1/252))</f>
        <v/>
      </c>
      <c r="D1816" s="2" t="str">
        <f>IF(Table1[[#This Row],[Column2]]="","",(1+D1815)*(C1816)-1)</f>
        <v/>
      </c>
      <c r="E1816" s="1" t="str">
        <f>IF(Table1[[#This Row],[Column1]]="","",VLOOKUP(A1816,COPOMs!B:E,4)+prêmio_de_risco)</f>
        <v/>
      </c>
      <c r="F1816" s="3" t="str">
        <f>IF(Table1[[#This Row],[Tesouro Selic: Cenário 1]]="","",(E1816+1)^(1/252))</f>
        <v/>
      </c>
      <c r="G1816" s="2" t="str">
        <f>IF(Table1[[#This Row],[Column4]]="","",(1+G1815)*(F1816)-1)</f>
        <v/>
      </c>
      <c r="H1816" s="1" t="str">
        <f>IF(Table1[[#This Row],[Column1]]="","",VLOOKUP(A1816,COPOMs!B:H,7)+prêmio_de_risco)</f>
        <v/>
      </c>
      <c r="I1816" s="3" t="str">
        <f>IF(Table1[[#This Row],[Tesouro Selic: Cenário 2]]="","",(H1816+1)^(1/252))</f>
        <v/>
      </c>
      <c r="J1816" s="2" t="str">
        <f>IF(Table1[[#This Row],[Column6]]="","",(1+J1815)*(I1816)-1)</f>
        <v/>
      </c>
      <c r="K1816" s="1" t="str">
        <f>IF(Table1[[#This Row],[Column1]]="","",VLOOKUP(A1816,COPOMs!B:K,10)+prêmio_de_risco)</f>
        <v/>
      </c>
      <c r="L1816" s="3" t="str">
        <f>IF(Table1[[#This Row],[Tesouro Selic: Cenário 3]]="","",(K1816+1)^(1/252))</f>
        <v/>
      </c>
      <c r="M1816" s="2" t="str">
        <f>IF(Table1[[#This Row],[Column8]]="","",(1+M1815)*(L1816)-1)</f>
        <v/>
      </c>
    </row>
    <row r="1817" spans="1:13" x14ac:dyDescent="0.25">
      <c r="A1817" s="15" t="str">
        <f t="shared" si="56"/>
        <v/>
      </c>
      <c r="B1817" s="25" t="str">
        <f t="shared" si="57"/>
        <v/>
      </c>
      <c r="C1817" s="3" t="str">
        <f>IF(Table1[[#This Row],[Tesouro Prefixado]]="","",(B1817+1)^(1/252))</f>
        <v/>
      </c>
      <c r="D1817" s="2" t="str">
        <f>IF(Table1[[#This Row],[Column2]]="","",(1+D1816)*(C1817)-1)</f>
        <v/>
      </c>
      <c r="E1817" s="1" t="str">
        <f>IF(Table1[[#This Row],[Column1]]="","",VLOOKUP(A1817,COPOMs!B:E,4)+prêmio_de_risco)</f>
        <v/>
      </c>
      <c r="F1817" s="3" t="str">
        <f>IF(Table1[[#This Row],[Tesouro Selic: Cenário 1]]="","",(E1817+1)^(1/252))</f>
        <v/>
      </c>
      <c r="G1817" s="2" t="str">
        <f>IF(Table1[[#This Row],[Column4]]="","",(1+G1816)*(F1817)-1)</f>
        <v/>
      </c>
      <c r="H1817" s="1" t="str">
        <f>IF(Table1[[#This Row],[Column1]]="","",VLOOKUP(A1817,COPOMs!B:H,7)+prêmio_de_risco)</f>
        <v/>
      </c>
      <c r="I1817" s="3" t="str">
        <f>IF(Table1[[#This Row],[Tesouro Selic: Cenário 2]]="","",(H1817+1)^(1/252))</f>
        <v/>
      </c>
      <c r="J1817" s="2" t="str">
        <f>IF(Table1[[#This Row],[Column6]]="","",(1+J1816)*(I1817)-1)</f>
        <v/>
      </c>
      <c r="K1817" s="1" t="str">
        <f>IF(Table1[[#This Row],[Column1]]="","",VLOOKUP(A1817,COPOMs!B:K,10)+prêmio_de_risco)</f>
        <v/>
      </c>
      <c r="L1817" s="3" t="str">
        <f>IF(Table1[[#This Row],[Tesouro Selic: Cenário 3]]="","",(K1817+1)^(1/252))</f>
        <v/>
      </c>
      <c r="M1817" s="2" t="str">
        <f>IF(Table1[[#This Row],[Column8]]="","",(1+M1816)*(L1817)-1)</f>
        <v/>
      </c>
    </row>
    <row r="1818" spans="1:13" x14ac:dyDescent="0.25">
      <c r="A1818" s="15" t="str">
        <f t="shared" si="56"/>
        <v/>
      </c>
      <c r="B1818" s="25" t="str">
        <f t="shared" si="57"/>
        <v/>
      </c>
      <c r="C1818" s="3" t="str">
        <f>IF(Table1[[#This Row],[Tesouro Prefixado]]="","",(B1818+1)^(1/252))</f>
        <v/>
      </c>
      <c r="D1818" s="2" t="str">
        <f>IF(Table1[[#This Row],[Column2]]="","",(1+D1817)*(C1818)-1)</f>
        <v/>
      </c>
      <c r="E1818" s="1" t="str">
        <f>IF(Table1[[#This Row],[Column1]]="","",VLOOKUP(A1818,COPOMs!B:E,4)+prêmio_de_risco)</f>
        <v/>
      </c>
      <c r="F1818" s="3" t="str">
        <f>IF(Table1[[#This Row],[Tesouro Selic: Cenário 1]]="","",(E1818+1)^(1/252))</f>
        <v/>
      </c>
      <c r="G1818" s="2" t="str">
        <f>IF(Table1[[#This Row],[Column4]]="","",(1+G1817)*(F1818)-1)</f>
        <v/>
      </c>
      <c r="H1818" s="1" t="str">
        <f>IF(Table1[[#This Row],[Column1]]="","",VLOOKUP(A1818,COPOMs!B:H,7)+prêmio_de_risco)</f>
        <v/>
      </c>
      <c r="I1818" s="3" t="str">
        <f>IF(Table1[[#This Row],[Tesouro Selic: Cenário 2]]="","",(H1818+1)^(1/252))</f>
        <v/>
      </c>
      <c r="J1818" s="2" t="str">
        <f>IF(Table1[[#This Row],[Column6]]="","",(1+J1817)*(I1818)-1)</f>
        <v/>
      </c>
      <c r="K1818" s="1" t="str">
        <f>IF(Table1[[#This Row],[Column1]]="","",VLOOKUP(A1818,COPOMs!B:K,10)+prêmio_de_risco)</f>
        <v/>
      </c>
      <c r="L1818" s="3" t="str">
        <f>IF(Table1[[#This Row],[Tesouro Selic: Cenário 3]]="","",(K1818+1)^(1/252))</f>
        <v/>
      </c>
      <c r="M1818" s="2" t="str">
        <f>IF(Table1[[#This Row],[Column8]]="","",(1+M1817)*(L1818)-1)</f>
        <v/>
      </c>
    </row>
    <row r="1819" spans="1:13" x14ac:dyDescent="0.25">
      <c r="A1819" s="15" t="str">
        <f t="shared" si="56"/>
        <v/>
      </c>
      <c r="B1819" s="25" t="str">
        <f t="shared" si="57"/>
        <v/>
      </c>
      <c r="C1819" s="3" t="str">
        <f>IF(Table1[[#This Row],[Tesouro Prefixado]]="","",(B1819+1)^(1/252))</f>
        <v/>
      </c>
      <c r="D1819" s="2" t="str">
        <f>IF(Table1[[#This Row],[Column2]]="","",(1+D1818)*(C1819)-1)</f>
        <v/>
      </c>
      <c r="E1819" s="1" t="str">
        <f>IF(Table1[[#This Row],[Column1]]="","",VLOOKUP(A1819,COPOMs!B:E,4)+prêmio_de_risco)</f>
        <v/>
      </c>
      <c r="F1819" s="3" t="str">
        <f>IF(Table1[[#This Row],[Tesouro Selic: Cenário 1]]="","",(E1819+1)^(1/252))</f>
        <v/>
      </c>
      <c r="G1819" s="2" t="str">
        <f>IF(Table1[[#This Row],[Column4]]="","",(1+G1818)*(F1819)-1)</f>
        <v/>
      </c>
      <c r="H1819" s="1" t="str">
        <f>IF(Table1[[#This Row],[Column1]]="","",VLOOKUP(A1819,COPOMs!B:H,7)+prêmio_de_risco)</f>
        <v/>
      </c>
      <c r="I1819" s="3" t="str">
        <f>IF(Table1[[#This Row],[Tesouro Selic: Cenário 2]]="","",(H1819+1)^(1/252))</f>
        <v/>
      </c>
      <c r="J1819" s="2" t="str">
        <f>IF(Table1[[#This Row],[Column6]]="","",(1+J1818)*(I1819)-1)</f>
        <v/>
      </c>
      <c r="K1819" s="1" t="str">
        <f>IF(Table1[[#This Row],[Column1]]="","",VLOOKUP(A1819,COPOMs!B:K,10)+prêmio_de_risco)</f>
        <v/>
      </c>
      <c r="L1819" s="3" t="str">
        <f>IF(Table1[[#This Row],[Tesouro Selic: Cenário 3]]="","",(K1819+1)^(1/252))</f>
        <v/>
      </c>
      <c r="M1819" s="2" t="str">
        <f>IF(Table1[[#This Row],[Column8]]="","",(1+M1818)*(L1819)-1)</f>
        <v/>
      </c>
    </row>
    <row r="1820" spans="1:13" x14ac:dyDescent="0.25">
      <c r="A1820" s="15" t="str">
        <f t="shared" si="56"/>
        <v/>
      </c>
      <c r="B1820" s="25" t="str">
        <f t="shared" si="57"/>
        <v/>
      </c>
      <c r="C1820" s="3" t="str">
        <f>IF(Table1[[#This Row],[Tesouro Prefixado]]="","",(B1820+1)^(1/252))</f>
        <v/>
      </c>
      <c r="D1820" s="2" t="str">
        <f>IF(Table1[[#This Row],[Column2]]="","",(1+D1819)*(C1820)-1)</f>
        <v/>
      </c>
      <c r="E1820" s="1" t="str">
        <f>IF(Table1[[#This Row],[Column1]]="","",VLOOKUP(A1820,COPOMs!B:E,4)+prêmio_de_risco)</f>
        <v/>
      </c>
      <c r="F1820" s="3" t="str">
        <f>IF(Table1[[#This Row],[Tesouro Selic: Cenário 1]]="","",(E1820+1)^(1/252))</f>
        <v/>
      </c>
      <c r="G1820" s="2" t="str">
        <f>IF(Table1[[#This Row],[Column4]]="","",(1+G1819)*(F1820)-1)</f>
        <v/>
      </c>
      <c r="H1820" s="1" t="str">
        <f>IF(Table1[[#This Row],[Column1]]="","",VLOOKUP(A1820,COPOMs!B:H,7)+prêmio_de_risco)</f>
        <v/>
      </c>
      <c r="I1820" s="3" t="str">
        <f>IF(Table1[[#This Row],[Tesouro Selic: Cenário 2]]="","",(H1820+1)^(1/252))</f>
        <v/>
      </c>
      <c r="J1820" s="2" t="str">
        <f>IF(Table1[[#This Row],[Column6]]="","",(1+J1819)*(I1820)-1)</f>
        <v/>
      </c>
      <c r="K1820" s="1" t="str">
        <f>IF(Table1[[#This Row],[Column1]]="","",VLOOKUP(A1820,COPOMs!B:K,10)+prêmio_de_risco)</f>
        <v/>
      </c>
      <c r="L1820" s="3" t="str">
        <f>IF(Table1[[#This Row],[Tesouro Selic: Cenário 3]]="","",(K1820+1)^(1/252))</f>
        <v/>
      </c>
      <c r="M1820" s="2" t="str">
        <f>IF(Table1[[#This Row],[Column8]]="","",(1+M1819)*(L1820)-1)</f>
        <v/>
      </c>
    </row>
    <row r="1821" spans="1:13" x14ac:dyDescent="0.25">
      <c r="A1821" s="15" t="str">
        <f t="shared" si="56"/>
        <v/>
      </c>
      <c r="B1821" s="25" t="str">
        <f t="shared" si="57"/>
        <v/>
      </c>
      <c r="C1821" s="3" t="str">
        <f>IF(Table1[[#This Row],[Tesouro Prefixado]]="","",(B1821+1)^(1/252))</f>
        <v/>
      </c>
      <c r="D1821" s="2" t="str">
        <f>IF(Table1[[#This Row],[Column2]]="","",(1+D1820)*(C1821)-1)</f>
        <v/>
      </c>
      <c r="E1821" s="1" t="str">
        <f>IF(Table1[[#This Row],[Column1]]="","",VLOOKUP(A1821,COPOMs!B:E,4)+prêmio_de_risco)</f>
        <v/>
      </c>
      <c r="F1821" s="3" t="str">
        <f>IF(Table1[[#This Row],[Tesouro Selic: Cenário 1]]="","",(E1821+1)^(1/252))</f>
        <v/>
      </c>
      <c r="G1821" s="2" t="str">
        <f>IF(Table1[[#This Row],[Column4]]="","",(1+G1820)*(F1821)-1)</f>
        <v/>
      </c>
      <c r="H1821" s="1" t="str">
        <f>IF(Table1[[#This Row],[Column1]]="","",VLOOKUP(A1821,COPOMs!B:H,7)+prêmio_de_risco)</f>
        <v/>
      </c>
      <c r="I1821" s="3" t="str">
        <f>IF(Table1[[#This Row],[Tesouro Selic: Cenário 2]]="","",(H1821+1)^(1/252))</f>
        <v/>
      </c>
      <c r="J1821" s="2" t="str">
        <f>IF(Table1[[#This Row],[Column6]]="","",(1+J1820)*(I1821)-1)</f>
        <v/>
      </c>
      <c r="K1821" s="1" t="str">
        <f>IF(Table1[[#This Row],[Column1]]="","",VLOOKUP(A1821,COPOMs!B:K,10)+prêmio_de_risco)</f>
        <v/>
      </c>
      <c r="L1821" s="3" t="str">
        <f>IF(Table1[[#This Row],[Tesouro Selic: Cenário 3]]="","",(K1821+1)^(1/252))</f>
        <v/>
      </c>
      <c r="M1821" s="2" t="str">
        <f>IF(Table1[[#This Row],[Column8]]="","",(1+M1820)*(L1821)-1)</f>
        <v/>
      </c>
    </row>
    <row r="1822" spans="1:13" x14ac:dyDescent="0.25">
      <c r="A1822" s="15" t="str">
        <f t="shared" si="56"/>
        <v/>
      </c>
      <c r="B1822" s="25" t="str">
        <f t="shared" si="57"/>
        <v/>
      </c>
      <c r="C1822" s="3" t="str">
        <f>IF(Table1[[#This Row],[Tesouro Prefixado]]="","",(B1822+1)^(1/252))</f>
        <v/>
      </c>
      <c r="D1822" s="2" t="str">
        <f>IF(Table1[[#This Row],[Column2]]="","",(1+D1821)*(C1822)-1)</f>
        <v/>
      </c>
      <c r="E1822" s="1" t="str">
        <f>IF(Table1[[#This Row],[Column1]]="","",VLOOKUP(A1822,COPOMs!B:E,4)+prêmio_de_risco)</f>
        <v/>
      </c>
      <c r="F1822" s="3" t="str">
        <f>IF(Table1[[#This Row],[Tesouro Selic: Cenário 1]]="","",(E1822+1)^(1/252))</f>
        <v/>
      </c>
      <c r="G1822" s="2" t="str">
        <f>IF(Table1[[#This Row],[Column4]]="","",(1+G1821)*(F1822)-1)</f>
        <v/>
      </c>
      <c r="H1822" s="1" t="str">
        <f>IF(Table1[[#This Row],[Column1]]="","",VLOOKUP(A1822,COPOMs!B:H,7)+prêmio_de_risco)</f>
        <v/>
      </c>
      <c r="I1822" s="3" t="str">
        <f>IF(Table1[[#This Row],[Tesouro Selic: Cenário 2]]="","",(H1822+1)^(1/252))</f>
        <v/>
      </c>
      <c r="J1822" s="2" t="str">
        <f>IF(Table1[[#This Row],[Column6]]="","",(1+J1821)*(I1822)-1)</f>
        <v/>
      </c>
      <c r="K1822" s="1" t="str">
        <f>IF(Table1[[#This Row],[Column1]]="","",VLOOKUP(A1822,COPOMs!B:K,10)+prêmio_de_risco)</f>
        <v/>
      </c>
      <c r="L1822" s="3" t="str">
        <f>IF(Table1[[#This Row],[Tesouro Selic: Cenário 3]]="","",(K1822+1)^(1/252))</f>
        <v/>
      </c>
      <c r="M1822" s="2" t="str">
        <f>IF(Table1[[#This Row],[Column8]]="","",(1+M1821)*(L1822)-1)</f>
        <v/>
      </c>
    </row>
    <row r="1823" spans="1:13" x14ac:dyDescent="0.25">
      <c r="A1823" s="15" t="str">
        <f t="shared" si="56"/>
        <v/>
      </c>
      <c r="B1823" s="25" t="str">
        <f t="shared" si="57"/>
        <v/>
      </c>
      <c r="C1823" s="3" t="str">
        <f>IF(Table1[[#This Row],[Tesouro Prefixado]]="","",(B1823+1)^(1/252))</f>
        <v/>
      </c>
      <c r="D1823" s="2" t="str">
        <f>IF(Table1[[#This Row],[Column2]]="","",(1+D1822)*(C1823)-1)</f>
        <v/>
      </c>
      <c r="E1823" s="1" t="str">
        <f>IF(Table1[[#This Row],[Column1]]="","",VLOOKUP(A1823,COPOMs!B:E,4)+prêmio_de_risco)</f>
        <v/>
      </c>
      <c r="F1823" s="3" t="str">
        <f>IF(Table1[[#This Row],[Tesouro Selic: Cenário 1]]="","",(E1823+1)^(1/252))</f>
        <v/>
      </c>
      <c r="G1823" s="2" t="str">
        <f>IF(Table1[[#This Row],[Column4]]="","",(1+G1822)*(F1823)-1)</f>
        <v/>
      </c>
      <c r="H1823" s="1" t="str">
        <f>IF(Table1[[#This Row],[Column1]]="","",VLOOKUP(A1823,COPOMs!B:H,7)+prêmio_de_risco)</f>
        <v/>
      </c>
      <c r="I1823" s="3" t="str">
        <f>IF(Table1[[#This Row],[Tesouro Selic: Cenário 2]]="","",(H1823+1)^(1/252))</f>
        <v/>
      </c>
      <c r="J1823" s="2" t="str">
        <f>IF(Table1[[#This Row],[Column6]]="","",(1+J1822)*(I1823)-1)</f>
        <v/>
      </c>
      <c r="K1823" s="1" t="str">
        <f>IF(Table1[[#This Row],[Column1]]="","",VLOOKUP(A1823,COPOMs!B:K,10)+prêmio_de_risco)</f>
        <v/>
      </c>
      <c r="L1823" s="3" t="str">
        <f>IF(Table1[[#This Row],[Tesouro Selic: Cenário 3]]="","",(K1823+1)^(1/252))</f>
        <v/>
      </c>
      <c r="M1823" s="2" t="str">
        <f>IF(Table1[[#This Row],[Column8]]="","",(1+M1822)*(L1823)-1)</f>
        <v/>
      </c>
    </row>
    <row r="1824" spans="1:13" x14ac:dyDescent="0.25">
      <c r="A1824" s="15" t="str">
        <f t="shared" si="56"/>
        <v/>
      </c>
      <c r="B1824" s="25" t="str">
        <f t="shared" si="57"/>
        <v/>
      </c>
      <c r="C1824" s="3" t="str">
        <f>IF(Table1[[#This Row],[Tesouro Prefixado]]="","",(B1824+1)^(1/252))</f>
        <v/>
      </c>
      <c r="D1824" s="2" t="str">
        <f>IF(Table1[[#This Row],[Column2]]="","",(1+D1823)*(C1824)-1)</f>
        <v/>
      </c>
      <c r="E1824" s="1" t="str">
        <f>IF(Table1[[#This Row],[Column1]]="","",VLOOKUP(A1824,COPOMs!B:E,4)+prêmio_de_risco)</f>
        <v/>
      </c>
      <c r="F1824" s="3" t="str">
        <f>IF(Table1[[#This Row],[Tesouro Selic: Cenário 1]]="","",(E1824+1)^(1/252))</f>
        <v/>
      </c>
      <c r="G1824" s="2" t="str">
        <f>IF(Table1[[#This Row],[Column4]]="","",(1+G1823)*(F1824)-1)</f>
        <v/>
      </c>
      <c r="H1824" s="1" t="str">
        <f>IF(Table1[[#This Row],[Column1]]="","",VLOOKUP(A1824,COPOMs!B:H,7)+prêmio_de_risco)</f>
        <v/>
      </c>
      <c r="I1824" s="3" t="str">
        <f>IF(Table1[[#This Row],[Tesouro Selic: Cenário 2]]="","",(H1824+1)^(1/252))</f>
        <v/>
      </c>
      <c r="J1824" s="2" t="str">
        <f>IF(Table1[[#This Row],[Column6]]="","",(1+J1823)*(I1824)-1)</f>
        <v/>
      </c>
      <c r="K1824" s="1" t="str">
        <f>IF(Table1[[#This Row],[Column1]]="","",VLOOKUP(A1824,COPOMs!B:K,10)+prêmio_de_risco)</f>
        <v/>
      </c>
      <c r="L1824" s="3" t="str">
        <f>IF(Table1[[#This Row],[Tesouro Selic: Cenário 3]]="","",(K1824+1)^(1/252))</f>
        <v/>
      </c>
      <c r="M1824" s="2" t="str">
        <f>IF(Table1[[#This Row],[Column8]]="","",(1+M1823)*(L1824)-1)</f>
        <v/>
      </c>
    </row>
    <row r="1825" spans="1:13" x14ac:dyDescent="0.25">
      <c r="A1825" s="15" t="str">
        <f t="shared" si="56"/>
        <v/>
      </c>
      <c r="B1825" s="25" t="str">
        <f t="shared" si="57"/>
        <v/>
      </c>
      <c r="C1825" s="3" t="str">
        <f>IF(Table1[[#This Row],[Tesouro Prefixado]]="","",(B1825+1)^(1/252))</f>
        <v/>
      </c>
      <c r="D1825" s="2" t="str">
        <f>IF(Table1[[#This Row],[Column2]]="","",(1+D1824)*(C1825)-1)</f>
        <v/>
      </c>
      <c r="E1825" s="1" t="str">
        <f>IF(Table1[[#This Row],[Column1]]="","",VLOOKUP(A1825,COPOMs!B:E,4)+prêmio_de_risco)</f>
        <v/>
      </c>
      <c r="F1825" s="3" t="str">
        <f>IF(Table1[[#This Row],[Tesouro Selic: Cenário 1]]="","",(E1825+1)^(1/252))</f>
        <v/>
      </c>
      <c r="G1825" s="2" t="str">
        <f>IF(Table1[[#This Row],[Column4]]="","",(1+G1824)*(F1825)-1)</f>
        <v/>
      </c>
      <c r="H1825" s="1" t="str">
        <f>IF(Table1[[#This Row],[Column1]]="","",VLOOKUP(A1825,COPOMs!B:H,7)+prêmio_de_risco)</f>
        <v/>
      </c>
      <c r="I1825" s="3" t="str">
        <f>IF(Table1[[#This Row],[Tesouro Selic: Cenário 2]]="","",(H1825+1)^(1/252))</f>
        <v/>
      </c>
      <c r="J1825" s="2" t="str">
        <f>IF(Table1[[#This Row],[Column6]]="","",(1+J1824)*(I1825)-1)</f>
        <v/>
      </c>
      <c r="K1825" s="1" t="str">
        <f>IF(Table1[[#This Row],[Column1]]="","",VLOOKUP(A1825,COPOMs!B:K,10)+prêmio_de_risco)</f>
        <v/>
      </c>
      <c r="L1825" s="3" t="str">
        <f>IF(Table1[[#This Row],[Tesouro Selic: Cenário 3]]="","",(K1825+1)^(1/252))</f>
        <v/>
      </c>
      <c r="M1825" s="2" t="str">
        <f>IF(Table1[[#This Row],[Column8]]="","",(1+M1824)*(L1825)-1)</f>
        <v/>
      </c>
    </row>
    <row r="1826" spans="1:13" x14ac:dyDescent="0.25">
      <c r="A1826" s="15" t="str">
        <f t="shared" si="56"/>
        <v/>
      </c>
      <c r="B1826" s="25" t="str">
        <f t="shared" si="57"/>
        <v/>
      </c>
      <c r="C1826" s="3" t="str">
        <f>IF(Table1[[#This Row],[Tesouro Prefixado]]="","",(B1826+1)^(1/252))</f>
        <v/>
      </c>
      <c r="D1826" s="2" t="str">
        <f>IF(Table1[[#This Row],[Column2]]="","",(1+D1825)*(C1826)-1)</f>
        <v/>
      </c>
      <c r="E1826" s="1" t="str">
        <f>IF(Table1[[#This Row],[Column1]]="","",VLOOKUP(A1826,COPOMs!B:E,4)+prêmio_de_risco)</f>
        <v/>
      </c>
      <c r="F1826" s="3" t="str">
        <f>IF(Table1[[#This Row],[Tesouro Selic: Cenário 1]]="","",(E1826+1)^(1/252))</f>
        <v/>
      </c>
      <c r="G1826" s="2" t="str">
        <f>IF(Table1[[#This Row],[Column4]]="","",(1+G1825)*(F1826)-1)</f>
        <v/>
      </c>
      <c r="H1826" s="1" t="str">
        <f>IF(Table1[[#This Row],[Column1]]="","",VLOOKUP(A1826,COPOMs!B:H,7)+prêmio_de_risco)</f>
        <v/>
      </c>
      <c r="I1826" s="3" t="str">
        <f>IF(Table1[[#This Row],[Tesouro Selic: Cenário 2]]="","",(H1826+1)^(1/252))</f>
        <v/>
      </c>
      <c r="J1826" s="2" t="str">
        <f>IF(Table1[[#This Row],[Column6]]="","",(1+J1825)*(I1826)-1)</f>
        <v/>
      </c>
      <c r="K1826" s="1" t="str">
        <f>IF(Table1[[#This Row],[Column1]]="","",VLOOKUP(A1826,COPOMs!B:K,10)+prêmio_de_risco)</f>
        <v/>
      </c>
      <c r="L1826" s="3" t="str">
        <f>IF(Table1[[#This Row],[Tesouro Selic: Cenário 3]]="","",(K1826+1)^(1/252))</f>
        <v/>
      </c>
      <c r="M1826" s="2" t="str">
        <f>IF(Table1[[#This Row],[Column8]]="","",(1+M1825)*(L1826)-1)</f>
        <v/>
      </c>
    </row>
    <row r="1827" spans="1:13" x14ac:dyDescent="0.25">
      <c r="A1827" s="15" t="str">
        <f t="shared" si="56"/>
        <v/>
      </c>
      <c r="B1827" s="25" t="str">
        <f t="shared" si="57"/>
        <v/>
      </c>
      <c r="C1827" s="3" t="str">
        <f>IF(Table1[[#This Row],[Tesouro Prefixado]]="","",(B1827+1)^(1/252))</f>
        <v/>
      </c>
      <c r="D1827" s="2" t="str">
        <f>IF(Table1[[#This Row],[Column2]]="","",(1+D1826)*(C1827)-1)</f>
        <v/>
      </c>
      <c r="E1827" s="1" t="str">
        <f>IF(Table1[[#This Row],[Column1]]="","",VLOOKUP(A1827,COPOMs!B:E,4)+prêmio_de_risco)</f>
        <v/>
      </c>
      <c r="F1827" s="3" t="str">
        <f>IF(Table1[[#This Row],[Tesouro Selic: Cenário 1]]="","",(E1827+1)^(1/252))</f>
        <v/>
      </c>
      <c r="G1827" s="2" t="str">
        <f>IF(Table1[[#This Row],[Column4]]="","",(1+G1826)*(F1827)-1)</f>
        <v/>
      </c>
      <c r="H1827" s="1" t="str">
        <f>IF(Table1[[#This Row],[Column1]]="","",VLOOKUP(A1827,COPOMs!B:H,7)+prêmio_de_risco)</f>
        <v/>
      </c>
      <c r="I1827" s="3" t="str">
        <f>IF(Table1[[#This Row],[Tesouro Selic: Cenário 2]]="","",(H1827+1)^(1/252))</f>
        <v/>
      </c>
      <c r="J1827" s="2" t="str">
        <f>IF(Table1[[#This Row],[Column6]]="","",(1+J1826)*(I1827)-1)</f>
        <v/>
      </c>
      <c r="K1827" s="1" t="str">
        <f>IF(Table1[[#This Row],[Column1]]="","",VLOOKUP(A1827,COPOMs!B:K,10)+prêmio_de_risco)</f>
        <v/>
      </c>
      <c r="L1827" s="3" t="str">
        <f>IF(Table1[[#This Row],[Tesouro Selic: Cenário 3]]="","",(K1827+1)^(1/252))</f>
        <v/>
      </c>
      <c r="M1827" s="2" t="str">
        <f>IF(Table1[[#This Row],[Column8]]="","",(1+M1826)*(L1827)-1)</f>
        <v/>
      </c>
    </row>
    <row r="1828" spans="1:13" x14ac:dyDescent="0.25">
      <c r="A1828" s="15" t="str">
        <f t="shared" si="56"/>
        <v/>
      </c>
      <c r="B1828" s="25" t="str">
        <f t="shared" si="57"/>
        <v/>
      </c>
      <c r="C1828" s="3" t="str">
        <f>IF(Table1[[#This Row],[Tesouro Prefixado]]="","",(B1828+1)^(1/252))</f>
        <v/>
      </c>
      <c r="D1828" s="2" t="str">
        <f>IF(Table1[[#This Row],[Column2]]="","",(1+D1827)*(C1828)-1)</f>
        <v/>
      </c>
      <c r="E1828" s="1" t="str">
        <f>IF(Table1[[#This Row],[Column1]]="","",VLOOKUP(A1828,COPOMs!B:E,4)+prêmio_de_risco)</f>
        <v/>
      </c>
      <c r="F1828" s="3" t="str">
        <f>IF(Table1[[#This Row],[Tesouro Selic: Cenário 1]]="","",(E1828+1)^(1/252))</f>
        <v/>
      </c>
      <c r="G1828" s="2" t="str">
        <f>IF(Table1[[#This Row],[Column4]]="","",(1+G1827)*(F1828)-1)</f>
        <v/>
      </c>
      <c r="H1828" s="1" t="str">
        <f>IF(Table1[[#This Row],[Column1]]="","",VLOOKUP(A1828,COPOMs!B:H,7)+prêmio_de_risco)</f>
        <v/>
      </c>
      <c r="I1828" s="3" t="str">
        <f>IF(Table1[[#This Row],[Tesouro Selic: Cenário 2]]="","",(H1828+1)^(1/252))</f>
        <v/>
      </c>
      <c r="J1828" s="2" t="str">
        <f>IF(Table1[[#This Row],[Column6]]="","",(1+J1827)*(I1828)-1)</f>
        <v/>
      </c>
      <c r="K1828" s="1" t="str">
        <f>IF(Table1[[#This Row],[Column1]]="","",VLOOKUP(A1828,COPOMs!B:K,10)+prêmio_de_risco)</f>
        <v/>
      </c>
      <c r="L1828" s="3" t="str">
        <f>IF(Table1[[#This Row],[Tesouro Selic: Cenário 3]]="","",(K1828+1)^(1/252))</f>
        <v/>
      </c>
      <c r="M1828" s="2" t="str">
        <f>IF(Table1[[#This Row],[Column8]]="","",(1+M1827)*(L1828)-1)</f>
        <v/>
      </c>
    </row>
    <row r="1829" spans="1:13" x14ac:dyDescent="0.25">
      <c r="A1829" s="15" t="str">
        <f t="shared" si="56"/>
        <v/>
      </c>
      <c r="B1829" s="25" t="str">
        <f t="shared" si="57"/>
        <v/>
      </c>
      <c r="C1829" s="3" t="str">
        <f>IF(Table1[[#This Row],[Tesouro Prefixado]]="","",(B1829+1)^(1/252))</f>
        <v/>
      </c>
      <c r="D1829" s="2" t="str">
        <f>IF(Table1[[#This Row],[Column2]]="","",(1+D1828)*(C1829)-1)</f>
        <v/>
      </c>
      <c r="E1829" s="1" t="str">
        <f>IF(Table1[[#This Row],[Column1]]="","",VLOOKUP(A1829,COPOMs!B:E,4)+prêmio_de_risco)</f>
        <v/>
      </c>
      <c r="F1829" s="3" t="str">
        <f>IF(Table1[[#This Row],[Tesouro Selic: Cenário 1]]="","",(E1829+1)^(1/252))</f>
        <v/>
      </c>
      <c r="G1829" s="2" t="str">
        <f>IF(Table1[[#This Row],[Column4]]="","",(1+G1828)*(F1829)-1)</f>
        <v/>
      </c>
      <c r="H1829" s="1" t="str">
        <f>IF(Table1[[#This Row],[Column1]]="","",VLOOKUP(A1829,COPOMs!B:H,7)+prêmio_de_risco)</f>
        <v/>
      </c>
      <c r="I1829" s="3" t="str">
        <f>IF(Table1[[#This Row],[Tesouro Selic: Cenário 2]]="","",(H1829+1)^(1/252))</f>
        <v/>
      </c>
      <c r="J1829" s="2" t="str">
        <f>IF(Table1[[#This Row],[Column6]]="","",(1+J1828)*(I1829)-1)</f>
        <v/>
      </c>
      <c r="K1829" s="1" t="str">
        <f>IF(Table1[[#This Row],[Column1]]="","",VLOOKUP(A1829,COPOMs!B:K,10)+prêmio_de_risco)</f>
        <v/>
      </c>
      <c r="L1829" s="3" t="str">
        <f>IF(Table1[[#This Row],[Tesouro Selic: Cenário 3]]="","",(K1829+1)^(1/252))</f>
        <v/>
      </c>
      <c r="M1829" s="2" t="str">
        <f>IF(Table1[[#This Row],[Column8]]="","",(1+M1828)*(L1829)-1)</f>
        <v/>
      </c>
    </row>
    <row r="1830" spans="1:13" x14ac:dyDescent="0.25">
      <c r="A1830" s="15" t="str">
        <f t="shared" si="56"/>
        <v/>
      </c>
      <c r="B1830" s="25" t="str">
        <f t="shared" si="57"/>
        <v/>
      </c>
      <c r="C1830" s="3" t="str">
        <f>IF(Table1[[#This Row],[Tesouro Prefixado]]="","",(B1830+1)^(1/252))</f>
        <v/>
      </c>
      <c r="D1830" s="2" t="str">
        <f>IF(Table1[[#This Row],[Column2]]="","",(1+D1829)*(C1830)-1)</f>
        <v/>
      </c>
      <c r="E1830" s="1" t="str">
        <f>IF(Table1[[#This Row],[Column1]]="","",VLOOKUP(A1830,COPOMs!B:E,4)+prêmio_de_risco)</f>
        <v/>
      </c>
      <c r="F1830" s="3" t="str">
        <f>IF(Table1[[#This Row],[Tesouro Selic: Cenário 1]]="","",(E1830+1)^(1/252))</f>
        <v/>
      </c>
      <c r="G1830" s="2" t="str">
        <f>IF(Table1[[#This Row],[Column4]]="","",(1+G1829)*(F1830)-1)</f>
        <v/>
      </c>
      <c r="H1830" s="1" t="str">
        <f>IF(Table1[[#This Row],[Column1]]="","",VLOOKUP(A1830,COPOMs!B:H,7)+prêmio_de_risco)</f>
        <v/>
      </c>
      <c r="I1830" s="3" t="str">
        <f>IF(Table1[[#This Row],[Tesouro Selic: Cenário 2]]="","",(H1830+1)^(1/252))</f>
        <v/>
      </c>
      <c r="J1830" s="2" t="str">
        <f>IF(Table1[[#This Row],[Column6]]="","",(1+J1829)*(I1830)-1)</f>
        <v/>
      </c>
      <c r="K1830" s="1" t="str">
        <f>IF(Table1[[#This Row],[Column1]]="","",VLOOKUP(A1830,COPOMs!B:K,10)+prêmio_de_risco)</f>
        <v/>
      </c>
      <c r="L1830" s="3" t="str">
        <f>IF(Table1[[#This Row],[Tesouro Selic: Cenário 3]]="","",(K1830+1)^(1/252))</f>
        <v/>
      </c>
      <c r="M1830" s="2" t="str">
        <f>IF(Table1[[#This Row],[Column8]]="","",(1+M1829)*(L1830)-1)</f>
        <v/>
      </c>
    </row>
    <row r="1831" spans="1:13" x14ac:dyDescent="0.25">
      <c r="A1831" s="15" t="str">
        <f t="shared" si="56"/>
        <v/>
      </c>
      <c r="B1831" s="25" t="str">
        <f t="shared" si="57"/>
        <v/>
      </c>
      <c r="C1831" s="3" t="str">
        <f>IF(Table1[[#This Row],[Tesouro Prefixado]]="","",(B1831+1)^(1/252))</f>
        <v/>
      </c>
      <c r="D1831" s="2" t="str">
        <f>IF(Table1[[#This Row],[Column2]]="","",(1+D1830)*(C1831)-1)</f>
        <v/>
      </c>
      <c r="E1831" s="1" t="str">
        <f>IF(Table1[[#This Row],[Column1]]="","",VLOOKUP(A1831,COPOMs!B:E,4)+prêmio_de_risco)</f>
        <v/>
      </c>
      <c r="F1831" s="3" t="str">
        <f>IF(Table1[[#This Row],[Tesouro Selic: Cenário 1]]="","",(E1831+1)^(1/252))</f>
        <v/>
      </c>
      <c r="G1831" s="2" t="str">
        <f>IF(Table1[[#This Row],[Column4]]="","",(1+G1830)*(F1831)-1)</f>
        <v/>
      </c>
      <c r="H1831" s="1" t="str">
        <f>IF(Table1[[#This Row],[Column1]]="","",VLOOKUP(A1831,COPOMs!B:H,7)+prêmio_de_risco)</f>
        <v/>
      </c>
      <c r="I1831" s="3" t="str">
        <f>IF(Table1[[#This Row],[Tesouro Selic: Cenário 2]]="","",(H1831+1)^(1/252))</f>
        <v/>
      </c>
      <c r="J1831" s="2" t="str">
        <f>IF(Table1[[#This Row],[Column6]]="","",(1+J1830)*(I1831)-1)</f>
        <v/>
      </c>
      <c r="K1831" s="1" t="str">
        <f>IF(Table1[[#This Row],[Column1]]="","",VLOOKUP(A1831,COPOMs!B:K,10)+prêmio_de_risco)</f>
        <v/>
      </c>
      <c r="L1831" s="3" t="str">
        <f>IF(Table1[[#This Row],[Tesouro Selic: Cenário 3]]="","",(K1831+1)^(1/252))</f>
        <v/>
      </c>
      <c r="M1831" s="2" t="str">
        <f>IF(Table1[[#This Row],[Column8]]="","",(1+M1830)*(L1831)-1)</f>
        <v/>
      </c>
    </row>
    <row r="1832" spans="1:13" x14ac:dyDescent="0.25">
      <c r="A1832" s="15" t="str">
        <f t="shared" si="56"/>
        <v/>
      </c>
      <c r="B1832" s="25" t="str">
        <f t="shared" si="57"/>
        <v/>
      </c>
      <c r="C1832" s="3" t="str">
        <f>IF(Table1[[#This Row],[Tesouro Prefixado]]="","",(B1832+1)^(1/252))</f>
        <v/>
      </c>
      <c r="D1832" s="2" t="str">
        <f>IF(Table1[[#This Row],[Column2]]="","",(1+D1831)*(C1832)-1)</f>
        <v/>
      </c>
      <c r="E1832" s="1" t="str">
        <f>IF(Table1[[#This Row],[Column1]]="","",VLOOKUP(A1832,COPOMs!B:E,4)+prêmio_de_risco)</f>
        <v/>
      </c>
      <c r="F1832" s="3" t="str">
        <f>IF(Table1[[#This Row],[Tesouro Selic: Cenário 1]]="","",(E1832+1)^(1/252))</f>
        <v/>
      </c>
      <c r="G1832" s="2" t="str">
        <f>IF(Table1[[#This Row],[Column4]]="","",(1+G1831)*(F1832)-1)</f>
        <v/>
      </c>
      <c r="H1832" s="1" t="str">
        <f>IF(Table1[[#This Row],[Column1]]="","",VLOOKUP(A1832,COPOMs!B:H,7)+prêmio_de_risco)</f>
        <v/>
      </c>
      <c r="I1832" s="3" t="str">
        <f>IF(Table1[[#This Row],[Tesouro Selic: Cenário 2]]="","",(H1832+1)^(1/252))</f>
        <v/>
      </c>
      <c r="J1832" s="2" t="str">
        <f>IF(Table1[[#This Row],[Column6]]="","",(1+J1831)*(I1832)-1)</f>
        <v/>
      </c>
      <c r="K1832" s="1" t="str">
        <f>IF(Table1[[#This Row],[Column1]]="","",VLOOKUP(A1832,COPOMs!B:K,10)+prêmio_de_risco)</f>
        <v/>
      </c>
      <c r="L1832" s="3" t="str">
        <f>IF(Table1[[#This Row],[Tesouro Selic: Cenário 3]]="","",(K1832+1)^(1/252))</f>
        <v/>
      </c>
      <c r="M1832" s="2" t="str">
        <f>IF(Table1[[#This Row],[Column8]]="","",(1+M1831)*(L1832)-1)</f>
        <v/>
      </c>
    </row>
    <row r="1833" spans="1:13" x14ac:dyDescent="0.25">
      <c r="A1833" s="15" t="str">
        <f t="shared" si="56"/>
        <v/>
      </c>
      <c r="B1833" s="25" t="str">
        <f t="shared" si="57"/>
        <v/>
      </c>
      <c r="C1833" s="3" t="str">
        <f>IF(Table1[[#This Row],[Tesouro Prefixado]]="","",(B1833+1)^(1/252))</f>
        <v/>
      </c>
      <c r="D1833" s="2" t="str">
        <f>IF(Table1[[#This Row],[Column2]]="","",(1+D1832)*(C1833)-1)</f>
        <v/>
      </c>
      <c r="E1833" s="1" t="str">
        <f>IF(Table1[[#This Row],[Column1]]="","",VLOOKUP(A1833,COPOMs!B:E,4)+prêmio_de_risco)</f>
        <v/>
      </c>
      <c r="F1833" s="3" t="str">
        <f>IF(Table1[[#This Row],[Tesouro Selic: Cenário 1]]="","",(E1833+1)^(1/252))</f>
        <v/>
      </c>
      <c r="G1833" s="2" t="str">
        <f>IF(Table1[[#This Row],[Column4]]="","",(1+G1832)*(F1833)-1)</f>
        <v/>
      </c>
      <c r="H1833" s="1" t="str">
        <f>IF(Table1[[#This Row],[Column1]]="","",VLOOKUP(A1833,COPOMs!B:H,7)+prêmio_de_risco)</f>
        <v/>
      </c>
      <c r="I1833" s="3" t="str">
        <f>IF(Table1[[#This Row],[Tesouro Selic: Cenário 2]]="","",(H1833+1)^(1/252))</f>
        <v/>
      </c>
      <c r="J1833" s="2" t="str">
        <f>IF(Table1[[#This Row],[Column6]]="","",(1+J1832)*(I1833)-1)</f>
        <v/>
      </c>
      <c r="K1833" s="1" t="str">
        <f>IF(Table1[[#This Row],[Column1]]="","",VLOOKUP(A1833,COPOMs!B:K,10)+prêmio_de_risco)</f>
        <v/>
      </c>
      <c r="L1833" s="3" t="str">
        <f>IF(Table1[[#This Row],[Tesouro Selic: Cenário 3]]="","",(K1833+1)^(1/252))</f>
        <v/>
      </c>
      <c r="M1833" s="2" t="str">
        <f>IF(Table1[[#This Row],[Column8]]="","",(1+M1832)*(L1833)-1)</f>
        <v/>
      </c>
    </row>
    <row r="1834" spans="1:13" x14ac:dyDescent="0.25">
      <c r="A1834" s="15" t="str">
        <f t="shared" si="56"/>
        <v/>
      </c>
      <c r="B1834" s="25" t="str">
        <f t="shared" si="57"/>
        <v/>
      </c>
      <c r="C1834" s="3" t="str">
        <f>IF(Table1[[#This Row],[Tesouro Prefixado]]="","",(B1834+1)^(1/252))</f>
        <v/>
      </c>
      <c r="D1834" s="2" t="str">
        <f>IF(Table1[[#This Row],[Column2]]="","",(1+D1833)*(C1834)-1)</f>
        <v/>
      </c>
      <c r="E1834" s="1" t="str">
        <f>IF(Table1[[#This Row],[Column1]]="","",VLOOKUP(A1834,COPOMs!B:E,4)+prêmio_de_risco)</f>
        <v/>
      </c>
      <c r="F1834" s="3" t="str">
        <f>IF(Table1[[#This Row],[Tesouro Selic: Cenário 1]]="","",(E1834+1)^(1/252))</f>
        <v/>
      </c>
      <c r="G1834" s="2" t="str">
        <f>IF(Table1[[#This Row],[Column4]]="","",(1+G1833)*(F1834)-1)</f>
        <v/>
      </c>
      <c r="H1834" s="1" t="str">
        <f>IF(Table1[[#This Row],[Column1]]="","",VLOOKUP(A1834,COPOMs!B:H,7)+prêmio_de_risco)</f>
        <v/>
      </c>
      <c r="I1834" s="3" t="str">
        <f>IF(Table1[[#This Row],[Tesouro Selic: Cenário 2]]="","",(H1834+1)^(1/252))</f>
        <v/>
      </c>
      <c r="J1834" s="2" t="str">
        <f>IF(Table1[[#This Row],[Column6]]="","",(1+J1833)*(I1834)-1)</f>
        <v/>
      </c>
      <c r="K1834" s="1" t="str">
        <f>IF(Table1[[#This Row],[Column1]]="","",VLOOKUP(A1834,COPOMs!B:K,10)+prêmio_de_risco)</f>
        <v/>
      </c>
      <c r="L1834" s="3" t="str">
        <f>IF(Table1[[#This Row],[Tesouro Selic: Cenário 3]]="","",(K1834+1)^(1/252))</f>
        <v/>
      </c>
      <c r="M1834" s="2" t="str">
        <f>IF(Table1[[#This Row],[Column8]]="","",(1+M1833)*(L1834)-1)</f>
        <v/>
      </c>
    </row>
    <row r="1835" spans="1:13" x14ac:dyDescent="0.25">
      <c r="A1835" s="15" t="str">
        <f t="shared" si="56"/>
        <v/>
      </c>
      <c r="B1835" s="25" t="str">
        <f t="shared" si="57"/>
        <v/>
      </c>
      <c r="C1835" s="3" t="str">
        <f>IF(Table1[[#This Row],[Tesouro Prefixado]]="","",(B1835+1)^(1/252))</f>
        <v/>
      </c>
      <c r="D1835" s="2" t="str">
        <f>IF(Table1[[#This Row],[Column2]]="","",(1+D1834)*(C1835)-1)</f>
        <v/>
      </c>
      <c r="E1835" s="1" t="str">
        <f>IF(Table1[[#This Row],[Column1]]="","",VLOOKUP(A1835,COPOMs!B:E,4)+prêmio_de_risco)</f>
        <v/>
      </c>
      <c r="F1835" s="3" t="str">
        <f>IF(Table1[[#This Row],[Tesouro Selic: Cenário 1]]="","",(E1835+1)^(1/252))</f>
        <v/>
      </c>
      <c r="G1835" s="2" t="str">
        <f>IF(Table1[[#This Row],[Column4]]="","",(1+G1834)*(F1835)-1)</f>
        <v/>
      </c>
      <c r="H1835" s="1" t="str">
        <f>IF(Table1[[#This Row],[Column1]]="","",VLOOKUP(A1835,COPOMs!B:H,7)+prêmio_de_risco)</f>
        <v/>
      </c>
      <c r="I1835" s="3" t="str">
        <f>IF(Table1[[#This Row],[Tesouro Selic: Cenário 2]]="","",(H1835+1)^(1/252))</f>
        <v/>
      </c>
      <c r="J1835" s="2" t="str">
        <f>IF(Table1[[#This Row],[Column6]]="","",(1+J1834)*(I1835)-1)</f>
        <v/>
      </c>
      <c r="K1835" s="1" t="str">
        <f>IF(Table1[[#This Row],[Column1]]="","",VLOOKUP(A1835,COPOMs!B:K,10)+prêmio_de_risco)</f>
        <v/>
      </c>
      <c r="L1835" s="3" t="str">
        <f>IF(Table1[[#This Row],[Tesouro Selic: Cenário 3]]="","",(K1835+1)^(1/252))</f>
        <v/>
      </c>
      <c r="M1835" s="2" t="str">
        <f>IF(Table1[[#This Row],[Column8]]="","",(1+M1834)*(L1835)-1)</f>
        <v/>
      </c>
    </row>
    <row r="1836" spans="1:13" x14ac:dyDescent="0.25">
      <c r="A1836" s="15" t="str">
        <f t="shared" si="56"/>
        <v/>
      </c>
      <c r="B1836" s="25" t="str">
        <f t="shared" si="57"/>
        <v/>
      </c>
      <c r="C1836" s="3" t="str">
        <f>IF(Table1[[#This Row],[Tesouro Prefixado]]="","",(B1836+1)^(1/252))</f>
        <v/>
      </c>
      <c r="D1836" s="2" t="str">
        <f>IF(Table1[[#This Row],[Column2]]="","",(1+D1835)*(C1836)-1)</f>
        <v/>
      </c>
      <c r="E1836" s="1" t="str">
        <f>IF(Table1[[#This Row],[Column1]]="","",VLOOKUP(A1836,COPOMs!B:E,4)+prêmio_de_risco)</f>
        <v/>
      </c>
      <c r="F1836" s="3" t="str">
        <f>IF(Table1[[#This Row],[Tesouro Selic: Cenário 1]]="","",(E1836+1)^(1/252))</f>
        <v/>
      </c>
      <c r="G1836" s="2" t="str">
        <f>IF(Table1[[#This Row],[Column4]]="","",(1+G1835)*(F1836)-1)</f>
        <v/>
      </c>
      <c r="H1836" s="1" t="str">
        <f>IF(Table1[[#This Row],[Column1]]="","",VLOOKUP(A1836,COPOMs!B:H,7)+prêmio_de_risco)</f>
        <v/>
      </c>
      <c r="I1836" s="3" t="str">
        <f>IF(Table1[[#This Row],[Tesouro Selic: Cenário 2]]="","",(H1836+1)^(1/252))</f>
        <v/>
      </c>
      <c r="J1836" s="2" t="str">
        <f>IF(Table1[[#This Row],[Column6]]="","",(1+J1835)*(I1836)-1)</f>
        <v/>
      </c>
      <c r="K1836" s="1" t="str">
        <f>IF(Table1[[#This Row],[Column1]]="","",VLOOKUP(A1836,COPOMs!B:K,10)+prêmio_de_risco)</f>
        <v/>
      </c>
      <c r="L1836" s="3" t="str">
        <f>IF(Table1[[#This Row],[Tesouro Selic: Cenário 3]]="","",(K1836+1)^(1/252))</f>
        <v/>
      </c>
      <c r="M1836" s="2" t="str">
        <f>IF(Table1[[#This Row],[Column8]]="","",(1+M1835)*(L1836)-1)</f>
        <v/>
      </c>
    </row>
    <row r="1837" spans="1:13" x14ac:dyDescent="0.25">
      <c r="A1837" s="15" t="str">
        <f t="shared" si="56"/>
        <v/>
      </c>
      <c r="B1837" s="25" t="str">
        <f t="shared" si="57"/>
        <v/>
      </c>
      <c r="C1837" s="3" t="str">
        <f>IF(Table1[[#This Row],[Tesouro Prefixado]]="","",(B1837+1)^(1/252))</f>
        <v/>
      </c>
      <c r="D1837" s="2" t="str">
        <f>IF(Table1[[#This Row],[Column2]]="","",(1+D1836)*(C1837)-1)</f>
        <v/>
      </c>
      <c r="E1837" s="1" t="str">
        <f>IF(Table1[[#This Row],[Column1]]="","",VLOOKUP(A1837,COPOMs!B:E,4)+prêmio_de_risco)</f>
        <v/>
      </c>
      <c r="F1837" s="3" t="str">
        <f>IF(Table1[[#This Row],[Tesouro Selic: Cenário 1]]="","",(E1837+1)^(1/252))</f>
        <v/>
      </c>
      <c r="G1837" s="2" t="str">
        <f>IF(Table1[[#This Row],[Column4]]="","",(1+G1836)*(F1837)-1)</f>
        <v/>
      </c>
      <c r="H1837" s="1" t="str">
        <f>IF(Table1[[#This Row],[Column1]]="","",VLOOKUP(A1837,COPOMs!B:H,7)+prêmio_de_risco)</f>
        <v/>
      </c>
      <c r="I1837" s="3" t="str">
        <f>IF(Table1[[#This Row],[Tesouro Selic: Cenário 2]]="","",(H1837+1)^(1/252))</f>
        <v/>
      </c>
      <c r="J1837" s="2" t="str">
        <f>IF(Table1[[#This Row],[Column6]]="","",(1+J1836)*(I1837)-1)</f>
        <v/>
      </c>
      <c r="K1837" s="1" t="str">
        <f>IF(Table1[[#This Row],[Column1]]="","",VLOOKUP(A1837,COPOMs!B:K,10)+prêmio_de_risco)</f>
        <v/>
      </c>
      <c r="L1837" s="3" t="str">
        <f>IF(Table1[[#This Row],[Tesouro Selic: Cenário 3]]="","",(K1837+1)^(1/252))</f>
        <v/>
      </c>
      <c r="M1837" s="2" t="str">
        <f>IF(Table1[[#This Row],[Column8]]="","",(1+M1836)*(L1837)-1)</f>
        <v/>
      </c>
    </row>
    <row r="1838" spans="1:13" x14ac:dyDescent="0.25">
      <c r="A1838" s="15" t="str">
        <f t="shared" si="56"/>
        <v/>
      </c>
      <c r="B1838" s="25" t="str">
        <f t="shared" si="57"/>
        <v/>
      </c>
      <c r="C1838" s="3" t="str">
        <f>IF(Table1[[#This Row],[Tesouro Prefixado]]="","",(B1838+1)^(1/252))</f>
        <v/>
      </c>
      <c r="D1838" s="2" t="str">
        <f>IF(Table1[[#This Row],[Column2]]="","",(1+D1837)*(C1838)-1)</f>
        <v/>
      </c>
      <c r="E1838" s="1" t="str">
        <f>IF(Table1[[#This Row],[Column1]]="","",VLOOKUP(A1838,COPOMs!B:E,4)+prêmio_de_risco)</f>
        <v/>
      </c>
      <c r="F1838" s="3" t="str">
        <f>IF(Table1[[#This Row],[Tesouro Selic: Cenário 1]]="","",(E1838+1)^(1/252))</f>
        <v/>
      </c>
      <c r="G1838" s="2" t="str">
        <f>IF(Table1[[#This Row],[Column4]]="","",(1+G1837)*(F1838)-1)</f>
        <v/>
      </c>
      <c r="H1838" s="1" t="str">
        <f>IF(Table1[[#This Row],[Column1]]="","",VLOOKUP(A1838,COPOMs!B:H,7)+prêmio_de_risco)</f>
        <v/>
      </c>
      <c r="I1838" s="3" t="str">
        <f>IF(Table1[[#This Row],[Tesouro Selic: Cenário 2]]="","",(H1838+1)^(1/252))</f>
        <v/>
      </c>
      <c r="J1838" s="2" t="str">
        <f>IF(Table1[[#This Row],[Column6]]="","",(1+J1837)*(I1838)-1)</f>
        <v/>
      </c>
      <c r="K1838" s="1" t="str">
        <f>IF(Table1[[#This Row],[Column1]]="","",VLOOKUP(A1838,COPOMs!B:K,10)+prêmio_de_risco)</f>
        <v/>
      </c>
      <c r="L1838" s="3" t="str">
        <f>IF(Table1[[#This Row],[Tesouro Selic: Cenário 3]]="","",(K1838+1)^(1/252))</f>
        <v/>
      </c>
      <c r="M1838" s="2" t="str">
        <f>IF(Table1[[#This Row],[Column8]]="","",(1+M1837)*(L1838)-1)</f>
        <v/>
      </c>
    </row>
    <row r="1839" spans="1:13" x14ac:dyDescent="0.25">
      <c r="A1839" s="15" t="str">
        <f t="shared" si="56"/>
        <v/>
      </c>
      <c r="B1839" s="25" t="str">
        <f t="shared" si="57"/>
        <v/>
      </c>
      <c r="C1839" s="3" t="str">
        <f>IF(Table1[[#This Row],[Tesouro Prefixado]]="","",(B1839+1)^(1/252))</f>
        <v/>
      </c>
      <c r="D1839" s="2" t="str">
        <f>IF(Table1[[#This Row],[Column2]]="","",(1+D1838)*(C1839)-1)</f>
        <v/>
      </c>
      <c r="E1839" s="1" t="str">
        <f>IF(Table1[[#This Row],[Column1]]="","",VLOOKUP(A1839,COPOMs!B:E,4)+prêmio_de_risco)</f>
        <v/>
      </c>
      <c r="F1839" s="3" t="str">
        <f>IF(Table1[[#This Row],[Tesouro Selic: Cenário 1]]="","",(E1839+1)^(1/252))</f>
        <v/>
      </c>
      <c r="G1839" s="2" t="str">
        <f>IF(Table1[[#This Row],[Column4]]="","",(1+G1838)*(F1839)-1)</f>
        <v/>
      </c>
      <c r="H1839" s="1" t="str">
        <f>IF(Table1[[#This Row],[Column1]]="","",VLOOKUP(A1839,COPOMs!B:H,7)+prêmio_de_risco)</f>
        <v/>
      </c>
      <c r="I1839" s="3" t="str">
        <f>IF(Table1[[#This Row],[Tesouro Selic: Cenário 2]]="","",(H1839+1)^(1/252))</f>
        <v/>
      </c>
      <c r="J1839" s="2" t="str">
        <f>IF(Table1[[#This Row],[Column6]]="","",(1+J1838)*(I1839)-1)</f>
        <v/>
      </c>
      <c r="K1839" s="1" t="str">
        <f>IF(Table1[[#This Row],[Column1]]="","",VLOOKUP(A1839,COPOMs!B:K,10)+prêmio_de_risco)</f>
        <v/>
      </c>
      <c r="L1839" s="3" t="str">
        <f>IF(Table1[[#This Row],[Tesouro Selic: Cenário 3]]="","",(K1839+1)^(1/252))</f>
        <v/>
      </c>
      <c r="M1839" s="2" t="str">
        <f>IF(Table1[[#This Row],[Column8]]="","",(1+M1838)*(L1839)-1)</f>
        <v/>
      </c>
    </row>
    <row r="1840" spans="1:13" x14ac:dyDescent="0.25">
      <c r="A1840" s="15" t="str">
        <f t="shared" si="56"/>
        <v/>
      </c>
      <c r="B1840" s="25" t="str">
        <f t="shared" si="57"/>
        <v/>
      </c>
      <c r="C1840" s="3" t="str">
        <f>IF(Table1[[#This Row],[Tesouro Prefixado]]="","",(B1840+1)^(1/252))</f>
        <v/>
      </c>
      <c r="D1840" s="2" t="str">
        <f>IF(Table1[[#This Row],[Column2]]="","",(1+D1839)*(C1840)-1)</f>
        <v/>
      </c>
      <c r="E1840" s="1" t="str">
        <f>IF(Table1[[#This Row],[Column1]]="","",VLOOKUP(A1840,COPOMs!B:E,4)+prêmio_de_risco)</f>
        <v/>
      </c>
      <c r="F1840" s="3" t="str">
        <f>IF(Table1[[#This Row],[Tesouro Selic: Cenário 1]]="","",(E1840+1)^(1/252))</f>
        <v/>
      </c>
      <c r="G1840" s="2" t="str">
        <f>IF(Table1[[#This Row],[Column4]]="","",(1+G1839)*(F1840)-1)</f>
        <v/>
      </c>
      <c r="H1840" s="1" t="str">
        <f>IF(Table1[[#This Row],[Column1]]="","",VLOOKUP(A1840,COPOMs!B:H,7)+prêmio_de_risco)</f>
        <v/>
      </c>
      <c r="I1840" s="3" t="str">
        <f>IF(Table1[[#This Row],[Tesouro Selic: Cenário 2]]="","",(H1840+1)^(1/252))</f>
        <v/>
      </c>
      <c r="J1840" s="2" t="str">
        <f>IF(Table1[[#This Row],[Column6]]="","",(1+J1839)*(I1840)-1)</f>
        <v/>
      </c>
      <c r="K1840" s="1" t="str">
        <f>IF(Table1[[#This Row],[Column1]]="","",VLOOKUP(A1840,COPOMs!B:K,10)+prêmio_de_risco)</f>
        <v/>
      </c>
      <c r="L1840" s="3" t="str">
        <f>IF(Table1[[#This Row],[Tesouro Selic: Cenário 3]]="","",(K1840+1)^(1/252))</f>
        <v/>
      </c>
      <c r="M1840" s="2" t="str">
        <f>IF(Table1[[#This Row],[Column8]]="","",(1+M1839)*(L1840)-1)</f>
        <v/>
      </c>
    </row>
    <row r="1841" spans="1:13" x14ac:dyDescent="0.25">
      <c r="A1841" s="15" t="str">
        <f t="shared" si="56"/>
        <v/>
      </c>
      <c r="B1841" s="25" t="str">
        <f t="shared" si="57"/>
        <v/>
      </c>
      <c r="C1841" s="3" t="str">
        <f>IF(Table1[[#This Row],[Tesouro Prefixado]]="","",(B1841+1)^(1/252))</f>
        <v/>
      </c>
      <c r="D1841" s="2" t="str">
        <f>IF(Table1[[#This Row],[Column2]]="","",(1+D1840)*(C1841)-1)</f>
        <v/>
      </c>
      <c r="E1841" s="1" t="str">
        <f>IF(Table1[[#This Row],[Column1]]="","",VLOOKUP(A1841,COPOMs!B:E,4)+prêmio_de_risco)</f>
        <v/>
      </c>
      <c r="F1841" s="3" t="str">
        <f>IF(Table1[[#This Row],[Tesouro Selic: Cenário 1]]="","",(E1841+1)^(1/252))</f>
        <v/>
      </c>
      <c r="G1841" s="2" t="str">
        <f>IF(Table1[[#This Row],[Column4]]="","",(1+G1840)*(F1841)-1)</f>
        <v/>
      </c>
      <c r="H1841" s="1" t="str">
        <f>IF(Table1[[#This Row],[Column1]]="","",VLOOKUP(A1841,COPOMs!B:H,7)+prêmio_de_risco)</f>
        <v/>
      </c>
      <c r="I1841" s="3" t="str">
        <f>IF(Table1[[#This Row],[Tesouro Selic: Cenário 2]]="","",(H1841+1)^(1/252))</f>
        <v/>
      </c>
      <c r="J1841" s="2" t="str">
        <f>IF(Table1[[#This Row],[Column6]]="","",(1+J1840)*(I1841)-1)</f>
        <v/>
      </c>
      <c r="K1841" s="1" t="str">
        <f>IF(Table1[[#This Row],[Column1]]="","",VLOOKUP(A1841,COPOMs!B:K,10)+prêmio_de_risco)</f>
        <v/>
      </c>
      <c r="L1841" s="3" t="str">
        <f>IF(Table1[[#This Row],[Tesouro Selic: Cenário 3]]="","",(K1841+1)^(1/252))</f>
        <v/>
      </c>
      <c r="M1841" s="2" t="str">
        <f>IF(Table1[[#This Row],[Column8]]="","",(1+M1840)*(L1841)-1)</f>
        <v/>
      </c>
    </row>
    <row r="1842" spans="1:13" x14ac:dyDescent="0.25">
      <c r="A1842" s="15" t="str">
        <f t="shared" si="56"/>
        <v/>
      </c>
      <c r="B1842" s="25" t="str">
        <f t="shared" si="57"/>
        <v/>
      </c>
      <c r="C1842" s="3" t="str">
        <f>IF(Table1[[#This Row],[Tesouro Prefixado]]="","",(B1842+1)^(1/252))</f>
        <v/>
      </c>
      <c r="D1842" s="2" t="str">
        <f>IF(Table1[[#This Row],[Column2]]="","",(1+D1841)*(C1842)-1)</f>
        <v/>
      </c>
      <c r="E1842" s="1" t="str">
        <f>IF(Table1[[#This Row],[Column1]]="","",VLOOKUP(A1842,COPOMs!B:E,4)+prêmio_de_risco)</f>
        <v/>
      </c>
      <c r="F1842" s="3" t="str">
        <f>IF(Table1[[#This Row],[Tesouro Selic: Cenário 1]]="","",(E1842+1)^(1/252))</f>
        <v/>
      </c>
      <c r="G1842" s="2" t="str">
        <f>IF(Table1[[#This Row],[Column4]]="","",(1+G1841)*(F1842)-1)</f>
        <v/>
      </c>
      <c r="H1842" s="1" t="str">
        <f>IF(Table1[[#This Row],[Column1]]="","",VLOOKUP(A1842,COPOMs!B:H,7)+prêmio_de_risco)</f>
        <v/>
      </c>
      <c r="I1842" s="3" t="str">
        <f>IF(Table1[[#This Row],[Tesouro Selic: Cenário 2]]="","",(H1842+1)^(1/252))</f>
        <v/>
      </c>
      <c r="J1842" s="2" t="str">
        <f>IF(Table1[[#This Row],[Column6]]="","",(1+J1841)*(I1842)-1)</f>
        <v/>
      </c>
      <c r="K1842" s="1" t="str">
        <f>IF(Table1[[#This Row],[Column1]]="","",VLOOKUP(A1842,COPOMs!B:K,10)+prêmio_de_risco)</f>
        <v/>
      </c>
      <c r="L1842" s="3" t="str">
        <f>IF(Table1[[#This Row],[Tesouro Selic: Cenário 3]]="","",(K1842+1)^(1/252))</f>
        <v/>
      </c>
      <c r="M1842" s="2" t="str">
        <f>IF(Table1[[#This Row],[Column8]]="","",(1+M1841)*(L1842)-1)</f>
        <v/>
      </c>
    </row>
    <row r="1843" spans="1:13" x14ac:dyDescent="0.25">
      <c r="A1843" s="15" t="str">
        <f t="shared" si="56"/>
        <v/>
      </c>
      <c r="B1843" s="25" t="str">
        <f t="shared" si="57"/>
        <v/>
      </c>
      <c r="C1843" s="3" t="str">
        <f>IF(Table1[[#This Row],[Tesouro Prefixado]]="","",(B1843+1)^(1/252))</f>
        <v/>
      </c>
      <c r="D1843" s="2" t="str">
        <f>IF(Table1[[#This Row],[Column2]]="","",(1+D1842)*(C1843)-1)</f>
        <v/>
      </c>
      <c r="E1843" s="1" t="str">
        <f>IF(Table1[[#This Row],[Column1]]="","",VLOOKUP(A1843,COPOMs!B:E,4)+prêmio_de_risco)</f>
        <v/>
      </c>
      <c r="F1843" s="3" t="str">
        <f>IF(Table1[[#This Row],[Tesouro Selic: Cenário 1]]="","",(E1843+1)^(1/252))</f>
        <v/>
      </c>
      <c r="G1843" s="2" t="str">
        <f>IF(Table1[[#This Row],[Column4]]="","",(1+G1842)*(F1843)-1)</f>
        <v/>
      </c>
      <c r="H1843" s="1" t="str">
        <f>IF(Table1[[#This Row],[Column1]]="","",VLOOKUP(A1843,COPOMs!B:H,7)+prêmio_de_risco)</f>
        <v/>
      </c>
      <c r="I1843" s="3" t="str">
        <f>IF(Table1[[#This Row],[Tesouro Selic: Cenário 2]]="","",(H1843+1)^(1/252))</f>
        <v/>
      </c>
      <c r="J1843" s="2" t="str">
        <f>IF(Table1[[#This Row],[Column6]]="","",(1+J1842)*(I1843)-1)</f>
        <v/>
      </c>
      <c r="K1843" s="1" t="str">
        <f>IF(Table1[[#This Row],[Column1]]="","",VLOOKUP(A1843,COPOMs!B:K,10)+prêmio_de_risco)</f>
        <v/>
      </c>
      <c r="L1843" s="3" t="str">
        <f>IF(Table1[[#This Row],[Tesouro Selic: Cenário 3]]="","",(K1843+1)^(1/252))</f>
        <v/>
      </c>
      <c r="M1843" s="2" t="str">
        <f>IF(Table1[[#This Row],[Column8]]="","",(1+M1842)*(L1843)-1)</f>
        <v/>
      </c>
    </row>
    <row r="1844" spans="1:13" x14ac:dyDescent="0.25">
      <c r="A1844" s="15" t="str">
        <f t="shared" si="56"/>
        <v/>
      </c>
      <c r="B1844" s="25" t="str">
        <f t="shared" si="57"/>
        <v/>
      </c>
      <c r="C1844" s="3" t="str">
        <f>IF(Table1[[#This Row],[Tesouro Prefixado]]="","",(B1844+1)^(1/252))</f>
        <v/>
      </c>
      <c r="D1844" s="2" t="str">
        <f>IF(Table1[[#This Row],[Column2]]="","",(1+D1843)*(C1844)-1)</f>
        <v/>
      </c>
      <c r="E1844" s="1" t="str">
        <f>IF(Table1[[#This Row],[Column1]]="","",VLOOKUP(A1844,COPOMs!B:E,4)+prêmio_de_risco)</f>
        <v/>
      </c>
      <c r="F1844" s="3" t="str">
        <f>IF(Table1[[#This Row],[Tesouro Selic: Cenário 1]]="","",(E1844+1)^(1/252))</f>
        <v/>
      </c>
      <c r="G1844" s="2" t="str">
        <f>IF(Table1[[#This Row],[Column4]]="","",(1+G1843)*(F1844)-1)</f>
        <v/>
      </c>
      <c r="H1844" s="1" t="str">
        <f>IF(Table1[[#This Row],[Column1]]="","",VLOOKUP(A1844,COPOMs!B:H,7)+prêmio_de_risco)</f>
        <v/>
      </c>
      <c r="I1844" s="3" t="str">
        <f>IF(Table1[[#This Row],[Tesouro Selic: Cenário 2]]="","",(H1844+1)^(1/252))</f>
        <v/>
      </c>
      <c r="J1844" s="2" t="str">
        <f>IF(Table1[[#This Row],[Column6]]="","",(1+J1843)*(I1844)-1)</f>
        <v/>
      </c>
      <c r="K1844" s="1" t="str">
        <f>IF(Table1[[#This Row],[Column1]]="","",VLOOKUP(A1844,COPOMs!B:K,10)+prêmio_de_risco)</f>
        <v/>
      </c>
      <c r="L1844" s="3" t="str">
        <f>IF(Table1[[#This Row],[Tesouro Selic: Cenário 3]]="","",(K1844+1)^(1/252))</f>
        <v/>
      </c>
      <c r="M1844" s="2" t="str">
        <f>IF(Table1[[#This Row],[Column8]]="","",(1+M1843)*(L1844)-1)</f>
        <v/>
      </c>
    </row>
    <row r="1845" spans="1:13" x14ac:dyDescent="0.25">
      <c r="A1845" s="15" t="str">
        <f t="shared" si="56"/>
        <v/>
      </c>
      <c r="B1845" s="25" t="str">
        <f t="shared" si="57"/>
        <v/>
      </c>
      <c r="C1845" s="3" t="str">
        <f>IF(Table1[[#This Row],[Tesouro Prefixado]]="","",(B1845+1)^(1/252))</f>
        <v/>
      </c>
      <c r="D1845" s="2" t="str">
        <f>IF(Table1[[#This Row],[Column2]]="","",(1+D1844)*(C1845)-1)</f>
        <v/>
      </c>
      <c r="E1845" s="1" t="str">
        <f>IF(Table1[[#This Row],[Column1]]="","",VLOOKUP(A1845,COPOMs!B:E,4)+prêmio_de_risco)</f>
        <v/>
      </c>
      <c r="F1845" s="3" t="str">
        <f>IF(Table1[[#This Row],[Tesouro Selic: Cenário 1]]="","",(E1845+1)^(1/252))</f>
        <v/>
      </c>
      <c r="G1845" s="2" t="str">
        <f>IF(Table1[[#This Row],[Column4]]="","",(1+G1844)*(F1845)-1)</f>
        <v/>
      </c>
      <c r="H1845" s="1" t="str">
        <f>IF(Table1[[#This Row],[Column1]]="","",VLOOKUP(A1845,COPOMs!B:H,7)+prêmio_de_risco)</f>
        <v/>
      </c>
      <c r="I1845" s="3" t="str">
        <f>IF(Table1[[#This Row],[Tesouro Selic: Cenário 2]]="","",(H1845+1)^(1/252))</f>
        <v/>
      </c>
      <c r="J1845" s="2" t="str">
        <f>IF(Table1[[#This Row],[Column6]]="","",(1+J1844)*(I1845)-1)</f>
        <v/>
      </c>
      <c r="K1845" s="1" t="str">
        <f>IF(Table1[[#This Row],[Column1]]="","",VLOOKUP(A1845,COPOMs!B:K,10)+prêmio_de_risco)</f>
        <v/>
      </c>
      <c r="L1845" s="3" t="str">
        <f>IF(Table1[[#This Row],[Tesouro Selic: Cenário 3]]="","",(K1845+1)^(1/252))</f>
        <v/>
      </c>
      <c r="M1845" s="2" t="str">
        <f>IF(Table1[[#This Row],[Column8]]="","",(1+M1844)*(L1845)-1)</f>
        <v/>
      </c>
    </row>
    <row r="1846" spans="1:13" x14ac:dyDescent="0.25">
      <c r="A1846" s="15" t="str">
        <f t="shared" si="56"/>
        <v/>
      </c>
      <c r="B1846" s="25" t="str">
        <f t="shared" si="57"/>
        <v/>
      </c>
      <c r="C1846" s="3" t="str">
        <f>IF(Table1[[#This Row],[Tesouro Prefixado]]="","",(B1846+1)^(1/252))</f>
        <v/>
      </c>
      <c r="D1846" s="2" t="str">
        <f>IF(Table1[[#This Row],[Column2]]="","",(1+D1845)*(C1846)-1)</f>
        <v/>
      </c>
      <c r="E1846" s="1" t="str">
        <f>IF(Table1[[#This Row],[Column1]]="","",VLOOKUP(A1846,COPOMs!B:E,4)+prêmio_de_risco)</f>
        <v/>
      </c>
      <c r="F1846" s="3" t="str">
        <f>IF(Table1[[#This Row],[Tesouro Selic: Cenário 1]]="","",(E1846+1)^(1/252))</f>
        <v/>
      </c>
      <c r="G1846" s="2" t="str">
        <f>IF(Table1[[#This Row],[Column4]]="","",(1+G1845)*(F1846)-1)</f>
        <v/>
      </c>
      <c r="H1846" s="1" t="str">
        <f>IF(Table1[[#This Row],[Column1]]="","",VLOOKUP(A1846,COPOMs!B:H,7)+prêmio_de_risco)</f>
        <v/>
      </c>
      <c r="I1846" s="3" t="str">
        <f>IF(Table1[[#This Row],[Tesouro Selic: Cenário 2]]="","",(H1846+1)^(1/252))</f>
        <v/>
      </c>
      <c r="J1846" s="2" t="str">
        <f>IF(Table1[[#This Row],[Column6]]="","",(1+J1845)*(I1846)-1)</f>
        <v/>
      </c>
      <c r="K1846" s="1" t="str">
        <f>IF(Table1[[#This Row],[Column1]]="","",VLOOKUP(A1846,COPOMs!B:K,10)+prêmio_de_risco)</f>
        <v/>
      </c>
      <c r="L1846" s="3" t="str">
        <f>IF(Table1[[#This Row],[Tesouro Selic: Cenário 3]]="","",(K1846+1)^(1/252))</f>
        <v/>
      </c>
      <c r="M1846" s="2" t="str">
        <f>IF(Table1[[#This Row],[Column8]]="","",(1+M1845)*(L1846)-1)</f>
        <v/>
      </c>
    </row>
    <row r="1847" spans="1:13" x14ac:dyDescent="0.25">
      <c r="A1847" s="15" t="str">
        <f t="shared" si="56"/>
        <v/>
      </c>
      <c r="B1847" s="25" t="str">
        <f t="shared" si="57"/>
        <v/>
      </c>
      <c r="C1847" s="3" t="str">
        <f>IF(Table1[[#This Row],[Tesouro Prefixado]]="","",(B1847+1)^(1/252))</f>
        <v/>
      </c>
      <c r="D1847" s="2" t="str">
        <f>IF(Table1[[#This Row],[Column2]]="","",(1+D1846)*(C1847)-1)</f>
        <v/>
      </c>
      <c r="E1847" s="1" t="str">
        <f>IF(Table1[[#This Row],[Column1]]="","",VLOOKUP(A1847,COPOMs!B:E,4)+prêmio_de_risco)</f>
        <v/>
      </c>
      <c r="F1847" s="3" t="str">
        <f>IF(Table1[[#This Row],[Tesouro Selic: Cenário 1]]="","",(E1847+1)^(1/252))</f>
        <v/>
      </c>
      <c r="G1847" s="2" t="str">
        <f>IF(Table1[[#This Row],[Column4]]="","",(1+G1846)*(F1847)-1)</f>
        <v/>
      </c>
      <c r="H1847" s="1" t="str">
        <f>IF(Table1[[#This Row],[Column1]]="","",VLOOKUP(A1847,COPOMs!B:H,7)+prêmio_de_risco)</f>
        <v/>
      </c>
      <c r="I1847" s="3" t="str">
        <f>IF(Table1[[#This Row],[Tesouro Selic: Cenário 2]]="","",(H1847+1)^(1/252))</f>
        <v/>
      </c>
      <c r="J1847" s="2" t="str">
        <f>IF(Table1[[#This Row],[Column6]]="","",(1+J1846)*(I1847)-1)</f>
        <v/>
      </c>
      <c r="K1847" s="1" t="str">
        <f>IF(Table1[[#This Row],[Column1]]="","",VLOOKUP(A1847,COPOMs!B:K,10)+prêmio_de_risco)</f>
        <v/>
      </c>
      <c r="L1847" s="3" t="str">
        <f>IF(Table1[[#This Row],[Tesouro Selic: Cenário 3]]="","",(K1847+1)^(1/252))</f>
        <v/>
      </c>
      <c r="M1847" s="2" t="str">
        <f>IF(Table1[[#This Row],[Column8]]="","",(1+M1846)*(L1847)-1)</f>
        <v/>
      </c>
    </row>
    <row r="1848" spans="1:13" x14ac:dyDescent="0.25">
      <c r="A1848" s="15" t="str">
        <f t="shared" si="56"/>
        <v/>
      </c>
      <c r="B1848" s="25" t="str">
        <f t="shared" si="57"/>
        <v/>
      </c>
      <c r="C1848" s="3" t="str">
        <f>IF(Table1[[#This Row],[Tesouro Prefixado]]="","",(B1848+1)^(1/252))</f>
        <v/>
      </c>
      <c r="D1848" s="2" t="str">
        <f>IF(Table1[[#This Row],[Column2]]="","",(1+D1847)*(C1848)-1)</f>
        <v/>
      </c>
      <c r="E1848" s="1" t="str">
        <f>IF(Table1[[#This Row],[Column1]]="","",VLOOKUP(A1848,COPOMs!B:E,4)+prêmio_de_risco)</f>
        <v/>
      </c>
      <c r="F1848" s="3" t="str">
        <f>IF(Table1[[#This Row],[Tesouro Selic: Cenário 1]]="","",(E1848+1)^(1/252))</f>
        <v/>
      </c>
      <c r="G1848" s="2" t="str">
        <f>IF(Table1[[#This Row],[Column4]]="","",(1+G1847)*(F1848)-1)</f>
        <v/>
      </c>
      <c r="H1848" s="1" t="str">
        <f>IF(Table1[[#This Row],[Column1]]="","",VLOOKUP(A1848,COPOMs!B:H,7)+prêmio_de_risco)</f>
        <v/>
      </c>
      <c r="I1848" s="3" t="str">
        <f>IF(Table1[[#This Row],[Tesouro Selic: Cenário 2]]="","",(H1848+1)^(1/252))</f>
        <v/>
      </c>
      <c r="J1848" s="2" t="str">
        <f>IF(Table1[[#This Row],[Column6]]="","",(1+J1847)*(I1848)-1)</f>
        <v/>
      </c>
      <c r="K1848" s="1" t="str">
        <f>IF(Table1[[#This Row],[Column1]]="","",VLOOKUP(A1848,COPOMs!B:K,10)+prêmio_de_risco)</f>
        <v/>
      </c>
      <c r="L1848" s="3" t="str">
        <f>IF(Table1[[#This Row],[Tesouro Selic: Cenário 3]]="","",(K1848+1)^(1/252))</f>
        <v/>
      </c>
      <c r="M1848" s="2" t="str">
        <f>IF(Table1[[#This Row],[Column8]]="","",(1+M1847)*(L1848)-1)</f>
        <v/>
      </c>
    </row>
    <row r="1849" spans="1:13" x14ac:dyDescent="0.25">
      <c r="A1849" s="15" t="str">
        <f t="shared" si="56"/>
        <v/>
      </c>
      <c r="B1849" s="25" t="str">
        <f t="shared" si="57"/>
        <v/>
      </c>
      <c r="C1849" s="3" t="str">
        <f>IF(Table1[[#This Row],[Tesouro Prefixado]]="","",(B1849+1)^(1/252))</f>
        <v/>
      </c>
      <c r="D1849" s="2" t="str">
        <f>IF(Table1[[#This Row],[Column2]]="","",(1+D1848)*(C1849)-1)</f>
        <v/>
      </c>
      <c r="E1849" s="1" t="str">
        <f>IF(Table1[[#This Row],[Column1]]="","",VLOOKUP(A1849,COPOMs!B:E,4)+prêmio_de_risco)</f>
        <v/>
      </c>
      <c r="F1849" s="3" t="str">
        <f>IF(Table1[[#This Row],[Tesouro Selic: Cenário 1]]="","",(E1849+1)^(1/252))</f>
        <v/>
      </c>
      <c r="G1849" s="2" t="str">
        <f>IF(Table1[[#This Row],[Column4]]="","",(1+G1848)*(F1849)-1)</f>
        <v/>
      </c>
      <c r="H1849" s="1" t="str">
        <f>IF(Table1[[#This Row],[Column1]]="","",VLOOKUP(A1849,COPOMs!B:H,7)+prêmio_de_risco)</f>
        <v/>
      </c>
      <c r="I1849" s="3" t="str">
        <f>IF(Table1[[#This Row],[Tesouro Selic: Cenário 2]]="","",(H1849+1)^(1/252))</f>
        <v/>
      </c>
      <c r="J1849" s="2" t="str">
        <f>IF(Table1[[#This Row],[Column6]]="","",(1+J1848)*(I1849)-1)</f>
        <v/>
      </c>
      <c r="K1849" s="1" t="str">
        <f>IF(Table1[[#This Row],[Column1]]="","",VLOOKUP(A1849,COPOMs!B:K,10)+prêmio_de_risco)</f>
        <v/>
      </c>
      <c r="L1849" s="3" t="str">
        <f>IF(Table1[[#This Row],[Tesouro Selic: Cenário 3]]="","",(K1849+1)^(1/252))</f>
        <v/>
      </c>
      <c r="M1849" s="2" t="str">
        <f>IF(Table1[[#This Row],[Column8]]="","",(1+M1848)*(L1849)-1)</f>
        <v/>
      </c>
    </row>
    <row r="1850" spans="1:13" x14ac:dyDescent="0.25">
      <c r="A1850" s="15" t="str">
        <f t="shared" si="56"/>
        <v/>
      </c>
      <c r="B1850" s="25" t="str">
        <f t="shared" si="57"/>
        <v/>
      </c>
      <c r="C1850" s="3" t="str">
        <f>IF(Table1[[#This Row],[Tesouro Prefixado]]="","",(B1850+1)^(1/252))</f>
        <v/>
      </c>
      <c r="D1850" s="2" t="str">
        <f>IF(Table1[[#This Row],[Column2]]="","",(1+D1849)*(C1850)-1)</f>
        <v/>
      </c>
      <c r="E1850" s="1" t="str">
        <f>IF(Table1[[#This Row],[Column1]]="","",VLOOKUP(A1850,COPOMs!B:E,4)+prêmio_de_risco)</f>
        <v/>
      </c>
      <c r="F1850" s="3" t="str">
        <f>IF(Table1[[#This Row],[Tesouro Selic: Cenário 1]]="","",(E1850+1)^(1/252))</f>
        <v/>
      </c>
      <c r="G1850" s="2" t="str">
        <f>IF(Table1[[#This Row],[Column4]]="","",(1+G1849)*(F1850)-1)</f>
        <v/>
      </c>
      <c r="H1850" s="1" t="str">
        <f>IF(Table1[[#This Row],[Column1]]="","",VLOOKUP(A1850,COPOMs!B:H,7)+prêmio_de_risco)</f>
        <v/>
      </c>
      <c r="I1850" s="3" t="str">
        <f>IF(Table1[[#This Row],[Tesouro Selic: Cenário 2]]="","",(H1850+1)^(1/252))</f>
        <v/>
      </c>
      <c r="J1850" s="2" t="str">
        <f>IF(Table1[[#This Row],[Column6]]="","",(1+J1849)*(I1850)-1)</f>
        <v/>
      </c>
      <c r="K1850" s="1" t="str">
        <f>IF(Table1[[#This Row],[Column1]]="","",VLOOKUP(A1850,COPOMs!B:K,10)+prêmio_de_risco)</f>
        <v/>
      </c>
      <c r="L1850" s="3" t="str">
        <f>IF(Table1[[#This Row],[Tesouro Selic: Cenário 3]]="","",(K1850+1)^(1/252))</f>
        <v/>
      </c>
      <c r="M1850" s="2" t="str">
        <f>IF(Table1[[#This Row],[Column8]]="","",(1+M1849)*(L1850)-1)</f>
        <v/>
      </c>
    </row>
    <row r="1851" spans="1:13" x14ac:dyDescent="0.25">
      <c r="A1851" s="15" t="str">
        <f t="shared" si="56"/>
        <v/>
      </c>
      <c r="B1851" s="25" t="str">
        <f t="shared" si="57"/>
        <v/>
      </c>
      <c r="C1851" s="3" t="str">
        <f>IF(Table1[[#This Row],[Tesouro Prefixado]]="","",(B1851+1)^(1/252))</f>
        <v/>
      </c>
      <c r="D1851" s="2" t="str">
        <f>IF(Table1[[#This Row],[Column2]]="","",(1+D1850)*(C1851)-1)</f>
        <v/>
      </c>
      <c r="E1851" s="1" t="str">
        <f>IF(Table1[[#This Row],[Column1]]="","",VLOOKUP(A1851,COPOMs!B:E,4)+prêmio_de_risco)</f>
        <v/>
      </c>
      <c r="F1851" s="3" t="str">
        <f>IF(Table1[[#This Row],[Tesouro Selic: Cenário 1]]="","",(E1851+1)^(1/252))</f>
        <v/>
      </c>
      <c r="G1851" s="2" t="str">
        <f>IF(Table1[[#This Row],[Column4]]="","",(1+G1850)*(F1851)-1)</f>
        <v/>
      </c>
      <c r="H1851" s="1" t="str">
        <f>IF(Table1[[#This Row],[Column1]]="","",VLOOKUP(A1851,COPOMs!B:H,7)+prêmio_de_risco)</f>
        <v/>
      </c>
      <c r="I1851" s="3" t="str">
        <f>IF(Table1[[#This Row],[Tesouro Selic: Cenário 2]]="","",(H1851+1)^(1/252))</f>
        <v/>
      </c>
      <c r="J1851" s="2" t="str">
        <f>IF(Table1[[#This Row],[Column6]]="","",(1+J1850)*(I1851)-1)</f>
        <v/>
      </c>
      <c r="K1851" s="1" t="str">
        <f>IF(Table1[[#This Row],[Column1]]="","",VLOOKUP(A1851,COPOMs!B:K,10)+prêmio_de_risco)</f>
        <v/>
      </c>
      <c r="L1851" s="3" t="str">
        <f>IF(Table1[[#This Row],[Tesouro Selic: Cenário 3]]="","",(K1851+1)^(1/252))</f>
        <v/>
      </c>
      <c r="M1851" s="2" t="str">
        <f>IF(Table1[[#This Row],[Column8]]="","",(1+M1850)*(L1851)-1)</f>
        <v/>
      </c>
    </row>
    <row r="1852" spans="1:13" x14ac:dyDescent="0.25">
      <c r="A1852" s="15" t="str">
        <f t="shared" si="56"/>
        <v/>
      </c>
      <c r="B1852" s="25" t="str">
        <f t="shared" si="57"/>
        <v/>
      </c>
      <c r="C1852" s="3" t="str">
        <f>IF(Table1[[#This Row],[Tesouro Prefixado]]="","",(B1852+1)^(1/252))</f>
        <v/>
      </c>
      <c r="D1852" s="2" t="str">
        <f>IF(Table1[[#This Row],[Column2]]="","",(1+D1851)*(C1852)-1)</f>
        <v/>
      </c>
      <c r="E1852" s="1" t="str">
        <f>IF(Table1[[#This Row],[Column1]]="","",VLOOKUP(A1852,COPOMs!B:E,4)+prêmio_de_risco)</f>
        <v/>
      </c>
      <c r="F1852" s="3" t="str">
        <f>IF(Table1[[#This Row],[Tesouro Selic: Cenário 1]]="","",(E1852+1)^(1/252))</f>
        <v/>
      </c>
      <c r="G1852" s="2" t="str">
        <f>IF(Table1[[#This Row],[Column4]]="","",(1+G1851)*(F1852)-1)</f>
        <v/>
      </c>
      <c r="H1852" s="1" t="str">
        <f>IF(Table1[[#This Row],[Column1]]="","",VLOOKUP(A1852,COPOMs!B:H,7)+prêmio_de_risco)</f>
        <v/>
      </c>
      <c r="I1852" s="3" t="str">
        <f>IF(Table1[[#This Row],[Tesouro Selic: Cenário 2]]="","",(H1852+1)^(1/252))</f>
        <v/>
      </c>
      <c r="J1852" s="2" t="str">
        <f>IF(Table1[[#This Row],[Column6]]="","",(1+J1851)*(I1852)-1)</f>
        <v/>
      </c>
      <c r="K1852" s="1" t="str">
        <f>IF(Table1[[#This Row],[Column1]]="","",VLOOKUP(A1852,COPOMs!B:K,10)+prêmio_de_risco)</f>
        <v/>
      </c>
      <c r="L1852" s="3" t="str">
        <f>IF(Table1[[#This Row],[Tesouro Selic: Cenário 3]]="","",(K1852+1)^(1/252))</f>
        <v/>
      </c>
      <c r="M1852" s="2" t="str">
        <f>IF(Table1[[#This Row],[Column8]]="","",(1+M1851)*(L1852)-1)</f>
        <v/>
      </c>
    </row>
    <row r="1853" spans="1:13" x14ac:dyDescent="0.25">
      <c r="A1853" s="15" t="str">
        <f t="shared" si="56"/>
        <v/>
      </c>
      <c r="B1853" s="25" t="str">
        <f t="shared" si="57"/>
        <v/>
      </c>
      <c r="C1853" s="3" t="str">
        <f>IF(Table1[[#This Row],[Tesouro Prefixado]]="","",(B1853+1)^(1/252))</f>
        <v/>
      </c>
      <c r="D1853" s="2" t="str">
        <f>IF(Table1[[#This Row],[Column2]]="","",(1+D1852)*(C1853)-1)</f>
        <v/>
      </c>
      <c r="E1853" s="1" t="str">
        <f>IF(Table1[[#This Row],[Column1]]="","",VLOOKUP(A1853,COPOMs!B:E,4)+prêmio_de_risco)</f>
        <v/>
      </c>
      <c r="F1853" s="3" t="str">
        <f>IF(Table1[[#This Row],[Tesouro Selic: Cenário 1]]="","",(E1853+1)^(1/252))</f>
        <v/>
      </c>
      <c r="G1853" s="2" t="str">
        <f>IF(Table1[[#This Row],[Column4]]="","",(1+G1852)*(F1853)-1)</f>
        <v/>
      </c>
      <c r="H1853" s="1" t="str">
        <f>IF(Table1[[#This Row],[Column1]]="","",VLOOKUP(A1853,COPOMs!B:H,7)+prêmio_de_risco)</f>
        <v/>
      </c>
      <c r="I1853" s="3" t="str">
        <f>IF(Table1[[#This Row],[Tesouro Selic: Cenário 2]]="","",(H1853+1)^(1/252))</f>
        <v/>
      </c>
      <c r="J1853" s="2" t="str">
        <f>IF(Table1[[#This Row],[Column6]]="","",(1+J1852)*(I1853)-1)</f>
        <v/>
      </c>
      <c r="K1853" s="1" t="str">
        <f>IF(Table1[[#This Row],[Column1]]="","",VLOOKUP(A1853,COPOMs!B:K,10)+prêmio_de_risco)</f>
        <v/>
      </c>
      <c r="L1853" s="3" t="str">
        <f>IF(Table1[[#This Row],[Tesouro Selic: Cenário 3]]="","",(K1853+1)^(1/252))</f>
        <v/>
      </c>
      <c r="M1853" s="2" t="str">
        <f>IF(Table1[[#This Row],[Column8]]="","",(1+M1852)*(L1853)-1)</f>
        <v/>
      </c>
    </row>
    <row r="1854" spans="1:13" x14ac:dyDescent="0.25">
      <c r="A1854" s="15" t="str">
        <f t="shared" si="56"/>
        <v/>
      </c>
      <c r="B1854" s="25" t="str">
        <f t="shared" si="57"/>
        <v/>
      </c>
      <c r="C1854" s="3" t="str">
        <f>IF(Table1[[#This Row],[Tesouro Prefixado]]="","",(B1854+1)^(1/252))</f>
        <v/>
      </c>
      <c r="D1854" s="2" t="str">
        <f>IF(Table1[[#This Row],[Column2]]="","",(1+D1853)*(C1854)-1)</f>
        <v/>
      </c>
      <c r="E1854" s="1" t="str">
        <f>IF(Table1[[#This Row],[Column1]]="","",VLOOKUP(A1854,COPOMs!B:E,4)+prêmio_de_risco)</f>
        <v/>
      </c>
      <c r="F1854" s="3" t="str">
        <f>IF(Table1[[#This Row],[Tesouro Selic: Cenário 1]]="","",(E1854+1)^(1/252))</f>
        <v/>
      </c>
      <c r="G1854" s="2" t="str">
        <f>IF(Table1[[#This Row],[Column4]]="","",(1+G1853)*(F1854)-1)</f>
        <v/>
      </c>
      <c r="H1854" s="1" t="str">
        <f>IF(Table1[[#This Row],[Column1]]="","",VLOOKUP(A1854,COPOMs!B:H,7)+prêmio_de_risco)</f>
        <v/>
      </c>
      <c r="I1854" s="3" t="str">
        <f>IF(Table1[[#This Row],[Tesouro Selic: Cenário 2]]="","",(H1854+1)^(1/252))</f>
        <v/>
      </c>
      <c r="J1854" s="2" t="str">
        <f>IF(Table1[[#This Row],[Column6]]="","",(1+J1853)*(I1854)-1)</f>
        <v/>
      </c>
      <c r="K1854" s="1" t="str">
        <f>IF(Table1[[#This Row],[Column1]]="","",VLOOKUP(A1854,COPOMs!B:K,10)+prêmio_de_risco)</f>
        <v/>
      </c>
      <c r="L1854" s="3" t="str">
        <f>IF(Table1[[#This Row],[Tesouro Selic: Cenário 3]]="","",(K1854+1)^(1/252))</f>
        <v/>
      </c>
      <c r="M1854" s="2" t="str">
        <f>IF(Table1[[#This Row],[Column8]]="","",(1+M1853)*(L1854)-1)</f>
        <v/>
      </c>
    </row>
    <row r="1855" spans="1:13" x14ac:dyDescent="0.25">
      <c r="A1855" s="15" t="str">
        <f t="shared" si="56"/>
        <v/>
      </c>
      <c r="B1855" s="25" t="str">
        <f t="shared" si="57"/>
        <v/>
      </c>
      <c r="C1855" s="3" t="str">
        <f>IF(Table1[[#This Row],[Tesouro Prefixado]]="","",(B1855+1)^(1/252))</f>
        <v/>
      </c>
      <c r="D1855" s="2" t="str">
        <f>IF(Table1[[#This Row],[Column2]]="","",(1+D1854)*(C1855)-1)</f>
        <v/>
      </c>
      <c r="E1855" s="1" t="str">
        <f>IF(Table1[[#This Row],[Column1]]="","",VLOOKUP(A1855,COPOMs!B:E,4)+prêmio_de_risco)</f>
        <v/>
      </c>
      <c r="F1855" s="3" t="str">
        <f>IF(Table1[[#This Row],[Tesouro Selic: Cenário 1]]="","",(E1855+1)^(1/252))</f>
        <v/>
      </c>
      <c r="G1855" s="2" t="str">
        <f>IF(Table1[[#This Row],[Column4]]="","",(1+G1854)*(F1855)-1)</f>
        <v/>
      </c>
      <c r="H1855" s="1" t="str">
        <f>IF(Table1[[#This Row],[Column1]]="","",VLOOKUP(A1855,COPOMs!B:H,7)+prêmio_de_risco)</f>
        <v/>
      </c>
      <c r="I1855" s="3" t="str">
        <f>IF(Table1[[#This Row],[Tesouro Selic: Cenário 2]]="","",(H1855+1)^(1/252))</f>
        <v/>
      </c>
      <c r="J1855" s="2" t="str">
        <f>IF(Table1[[#This Row],[Column6]]="","",(1+J1854)*(I1855)-1)</f>
        <v/>
      </c>
      <c r="K1855" s="1" t="str">
        <f>IF(Table1[[#This Row],[Column1]]="","",VLOOKUP(A1855,COPOMs!B:K,10)+prêmio_de_risco)</f>
        <v/>
      </c>
      <c r="L1855" s="3" t="str">
        <f>IF(Table1[[#This Row],[Tesouro Selic: Cenário 3]]="","",(K1855+1)^(1/252))</f>
        <v/>
      </c>
      <c r="M1855" s="2" t="str">
        <f>IF(Table1[[#This Row],[Column8]]="","",(1+M1854)*(L1855)-1)</f>
        <v/>
      </c>
    </row>
    <row r="1856" spans="1:13" x14ac:dyDescent="0.25">
      <c r="A1856" s="15" t="str">
        <f t="shared" si="56"/>
        <v/>
      </c>
      <c r="B1856" s="25" t="str">
        <f t="shared" si="57"/>
        <v/>
      </c>
      <c r="C1856" s="3" t="str">
        <f>IF(Table1[[#This Row],[Tesouro Prefixado]]="","",(B1856+1)^(1/252))</f>
        <v/>
      </c>
      <c r="D1856" s="2" t="str">
        <f>IF(Table1[[#This Row],[Column2]]="","",(1+D1855)*(C1856)-1)</f>
        <v/>
      </c>
      <c r="E1856" s="1" t="str">
        <f>IF(Table1[[#This Row],[Column1]]="","",VLOOKUP(A1856,COPOMs!B:E,4)+prêmio_de_risco)</f>
        <v/>
      </c>
      <c r="F1856" s="3" t="str">
        <f>IF(Table1[[#This Row],[Tesouro Selic: Cenário 1]]="","",(E1856+1)^(1/252))</f>
        <v/>
      </c>
      <c r="G1856" s="2" t="str">
        <f>IF(Table1[[#This Row],[Column4]]="","",(1+G1855)*(F1856)-1)</f>
        <v/>
      </c>
      <c r="H1856" s="1" t="str">
        <f>IF(Table1[[#This Row],[Column1]]="","",VLOOKUP(A1856,COPOMs!B:H,7)+prêmio_de_risco)</f>
        <v/>
      </c>
      <c r="I1856" s="3" t="str">
        <f>IF(Table1[[#This Row],[Tesouro Selic: Cenário 2]]="","",(H1856+1)^(1/252))</f>
        <v/>
      </c>
      <c r="J1856" s="2" t="str">
        <f>IF(Table1[[#This Row],[Column6]]="","",(1+J1855)*(I1856)-1)</f>
        <v/>
      </c>
      <c r="K1856" s="1" t="str">
        <f>IF(Table1[[#This Row],[Column1]]="","",VLOOKUP(A1856,COPOMs!B:K,10)+prêmio_de_risco)</f>
        <v/>
      </c>
      <c r="L1856" s="3" t="str">
        <f>IF(Table1[[#This Row],[Tesouro Selic: Cenário 3]]="","",(K1856+1)^(1/252))</f>
        <v/>
      </c>
      <c r="M1856" s="2" t="str">
        <f>IF(Table1[[#This Row],[Column8]]="","",(1+M1855)*(L1856)-1)</f>
        <v/>
      </c>
    </row>
    <row r="1857" spans="1:13" x14ac:dyDescent="0.25">
      <c r="A1857" s="15" t="str">
        <f t="shared" si="56"/>
        <v/>
      </c>
      <c r="B1857" s="25" t="str">
        <f t="shared" si="57"/>
        <v/>
      </c>
      <c r="C1857" s="3" t="str">
        <f>IF(Table1[[#This Row],[Tesouro Prefixado]]="","",(B1857+1)^(1/252))</f>
        <v/>
      </c>
      <c r="D1857" s="2" t="str">
        <f>IF(Table1[[#This Row],[Column2]]="","",(1+D1856)*(C1857)-1)</f>
        <v/>
      </c>
      <c r="E1857" s="1" t="str">
        <f>IF(Table1[[#This Row],[Column1]]="","",VLOOKUP(A1857,COPOMs!B:E,4)+prêmio_de_risco)</f>
        <v/>
      </c>
      <c r="F1857" s="3" t="str">
        <f>IF(Table1[[#This Row],[Tesouro Selic: Cenário 1]]="","",(E1857+1)^(1/252))</f>
        <v/>
      </c>
      <c r="G1857" s="2" t="str">
        <f>IF(Table1[[#This Row],[Column4]]="","",(1+G1856)*(F1857)-1)</f>
        <v/>
      </c>
      <c r="H1857" s="1" t="str">
        <f>IF(Table1[[#This Row],[Column1]]="","",VLOOKUP(A1857,COPOMs!B:H,7)+prêmio_de_risco)</f>
        <v/>
      </c>
      <c r="I1857" s="3" t="str">
        <f>IF(Table1[[#This Row],[Tesouro Selic: Cenário 2]]="","",(H1857+1)^(1/252))</f>
        <v/>
      </c>
      <c r="J1857" s="2" t="str">
        <f>IF(Table1[[#This Row],[Column6]]="","",(1+J1856)*(I1857)-1)</f>
        <v/>
      </c>
      <c r="K1857" s="1" t="str">
        <f>IF(Table1[[#This Row],[Column1]]="","",VLOOKUP(A1857,COPOMs!B:K,10)+prêmio_de_risco)</f>
        <v/>
      </c>
      <c r="L1857" s="3" t="str">
        <f>IF(Table1[[#This Row],[Tesouro Selic: Cenário 3]]="","",(K1857+1)^(1/252))</f>
        <v/>
      </c>
      <c r="M1857" s="2" t="str">
        <f>IF(Table1[[#This Row],[Column8]]="","",(1+M1856)*(L1857)-1)</f>
        <v/>
      </c>
    </row>
    <row r="1858" spans="1:13" x14ac:dyDescent="0.25">
      <c r="A1858" s="15" t="str">
        <f t="shared" si="56"/>
        <v/>
      </c>
      <c r="B1858" s="25" t="str">
        <f t="shared" si="57"/>
        <v/>
      </c>
      <c r="C1858" s="3" t="str">
        <f>IF(Table1[[#This Row],[Tesouro Prefixado]]="","",(B1858+1)^(1/252))</f>
        <v/>
      </c>
      <c r="D1858" s="2" t="str">
        <f>IF(Table1[[#This Row],[Column2]]="","",(1+D1857)*(C1858)-1)</f>
        <v/>
      </c>
      <c r="E1858" s="1" t="str">
        <f>IF(Table1[[#This Row],[Column1]]="","",VLOOKUP(A1858,COPOMs!B:E,4)+prêmio_de_risco)</f>
        <v/>
      </c>
      <c r="F1858" s="3" t="str">
        <f>IF(Table1[[#This Row],[Tesouro Selic: Cenário 1]]="","",(E1858+1)^(1/252))</f>
        <v/>
      </c>
      <c r="G1858" s="2" t="str">
        <f>IF(Table1[[#This Row],[Column4]]="","",(1+G1857)*(F1858)-1)</f>
        <v/>
      </c>
      <c r="H1858" s="1" t="str">
        <f>IF(Table1[[#This Row],[Column1]]="","",VLOOKUP(A1858,COPOMs!B:H,7)+prêmio_de_risco)</f>
        <v/>
      </c>
      <c r="I1858" s="3" t="str">
        <f>IF(Table1[[#This Row],[Tesouro Selic: Cenário 2]]="","",(H1858+1)^(1/252))</f>
        <v/>
      </c>
      <c r="J1858" s="2" t="str">
        <f>IF(Table1[[#This Row],[Column6]]="","",(1+J1857)*(I1858)-1)</f>
        <v/>
      </c>
      <c r="K1858" s="1" t="str">
        <f>IF(Table1[[#This Row],[Column1]]="","",VLOOKUP(A1858,COPOMs!B:K,10)+prêmio_de_risco)</f>
        <v/>
      </c>
      <c r="L1858" s="3" t="str">
        <f>IF(Table1[[#This Row],[Tesouro Selic: Cenário 3]]="","",(K1858+1)^(1/252))</f>
        <v/>
      </c>
      <c r="M1858" s="2" t="str">
        <f>IF(Table1[[#This Row],[Column8]]="","",(1+M1857)*(L1858)-1)</f>
        <v/>
      </c>
    </row>
    <row r="1859" spans="1:13" x14ac:dyDescent="0.25">
      <c r="A1859" s="15" t="str">
        <f t="shared" ref="A1859:A1922" si="58">IFERROR(IF(WORKDAY(A1858,1,feriados)&lt;=vencimento,WORKDAY(A1858,1,feriados),""),"")</f>
        <v/>
      </c>
      <c r="B1859" s="25" t="str">
        <f t="shared" ref="B1859:B1922" si="59">IF(A1859="","",taxa_pré)</f>
        <v/>
      </c>
      <c r="C1859" s="3" t="str">
        <f>IF(Table1[[#This Row],[Tesouro Prefixado]]="","",(B1859+1)^(1/252))</f>
        <v/>
      </c>
      <c r="D1859" s="2" t="str">
        <f>IF(Table1[[#This Row],[Column2]]="","",(1+D1858)*(C1859)-1)</f>
        <v/>
      </c>
      <c r="E1859" s="1" t="str">
        <f>IF(Table1[[#This Row],[Column1]]="","",VLOOKUP(A1859,COPOMs!B:E,4)+prêmio_de_risco)</f>
        <v/>
      </c>
      <c r="F1859" s="3" t="str">
        <f>IF(Table1[[#This Row],[Tesouro Selic: Cenário 1]]="","",(E1859+1)^(1/252))</f>
        <v/>
      </c>
      <c r="G1859" s="2" t="str">
        <f>IF(Table1[[#This Row],[Column4]]="","",(1+G1858)*(F1859)-1)</f>
        <v/>
      </c>
      <c r="H1859" s="1" t="str">
        <f>IF(Table1[[#This Row],[Column1]]="","",VLOOKUP(A1859,COPOMs!B:H,7)+prêmio_de_risco)</f>
        <v/>
      </c>
      <c r="I1859" s="3" t="str">
        <f>IF(Table1[[#This Row],[Tesouro Selic: Cenário 2]]="","",(H1859+1)^(1/252))</f>
        <v/>
      </c>
      <c r="J1859" s="2" t="str">
        <f>IF(Table1[[#This Row],[Column6]]="","",(1+J1858)*(I1859)-1)</f>
        <v/>
      </c>
      <c r="K1859" s="1" t="str">
        <f>IF(Table1[[#This Row],[Column1]]="","",VLOOKUP(A1859,COPOMs!B:K,10)+prêmio_de_risco)</f>
        <v/>
      </c>
      <c r="L1859" s="3" t="str">
        <f>IF(Table1[[#This Row],[Tesouro Selic: Cenário 3]]="","",(K1859+1)^(1/252))</f>
        <v/>
      </c>
      <c r="M1859" s="2" t="str">
        <f>IF(Table1[[#This Row],[Column8]]="","",(1+M1858)*(L1859)-1)</f>
        <v/>
      </c>
    </row>
    <row r="1860" spans="1:13" x14ac:dyDescent="0.25">
      <c r="A1860" s="15" t="str">
        <f t="shared" si="58"/>
        <v/>
      </c>
      <c r="B1860" s="25" t="str">
        <f t="shared" si="59"/>
        <v/>
      </c>
      <c r="C1860" s="3" t="str">
        <f>IF(Table1[[#This Row],[Tesouro Prefixado]]="","",(B1860+1)^(1/252))</f>
        <v/>
      </c>
      <c r="D1860" s="2" t="str">
        <f>IF(Table1[[#This Row],[Column2]]="","",(1+D1859)*(C1860)-1)</f>
        <v/>
      </c>
      <c r="E1860" s="1" t="str">
        <f>IF(Table1[[#This Row],[Column1]]="","",VLOOKUP(A1860,COPOMs!B:E,4)+prêmio_de_risco)</f>
        <v/>
      </c>
      <c r="F1860" s="3" t="str">
        <f>IF(Table1[[#This Row],[Tesouro Selic: Cenário 1]]="","",(E1860+1)^(1/252))</f>
        <v/>
      </c>
      <c r="G1860" s="2" t="str">
        <f>IF(Table1[[#This Row],[Column4]]="","",(1+G1859)*(F1860)-1)</f>
        <v/>
      </c>
      <c r="H1860" s="1" t="str">
        <f>IF(Table1[[#This Row],[Column1]]="","",VLOOKUP(A1860,COPOMs!B:H,7)+prêmio_de_risco)</f>
        <v/>
      </c>
      <c r="I1860" s="3" t="str">
        <f>IF(Table1[[#This Row],[Tesouro Selic: Cenário 2]]="","",(H1860+1)^(1/252))</f>
        <v/>
      </c>
      <c r="J1860" s="2" t="str">
        <f>IF(Table1[[#This Row],[Column6]]="","",(1+J1859)*(I1860)-1)</f>
        <v/>
      </c>
      <c r="K1860" s="1" t="str">
        <f>IF(Table1[[#This Row],[Column1]]="","",VLOOKUP(A1860,COPOMs!B:K,10)+prêmio_de_risco)</f>
        <v/>
      </c>
      <c r="L1860" s="3" t="str">
        <f>IF(Table1[[#This Row],[Tesouro Selic: Cenário 3]]="","",(K1860+1)^(1/252))</f>
        <v/>
      </c>
      <c r="M1860" s="2" t="str">
        <f>IF(Table1[[#This Row],[Column8]]="","",(1+M1859)*(L1860)-1)</f>
        <v/>
      </c>
    </row>
    <row r="1861" spans="1:13" x14ac:dyDescent="0.25">
      <c r="A1861" s="15" t="str">
        <f t="shared" si="58"/>
        <v/>
      </c>
      <c r="B1861" s="25" t="str">
        <f t="shared" si="59"/>
        <v/>
      </c>
      <c r="C1861" s="3" t="str">
        <f>IF(Table1[[#This Row],[Tesouro Prefixado]]="","",(B1861+1)^(1/252))</f>
        <v/>
      </c>
      <c r="D1861" s="2" t="str">
        <f>IF(Table1[[#This Row],[Column2]]="","",(1+D1860)*(C1861)-1)</f>
        <v/>
      </c>
      <c r="E1861" s="1" t="str">
        <f>IF(Table1[[#This Row],[Column1]]="","",VLOOKUP(A1861,COPOMs!B:E,4)+prêmio_de_risco)</f>
        <v/>
      </c>
      <c r="F1861" s="3" t="str">
        <f>IF(Table1[[#This Row],[Tesouro Selic: Cenário 1]]="","",(E1861+1)^(1/252))</f>
        <v/>
      </c>
      <c r="G1861" s="2" t="str">
        <f>IF(Table1[[#This Row],[Column4]]="","",(1+G1860)*(F1861)-1)</f>
        <v/>
      </c>
      <c r="H1861" s="1" t="str">
        <f>IF(Table1[[#This Row],[Column1]]="","",VLOOKUP(A1861,COPOMs!B:H,7)+prêmio_de_risco)</f>
        <v/>
      </c>
      <c r="I1861" s="3" t="str">
        <f>IF(Table1[[#This Row],[Tesouro Selic: Cenário 2]]="","",(H1861+1)^(1/252))</f>
        <v/>
      </c>
      <c r="J1861" s="2" t="str">
        <f>IF(Table1[[#This Row],[Column6]]="","",(1+J1860)*(I1861)-1)</f>
        <v/>
      </c>
      <c r="K1861" s="1" t="str">
        <f>IF(Table1[[#This Row],[Column1]]="","",VLOOKUP(A1861,COPOMs!B:K,10)+prêmio_de_risco)</f>
        <v/>
      </c>
      <c r="L1861" s="3" t="str">
        <f>IF(Table1[[#This Row],[Tesouro Selic: Cenário 3]]="","",(K1861+1)^(1/252))</f>
        <v/>
      </c>
      <c r="M1861" s="2" t="str">
        <f>IF(Table1[[#This Row],[Column8]]="","",(1+M1860)*(L1861)-1)</f>
        <v/>
      </c>
    </row>
    <row r="1862" spans="1:13" x14ac:dyDescent="0.25">
      <c r="A1862" s="15" t="str">
        <f t="shared" si="58"/>
        <v/>
      </c>
      <c r="B1862" s="25" t="str">
        <f t="shared" si="59"/>
        <v/>
      </c>
      <c r="C1862" s="3" t="str">
        <f>IF(Table1[[#This Row],[Tesouro Prefixado]]="","",(B1862+1)^(1/252))</f>
        <v/>
      </c>
      <c r="D1862" s="2" t="str">
        <f>IF(Table1[[#This Row],[Column2]]="","",(1+D1861)*(C1862)-1)</f>
        <v/>
      </c>
      <c r="E1862" s="1" t="str">
        <f>IF(Table1[[#This Row],[Column1]]="","",VLOOKUP(A1862,COPOMs!B:E,4)+prêmio_de_risco)</f>
        <v/>
      </c>
      <c r="F1862" s="3" t="str">
        <f>IF(Table1[[#This Row],[Tesouro Selic: Cenário 1]]="","",(E1862+1)^(1/252))</f>
        <v/>
      </c>
      <c r="G1862" s="2" t="str">
        <f>IF(Table1[[#This Row],[Column4]]="","",(1+G1861)*(F1862)-1)</f>
        <v/>
      </c>
      <c r="H1862" s="1" t="str">
        <f>IF(Table1[[#This Row],[Column1]]="","",VLOOKUP(A1862,COPOMs!B:H,7)+prêmio_de_risco)</f>
        <v/>
      </c>
      <c r="I1862" s="3" t="str">
        <f>IF(Table1[[#This Row],[Tesouro Selic: Cenário 2]]="","",(H1862+1)^(1/252))</f>
        <v/>
      </c>
      <c r="J1862" s="2" t="str">
        <f>IF(Table1[[#This Row],[Column6]]="","",(1+J1861)*(I1862)-1)</f>
        <v/>
      </c>
      <c r="K1862" s="1" t="str">
        <f>IF(Table1[[#This Row],[Column1]]="","",VLOOKUP(A1862,COPOMs!B:K,10)+prêmio_de_risco)</f>
        <v/>
      </c>
      <c r="L1862" s="3" t="str">
        <f>IF(Table1[[#This Row],[Tesouro Selic: Cenário 3]]="","",(K1862+1)^(1/252))</f>
        <v/>
      </c>
      <c r="M1862" s="2" t="str">
        <f>IF(Table1[[#This Row],[Column8]]="","",(1+M1861)*(L1862)-1)</f>
        <v/>
      </c>
    </row>
    <row r="1863" spans="1:13" x14ac:dyDescent="0.25">
      <c r="A1863" s="15" t="str">
        <f t="shared" si="58"/>
        <v/>
      </c>
      <c r="B1863" s="25" t="str">
        <f t="shared" si="59"/>
        <v/>
      </c>
      <c r="C1863" s="3" t="str">
        <f>IF(Table1[[#This Row],[Tesouro Prefixado]]="","",(B1863+1)^(1/252))</f>
        <v/>
      </c>
      <c r="D1863" s="2" t="str">
        <f>IF(Table1[[#This Row],[Column2]]="","",(1+D1862)*(C1863)-1)</f>
        <v/>
      </c>
      <c r="E1863" s="1" t="str">
        <f>IF(Table1[[#This Row],[Column1]]="","",VLOOKUP(A1863,COPOMs!B:E,4)+prêmio_de_risco)</f>
        <v/>
      </c>
      <c r="F1863" s="3" t="str">
        <f>IF(Table1[[#This Row],[Tesouro Selic: Cenário 1]]="","",(E1863+1)^(1/252))</f>
        <v/>
      </c>
      <c r="G1863" s="2" t="str">
        <f>IF(Table1[[#This Row],[Column4]]="","",(1+G1862)*(F1863)-1)</f>
        <v/>
      </c>
      <c r="H1863" s="1" t="str">
        <f>IF(Table1[[#This Row],[Column1]]="","",VLOOKUP(A1863,COPOMs!B:H,7)+prêmio_de_risco)</f>
        <v/>
      </c>
      <c r="I1863" s="3" t="str">
        <f>IF(Table1[[#This Row],[Tesouro Selic: Cenário 2]]="","",(H1863+1)^(1/252))</f>
        <v/>
      </c>
      <c r="J1863" s="2" t="str">
        <f>IF(Table1[[#This Row],[Column6]]="","",(1+J1862)*(I1863)-1)</f>
        <v/>
      </c>
      <c r="K1863" s="1" t="str">
        <f>IF(Table1[[#This Row],[Column1]]="","",VLOOKUP(A1863,COPOMs!B:K,10)+prêmio_de_risco)</f>
        <v/>
      </c>
      <c r="L1863" s="3" t="str">
        <f>IF(Table1[[#This Row],[Tesouro Selic: Cenário 3]]="","",(K1863+1)^(1/252))</f>
        <v/>
      </c>
      <c r="M1863" s="2" t="str">
        <f>IF(Table1[[#This Row],[Column8]]="","",(1+M1862)*(L1863)-1)</f>
        <v/>
      </c>
    </row>
    <row r="1864" spans="1:13" x14ac:dyDescent="0.25">
      <c r="A1864" s="15" t="str">
        <f t="shared" si="58"/>
        <v/>
      </c>
      <c r="B1864" s="25" t="str">
        <f t="shared" si="59"/>
        <v/>
      </c>
      <c r="C1864" s="3" t="str">
        <f>IF(Table1[[#This Row],[Tesouro Prefixado]]="","",(B1864+1)^(1/252))</f>
        <v/>
      </c>
      <c r="D1864" s="2" t="str">
        <f>IF(Table1[[#This Row],[Column2]]="","",(1+D1863)*(C1864)-1)</f>
        <v/>
      </c>
      <c r="E1864" s="1" t="str">
        <f>IF(Table1[[#This Row],[Column1]]="","",VLOOKUP(A1864,COPOMs!B:E,4)+prêmio_de_risco)</f>
        <v/>
      </c>
      <c r="F1864" s="3" t="str">
        <f>IF(Table1[[#This Row],[Tesouro Selic: Cenário 1]]="","",(E1864+1)^(1/252))</f>
        <v/>
      </c>
      <c r="G1864" s="2" t="str">
        <f>IF(Table1[[#This Row],[Column4]]="","",(1+G1863)*(F1864)-1)</f>
        <v/>
      </c>
      <c r="H1864" s="1" t="str">
        <f>IF(Table1[[#This Row],[Column1]]="","",VLOOKUP(A1864,COPOMs!B:H,7)+prêmio_de_risco)</f>
        <v/>
      </c>
      <c r="I1864" s="3" t="str">
        <f>IF(Table1[[#This Row],[Tesouro Selic: Cenário 2]]="","",(H1864+1)^(1/252))</f>
        <v/>
      </c>
      <c r="J1864" s="2" t="str">
        <f>IF(Table1[[#This Row],[Column6]]="","",(1+J1863)*(I1864)-1)</f>
        <v/>
      </c>
      <c r="K1864" s="1" t="str">
        <f>IF(Table1[[#This Row],[Column1]]="","",VLOOKUP(A1864,COPOMs!B:K,10)+prêmio_de_risco)</f>
        <v/>
      </c>
      <c r="L1864" s="3" t="str">
        <f>IF(Table1[[#This Row],[Tesouro Selic: Cenário 3]]="","",(K1864+1)^(1/252))</f>
        <v/>
      </c>
      <c r="M1864" s="2" t="str">
        <f>IF(Table1[[#This Row],[Column8]]="","",(1+M1863)*(L1864)-1)</f>
        <v/>
      </c>
    </row>
    <row r="1865" spans="1:13" x14ac:dyDescent="0.25">
      <c r="A1865" s="15" t="str">
        <f t="shared" si="58"/>
        <v/>
      </c>
      <c r="B1865" s="25" t="str">
        <f t="shared" si="59"/>
        <v/>
      </c>
      <c r="C1865" s="3" t="str">
        <f>IF(Table1[[#This Row],[Tesouro Prefixado]]="","",(B1865+1)^(1/252))</f>
        <v/>
      </c>
      <c r="D1865" s="2" t="str">
        <f>IF(Table1[[#This Row],[Column2]]="","",(1+D1864)*(C1865)-1)</f>
        <v/>
      </c>
      <c r="E1865" s="1" t="str">
        <f>IF(Table1[[#This Row],[Column1]]="","",VLOOKUP(A1865,COPOMs!B:E,4)+prêmio_de_risco)</f>
        <v/>
      </c>
      <c r="F1865" s="3" t="str">
        <f>IF(Table1[[#This Row],[Tesouro Selic: Cenário 1]]="","",(E1865+1)^(1/252))</f>
        <v/>
      </c>
      <c r="G1865" s="2" t="str">
        <f>IF(Table1[[#This Row],[Column4]]="","",(1+G1864)*(F1865)-1)</f>
        <v/>
      </c>
      <c r="H1865" s="1" t="str">
        <f>IF(Table1[[#This Row],[Column1]]="","",VLOOKUP(A1865,COPOMs!B:H,7)+prêmio_de_risco)</f>
        <v/>
      </c>
      <c r="I1865" s="3" t="str">
        <f>IF(Table1[[#This Row],[Tesouro Selic: Cenário 2]]="","",(H1865+1)^(1/252))</f>
        <v/>
      </c>
      <c r="J1865" s="2" t="str">
        <f>IF(Table1[[#This Row],[Column6]]="","",(1+J1864)*(I1865)-1)</f>
        <v/>
      </c>
      <c r="K1865" s="1" t="str">
        <f>IF(Table1[[#This Row],[Column1]]="","",VLOOKUP(A1865,COPOMs!B:K,10)+prêmio_de_risco)</f>
        <v/>
      </c>
      <c r="L1865" s="3" t="str">
        <f>IF(Table1[[#This Row],[Tesouro Selic: Cenário 3]]="","",(K1865+1)^(1/252))</f>
        <v/>
      </c>
      <c r="M1865" s="2" t="str">
        <f>IF(Table1[[#This Row],[Column8]]="","",(1+M1864)*(L1865)-1)</f>
        <v/>
      </c>
    </row>
    <row r="1866" spans="1:13" x14ac:dyDescent="0.25">
      <c r="A1866" s="15" t="str">
        <f t="shared" si="58"/>
        <v/>
      </c>
      <c r="B1866" s="25" t="str">
        <f t="shared" si="59"/>
        <v/>
      </c>
      <c r="C1866" s="3" t="str">
        <f>IF(Table1[[#This Row],[Tesouro Prefixado]]="","",(B1866+1)^(1/252))</f>
        <v/>
      </c>
      <c r="D1866" s="2" t="str">
        <f>IF(Table1[[#This Row],[Column2]]="","",(1+D1865)*(C1866)-1)</f>
        <v/>
      </c>
      <c r="E1866" s="1" t="str">
        <f>IF(Table1[[#This Row],[Column1]]="","",VLOOKUP(A1866,COPOMs!B:E,4)+prêmio_de_risco)</f>
        <v/>
      </c>
      <c r="F1866" s="3" t="str">
        <f>IF(Table1[[#This Row],[Tesouro Selic: Cenário 1]]="","",(E1866+1)^(1/252))</f>
        <v/>
      </c>
      <c r="G1866" s="2" t="str">
        <f>IF(Table1[[#This Row],[Column4]]="","",(1+G1865)*(F1866)-1)</f>
        <v/>
      </c>
      <c r="H1866" s="1" t="str">
        <f>IF(Table1[[#This Row],[Column1]]="","",VLOOKUP(A1866,COPOMs!B:H,7)+prêmio_de_risco)</f>
        <v/>
      </c>
      <c r="I1866" s="3" t="str">
        <f>IF(Table1[[#This Row],[Tesouro Selic: Cenário 2]]="","",(H1866+1)^(1/252))</f>
        <v/>
      </c>
      <c r="J1866" s="2" t="str">
        <f>IF(Table1[[#This Row],[Column6]]="","",(1+J1865)*(I1866)-1)</f>
        <v/>
      </c>
      <c r="K1866" s="1" t="str">
        <f>IF(Table1[[#This Row],[Column1]]="","",VLOOKUP(A1866,COPOMs!B:K,10)+prêmio_de_risco)</f>
        <v/>
      </c>
      <c r="L1866" s="3" t="str">
        <f>IF(Table1[[#This Row],[Tesouro Selic: Cenário 3]]="","",(K1866+1)^(1/252))</f>
        <v/>
      </c>
      <c r="M1866" s="2" t="str">
        <f>IF(Table1[[#This Row],[Column8]]="","",(1+M1865)*(L1866)-1)</f>
        <v/>
      </c>
    </row>
    <row r="1867" spans="1:13" x14ac:dyDescent="0.25">
      <c r="A1867" s="15" t="str">
        <f t="shared" si="58"/>
        <v/>
      </c>
      <c r="B1867" s="25" t="str">
        <f t="shared" si="59"/>
        <v/>
      </c>
      <c r="C1867" s="3" t="str">
        <f>IF(Table1[[#This Row],[Tesouro Prefixado]]="","",(B1867+1)^(1/252))</f>
        <v/>
      </c>
      <c r="D1867" s="2" t="str">
        <f>IF(Table1[[#This Row],[Column2]]="","",(1+D1866)*(C1867)-1)</f>
        <v/>
      </c>
      <c r="E1867" s="1" t="str">
        <f>IF(Table1[[#This Row],[Column1]]="","",VLOOKUP(A1867,COPOMs!B:E,4)+prêmio_de_risco)</f>
        <v/>
      </c>
      <c r="F1867" s="3" t="str">
        <f>IF(Table1[[#This Row],[Tesouro Selic: Cenário 1]]="","",(E1867+1)^(1/252))</f>
        <v/>
      </c>
      <c r="G1867" s="2" t="str">
        <f>IF(Table1[[#This Row],[Column4]]="","",(1+G1866)*(F1867)-1)</f>
        <v/>
      </c>
      <c r="H1867" s="1" t="str">
        <f>IF(Table1[[#This Row],[Column1]]="","",VLOOKUP(A1867,COPOMs!B:H,7)+prêmio_de_risco)</f>
        <v/>
      </c>
      <c r="I1867" s="3" t="str">
        <f>IF(Table1[[#This Row],[Tesouro Selic: Cenário 2]]="","",(H1867+1)^(1/252))</f>
        <v/>
      </c>
      <c r="J1867" s="2" t="str">
        <f>IF(Table1[[#This Row],[Column6]]="","",(1+J1866)*(I1867)-1)</f>
        <v/>
      </c>
      <c r="K1867" s="1" t="str">
        <f>IF(Table1[[#This Row],[Column1]]="","",VLOOKUP(A1867,COPOMs!B:K,10)+prêmio_de_risco)</f>
        <v/>
      </c>
      <c r="L1867" s="3" t="str">
        <f>IF(Table1[[#This Row],[Tesouro Selic: Cenário 3]]="","",(K1867+1)^(1/252))</f>
        <v/>
      </c>
      <c r="M1867" s="2" t="str">
        <f>IF(Table1[[#This Row],[Column8]]="","",(1+M1866)*(L1867)-1)</f>
        <v/>
      </c>
    </row>
    <row r="1868" spans="1:13" x14ac:dyDescent="0.25">
      <c r="A1868" s="15" t="str">
        <f t="shared" si="58"/>
        <v/>
      </c>
      <c r="B1868" s="25" t="str">
        <f t="shared" si="59"/>
        <v/>
      </c>
      <c r="C1868" s="3" t="str">
        <f>IF(Table1[[#This Row],[Tesouro Prefixado]]="","",(B1868+1)^(1/252))</f>
        <v/>
      </c>
      <c r="D1868" s="2" t="str">
        <f>IF(Table1[[#This Row],[Column2]]="","",(1+D1867)*(C1868)-1)</f>
        <v/>
      </c>
      <c r="E1868" s="1" t="str">
        <f>IF(Table1[[#This Row],[Column1]]="","",VLOOKUP(A1868,COPOMs!B:E,4)+prêmio_de_risco)</f>
        <v/>
      </c>
      <c r="F1868" s="3" t="str">
        <f>IF(Table1[[#This Row],[Tesouro Selic: Cenário 1]]="","",(E1868+1)^(1/252))</f>
        <v/>
      </c>
      <c r="G1868" s="2" t="str">
        <f>IF(Table1[[#This Row],[Column4]]="","",(1+G1867)*(F1868)-1)</f>
        <v/>
      </c>
      <c r="H1868" s="1" t="str">
        <f>IF(Table1[[#This Row],[Column1]]="","",VLOOKUP(A1868,COPOMs!B:H,7)+prêmio_de_risco)</f>
        <v/>
      </c>
      <c r="I1868" s="3" t="str">
        <f>IF(Table1[[#This Row],[Tesouro Selic: Cenário 2]]="","",(H1868+1)^(1/252))</f>
        <v/>
      </c>
      <c r="J1868" s="2" t="str">
        <f>IF(Table1[[#This Row],[Column6]]="","",(1+J1867)*(I1868)-1)</f>
        <v/>
      </c>
      <c r="K1868" s="1" t="str">
        <f>IF(Table1[[#This Row],[Column1]]="","",VLOOKUP(A1868,COPOMs!B:K,10)+prêmio_de_risco)</f>
        <v/>
      </c>
      <c r="L1868" s="3" t="str">
        <f>IF(Table1[[#This Row],[Tesouro Selic: Cenário 3]]="","",(K1868+1)^(1/252))</f>
        <v/>
      </c>
      <c r="M1868" s="2" t="str">
        <f>IF(Table1[[#This Row],[Column8]]="","",(1+M1867)*(L1868)-1)</f>
        <v/>
      </c>
    </row>
    <row r="1869" spans="1:13" x14ac:dyDescent="0.25">
      <c r="A1869" s="15" t="str">
        <f t="shared" si="58"/>
        <v/>
      </c>
      <c r="B1869" s="25" t="str">
        <f t="shared" si="59"/>
        <v/>
      </c>
      <c r="C1869" s="3" t="str">
        <f>IF(Table1[[#This Row],[Tesouro Prefixado]]="","",(B1869+1)^(1/252))</f>
        <v/>
      </c>
      <c r="D1869" s="2" t="str">
        <f>IF(Table1[[#This Row],[Column2]]="","",(1+D1868)*(C1869)-1)</f>
        <v/>
      </c>
      <c r="E1869" s="1" t="str">
        <f>IF(Table1[[#This Row],[Column1]]="","",VLOOKUP(A1869,COPOMs!B:E,4)+prêmio_de_risco)</f>
        <v/>
      </c>
      <c r="F1869" s="3" t="str">
        <f>IF(Table1[[#This Row],[Tesouro Selic: Cenário 1]]="","",(E1869+1)^(1/252))</f>
        <v/>
      </c>
      <c r="G1869" s="2" t="str">
        <f>IF(Table1[[#This Row],[Column4]]="","",(1+G1868)*(F1869)-1)</f>
        <v/>
      </c>
      <c r="H1869" s="1" t="str">
        <f>IF(Table1[[#This Row],[Column1]]="","",VLOOKUP(A1869,COPOMs!B:H,7)+prêmio_de_risco)</f>
        <v/>
      </c>
      <c r="I1869" s="3" t="str">
        <f>IF(Table1[[#This Row],[Tesouro Selic: Cenário 2]]="","",(H1869+1)^(1/252))</f>
        <v/>
      </c>
      <c r="J1869" s="2" t="str">
        <f>IF(Table1[[#This Row],[Column6]]="","",(1+J1868)*(I1869)-1)</f>
        <v/>
      </c>
      <c r="K1869" s="1" t="str">
        <f>IF(Table1[[#This Row],[Column1]]="","",VLOOKUP(A1869,COPOMs!B:K,10)+prêmio_de_risco)</f>
        <v/>
      </c>
      <c r="L1869" s="3" t="str">
        <f>IF(Table1[[#This Row],[Tesouro Selic: Cenário 3]]="","",(K1869+1)^(1/252))</f>
        <v/>
      </c>
      <c r="M1869" s="2" t="str">
        <f>IF(Table1[[#This Row],[Column8]]="","",(1+M1868)*(L1869)-1)</f>
        <v/>
      </c>
    </row>
    <row r="1870" spans="1:13" x14ac:dyDescent="0.25">
      <c r="A1870" s="15" t="str">
        <f t="shared" si="58"/>
        <v/>
      </c>
      <c r="B1870" s="25" t="str">
        <f t="shared" si="59"/>
        <v/>
      </c>
      <c r="C1870" s="3" t="str">
        <f>IF(Table1[[#This Row],[Tesouro Prefixado]]="","",(B1870+1)^(1/252))</f>
        <v/>
      </c>
      <c r="D1870" s="2" t="str">
        <f>IF(Table1[[#This Row],[Column2]]="","",(1+D1869)*(C1870)-1)</f>
        <v/>
      </c>
      <c r="E1870" s="1" t="str">
        <f>IF(Table1[[#This Row],[Column1]]="","",VLOOKUP(A1870,COPOMs!B:E,4)+prêmio_de_risco)</f>
        <v/>
      </c>
      <c r="F1870" s="3" t="str">
        <f>IF(Table1[[#This Row],[Tesouro Selic: Cenário 1]]="","",(E1870+1)^(1/252))</f>
        <v/>
      </c>
      <c r="G1870" s="2" t="str">
        <f>IF(Table1[[#This Row],[Column4]]="","",(1+G1869)*(F1870)-1)</f>
        <v/>
      </c>
      <c r="H1870" s="1" t="str">
        <f>IF(Table1[[#This Row],[Column1]]="","",VLOOKUP(A1870,COPOMs!B:H,7)+prêmio_de_risco)</f>
        <v/>
      </c>
      <c r="I1870" s="3" t="str">
        <f>IF(Table1[[#This Row],[Tesouro Selic: Cenário 2]]="","",(H1870+1)^(1/252))</f>
        <v/>
      </c>
      <c r="J1870" s="2" t="str">
        <f>IF(Table1[[#This Row],[Column6]]="","",(1+J1869)*(I1870)-1)</f>
        <v/>
      </c>
      <c r="K1870" s="1" t="str">
        <f>IF(Table1[[#This Row],[Column1]]="","",VLOOKUP(A1870,COPOMs!B:K,10)+prêmio_de_risco)</f>
        <v/>
      </c>
      <c r="L1870" s="3" t="str">
        <f>IF(Table1[[#This Row],[Tesouro Selic: Cenário 3]]="","",(K1870+1)^(1/252))</f>
        <v/>
      </c>
      <c r="M1870" s="2" t="str">
        <f>IF(Table1[[#This Row],[Column8]]="","",(1+M1869)*(L1870)-1)</f>
        <v/>
      </c>
    </row>
    <row r="1871" spans="1:13" x14ac:dyDescent="0.25">
      <c r="A1871" s="15" t="str">
        <f t="shared" si="58"/>
        <v/>
      </c>
      <c r="B1871" s="25" t="str">
        <f t="shared" si="59"/>
        <v/>
      </c>
      <c r="C1871" s="3" t="str">
        <f>IF(Table1[[#This Row],[Tesouro Prefixado]]="","",(B1871+1)^(1/252))</f>
        <v/>
      </c>
      <c r="D1871" s="2" t="str">
        <f>IF(Table1[[#This Row],[Column2]]="","",(1+D1870)*(C1871)-1)</f>
        <v/>
      </c>
      <c r="E1871" s="1" t="str">
        <f>IF(Table1[[#This Row],[Column1]]="","",VLOOKUP(A1871,COPOMs!B:E,4)+prêmio_de_risco)</f>
        <v/>
      </c>
      <c r="F1871" s="3" t="str">
        <f>IF(Table1[[#This Row],[Tesouro Selic: Cenário 1]]="","",(E1871+1)^(1/252))</f>
        <v/>
      </c>
      <c r="G1871" s="2" t="str">
        <f>IF(Table1[[#This Row],[Column4]]="","",(1+G1870)*(F1871)-1)</f>
        <v/>
      </c>
      <c r="H1871" s="1" t="str">
        <f>IF(Table1[[#This Row],[Column1]]="","",VLOOKUP(A1871,COPOMs!B:H,7)+prêmio_de_risco)</f>
        <v/>
      </c>
      <c r="I1871" s="3" t="str">
        <f>IF(Table1[[#This Row],[Tesouro Selic: Cenário 2]]="","",(H1871+1)^(1/252))</f>
        <v/>
      </c>
      <c r="J1871" s="2" t="str">
        <f>IF(Table1[[#This Row],[Column6]]="","",(1+J1870)*(I1871)-1)</f>
        <v/>
      </c>
      <c r="K1871" s="1" t="str">
        <f>IF(Table1[[#This Row],[Column1]]="","",VLOOKUP(A1871,COPOMs!B:K,10)+prêmio_de_risco)</f>
        <v/>
      </c>
      <c r="L1871" s="3" t="str">
        <f>IF(Table1[[#This Row],[Tesouro Selic: Cenário 3]]="","",(K1871+1)^(1/252))</f>
        <v/>
      </c>
      <c r="M1871" s="2" t="str">
        <f>IF(Table1[[#This Row],[Column8]]="","",(1+M1870)*(L1871)-1)</f>
        <v/>
      </c>
    </row>
    <row r="1872" spans="1:13" x14ac:dyDescent="0.25">
      <c r="A1872" s="15" t="str">
        <f t="shared" si="58"/>
        <v/>
      </c>
      <c r="B1872" s="25" t="str">
        <f t="shared" si="59"/>
        <v/>
      </c>
      <c r="C1872" s="3" t="str">
        <f>IF(Table1[[#This Row],[Tesouro Prefixado]]="","",(B1872+1)^(1/252))</f>
        <v/>
      </c>
      <c r="D1872" s="2" t="str">
        <f>IF(Table1[[#This Row],[Column2]]="","",(1+D1871)*(C1872)-1)</f>
        <v/>
      </c>
      <c r="E1872" s="1" t="str">
        <f>IF(Table1[[#This Row],[Column1]]="","",VLOOKUP(A1872,COPOMs!B:E,4)+prêmio_de_risco)</f>
        <v/>
      </c>
      <c r="F1872" s="3" t="str">
        <f>IF(Table1[[#This Row],[Tesouro Selic: Cenário 1]]="","",(E1872+1)^(1/252))</f>
        <v/>
      </c>
      <c r="G1872" s="2" t="str">
        <f>IF(Table1[[#This Row],[Column4]]="","",(1+G1871)*(F1872)-1)</f>
        <v/>
      </c>
      <c r="H1872" s="1" t="str">
        <f>IF(Table1[[#This Row],[Column1]]="","",VLOOKUP(A1872,COPOMs!B:H,7)+prêmio_de_risco)</f>
        <v/>
      </c>
      <c r="I1872" s="3" t="str">
        <f>IF(Table1[[#This Row],[Tesouro Selic: Cenário 2]]="","",(H1872+1)^(1/252))</f>
        <v/>
      </c>
      <c r="J1872" s="2" t="str">
        <f>IF(Table1[[#This Row],[Column6]]="","",(1+J1871)*(I1872)-1)</f>
        <v/>
      </c>
      <c r="K1872" s="1" t="str">
        <f>IF(Table1[[#This Row],[Column1]]="","",VLOOKUP(A1872,COPOMs!B:K,10)+prêmio_de_risco)</f>
        <v/>
      </c>
      <c r="L1872" s="3" t="str">
        <f>IF(Table1[[#This Row],[Tesouro Selic: Cenário 3]]="","",(K1872+1)^(1/252))</f>
        <v/>
      </c>
      <c r="M1872" s="2" t="str">
        <f>IF(Table1[[#This Row],[Column8]]="","",(1+M1871)*(L1872)-1)</f>
        <v/>
      </c>
    </row>
    <row r="1873" spans="1:13" x14ac:dyDescent="0.25">
      <c r="A1873" s="15" t="str">
        <f t="shared" si="58"/>
        <v/>
      </c>
      <c r="B1873" s="25" t="str">
        <f t="shared" si="59"/>
        <v/>
      </c>
      <c r="C1873" s="3" t="str">
        <f>IF(Table1[[#This Row],[Tesouro Prefixado]]="","",(B1873+1)^(1/252))</f>
        <v/>
      </c>
      <c r="D1873" s="2" t="str">
        <f>IF(Table1[[#This Row],[Column2]]="","",(1+D1872)*(C1873)-1)</f>
        <v/>
      </c>
      <c r="E1873" s="1" t="str">
        <f>IF(Table1[[#This Row],[Column1]]="","",VLOOKUP(A1873,COPOMs!B:E,4)+prêmio_de_risco)</f>
        <v/>
      </c>
      <c r="F1873" s="3" t="str">
        <f>IF(Table1[[#This Row],[Tesouro Selic: Cenário 1]]="","",(E1873+1)^(1/252))</f>
        <v/>
      </c>
      <c r="G1873" s="2" t="str">
        <f>IF(Table1[[#This Row],[Column4]]="","",(1+G1872)*(F1873)-1)</f>
        <v/>
      </c>
      <c r="H1873" s="1" t="str">
        <f>IF(Table1[[#This Row],[Column1]]="","",VLOOKUP(A1873,COPOMs!B:H,7)+prêmio_de_risco)</f>
        <v/>
      </c>
      <c r="I1873" s="3" t="str">
        <f>IF(Table1[[#This Row],[Tesouro Selic: Cenário 2]]="","",(H1873+1)^(1/252))</f>
        <v/>
      </c>
      <c r="J1873" s="2" t="str">
        <f>IF(Table1[[#This Row],[Column6]]="","",(1+J1872)*(I1873)-1)</f>
        <v/>
      </c>
      <c r="K1873" s="1" t="str">
        <f>IF(Table1[[#This Row],[Column1]]="","",VLOOKUP(A1873,COPOMs!B:K,10)+prêmio_de_risco)</f>
        <v/>
      </c>
      <c r="L1873" s="3" t="str">
        <f>IF(Table1[[#This Row],[Tesouro Selic: Cenário 3]]="","",(K1873+1)^(1/252))</f>
        <v/>
      </c>
      <c r="M1873" s="2" t="str">
        <f>IF(Table1[[#This Row],[Column8]]="","",(1+M1872)*(L1873)-1)</f>
        <v/>
      </c>
    </row>
    <row r="1874" spans="1:13" x14ac:dyDescent="0.25">
      <c r="A1874" s="15" t="str">
        <f t="shared" si="58"/>
        <v/>
      </c>
      <c r="B1874" s="25" t="str">
        <f t="shared" si="59"/>
        <v/>
      </c>
      <c r="C1874" s="3" t="str">
        <f>IF(Table1[[#This Row],[Tesouro Prefixado]]="","",(B1874+1)^(1/252))</f>
        <v/>
      </c>
      <c r="D1874" s="2" t="str">
        <f>IF(Table1[[#This Row],[Column2]]="","",(1+D1873)*(C1874)-1)</f>
        <v/>
      </c>
      <c r="E1874" s="1" t="str">
        <f>IF(Table1[[#This Row],[Column1]]="","",VLOOKUP(A1874,COPOMs!B:E,4)+prêmio_de_risco)</f>
        <v/>
      </c>
      <c r="F1874" s="3" t="str">
        <f>IF(Table1[[#This Row],[Tesouro Selic: Cenário 1]]="","",(E1874+1)^(1/252))</f>
        <v/>
      </c>
      <c r="G1874" s="2" t="str">
        <f>IF(Table1[[#This Row],[Column4]]="","",(1+G1873)*(F1874)-1)</f>
        <v/>
      </c>
      <c r="H1874" s="1" t="str">
        <f>IF(Table1[[#This Row],[Column1]]="","",VLOOKUP(A1874,COPOMs!B:H,7)+prêmio_de_risco)</f>
        <v/>
      </c>
      <c r="I1874" s="3" t="str">
        <f>IF(Table1[[#This Row],[Tesouro Selic: Cenário 2]]="","",(H1874+1)^(1/252))</f>
        <v/>
      </c>
      <c r="J1874" s="2" t="str">
        <f>IF(Table1[[#This Row],[Column6]]="","",(1+J1873)*(I1874)-1)</f>
        <v/>
      </c>
      <c r="K1874" s="1" t="str">
        <f>IF(Table1[[#This Row],[Column1]]="","",VLOOKUP(A1874,COPOMs!B:K,10)+prêmio_de_risco)</f>
        <v/>
      </c>
      <c r="L1874" s="3" t="str">
        <f>IF(Table1[[#This Row],[Tesouro Selic: Cenário 3]]="","",(K1874+1)^(1/252))</f>
        <v/>
      </c>
      <c r="M1874" s="2" t="str">
        <f>IF(Table1[[#This Row],[Column8]]="","",(1+M1873)*(L1874)-1)</f>
        <v/>
      </c>
    </row>
    <row r="1875" spans="1:13" x14ac:dyDescent="0.25">
      <c r="A1875" s="15" t="str">
        <f t="shared" si="58"/>
        <v/>
      </c>
      <c r="B1875" s="25" t="str">
        <f t="shared" si="59"/>
        <v/>
      </c>
      <c r="C1875" s="3" t="str">
        <f>IF(Table1[[#This Row],[Tesouro Prefixado]]="","",(B1875+1)^(1/252))</f>
        <v/>
      </c>
      <c r="D1875" s="2" t="str">
        <f>IF(Table1[[#This Row],[Column2]]="","",(1+D1874)*(C1875)-1)</f>
        <v/>
      </c>
      <c r="E1875" s="1" t="str">
        <f>IF(Table1[[#This Row],[Column1]]="","",VLOOKUP(A1875,COPOMs!B:E,4)+prêmio_de_risco)</f>
        <v/>
      </c>
      <c r="F1875" s="3" t="str">
        <f>IF(Table1[[#This Row],[Tesouro Selic: Cenário 1]]="","",(E1875+1)^(1/252))</f>
        <v/>
      </c>
      <c r="G1875" s="2" t="str">
        <f>IF(Table1[[#This Row],[Column4]]="","",(1+G1874)*(F1875)-1)</f>
        <v/>
      </c>
      <c r="H1875" s="1" t="str">
        <f>IF(Table1[[#This Row],[Column1]]="","",VLOOKUP(A1875,COPOMs!B:H,7)+prêmio_de_risco)</f>
        <v/>
      </c>
      <c r="I1875" s="3" t="str">
        <f>IF(Table1[[#This Row],[Tesouro Selic: Cenário 2]]="","",(H1875+1)^(1/252))</f>
        <v/>
      </c>
      <c r="J1875" s="2" t="str">
        <f>IF(Table1[[#This Row],[Column6]]="","",(1+J1874)*(I1875)-1)</f>
        <v/>
      </c>
      <c r="K1875" s="1" t="str">
        <f>IF(Table1[[#This Row],[Column1]]="","",VLOOKUP(A1875,COPOMs!B:K,10)+prêmio_de_risco)</f>
        <v/>
      </c>
      <c r="L1875" s="3" t="str">
        <f>IF(Table1[[#This Row],[Tesouro Selic: Cenário 3]]="","",(K1875+1)^(1/252))</f>
        <v/>
      </c>
      <c r="M1875" s="2" t="str">
        <f>IF(Table1[[#This Row],[Column8]]="","",(1+M1874)*(L1875)-1)</f>
        <v/>
      </c>
    </row>
    <row r="1876" spans="1:13" x14ac:dyDescent="0.25">
      <c r="A1876" s="15" t="str">
        <f t="shared" si="58"/>
        <v/>
      </c>
      <c r="B1876" s="25" t="str">
        <f t="shared" si="59"/>
        <v/>
      </c>
      <c r="C1876" s="3" t="str">
        <f>IF(Table1[[#This Row],[Tesouro Prefixado]]="","",(B1876+1)^(1/252))</f>
        <v/>
      </c>
      <c r="D1876" s="2" t="str">
        <f>IF(Table1[[#This Row],[Column2]]="","",(1+D1875)*(C1876)-1)</f>
        <v/>
      </c>
      <c r="E1876" s="1" t="str">
        <f>IF(Table1[[#This Row],[Column1]]="","",VLOOKUP(A1876,COPOMs!B:E,4)+prêmio_de_risco)</f>
        <v/>
      </c>
      <c r="F1876" s="3" t="str">
        <f>IF(Table1[[#This Row],[Tesouro Selic: Cenário 1]]="","",(E1876+1)^(1/252))</f>
        <v/>
      </c>
      <c r="G1876" s="2" t="str">
        <f>IF(Table1[[#This Row],[Column4]]="","",(1+G1875)*(F1876)-1)</f>
        <v/>
      </c>
      <c r="H1876" s="1" t="str">
        <f>IF(Table1[[#This Row],[Column1]]="","",VLOOKUP(A1876,COPOMs!B:H,7)+prêmio_de_risco)</f>
        <v/>
      </c>
      <c r="I1876" s="3" t="str">
        <f>IF(Table1[[#This Row],[Tesouro Selic: Cenário 2]]="","",(H1876+1)^(1/252))</f>
        <v/>
      </c>
      <c r="J1876" s="2" t="str">
        <f>IF(Table1[[#This Row],[Column6]]="","",(1+J1875)*(I1876)-1)</f>
        <v/>
      </c>
      <c r="K1876" s="1" t="str">
        <f>IF(Table1[[#This Row],[Column1]]="","",VLOOKUP(A1876,COPOMs!B:K,10)+prêmio_de_risco)</f>
        <v/>
      </c>
      <c r="L1876" s="3" t="str">
        <f>IF(Table1[[#This Row],[Tesouro Selic: Cenário 3]]="","",(K1876+1)^(1/252))</f>
        <v/>
      </c>
      <c r="M1876" s="2" t="str">
        <f>IF(Table1[[#This Row],[Column8]]="","",(1+M1875)*(L1876)-1)</f>
        <v/>
      </c>
    </row>
    <row r="1877" spans="1:13" x14ac:dyDescent="0.25">
      <c r="A1877" s="15" t="str">
        <f t="shared" si="58"/>
        <v/>
      </c>
      <c r="B1877" s="25" t="str">
        <f t="shared" si="59"/>
        <v/>
      </c>
      <c r="C1877" s="3" t="str">
        <f>IF(Table1[[#This Row],[Tesouro Prefixado]]="","",(B1877+1)^(1/252))</f>
        <v/>
      </c>
      <c r="D1877" s="2" t="str">
        <f>IF(Table1[[#This Row],[Column2]]="","",(1+D1876)*(C1877)-1)</f>
        <v/>
      </c>
      <c r="E1877" s="1" t="str">
        <f>IF(Table1[[#This Row],[Column1]]="","",VLOOKUP(A1877,COPOMs!B:E,4)+prêmio_de_risco)</f>
        <v/>
      </c>
      <c r="F1877" s="3" t="str">
        <f>IF(Table1[[#This Row],[Tesouro Selic: Cenário 1]]="","",(E1877+1)^(1/252))</f>
        <v/>
      </c>
      <c r="G1877" s="2" t="str">
        <f>IF(Table1[[#This Row],[Column4]]="","",(1+G1876)*(F1877)-1)</f>
        <v/>
      </c>
      <c r="H1877" s="1" t="str">
        <f>IF(Table1[[#This Row],[Column1]]="","",VLOOKUP(A1877,COPOMs!B:H,7)+prêmio_de_risco)</f>
        <v/>
      </c>
      <c r="I1877" s="3" t="str">
        <f>IF(Table1[[#This Row],[Tesouro Selic: Cenário 2]]="","",(H1877+1)^(1/252))</f>
        <v/>
      </c>
      <c r="J1877" s="2" t="str">
        <f>IF(Table1[[#This Row],[Column6]]="","",(1+J1876)*(I1877)-1)</f>
        <v/>
      </c>
      <c r="K1877" s="1" t="str">
        <f>IF(Table1[[#This Row],[Column1]]="","",VLOOKUP(A1877,COPOMs!B:K,10)+prêmio_de_risco)</f>
        <v/>
      </c>
      <c r="L1877" s="3" t="str">
        <f>IF(Table1[[#This Row],[Tesouro Selic: Cenário 3]]="","",(K1877+1)^(1/252))</f>
        <v/>
      </c>
      <c r="M1877" s="2" t="str">
        <f>IF(Table1[[#This Row],[Column8]]="","",(1+M1876)*(L1877)-1)</f>
        <v/>
      </c>
    </row>
    <row r="1878" spans="1:13" x14ac:dyDescent="0.25">
      <c r="A1878" s="15" t="str">
        <f t="shared" si="58"/>
        <v/>
      </c>
      <c r="B1878" s="25" t="str">
        <f t="shared" si="59"/>
        <v/>
      </c>
      <c r="C1878" s="3" t="str">
        <f>IF(Table1[[#This Row],[Tesouro Prefixado]]="","",(B1878+1)^(1/252))</f>
        <v/>
      </c>
      <c r="D1878" s="2" t="str">
        <f>IF(Table1[[#This Row],[Column2]]="","",(1+D1877)*(C1878)-1)</f>
        <v/>
      </c>
      <c r="E1878" s="1" t="str">
        <f>IF(Table1[[#This Row],[Column1]]="","",VLOOKUP(A1878,COPOMs!B:E,4)+prêmio_de_risco)</f>
        <v/>
      </c>
      <c r="F1878" s="3" t="str">
        <f>IF(Table1[[#This Row],[Tesouro Selic: Cenário 1]]="","",(E1878+1)^(1/252))</f>
        <v/>
      </c>
      <c r="G1878" s="2" t="str">
        <f>IF(Table1[[#This Row],[Column4]]="","",(1+G1877)*(F1878)-1)</f>
        <v/>
      </c>
      <c r="H1878" s="1" t="str">
        <f>IF(Table1[[#This Row],[Column1]]="","",VLOOKUP(A1878,COPOMs!B:H,7)+prêmio_de_risco)</f>
        <v/>
      </c>
      <c r="I1878" s="3" t="str">
        <f>IF(Table1[[#This Row],[Tesouro Selic: Cenário 2]]="","",(H1878+1)^(1/252))</f>
        <v/>
      </c>
      <c r="J1878" s="2" t="str">
        <f>IF(Table1[[#This Row],[Column6]]="","",(1+J1877)*(I1878)-1)</f>
        <v/>
      </c>
      <c r="K1878" s="1" t="str">
        <f>IF(Table1[[#This Row],[Column1]]="","",VLOOKUP(A1878,COPOMs!B:K,10)+prêmio_de_risco)</f>
        <v/>
      </c>
      <c r="L1878" s="3" t="str">
        <f>IF(Table1[[#This Row],[Tesouro Selic: Cenário 3]]="","",(K1878+1)^(1/252))</f>
        <v/>
      </c>
      <c r="M1878" s="2" t="str">
        <f>IF(Table1[[#This Row],[Column8]]="","",(1+M1877)*(L1878)-1)</f>
        <v/>
      </c>
    </row>
    <row r="1879" spans="1:13" x14ac:dyDescent="0.25">
      <c r="A1879" s="15" t="str">
        <f t="shared" si="58"/>
        <v/>
      </c>
      <c r="B1879" s="25" t="str">
        <f t="shared" si="59"/>
        <v/>
      </c>
      <c r="C1879" s="3" t="str">
        <f>IF(Table1[[#This Row],[Tesouro Prefixado]]="","",(B1879+1)^(1/252))</f>
        <v/>
      </c>
      <c r="D1879" s="2" t="str">
        <f>IF(Table1[[#This Row],[Column2]]="","",(1+D1878)*(C1879)-1)</f>
        <v/>
      </c>
      <c r="E1879" s="1" t="str">
        <f>IF(Table1[[#This Row],[Column1]]="","",VLOOKUP(A1879,COPOMs!B:E,4)+prêmio_de_risco)</f>
        <v/>
      </c>
      <c r="F1879" s="3" t="str">
        <f>IF(Table1[[#This Row],[Tesouro Selic: Cenário 1]]="","",(E1879+1)^(1/252))</f>
        <v/>
      </c>
      <c r="G1879" s="2" t="str">
        <f>IF(Table1[[#This Row],[Column4]]="","",(1+G1878)*(F1879)-1)</f>
        <v/>
      </c>
      <c r="H1879" s="1" t="str">
        <f>IF(Table1[[#This Row],[Column1]]="","",VLOOKUP(A1879,COPOMs!B:H,7)+prêmio_de_risco)</f>
        <v/>
      </c>
      <c r="I1879" s="3" t="str">
        <f>IF(Table1[[#This Row],[Tesouro Selic: Cenário 2]]="","",(H1879+1)^(1/252))</f>
        <v/>
      </c>
      <c r="J1879" s="2" t="str">
        <f>IF(Table1[[#This Row],[Column6]]="","",(1+J1878)*(I1879)-1)</f>
        <v/>
      </c>
      <c r="K1879" s="1" t="str">
        <f>IF(Table1[[#This Row],[Column1]]="","",VLOOKUP(A1879,COPOMs!B:K,10)+prêmio_de_risco)</f>
        <v/>
      </c>
      <c r="L1879" s="3" t="str">
        <f>IF(Table1[[#This Row],[Tesouro Selic: Cenário 3]]="","",(K1879+1)^(1/252))</f>
        <v/>
      </c>
      <c r="M1879" s="2" t="str">
        <f>IF(Table1[[#This Row],[Column8]]="","",(1+M1878)*(L1879)-1)</f>
        <v/>
      </c>
    </row>
    <row r="1880" spans="1:13" x14ac:dyDescent="0.25">
      <c r="A1880" s="15" t="str">
        <f t="shared" si="58"/>
        <v/>
      </c>
      <c r="B1880" s="25" t="str">
        <f t="shared" si="59"/>
        <v/>
      </c>
      <c r="C1880" s="3" t="str">
        <f>IF(Table1[[#This Row],[Tesouro Prefixado]]="","",(B1880+1)^(1/252))</f>
        <v/>
      </c>
      <c r="D1880" s="2" t="str">
        <f>IF(Table1[[#This Row],[Column2]]="","",(1+D1879)*(C1880)-1)</f>
        <v/>
      </c>
      <c r="E1880" s="1" t="str">
        <f>IF(Table1[[#This Row],[Column1]]="","",VLOOKUP(A1880,COPOMs!B:E,4)+prêmio_de_risco)</f>
        <v/>
      </c>
      <c r="F1880" s="3" t="str">
        <f>IF(Table1[[#This Row],[Tesouro Selic: Cenário 1]]="","",(E1880+1)^(1/252))</f>
        <v/>
      </c>
      <c r="G1880" s="2" t="str">
        <f>IF(Table1[[#This Row],[Column4]]="","",(1+G1879)*(F1880)-1)</f>
        <v/>
      </c>
      <c r="H1880" s="1" t="str">
        <f>IF(Table1[[#This Row],[Column1]]="","",VLOOKUP(A1880,COPOMs!B:H,7)+prêmio_de_risco)</f>
        <v/>
      </c>
      <c r="I1880" s="3" t="str">
        <f>IF(Table1[[#This Row],[Tesouro Selic: Cenário 2]]="","",(H1880+1)^(1/252))</f>
        <v/>
      </c>
      <c r="J1880" s="2" t="str">
        <f>IF(Table1[[#This Row],[Column6]]="","",(1+J1879)*(I1880)-1)</f>
        <v/>
      </c>
      <c r="K1880" s="1" t="str">
        <f>IF(Table1[[#This Row],[Column1]]="","",VLOOKUP(A1880,COPOMs!B:K,10)+prêmio_de_risco)</f>
        <v/>
      </c>
      <c r="L1880" s="3" t="str">
        <f>IF(Table1[[#This Row],[Tesouro Selic: Cenário 3]]="","",(K1880+1)^(1/252))</f>
        <v/>
      </c>
      <c r="M1880" s="2" t="str">
        <f>IF(Table1[[#This Row],[Column8]]="","",(1+M1879)*(L1880)-1)</f>
        <v/>
      </c>
    </row>
    <row r="1881" spans="1:13" x14ac:dyDescent="0.25">
      <c r="A1881" s="15" t="str">
        <f t="shared" si="58"/>
        <v/>
      </c>
      <c r="B1881" s="25" t="str">
        <f t="shared" si="59"/>
        <v/>
      </c>
      <c r="C1881" s="3" t="str">
        <f>IF(Table1[[#This Row],[Tesouro Prefixado]]="","",(B1881+1)^(1/252))</f>
        <v/>
      </c>
      <c r="D1881" s="2" t="str">
        <f>IF(Table1[[#This Row],[Column2]]="","",(1+D1880)*(C1881)-1)</f>
        <v/>
      </c>
      <c r="E1881" s="1" t="str">
        <f>IF(Table1[[#This Row],[Column1]]="","",VLOOKUP(A1881,COPOMs!B:E,4)+prêmio_de_risco)</f>
        <v/>
      </c>
      <c r="F1881" s="3" t="str">
        <f>IF(Table1[[#This Row],[Tesouro Selic: Cenário 1]]="","",(E1881+1)^(1/252))</f>
        <v/>
      </c>
      <c r="G1881" s="2" t="str">
        <f>IF(Table1[[#This Row],[Column4]]="","",(1+G1880)*(F1881)-1)</f>
        <v/>
      </c>
      <c r="H1881" s="1" t="str">
        <f>IF(Table1[[#This Row],[Column1]]="","",VLOOKUP(A1881,COPOMs!B:H,7)+prêmio_de_risco)</f>
        <v/>
      </c>
      <c r="I1881" s="3" t="str">
        <f>IF(Table1[[#This Row],[Tesouro Selic: Cenário 2]]="","",(H1881+1)^(1/252))</f>
        <v/>
      </c>
      <c r="J1881" s="2" t="str">
        <f>IF(Table1[[#This Row],[Column6]]="","",(1+J1880)*(I1881)-1)</f>
        <v/>
      </c>
      <c r="K1881" s="1" t="str">
        <f>IF(Table1[[#This Row],[Column1]]="","",VLOOKUP(A1881,COPOMs!B:K,10)+prêmio_de_risco)</f>
        <v/>
      </c>
      <c r="L1881" s="3" t="str">
        <f>IF(Table1[[#This Row],[Tesouro Selic: Cenário 3]]="","",(K1881+1)^(1/252))</f>
        <v/>
      </c>
      <c r="M1881" s="2" t="str">
        <f>IF(Table1[[#This Row],[Column8]]="","",(1+M1880)*(L1881)-1)</f>
        <v/>
      </c>
    </row>
    <row r="1882" spans="1:13" x14ac:dyDescent="0.25">
      <c r="A1882" s="15" t="str">
        <f t="shared" si="58"/>
        <v/>
      </c>
      <c r="B1882" s="25" t="str">
        <f t="shared" si="59"/>
        <v/>
      </c>
      <c r="C1882" s="3" t="str">
        <f>IF(Table1[[#This Row],[Tesouro Prefixado]]="","",(B1882+1)^(1/252))</f>
        <v/>
      </c>
      <c r="D1882" s="2" t="str">
        <f>IF(Table1[[#This Row],[Column2]]="","",(1+D1881)*(C1882)-1)</f>
        <v/>
      </c>
      <c r="E1882" s="1" t="str">
        <f>IF(Table1[[#This Row],[Column1]]="","",VLOOKUP(A1882,COPOMs!B:E,4)+prêmio_de_risco)</f>
        <v/>
      </c>
      <c r="F1882" s="3" t="str">
        <f>IF(Table1[[#This Row],[Tesouro Selic: Cenário 1]]="","",(E1882+1)^(1/252))</f>
        <v/>
      </c>
      <c r="G1882" s="2" t="str">
        <f>IF(Table1[[#This Row],[Column4]]="","",(1+G1881)*(F1882)-1)</f>
        <v/>
      </c>
      <c r="H1882" s="1" t="str">
        <f>IF(Table1[[#This Row],[Column1]]="","",VLOOKUP(A1882,COPOMs!B:H,7)+prêmio_de_risco)</f>
        <v/>
      </c>
      <c r="I1882" s="3" t="str">
        <f>IF(Table1[[#This Row],[Tesouro Selic: Cenário 2]]="","",(H1882+1)^(1/252))</f>
        <v/>
      </c>
      <c r="J1882" s="2" t="str">
        <f>IF(Table1[[#This Row],[Column6]]="","",(1+J1881)*(I1882)-1)</f>
        <v/>
      </c>
      <c r="K1882" s="1" t="str">
        <f>IF(Table1[[#This Row],[Column1]]="","",VLOOKUP(A1882,COPOMs!B:K,10)+prêmio_de_risco)</f>
        <v/>
      </c>
      <c r="L1882" s="3" t="str">
        <f>IF(Table1[[#This Row],[Tesouro Selic: Cenário 3]]="","",(K1882+1)^(1/252))</f>
        <v/>
      </c>
      <c r="M1882" s="2" t="str">
        <f>IF(Table1[[#This Row],[Column8]]="","",(1+M1881)*(L1882)-1)</f>
        <v/>
      </c>
    </row>
    <row r="1883" spans="1:13" x14ac:dyDescent="0.25">
      <c r="A1883" s="15" t="str">
        <f t="shared" si="58"/>
        <v/>
      </c>
      <c r="B1883" s="25" t="str">
        <f t="shared" si="59"/>
        <v/>
      </c>
      <c r="C1883" s="3" t="str">
        <f>IF(Table1[[#This Row],[Tesouro Prefixado]]="","",(B1883+1)^(1/252))</f>
        <v/>
      </c>
      <c r="D1883" s="2" t="str">
        <f>IF(Table1[[#This Row],[Column2]]="","",(1+D1882)*(C1883)-1)</f>
        <v/>
      </c>
      <c r="E1883" s="1" t="str">
        <f>IF(Table1[[#This Row],[Column1]]="","",VLOOKUP(A1883,COPOMs!B:E,4)+prêmio_de_risco)</f>
        <v/>
      </c>
      <c r="F1883" s="3" t="str">
        <f>IF(Table1[[#This Row],[Tesouro Selic: Cenário 1]]="","",(E1883+1)^(1/252))</f>
        <v/>
      </c>
      <c r="G1883" s="2" t="str">
        <f>IF(Table1[[#This Row],[Column4]]="","",(1+G1882)*(F1883)-1)</f>
        <v/>
      </c>
      <c r="H1883" s="1" t="str">
        <f>IF(Table1[[#This Row],[Column1]]="","",VLOOKUP(A1883,COPOMs!B:H,7)+prêmio_de_risco)</f>
        <v/>
      </c>
      <c r="I1883" s="3" t="str">
        <f>IF(Table1[[#This Row],[Tesouro Selic: Cenário 2]]="","",(H1883+1)^(1/252))</f>
        <v/>
      </c>
      <c r="J1883" s="2" t="str">
        <f>IF(Table1[[#This Row],[Column6]]="","",(1+J1882)*(I1883)-1)</f>
        <v/>
      </c>
      <c r="K1883" s="1" t="str">
        <f>IF(Table1[[#This Row],[Column1]]="","",VLOOKUP(A1883,COPOMs!B:K,10)+prêmio_de_risco)</f>
        <v/>
      </c>
      <c r="L1883" s="3" t="str">
        <f>IF(Table1[[#This Row],[Tesouro Selic: Cenário 3]]="","",(K1883+1)^(1/252))</f>
        <v/>
      </c>
      <c r="M1883" s="2" t="str">
        <f>IF(Table1[[#This Row],[Column8]]="","",(1+M1882)*(L1883)-1)</f>
        <v/>
      </c>
    </row>
    <row r="1884" spans="1:13" x14ac:dyDescent="0.25">
      <c r="A1884" s="15" t="str">
        <f t="shared" si="58"/>
        <v/>
      </c>
      <c r="B1884" s="25" t="str">
        <f t="shared" si="59"/>
        <v/>
      </c>
      <c r="C1884" s="3" t="str">
        <f>IF(Table1[[#This Row],[Tesouro Prefixado]]="","",(B1884+1)^(1/252))</f>
        <v/>
      </c>
      <c r="D1884" s="2" t="str">
        <f>IF(Table1[[#This Row],[Column2]]="","",(1+D1883)*(C1884)-1)</f>
        <v/>
      </c>
      <c r="E1884" s="1" t="str">
        <f>IF(Table1[[#This Row],[Column1]]="","",VLOOKUP(A1884,COPOMs!B:E,4)+prêmio_de_risco)</f>
        <v/>
      </c>
      <c r="F1884" s="3" t="str">
        <f>IF(Table1[[#This Row],[Tesouro Selic: Cenário 1]]="","",(E1884+1)^(1/252))</f>
        <v/>
      </c>
      <c r="G1884" s="2" t="str">
        <f>IF(Table1[[#This Row],[Column4]]="","",(1+G1883)*(F1884)-1)</f>
        <v/>
      </c>
      <c r="H1884" s="1" t="str">
        <f>IF(Table1[[#This Row],[Column1]]="","",VLOOKUP(A1884,COPOMs!B:H,7)+prêmio_de_risco)</f>
        <v/>
      </c>
      <c r="I1884" s="3" t="str">
        <f>IF(Table1[[#This Row],[Tesouro Selic: Cenário 2]]="","",(H1884+1)^(1/252))</f>
        <v/>
      </c>
      <c r="J1884" s="2" t="str">
        <f>IF(Table1[[#This Row],[Column6]]="","",(1+J1883)*(I1884)-1)</f>
        <v/>
      </c>
      <c r="K1884" s="1" t="str">
        <f>IF(Table1[[#This Row],[Column1]]="","",VLOOKUP(A1884,COPOMs!B:K,10)+prêmio_de_risco)</f>
        <v/>
      </c>
      <c r="L1884" s="3" t="str">
        <f>IF(Table1[[#This Row],[Tesouro Selic: Cenário 3]]="","",(K1884+1)^(1/252))</f>
        <v/>
      </c>
      <c r="M1884" s="2" t="str">
        <f>IF(Table1[[#This Row],[Column8]]="","",(1+M1883)*(L1884)-1)</f>
        <v/>
      </c>
    </row>
    <row r="1885" spans="1:13" x14ac:dyDescent="0.25">
      <c r="A1885" s="15" t="str">
        <f t="shared" si="58"/>
        <v/>
      </c>
      <c r="B1885" s="25" t="str">
        <f t="shared" si="59"/>
        <v/>
      </c>
      <c r="C1885" s="3" t="str">
        <f>IF(Table1[[#This Row],[Tesouro Prefixado]]="","",(B1885+1)^(1/252))</f>
        <v/>
      </c>
      <c r="D1885" s="2" t="str">
        <f>IF(Table1[[#This Row],[Column2]]="","",(1+D1884)*(C1885)-1)</f>
        <v/>
      </c>
      <c r="E1885" s="1" t="str">
        <f>IF(Table1[[#This Row],[Column1]]="","",VLOOKUP(A1885,COPOMs!B:E,4)+prêmio_de_risco)</f>
        <v/>
      </c>
      <c r="F1885" s="3" t="str">
        <f>IF(Table1[[#This Row],[Tesouro Selic: Cenário 1]]="","",(E1885+1)^(1/252))</f>
        <v/>
      </c>
      <c r="G1885" s="2" t="str">
        <f>IF(Table1[[#This Row],[Column4]]="","",(1+G1884)*(F1885)-1)</f>
        <v/>
      </c>
      <c r="H1885" s="1" t="str">
        <f>IF(Table1[[#This Row],[Column1]]="","",VLOOKUP(A1885,COPOMs!B:H,7)+prêmio_de_risco)</f>
        <v/>
      </c>
      <c r="I1885" s="3" t="str">
        <f>IF(Table1[[#This Row],[Tesouro Selic: Cenário 2]]="","",(H1885+1)^(1/252))</f>
        <v/>
      </c>
      <c r="J1885" s="2" t="str">
        <f>IF(Table1[[#This Row],[Column6]]="","",(1+J1884)*(I1885)-1)</f>
        <v/>
      </c>
      <c r="K1885" s="1" t="str">
        <f>IF(Table1[[#This Row],[Column1]]="","",VLOOKUP(A1885,COPOMs!B:K,10)+prêmio_de_risco)</f>
        <v/>
      </c>
      <c r="L1885" s="3" t="str">
        <f>IF(Table1[[#This Row],[Tesouro Selic: Cenário 3]]="","",(K1885+1)^(1/252))</f>
        <v/>
      </c>
      <c r="M1885" s="2" t="str">
        <f>IF(Table1[[#This Row],[Column8]]="","",(1+M1884)*(L1885)-1)</f>
        <v/>
      </c>
    </row>
    <row r="1886" spans="1:13" x14ac:dyDescent="0.25">
      <c r="A1886" s="15" t="str">
        <f t="shared" si="58"/>
        <v/>
      </c>
      <c r="B1886" s="25" t="str">
        <f t="shared" si="59"/>
        <v/>
      </c>
      <c r="C1886" s="3" t="str">
        <f>IF(Table1[[#This Row],[Tesouro Prefixado]]="","",(B1886+1)^(1/252))</f>
        <v/>
      </c>
      <c r="D1886" s="2" t="str">
        <f>IF(Table1[[#This Row],[Column2]]="","",(1+D1885)*(C1886)-1)</f>
        <v/>
      </c>
      <c r="E1886" s="1" t="str">
        <f>IF(Table1[[#This Row],[Column1]]="","",VLOOKUP(A1886,COPOMs!B:E,4)+prêmio_de_risco)</f>
        <v/>
      </c>
      <c r="F1886" s="3" t="str">
        <f>IF(Table1[[#This Row],[Tesouro Selic: Cenário 1]]="","",(E1886+1)^(1/252))</f>
        <v/>
      </c>
      <c r="G1886" s="2" t="str">
        <f>IF(Table1[[#This Row],[Column4]]="","",(1+G1885)*(F1886)-1)</f>
        <v/>
      </c>
      <c r="H1886" s="1" t="str">
        <f>IF(Table1[[#This Row],[Column1]]="","",VLOOKUP(A1886,COPOMs!B:H,7)+prêmio_de_risco)</f>
        <v/>
      </c>
      <c r="I1886" s="3" t="str">
        <f>IF(Table1[[#This Row],[Tesouro Selic: Cenário 2]]="","",(H1886+1)^(1/252))</f>
        <v/>
      </c>
      <c r="J1886" s="2" t="str">
        <f>IF(Table1[[#This Row],[Column6]]="","",(1+J1885)*(I1886)-1)</f>
        <v/>
      </c>
      <c r="K1886" s="1" t="str">
        <f>IF(Table1[[#This Row],[Column1]]="","",VLOOKUP(A1886,COPOMs!B:K,10)+prêmio_de_risco)</f>
        <v/>
      </c>
      <c r="L1886" s="3" t="str">
        <f>IF(Table1[[#This Row],[Tesouro Selic: Cenário 3]]="","",(K1886+1)^(1/252))</f>
        <v/>
      </c>
      <c r="M1886" s="2" t="str">
        <f>IF(Table1[[#This Row],[Column8]]="","",(1+M1885)*(L1886)-1)</f>
        <v/>
      </c>
    </row>
    <row r="1887" spans="1:13" x14ac:dyDescent="0.25">
      <c r="A1887" s="15" t="str">
        <f t="shared" si="58"/>
        <v/>
      </c>
      <c r="B1887" s="25" t="str">
        <f t="shared" si="59"/>
        <v/>
      </c>
      <c r="C1887" s="3" t="str">
        <f>IF(Table1[[#This Row],[Tesouro Prefixado]]="","",(B1887+1)^(1/252))</f>
        <v/>
      </c>
      <c r="D1887" s="2" t="str">
        <f>IF(Table1[[#This Row],[Column2]]="","",(1+D1886)*(C1887)-1)</f>
        <v/>
      </c>
      <c r="E1887" s="1" t="str">
        <f>IF(Table1[[#This Row],[Column1]]="","",VLOOKUP(A1887,COPOMs!B:E,4)+prêmio_de_risco)</f>
        <v/>
      </c>
      <c r="F1887" s="3" t="str">
        <f>IF(Table1[[#This Row],[Tesouro Selic: Cenário 1]]="","",(E1887+1)^(1/252))</f>
        <v/>
      </c>
      <c r="G1887" s="2" t="str">
        <f>IF(Table1[[#This Row],[Column4]]="","",(1+G1886)*(F1887)-1)</f>
        <v/>
      </c>
      <c r="H1887" s="1" t="str">
        <f>IF(Table1[[#This Row],[Column1]]="","",VLOOKUP(A1887,COPOMs!B:H,7)+prêmio_de_risco)</f>
        <v/>
      </c>
      <c r="I1887" s="3" t="str">
        <f>IF(Table1[[#This Row],[Tesouro Selic: Cenário 2]]="","",(H1887+1)^(1/252))</f>
        <v/>
      </c>
      <c r="J1887" s="2" t="str">
        <f>IF(Table1[[#This Row],[Column6]]="","",(1+J1886)*(I1887)-1)</f>
        <v/>
      </c>
      <c r="K1887" s="1" t="str">
        <f>IF(Table1[[#This Row],[Column1]]="","",VLOOKUP(A1887,COPOMs!B:K,10)+prêmio_de_risco)</f>
        <v/>
      </c>
      <c r="L1887" s="3" t="str">
        <f>IF(Table1[[#This Row],[Tesouro Selic: Cenário 3]]="","",(K1887+1)^(1/252))</f>
        <v/>
      </c>
      <c r="M1887" s="2" t="str">
        <f>IF(Table1[[#This Row],[Column8]]="","",(1+M1886)*(L1887)-1)</f>
        <v/>
      </c>
    </row>
    <row r="1888" spans="1:13" x14ac:dyDescent="0.25">
      <c r="A1888" s="15" t="str">
        <f t="shared" si="58"/>
        <v/>
      </c>
      <c r="B1888" s="25" t="str">
        <f t="shared" si="59"/>
        <v/>
      </c>
      <c r="C1888" s="3" t="str">
        <f>IF(Table1[[#This Row],[Tesouro Prefixado]]="","",(B1888+1)^(1/252))</f>
        <v/>
      </c>
      <c r="D1888" s="2" t="str">
        <f>IF(Table1[[#This Row],[Column2]]="","",(1+D1887)*(C1888)-1)</f>
        <v/>
      </c>
      <c r="E1888" s="1" t="str">
        <f>IF(Table1[[#This Row],[Column1]]="","",VLOOKUP(A1888,COPOMs!B:E,4)+prêmio_de_risco)</f>
        <v/>
      </c>
      <c r="F1888" s="3" t="str">
        <f>IF(Table1[[#This Row],[Tesouro Selic: Cenário 1]]="","",(E1888+1)^(1/252))</f>
        <v/>
      </c>
      <c r="G1888" s="2" t="str">
        <f>IF(Table1[[#This Row],[Column4]]="","",(1+G1887)*(F1888)-1)</f>
        <v/>
      </c>
      <c r="H1888" s="1" t="str">
        <f>IF(Table1[[#This Row],[Column1]]="","",VLOOKUP(A1888,COPOMs!B:H,7)+prêmio_de_risco)</f>
        <v/>
      </c>
      <c r="I1888" s="3" t="str">
        <f>IF(Table1[[#This Row],[Tesouro Selic: Cenário 2]]="","",(H1888+1)^(1/252))</f>
        <v/>
      </c>
      <c r="J1888" s="2" t="str">
        <f>IF(Table1[[#This Row],[Column6]]="","",(1+J1887)*(I1888)-1)</f>
        <v/>
      </c>
      <c r="K1888" s="1" t="str">
        <f>IF(Table1[[#This Row],[Column1]]="","",VLOOKUP(A1888,COPOMs!B:K,10)+prêmio_de_risco)</f>
        <v/>
      </c>
      <c r="L1888" s="3" t="str">
        <f>IF(Table1[[#This Row],[Tesouro Selic: Cenário 3]]="","",(K1888+1)^(1/252))</f>
        <v/>
      </c>
      <c r="M1888" s="2" t="str">
        <f>IF(Table1[[#This Row],[Column8]]="","",(1+M1887)*(L1888)-1)</f>
        <v/>
      </c>
    </row>
    <row r="1889" spans="1:13" x14ac:dyDescent="0.25">
      <c r="A1889" s="15" t="str">
        <f t="shared" si="58"/>
        <v/>
      </c>
      <c r="B1889" s="25" t="str">
        <f t="shared" si="59"/>
        <v/>
      </c>
      <c r="C1889" s="3" t="str">
        <f>IF(Table1[[#This Row],[Tesouro Prefixado]]="","",(B1889+1)^(1/252))</f>
        <v/>
      </c>
      <c r="D1889" s="2" t="str">
        <f>IF(Table1[[#This Row],[Column2]]="","",(1+D1888)*(C1889)-1)</f>
        <v/>
      </c>
      <c r="E1889" s="1" t="str">
        <f>IF(Table1[[#This Row],[Column1]]="","",VLOOKUP(A1889,COPOMs!B:E,4)+prêmio_de_risco)</f>
        <v/>
      </c>
      <c r="F1889" s="3" t="str">
        <f>IF(Table1[[#This Row],[Tesouro Selic: Cenário 1]]="","",(E1889+1)^(1/252))</f>
        <v/>
      </c>
      <c r="G1889" s="2" t="str">
        <f>IF(Table1[[#This Row],[Column4]]="","",(1+G1888)*(F1889)-1)</f>
        <v/>
      </c>
      <c r="H1889" s="1" t="str">
        <f>IF(Table1[[#This Row],[Column1]]="","",VLOOKUP(A1889,COPOMs!B:H,7)+prêmio_de_risco)</f>
        <v/>
      </c>
      <c r="I1889" s="3" t="str">
        <f>IF(Table1[[#This Row],[Tesouro Selic: Cenário 2]]="","",(H1889+1)^(1/252))</f>
        <v/>
      </c>
      <c r="J1889" s="2" t="str">
        <f>IF(Table1[[#This Row],[Column6]]="","",(1+J1888)*(I1889)-1)</f>
        <v/>
      </c>
      <c r="K1889" s="1" t="str">
        <f>IF(Table1[[#This Row],[Column1]]="","",VLOOKUP(A1889,COPOMs!B:K,10)+prêmio_de_risco)</f>
        <v/>
      </c>
      <c r="L1889" s="3" t="str">
        <f>IF(Table1[[#This Row],[Tesouro Selic: Cenário 3]]="","",(K1889+1)^(1/252))</f>
        <v/>
      </c>
      <c r="M1889" s="2" t="str">
        <f>IF(Table1[[#This Row],[Column8]]="","",(1+M1888)*(L1889)-1)</f>
        <v/>
      </c>
    </row>
    <row r="1890" spans="1:13" x14ac:dyDescent="0.25">
      <c r="A1890" s="15" t="str">
        <f t="shared" si="58"/>
        <v/>
      </c>
      <c r="B1890" s="25" t="str">
        <f t="shared" si="59"/>
        <v/>
      </c>
      <c r="C1890" s="3" t="str">
        <f>IF(Table1[[#This Row],[Tesouro Prefixado]]="","",(B1890+1)^(1/252))</f>
        <v/>
      </c>
      <c r="D1890" s="2" t="str">
        <f>IF(Table1[[#This Row],[Column2]]="","",(1+D1889)*(C1890)-1)</f>
        <v/>
      </c>
      <c r="E1890" s="1" t="str">
        <f>IF(Table1[[#This Row],[Column1]]="","",VLOOKUP(A1890,COPOMs!B:E,4)+prêmio_de_risco)</f>
        <v/>
      </c>
      <c r="F1890" s="3" t="str">
        <f>IF(Table1[[#This Row],[Tesouro Selic: Cenário 1]]="","",(E1890+1)^(1/252))</f>
        <v/>
      </c>
      <c r="G1890" s="2" t="str">
        <f>IF(Table1[[#This Row],[Column4]]="","",(1+G1889)*(F1890)-1)</f>
        <v/>
      </c>
      <c r="H1890" s="1" t="str">
        <f>IF(Table1[[#This Row],[Column1]]="","",VLOOKUP(A1890,COPOMs!B:H,7)+prêmio_de_risco)</f>
        <v/>
      </c>
      <c r="I1890" s="3" t="str">
        <f>IF(Table1[[#This Row],[Tesouro Selic: Cenário 2]]="","",(H1890+1)^(1/252))</f>
        <v/>
      </c>
      <c r="J1890" s="2" t="str">
        <f>IF(Table1[[#This Row],[Column6]]="","",(1+J1889)*(I1890)-1)</f>
        <v/>
      </c>
      <c r="K1890" s="1" t="str">
        <f>IF(Table1[[#This Row],[Column1]]="","",VLOOKUP(A1890,COPOMs!B:K,10)+prêmio_de_risco)</f>
        <v/>
      </c>
      <c r="L1890" s="3" t="str">
        <f>IF(Table1[[#This Row],[Tesouro Selic: Cenário 3]]="","",(K1890+1)^(1/252))</f>
        <v/>
      </c>
      <c r="M1890" s="2" t="str">
        <f>IF(Table1[[#This Row],[Column8]]="","",(1+M1889)*(L1890)-1)</f>
        <v/>
      </c>
    </row>
    <row r="1891" spans="1:13" x14ac:dyDescent="0.25">
      <c r="A1891" s="15" t="str">
        <f t="shared" si="58"/>
        <v/>
      </c>
      <c r="B1891" s="25" t="str">
        <f t="shared" si="59"/>
        <v/>
      </c>
      <c r="C1891" s="3" t="str">
        <f>IF(Table1[[#This Row],[Tesouro Prefixado]]="","",(B1891+1)^(1/252))</f>
        <v/>
      </c>
      <c r="D1891" s="2" t="str">
        <f>IF(Table1[[#This Row],[Column2]]="","",(1+D1890)*(C1891)-1)</f>
        <v/>
      </c>
      <c r="E1891" s="1" t="str">
        <f>IF(Table1[[#This Row],[Column1]]="","",VLOOKUP(A1891,COPOMs!B:E,4)+prêmio_de_risco)</f>
        <v/>
      </c>
      <c r="F1891" s="3" t="str">
        <f>IF(Table1[[#This Row],[Tesouro Selic: Cenário 1]]="","",(E1891+1)^(1/252))</f>
        <v/>
      </c>
      <c r="G1891" s="2" t="str">
        <f>IF(Table1[[#This Row],[Column4]]="","",(1+G1890)*(F1891)-1)</f>
        <v/>
      </c>
      <c r="H1891" s="1" t="str">
        <f>IF(Table1[[#This Row],[Column1]]="","",VLOOKUP(A1891,COPOMs!B:H,7)+prêmio_de_risco)</f>
        <v/>
      </c>
      <c r="I1891" s="3" t="str">
        <f>IF(Table1[[#This Row],[Tesouro Selic: Cenário 2]]="","",(H1891+1)^(1/252))</f>
        <v/>
      </c>
      <c r="J1891" s="2" t="str">
        <f>IF(Table1[[#This Row],[Column6]]="","",(1+J1890)*(I1891)-1)</f>
        <v/>
      </c>
      <c r="K1891" s="1" t="str">
        <f>IF(Table1[[#This Row],[Column1]]="","",VLOOKUP(A1891,COPOMs!B:K,10)+prêmio_de_risco)</f>
        <v/>
      </c>
      <c r="L1891" s="3" t="str">
        <f>IF(Table1[[#This Row],[Tesouro Selic: Cenário 3]]="","",(K1891+1)^(1/252))</f>
        <v/>
      </c>
      <c r="M1891" s="2" t="str">
        <f>IF(Table1[[#This Row],[Column8]]="","",(1+M1890)*(L1891)-1)</f>
        <v/>
      </c>
    </row>
    <row r="1892" spans="1:13" x14ac:dyDescent="0.25">
      <c r="A1892" s="15" t="str">
        <f t="shared" si="58"/>
        <v/>
      </c>
      <c r="B1892" s="25" t="str">
        <f t="shared" si="59"/>
        <v/>
      </c>
      <c r="C1892" s="3" t="str">
        <f>IF(Table1[[#This Row],[Tesouro Prefixado]]="","",(B1892+1)^(1/252))</f>
        <v/>
      </c>
      <c r="D1892" s="2" t="str">
        <f>IF(Table1[[#This Row],[Column2]]="","",(1+D1891)*(C1892)-1)</f>
        <v/>
      </c>
      <c r="E1892" s="1" t="str">
        <f>IF(Table1[[#This Row],[Column1]]="","",VLOOKUP(A1892,COPOMs!B:E,4)+prêmio_de_risco)</f>
        <v/>
      </c>
      <c r="F1892" s="3" t="str">
        <f>IF(Table1[[#This Row],[Tesouro Selic: Cenário 1]]="","",(E1892+1)^(1/252))</f>
        <v/>
      </c>
      <c r="G1892" s="2" t="str">
        <f>IF(Table1[[#This Row],[Column4]]="","",(1+G1891)*(F1892)-1)</f>
        <v/>
      </c>
      <c r="H1892" s="1" t="str">
        <f>IF(Table1[[#This Row],[Column1]]="","",VLOOKUP(A1892,COPOMs!B:H,7)+prêmio_de_risco)</f>
        <v/>
      </c>
      <c r="I1892" s="3" t="str">
        <f>IF(Table1[[#This Row],[Tesouro Selic: Cenário 2]]="","",(H1892+1)^(1/252))</f>
        <v/>
      </c>
      <c r="J1892" s="2" t="str">
        <f>IF(Table1[[#This Row],[Column6]]="","",(1+J1891)*(I1892)-1)</f>
        <v/>
      </c>
      <c r="K1892" s="1" t="str">
        <f>IF(Table1[[#This Row],[Column1]]="","",VLOOKUP(A1892,COPOMs!B:K,10)+prêmio_de_risco)</f>
        <v/>
      </c>
      <c r="L1892" s="3" t="str">
        <f>IF(Table1[[#This Row],[Tesouro Selic: Cenário 3]]="","",(K1892+1)^(1/252))</f>
        <v/>
      </c>
      <c r="M1892" s="2" t="str">
        <f>IF(Table1[[#This Row],[Column8]]="","",(1+M1891)*(L1892)-1)</f>
        <v/>
      </c>
    </row>
    <row r="1893" spans="1:13" x14ac:dyDescent="0.25">
      <c r="A1893" s="15" t="str">
        <f t="shared" si="58"/>
        <v/>
      </c>
      <c r="B1893" s="25" t="str">
        <f t="shared" si="59"/>
        <v/>
      </c>
      <c r="C1893" s="3" t="str">
        <f>IF(Table1[[#This Row],[Tesouro Prefixado]]="","",(B1893+1)^(1/252))</f>
        <v/>
      </c>
      <c r="D1893" s="2" t="str">
        <f>IF(Table1[[#This Row],[Column2]]="","",(1+D1892)*(C1893)-1)</f>
        <v/>
      </c>
      <c r="E1893" s="1" t="str">
        <f>IF(Table1[[#This Row],[Column1]]="","",VLOOKUP(A1893,COPOMs!B:E,4)+prêmio_de_risco)</f>
        <v/>
      </c>
      <c r="F1893" s="3" t="str">
        <f>IF(Table1[[#This Row],[Tesouro Selic: Cenário 1]]="","",(E1893+1)^(1/252))</f>
        <v/>
      </c>
      <c r="G1893" s="2" t="str">
        <f>IF(Table1[[#This Row],[Column4]]="","",(1+G1892)*(F1893)-1)</f>
        <v/>
      </c>
      <c r="H1893" s="1" t="str">
        <f>IF(Table1[[#This Row],[Column1]]="","",VLOOKUP(A1893,COPOMs!B:H,7)+prêmio_de_risco)</f>
        <v/>
      </c>
      <c r="I1893" s="3" t="str">
        <f>IF(Table1[[#This Row],[Tesouro Selic: Cenário 2]]="","",(H1893+1)^(1/252))</f>
        <v/>
      </c>
      <c r="J1893" s="2" t="str">
        <f>IF(Table1[[#This Row],[Column6]]="","",(1+J1892)*(I1893)-1)</f>
        <v/>
      </c>
      <c r="K1893" s="1" t="str">
        <f>IF(Table1[[#This Row],[Column1]]="","",VLOOKUP(A1893,COPOMs!B:K,10)+prêmio_de_risco)</f>
        <v/>
      </c>
      <c r="L1893" s="3" t="str">
        <f>IF(Table1[[#This Row],[Tesouro Selic: Cenário 3]]="","",(K1893+1)^(1/252))</f>
        <v/>
      </c>
      <c r="M1893" s="2" t="str">
        <f>IF(Table1[[#This Row],[Column8]]="","",(1+M1892)*(L1893)-1)</f>
        <v/>
      </c>
    </row>
    <row r="1894" spans="1:13" x14ac:dyDescent="0.25">
      <c r="A1894" s="15" t="str">
        <f t="shared" si="58"/>
        <v/>
      </c>
      <c r="B1894" s="25" t="str">
        <f t="shared" si="59"/>
        <v/>
      </c>
      <c r="C1894" s="3" t="str">
        <f>IF(Table1[[#This Row],[Tesouro Prefixado]]="","",(B1894+1)^(1/252))</f>
        <v/>
      </c>
      <c r="D1894" s="2" t="str">
        <f>IF(Table1[[#This Row],[Column2]]="","",(1+D1893)*(C1894)-1)</f>
        <v/>
      </c>
      <c r="E1894" s="1" t="str">
        <f>IF(Table1[[#This Row],[Column1]]="","",VLOOKUP(A1894,COPOMs!B:E,4)+prêmio_de_risco)</f>
        <v/>
      </c>
      <c r="F1894" s="3" t="str">
        <f>IF(Table1[[#This Row],[Tesouro Selic: Cenário 1]]="","",(E1894+1)^(1/252))</f>
        <v/>
      </c>
      <c r="G1894" s="2" t="str">
        <f>IF(Table1[[#This Row],[Column4]]="","",(1+G1893)*(F1894)-1)</f>
        <v/>
      </c>
      <c r="H1894" s="1" t="str">
        <f>IF(Table1[[#This Row],[Column1]]="","",VLOOKUP(A1894,COPOMs!B:H,7)+prêmio_de_risco)</f>
        <v/>
      </c>
      <c r="I1894" s="3" t="str">
        <f>IF(Table1[[#This Row],[Tesouro Selic: Cenário 2]]="","",(H1894+1)^(1/252))</f>
        <v/>
      </c>
      <c r="J1894" s="2" t="str">
        <f>IF(Table1[[#This Row],[Column6]]="","",(1+J1893)*(I1894)-1)</f>
        <v/>
      </c>
      <c r="K1894" s="1" t="str">
        <f>IF(Table1[[#This Row],[Column1]]="","",VLOOKUP(A1894,COPOMs!B:K,10)+prêmio_de_risco)</f>
        <v/>
      </c>
      <c r="L1894" s="3" t="str">
        <f>IF(Table1[[#This Row],[Tesouro Selic: Cenário 3]]="","",(K1894+1)^(1/252))</f>
        <v/>
      </c>
      <c r="M1894" s="2" t="str">
        <f>IF(Table1[[#This Row],[Column8]]="","",(1+M1893)*(L1894)-1)</f>
        <v/>
      </c>
    </row>
    <row r="1895" spans="1:13" x14ac:dyDescent="0.25">
      <c r="A1895" s="15" t="str">
        <f t="shared" si="58"/>
        <v/>
      </c>
      <c r="B1895" s="25" t="str">
        <f t="shared" si="59"/>
        <v/>
      </c>
      <c r="C1895" s="3" t="str">
        <f>IF(Table1[[#This Row],[Tesouro Prefixado]]="","",(B1895+1)^(1/252))</f>
        <v/>
      </c>
      <c r="D1895" s="2" t="str">
        <f>IF(Table1[[#This Row],[Column2]]="","",(1+D1894)*(C1895)-1)</f>
        <v/>
      </c>
      <c r="E1895" s="1" t="str">
        <f>IF(Table1[[#This Row],[Column1]]="","",VLOOKUP(A1895,COPOMs!B:E,4)+prêmio_de_risco)</f>
        <v/>
      </c>
      <c r="F1895" s="3" t="str">
        <f>IF(Table1[[#This Row],[Tesouro Selic: Cenário 1]]="","",(E1895+1)^(1/252))</f>
        <v/>
      </c>
      <c r="G1895" s="2" t="str">
        <f>IF(Table1[[#This Row],[Column4]]="","",(1+G1894)*(F1895)-1)</f>
        <v/>
      </c>
      <c r="H1895" s="1" t="str">
        <f>IF(Table1[[#This Row],[Column1]]="","",VLOOKUP(A1895,COPOMs!B:H,7)+prêmio_de_risco)</f>
        <v/>
      </c>
      <c r="I1895" s="3" t="str">
        <f>IF(Table1[[#This Row],[Tesouro Selic: Cenário 2]]="","",(H1895+1)^(1/252))</f>
        <v/>
      </c>
      <c r="J1895" s="2" t="str">
        <f>IF(Table1[[#This Row],[Column6]]="","",(1+J1894)*(I1895)-1)</f>
        <v/>
      </c>
      <c r="K1895" s="1" t="str">
        <f>IF(Table1[[#This Row],[Column1]]="","",VLOOKUP(A1895,COPOMs!B:K,10)+prêmio_de_risco)</f>
        <v/>
      </c>
      <c r="L1895" s="3" t="str">
        <f>IF(Table1[[#This Row],[Tesouro Selic: Cenário 3]]="","",(K1895+1)^(1/252))</f>
        <v/>
      </c>
      <c r="M1895" s="2" t="str">
        <f>IF(Table1[[#This Row],[Column8]]="","",(1+M1894)*(L1895)-1)</f>
        <v/>
      </c>
    </row>
    <row r="1896" spans="1:13" x14ac:dyDescent="0.25">
      <c r="A1896" s="15" t="str">
        <f t="shared" si="58"/>
        <v/>
      </c>
      <c r="B1896" s="25" t="str">
        <f t="shared" si="59"/>
        <v/>
      </c>
      <c r="C1896" s="3" t="str">
        <f>IF(Table1[[#This Row],[Tesouro Prefixado]]="","",(B1896+1)^(1/252))</f>
        <v/>
      </c>
      <c r="D1896" s="2" t="str">
        <f>IF(Table1[[#This Row],[Column2]]="","",(1+D1895)*(C1896)-1)</f>
        <v/>
      </c>
      <c r="E1896" s="1" t="str">
        <f>IF(Table1[[#This Row],[Column1]]="","",VLOOKUP(A1896,COPOMs!B:E,4)+prêmio_de_risco)</f>
        <v/>
      </c>
      <c r="F1896" s="3" t="str">
        <f>IF(Table1[[#This Row],[Tesouro Selic: Cenário 1]]="","",(E1896+1)^(1/252))</f>
        <v/>
      </c>
      <c r="G1896" s="2" t="str">
        <f>IF(Table1[[#This Row],[Column4]]="","",(1+G1895)*(F1896)-1)</f>
        <v/>
      </c>
      <c r="H1896" s="1" t="str">
        <f>IF(Table1[[#This Row],[Column1]]="","",VLOOKUP(A1896,COPOMs!B:H,7)+prêmio_de_risco)</f>
        <v/>
      </c>
      <c r="I1896" s="3" t="str">
        <f>IF(Table1[[#This Row],[Tesouro Selic: Cenário 2]]="","",(H1896+1)^(1/252))</f>
        <v/>
      </c>
      <c r="J1896" s="2" t="str">
        <f>IF(Table1[[#This Row],[Column6]]="","",(1+J1895)*(I1896)-1)</f>
        <v/>
      </c>
      <c r="K1896" s="1" t="str">
        <f>IF(Table1[[#This Row],[Column1]]="","",VLOOKUP(A1896,COPOMs!B:K,10)+prêmio_de_risco)</f>
        <v/>
      </c>
      <c r="L1896" s="3" t="str">
        <f>IF(Table1[[#This Row],[Tesouro Selic: Cenário 3]]="","",(K1896+1)^(1/252))</f>
        <v/>
      </c>
      <c r="M1896" s="2" t="str">
        <f>IF(Table1[[#This Row],[Column8]]="","",(1+M1895)*(L1896)-1)</f>
        <v/>
      </c>
    </row>
    <row r="1897" spans="1:13" x14ac:dyDescent="0.25">
      <c r="A1897" s="15" t="str">
        <f t="shared" si="58"/>
        <v/>
      </c>
      <c r="B1897" s="25" t="str">
        <f t="shared" si="59"/>
        <v/>
      </c>
      <c r="C1897" s="3" t="str">
        <f>IF(Table1[[#This Row],[Tesouro Prefixado]]="","",(B1897+1)^(1/252))</f>
        <v/>
      </c>
      <c r="D1897" s="2" t="str">
        <f>IF(Table1[[#This Row],[Column2]]="","",(1+D1896)*(C1897)-1)</f>
        <v/>
      </c>
      <c r="E1897" s="1" t="str">
        <f>IF(Table1[[#This Row],[Column1]]="","",VLOOKUP(A1897,COPOMs!B:E,4)+prêmio_de_risco)</f>
        <v/>
      </c>
      <c r="F1897" s="3" t="str">
        <f>IF(Table1[[#This Row],[Tesouro Selic: Cenário 1]]="","",(E1897+1)^(1/252))</f>
        <v/>
      </c>
      <c r="G1897" s="2" t="str">
        <f>IF(Table1[[#This Row],[Column4]]="","",(1+G1896)*(F1897)-1)</f>
        <v/>
      </c>
      <c r="H1897" s="1" t="str">
        <f>IF(Table1[[#This Row],[Column1]]="","",VLOOKUP(A1897,COPOMs!B:H,7)+prêmio_de_risco)</f>
        <v/>
      </c>
      <c r="I1897" s="3" t="str">
        <f>IF(Table1[[#This Row],[Tesouro Selic: Cenário 2]]="","",(H1897+1)^(1/252))</f>
        <v/>
      </c>
      <c r="J1897" s="2" t="str">
        <f>IF(Table1[[#This Row],[Column6]]="","",(1+J1896)*(I1897)-1)</f>
        <v/>
      </c>
      <c r="K1897" s="1" t="str">
        <f>IF(Table1[[#This Row],[Column1]]="","",VLOOKUP(A1897,COPOMs!B:K,10)+prêmio_de_risco)</f>
        <v/>
      </c>
      <c r="L1897" s="3" t="str">
        <f>IF(Table1[[#This Row],[Tesouro Selic: Cenário 3]]="","",(K1897+1)^(1/252))</f>
        <v/>
      </c>
      <c r="M1897" s="2" t="str">
        <f>IF(Table1[[#This Row],[Column8]]="","",(1+M1896)*(L1897)-1)</f>
        <v/>
      </c>
    </row>
    <row r="1898" spans="1:13" x14ac:dyDescent="0.25">
      <c r="A1898" s="15" t="str">
        <f t="shared" si="58"/>
        <v/>
      </c>
      <c r="B1898" s="25" t="str">
        <f t="shared" si="59"/>
        <v/>
      </c>
      <c r="C1898" s="3" t="str">
        <f>IF(Table1[[#This Row],[Tesouro Prefixado]]="","",(B1898+1)^(1/252))</f>
        <v/>
      </c>
      <c r="D1898" s="2" t="str">
        <f>IF(Table1[[#This Row],[Column2]]="","",(1+D1897)*(C1898)-1)</f>
        <v/>
      </c>
      <c r="E1898" s="1" t="str">
        <f>IF(Table1[[#This Row],[Column1]]="","",VLOOKUP(A1898,COPOMs!B:E,4)+prêmio_de_risco)</f>
        <v/>
      </c>
      <c r="F1898" s="3" t="str">
        <f>IF(Table1[[#This Row],[Tesouro Selic: Cenário 1]]="","",(E1898+1)^(1/252))</f>
        <v/>
      </c>
      <c r="G1898" s="2" t="str">
        <f>IF(Table1[[#This Row],[Column4]]="","",(1+G1897)*(F1898)-1)</f>
        <v/>
      </c>
      <c r="H1898" s="1" t="str">
        <f>IF(Table1[[#This Row],[Column1]]="","",VLOOKUP(A1898,COPOMs!B:H,7)+prêmio_de_risco)</f>
        <v/>
      </c>
      <c r="I1898" s="3" t="str">
        <f>IF(Table1[[#This Row],[Tesouro Selic: Cenário 2]]="","",(H1898+1)^(1/252))</f>
        <v/>
      </c>
      <c r="J1898" s="2" t="str">
        <f>IF(Table1[[#This Row],[Column6]]="","",(1+J1897)*(I1898)-1)</f>
        <v/>
      </c>
      <c r="K1898" s="1" t="str">
        <f>IF(Table1[[#This Row],[Column1]]="","",VLOOKUP(A1898,COPOMs!B:K,10)+prêmio_de_risco)</f>
        <v/>
      </c>
      <c r="L1898" s="3" t="str">
        <f>IF(Table1[[#This Row],[Tesouro Selic: Cenário 3]]="","",(K1898+1)^(1/252))</f>
        <v/>
      </c>
      <c r="M1898" s="2" t="str">
        <f>IF(Table1[[#This Row],[Column8]]="","",(1+M1897)*(L1898)-1)</f>
        <v/>
      </c>
    </row>
    <row r="1899" spans="1:13" x14ac:dyDescent="0.25">
      <c r="A1899" s="15" t="str">
        <f t="shared" si="58"/>
        <v/>
      </c>
      <c r="B1899" s="25" t="str">
        <f t="shared" si="59"/>
        <v/>
      </c>
      <c r="C1899" s="3" t="str">
        <f>IF(Table1[[#This Row],[Tesouro Prefixado]]="","",(B1899+1)^(1/252))</f>
        <v/>
      </c>
      <c r="D1899" s="2" t="str">
        <f>IF(Table1[[#This Row],[Column2]]="","",(1+D1898)*(C1899)-1)</f>
        <v/>
      </c>
      <c r="E1899" s="1" t="str">
        <f>IF(Table1[[#This Row],[Column1]]="","",VLOOKUP(A1899,COPOMs!B:E,4)+prêmio_de_risco)</f>
        <v/>
      </c>
      <c r="F1899" s="3" t="str">
        <f>IF(Table1[[#This Row],[Tesouro Selic: Cenário 1]]="","",(E1899+1)^(1/252))</f>
        <v/>
      </c>
      <c r="G1899" s="2" t="str">
        <f>IF(Table1[[#This Row],[Column4]]="","",(1+G1898)*(F1899)-1)</f>
        <v/>
      </c>
      <c r="H1899" s="1" t="str">
        <f>IF(Table1[[#This Row],[Column1]]="","",VLOOKUP(A1899,COPOMs!B:H,7)+prêmio_de_risco)</f>
        <v/>
      </c>
      <c r="I1899" s="3" t="str">
        <f>IF(Table1[[#This Row],[Tesouro Selic: Cenário 2]]="","",(H1899+1)^(1/252))</f>
        <v/>
      </c>
      <c r="J1899" s="2" t="str">
        <f>IF(Table1[[#This Row],[Column6]]="","",(1+J1898)*(I1899)-1)</f>
        <v/>
      </c>
      <c r="K1899" s="1" t="str">
        <f>IF(Table1[[#This Row],[Column1]]="","",VLOOKUP(A1899,COPOMs!B:K,10)+prêmio_de_risco)</f>
        <v/>
      </c>
      <c r="L1899" s="3" t="str">
        <f>IF(Table1[[#This Row],[Tesouro Selic: Cenário 3]]="","",(K1899+1)^(1/252))</f>
        <v/>
      </c>
      <c r="M1899" s="2" t="str">
        <f>IF(Table1[[#This Row],[Column8]]="","",(1+M1898)*(L1899)-1)</f>
        <v/>
      </c>
    </row>
    <row r="1900" spans="1:13" x14ac:dyDescent="0.25">
      <c r="A1900" s="15" t="str">
        <f t="shared" si="58"/>
        <v/>
      </c>
      <c r="B1900" s="25" t="str">
        <f t="shared" si="59"/>
        <v/>
      </c>
      <c r="C1900" s="3" t="str">
        <f>IF(Table1[[#This Row],[Tesouro Prefixado]]="","",(B1900+1)^(1/252))</f>
        <v/>
      </c>
      <c r="D1900" s="2" t="str">
        <f>IF(Table1[[#This Row],[Column2]]="","",(1+D1899)*(C1900)-1)</f>
        <v/>
      </c>
      <c r="E1900" s="1" t="str">
        <f>IF(Table1[[#This Row],[Column1]]="","",VLOOKUP(A1900,COPOMs!B:E,4)+prêmio_de_risco)</f>
        <v/>
      </c>
      <c r="F1900" s="3" t="str">
        <f>IF(Table1[[#This Row],[Tesouro Selic: Cenário 1]]="","",(E1900+1)^(1/252))</f>
        <v/>
      </c>
      <c r="G1900" s="2" t="str">
        <f>IF(Table1[[#This Row],[Column4]]="","",(1+G1899)*(F1900)-1)</f>
        <v/>
      </c>
      <c r="H1900" s="1" t="str">
        <f>IF(Table1[[#This Row],[Column1]]="","",VLOOKUP(A1900,COPOMs!B:H,7)+prêmio_de_risco)</f>
        <v/>
      </c>
      <c r="I1900" s="3" t="str">
        <f>IF(Table1[[#This Row],[Tesouro Selic: Cenário 2]]="","",(H1900+1)^(1/252))</f>
        <v/>
      </c>
      <c r="J1900" s="2" t="str">
        <f>IF(Table1[[#This Row],[Column6]]="","",(1+J1899)*(I1900)-1)</f>
        <v/>
      </c>
      <c r="K1900" s="1" t="str">
        <f>IF(Table1[[#This Row],[Column1]]="","",VLOOKUP(A1900,COPOMs!B:K,10)+prêmio_de_risco)</f>
        <v/>
      </c>
      <c r="L1900" s="3" t="str">
        <f>IF(Table1[[#This Row],[Tesouro Selic: Cenário 3]]="","",(K1900+1)^(1/252))</f>
        <v/>
      </c>
      <c r="M1900" s="2" t="str">
        <f>IF(Table1[[#This Row],[Column8]]="","",(1+M1899)*(L1900)-1)</f>
        <v/>
      </c>
    </row>
    <row r="1901" spans="1:13" x14ac:dyDescent="0.25">
      <c r="A1901" s="15" t="str">
        <f t="shared" si="58"/>
        <v/>
      </c>
      <c r="B1901" s="25" t="str">
        <f t="shared" si="59"/>
        <v/>
      </c>
      <c r="C1901" s="3" t="str">
        <f>IF(Table1[[#This Row],[Tesouro Prefixado]]="","",(B1901+1)^(1/252))</f>
        <v/>
      </c>
      <c r="D1901" s="2" t="str">
        <f>IF(Table1[[#This Row],[Column2]]="","",(1+D1900)*(C1901)-1)</f>
        <v/>
      </c>
      <c r="E1901" s="1" t="str">
        <f>IF(Table1[[#This Row],[Column1]]="","",VLOOKUP(A1901,COPOMs!B:E,4)+prêmio_de_risco)</f>
        <v/>
      </c>
      <c r="F1901" s="3" t="str">
        <f>IF(Table1[[#This Row],[Tesouro Selic: Cenário 1]]="","",(E1901+1)^(1/252))</f>
        <v/>
      </c>
      <c r="G1901" s="2" t="str">
        <f>IF(Table1[[#This Row],[Column4]]="","",(1+G1900)*(F1901)-1)</f>
        <v/>
      </c>
      <c r="H1901" s="1" t="str">
        <f>IF(Table1[[#This Row],[Column1]]="","",VLOOKUP(A1901,COPOMs!B:H,7)+prêmio_de_risco)</f>
        <v/>
      </c>
      <c r="I1901" s="3" t="str">
        <f>IF(Table1[[#This Row],[Tesouro Selic: Cenário 2]]="","",(H1901+1)^(1/252))</f>
        <v/>
      </c>
      <c r="J1901" s="2" t="str">
        <f>IF(Table1[[#This Row],[Column6]]="","",(1+J1900)*(I1901)-1)</f>
        <v/>
      </c>
      <c r="K1901" s="1" t="str">
        <f>IF(Table1[[#This Row],[Column1]]="","",VLOOKUP(A1901,COPOMs!B:K,10)+prêmio_de_risco)</f>
        <v/>
      </c>
      <c r="L1901" s="3" t="str">
        <f>IF(Table1[[#This Row],[Tesouro Selic: Cenário 3]]="","",(K1901+1)^(1/252))</f>
        <v/>
      </c>
      <c r="M1901" s="2" t="str">
        <f>IF(Table1[[#This Row],[Column8]]="","",(1+M1900)*(L1901)-1)</f>
        <v/>
      </c>
    </row>
    <row r="1902" spans="1:13" x14ac:dyDescent="0.25">
      <c r="A1902" s="15" t="str">
        <f t="shared" si="58"/>
        <v/>
      </c>
      <c r="B1902" s="25" t="str">
        <f t="shared" si="59"/>
        <v/>
      </c>
      <c r="C1902" s="3" t="str">
        <f>IF(Table1[[#This Row],[Tesouro Prefixado]]="","",(B1902+1)^(1/252))</f>
        <v/>
      </c>
      <c r="D1902" s="2" t="str">
        <f>IF(Table1[[#This Row],[Column2]]="","",(1+D1901)*(C1902)-1)</f>
        <v/>
      </c>
      <c r="E1902" s="1" t="str">
        <f>IF(Table1[[#This Row],[Column1]]="","",VLOOKUP(A1902,COPOMs!B:E,4)+prêmio_de_risco)</f>
        <v/>
      </c>
      <c r="F1902" s="3" t="str">
        <f>IF(Table1[[#This Row],[Tesouro Selic: Cenário 1]]="","",(E1902+1)^(1/252))</f>
        <v/>
      </c>
      <c r="G1902" s="2" t="str">
        <f>IF(Table1[[#This Row],[Column4]]="","",(1+G1901)*(F1902)-1)</f>
        <v/>
      </c>
      <c r="H1902" s="1" t="str">
        <f>IF(Table1[[#This Row],[Column1]]="","",VLOOKUP(A1902,COPOMs!B:H,7)+prêmio_de_risco)</f>
        <v/>
      </c>
      <c r="I1902" s="3" t="str">
        <f>IF(Table1[[#This Row],[Tesouro Selic: Cenário 2]]="","",(H1902+1)^(1/252))</f>
        <v/>
      </c>
      <c r="J1902" s="2" t="str">
        <f>IF(Table1[[#This Row],[Column6]]="","",(1+J1901)*(I1902)-1)</f>
        <v/>
      </c>
      <c r="K1902" s="1" t="str">
        <f>IF(Table1[[#This Row],[Column1]]="","",VLOOKUP(A1902,COPOMs!B:K,10)+prêmio_de_risco)</f>
        <v/>
      </c>
      <c r="L1902" s="3" t="str">
        <f>IF(Table1[[#This Row],[Tesouro Selic: Cenário 3]]="","",(K1902+1)^(1/252))</f>
        <v/>
      </c>
      <c r="M1902" s="2" t="str">
        <f>IF(Table1[[#This Row],[Column8]]="","",(1+M1901)*(L1902)-1)</f>
        <v/>
      </c>
    </row>
    <row r="1903" spans="1:13" x14ac:dyDescent="0.25">
      <c r="A1903" s="15" t="str">
        <f t="shared" si="58"/>
        <v/>
      </c>
      <c r="B1903" s="25" t="str">
        <f t="shared" si="59"/>
        <v/>
      </c>
      <c r="C1903" s="3" t="str">
        <f>IF(Table1[[#This Row],[Tesouro Prefixado]]="","",(B1903+1)^(1/252))</f>
        <v/>
      </c>
      <c r="D1903" s="2" t="str">
        <f>IF(Table1[[#This Row],[Column2]]="","",(1+D1902)*(C1903)-1)</f>
        <v/>
      </c>
      <c r="E1903" s="1" t="str">
        <f>IF(Table1[[#This Row],[Column1]]="","",VLOOKUP(A1903,COPOMs!B:E,4)+prêmio_de_risco)</f>
        <v/>
      </c>
      <c r="F1903" s="3" t="str">
        <f>IF(Table1[[#This Row],[Tesouro Selic: Cenário 1]]="","",(E1903+1)^(1/252))</f>
        <v/>
      </c>
      <c r="G1903" s="2" t="str">
        <f>IF(Table1[[#This Row],[Column4]]="","",(1+G1902)*(F1903)-1)</f>
        <v/>
      </c>
      <c r="H1903" s="1" t="str">
        <f>IF(Table1[[#This Row],[Column1]]="","",VLOOKUP(A1903,COPOMs!B:H,7)+prêmio_de_risco)</f>
        <v/>
      </c>
      <c r="I1903" s="3" t="str">
        <f>IF(Table1[[#This Row],[Tesouro Selic: Cenário 2]]="","",(H1903+1)^(1/252))</f>
        <v/>
      </c>
      <c r="J1903" s="2" t="str">
        <f>IF(Table1[[#This Row],[Column6]]="","",(1+J1902)*(I1903)-1)</f>
        <v/>
      </c>
      <c r="K1903" s="1" t="str">
        <f>IF(Table1[[#This Row],[Column1]]="","",VLOOKUP(A1903,COPOMs!B:K,10)+prêmio_de_risco)</f>
        <v/>
      </c>
      <c r="L1903" s="3" t="str">
        <f>IF(Table1[[#This Row],[Tesouro Selic: Cenário 3]]="","",(K1903+1)^(1/252))</f>
        <v/>
      </c>
      <c r="M1903" s="2" t="str">
        <f>IF(Table1[[#This Row],[Column8]]="","",(1+M1902)*(L1903)-1)</f>
        <v/>
      </c>
    </row>
    <row r="1904" spans="1:13" x14ac:dyDescent="0.25">
      <c r="A1904" s="15" t="str">
        <f t="shared" si="58"/>
        <v/>
      </c>
      <c r="B1904" s="25" t="str">
        <f t="shared" si="59"/>
        <v/>
      </c>
      <c r="C1904" s="3" t="str">
        <f>IF(Table1[[#This Row],[Tesouro Prefixado]]="","",(B1904+1)^(1/252))</f>
        <v/>
      </c>
      <c r="D1904" s="2" t="str">
        <f>IF(Table1[[#This Row],[Column2]]="","",(1+D1903)*(C1904)-1)</f>
        <v/>
      </c>
      <c r="E1904" s="1" t="str">
        <f>IF(Table1[[#This Row],[Column1]]="","",VLOOKUP(A1904,COPOMs!B:E,4)+prêmio_de_risco)</f>
        <v/>
      </c>
      <c r="F1904" s="3" t="str">
        <f>IF(Table1[[#This Row],[Tesouro Selic: Cenário 1]]="","",(E1904+1)^(1/252))</f>
        <v/>
      </c>
      <c r="G1904" s="2" t="str">
        <f>IF(Table1[[#This Row],[Column4]]="","",(1+G1903)*(F1904)-1)</f>
        <v/>
      </c>
      <c r="H1904" s="1" t="str">
        <f>IF(Table1[[#This Row],[Column1]]="","",VLOOKUP(A1904,COPOMs!B:H,7)+prêmio_de_risco)</f>
        <v/>
      </c>
      <c r="I1904" s="3" t="str">
        <f>IF(Table1[[#This Row],[Tesouro Selic: Cenário 2]]="","",(H1904+1)^(1/252))</f>
        <v/>
      </c>
      <c r="J1904" s="2" t="str">
        <f>IF(Table1[[#This Row],[Column6]]="","",(1+J1903)*(I1904)-1)</f>
        <v/>
      </c>
      <c r="K1904" s="1" t="str">
        <f>IF(Table1[[#This Row],[Column1]]="","",VLOOKUP(A1904,COPOMs!B:K,10)+prêmio_de_risco)</f>
        <v/>
      </c>
      <c r="L1904" s="3" t="str">
        <f>IF(Table1[[#This Row],[Tesouro Selic: Cenário 3]]="","",(K1904+1)^(1/252))</f>
        <v/>
      </c>
      <c r="M1904" s="2" t="str">
        <f>IF(Table1[[#This Row],[Column8]]="","",(1+M1903)*(L1904)-1)</f>
        <v/>
      </c>
    </row>
    <row r="1905" spans="1:13" x14ac:dyDescent="0.25">
      <c r="A1905" s="15" t="str">
        <f t="shared" si="58"/>
        <v/>
      </c>
      <c r="B1905" s="25" t="str">
        <f t="shared" si="59"/>
        <v/>
      </c>
      <c r="C1905" s="3" t="str">
        <f>IF(Table1[[#This Row],[Tesouro Prefixado]]="","",(B1905+1)^(1/252))</f>
        <v/>
      </c>
      <c r="D1905" s="2" t="str">
        <f>IF(Table1[[#This Row],[Column2]]="","",(1+D1904)*(C1905)-1)</f>
        <v/>
      </c>
      <c r="E1905" s="1" t="str">
        <f>IF(Table1[[#This Row],[Column1]]="","",VLOOKUP(A1905,COPOMs!B:E,4)+prêmio_de_risco)</f>
        <v/>
      </c>
      <c r="F1905" s="3" t="str">
        <f>IF(Table1[[#This Row],[Tesouro Selic: Cenário 1]]="","",(E1905+1)^(1/252))</f>
        <v/>
      </c>
      <c r="G1905" s="2" t="str">
        <f>IF(Table1[[#This Row],[Column4]]="","",(1+G1904)*(F1905)-1)</f>
        <v/>
      </c>
      <c r="H1905" s="1" t="str">
        <f>IF(Table1[[#This Row],[Column1]]="","",VLOOKUP(A1905,COPOMs!B:H,7)+prêmio_de_risco)</f>
        <v/>
      </c>
      <c r="I1905" s="3" t="str">
        <f>IF(Table1[[#This Row],[Tesouro Selic: Cenário 2]]="","",(H1905+1)^(1/252))</f>
        <v/>
      </c>
      <c r="J1905" s="2" t="str">
        <f>IF(Table1[[#This Row],[Column6]]="","",(1+J1904)*(I1905)-1)</f>
        <v/>
      </c>
      <c r="K1905" s="1" t="str">
        <f>IF(Table1[[#This Row],[Column1]]="","",VLOOKUP(A1905,COPOMs!B:K,10)+prêmio_de_risco)</f>
        <v/>
      </c>
      <c r="L1905" s="3" t="str">
        <f>IF(Table1[[#This Row],[Tesouro Selic: Cenário 3]]="","",(K1905+1)^(1/252))</f>
        <v/>
      </c>
      <c r="M1905" s="2" t="str">
        <f>IF(Table1[[#This Row],[Column8]]="","",(1+M1904)*(L1905)-1)</f>
        <v/>
      </c>
    </row>
    <row r="1906" spans="1:13" x14ac:dyDescent="0.25">
      <c r="A1906" s="15" t="str">
        <f t="shared" si="58"/>
        <v/>
      </c>
      <c r="B1906" s="25" t="str">
        <f t="shared" si="59"/>
        <v/>
      </c>
      <c r="C1906" s="3" t="str">
        <f>IF(Table1[[#This Row],[Tesouro Prefixado]]="","",(B1906+1)^(1/252))</f>
        <v/>
      </c>
      <c r="D1906" s="2" t="str">
        <f>IF(Table1[[#This Row],[Column2]]="","",(1+D1905)*(C1906)-1)</f>
        <v/>
      </c>
      <c r="E1906" s="1" t="str">
        <f>IF(Table1[[#This Row],[Column1]]="","",VLOOKUP(A1906,COPOMs!B:E,4)+prêmio_de_risco)</f>
        <v/>
      </c>
      <c r="F1906" s="3" t="str">
        <f>IF(Table1[[#This Row],[Tesouro Selic: Cenário 1]]="","",(E1906+1)^(1/252))</f>
        <v/>
      </c>
      <c r="G1906" s="2" t="str">
        <f>IF(Table1[[#This Row],[Column4]]="","",(1+G1905)*(F1906)-1)</f>
        <v/>
      </c>
      <c r="H1906" s="1" t="str">
        <f>IF(Table1[[#This Row],[Column1]]="","",VLOOKUP(A1906,COPOMs!B:H,7)+prêmio_de_risco)</f>
        <v/>
      </c>
      <c r="I1906" s="3" t="str">
        <f>IF(Table1[[#This Row],[Tesouro Selic: Cenário 2]]="","",(H1906+1)^(1/252))</f>
        <v/>
      </c>
      <c r="J1906" s="2" t="str">
        <f>IF(Table1[[#This Row],[Column6]]="","",(1+J1905)*(I1906)-1)</f>
        <v/>
      </c>
      <c r="K1906" s="1" t="str">
        <f>IF(Table1[[#This Row],[Column1]]="","",VLOOKUP(A1906,COPOMs!B:K,10)+prêmio_de_risco)</f>
        <v/>
      </c>
      <c r="L1906" s="3" t="str">
        <f>IF(Table1[[#This Row],[Tesouro Selic: Cenário 3]]="","",(K1906+1)^(1/252))</f>
        <v/>
      </c>
      <c r="M1906" s="2" t="str">
        <f>IF(Table1[[#This Row],[Column8]]="","",(1+M1905)*(L1906)-1)</f>
        <v/>
      </c>
    </row>
    <row r="1907" spans="1:13" x14ac:dyDescent="0.25">
      <c r="A1907" s="15" t="str">
        <f t="shared" si="58"/>
        <v/>
      </c>
      <c r="B1907" s="25" t="str">
        <f t="shared" si="59"/>
        <v/>
      </c>
      <c r="C1907" s="3" t="str">
        <f>IF(Table1[[#This Row],[Tesouro Prefixado]]="","",(B1907+1)^(1/252))</f>
        <v/>
      </c>
      <c r="D1907" s="2" t="str">
        <f>IF(Table1[[#This Row],[Column2]]="","",(1+D1906)*(C1907)-1)</f>
        <v/>
      </c>
      <c r="E1907" s="1" t="str">
        <f>IF(Table1[[#This Row],[Column1]]="","",VLOOKUP(A1907,COPOMs!B:E,4)+prêmio_de_risco)</f>
        <v/>
      </c>
      <c r="F1907" s="3" t="str">
        <f>IF(Table1[[#This Row],[Tesouro Selic: Cenário 1]]="","",(E1907+1)^(1/252))</f>
        <v/>
      </c>
      <c r="G1907" s="2" t="str">
        <f>IF(Table1[[#This Row],[Column4]]="","",(1+G1906)*(F1907)-1)</f>
        <v/>
      </c>
      <c r="H1907" s="1" t="str">
        <f>IF(Table1[[#This Row],[Column1]]="","",VLOOKUP(A1907,COPOMs!B:H,7)+prêmio_de_risco)</f>
        <v/>
      </c>
      <c r="I1907" s="3" t="str">
        <f>IF(Table1[[#This Row],[Tesouro Selic: Cenário 2]]="","",(H1907+1)^(1/252))</f>
        <v/>
      </c>
      <c r="J1907" s="2" t="str">
        <f>IF(Table1[[#This Row],[Column6]]="","",(1+J1906)*(I1907)-1)</f>
        <v/>
      </c>
      <c r="K1907" s="1" t="str">
        <f>IF(Table1[[#This Row],[Column1]]="","",VLOOKUP(A1907,COPOMs!B:K,10)+prêmio_de_risco)</f>
        <v/>
      </c>
      <c r="L1907" s="3" t="str">
        <f>IF(Table1[[#This Row],[Tesouro Selic: Cenário 3]]="","",(K1907+1)^(1/252))</f>
        <v/>
      </c>
      <c r="M1907" s="2" t="str">
        <f>IF(Table1[[#This Row],[Column8]]="","",(1+M1906)*(L1907)-1)</f>
        <v/>
      </c>
    </row>
    <row r="1908" spans="1:13" x14ac:dyDescent="0.25">
      <c r="A1908" s="15" t="str">
        <f t="shared" si="58"/>
        <v/>
      </c>
      <c r="B1908" s="25" t="str">
        <f t="shared" si="59"/>
        <v/>
      </c>
      <c r="C1908" s="3" t="str">
        <f>IF(Table1[[#This Row],[Tesouro Prefixado]]="","",(B1908+1)^(1/252))</f>
        <v/>
      </c>
      <c r="D1908" s="2" t="str">
        <f>IF(Table1[[#This Row],[Column2]]="","",(1+D1907)*(C1908)-1)</f>
        <v/>
      </c>
      <c r="E1908" s="1" t="str">
        <f>IF(Table1[[#This Row],[Column1]]="","",VLOOKUP(A1908,COPOMs!B:E,4)+prêmio_de_risco)</f>
        <v/>
      </c>
      <c r="F1908" s="3" t="str">
        <f>IF(Table1[[#This Row],[Tesouro Selic: Cenário 1]]="","",(E1908+1)^(1/252))</f>
        <v/>
      </c>
      <c r="G1908" s="2" t="str">
        <f>IF(Table1[[#This Row],[Column4]]="","",(1+G1907)*(F1908)-1)</f>
        <v/>
      </c>
      <c r="H1908" s="1" t="str">
        <f>IF(Table1[[#This Row],[Column1]]="","",VLOOKUP(A1908,COPOMs!B:H,7)+prêmio_de_risco)</f>
        <v/>
      </c>
      <c r="I1908" s="3" t="str">
        <f>IF(Table1[[#This Row],[Tesouro Selic: Cenário 2]]="","",(H1908+1)^(1/252))</f>
        <v/>
      </c>
      <c r="J1908" s="2" t="str">
        <f>IF(Table1[[#This Row],[Column6]]="","",(1+J1907)*(I1908)-1)</f>
        <v/>
      </c>
      <c r="K1908" s="1" t="str">
        <f>IF(Table1[[#This Row],[Column1]]="","",VLOOKUP(A1908,COPOMs!B:K,10)+prêmio_de_risco)</f>
        <v/>
      </c>
      <c r="L1908" s="3" t="str">
        <f>IF(Table1[[#This Row],[Tesouro Selic: Cenário 3]]="","",(K1908+1)^(1/252))</f>
        <v/>
      </c>
      <c r="M1908" s="2" t="str">
        <f>IF(Table1[[#This Row],[Column8]]="","",(1+M1907)*(L1908)-1)</f>
        <v/>
      </c>
    </row>
    <row r="1909" spans="1:13" x14ac:dyDescent="0.25">
      <c r="A1909" s="15" t="str">
        <f t="shared" si="58"/>
        <v/>
      </c>
      <c r="B1909" s="25" t="str">
        <f t="shared" si="59"/>
        <v/>
      </c>
      <c r="C1909" s="3" t="str">
        <f>IF(Table1[[#This Row],[Tesouro Prefixado]]="","",(B1909+1)^(1/252))</f>
        <v/>
      </c>
      <c r="D1909" s="2" t="str">
        <f>IF(Table1[[#This Row],[Column2]]="","",(1+D1908)*(C1909)-1)</f>
        <v/>
      </c>
      <c r="E1909" s="1" t="str">
        <f>IF(Table1[[#This Row],[Column1]]="","",VLOOKUP(A1909,COPOMs!B:E,4)+prêmio_de_risco)</f>
        <v/>
      </c>
      <c r="F1909" s="3" t="str">
        <f>IF(Table1[[#This Row],[Tesouro Selic: Cenário 1]]="","",(E1909+1)^(1/252))</f>
        <v/>
      </c>
      <c r="G1909" s="2" t="str">
        <f>IF(Table1[[#This Row],[Column4]]="","",(1+G1908)*(F1909)-1)</f>
        <v/>
      </c>
      <c r="H1909" s="1" t="str">
        <f>IF(Table1[[#This Row],[Column1]]="","",VLOOKUP(A1909,COPOMs!B:H,7)+prêmio_de_risco)</f>
        <v/>
      </c>
      <c r="I1909" s="3" t="str">
        <f>IF(Table1[[#This Row],[Tesouro Selic: Cenário 2]]="","",(H1909+1)^(1/252))</f>
        <v/>
      </c>
      <c r="J1909" s="2" t="str">
        <f>IF(Table1[[#This Row],[Column6]]="","",(1+J1908)*(I1909)-1)</f>
        <v/>
      </c>
      <c r="K1909" s="1" t="str">
        <f>IF(Table1[[#This Row],[Column1]]="","",VLOOKUP(A1909,COPOMs!B:K,10)+prêmio_de_risco)</f>
        <v/>
      </c>
      <c r="L1909" s="3" t="str">
        <f>IF(Table1[[#This Row],[Tesouro Selic: Cenário 3]]="","",(K1909+1)^(1/252))</f>
        <v/>
      </c>
      <c r="M1909" s="2" t="str">
        <f>IF(Table1[[#This Row],[Column8]]="","",(1+M1908)*(L1909)-1)</f>
        <v/>
      </c>
    </row>
    <row r="1910" spans="1:13" x14ac:dyDescent="0.25">
      <c r="A1910" s="15" t="str">
        <f t="shared" si="58"/>
        <v/>
      </c>
      <c r="B1910" s="25" t="str">
        <f t="shared" si="59"/>
        <v/>
      </c>
      <c r="C1910" s="3" t="str">
        <f>IF(Table1[[#This Row],[Tesouro Prefixado]]="","",(B1910+1)^(1/252))</f>
        <v/>
      </c>
      <c r="D1910" s="2" t="str">
        <f>IF(Table1[[#This Row],[Column2]]="","",(1+D1909)*(C1910)-1)</f>
        <v/>
      </c>
      <c r="E1910" s="1" t="str">
        <f>IF(Table1[[#This Row],[Column1]]="","",VLOOKUP(A1910,COPOMs!B:E,4)+prêmio_de_risco)</f>
        <v/>
      </c>
      <c r="F1910" s="3" t="str">
        <f>IF(Table1[[#This Row],[Tesouro Selic: Cenário 1]]="","",(E1910+1)^(1/252))</f>
        <v/>
      </c>
      <c r="G1910" s="2" t="str">
        <f>IF(Table1[[#This Row],[Column4]]="","",(1+G1909)*(F1910)-1)</f>
        <v/>
      </c>
      <c r="H1910" s="1" t="str">
        <f>IF(Table1[[#This Row],[Column1]]="","",VLOOKUP(A1910,COPOMs!B:H,7)+prêmio_de_risco)</f>
        <v/>
      </c>
      <c r="I1910" s="3" t="str">
        <f>IF(Table1[[#This Row],[Tesouro Selic: Cenário 2]]="","",(H1910+1)^(1/252))</f>
        <v/>
      </c>
      <c r="J1910" s="2" t="str">
        <f>IF(Table1[[#This Row],[Column6]]="","",(1+J1909)*(I1910)-1)</f>
        <v/>
      </c>
      <c r="K1910" s="1" t="str">
        <f>IF(Table1[[#This Row],[Column1]]="","",VLOOKUP(A1910,COPOMs!B:K,10)+prêmio_de_risco)</f>
        <v/>
      </c>
      <c r="L1910" s="3" t="str">
        <f>IF(Table1[[#This Row],[Tesouro Selic: Cenário 3]]="","",(K1910+1)^(1/252))</f>
        <v/>
      </c>
      <c r="M1910" s="2" t="str">
        <f>IF(Table1[[#This Row],[Column8]]="","",(1+M1909)*(L1910)-1)</f>
        <v/>
      </c>
    </row>
    <row r="1911" spans="1:13" x14ac:dyDescent="0.25">
      <c r="A1911" s="15" t="str">
        <f t="shared" si="58"/>
        <v/>
      </c>
      <c r="B1911" s="25" t="str">
        <f t="shared" si="59"/>
        <v/>
      </c>
      <c r="C1911" s="3" t="str">
        <f>IF(Table1[[#This Row],[Tesouro Prefixado]]="","",(B1911+1)^(1/252))</f>
        <v/>
      </c>
      <c r="D1911" s="2" t="str">
        <f>IF(Table1[[#This Row],[Column2]]="","",(1+D1910)*(C1911)-1)</f>
        <v/>
      </c>
      <c r="E1911" s="1" t="str">
        <f>IF(Table1[[#This Row],[Column1]]="","",VLOOKUP(A1911,COPOMs!B:E,4)+prêmio_de_risco)</f>
        <v/>
      </c>
      <c r="F1911" s="3" t="str">
        <f>IF(Table1[[#This Row],[Tesouro Selic: Cenário 1]]="","",(E1911+1)^(1/252))</f>
        <v/>
      </c>
      <c r="G1911" s="2" t="str">
        <f>IF(Table1[[#This Row],[Column4]]="","",(1+G1910)*(F1911)-1)</f>
        <v/>
      </c>
      <c r="H1911" s="1" t="str">
        <f>IF(Table1[[#This Row],[Column1]]="","",VLOOKUP(A1911,COPOMs!B:H,7)+prêmio_de_risco)</f>
        <v/>
      </c>
      <c r="I1911" s="3" t="str">
        <f>IF(Table1[[#This Row],[Tesouro Selic: Cenário 2]]="","",(H1911+1)^(1/252))</f>
        <v/>
      </c>
      <c r="J1911" s="2" t="str">
        <f>IF(Table1[[#This Row],[Column6]]="","",(1+J1910)*(I1911)-1)</f>
        <v/>
      </c>
      <c r="K1911" s="1" t="str">
        <f>IF(Table1[[#This Row],[Column1]]="","",VLOOKUP(A1911,COPOMs!B:K,10)+prêmio_de_risco)</f>
        <v/>
      </c>
      <c r="L1911" s="3" t="str">
        <f>IF(Table1[[#This Row],[Tesouro Selic: Cenário 3]]="","",(K1911+1)^(1/252))</f>
        <v/>
      </c>
      <c r="M1911" s="2" t="str">
        <f>IF(Table1[[#This Row],[Column8]]="","",(1+M1910)*(L1911)-1)</f>
        <v/>
      </c>
    </row>
    <row r="1912" spans="1:13" x14ac:dyDescent="0.25">
      <c r="A1912" s="15" t="str">
        <f t="shared" si="58"/>
        <v/>
      </c>
      <c r="B1912" s="25" t="str">
        <f t="shared" si="59"/>
        <v/>
      </c>
      <c r="C1912" s="3" t="str">
        <f>IF(Table1[[#This Row],[Tesouro Prefixado]]="","",(B1912+1)^(1/252))</f>
        <v/>
      </c>
      <c r="D1912" s="2" t="str">
        <f>IF(Table1[[#This Row],[Column2]]="","",(1+D1911)*(C1912)-1)</f>
        <v/>
      </c>
      <c r="E1912" s="1" t="str">
        <f>IF(Table1[[#This Row],[Column1]]="","",VLOOKUP(A1912,COPOMs!B:E,4)+prêmio_de_risco)</f>
        <v/>
      </c>
      <c r="F1912" s="3" t="str">
        <f>IF(Table1[[#This Row],[Tesouro Selic: Cenário 1]]="","",(E1912+1)^(1/252))</f>
        <v/>
      </c>
      <c r="G1912" s="2" t="str">
        <f>IF(Table1[[#This Row],[Column4]]="","",(1+G1911)*(F1912)-1)</f>
        <v/>
      </c>
      <c r="H1912" s="1" t="str">
        <f>IF(Table1[[#This Row],[Column1]]="","",VLOOKUP(A1912,COPOMs!B:H,7)+prêmio_de_risco)</f>
        <v/>
      </c>
      <c r="I1912" s="3" t="str">
        <f>IF(Table1[[#This Row],[Tesouro Selic: Cenário 2]]="","",(H1912+1)^(1/252))</f>
        <v/>
      </c>
      <c r="J1912" s="2" t="str">
        <f>IF(Table1[[#This Row],[Column6]]="","",(1+J1911)*(I1912)-1)</f>
        <v/>
      </c>
      <c r="K1912" s="1" t="str">
        <f>IF(Table1[[#This Row],[Column1]]="","",VLOOKUP(A1912,COPOMs!B:K,10)+prêmio_de_risco)</f>
        <v/>
      </c>
      <c r="L1912" s="3" t="str">
        <f>IF(Table1[[#This Row],[Tesouro Selic: Cenário 3]]="","",(K1912+1)^(1/252))</f>
        <v/>
      </c>
      <c r="M1912" s="2" t="str">
        <f>IF(Table1[[#This Row],[Column8]]="","",(1+M1911)*(L1912)-1)</f>
        <v/>
      </c>
    </row>
    <row r="1913" spans="1:13" x14ac:dyDescent="0.25">
      <c r="A1913" s="15" t="str">
        <f t="shared" si="58"/>
        <v/>
      </c>
      <c r="B1913" s="25" t="str">
        <f t="shared" si="59"/>
        <v/>
      </c>
      <c r="C1913" s="3" t="str">
        <f>IF(Table1[[#This Row],[Tesouro Prefixado]]="","",(B1913+1)^(1/252))</f>
        <v/>
      </c>
      <c r="D1913" s="2" t="str">
        <f>IF(Table1[[#This Row],[Column2]]="","",(1+D1912)*(C1913)-1)</f>
        <v/>
      </c>
      <c r="E1913" s="1" t="str">
        <f>IF(Table1[[#This Row],[Column1]]="","",VLOOKUP(A1913,COPOMs!B:E,4)+prêmio_de_risco)</f>
        <v/>
      </c>
      <c r="F1913" s="3" t="str">
        <f>IF(Table1[[#This Row],[Tesouro Selic: Cenário 1]]="","",(E1913+1)^(1/252))</f>
        <v/>
      </c>
      <c r="G1913" s="2" t="str">
        <f>IF(Table1[[#This Row],[Column4]]="","",(1+G1912)*(F1913)-1)</f>
        <v/>
      </c>
      <c r="H1913" s="1" t="str">
        <f>IF(Table1[[#This Row],[Column1]]="","",VLOOKUP(A1913,COPOMs!B:H,7)+prêmio_de_risco)</f>
        <v/>
      </c>
      <c r="I1913" s="3" t="str">
        <f>IF(Table1[[#This Row],[Tesouro Selic: Cenário 2]]="","",(H1913+1)^(1/252))</f>
        <v/>
      </c>
      <c r="J1913" s="2" t="str">
        <f>IF(Table1[[#This Row],[Column6]]="","",(1+J1912)*(I1913)-1)</f>
        <v/>
      </c>
      <c r="K1913" s="1" t="str">
        <f>IF(Table1[[#This Row],[Column1]]="","",VLOOKUP(A1913,COPOMs!B:K,10)+prêmio_de_risco)</f>
        <v/>
      </c>
      <c r="L1913" s="3" t="str">
        <f>IF(Table1[[#This Row],[Tesouro Selic: Cenário 3]]="","",(K1913+1)^(1/252))</f>
        <v/>
      </c>
      <c r="M1913" s="2" t="str">
        <f>IF(Table1[[#This Row],[Column8]]="","",(1+M1912)*(L1913)-1)</f>
        <v/>
      </c>
    </row>
    <row r="1914" spans="1:13" x14ac:dyDescent="0.25">
      <c r="A1914" s="15" t="str">
        <f t="shared" si="58"/>
        <v/>
      </c>
      <c r="B1914" s="25" t="str">
        <f t="shared" si="59"/>
        <v/>
      </c>
      <c r="C1914" s="3" t="str">
        <f>IF(Table1[[#This Row],[Tesouro Prefixado]]="","",(B1914+1)^(1/252))</f>
        <v/>
      </c>
      <c r="D1914" s="2" t="str">
        <f>IF(Table1[[#This Row],[Column2]]="","",(1+D1913)*(C1914)-1)</f>
        <v/>
      </c>
      <c r="E1914" s="1" t="str">
        <f>IF(Table1[[#This Row],[Column1]]="","",VLOOKUP(A1914,COPOMs!B:E,4)+prêmio_de_risco)</f>
        <v/>
      </c>
      <c r="F1914" s="3" t="str">
        <f>IF(Table1[[#This Row],[Tesouro Selic: Cenário 1]]="","",(E1914+1)^(1/252))</f>
        <v/>
      </c>
      <c r="G1914" s="2" t="str">
        <f>IF(Table1[[#This Row],[Column4]]="","",(1+G1913)*(F1914)-1)</f>
        <v/>
      </c>
      <c r="H1914" s="1" t="str">
        <f>IF(Table1[[#This Row],[Column1]]="","",VLOOKUP(A1914,COPOMs!B:H,7)+prêmio_de_risco)</f>
        <v/>
      </c>
      <c r="I1914" s="3" t="str">
        <f>IF(Table1[[#This Row],[Tesouro Selic: Cenário 2]]="","",(H1914+1)^(1/252))</f>
        <v/>
      </c>
      <c r="J1914" s="2" t="str">
        <f>IF(Table1[[#This Row],[Column6]]="","",(1+J1913)*(I1914)-1)</f>
        <v/>
      </c>
      <c r="K1914" s="1" t="str">
        <f>IF(Table1[[#This Row],[Column1]]="","",VLOOKUP(A1914,COPOMs!B:K,10)+prêmio_de_risco)</f>
        <v/>
      </c>
      <c r="L1914" s="3" t="str">
        <f>IF(Table1[[#This Row],[Tesouro Selic: Cenário 3]]="","",(K1914+1)^(1/252))</f>
        <v/>
      </c>
      <c r="M1914" s="2" t="str">
        <f>IF(Table1[[#This Row],[Column8]]="","",(1+M1913)*(L1914)-1)</f>
        <v/>
      </c>
    </row>
    <row r="1915" spans="1:13" x14ac:dyDescent="0.25">
      <c r="A1915" s="15" t="str">
        <f t="shared" si="58"/>
        <v/>
      </c>
      <c r="B1915" s="25" t="str">
        <f t="shared" si="59"/>
        <v/>
      </c>
      <c r="C1915" s="3" t="str">
        <f>IF(Table1[[#This Row],[Tesouro Prefixado]]="","",(B1915+1)^(1/252))</f>
        <v/>
      </c>
      <c r="D1915" s="2" t="str">
        <f>IF(Table1[[#This Row],[Column2]]="","",(1+D1914)*(C1915)-1)</f>
        <v/>
      </c>
      <c r="E1915" s="1" t="str">
        <f>IF(Table1[[#This Row],[Column1]]="","",VLOOKUP(A1915,COPOMs!B:E,4)+prêmio_de_risco)</f>
        <v/>
      </c>
      <c r="F1915" s="3" t="str">
        <f>IF(Table1[[#This Row],[Tesouro Selic: Cenário 1]]="","",(E1915+1)^(1/252))</f>
        <v/>
      </c>
      <c r="G1915" s="2" t="str">
        <f>IF(Table1[[#This Row],[Column4]]="","",(1+G1914)*(F1915)-1)</f>
        <v/>
      </c>
      <c r="H1915" s="1" t="str">
        <f>IF(Table1[[#This Row],[Column1]]="","",VLOOKUP(A1915,COPOMs!B:H,7)+prêmio_de_risco)</f>
        <v/>
      </c>
      <c r="I1915" s="3" t="str">
        <f>IF(Table1[[#This Row],[Tesouro Selic: Cenário 2]]="","",(H1915+1)^(1/252))</f>
        <v/>
      </c>
      <c r="J1915" s="2" t="str">
        <f>IF(Table1[[#This Row],[Column6]]="","",(1+J1914)*(I1915)-1)</f>
        <v/>
      </c>
      <c r="K1915" s="1" t="str">
        <f>IF(Table1[[#This Row],[Column1]]="","",VLOOKUP(A1915,COPOMs!B:K,10)+prêmio_de_risco)</f>
        <v/>
      </c>
      <c r="L1915" s="3" t="str">
        <f>IF(Table1[[#This Row],[Tesouro Selic: Cenário 3]]="","",(K1915+1)^(1/252))</f>
        <v/>
      </c>
      <c r="M1915" s="2" t="str">
        <f>IF(Table1[[#This Row],[Column8]]="","",(1+M1914)*(L1915)-1)</f>
        <v/>
      </c>
    </row>
    <row r="1916" spans="1:13" x14ac:dyDescent="0.25">
      <c r="A1916" s="15" t="str">
        <f t="shared" si="58"/>
        <v/>
      </c>
      <c r="B1916" s="25" t="str">
        <f t="shared" si="59"/>
        <v/>
      </c>
      <c r="C1916" s="3" t="str">
        <f>IF(Table1[[#This Row],[Tesouro Prefixado]]="","",(B1916+1)^(1/252))</f>
        <v/>
      </c>
      <c r="D1916" s="2" t="str">
        <f>IF(Table1[[#This Row],[Column2]]="","",(1+D1915)*(C1916)-1)</f>
        <v/>
      </c>
      <c r="E1916" s="1" t="str">
        <f>IF(Table1[[#This Row],[Column1]]="","",VLOOKUP(A1916,COPOMs!B:E,4)+prêmio_de_risco)</f>
        <v/>
      </c>
      <c r="F1916" s="3" t="str">
        <f>IF(Table1[[#This Row],[Tesouro Selic: Cenário 1]]="","",(E1916+1)^(1/252))</f>
        <v/>
      </c>
      <c r="G1916" s="2" t="str">
        <f>IF(Table1[[#This Row],[Column4]]="","",(1+G1915)*(F1916)-1)</f>
        <v/>
      </c>
      <c r="H1916" s="1" t="str">
        <f>IF(Table1[[#This Row],[Column1]]="","",VLOOKUP(A1916,COPOMs!B:H,7)+prêmio_de_risco)</f>
        <v/>
      </c>
      <c r="I1916" s="3" t="str">
        <f>IF(Table1[[#This Row],[Tesouro Selic: Cenário 2]]="","",(H1916+1)^(1/252))</f>
        <v/>
      </c>
      <c r="J1916" s="2" t="str">
        <f>IF(Table1[[#This Row],[Column6]]="","",(1+J1915)*(I1916)-1)</f>
        <v/>
      </c>
      <c r="K1916" s="1" t="str">
        <f>IF(Table1[[#This Row],[Column1]]="","",VLOOKUP(A1916,COPOMs!B:K,10)+prêmio_de_risco)</f>
        <v/>
      </c>
      <c r="L1916" s="3" t="str">
        <f>IF(Table1[[#This Row],[Tesouro Selic: Cenário 3]]="","",(K1916+1)^(1/252))</f>
        <v/>
      </c>
      <c r="M1916" s="2" t="str">
        <f>IF(Table1[[#This Row],[Column8]]="","",(1+M1915)*(L1916)-1)</f>
        <v/>
      </c>
    </row>
    <row r="1917" spans="1:13" x14ac:dyDescent="0.25">
      <c r="A1917" s="15" t="str">
        <f t="shared" si="58"/>
        <v/>
      </c>
      <c r="B1917" s="25" t="str">
        <f t="shared" si="59"/>
        <v/>
      </c>
      <c r="C1917" s="3" t="str">
        <f>IF(Table1[[#This Row],[Tesouro Prefixado]]="","",(B1917+1)^(1/252))</f>
        <v/>
      </c>
      <c r="D1917" s="2" t="str">
        <f>IF(Table1[[#This Row],[Column2]]="","",(1+D1916)*(C1917)-1)</f>
        <v/>
      </c>
      <c r="E1917" s="1" t="str">
        <f>IF(Table1[[#This Row],[Column1]]="","",VLOOKUP(A1917,COPOMs!B:E,4)+prêmio_de_risco)</f>
        <v/>
      </c>
      <c r="F1917" s="3" t="str">
        <f>IF(Table1[[#This Row],[Tesouro Selic: Cenário 1]]="","",(E1917+1)^(1/252))</f>
        <v/>
      </c>
      <c r="G1917" s="2" t="str">
        <f>IF(Table1[[#This Row],[Column4]]="","",(1+G1916)*(F1917)-1)</f>
        <v/>
      </c>
      <c r="H1917" s="1" t="str">
        <f>IF(Table1[[#This Row],[Column1]]="","",VLOOKUP(A1917,COPOMs!B:H,7)+prêmio_de_risco)</f>
        <v/>
      </c>
      <c r="I1917" s="3" t="str">
        <f>IF(Table1[[#This Row],[Tesouro Selic: Cenário 2]]="","",(H1917+1)^(1/252))</f>
        <v/>
      </c>
      <c r="J1917" s="2" t="str">
        <f>IF(Table1[[#This Row],[Column6]]="","",(1+J1916)*(I1917)-1)</f>
        <v/>
      </c>
      <c r="K1917" s="1" t="str">
        <f>IF(Table1[[#This Row],[Column1]]="","",VLOOKUP(A1917,COPOMs!B:K,10)+prêmio_de_risco)</f>
        <v/>
      </c>
      <c r="L1917" s="3" t="str">
        <f>IF(Table1[[#This Row],[Tesouro Selic: Cenário 3]]="","",(K1917+1)^(1/252))</f>
        <v/>
      </c>
      <c r="M1917" s="2" t="str">
        <f>IF(Table1[[#This Row],[Column8]]="","",(1+M1916)*(L1917)-1)</f>
        <v/>
      </c>
    </row>
    <row r="1918" spans="1:13" x14ac:dyDescent="0.25">
      <c r="A1918" s="15" t="str">
        <f t="shared" si="58"/>
        <v/>
      </c>
      <c r="B1918" s="25" t="str">
        <f t="shared" si="59"/>
        <v/>
      </c>
      <c r="C1918" s="3" t="str">
        <f>IF(Table1[[#This Row],[Tesouro Prefixado]]="","",(B1918+1)^(1/252))</f>
        <v/>
      </c>
      <c r="D1918" s="2" t="str">
        <f>IF(Table1[[#This Row],[Column2]]="","",(1+D1917)*(C1918)-1)</f>
        <v/>
      </c>
      <c r="E1918" s="1" t="str">
        <f>IF(Table1[[#This Row],[Column1]]="","",VLOOKUP(A1918,COPOMs!B:E,4)+prêmio_de_risco)</f>
        <v/>
      </c>
      <c r="F1918" s="3" t="str">
        <f>IF(Table1[[#This Row],[Tesouro Selic: Cenário 1]]="","",(E1918+1)^(1/252))</f>
        <v/>
      </c>
      <c r="G1918" s="2" t="str">
        <f>IF(Table1[[#This Row],[Column4]]="","",(1+G1917)*(F1918)-1)</f>
        <v/>
      </c>
      <c r="H1918" s="1" t="str">
        <f>IF(Table1[[#This Row],[Column1]]="","",VLOOKUP(A1918,COPOMs!B:H,7)+prêmio_de_risco)</f>
        <v/>
      </c>
      <c r="I1918" s="3" t="str">
        <f>IF(Table1[[#This Row],[Tesouro Selic: Cenário 2]]="","",(H1918+1)^(1/252))</f>
        <v/>
      </c>
      <c r="J1918" s="2" t="str">
        <f>IF(Table1[[#This Row],[Column6]]="","",(1+J1917)*(I1918)-1)</f>
        <v/>
      </c>
      <c r="K1918" s="1" t="str">
        <f>IF(Table1[[#This Row],[Column1]]="","",VLOOKUP(A1918,COPOMs!B:K,10)+prêmio_de_risco)</f>
        <v/>
      </c>
      <c r="L1918" s="3" t="str">
        <f>IF(Table1[[#This Row],[Tesouro Selic: Cenário 3]]="","",(K1918+1)^(1/252))</f>
        <v/>
      </c>
      <c r="M1918" s="2" t="str">
        <f>IF(Table1[[#This Row],[Column8]]="","",(1+M1917)*(L1918)-1)</f>
        <v/>
      </c>
    </row>
    <row r="1919" spans="1:13" x14ac:dyDescent="0.25">
      <c r="A1919" s="15" t="str">
        <f t="shared" si="58"/>
        <v/>
      </c>
      <c r="B1919" s="25" t="str">
        <f t="shared" si="59"/>
        <v/>
      </c>
      <c r="C1919" s="3" t="str">
        <f>IF(Table1[[#This Row],[Tesouro Prefixado]]="","",(B1919+1)^(1/252))</f>
        <v/>
      </c>
      <c r="D1919" s="2" t="str">
        <f>IF(Table1[[#This Row],[Column2]]="","",(1+D1918)*(C1919)-1)</f>
        <v/>
      </c>
      <c r="E1919" s="1" t="str">
        <f>IF(Table1[[#This Row],[Column1]]="","",VLOOKUP(A1919,COPOMs!B:E,4)+prêmio_de_risco)</f>
        <v/>
      </c>
      <c r="F1919" s="3" t="str">
        <f>IF(Table1[[#This Row],[Tesouro Selic: Cenário 1]]="","",(E1919+1)^(1/252))</f>
        <v/>
      </c>
      <c r="G1919" s="2" t="str">
        <f>IF(Table1[[#This Row],[Column4]]="","",(1+G1918)*(F1919)-1)</f>
        <v/>
      </c>
      <c r="H1919" s="1" t="str">
        <f>IF(Table1[[#This Row],[Column1]]="","",VLOOKUP(A1919,COPOMs!B:H,7)+prêmio_de_risco)</f>
        <v/>
      </c>
      <c r="I1919" s="3" t="str">
        <f>IF(Table1[[#This Row],[Tesouro Selic: Cenário 2]]="","",(H1919+1)^(1/252))</f>
        <v/>
      </c>
      <c r="J1919" s="2" t="str">
        <f>IF(Table1[[#This Row],[Column6]]="","",(1+J1918)*(I1919)-1)</f>
        <v/>
      </c>
      <c r="K1919" s="1" t="str">
        <f>IF(Table1[[#This Row],[Column1]]="","",VLOOKUP(A1919,COPOMs!B:K,10)+prêmio_de_risco)</f>
        <v/>
      </c>
      <c r="L1919" s="3" t="str">
        <f>IF(Table1[[#This Row],[Tesouro Selic: Cenário 3]]="","",(K1919+1)^(1/252))</f>
        <v/>
      </c>
      <c r="M1919" s="2" t="str">
        <f>IF(Table1[[#This Row],[Column8]]="","",(1+M1918)*(L1919)-1)</f>
        <v/>
      </c>
    </row>
    <row r="1920" spans="1:13" x14ac:dyDescent="0.25">
      <c r="A1920" s="15" t="str">
        <f t="shared" si="58"/>
        <v/>
      </c>
      <c r="B1920" s="25" t="str">
        <f t="shared" si="59"/>
        <v/>
      </c>
      <c r="C1920" s="3" t="str">
        <f>IF(Table1[[#This Row],[Tesouro Prefixado]]="","",(B1920+1)^(1/252))</f>
        <v/>
      </c>
      <c r="D1920" s="2" t="str">
        <f>IF(Table1[[#This Row],[Column2]]="","",(1+D1919)*(C1920)-1)</f>
        <v/>
      </c>
      <c r="E1920" s="1" t="str">
        <f>IF(Table1[[#This Row],[Column1]]="","",VLOOKUP(A1920,COPOMs!B:E,4)+prêmio_de_risco)</f>
        <v/>
      </c>
      <c r="F1920" s="3" t="str">
        <f>IF(Table1[[#This Row],[Tesouro Selic: Cenário 1]]="","",(E1920+1)^(1/252))</f>
        <v/>
      </c>
      <c r="G1920" s="2" t="str">
        <f>IF(Table1[[#This Row],[Column4]]="","",(1+G1919)*(F1920)-1)</f>
        <v/>
      </c>
      <c r="H1920" s="1" t="str">
        <f>IF(Table1[[#This Row],[Column1]]="","",VLOOKUP(A1920,COPOMs!B:H,7)+prêmio_de_risco)</f>
        <v/>
      </c>
      <c r="I1920" s="3" t="str">
        <f>IF(Table1[[#This Row],[Tesouro Selic: Cenário 2]]="","",(H1920+1)^(1/252))</f>
        <v/>
      </c>
      <c r="J1920" s="2" t="str">
        <f>IF(Table1[[#This Row],[Column6]]="","",(1+J1919)*(I1920)-1)</f>
        <v/>
      </c>
      <c r="K1920" s="1" t="str">
        <f>IF(Table1[[#This Row],[Column1]]="","",VLOOKUP(A1920,COPOMs!B:K,10)+prêmio_de_risco)</f>
        <v/>
      </c>
      <c r="L1920" s="3" t="str">
        <f>IF(Table1[[#This Row],[Tesouro Selic: Cenário 3]]="","",(K1920+1)^(1/252))</f>
        <v/>
      </c>
      <c r="M1920" s="2" t="str">
        <f>IF(Table1[[#This Row],[Column8]]="","",(1+M1919)*(L1920)-1)</f>
        <v/>
      </c>
    </row>
    <row r="1921" spans="1:13" x14ac:dyDescent="0.25">
      <c r="A1921" s="15" t="str">
        <f t="shared" si="58"/>
        <v/>
      </c>
      <c r="B1921" s="25" t="str">
        <f t="shared" si="59"/>
        <v/>
      </c>
      <c r="C1921" s="3" t="str">
        <f>IF(Table1[[#This Row],[Tesouro Prefixado]]="","",(B1921+1)^(1/252))</f>
        <v/>
      </c>
      <c r="D1921" s="2" t="str">
        <f>IF(Table1[[#This Row],[Column2]]="","",(1+D1920)*(C1921)-1)</f>
        <v/>
      </c>
      <c r="E1921" s="1" t="str">
        <f>IF(Table1[[#This Row],[Column1]]="","",VLOOKUP(A1921,COPOMs!B:E,4)+prêmio_de_risco)</f>
        <v/>
      </c>
      <c r="F1921" s="3" t="str">
        <f>IF(Table1[[#This Row],[Tesouro Selic: Cenário 1]]="","",(E1921+1)^(1/252))</f>
        <v/>
      </c>
      <c r="G1921" s="2" t="str">
        <f>IF(Table1[[#This Row],[Column4]]="","",(1+G1920)*(F1921)-1)</f>
        <v/>
      </c>
      <c r="H1921" s="1" t="str">
        <f>IF(Table1[[#This Row],[Column1]]="","",VLOOKUP(A1921,COPOMs!B:H,7)+prêmio_de_risco)</f>
        <v/>
      </c>
      <c r="I1921" s="3" t="str">
        <f>IF(Table1[[#This Row],[Tesouro Selic: Cenário 2]]="","",(H1921+1)^(1/252))</f>
        <v/>
      </c>
      <c r="J1921" s="2" t="str">
        <f>IF(Table1[[#This Row],[Column6]]="","",(1+J1920)*(I1921)-1)</f>
        <v/>
      </c>
      <c r="K1921" s="1" t="str">
        <f>IF(Table1[[#This Row],[Column1]]="","",VLOOKUP(A1921,COPOMs!B:K,10)+prêmio_de_risco)</f>
        <v/>
      </c>
      <c r="L1921" s="3" t="str">
        <f>IF(Table1[[#This Row],[Tesouro Selic: Cenário 3]]="","",(K1921+1)^(1/252))</f>
        <v/>
      </c>
      <c r="M1921" s="2" t="str">
        <f>IF(Table1[[#This Row],[Column8]]="","",(1+M1920)*(L1921)-1)</f>
        <v/>
      </c>
    </row>
    <row r="1922" spans="1:13" x14ac:dyDescent="0.25">
      <c r="A1922" s="15" t="str">
        <f t="shared" si="58"/>
        <v/>
      </c>
      <c r="B1922" s="25" t="str">
        <f t="shared" si="59"/>
        <v/>
      </c>
      <c r="C1922" s="3" t="str">
        <f>IF(Table1[[#This Row],[Tesouro Prefixado]]="","",(B1922+1)^(1/252))</f>
        <v/>
      </c>
      <c r="D1922" s="2" t="str">
        <f>IF(Table1[[#This Row],[Column2]]="","",(1+D1921)*(C1922)-1)</f>
        <v/>
      </c>
      <c r="E1922" s="1" t="str">
        <f>IF(Table1[[#This Row],[Column1]]="","",VLOOKUP(A1922,COPOMs!B:E,4)+prêmio_de_risco)</f>
        <v/>
      </c>
      <c r="F1922" s="3" t="str">
        <f>IF(Table1[[#This Row],[Tesouro Selic: Cenário 1]]="","",(E1922+1)^(1/252))</f>
        <v/>
      </c>
      <c r="G1922" s="2" t="str">
        <f>IF(Table1[[#This Row],[Column4]]="","",(1+G1921)*(F1922)-1)</f>
        <v/>
      </c>
      <c r="H1922" s="1" t="str">
        <f>IF(Table1[[#This Row],[Column1]]="","",VLOOKUP(A1922,COPOMs!B:H,7)+prêmio_de_risco)</f>
        <v/>
      </c>
      <c r="I1922" s="3" t="str">
        <f>IF(Table1[[#This Row],[Tesouro Selic: Cenário 2]]="","",(H1922+1)^(1/252))</f>
        <v/>
      </c>
      <c r="J1922" s="2" t="str">
        <f>IF(Table1[[#This Row],[Column6]]="","",(1+J1921)*(I1922)-1)</f>
        <v/>
      </c>
      <c r="K1922" s="1" t="str">
        <f>IF(Table1[[#This Row],[Column1]]="","",VLOOKUP(A1922,COPOMs!B:K,10)+prêmio_de_risco)</f>
        <v/>
      </c>
      <c r="L1922" s="3" t="str">
        <f>IF(Table1[[#This Row],[Tesouro Selic: Cenário 3]]="","",(K1922+1)^(1/252))</f>
        <v/>
      </c>
      <c r="M1922" s="2" t="str">
        <f>IF(Table1[[#This Row],[Column8]]="","",(1+M1921)*(L1922)-1)</f>
        <v/>
      </c>
    </row>
    <row r="1923" spans="1:13" x14ac:dyDescent="0.25">
      <c r="A1923" s="15" t="str">
        <f t="shared" ref="A1923:A1986" si="60">IFERROR(IF(WORKDAY(A1922,1,feriados)&lt;=vencimento,WORKDAY(A1922,1,feriados),""),"")</f>
        <v/>
      </c>
      <c r="B1923" s="25" t="str">
        <f t="shared" ref="B1923:B1986" si="61">IF(A1923="","",taxa_pré)</f>
        <v/>
      </c>
      <c r="C1923" s="3" t="str">
        <f>IF(Table1[[#This Row],[Tesouro Prefixado]]="","",(B1923+1)^(1/252))</f>
        <v/>
      </c>
      <c r="D1923" s="2" t="str">
        <f>IF(Table1[[#This Row],[Column2]]="","",(1+D1922)*(C1923)-1)</f>
        <v/>
      </c>
      <c r="E1923" s="1" t="str">
        <f>IF(Table1[[#This Row],[Column1]]="","",VLOOKUP(A1923,COPOMs!B:E,4)+prêmio_de_risco)</f>
        <v/>
      </c>
      <c r="F1923" s="3" t="str">
        <f>IF(Table1[[#This Row],[Tesouro Selic: Cenário 1]]="","",(E1923+1)^(1/252))</f>
        <v/>
      </c>
      <c r="G1923" s="2" t="str">
        <f>IF(Table1[[#This Row],[Column4]]="","",(1+G1922)*(F1923)-1)</f>
        <v/>
      </c>
      <c r="H1923" s="1" t="str">
        <f>IF(Table1[[#This Row],[Column1]]="","",VLOOKUP(A1923,COPOMs!B:H,7)+prêmio_de_risco)</f>
        <v/>
      </c>
      <c r="I1923" s="3" t="str">
        <f>IF(Table1[[#This Row],[Tesouro Selic: Cenário 2]]="","",(H1923+1)^(1/252))</f>
        <v/>
      </c>
      <c r="J1923" s="2" t="str">
        <f>IF(Table1[[#This Row],[Column6]]="","",(1+J1922)*(I1923)-1)</f>
        <v/>
      </c>
      <c r="K1923" s="1" t="str">
        <f>IF(Table1[[#This Row],[Column1]]="","",VLOOKUP(A1923,COPOMs!B:K,10)+prêmio_de_risco)</f>
        <v/>
      </c>
      <c r="L1923" s="3" t="str">
        <f>IF(Table1[[#This Row],[Tesouro Selic: Cenário 3]]="","",(K1923+1)^(1/252))</f>
        <v/>
      </c>
      <c r="M1923" s="2" t="str">
        <f>IF(Table1[[#This Row],[Column8]]="","",(1+M1922)*(L1923)-1)</f>
        <v/>
      </c>
    </row>
    <row r="1924" spans="1:13" x14ac:dyDescent="0.25">
      <c r="A1924" s="15" t="str">
        <f t="shared" si="60"/>
        <v/>
      </c>
      <c r="B1924" s="25" t="str">
        <f t="shared" si="61"/>
        <v/>
      </c>
      <c r="C1924" s="3" t="str">
        <f>IF(Table1[[#This Row],[Tesouro Prefixado]]="","",(B1924+1)^(1/252))</f>
        <v/>
      </c>
      <c r="D1924" s="2" t="str">
        <f>IF(Table1[[#This Row],[Column2]]="","",(1+D1923)*(C1924)-1)</f>
        <v/>
      </c>
      <c r="E1924" s="1" t="str">
        <f>IF(Table1[[#This Row],[Column1]]="","",VLOOKUP(A1924,COPOMs!B:E,4)+prêmio_de_risco)</f>
        <v/>
      </c>
      <c r="F1924" s="3" t="str">
        <f>IF(Table1[[#This Row],[Tesouro Selic: Cenário 1]]="","",(E1924+1)^(1/252))</f>
        <v/>
      </c>
      <c r="G1924" s="2" t="str">
        <f>IF(Table1[[#This Row],[Column4]]="","",(1+G1923)*(F1924)-1)</f>
        <v/>
      </c>
      <c r="H1924" s="1" t="str">
        <f>IF(Table1[[#This Row],[Column1]]="","",VLOOKUP(A1924,COPOMs!B:H,7)+prêmio_de_risco)</f>
        <v/>
      </c>
      <c r="I1924" s="3" t="str">
        <f>IF(Table1[[#This Row],[Tesouro Selic: Cenário 2]]="","",(H1924+1)^(1/252))</f>
        <v/>
      </c>
      <c r="J1924" s="2" t="str">
        <f>IF(Table1[[#This Row],[Column6]]="","",(1+J1923)*(I1924)-1)</f>
        <v/>
      </c>
      <c r="K1924" s="1" t="str">
        <f>IF(Table1[[#This Row],[Column1]]="","",VLOOKUP(A1924,COPOMs!B:K,10)+prêmio_de_risco)</f>
        <v/>
      </c>
      <c r="L1924" s="3" t="str">
        <f>IF(Table1[[#This Row],[Tesouro Selic: Cenário 3]]="","",(K1924+1)^(1/252))</f>
        <v/>
      </c>
      <c r="M1924" s="2" t="str">
        <f>IF(Table1[[#This Row],[Column8]]="","",(1+M1923)*(L1924)-1)</f>
        <v/>
      </c>
    </row>
    <row r="1925" spans="1:13" x14ac:dyDescent="0.25">
      <c r="A1925" s="15" t="str">
        <f t="shared" si="60"/>
        <v/>
      </c>
      <c r="B1925" s="25" t="str">
        <f t="shared" si="61"/>
        <v/>
      </c>
      <c r="C1925" s="3" t="str">
        <f>IF(Table1[[#This Row],[Tesouro Prefixado]]="","",(B1925+1)^(1/252))</f>
        <v/>
      </c>
      <c r="D1925" s="2" t="str">
        <f>IF(Table1[[#This Row],[Column2]]="","",(1+D1924)*(C1925)-1)</f>
        <v/>
      </c>
      <c r="E1925" s="1" t="str">
        <f>IF(Table1[[#This Row],[Column1]]="","",VLOOKUP(A1925,COPOMs!B:E,4)+prêmio_de_risco)</f>
        <v/>
      </c>
      <c r="F1925" s="3" t="str">
        <f>IF(Table1[[#This Row],[Tesouro Selic: Cenário 1]]="","",(E1925+1)^(1/252))</f>
        <v/>
      </c>
      <c r="G1925" s="2" t="str">
        <f>IF(Table1[[#This Row],[Column4]]="","",(1+G1924)*(F1925)-1)</f>
        <v/>
      </c>
      <c r="H1925" s="1" t="str">
        <f>IF(Table1[[#This Row],[Column1]]="","",VLOOKUP(A1925,COPOMs!B:H,7)+prêmio_de_risco)</f>
        <v/>
      </c>
      <c r="I1925" s="3" t="str">
        <f>IF(Table1[[#This Row],[Tesouro Selic: Cenário 2]]="","",(H1925+1)^(1/252))</f>
        <v/>
      </c>
      <c r="J1925" s="2" t="str">
        <f>IF(Table1[[#This Row],[Column6]]="","",(1+J1924)*(I1925)-1)</f>
        <v/>
      </c>
      <c r="K1925" s="1" t="str">
        <f>IF(Table1[[#This Row],[Column1]]="","",VLOOKUP(A1925,COPOMs!B:K,10)+prêmio_de_risco)</f>
        <v/>
      </c>
      <c r="L1925" s="3" t="str">
        <f>IF(Table1[[#This Row],[Tesouro Selic: Cenário 3]]="","",(K1925+1)^(1/252))</f>
        <v/>
      </c>
      <c r="M1925" s="2" t="str">
        <f>IF(Table1[[#This Row],[Column8]]="","",(1+M1924)*(L1925)-1)</f>
        <v/>
      </c>
    </row>
    <row r="1926" spans="1:13" x14ac:dyDescent="0.25">
      <c r="A1926" s="15" t="str">
        <f t="shared" si="60"/>
        <v/>
      </c>
      <c r="B1926" s="25" t="str">
        <f t="shared" si="61"/>
        <v/>
      </c>
      <c r="C1926" s="3" t="str">
        <f>IF(Table1[[#This Row],[Tesouro Prefixado]]="","",(B1926+1)^(1/252))</f>
        <v/>
      </c>
      <c r="D1926" s="2" t="str">
        <f>IF(Table1[[#This Row],[Column2]]="","",(1+D1925)*(C1926)-1)</f>
        <v/>
      </c>
      <c r="E1926" s="1" t="str">
        <f>IF(Table1[[#This Row],[Column1]]="","",VLOOKUP(A1926,COPOMs!B:E,4)+prêmio_de_risco)</f>
        <v/>
      </c>
      <c r="F1926" s="3" t="str">
        <f>IF(Table1[[#This Row],[Tesouro Selic: Cenário 1]]="","",(E1926+1)^(1/252))</f>
        <v/>
      </c>
      <c r="G1926" s="2" t="str">
        <f>IF(Table1[[#This Row],[Column4]]="","",(1+G1925)*(F1926)-1)</f>
        <v/>
      </c>
      <c r="H1926" s="1" t="str">
        <f>IF(Table1[[#This Row],[Column1]]="","",VLOOKUP(A1926,COPOMs!B:H,7)+prêmio_de_risco)</f>
        <v/>
      </c>
      <c r="I1926" s="3" t="str">
        <f>IF(Table1[[#This Row],[Tesouro Selic: Cenário 2]]="","",(H1926+1)^(1/252))</f>
        <v/>
      </c>
      <c r="J1926" s="2" t="str">
        <f>IF(Table1[[#This Row],[Column6]]="","",(1+J1925)*(I1926)-1)</f>
        <v/>
      </c>
      <c r="K1926" s="1" t="str">
        <f>IF(Table1[[#This Row],[Column1]]="","",VLOOKUP(A1926,COPOMs!B:K,10)+prêmio_de_risco)</f>
        <v/>
      </c>
      <c r="L1926" s="3" t="str">
        <f>IF(Table1[[#This Row],[Tesouro Selic: Cenário 3]]="","",(K1926+1)^(1/252))</f>
        <v/>
      </c>
      <c r="M1926" s="2" t="str">
        <f>IF(Table1[[#This Row],[Column8]]="","",(1+M1925)*(L1926)-1)</f>
        <v/>
      </c>
    </row>
    <row r="1927" spans="1:13" x14ac:dyDescent="0.25">
      <c r="A1927" s="15" t="str">
        <f t="shared" si="60"/>
        <v/>
      </c>
      <c r="B1927" s="25" t="str">
        <f t="shared" si="61"/>
        <v/>
      </c>
      <c r="C1927" s="3" t="str">
        <f>IF(Table1[[#This Row],[Tesouro Prefixado]]="","",(B1927+1)^(1/252))</f>
        <v/>
      </c>
      <c r="D1927" s="2" t="str">
        <f>IF(Table1[[#This Row],[Column2]]="","",(1+D1926)*(C1927)-1)</f>
        <v/>
      </c>
      <c r="E1927" s="1" t="str">
        <f>IF(Table1[[#This Row],[Column1]]="","",VLOOKUP(A1927,COPOMs!B:E,4)+prêmio_de_risco)</f>
        <v/>
      </c>
      <c r="F1927" s="3" t="str">
        <f>IF(Table1[[#This Row],[Tesouro Selic: Cenário 1]]="","",(E1927+1)^(1/252))</f>
        <v/>
      </c>
      <c r="G1927" s="2" t="str">
        <f>IF(Table1[[#This Row],[Column4]]="","",(1+G1926)*(F1927)-1)</f>
        <v/>
      </c>
      <c r="H1927" s="1" t="str">
        <f>IF(Table1[[#This Row],[Column1]]="","",VLOOKUP(A1927,COPOMs!B:H,7)+prêmio_de_risco)</f>
        <v/>
      </c>
      <c r="I1927" s="3" t="str">
        <f>IF(Table1[[#This Row],[Tesouro Selic: Cenário 2]]="","",(H1927+1)^(1/252))</f>
        <v/>
      </c>
      <c r="J1927" s="2" t="str">
        <f>IF(Table1[[#This Row],[Column6]]="","",(1+J1926)*(I1927)-1)</f>
        <v/>
      </c>
      <c r="K1927" s="1" t="str">
        <f>IF(Table1[[#This Row],[Column1]]="","",VLOOKUP(A1927,COPOMs!B:K,10)+prêmio_de_risco)</f>
        <v/>
      </c>
      <c r="L1927" s="3" t="str">
        <f>IF(Table1[[#This Row],[Tesouro Selic: Cenário 3]]="","",(K1927+1)^(1/252))</f>
        <v/>
      </c>
      <c r="M1927" s="2" t="str">
        <f>IF(Table1[[#This Row],[Column8]]="","",(1+M1926)*(L1927)-1)</f>
        <v/>
      </c>
    </row>
    <row r="1928" spans="1:13" x14ac:dyDescent="0.25">
      <c r="A1928" s="15" t="str">
        <f t="shared" si="60"/>
        <v/>
      </c>
      <c r="B1928" s="25" t="str">
        <f t="shared" si="61"/>
        <v/>
      </c>
      <c r="C1928" s="3" t="str">
        <f>IF(Table1[[#This Row],[Tesouro Prefixado]]="","",(B1928+1)^(1/252))</f>
        <v/>
      </c>
      <c r="D1928" s="2" t="str">
        <f>IF(Table1[[#This Row],[Column2]]="","",(1+D1927)*(C1928)-1)</f>
        <v/>
      </c>
      <c r="E1928" s="1" t="str">
        <f>IF(Table1[[#This Row],[Column1]]="","",VLOOKUP(A1928,COPOMs!B:E,4)+prêmio_de_risco)</f>
        <v/>
      </c>
      <c r="F1928" s="3" t="str">
        <f>IF(Table1[[#This Row],[Tesouro Selic: Cenário 1]]="","",(E1928+1)^(1/252))</f>
        <v/>
      </c>
      <c r="G1928" s="2" t="str">
        <f>IF(Table1[[#This Row],[Column4]]="","",(1+G1927)*(F1928)-1)</f>
        <v/>
      </c>
      <c r="H1928" s="1" t="str">
        <f>IF(Table1[[#This Row],[Column1]]="","",VLOOKUP(A1928,COPOMs!B:H,7)+prêmio_de_risco)</f>
        <v/>
      </c>
      <c r="I1928" s="3" t="str">
        <f>IF(Table1[[#This Row],[Tesouro Selic: Cenário 2]]="","",(H1928+1)^(1/252))</f>
        <v/>
      </c>
      <c r="J1928" s="2" t="str">
        <f>IF(Table1[[#This Row],[Column6]]="","",(1+J1927)*(I1928)-1)</f>
        <v/>
      </c>
      <c r="K1928" s="1" t="str">
        <f>IF(Table1[[#This Row],[Column1]]="","",VLOOKUP(A1928,COPOMs!B:K,10)+prêmio_de_risco)</f>
        <v/>
      </c>
      <c r="L1928" s="3" t="str">
        <f>IF(Table1[[#This Row],[Tesouro Selic: Cenário 3]]="","",(K1928+1)^(1/252))</f>
        <v/>
      </c>
      <c r="M1928" s="2" t="str">
        <f>IF(Table1[[#This Row],[Column8]]="","",(1+M1927)*(L1928)-1)</f>
        <v/>
      </c>
    </row>
    <row r="1929" spans="1:13" x14ac:dyDescent="0.25">
      <c r="A1929" s="15" t="str">
        <f t="shared" si="60"/>
        <v/>
      </c>
      <c r="B1929" s="25" t="str">
        <f t="shared" si="61"/>
        <v/>
      </c>
      <c r="C1929" s="3" t="str">
        <f>IF(Table1[[#This Row],[Tesouro Prefixado]]="","",(B1929+1)^(1/252))</f>
        <v/>
      </c>
      <c r="D1929" s="2" t="str">
        <f>IF(Table1[[#This Row],[Column2]]="","",(1+D1928)*(C1929)-1)</f>
        <v/>
      </c>
      <c r="E1929" s="1" t="str">
        <f>IF(Table1[[#This Row],[Column1]]="","",VLOOKUP(A1929,COPOMs!B:E,4)+prêmio_de_risco)</f>
        <v/>
      </c>
      <c r="F1929" s="3" t="str">
        <f>IF(Table1[[#This Row],[Tesouro Selic: Cenário 1]]="","",(E1929+1)^(1/252))</f>
        <v/>
      </c>
      <c r="G1929" s="2" t="str">
        <f>IF(Table1[[#This Row],[Column4]]="","",(1+G1928)*(F1929)-1)</f>
        <v/>
      </c>
      <c r="H1929" s="1" t="str">
        <f>IF(Table1[[#This Row],[Column1]]="","",VLOOKUP(A1929,COPOMs!B:H,7)+prêmio_de_risco)</f>
        <v/>
      </c>
      <c r="I1929" s="3" t="str">
        <f>IF(Table1[[#This Row],[Tesouro Selic: Cenário 2]]="","",(H1929+1)^(1/252))</f>
        <v/>
      </c>
      <c r="J1929" s="2" t="str">
        <f>IF(Table1[[#This Row],[Column6]]="","",(1+J1928)*(I1929)-1)</f>
        <v/>
      </c>
      <c r="K1929" s="1" t="str">
        <f>IF(Table1[[#This Row],[Column1]]="","",VLOOKUP(A1929,COPOMs!B:K,10)+prêmio_de_risco)</f>
        <v/>
      </c>
      <c r="L1929" s="3" t="str">
        <f>IF(Table1[[#This Row],[Tesouro Selic: Cenário 3]]="","",(K1929+1)^(1/252))</f>
        <v/>
      </c>
      <c r="M1929" s="2" t="str">
        <f>IF(Table1[[#This Row],[Column8]]="","",(1+M1928)*(L1929)-1)</f>
        <v/>
      </c>
    </row>
    <row r="1930" spans="1:13" x14ac:dyDescent="0.25">
      <c r="A1930" s="15" t="str">
        <f t="shared" si="60"/>
        <v/>
      </c>
      <c r="B1930" s="25" t="str">
        <f t="shared" si="61"/>
        <v/>
      </c>
      <c r="C1930" s="3" t="str">
        <f>IF(Table1[[#This Row],[Tesouro Prefixado]]="","",(B1930+1)^(1/252))</f>
        <v/>
      </c>
      <c r="D1930" s="2" t="str">
        <f>IF(Table1[[#This Row],[Column2]]="","",(1+D1929)*(C1930)-1)</f>
        <v/>
      </c>
      <c r="E1930" s="1" t="str">
        <f>IF(Table1[[#This Row],[Column1]]="","",VLOOKUP(A1930,COPOMs!B:E,4)+prêmio_de_risco)</f>
        <v/>
      </c>
      <c r="F1930" s="3" t="str">
        <f>IF(Table1[[#This Row],[Tesouro Selic: Cenário 1]]="","",(E1930+1)^(1/252))</f>
        <v/>
      </c>
      <c r="G1930" s="2" t="str">
        <f>IF(Table1[[#This Row],[Column4]]="","",(1+G1929)*(F1930)-1)</f>
        <v/>
      </c>
      <c r="H1930" s="1" t="str">
        <f>IF(Table1[[#This Row],[Column1]]="","",VLOOKUP(A1930,COPOMs!B:H,7)+prêmio_de_risco)</f>
        <v/>
      </c>
      <c r="I1930" s="3" t="str">
        <f>IF(Table1[[#This Row],[Tesouro Selic: Cenário 2]]="","",(H1930+1)^(1/252))</f>
        <v/>
      </c>
      <c r="J1930" s="2" t="str">
        <f>IF(Table1[[#This Row],[Column6]]="","",(1+J1929)*(I1930)-1)</f>
        <v/>
      </c>
      <c r="K1930" s="1" t="str">
        <f>IF(Table1[[#This Row],[Column1]]="","",VLOOKUP(A1930,COPOMs!B:K,10)+prêmio_de_risco)</f>
        <v/>
      </c>
      <c r="L1930" s="3" t="str">
        <f>IF(Table1[[#This Row],[Tesouro Selic: Cenário 3]]="","",(K1930+1)^(1/252))</f>
        <v/>
      </c>
      <c r="M1930" s="2" t="str">
        <f>IF(Table1[[#This Row],[Column8]]="","",(1+M1929)*(L1930)-1)</f>
        <v/>
      </c>
    </row>
    <row r="1931" spans="1:13" x14ac:dyDescent="0.25">
      <c r="A1931" s="15" t="str">
        <f t="shared" si="60"/>
        <v/>
      </c>
      <c r="B1931" s="25" t="str">
        <f t="shared" si="61"/>
        <v/>
      </c>
      <c r="C1931" s="3" t="str">
        <f>IF(Table1[[#This Row],[Tesouro Prefixado]]="","",(B1931+1)^(1/252))</f>
        <v/>
      </c>
      <c r="D1931" s="2" t="str">
        <f>IF(Table1[[#This Row],[Column2]]="","",(1+D1930)*(C1931)-1)</f>
        <v/>
      </c>
      <c r="E1931" s="1" t="str">
        <f>IF(Table1[[#This Row],[Column1]]="","",VLOOKUP(A1931,COPOMs!B:E,4)+prêmio_de_risco)</f>
        <v/>
      </c>
      <c r="F1931" s="3" t="str">
        <f>IF(Table1[[#This Row],[Tesouro Selic: Cenário 1]]="","",(E1931+1)^(1/252))</f>
        <v/>
      </c>
      <c r="G1931" s="2" t="str">
        <f>IF(Table1[[#This Row],[Column4]]="","",(1+G1930)*(F1931)-1)</f>
        <v/>
      </c>
      <c r="H1931" s="1" t="str">
        <f>IF(Table1[[#This Row],[Column1]]="","",VLOOKUP(A1931,COPOMs!B:H,7)+prêmio_de_risco)</f>
        <v/>
      </c>
      <c r="I1931" s="3" t="str">
        <f>IF(Table1[[#This Row],[Tesouro Selic: Cenário 2]]="","",(H1931+1)^(1/252))</f>
        <v/>
      </c>
      <c r="J1931" s="2" t="str">
        <f>IF(Table1[[#This Row],[Column6]]="","",(1+J1930)*(I1931)-1)</f>
        <v/>
      </c>
      <c r="K1931" s="1" t="str">
        <f>IF(Table1[[#This Row],[Column1]]="","",VLOOKUP(A1931,COPOMs!B:K,10)+prêmio_de_risco)</f>
        <v/>
      </c>
      <c r="L1931" s="3" t="str">
        <f>IF(Table1[[#This Row],[Tesouro Selic: Cenário 3]]="","",(K1931+1)^(1/252))</f>
        <v/>
      </c>
      <c r="M1931" s="2" t="str">
        <f>IF(Table1[[#This Row],[Column8]]="","",(1+M1930)*(L1931)-1)</f>
        <v/>
      </c>
    </row>
    <row r="1932" spans="1:13" x14ac:dyDescent="0.25">
      <c r="A1932" s="15" t="str">
        <f t="shared" si="60"/>
        <v/>
      </c>
      <c r="B1932" s="25" t="str">
        <f t="shared" si="61"/>
        <v/>
      </c>
      <c r="C1932" s="3" t="str">
        <f>IF(Table1[[#This Row],[Tesouro Prefixado]]="","",(B1932+1)^(1/252))</f>
        <v/>
      </c>
      <c r="D1932" s="2" t="str">
        <f>IF(Table1[[#This Row],[Column2]]="","",(1+D1931)*(C1932)-1)</f>
        <v/>
      </c>
      <c r="E1932" s="1" t="str">
        <f>IF(Table1[[#This Row],[Column1]]="","",VLOOKUP(A1932,COPOMs!B:E,4)+prêmio_de_risco)</f>
        <v/>
      </c>
      <c r="F1932" s="3" t="str">
        <f>IF(Table1[[#This Row],[Tesouro Selic: Cenário 1]]="","",(E1932+1)^(1/252))</f>
        <v/>
      </c>
      <c r="G1932" s="2" t="str">
        <f>IF(Table1[[#This Row],[Column4]]="","",(1+G1931)*(F1932)-1)</f>
        <v/>
      </c>
      <c r="H1932" s="1" t="str">
        <f>IF(Table1[[#This Row],[Column1]]="","",VLOOKUP(A1932,COPOMs!B:H,7)+prêmio_de_risco)</f>
        <v/>
      </c>
      <c r="I1932" s="3" t="str">
        <f>IF(Table1[[#This Row],[Tesouro Selic: Cenário 2]]="","",(H1932+1)^(1/252))</f>
        <v/>
      </c>
      <c r="J1932" s="2" t="str">
        <f>IF(Table1[[#This Row],[Column6]]="","",(1+J1931)*(I1932)-1)</f>
        <v/>
      </c>
      <c r="K1932" s="1" t="str">
        <f>IF(Table1[[#This Row],[Column1]]="","",VLOOKUP(A1932,COPOMs!B:K,10)+prêmio_de_risco)</f>
        <v/>
      </c>
      <c r="L1932" s="3" t="str">
        <f>IF(Table1[[#This Row],[Tesouro Selic: Cenário 3]]="","",(K1932+1)^(1/252))</f>
        <v/>
      </c>
      <c r="M1932" s="2" t="str">
        <f>IF(Table1[[#This Row],[Column8]]="","",(1+M1931)*(L1932)-1)</f>
        <v/>
      </c>
    </row>
    <row r="1933" spans="1:13" x14ac:dyDescent="0.25">
      <c r="A1933" s="15" t="str">
        <f t="shared" si="60"/>
        <v/>
      </c>
      <c r="B1933" s="25" t="str">
        <f t="shared" si="61"/>
        <v/>
      </c>
      <c r="C1933" s="3" t="str">
        <f>IF(Table1[[#This Row],[Tesouro Prefixado]]="","",(B1933+1)^(1/252))</f>
        <v/>
      </c>
      <c r="D1933" s="2" t="str">
        <f>IF(Table1[[#This Row],[Column2]]="","",(1+D1932)*(C1933)-1)</f>
        <v/>
      </c>
      <c r="E1933" s="1" t="str">
        <f>IF(Table1[[#This Row],[Column1]]="","",VLOOKUP(A1933,COPOMs!B:E,4)+prêmio_de_risco)</f>
        <v/>
      </c>
      <c r="F1933" s="3" t="str">
        <f>IF(Table1[[#This Row],[Tesouro Selic: Cenário 1]]="","",(E1933+1)^(1/252))</f>
        <v/>
      </c>
      <c r="G1933" s="2" t="str">
        <f>IF(Table1[[#This Row],[Column4]]="","",(1+G1932)*(F1933)-1)</f>
        <v/>
      </c>
      <c r="H1933" s="1" t="str">
        <f>IF(Table1[[#This Row],[Column1]]="","",VLOOKUP(A1933,COPOMs!B:H,7)+prêmio_de_risco)</f>
        <v/>
      </c>
      <c r="I1933" s="3" t="str">
        <f>IF(Table1[[#This Row],[Tesouro Selic: Cenário 2]]="","",(H1933+1)^(1/252))</f>
        <v/>
      </c>
      <c r="J1933" s="2" t="str">
        <f>IF(Table1[[#This Row],[Column6]]="","",(1+J1932)*(I1933)-1)</f>
        <v/>
      </c>
      <c r="K1933" s="1" t="str">
        <f>IF(Table1[[#This Row],[Column1]]="","",VLOOKUP(A1933,COPOMs!B:K,10)+prêmio_de_risco)</f>
        <v/>
      </c>
      <c r="L1933" s="3" t="str">
        <f>IF(Table1[[#This Row],[Tesouro Selic: Cenário 3]]="","",(K1933+1)^(1/252))</f>
        <v/>
      </c>
      <c r="M1933" s="2" t="str">
        <f>IF(Table1[[#This Row],[Column8]]="","",(1+M1932)*(L1933)-1)</f>
        <v/>
      </c>
    </row>
    <row r="1934" spans="1:13" x14ac:dyDescent="0.25">
      <c r="A1934" s="15" t="str">
        <f t="shared" si="60"/>
        <v/>
      </c>
      <c r="B1934" s="25" t="str">
        <f t="shared" si="61"/>
        <v/>
      </c>
      <c r="C1934" s="3" t="str">
        <f>IF(Table1[[#This Row],[Tesouro Prefixado]]="","",(B1934+1)^(1/252))</f>
        <v/>
      </c>
      <c r="D1934" s="2" t="str">
        <f>IF(Table1[[#This Row],[Column2]]="","",(1+D1933)*(C1934)-1)</f>
        <v/>
      </c>
      <c r="E1934" s="1" t="str">
        <f>IF(Table1[[#This Row],[Column1]]="","",VLOOKUP(A1934,COPOMs!B:E,4)+prêmio_de_risco)</f>
        <v/>
      </c>
      <c r="F1934" s="3" t="str">
        <f>IF(Table1[[#This Row],[Tesouro Selic: Cenário 1]]="","",(E1934+1)^(1/252))</f>
        <v/>
      </c>
      <c r="G1934" s="2" t="str">
        <f>IF(Table1[[#This Row],[Column4]]="","",(1+G1933)*(F1934)-1)</f>
        <v/>
      </c>
      <c r="H1934" s="1" t="str">
        <f>IF(Table1[[#This Row],[Column1]]="","",VLOOKUP(A1934,COPOMs!B:H,7)+prêmio_de_risco)</f>
        <v/>
      </c>
      <c r="I1934" s="3" t="str">
        <f>IF(Table1[[#This Row],[Tesouro Selic: Cenário 2]]="","",(H1934+1)^(1/252))</f>
        <v/>
      </c>
      <c r="J1934" s="2" t="str">
        <f>IF(Table1[[#This Row],[Column6]]="","",(1+J1933)*(I1934)-1)</f>
        <v/>
      </c>
      <c r="K1934" s="1" t="str">
        <f>IF(Table1[[#This Row],[Column1]]="","",VLOOKUP(A1934,COPOMs!B:K,10)+prêmio_de_risco)</f>
        <v/>
      </c>
      <c r="L1934" s="3" t="str">
        <f>IF(Table1[[#This Row],[Tesouro Selic: Cenário 3]]="","",(K1934+1)^(1/252))</f>
        <v/>
      </c>
      <c r="M1934" s="2" t="str">
        <f>IF(Table1[[#This Row],[Column8]]="","",(1+M1933)*(L1934)-1)</f>
        <v/>
      </c>
    </row>
    <row r="1935" spans="1:13" x14ac:dyDescent="0.25">
      <c r="A1935" s="15" t="str">
        <f t="shared" si="60"/>
        <v/>
      </c>
      <c r="B1935" s="25" t="str">
        <f t="shared" si="61"/>
        <v/>
      </c>
      <c r="C1935" s="3" t="str">
        <f>IF(Table1[[#This Row],[Tesouro Prefixado]]="","",(B1935+1)^(1/252))</f>
        <v/>
      </c>
      <c r="D1935" s="2" t="str">
        <f>IF(Table1[[#This Row],[Column2]]="","",(1+D1934)*(C1935)-1)</f>
        <v/>
      </c>
      <c r="E1935" s="1" t="str">
        <f>IF(Table1[[#This Row],[Column1]]="","",VLOOKUP(A1935,COPOMs!B:E,4)+prêmio_de_risco)</f>
        <v/>
      </c>
      <c r="F1935" s="3" t="str">
        <f>IF(Table1[[#This Row],[Tesouro Selic: Cenário 1]]="","",(E1935+1)^(1/252))</f>
        <v/>
      </c>
      <c r="G1935" s="2" t="str">
        <f>IF(Table1[[#This Row],[Column4]]="","",(1+G1934)*(F1935)-1)</f>
        <v/>
      </c>
      <c r="H1935" s="1" t="str">
        <f>IF(Table1[[#This Row],[Column1]]="","",VLOOKUP(A1935,COPOMs!B:H,7)+prêmio_de_risco)</f>
        <v/>
      </c>
      <c r="I1935" s="3" t="str">
        <f>IF(Table1[[#This Row],[Tesouro Selic: Cenário 2]]="","",(H1935+1)^(1/252))</f>
        <v/>
      </c>
      <c r="J1935" s="2" t="str">
        <f>IF(Table1[[#This Row],[Column6]]="","",(1+J1934)*(I1935)-1)</f>
        <v/>
      </c>
      <c r="K1935" s="1" t="str">
        <f>IF(Table1[[#This Row],[Column1]]="","",VLOOKUP(A1935,COPOMs!B:K,10)+prêmio_de_risco)</f>
        <v/>
      </c>
      <c r="L1935" s="3" t="str">
        <f>IF(Table1[[#This Row],[Tesouro Selic: Cenário 3]]="","",(K1935+1)^(1/252))</f>
        <v/>
      </c>
      <c r="M1935" s="2" t="str">
        <f>IF(Table1[[#This Row],[Column8]]="","",(1+M1934)*(L1935)-1)</f>
        <v/>
      </c>
    </row>
    <row r="1936" spans="1:13" x14ac:dyDescent="0.25">
      <c r="A1936" s="15" t="str">
        <f t="shared" si="60"/>
        <v/>
      </c>
      <c r="B1936" s="25" t="str">
        <f t="shared" si="61"/>
        <v/>
      </c>
      <c r="C1936" s="3" t="str">
        <f>IF(Table1[[#This Row],[Tesouro Prefixado]]="","",(B1936+1)^(1/252))</f>
        <v/>
      </c>
      <c r="D1936" s="2" t="str">
        <f>IF(Table1[[#This Row],[Column2]]="","",(1+D1935)*(C1936)-1)</f>
        <v/>
      </c>
      <c r="E1936" s="1" t="str">
        <f>IF(Table1[[#This Row],[Column1]]="","",VLOOKUP(A1936,COPOMs!B:E,4)+prêmio_de_risco)</f>
        <v/>
      </c>
      <c r="F1936" s="3" t="str">
        <f>IF(Table1[[#This Row],[Tesouro Selic: Cenário 1]]="","",(E1936+1)^(1/252))</f>
        <v/>
      </c>
      <c r="G1936" s="2" t="str">
        <f>IF(Table1[[#This Row],[Column4]]="","",(1+G1935)*(F1936)-1)</f>
        <v/>
      </c>
      <c r="H1936" s="1" t="str">
        <f>IF(Table1[[#This Row],[Column1]]="","",VLOOKUP(A1936,COPOMs!B:H,7)+prêmio_de_risco)</f>
        <v/>
      </c>
      <c r="I1936" s="3" t="str">
        <f>IF(Table1[[#This Row],[Tesouro Selic: Cenário 2]]="","",(H1936+1)^(1/252))</f>
        <v/>
      </c>
      <c r="J1936" s="2" t="str">
        <f>IF(Table1[[#This Row],[Column6]]="","",(1+J1935)*(I1936)-1)</f>
        <v/>
      </c>
      <c r="K1936" s="1" t="str">
        <f>IF(Table1[[#This Row],[Column1]]="","",VLOOKUP(A1936,COPOMs!B:K,10)+prêmio_de_risco)</f>
        <v/>
      </c>
      <c r="L1936" s="3" t="str">
        <f>IF(Table1[[#This Row],[Tesouro Selic: Cenário 3]]="","",(K1936+1)^(1/252))</f>
        <v/>
      </c>
      <c r="M1936" s="2" t="str">
        <f>IF(Table1[[#This Row],[Column8]]="","",(1+M1935)*(L1936)-1)</f>
        <v/>
      </c>
    </row>
    <row r="1937" spans="1:13" x14ac:dyDescent="0.25">
      <c r="A1937" s="15" t="str">
        <f t="shared" si="60"/>
        <v/>
      </c>
      <c r="B1937" s="25" t="str">
        <f t="shared" si="61"/>
        <v/>
      </c>
      <c r="C1937" s="3" t="str">
        <f>IF(Table1[[#This Row],[Tesouro Prefixado]]="","",(B1937+1)^(1/252))</f>
        <v/>
      </c>
      <c r="D1937" s="2" t="str">
        <f>IF(Table1[[#This Row],[Column2]]="","",(1+D1936)*(C1937)-1)</f>
        <v/>
      </c>
      <c r="E1937" s="1" t="str">
        <f>IF(Table1[[#This Row],[Column1]]="","",VLOOKUP(A1937,COPOMs!B:E,4)+prêmio_de_risco)</f>
        <v/>
      </c>
      <c r="F1937" s="3" t="str">
        <f>IF(Table1[[#This Row],[Tesouro Selic: Cenário 1]]="","",(E1937+1)^(1/252))</f>
        <v/>
      </c>
      <c r="G1937" s="2" t="str">
        <f>IF(Table1[[#This Row],[Column4]]="","",(1+G1936)*(F1937)-1)</f>
        <v/>
      </c>
      <c r="H1937" s="1" t="str">
        <f>IF(Table1[[#This Row],[Column1]]="","",VLOOKUP(A1937,COPOMs!B:H,7)+prêmio_de_risco)</f>
        <v/>
      </c>
      <c r="I1937" s="3" t="str">
        <f>IF(Table1[[#This Row],[Tesouro Selic: Cenário 2]]="","",(H1937+1)^(1/252))</f>
        <v/>
      </c>
      <c r="J1937" s="2" t="str">
        <f>IF(Table1[[#This Row],[Column6]]="","",(1+J1936)*(I1937)-1)</f>
        <v/>
      </c>
      <c r="K1937" s="1" t="str">
        <f>IF(Table1[[#This Row],[Column1]]="","",VLOOKUP(A1937,COPOMs!B:K,10)+prêmio_de_risco)</f>
        <v/>
      </c>
      <c r="L1937" s="3" t="str">
        <f>IF(Table1[[#This Row],[Tesouro Selic: Cenário 3]]="","",(K1937+1)^(1/252))</f>
        <v/>
      </c>
      <c r="M1937" s="2" t="str">
        <f>IF(Table1[[#This Row],[Column8]]="","",(1+M1936)*(L1937)-1)</f>
        <v/>
      </c>
    </row>
    <row r="1938" spans="1:13" x14ac:dyDescent="0.25">
      <c r="A1938" s="15" t="str">
        <f t="shared" si="60"/>
        <v/>
      </c>
      <c r="B1938" s="25" t="str">
        <f t="shared" si="61"/>
        <v/>
      </c>
      <c r="C1938" s="3" t="str">
        <f>IF(Table1[[#This Row],[Tesouro Prefixado]]="","",(B1938+1)^(1/252))</f>
        <v/>
      </c>
      <c r="D1938" s="2" t="str">
        <f>IF(Table1[[#This Row],[Column2]]="","",(1+D1937)*(C1938)-1)</f>
        <v/>
      </c>
      <c r="E1938" s="1" t="str">
        <f>IF(Table1[[#This Row],[Column1]]="","",VLOOKUP(A1938,COPOMs!B:E,4)+prêmio_de_risco)</f>
        <v/>
      </c>
      <c r="F1938" s="3" t="str">
        <f>IF(Table1[[#This Row],[Tesouro Selic: Cenário 1]]="","",(E1938+1)^(1/252))</f>
        <v/>
      </c>
      <c r="G1938" s="2" t="str">
        <f>IF(Table1[[#This Row],[Column4]]="","",(1+G1937)*(F1938)-1)</f>
        <v/>
      </c>
      <c r="H1938" s="1" t="str">
        <f>IF(Table1[[#This Row],[Column1]]="","",VLOOKUP(A1938,COPOMs!B:H,7)+prêmio_de_risco)</f>
        <v/>
      </c>
      <c r="I1938" s="3" t="str">
        <f>IF(Table1[[#This Row],[Tesouro Selic: Cenário 2]]="","",(H1938+1)^(1/252))</f>
        <v/>
      </c>
      <c r="J1938" s="2" t="str">
        <f>IF(Table1[[#This Row],[Column6]]="","",(1+J1937)*(I1938)-1)</f>
        <v/>
      </c>
      <c r="K1938" s="1" t="str">
        <f>IF(Table1[[#This Row],[Column1]]="","",VLOOKUP(A1938,COPOMs!B:K,10)+prêmio_de_risco)</f>
        <v/>
      </c>
      <c r="L1938" s="3" t="str">
        <f>IF(Table1[[#This Row],[Tesouro Selic: Cenário 3]]="","",(K1938+1)^(1/252))</f>
        <v/>
      </c>
      <c r="M1938" s="2" t="str">
        <f>IF(Table1[[#This Row],[Column8]]="","",(1+M1937)*(L1938)-1)</f>
        <v/>
      </c>
    </row>
    <row r="1939" spans="1:13" x14ac:dyDescent="0.25">
      <c r="A1939" s="15" t="str">
        <f t="shared" si="60"/>
        <v/>
      </c>
      <c r="B1939" s="25" t="str">
        <f t="shared" si="61"/>
        <v/>
      </c>
      <c r="C1939" s="3" t="str">
        <f>IF(Table1[[#This Row],[Tesouro Prefixado]]="","",(B1939+1)^(1/252))</f>
        <v/>
      </c>
      <c r="D1939" s="2" t="str">
        <f>IF(Table1[[#This Row],[Column2]]="","",(1+D1938)*(C1939)-1)</f>
        <v/>
      </c>
      <c r="E1939" s="1" t="str">
        <f>IF(Table1[[#This Row],[Column1]]="","",VLOOKUP(A1939,COPOMs!B:E,4)+prêmio_de_risco)</f>
        <v/>
      </c>
      <c r="F1939" s="3" t="str">
        <f>IF(Table1[[#This Row],[Tesouro Selic: Cenário 1]]="","",(E1939+1)^(1/252))</f>
        <v/>
      </c>
      <c r="G1939" s="2" t="str">
        <f>IF(Table1[[#This Row],[Column4]]="","",(1+G1938)*(F1939)-1)</f>
        <v/>
      </c>
      <c r="H1939" s="1" t="str">
        <f>IF(Table1[[#This Row],[Column1]]="","",VLOOKUP(A1939,COPOMs!B:H,7)+prêmio_de_risco)</f>
        <v/>
      </c>
      <c r="I1939" s="3" t="str">
        <f>IF(Table1[[#This Row],[Tesouro Selic: Cenário 2]]="","",(H1939+1)^(1/252))</f>
        <v/>
      </c>
      <c r="J1939" s="2" t="str">
        <f>IF(Table1[[#This Row],[Column6]]="","",(1+J1938)*(I1939)-1)</f>
        <v/>
      </c>
      <c r="K1939" s="1" t="str">
        <f>IF(Table1[[#This Row],[Column1]]="","",VLOOKUP(A1939,COPOMs!B:K,10)+prêmio_de_risco)</f>
        <v/>
      </c>
      <c r="L1939" s="3" t="str">
        <f>IF(Table1[[#This Row],[Tesouro Selic: Cenário 3]]="","",(K1939+1)^(1/252))</f>
        <v/>
      </c>
      <c r="M1939" s="2" t="str">
        <f>IF(Table1[[#This Row],[Column8]]="","",(1+M1938)*(L1939)-1)</f>
        <v/>
      </c>
    </row>
    <row r="1940" spans="1:13" x14ac:dyDescent="0.25">
      <c r="A1940" s="15" t="str">
        <f t="shared" si="60"/>
        <v/>
      </c>
      <c r="B1940" s="25" t="str">
        <f t="shared" si="61"/>
        <v/>
      </c>
      <c r="C1940" s="3" t="str">
        <f>IF(Table1[[#This Row],[Tesouro Prefixado]]="","",(B1940+1)^(1/252))</f>
        <v/>
      </c>
      <c r="D1940" s="2" t="str">
        <f>IF(Table1[[#This Row],[Column2]]="","",(1+D1939)*(C1940)-1)</f>
        <v/>
      </c>
      <c r="E1940" s="1" t="str">
        <f>IF(Table1[[#This Row],[Column1]]="","",VLOOKUP(A1940,COPOMs!B:E,4)+prêmio_de_risco)</f>
        <v/>
      </c>
      <c r="F1940" s="3" t="str">
        <f>IF(Table1[[#This Row],[Tesouro Selic: Cenário 1]]="","",(E1940+1)^(1/252))</f>
        <v/>
      </c>
      <c r="G1940" s="2" t="str">
        <f>IF(Table1[[#This Row],[Column4]]="","",(1+G1939)*(F1940)-1)</f>
        <v/>
      </c>
      <c r="H1940" s="1" t="str">
        <f>IF(Table1[[#This Row],[Column1]]="","",VLOOKUP(A1940,COPOMs!B:H,7)+prêmio_de_risco)</f>
        <v/>
      </c>
      <c r="I1940" s="3" t="str">
        <f>IF(Table1[[#This Row],[Tesouro Selic: Cenário 2]]="","",(H1940+1)^(1/252))</f>
        <v/>
      </c>
      <c r="J1940" s="2" t="str">
        <f>IF(Table1[[#This Row],[Column6]]="","",(1+J1939)*(I1940)-1)</f>
        <v/>
      </c>
      <c r="K1940" s="1" t="str">
        <f>IF(Table1[[#This Row],[Column1]]="","",VLOOKUP(A1940,COPOMs!B:K,10)+prêmio_de_risco)</f>
        <v/>
      </c>
      <c r="L1940" s="3" t="str">
        <f>IF(Table1[[#This Row],[Tesouro Selic: Cenário 3]]="","",(K1940+1)^(1/252))</f>
        <v/>
      </c>
      <c r="M1940" s="2" t="str">
        <f>IF(Table1[[#This Row],[Column8]]="","",(1+M1939)*(L1940)-1)</f>
        <v/>
      </c>
    </row>
    <row r="1941" spans="1:13" x14ac:dyDescent="0.25">
      <c r="A1941" s="15" t="str">
        <f t="shared" si="60"/>
        <v/>
      </c>
      <c r="B1941" s="25" t="str">
        <f t="shared" si="61"/>
        <v/>
      </c>
      <c r="C1941" s="3" t="str">
        <f>IF(Table1[[#This Row],[Tesouro Prefixado]]="","",(B1941+1)^(1/252))</f>
        <v/>
      </c>
      <c r="D1941" s="2" t="str">
        <f>IF(Table1[[#This Row],[Column2]]="","",(1+D1940)*(C1941)-1)</f>
        <v/>
      </c>
      <c r="E1941" s="1" t="str">
        <f>IF(Table1[[#This Row],[Column1]]="","",VLOOKUP(A1941,COPOMs!B:E,4)+prêmio_de_risco)</f>
        <v/>
      </c>
      <c r="F1941" s="3" t="str">
        <f>IF(Table1[[#This Row],[Tesouro Selic: Cenário 1]]="","",(E1941+1)^(1/252))</f>
        <v/>
      </c>
      <c r="G1941" s="2" t="str">
        <f>IF(Table1[[#This Row],[Column4]]="","",(1+G1940)*(F1941)-1)</f>
        <v/>
      </c>
      <c r="H1941" s="1" t="str">
        <f>IF(Table1[[#This Row],[Column1]]="","",VLOOKUP(A1941,COPOMs!B:H,7)+prêmio_de_risco)</f>
        <v/>
      </c>
      <c r="I1941" s="3" t="str">
        <f>IF(Table1[[#This Row],[Tesouro Selic: Cenário 2]]="","",(H1941+1)^(1/252))</f>
        <v/>
      </c>
      <c r="J1941" s="2" t="str">
        <f>IF(Table1[[#This Row],[Column6]]="","",(1+J1940)*(I1941)-1)</f>
        <v/>
      </c>
      <c r="K1941" s="1" t="str">
        <f>IF(Table1[[#This Row],[Column1]]="","",VLOOKUP(A1941,COPOMs!B:K,10)+prêmio_de_risco)</f>
        <v/>
      </c>
      <c r="L1941" s="3" t="str">
        <f>IF(Table1[[#This Row],[Tesouro Selic: Cenário 3]]="","",(K1941+1)^(1/252))</f>
        <v/>
      </c>
      <c r="M1941" s="2" t="str">
        <f>IF(Table1[[#This Row],[Column8]]="","",(1+M1940)*(L1941)-1)</f>
        <v/>
      </c>
    </row>
    <row r="1942" spans="1:13" x14ac:dyDescent="0.25">
      <c r="A1942" s="15" t="str">
        <f t="shared" si="60"/>
        <v/>
      </c>
      <c r="B1942" s="25" t="str">
        <f t="shared" si="61"/>
        <v/>
      </c>
      <c r="C1942" s="3" t="str">
        <f>IF(Table1[[#This Row],[Tesouro Prefixado]]="","",(B1942+1)^(1/252))</f>
        <v/>
      </c>
      <c r="D1942" s="2" t="str">
        <f>IF(Table1[[#This Row],[Column2]]="","",(1+D1941)*(C1942)-1)</f>
        <v/>
      </c>
      <c r="E1942" s="1" t="str">
        <f>IF(Table1[[#This Row],[Column1]]="","",VLOOKUP(A1942,COPOMs!B:E,4)+prêmio_de_risco)</f>
        <v/>
      </c>
      <c r="F1942" s="3" t="str">
        <f>IF(Table1[[#This Row],[Tesouro Selic: Cenário 1]]="","",(E1942+1)^(1/252))</f>
        <v/>
      </c>
      <c r="G1942" s="2" t="str">
        <f>IF(Table1[[#This Row],[Column4]]="","",(1+G1941)*(F1942)-1)</f>
        <v/>
      </c>
      <c r="H1942" s="1" t="str">
        <f>IF(Table1[[#This Row],[Column1]]="","",VLOOKUP(A1942,COPOMs!B:H,7)+prêmio_de_risco)</f>
        <v/>
      </c>
      <c r="I1942" s="3" t="str">
        <f>IF(Table1[[#This Row],[Tesouro Selic: Cenário 2]]="","",(H1942+1)^(1/252))</f>
        <v/>
      </c>
      <c r="J1942" s="2" t="str">
        <f>IF(Table1[[#This Row],[Column6]]="","",(1+J1941)*(I1942)-1)</f>
        <v/>
      </c>
      <c r="K1942" s="1" t="str">
        <f>IF(Table1[[#This Row],[Column1]]="","",VLOOKUP(A1942,COPOMs!B:K,10)+prêmio_de_risco)</f>
        <v/>
      </c>
      <c r="L1942" s="3" t="str">
        <f>IF(Table1[[#This Row],[Tesouro Selic: Cenário 3]]="","",(K1942+1)^(1/252))</f>
        <v/>
      </c>
      <c r="M1942" s="2" t="str">
        <f>IF(Table1[[#This Row],[Column8]]="","",(1+M1941)*(L1942)-1)</f>
        <v/>
      </c>
    </row>
    <row r="1943" spans="1:13" x14ac:dyDescent="0.25">
      <c r="A1943" s="15" t="str">
        <f t="shared" si="60"/>
        <v/>
      </c>
      <c r="B1943" s="25" t="str">
        <f t="shared" si="61"/>
        <v/>
      </c>
      <c r="C1943" s="3" t="str">
        <f>IF(Table1[[#This Row],[Tesouro Prefixado]]="","",(B1943+1)^(1/252))</f>
        <v/>
      </c>
      <c r="D1943" s="2" t="str">
        <f>IF(Table1[[#This Row],[Column2]]="","",(1+D1942)*(C1943)-1)</f>
        <v/>
      </c>
      <c r="E1943" s="1" t="str">
        <f>IF(Table1[[#This Row],[Column1]]="","",VLOOKUP(A1943,COPOMs!B:E,4)+prêmio_de_risco)</f>
        <v/>
      </c>
      <c r="F1943" s="3" t="str">
        <f>IF(Table1[[#This Row],[Tesouro Selic: Cenário 1]]="","",(E1943+1)^(1/252))</f>
        <v/>
      </c>
      <c r="G1943" s="2" t="str">
        <f>IF(Table1[[#This Row],[Column4]]="","",(1+G1942)*(F1943)-1)</f>
        <v/>
      </c>
      <c r="H1943" s="1" t="str">
        <f>IF(Table1[[#This Row],[Column1]]="","",VLOOKUP(A1943,COPOMs!B:H,7)+prêmio_de_risco)</f>
        <v/>
      </c>
      <c r="I1943" s="3" t="str">
        <f>IF(Table1[[#This Row],[Tesouro Selic: Cenário 2]]="","",(H1943+1)^(1/252))</f>
        <v/>
      </c>
      <c r="J1943" s="2" t="str">
        <f>IF(Table1[[#This Row],[Column6]]="","",(1+J1942)*(I1943)-1)</f>
        <v/>
      </c>
      <c r="K1943" s="1" t="str">
        <f>IF(Table1[[#This Row],[Column1]]="","",VLOOKUP(A1943,COPOMs!B:K,10)+prêmio_de_risco)</f>
        <v/>
      </c>
      <c r="L1943" s="3" t="str">
        <f>IF(Table1[[#This Row],[Tesouro Selic: Cenário 3]]="","",(K1943+1)^(1/252))</f>
        <v/>
      </c>
      <c r="M1943" s="2" t="str">
        <f>IF(Table1[[#This Row],[Column8]]="","",(1+M1942)*(L1943)-1)</f>
        <v/>
      </c>
    </row>
    <row r="1944" spans="1:13" x14ac:dyDescent="0.25">
      <c r="A1944" s="15" t="str">
        <f t="shared" si="60"/>
        <v/>
      </c>
      <c r="B1944" s="25" t="str">
        <f t="shared" si="61"/>
        <v/>
      </c>
      <c r="C1944" s="3" t="str">
        <f>IF(Table1[[#This Row],[Tesouro Prefixado]]="","",(B1944+1)^(1/252))</f>
        <v/>
      </c>
      <c r="D1944" s="2" t="str">
        <f>IF(Table1[[#This Row],[Column2]]="","",(1+D1943)*(C1944)-1)</f>
        <v/>
      </c>
      <c r="E1944" s="1" t="str">
        <f>IF(Table1[[#This Row],[Column1]]="","",VLOOKUP(A1944,COPOMs!B:E,4)+prêmio_de_risco)</f>
        <v/>
      </c>
      <c r="F1944" s="3" t="str">
        <f>IF(Table1[[#This Row],[Tesouro Selic: Cenário 1]]="","",(E1944+1)^(1/252))</f>
        <v/>
      </c>
      <c r="G1944" s="2" t="str">
        <f>IF(Table1[[#This Row],[Column4]]="","",(1+G1943)*(F1944)-1)</f>
        <v/>
      </c>
      <c r="H1944" s="1" t="str">
        <f>IF(Table1[[#This Row],[Column1]]="","",VLOOKUP(A1944,COPOMs!B:H,7)+prêmio_de_risco)</f>
        <v/>
      </c>
      <c r="I1944" s="3" t="str">
        <f>IF(Table1[[#This Row],[Tesouro Selic: Cenário 2]]="","",(H1944+1)^(1/252))</f>
        <v/>
      </c>
      <c r="J1944" s="2" t="str">
        <f>IF(Table1[[#This Row],[Column6]]="","",(1+J1943)*(I1944)-1)</f>
        <v/>
      </c>
      <c r="K1944" s="1" t="str">
        <f>IF(Table1[[#This Row],[Column1]]="","",VLOOKUP(A1944,COPOMs!B:K,10)+prêmio_de_risco)</f>
        <v/>
      </c>
      <c r="L1944" s="3" t="str">
        <f>IF(Table1[[#This Row],[Tesouro Selic: Cenário 3]]="","",(K1944+1)^(1/252))</f>
        <v/>
      </c>
      <c r="M1944" s="2" t="str">
        <f>IF(Table1[[#This Row],[Column8]]="","",(1+M1943)*(L1944)-1)</f>
        <v/>
      </c>
    </row>
    <row r="1945" spans="1:13" x14ac:dyDescent="0.25">
      <c r="A1945" s="15" t="str">
        <f t="shared" si="60"/>
        <v/>
      </c>
      <c r="B1945" s="25" t="str">
        <f t="shared" si="61"/>
        <v/>
      </c>
      <c r="C1945" s="3" t="str">
        <f>IF(Table1[[#This Row],[Tesouro Prefixado]]="","",(B1945+1)^(1/252))</f>
        <v/>
      </c>
      <c r="D1945" s="2" t="str">
        <f>IF(Table1[[#This Row],[Column2]]="","",(1+D1944)*(C1945)-1)</f>
        <v/>
      </c>
      <c r="E1945" s="1" t="str">
        <f>IF(Table1[[#This Row],[Column1]]="","",VLOOKUP(A1945,COPOMs!B:E,4)+prêmio_de_risco)</f>
        <v/>
      </c>
      <c r="F1945" s="3" t="str">
        <f>IF(Table1[[#This Row],[Tesouro Selic: Cenário 1]]="","",(E1945+1)^(1/252))</f>
        <v/>
      </c>
      <c r="G1945" s="2" t="str">
        <f>IF(Table1[[#This Row],[Column4]]="","",(1+G1944)*(F1945)-1)</f>
        <v/>
      </c>
      <c r="H1945" s="1" t="str">
        <f>IF(Table1[[#This Row],[Column1]]="","",VLOOKUP(A1945,COPOMs!B:H,7)+prêmio_de_risco)</f>
        <v/>
      </c>
      <c r="I1945" s="3" t="str">
        <f>IF(Table1[[#This Row],[Tesouro Selic: Cenário 2]]="","",(H1945+1)^(1/252))</f>
        <v/>
      </c>
      <c r="J1945" s="2" t="str">
        <f>IF(Table1[[#This Row],[Column6]]="","",(1+J1944)*(I1945)-1)</f>
        <v/>
      </c>
      <c r="K1945" s="1" t="str">
        <f>IF(Table1[[#This Row],[Column1]]="","",VLOOKUP(A1945,COPOMs!B:K,10)+prêmio_de_risco)</f>
        <v/>
      </c>
      <c r="L1945" s="3" t="str">
        <f>IF(Table1[[#This Row],[Tesouro Selic: Cenário 3]]="","",(K1945+1)^(1/252))</f>
        <v/>
      </c>
      <c r="M1945" s="2" t="str">
        <f>IF(Table1[[#This Row],[Column8]]="","",(1+M1944)*(L1945)-1)</f>
        <v/>
      </c>
    </row>
    <row r="1946" spans="1:13" x14ac:dyDescent="0.25">
      <c r="A1946" s="15" t="str">
        <f t="shared" si="60"/>
        <v/>
      </c>
      <c r="B1946" s="25" t="str">
        <f t="shared" si="61"/>
        <v/>
      </c>
      <c r="C1946" s="3" t="str">
        <f>IF(Table1[[#This Row],[Tesouro Prefixado]]="","",(B1946+1)^(1/252))</f>
        <v/>
      </c>
      <c r="D1946" s="2" t="str">
        <f>IF(Table1[[#This Row],[Column2]]="","",(1+D1945)*(C1946)-1)</f>
        <v/>
      </c>
      <c r="E1946" s="1" t="str">
        <f>IF(Table1[[#This Row],[Column1]]="","",VLOOKUP(A1946,COPOMs!B:E,4)+prêmio_de_risco)</f>
        <v/>
      </c>
      <c r="F1946" s="3" t="str">
        <f>IF(Table1[[#This Row],[Tesouro Selic: Cenário 1]]="","",(E1946+1)^(1/252))</f>
        <v/>
      </c>
      <c r="G1946" s="2" t="str">
        <f>IF(Table1[[#This Row],[Column4]]="","",(1+G1945)*(F1946)-1)</f>
        <v/>
      </c>
      <c r="H1946" s="1" t="str">
        <f>IF(Table1[[#This Row],[Column1]]="","",VLOOKUP(A1946,COPOMs!B:H,7)+prêmio_de_risco)</f>
        <v/>
      </c>
      <c r="I1946" s="3" t="str">
        <f>IF(Table1[[#This Row],[Tesouro Selic: Cenário 2]]="","",(H1946+1)^(1/252))</f>
        <v/>
      </c>
      <c r="J1946" s="2" t="str">
        <f>IF(Table1[[#This Row],[Column6]]="","",(1+J1945)*(I1946)-1)</f>
        <v/>
      </c>
      <c r="K1946" s="1" t="str">
        <f>IF(Table1[[#This Row],[Column1]]="","",VLOOKUP(A1946,COPOMs!B:K,10)+prêmio_de_risco)</f>
        <v/>
      </c>
      <c r="L1946" s="3" t="str">
        <f>IF(Table1[[#This Row],[Tesouro Selic: Cenário 3]]="","",(K1946+1)^(1/252))</f>
        <v/>
      </c>
      <c r="M1946" s="2" t="str">
        <f>IF(Table1[[#This Row],[Column8]]="","",(1+M1945)*(L1946)-1)</f>
        <v/>
      </c>
    </row>
    <row r="1947" spans="1:13" x14ac:dyDescent="0.25">
      <c r="A1947" s="15" t="str">
        <f t="shared" si="60"/>
        <v/>
      </c>
      <c r="B1947" s="25" t="str">
        <f t="shared" si="61"/>
        <v/>
      </c>
      <c r="C1947" s="3" t="str">
        <f>IF(Table1[[#This Row],[Tesouro Prefixado]]="","",(B1947+1)^(1/252))</f>
        <v/>
      </c>
      <c r="D1947" s="2" t="str">
        <f>IF(Table1[[#This Row],[Column2]]="","",(1+D1946)*(C1947)-1)</f>
        <v/>
      </c>
      <c r="E1947" s="1" t="str">
        <f>IF(Table1[[#This Row],[Column1]]="","",VLOOKUP(A1947,COPOMs!B:E,4)+prêmio_de_risco)</f>
        <v/>
      </c>
      <c r="F1947" s="3" t="str">
        <f>IF(Table1[[#This Row],[Tesouro Selic: Cenário 1]]="","",(E1947+1)^(1/252))</f>
        <v/>
      </c>
      <c r="G1947" s="2" t="str">
        <f>IF(Table1[[#This Row],[Column4]]="","",(1+G1946)*(F1947)-1)</f>
        <v/>
      </c>
      <c r="H1947" s="1" t="str">
        <f>IF(Table1[[#This Row],[Column1]]="","",VLOOKUP(A1947,COPOMs!B:H,7)+prêmio_de_risco)</f>
        <v/>
      </c>
      <c r="I1947" s="3" t="str">
        <f>IF(Table1[[#This Row],[Tesouro Selic: Cenário 2]]="","",(H1947+1)^(1/252))</f>
        <v/>
      </c>
      <c r="J1947" s="2" t="str">
        <f>IF(Table1[[#This Row],[Column6]]="","",(1+J1946)*(I1947)-1)</f>
        <v/>
      </c>
      <c r="K1947" s="1" t="str">
        <f>IF(Table1[[#This Row],[Column1]]="","",VLOOKUP(A1947,COPOMs!B:K,10)+prêmio_de_risco)</f>
        <v/>
      </c>
      <c r="L1947" s="3" t="str">
        <f>IF(Table1[[#This Row],[Tesouro Selic: Cenário 3]]="","",(K1947+1)^(1/252))</f>
        <v/>
      </c>
      <c r="M1947" s="2" t="str">
        <f>IF(Table1[[#This Row],[Column8]]="","",(1+M1946)*(L1947)-1)</f>
        <v/>
      </c>
    </row>
    <row r="1948" spans="1:13" x14ac:dyDescent="0.25">
      <c r="A1948" s="15" t="str">
        <f t="shared" si="60"/>
        <v/>
      </c>
      <c r="B1948" s="25" t="str">
        <f t="shared" si="61"/>
        <v/>
      </c>
      <c r="C1948" s="3" t="str">
        <f>IF(Table1[[#This Row],[Tesouro Prefixado]]="","",(B1948+1)^(1/252))</f>
        <v/>
      </c>
      <c r="D1948" s="2" t="str">
        <f>IF(Table1[[#This Row],[Column2]]="","",(1+D1947)*(C1948)-1)</f>
        <v/>
      </c>
      <c r="E1948" s="1" t="str">
        <f>IF(Table1[[#This Row],[Column1]]="","",VLOOKUP(A1948,COPOMs!B:E,4)+prêmio_de_risco)</f>
        <v/>
      </c>
      <c r="F1948" s="3" t="str">
        <f>IF(Table1[[#This Row],[Tesouro Selic: Cenário 1]]="","",(E1948+1)^(1/252))</f>
        <v/>
      </c>
      <c r="G1948" s="2" t="str">
        <f>IF(Table1[[#This Row],[Column4]]="","",(1+G1947)*(F1948)-1)</f>
        <v/>
      </c>
      <c r="H1948" s="1" t="str">
        <f>IF(Table1[[#This Row],[Column1]]="","",VLOOKUP(A1948,COPOMs!B:H,7)+prêmio_de_risco)</f>
        <v/>
      </c>
      <c r="I1948" s="3" t="str">
        <f>IF(Table1[[#This Row],[Tesouro Selic: Cenário 2]]="","",(H1948+1)^(1/252))</f>
        <v/>
      </c>
      <c r="J1948" s="2" t="str">
        <f>IF(Table1[[#This Row],[Column6]]="","",(1+J1947)*(I1948)-1)</f>
        <v/>
      </c>
      <c r="K1948" s="1" t="str">
        <f>IF(Table1[[#This Row],[Column1]]="","",VLOOKUP(A1948,COPOMs!B:K,10)+prêmio_de_risco)</f>
        <v/>
      </c>
      <c r="L1948" s="3" t="str">
        <f>IF(Table1[[#This Row],[Tesouro Selic: Cenário 3]]="","",(K1948+1)^(1/252))</f>
        <v/>
      </c>
      <c r="M1948" s="2" t="str">
        <f>IF(Table1[[#This Row],[Column8]]="","",(1+M1947)*(L1948)-1)</f>
        <v/>
      </c>
    </row>
    <row r="1949" spans="1:13" x14ac:dyDescent="0.25">
      <c r="A1949" s="15" t="str">
        <f t="shared" si="60"/>
        <v/>
      </c>
      <c r="B1949" s="25" t="str">
        <f t="shared" si="61"/>
        <v/>
      </c>
      <c r="C1949" s="3" t="str">
        <f>IF(Table1[[#This Row],[Tesouro Prefixado]]="","",(B1949+1)^(1/252))</f>
        <v/>
      </c>
      <c r="D1949" s="2" t="str">
        <f>IF(Table1[[#This Row],[Column2]]="","",(1+D1948)*(C1949)-1)</f>
        <v/>
      </c>
      <c r="E1949" s="1" t="str">
        <f>IF(Table1[[#This Row],[Column1]]="","",VLOOKUP(A1949,COPOMs!B:E,4)+prêmio_de_risco)</f>
        <v/>
      </c>
      <c r="F1949" s="3" t="str">
        <f>IF(Table1[[#This Row],[Tesouro Selic: Cenário 1]]="","",(E1949+1)^(1/252))</f>
        <v/>
      </c>
      <c r="G1949" s="2" t="str">
        <f>IF(Table1[[#This Row],[Column4]]="","",(1+G1948)*(F1949)-1)</f>
        <v/>
      </c>
      <c r="H1949" s="1" t="str">
        <f>IF(Table1[[#This Row],[Column1]]="","",VLOOKUP(A1949,COPOMs!B:H,7)+prêmio_de_risco)</f>
        <v/>
      </c>
      <c r="I1949" s="3" t="str">
        <f>IF(Table1[[#This Row],[Tesouro Selic: Cenário 2]]="","",(H1949+1)^(1/252))</f>
        <v/>
      </c>
      <c r="J1949" s="2" t="str">
        <f>IF(Table1[[#This Row],[Column6]]="","",(1+J1948)*(I1949)-1)</f>
        <v/>
      </c>
      <c r="K1949" s="1" t="str">
        <f>IF(Table1[[#This Row],[Column1]]="","",VLOOKUP(A1949,COPOMs!B:K,10)+prêmio_de_risco)</f>
        <v/>
      </c>
      <c r="L1949" s="3" t="str">
        <f>IF(Table1[[#This Row],[Tesouro Selic: Cenário 3]]="","",(K1949+1)^(1/252))</f>
        <v/>
      </c>
      <c r="M1949" s="2" t="str">
        <f>IF(Table1[[#This Row],[Column8]]="","",(1+M1948)*(L1949)-1)</f>
        <v/>
      </c>
    </row>
    <row r="1950" spans="1:13" x14ac:dyDescent="0.25">
      <c r="A1950" s="15" t="str">
        <f t="shared" si="60"/>
        <v/>
      </c>
      <c r="B1950" s="25" t="str">
        <f t="shared" si="61"/>
        <v/>
      </c>
      <c r="C1950" s="3" t="str">
        <f>IF(Table1[[#This Row],[Tesouro Prefixado]]="","",(B1950+1)^(1/252))</f>
        <v/>
      </c>
      <c r="D1950" s="2" t="str">
        <f>IF(Table1[[#This Row],[Column2]]="","",(1+D1949)*(C1950)-1)</f>
        <v/>
      </c>
      <c r="E1950" s="1" t="str">
        <f>IF(Table1[[#This Row],[Column1]]="","",VLOOKUP(A1950,COPOMs!B:E,4)+prêmio_de_risco)</f>
        <v/>
      </c>
      <c r="F1950" s="3" t="str">
        <f>IF(Table1[[#This Row],[Tesouro Selic: Cenário 1]]="","",(E1950+1)^(1/252))</f>
        <v/>
      </c>
      <c r="G1950" s="2" t="str">
        <f>IF(Table1[[#This Row],[Column4]]="","",(1+G1949)*(F1950)-1)</f>
        <v/>
      </c>
      <c r="H1950" s="1" t="str">
        <f>IF(Table1[[#This Row],[Column1]]="","",VLOOKUP(A1950,COPOMs!B:H,7)+prêmio_de_risco)</f>
        <v/>
      </c>
      <c r="I1950" s="3" t="str">
        <f>IF(Table1[[#This Row],[Tesouro Selic: Cenário 2]]="","",(H1950+1)^(1/252))</f>
        <v/>
      </c>
      <c r="J1950" s="2" t="str">
        <f>IF(Table1[[#This Row],[Column6]]="","",(1+J1949)*(I1950)-1)</f>
        <v/>
      </c>
      <c r="K1950" s="1" t="str">
        <f>IF(Table1[[#This Row],[Column1]]="","",VLOOKUP(A1950,COPOMs!B:K,10)+prêmio_de_risco)</f>
        <v/>
      </c>
      <c r="L1950" s="3" t="str">
        <f>IF(Table1[[#This Row],[Tesouro Selic: Cenário 3]]="","",(K1950+1)^(1/252))</f>
        <v/>
      </c>
      <c r="M1950" s="2" t="str">
        <f>IF(Table1[[#This Row],[Column8]]="","",(1+M1949)*(L1950)-1)</f>
        <v/>
      </c>
    </row>
    <row r="1951" spans="1:13" x14ac:dyDescent="0.25">
      <c r="A1951" s="15" t="str">
        <f t="shared" si="60"/>
        <v/>
      </c>
      <c r="B1951" s="25" t="str">
        <f t="shared" si="61"/>
        <v/>
      </c>
      <c r="C1951" s="3" t="str">
        <f>IF(Table1[[#This Row],[Tesouro Prefixado]]="","",(B1951+1)^(1/252))</f>
        <v/>
      </c>
      <c r="D1951" s="2" t="str">
        <f>IF(Table1[[#This Row],[Column2]]="","",(1+D1950)*(C1951)-1)</f>
        <v/>
      </c>
      <c r="E1951" s="1" t="str">
        <f>IF(Table1[[#This Row],[Column1]]="","",VLOOKUP(A1951,COPOMs!B:E,4)+prêmio_de_risco)</f>
        <v/>
      </c>
      <c r="F1951" s="3" t="str">
        <f>IF(Table1[[#This Row],[Tesouro Selic: Cenário 1]]="","",(E1951+1)^(1/252))</f>
        <v/>
      </c>
      <c r="G1951" s="2" t="str">
        <f>IF(Table1[[#This Row],[Column4]]="","",(1+G1950)*(F1951)-1)</f>
        <v/>
      </c>
      <c r="H1951" s="1" t="str">
        <f>IF(Table1[[#This Row],[Column1]]="","",VLOOKUP(A1951,COPOMs!B:H,7)+prêmio_de_risco)</f>
        <v/>
      </c>
      <c r="I1951" s="3" t="str">
        <f>IF(Table1[[#This Row],[Tesouro Selic: Cenário 2]]="","",(H1951+1)^(1/252))</f>
        <v/>
      </c>
      <c r="J1951" s="2" t="str">
        <f>IF(Table1[[#This Row],[Column6]]="","",(1+J1950)*(I1951)-1)</f>
        <v/>
      </c>
      <c r="K1951" s="1" t="str">
        <f>IF(Table1[[#This Row],[Column1]]="","",VLOOKUP(A1951,COPOMs!B:K,10)+prêmio_de_risco)</f>
        <v/>
      </c>
      <c r="L1951" s="3" t="str">
        <f>IF(Table1[[#This Row],[Tesouro Selic: Cenário 3]]="","",(K1951+1)^(1/252))</f>
        <v/>
      </c>
      <c r="M1951" s="2" t="str">
        <f>IF(Table1[[#This Row],[Column8]]="","",(1+M1950)*(L1951)-1)</f>
        <v/>
      </c>
    </row>
    <row r="1952" spans="1:13" x14ac:dyDescent="0.25">
      <c r="A1952" s="15" t="str">
        <f t="shared" si="60"/>
        <v/>
      </c>
      <c r="B1952" s="25" t="str">
        <f t="shared" si="61"/>
        <v/>
      </c>
      <c r="C1952" s="3" t="str">
        <f>IF(Table1[[#This Row],[Tesouro Prefixado]]="","",(B1952+1)^(1/252))</f>
        <v/>
      </c>
      <c r="D1952" s="2" t="str">
        <f>IF(Table1[[#This Row],[Column2]]="","",(1+D1951)*(C1952)-1)</f>
        <v/>
      </c>
      <c r="E1952" s="1" t="str">
        <f>IF(Table1[[#This Row],[Column1]]="","",VLOOKUP(A1952,COPOMs!B:E,4)+prêmio_de_risco)</f>
        <v/>
      </c>
      <c r="F1952" s="3" t="str">
        <f>IF(Table1[[#This Row],[Tesouro Selic: Cenário 1]]="","",(E1952+1)^(1/252))</f>
        <v/>
      </c>
      <c r="G1952" s="2" t="str">
        <f>IF(Table1[[#This Row],[Column4]]="","",(1+G1951)*(F1952)-1)</f>
        <v/>
      </c>
      <c r="H1952" s="1" t="str">
        <f>IF(Table1[[#This Row],[Column1]]="","",VLOOKUP(A1952,COPOMs!B:H,7)+prêmio_de_risco)</f>
        <v/>
      </c>
      <c r="I1952" s="3" t="str">
        <f>IF(Table1[[#This Row],[Tesouro Selic: Cenário 2]]="","",(H1952+1)^(1/252))</f>
        <v/>
      </c>
      <c r="J1952" s="2" t="str">
        <f>IF(Table1[[#This Row],[Column6]]="","",(1+J1951)*(I1952)-1)</f>
        <v/>
      </c>
      <c r="K1952" s="1" t="str">
        <f>IF(Table1[[#This Row],[Column1]]="","",VLOOKUP(A1952,COPOMs!B:K,10)+prêmio_de_risco)</f>
        <v/>
      </c>
      <c r="L1952" s="3" t="str">
        <f>IF(Table1[[#This Row],[Tesouro Selic: Cenário 3]]="","",(K1952+1)^(1/252))</f>
        <v/>
      </c>
      <c r="M1952" s="2" t="str">
        <f>IF(Table1[[#This Row],[Column8]]="","",(1+M1951)*(L1952)-1)</f>
        <v/>
      </c>
    </row>
    <row r="1953" spans="1:13" x14ac:dyDescent="0.25">
      <c r="A1953" s="15" t="str">
        <f t="shared" si="60"/>
        <v/>
      </c>
      <c r="B1953" s="25" t="str">
        <f t="shared" si="61"/>
        <v/>
      </c>
      <c r="C1953" s="3" t="str">
        <f>IF(Table1[[#This Row],[Tesouro Prefixado]]="","",(B1953+1)^(1/252))</f>
        <v/>
      </c>
      <c r="D1953" s="2" t="str">
        <f>IF(Table1[[#This Row],[Column2]]="","",(1+D1952)*(C1953)-1)</f>
        <v/>
      </c>
      <c r="E1953" s="1" t="str">
        <f>IF(Table1[[#This Row],[Column1]]="","",VLOOKUP(A1953,COPOMs!B:E,4)+prêmio_de_risco)</f>
        <v/>
      </c>
      <c r="F1953" s="3" t="str">
        <f>IF(Table1[[#This Row],[Tesouro Selic: Cenário 1]]="","",(E1953+1)^(1/252))</f>
        <v/>
      </c>
      <c r="G1953" s="2" t="str">
        <f>IF(Table1[[#This Row],[Column4]]="","",(1+G1952)*(F1953)-1)</f>
        <v/>
      </c>
      <c r="H1953" s="1" t="str">
        <f>IF(Table1[[#This Row],[Column1]]="","",VLOOKUP(A1953,COPOMs!B:H,7)+prêmio_de_risco)</f>
        <v/>
      </c>
      <c r="I1953" s="3" t="str">
        <f>IF(Table1[[#This Row],[Tesouro Selic: Cenário 2]]="","",(H1953+1)^(1/252))</f>
        <v/>
      </c>
      <c r="J1953" s="2" t="str">
        <f>IF(Table1[[#This Row],[Column6]]="","",(1+J1952)*(I1953)-1)</f>
        <v/>
      </c>
      <c r="K1953" s="1" t="str">
        <f>IF(Table1[[#This Row],[Column1]]="","",VLOOKUP(A1953,COPOMs!B:K,10)+prêmio_de_risco)</f>
        <v/>
      </c>
      <c r="L1953" s="3" t="str">
        <f>IF(Table1[[#This Row],[Tesouro Selic: Cenário 3]]="","",(K1953+1)^(1/252))</f>
        <v/>
      </c>
      <c r="M1953" s="2" t="str">
        <f>IF(Table1[[#This Row],[Column8]]="","",(1+M1952)*(L1953)-1)</f>
        <v/>
      </c>
    </row>
    <row r="1954" spans="1:13" x14ac:dyDescent="0.25">
      <c r="A1954" s="15" t="str">
        <f t="shared" si="60"/>
        <v/>
      </c>
      <c r="B1954" s="25" t="str">
        <f t="shared" si="61"/>
        <v/>
      </c>
      <c r="C1954" s="3" t="str">
        <f>IF(Table1[[#This Row],[Tesouro Prefixado]]="","",(B1954+1)^(1/252))</f>
        <v/>
      </c>
      <c r="D1954" s="2" t="str">
        <f>IF(Table1[[#This Row],[Column2]]="","",(1+D1953)*(C1954)-1)</f>
        <v/>
      </c>
      <c r="E1954" s="1" t="str">
        <f>IF(Table1[[#This Row],[Column1]]="","",VLOOKUP(A1954,COPOMs!B:E,4)+prêmio_de_risco)</f>
        <v/>
      </c>
      <c r="F1954" s="3" t="str">
        <f>IF(Table1[[#This Row],[Tesouro Selic: Cenário 1]]="","",(E1954+1)^(1/252))</f>
        <v/>
      </c>
      <c r="G1954" s="2" t="str">
        <f>IF(Table1[[#This Row],[Column4]]="","",(1+G1953)*(F1954)-1)</f>
        <v/>
      </c>
      <c r="H1954" s="1" t="str">
        <f>IF(Table1[[#This Row],[Column1]]="","",VLOOKUP(A1954,COPOMs!B:H,7)+prêmio_de_risco)</f>
        <v/>
      </c>
      <c r="I1954" s="3" t="str">
        <f>IF(Table1[[#This Row],[Tesouro Selic: Cenário 2]]="","",(H1954+1)^(1/252))</f>
        <v/>
      </c>
      <c r="J1954" s="2" t="str">
        <f>IF(Table1[[#This Row],[Column6]]="","",(1+J1953)*(I1954)-1)</f>
        <v/>
      </c>
      <c r="K1954" s="1" t="str">
        <f>IF(Table1[[#This Row],[Column1]]="","",VLOOKUP(A1954,COPOMs!B:K,10)+prêmio_de_risco)</f>
        <v/>
      </c>
      <c r="L1954" s="3" t="str">
        <f>IF(Table1[[#This Row],[Tesouro Selic: Cenário 3]]="","",(K1954+1)^(1/252))</f>
        <v/>
      </c>
      <c r="M1954" s="2" t="str">
        <f>IF(Table1[[#This Row],[Column8]]="","",(1+M1953)*(L1954)-1)</f>
        <v/>
      </c>
    </row>
    <row r="1955" spans="1:13" x14ac:dyDescent="0.25">
      <c r="A1955" s="15" t="str">
        <f t="shared" si="60"/>
        <v/>
      </c>
      <c r="B1955" s="25" t="str">
        <f t="shared" si="61"/>
        <v/>
      </c>
      <c r="C1955" s="3" t="str">
        <f>IF(Table1[[#This Row],[Tesouro Prefixado]]="","",(B1955+1)^(1/252))</f>
        <v/>
      </c>
      <c r="D1955" s="2" t="str">
        <f>IF(Table1[[#This Row],[Column2]]="","",(1+D1954)*(C1955)-1)</f>
        <v/>
      </c>
      <c r="E1955" s="1" t="str">
        <f>IF(Table1[[#This Row],[Column1]]="","",VLOOKUP(A1955,COPOMs!B:E,4)+prêmio_de_risco)</f>
        <v/>
      </c>
      <c r="F1955" s="3" t="str">
        <f>IF(Table1[[#This Row],[Tesouro Selic: Cenário 1]]="","",(E1955+1)^(1/252))</f>
        <v/>
      </c>
      <c r="G1955" s="2" t="str">
        <f>IF(Table1[[#This Row],[Column4]]="","",(1+G1954)*(F1955)-1)</f>
        <v/>
      </c>
      <c r="H1955" s="1" t="str">
        <f>IF(Table1[[#This Row],[Column1]]="","",VLOOKUP(A1955,COPOMs!B:H,7)+prêmio_de_risco)</f>
        <v/>
      </c>
      <c r="I1955" s="3" t="str">
        <f>IF(Table1[[#This Row],[Tesouro Selic: Cenário 2]]="","",(H1955+1)^(1/252))</f>
        <v/>
      </c>
      <c r="J1955" s="2" t="str">
        <f>IF(Table1[[#This Row],[Column6]]="","",(1+J1954)*(I1955)-1)</f>
        <v/>
      </c>
      <c r="K1955" s="1" t="str">
        <f>IF(Table1[[#This Row],[Column1]]="","",VLOOKUP(A1955,COPOMs!B:K,10)+prêmio_de_risco)</f>
        <v/>
      </c>
      <c r="L1955" s="3" t="str">
        <f>IF(Table1[[#This Row],[Tesouro Selic: Cenário 3]]="","",(K1955+1)^(1/252))</f>
        <v/>
      </c>
      <c r="M1955" s="2" t="str">
        <f>IF(Table1[[#This Row],[Column8]]="","",(1+M1954)*(L1955)-1)</f>
        <v/>
      </c>
    </row>
    <row r="1956" spans="1:13" x14ac:dyDescent="0.25">
      <c r="A1956" s="15" t="str">
        <f t="shared" si="60"/>
        <v/>
      </c>
      <c r="B1956" s="25" t="str">
        <f t="shared" si="61"/>
        <v/>
      </c>
      <c r="C1956" s="3" t="str">
        <f>IF(Table1[[#This Row],[Tesouro Prefixado]]="","",(B1956+1)^(1/252))</f>
        <v/>
      </c>
      <c r="D1956" s="2" t="str">
        <f>IF(Table1[[#This Row],[Column2]]="","",(1+D1955)*(C1956)-1)</f>
        <v/>
      </c>
      <c r="E1956" s="1" t="str">
        <f>IF(Table1[[#This Row],[Column1]]="","",VLOOKUP(A1956,COPOMs!B:E,4)+prêmio_de_risco)</f>
        <v/>
      </c>
      <c r="F1956" s="3" t="str">
        <f>IF(Table1[[#This Row],[Tesouro Selic: Cenário 1]]="","",(E1956+1)^(1/252))</f>
        <v/>
      </c>
      <c r="G1956" s="2" t="str">
        <f>IF(Table1[[#This Row],[Column4]]="","",(1+G1955)*(F1956)-1)</f>
        <v/>
      </c>
      <c r="H1956" s="1" t="str">
        <f>IF(Table1[[#This Row],[Column1]]="","",VLOOKUP(A1956,COPOMs!B:H,7)+prêmio_de_risco)</f>
        <v/>
      </c>
      <c r="I1956" s="3" t="str">
        <f>IF(Table1[[#This Row],[Tesouro Selic: Cenário 2]]="","",(H1956+1)^(1/252))</f>
        <v/>
      </c>
      <c r="J1956" s="2" t="str">
        <f>IF(Table1[[#This Row],[Column6]]="","",(1+J1955)*(I1956)-1)</f>
        <v/>
      </c>
      <c r="K1956" s="1" t="str">
        <f>IF(Table1[[#This Row],[Column1]]="","",VLOOKUP(A1956,COPOMs!B:K,10)+prêmio_de_risco)</f>
        <v/>
      </c>
      <c r="L1956" s="3" t="str">
        <f>IF(Table1[[#This Row],[Tesouro Selic: Cenário 3]]="","",(K1956+1)^(1/252))</f>
        <v/>
      </c>
      <c r="M1956" s="2" t="str">
        <f>IF(Table1[[#This Row],[Column8]]="","",(1+M1955)*(L1956)-1)</f>
        <v/>
      </c>
    </row>
    <row r="1957" spans="1:13" x14ac:dyDescent="0.25">
      <c r="A1957" s="15" t="str">
        <f t="shared" si="60"/>
        <v/>
      </c>
      <c r="B1957" s="25" t="str">
        <f t="shared" si="61"/>
        <v/>
      </c>
      <c r="C1957" s="3" t="str">
        <f>IF(Table1[[#This Row],[Tesouro Prefixado]]="","",(B1957+1)^(1/252))</f>
        <v/>
      </c>
      <c r="D1957" s="2" t="str">
        <f>IF(Table1[[#This Row],[Column2]]="","",(1+D1956)*(C1957)-1)</f>
        <v/>
      </c>
      <c r="E1957" s="1" t="str">
        <f>IF(Table1[[#This Row],[Column1]]="","",VLOOKUP(A1957,COPOMs!B:E,4)+prêmio_de_risco)</f>
        <v/>
      </c>
      <c r="F1957" s="3" t="str">
        <f>IF(Table1[[#This Row],[Tesouro Selic: Cenário 1]]="","",(E1957+1)^(1/252))</f>
        <v/>
      </c>
      <c r="G1957" s="2" t="str">
        <f>IF(Table1[[#This Row],[Column4]]="","",(1+G1956)*(F1957)-1)</f>
        <v/>
      </c>
      <c r="H1957" s="1" t="str">
        <f>IF(Table1[[#This Row],[Column1]]="","",VLOOKUP(A1957,COPOMs!B:H,7)+prêmio_de_risco)</f>
        <v/>
      </c>
      <c r="I1957" s="3" t="str">
        <f>IF(Table1[[#This Row],[Tesouro Selic: Cenário 2]]="","",(H1957+1)^(1/252))</f>
        <v/>
      </c>
      <c r="J1957" s="2" t="str">
        <f>IF(Table1[[#This Row],[Column6]]="","",(1+J1956)*(I1957)-1)</f>
        <v/>
      </c>
      <c r="K1957" s="1" t="str">
        <f>IF(Table1[[#This Row],[Column1]]="","",VLOOKUP(A1957,COPOMs!B:K,10)+prêmio_de_risco)</f>
        <v/>
      </c>
      <c r="L1957" s="3" t="str">
        <f>IF(Table1[[#This Row],[Tesouro Selic: Cenário 3]]="","",(K1957+1)^(1/252))</f>
        <v/>
      </c>
      <c r="M1957" s="2" t="str">
        <f>IF(Table1[[#This Row],[Column8]]="","",(1+M1956)*(L1957)-1)</f>
        <v/>
      </c>
    </row>
    <row r="1958" spans="1:13" x14ac:dyDescent="0.25">
      <c r="A1958" s="15" t="str">
        <f t="shared" si="60"/>
        <v/>
      </c>
      <c r="B1958" s="25" t="str">
        <f t="shared" si="61"/>
        <v/>
      </c>
      <c r="C1958" s="3" t="str">
        <f>IF(Table1[[#This Row],[Tesouro Prefixado]]="","",(B1958+1)^(1/252))</f>
        <v/>
      </c>
      <c r="D1958" s="2" t="str">
        <f>IF(Table1[[#This Row],[Column2]]="","",(1+D1957)*(C1958)-1)</f>
        <v/>
      </c>
      <c r="E1958" s="1" t="str">
        <f>IF(Table1[[#This Row],[Column1]]="","",VLOOKUP(A1958,COPOMs!B:E,4)+prêmio_de_risco)</f>
        <v/>
      </c>
      <c r="F1958" s="3" t="str">
        <f>IF(Table1[[#This Row],[Tesouro Selic: Cenário 1]]="","",(E1958+1)^(1/252))</f>
        <v/>
      </c>
      <c r="G1958" s="2" t="str">
        <f>IF(Table1[[#This Row],[Column4]]="","",(1+G1957)*(F1958)-1)</f>
        <v/>
      </c>
      <c r="H1958" s="1" t="str">
        <f>IF(Table1[[#This Row],[Column1]]="","",VLOOKUP(A1958,COPOMs!B:H,7)+prêmio_de_risco)</f>
        <v/>
      </c>
      <c r="I1958" s="3" t="str">
        <f>IF(Table1[[#This Row],[Tesouro Selic: Cenário 2]]="","",(H1958+1)^(1/252))</f>
        <v/>
      </c>
      <c r="J1958" s="2" t="str">
        <f>IF(Table1[[#This Row],[Column6]]="","",(1+J1957)*(I1958)-1)</f>
        <v/>
      </c>
      <c r="K1958" s="1" t="str">
        <f>IF(Table1[[#This Row],[Column1]]="","",VLOOKUP(A1958,COPOMs!B:K,10)+prêmio_de_risco)</f>
        <v/>
      </c>
      <c r="L1958" s="3" t="str">
        <f>IF(Table1[[#This Row],[Tesouro Selic: Cenário 3]]="","",(K1958+1)^(1/252))</f>
        <v/>
      </c>
      <c r="M1958" s="2" t="str">
        <f>IF(Table1[[#This Row],[Column8]]="","",(1+M1957)*(L1958)-1)</f>
        <v/>
      </c>
    </row>
    <row r="1959" spans="1:13" x14ac:dyDescent="0.25">
      <c r="A1959" s="15" t="str">
        <f t="shared" si="60"/>
        <v/>
      </c>
      <c r="B1959" s="25" t="str">
        <f t="shared" si="61"/>
        <v/>
      </c>
      <c r="C1959" s="3" t="str">
        <f>IF(Table1[[#This Row],[Tesouro Prefixado]]="","",(B1959+1)^(1/252))</f>
        <v/>
      </c>
      <c r="D1959" s="2" t="str">
        <f>IF(Table1[[#This Row],[Column2]]="","",(1+D1958)*(C1959)-1)</f>
        <v/>
      </c>
      <c r="E1959" s="1" t="str">
        <f>IF(Table1[[#This Row],[Column1]]="","",VLOOKUP(A1959,COPOMs!B:E,4)+prêmio_de_risco)</f>
        <v/>
      </c>
      <c r="F1959" s="3" t="str">
        <f>IF(Table1[[#This Row],[Tesouro Selic: Cenário 1]]="","",(E1959+1)^(1/252))</f>
        <v/>
      </c>
      <c r="G1959" s="2" t="str">
        <f>IF(Table1[[#This Row],[Column4]]="","",(1+G1958)*(F1959)-1)</f>
        <v/>
      </c>
      <c r="H1959" s="1" t="str">
        <f>IF(Table1[[#This Row],[Column1]]="","",VLOOKUP(A1959,COPOMs!B:H,7)+prêmio_de_risco)</f>
        <v/>
      </c>
      <c r="I1959" s="3" t="str">
        <f>IF(Table1[[#This Row],[Tesouro Selic: Cenário 2]]="","",(H1959+1)^(1/252))</f>
        <v/>
      </c>
      <c r="J1959" s="2" t="str">
        <f>IF(Table1[[#This Row],[Column6]]="","",(1+J1958)*(I1959)-1)</f>
        <v/>
      </c>
      <c r="K1959" s="1" t="str">
        <f>IF(Table1[[#This Row],[Column1]]="","",VLOOKUP(A1959,COPOMs!B:K,10)+prêmio_de_risco)</f>
        <v/>
      </c>
      <c r="L1959" s="3" t="str">
        <f>IF(Table1[[#This Row],[Tesouro Selic: Cenário 3]]="","",(K1959+1)^(1/252))</f>
        <v/>
      </c>
      <c r="M1959" s="2" t="str">
        <f>IF(Table1[[#This Row],[Column8]]="","",(1+M1958)*(L1959)-1)</f>
        <v/>
      </c>
    </row>
    <row r="1960" spans="1:13" x14ac:dyDescent="0.25">
      <c r="A1960" s="15" t="str">
        <f t="shared" si="60"/>
        <v/>
      </c>
      <c r="B1960" s="25" t="str">
        <f t="shared" si="61"/>
        <v/>
      </c>
      <c r="C1960" s="3" t="str">
        <f>IF(Table1[[#This Row],[Tesouro Prefixado]]="","",(B1960+1)^(1/252))</f>
        <v/>
      </c>
      <c r="D1960" s="2" t="str">
        <f>IF(Table1[[#This Row],[Column2]]="","",(1+D1959)*(C1960)-1)</f>
        <v/>
      </c>
      <c r="E1960" s="1" t="str">
        <f>IF(Table1[[#This Row],[Column1]]="","",VLOOKUP(A1960,COPOMs!B:E,4)+prêmio_de_risco)</f>
        <v/>
      </c>
      <c r="F1960" s="3" t="str">
        <f>IF(Table1[[#This Row],[Tesouro Selic: Cenário 1]]="","",(E1960+1)^(1/252))</f>
        <v/>
      </c>
      <c r="G1960" s="2" t="str">
        <f>IF(Table1[[#This Row],[Column4]]="","",(1+G1959)*(F1960)-1)</f>
        <v/>
      </c>
      <c r="H1960" s="1" t="str">
        <f>IF(Table1[[#This Row],[Column1]]="","",VLOOKUP(A1960,COPOMs!B:H,7)+prêmio_de_risco)</f>
        <v/>
      </c>
      <c r="I1960" s="3" t="str">
        <f>IF(Table1[[#This Row],[Tesouro Selic: Cenário 2]]="","",(H1960+1)^(1/252))</f>
        <v/>
      </c>
      <c r="J1960" s="2" t="str">
        <f>IF(Table1[[#This Row],[Column6]]="","",(1+J1959)*(I1960)-1)</f>
        <v/>
      </c>
      <c r="K1960" s="1" t="str">
        <f>IF(Table1[[#This Row],[Column1]]="","",VLOOKUP(A1960,COPOMs!B:K,10)+prêmio_de_risco)</f>
        <v/>
      </c>
      <c r="L1960" s="3" t="str">
        <f>IF(Table1[[#This Row],[Tesouro Selic: Cenário 3]]="","",(K1960+1)^(1/252))</f>
        <v/>
      </c>
      <c r="M1960" s="2" t="str">
        <f>IF(Table1[[#This Row],[Column8]]="","",(1+M1959)*(L1960)-1)</f>
        <v/>
      </c>
    </row>
    <row r="1961" spans="1:13" x14ac:dyDescent="0.25">
      <c r="A1961" s="15" t="str">
        <f t="shared" si="60"/>
        <v/>
      </c>
      <c r="B1961" s="25" t="str">
        <f t="shared" si="61"/>
        <v/>
      </c>
      <c r="C1961" s="3" t="str">
        <f>IF(Table1[[#This Row],[Tesouro Prefixado]]="","",(B1961+1)^(1/252))</f>
        <v/>
      </c>
      <c r="D1961" s="2" t="str">
        <f>IF(Table1[[#This Row],[Column2]]="","",(1+D1960)*(C1961)-1)</f>
        <v/>
      </c>
      <c r="E1961" s="1" t="str">
        <f>IF(Table1[[#This Row],[Column1]]="","",VLOOKUP(A1961,COPOMs!B:E,4)+prêmio_de_risco)</f>
        <v/>
      </c>
      <c r="F1961" s="3" t="str">
        <f>IF(Table1[[#This Row],[Tesouro Selic: Cenário 1]]="","",(E1961+1)^(1/252))</f>
        <v/>
      </c>
      <c r="G1961" s="2" t="str">
        <f>IF(Table1[[#This Row],[Column4]]="","",(1+G1960)*(F1961)-1)</f>
        <v/>
      </c>
      <c r="H1961" s="1" t="str">
        <f>IF(Table1[[#This Row],[Column1]]="","",VLOOKUP(A1961,COPOMs!B:H,7)+prêmio_de_risco)</f>
        <v/>
      </c>
      <c r="I1961" s="3" t="str">
        <f>IF(Table1[[#This Row],[Tesouro Selic: Cenário 2]]="","",(H1961+1)^(1/252))</f>
        <v/>
      </c>
      <c r="J1961" s="2" t="str">
        <f>IF(Table1[[#This Row],[Column6]]="","",(1+J1960)*(I1961)-1)</f>
        <v/>
      </c>
      <c r="K1961" s="1" t="str">
        <f>IF(Table1[[#This Row],[Column1]]="","",VLOOKUP(A1961,COPOMs!B:K,10)+prêmio_de_risco)</f>
        <v/>
      </c>
      <c r="L1961" s="3" t="str">
        <f>IF(Table1[[#This Row],[Tesouro Selic: Cenário 3]]="","",(K1961+1)^(1/252))</f>
        <v/>
      </c>
      <c r="M1961" s="2" t="str">
        <f>IF(Table1[[#This Row],[Column8]]="","",(1+M1960)*(L1961)-1)</f>
        <v/>
      </c>
    </row>
    <row r="1962" spans="1:13" x14ac:dyDescent="0.25">
      <c r="A1962" s="15" t="str">
        <f t="shared" si="60"/>
        <v/>
      </c>
      <c r="B1962" s="25" t="str">
        <f t="shared" si="61"/>
        <v/>
      </c>
      <c r="C1962" s="3" t="str">
        <f>IF(Table1[[#This Row],[Tesouro Prefixado]]="","",(B1962+1)^(1/252))</f>
        <v/>
      </c>
      <c r="D1962" s="2" t="str">
        <f>IF(Table1[[#This Row],[Column2]]="","",(1+D1961)*(C1962)-1)</f>
        <v/>
      </c>
      <c r="E1962" s="1" t="str">
        <f>IF(Table1[[#This Row],[Column1]]="","",VLOOKUP(A1962,COPOMs!B:E,4)+prêmio_de_risco)</f>
        <v/>
      </c>
      <c r="F1962" s="3" t="str">
        <f>IF(Table1[[#This Row],[Tesouro Selic: Cenário 1]]="","",(E1962+1)^(1/252))</f>
        <v/>
      </c>
      <c r="G1962" s="2" t="str">
        <f>IF(Table1[[#This Row],[Column4]]="","",(1+G1961)*(F1962)-1)</f>
        <v/>
      </c>
      <c r="H1962" s="1" t="str">
        <f>IF(Table1[[#This Row],[Column1]]="","",VLOOKUP(A1962,COPOMs!B:H,7)+prêmio_de_risco)</f>
        <v/>
      </c>
      <c r="I1962" s="3" t="str">
        <f>IF(Table1[[#This Row],[Tesouro Selic: Cenário 2]]="","",(H1962+1)^(1/252))</f>
        <v/>
      </c>
      <c r="J1962" s="2" t="str">
        <f>IF(Table1[[#This Row],[Column6]]="","",(1+J1961)*(I1962)-1)</f>
        <v/>
      </c>
      <c r="K1962" s="1" t="str">
        <f>IF(Table1[[#This Row],[Column1]]="","",VLOOKUP(A1962,COPOMs!B:K,10)+prêmio_de_risco)</f>
        <v/>
      </c>
      <c r="L1962" s="3" t="str">
        <f>IF(Table1[[#This Row],[Tesouro Selic: Cenário 3]]="","",(K1962+1)^(1/252))</f>
        <v/>
      </c>
      <c r="M1962" s="2" t="str">
        <f>IF(Table1[[#This Row],[Column8]]="","",(1+M1961)*(L1962)-1)</f>
        <v/>
      </c>
    </row>
    <row r="1963" spans="1:13" x14ac:dyDescent="0.25">
      <c r="A1963" s="15" t="str">
        <f t="shared" si="60"/>
        <v/>
      </c>
      <c r="B1963" s="25" t="str">
        <f t="shared" si="61"/>
        <v/>
      </c>
      <c r="C1963" s="3" t="str">
        <f>IF(Table1[[#This Row],[Tesouro Prefixado]]="","",(B1963+1)^(1/252))</f>
        <v/>
      </c>
      <c r="D1963" s="2" t="str">
        <f>IF(Table1[[#This Row],[Column2]]="","",(1+D1962)*(C1963)-1)</f>
        <v/>
      </c>
      <c r="E1963" s="1" t="str">
        <f>IF(Table1[[#This Row],[Column1]]="","",VLOOKUP(A1963,COPOMs!B:E,4)+prêmio_de_risco)</f>
        <v/>
      </c>
      <c r="F1963" s="3" t="str">
        <f>IF(Table1[[#This Row],[Tesouro Selic: Cenário 1]]="","",(E1963+1)^(1/252))</f>
        <v/>
      </c>
      <c r="G1963" s="2" t="str">
        <f>IF(Table1[[#This Row],[Column4]]="","",(1+G1962)*(F1963)-1)</f>
        <v/>
      </c>
      <c r="H1963" s="1" t="str">
        <f>IF(Table1[[#This Row],[Column1]]="","",VLOOKUP(A1963,COPOMs!B:H,7)+prêmio_de_risco)</f>
        <v/>
      </c>
      <c r="I1963" s="3" t="str">
        <f>IF(Table1[[#This Row],[Tesouro Selic: Cenário 2]]="","",(H1963+1)^(1/252))</f>
        <v/>
      </c>
      <c r="J1963" s="2" t="str">
        <f>IF(Table1[[#This Row],[Column6]]="","",(1+J1962)*(I1963)-1)</f>
        <v/>
      </c>
      <c r="K1963" s="1" t="str">
        <f>IF(Table1[[#This Row],[Column1]]="","",VLOOKUP(A1963,COPOMs!B:K,10)+prêmio_de_risco)</f>
        <v/>
      </c>
      <c r="L1963" s="3" t="str">
        <f>IF(Table1[[#This Row],[Tesouro Selic: Cenário 3]]="","",(K1963+1)^(1/252))</f>
        <v/>
      </c>
      <c r="M1963" s="2" t="str">
        <f>IF(Table1[[#This Row],[Column8]]="","",(1+M1962)*(L1963)-1)</f>
        <v/>
      </c>
    </row>
    <row r="1964" spans="1:13" x14ac:dyDescent="0.25">
      <c r="A1964" s="15" t="str">
        <f t="shared" si="60"/>
        <v/>
      </c>
      <c r="B1964" s="25" t="str">
        <f t="shared" si="61"/>
        <v/>
      </c>
      <c r="C1964" s="3" t="str">
        <f>IF(Table1[[#This Row],[Tesouro Prefixado]]="","",(B1964+1)^(1/252))</f>
        <v/>
      </c>
      <c r="D1964" s="2" t="str">
        <f>IF(Table1[[#This Row],[Column2]]="","",(1+D1963)*(C1964)-1)</f>
        <v/>
      </c>
      <c r="E1964" s="1" t="str">
        <f>IF(Table1[[#This Row],[Column1]]="","",VLOOKUP(A1964,COPOMs!B:E,4)+prêmio_de_risco)</f>
        <v/>
      </c>
      <c r="F1964" s="3" t="str">
        <f>IF(Table1[[#This Row],[Tesouro Selic: Cenário 1]]="","",(E1964+1)^(1/252))</f>
        <v/>
      </c>
      <c r="G1964" s="2" t="str">
        <f>IF(Table1[[#This Row],[Column4]]="","",(1+G1963)*(F1964)-1)</f>
        <v/>
      </c>
      <c r="H1964" s="1" t="str">
        <f>IF(Table1[[#This Row],[Column1]]="","",VLOOKUP(A1964,COPOMs!B:H,7)+prêmio_de_risco)</f>
        <v/>
      </c>
      <c r="I1964" s="3" t="str">
        <f>IF(Table1[[#This Row],[Tesouro Selic: Cenário 2]]="","",(H1964+1)^(1/252))</f>
        <v/>
      </c>
      <c r="J1964" s="2" t="str">
        <f>IF(Table1[[#This Row],[Column6]]="","",(1+J1963)*(I1964)-1)</f>
        <v/>
      </c>
      <c r="K1964" s="1" t="str">
        <f>IF(Table1[[#This Row],[Column1]]="","",VLOOKUP(A1964,COPOMs!B:K,10)+prêmio_de_risco)</f>
        <v/>
      </c>
      <c r="L1964" s="3" t="str">
        <f>IF(Table1[[#This Row],[Tesouro Selic: Cenário 3]]="","",(K1964+1)^(1/252))</f>
        <v/>
      </c>
      <c r="M1964" s="2" t="str">
        <f>IF(Table1[[#This Row],[Column8]]="","",(1+M1963)*(L1964)-1)</f>
        <v/>
      </c>
    </row>
    <row r="1965" spans="1:13" x14ac:dyDescent="0.25">
      <c r="A1965" s="15" t="str">
        <f t="shared" si="60"/>
        <v/>
      </c>
      <c r="B1965" s="25" t="str">
        <f t="shared" si="61"/>
        <v/>
      </c>
      <c r="C1965" s="3" t="str">
        <f>IF(Table1[[#This Row],[Tesouro Prefixado]]="","",(B1965+1)^(1/252))</f>
        <v/>
      </c>
      <c r="D1965" s="2" t="str">
        <f>IF(Table1[[#This Row],[Column2]]="","",(1+D1964)*(C1965)-1)</f>
        <v/>
      </c>
      <c r="E1965" s="1" t="str">
        <f>IF(Table1[[#This Row],[Column1]]="","",VLOOKUP(A1965,COPOMs!B:E,4)+prêmio_de_risco)</f>
        <v/>
      </c>
      <c r="F1965" s="3" t="str">
        <f>IF(Table1[[#This Row],[Tesouro Selic: Cenário 1]]="","",(E1965+1)^(1/252))</f>
        <v/>
      </c>
      <c r="G1965" s="2" t="str">
        <f>IF(Table1[[#This Row],[Column4]]="","",(1+G1964)*(F1965)-1)</f>
        <v/>
      </c>
      <c r="H1965" s="1" t="str">
        <f>IF(Table1[[#This Row],[Column1]]="","",VLOOKUP(A1965,COPOMs!B:H,7)+prêmio_de_risco)</f>
        <v/>
      </c>
      <c r="I1965" s="3" t="str">
        <f>IF(Table1[[#This Row],[Tesouro Selic: Cenário 2]]="","",(H1965+1)^(1/252))</f>
        <v/>
      </c>
      <c r="J1965" s="2" t="str">
        <f>IF(Table1[[#This Row],[Column6]]="","",(1+J1964)*(I1965)-1)</f>
        <v/>
      </c>
      <c r="K1965" s="1" t="str">
        <f>IF(Table1[[#This Row],[Column1]]="","",VLOOKUP(A1965,COPOMs!B:K,10)+prêmio_de_risco)</f>
        <v/>
      </c>
      <c r="L1965" s="3" t="str">
        <f>IF(Table1[[#This Row],[Tesouro Selic: Cenário 3]]="","",(K1965+1)^(1/252))</f>
        <v/>
      </c>
      <c r="M1965" s="2" t="str">
        <f>IF(Table1[[#This Row],[Column8]]="","",(1+M1964)*(L1965)-1)</f>
        <v/>
      </c>
    </row>
    <row r="1966" spans="1:13" x14ac:dyDescent="0.25">
      <c r="A1966" s="15" t="str">
        <f t="shared" si="60"/>
        <v/>
      </c>
      <c r="B1966" s="25" t="str">
        <f t="shared" si="61"/>
        <v/>
      </c>
      <c r="C1966" s="3" t="str">
        <f>IF(Table1[[#This Row],[Tesouro Prefixado]]="","",(B1966+1)^(1/252))</f>
        <v/>
      </c>
      <c r="D1966" s="2" t="str">
        <f>IF(Table1[[#This Row],[Column2]]="","",(1+D1965)*(C1966)-1)</f>
        <v/>
      </c>
      <c r="E1966" s="1" t="str">
        <f>IF(Table1[[#This Row],[Column1]]="","",VLOOKUP(A1966,COPOMs!B:E,4)+prêmio_de_risco)</f>
        <v/>
      </c>
      <c r="F1966" s="3" t="str">
        <f>IF(Table1[[#This Row],[Tesouro Selic: Cenário 1]]="","",(E1966+1)^(1/252))</f>
        <v/>
      </c>
      <c r="G1966" s="2" t="str">
        <f>IF(Table1[[#This Row],[Column4]]="","",(1+G1965)*(F1966)-1)</f>
        <v/>
      </c>
      <c r="H1966" s="1" t="str">
        <f>IF(Table1[[#This Row],[Column1]]="","",VLOOKUP(A1966,COPOMs!B:H,7)+prêmio_de_risco)</f>
        <v/>
      </c>
      <c r="I1966" s="3" t="str">
        <f>IF(Table1[[#This Row],[Tesouro Selic: Cenário 2]]="","",(H1966+1)^(1/252))</f>
        <v/>
      </c>
      <c r="J1966" s="2" t="str">
        <f>IF(Table1[[#This Row],[Column6]]="","",(1+J1965)*(I1966)-1)</f>
        <v/>
      </c>
      <c r="K1966" s="1" t="str">
        <f>IF(Table1[[#This Row],[Column1]]="","",VLOOKUP(A1966,COPOMs!B:K,10)+prêmio_de_risco)</f>
        <v/>
      </c>
      <c r="L1966" s="3" t="str">
        <f>IF(Table1[[#This Row],[Tesouro Selic: Cenário 3]]="","",(K1966+1)^(1/252))</f>
        <v/>
      </c>
      <c r="M1966" s="2" t="str">
        <f>IF(Table1[[#This Row],[Column8]]="","",(1+M1965)*(L1966)-1)</f>
        <v/>
      </c>
    </row>
    <row r="1967" spans="1:13" x14ac:dyDescent="0.25">
      <c r="A1967" s="15" t="str">
        <f t="shared" si="60"/>
        <v/>
      </c>
      <c r="B1967" s="25" t="str">
        <f t="shared" si="61"/>
        <v/>
      </c>
      <c r="C1967" s="3" t="str">
        <f>IF(Table1[[#This Row],[Tesouro Prefixado]]="","",(B1967+1)^(1/252))</f>
        <v/>
      </c>
      <c r="D1967" s="2" t="str">
        <f>IF(Table1[[#This Row],[Column2]]="","",(1+D1966)*(C1967)-1)</f>
        <v/>
      </c>
      <c r="E1967" s="1" t="str">
        <f>IF(Table1[[#This Row],[Column1]]="","",VLOOKUP(A1967,COPOMs!B:E,4)+prêmio_de_risco)</f>
        <v/>
      </c>
      <c r="F1967" s="3" t="str">
        <f>IF(Table1[[#This Row],[Tesouro Selic: Cenário 1]]="","",(E1967+1)^(1/252))</f>
        <v/>
      </c>
      <c r="G1967" s="2" t="str">
        <f>IF(Table1[[#This Row],[Column4]]="","",(1+G1966)*(F1967)-1)</f>
        <v/>
      </c>
      <c r="H1967" s="1" t="str">
        <f>IF(Table1[[#This Row],[Column1]]="","",VLOOKUP(A1967,COPOMs!B:H,7)+prêmio_de_risco)</f>
        <v/>
      </c>
      <c r="I1967" s="3" t="str">
        <f>IF(Table1[[#This Row],[Tesouro Selic: Cenário 2]]="","",(H1967+1)^(1/252))</f>
        <v/>
      </c>
      <c r="J1967" s="2" t="str">
        <f>IF(Table1[[#This Row],[Column6]]="","",(1+J1966)*(I1967)-1)</f>
        <v/>
      </c>
      <c r="K1967" s="1" t="str">
        <f>IF(Table1[[#This Row],[Column1]]="","",VLOOKUP(A1967,COPOMs!B:K,10)+prêmio_de_risco)</f>
        <v/>
      </c>
      <c r="L1967" s="3" t="str">
        <f>IF(Table1[[#This Row],[Tesouro Selic: Cenário 3]]="","",(K1967+1)^(1/252))</f>
        <v/>
      </c>
      <c r="M1967" s="2" t="str">
        <f>IF(Table1[[#This Row],[Column8]]="","",(1+M1966)*(L1967)-1)</f>
        <v/>
      </c>
    </row>
    <row r="1968" spans="1:13" x14ac:dyDescent="0.25">
      <c r="A1968" s="15" t="str">
        <f t="shared" si="60"/>
        <v/>
      </c>
      <c r="B1968" s="25" t="str">
        <f t="shared" si="61"/>
        <v/>
      </c>
      <c r="C1968" s="3" t="str">
        <f>IF(Table1[[#This Row],[Tesouro Prefixado]]="","",(B1968+1)^(1/252))</f>
        <v/>
      </c>
      <c r="D1968" s="2" t="str">
        <f>IF(Table1[[#This Row],[Column2]]="","",(1+D1967)*(C1968)-1)</f>
        <v/>
      </c>
      <c r="E1968" s="1" t="str">
        <f>IF(Table1[[#This Row],[Column1]]="","",VLOOKUP(A1968,COPOMs!B:E,4)+prêmio_de_risco)</f>
        <v/>
      </c>
      <c r="F1968" s="3" t="str">
        <f>IF(Table1[[#This Row],[Tesouro Selic: Cenário 1]]="","",(E1968+1)^(1/252))</f>
        <v/>
      </c>
      <c r="G1968" s="2" t="str">
        <f>IF(Table1[[#This Row],[Column4]]="","",(1+G1967)*(F1968)-1)</f>
        <v/>
      </c>
      <c r="H1968" s="1" t="str">
        <f>IF(Table1[[#This Row],[Column1]]="","",VLOOKUP(A1968,COPOMs!B:H,7)+prêmio_de_risco)</f>
        <v/>
      </c>
      <c r="I1968" s="3" t="str">
        <f>IF(Table1[[#This Row],[Tesouro Selic: Cenário 2]]="","",(H1968+1)^(1/252))</f>
        <v/>
      </c>
      <c r="J1968" s="2" t="str">
        <f>IF(Table1[[#This Row],[Column6]]="","",(1+J1967)*(I1968)-1)</f>
        <v/>
      </c>
      <c r="K1968" s="1" t="str">
        <f>IF(Table1[[#This Row],[Column1]]="","",VLOOKUP(A1968,COPOMs!B:K,10)+prêmio_de_risco)</f>
        <v/>
      </c>
      <c r="L1968" s="3" t="str">
        <f>IF(Table1[[#This Row],[Tesouro Selic: Cenário 3]]="","",(K1968+1)^(1/252))</f>
        <v/>
      </c>
      <c r="M1968" s="2" t="str">
        <f>IF(Table1[[#This Row],[Column8]]="","",(1+M1967)*(L1968)-1)</f>
        <v/>
      </c>
    </row>
    <row r="1969" spans="1:13" x14ac:dyDescent="0.25">
      <c r="A1969" s="15" t="str">
        <f t="shared" si="60"/>
        <v/>
      </c>
      <c r="B1969" s="25" t="str">
        <f t="shared" si="61"/>
        <v/>
      </c>
      <c r="C1969" s="3" t="str">
        <f>IF(Table1[[#This Row],[Tesouro Prefixado]]="","",(B1969+1)^(1/252))</f>
        <v/>
      </c>
      <c r="D1969" s="2" t="str">
        <f>IF(Table1[[#This Row],[Column2]]="","",(1+D1968)*(C1969)-1)</f>
        <v/>
      </c>
      <c r="E1969" s="1" t="str">
        <f>IF(Table1[[#This Row],[Column1]]="","",VLOOKUP(A1969,COPOMs!B:E,4)+prêmio_de_risco)</f>
        <v/>
      </c>
      <c r="F1969" s="3" t="str">
        <f>IF(Table1[[#This Row],[Tesouro Selic: Cenário 1]]="","",(E1969+1)^(1/252))</f>
        <v/>
      </c>
      <c r="G1969" s="2" t="str">
        <f>IF(Table1[[#This Row],[Column4]]="","",(1+G1968)*(F1969)-1)</f>
        <v/>
      </c>
      <c r="H1969" s="1" t="str">
        <f>IF(Table1[[#This Row],[Column1]]="","",VLOOKUP(A1969,COPOMs!B:H,7)+prêmio_de_risco)</f>
        <v/>
      </c>
      <c r="I1969" s="3" t="str">
        <f>IF(Table1[[#This Row],[Tesouro Selic: Cenário 2]]="","",(H1969+1)^(1/252))</f>
        <v/>
      </c>
      <c r="J1969" s="2" t="str">
        <f>IF(Table1[[#This Row],[Column6]]="","",(1+J1968)*(I1969)-1)</f>
        <v/>
      </c>
      <c r="K1969" s="1" t="str">
        <f>IF(Table1[[#This Row],[Column1]]="","",VLOOKUP(A1969,COPOMs!B:K,10)+prêmio_de_risco)</f>
        <v/>
      </c>
      <c r="L1969" s="3" t="str">
        <f>IF(Table1[[#This Row],[Tesouro Selic: Cenário 3]]="","",(K1969+1)^(1/252))</f>
        <v/>
      </c>
      <c r="M1969" s="2" t="str">
        <f>IF(Table1[[#This Row],[Column8]]="","",(1+M1968)*(L1969)-1)</f>
        <v/>
      </c>
    </row>
    <row r="1970" spans="1:13" x14ac:dyDescent="0.25">
      <c r="A1970" s="15" t="str">
        <f t="shared" si="60"/>
        <v/>
      </c>
      <c r="B1970" s="25" t="str">
        <f t="shared" si="61"/>
        <v/>
      </c>
      <c r="C1970" s="3" t="str">
        <f>IF(Table1[[#This Row],[Tesouro Prefixado]]="","",(B1970+1)^(1/252))</f>
        <v/>
      </c>
      <c r="D1970" s="2" t="str">
        <f>IF(Table1[[#This Row],[Column2]]="","",(1+D1969)*(C1970)-1)</f>
        <v/>
      </c>
      <c r="E1970" s="1" t="str">
        <f>IF(Table1[[#This Row],[Column1]]="","",VLOOKUP(A1970,COPOMs!B:E,4)+prêmio_de_risco)</f>
        <v/>
      </c>
      <c r="F1970" s="3" t="str">
        <f>IF(Table1[[#This Row],[Tesouro Selic: Cenário 1]]="","",(E1970+1)^(1/252))</f>
        <v/>
      </c>
      <c r="G1970" s="2" t="str">
        <f>IF(Table1[[#This Row],[Column4]]="","",(1+G1969)*(F1970)-1)</f>
        <v/>
      </c>
      <c r="H1970" s="1" t="str">
        <f>IF(Table1[[#This Row],[Column1]]="","",VLOOKUP(A1970,COPOMs!B:H,7)+prêmio_de_risco)</f>
        <v/>
      </c>
      <c r="I1970" s="3" t="str">
        <f>IF(Table1[[#This Row],[Tesouro Selic: Cenário 2]]="","",(H1970+1)^(1/252))</f>
        <v/>
      </c>
      <c r="J1970" s="2" t="str">
        <f>IF(Table1[[#This Row],[Column6]]="","",(1+J1969)*(I1970)-1)</f>
        <v/>
      </c>
      <c r="K1970" s="1" t="str">
        <f>IF(Table1[[#This Row],[Column1]]="","",VLOOKUP(A1970,COPOMs!B:K,10)+prêmio_de_risco)</f>
        <v/>
      </c>
      <c r="L1970" s="3" t="str">
        <f>IF(Table1[[#This Row],[Tesouro Selic: Cenário 3]]="","",(K1970+1)^(1/252))</f>
        <v/>
      </c>
      <c r="M1970" s="2" t="str">
        <f>IF(Table1[[#This Row],[Column8]]="","",(1+M1969)*(L1970)-1)</f>
        <v/>
      </c>
    </row>
    <row r="1971" spans="1:13" x14ac:dyDescent="0.25">
      <c r="A1971" s="15" t="str">
        <f t="shared" si="60"/>
        <v/>
      </c>
      <c r="B1971" s="25" t="str">
        <f t="shared" si="61"/>
        <v/>
      </c>
      <c r="C1971" s="3" t="str">
        <f>IF(Table1[[#This Row],[Tesouro Prefixado]]="","",(B1971+1)^(1/252))</f>
        <v/>
      </c>
      <c r="D1971" s="2" t="str">
        <f>IF(Table1[[#This Row],[Column2]]="","",(1+D1970)*(C1971)-1)</f>
        <v/>
      </c>
      <c r="E1971" s="1" t="str">
        <f>IF(Table1[[#This Row],[Column1]]="","",VLOOKUP(A1971,COPOMs!B:E,4)+prêmio_de_risco)</f>
        <v/>
      </c>
      <c r="F1971" s="3" t="str">
        <f>IF(Table1[[#This Row],[Tesouro Selic: Cenário 1]]="","",(E1971+1)^(1/252))</f>
        <v/>
      </c>
      <c r="G1971" s="2" t="str">
        <f>IF(Table1[[#This Row],[Column4]]="","",(1+G1970)*(F1971)-1)</f>
        <v/>
      </c>
      <c r="H1971" s="1" t="str">
        <f>IF(Table1[[#This Row],[Column1]]="","",VLOOKUP(A1971,COPOMs!B:H,7)+prêmio_de_risco)</f>
        <v/>
      </c>
      <c r="I1971" s="3" t="str">
        <f>IF(Table1[[#This Row],[Tesouro Selic: Cenário 2]]="","",(H1971+1)^(1/252))</f>
        <v/>
      </c>
      <c r="J1971" s="2" t="str">
        <f>IF(Table1[[#This Row],[Column6]]="","",(1+J1970)*(I1971)-1)</f>
        <v/>
      </c>
      <c r="K1971" s="1" t="str">
        <f>IF(Table1[[#This Row],[Column1]]="","",VLOOKUP(A1971,COPOMs!B:K,10)+prêmio_de_risco)</f>
        <v/>
      </c>
      <c r="L1971" s="3" t="str">
        <f>IF(Table1[[#This Row],[Tesouro Selic: Cenário 3]]="","",(K1971+1)^(1/252))</f>
        <v/>
      </c>
      <c r="M1971" s="2" t="str">
        <f>IF(Table1[[#This Row],[Column8]]="","",(1+M1970)*(L1971)-1)</f>
        <v/>
      </c>
    </row>
    <row r="1972" spans="1:13" x14ac:dyDescent="0.25">
      <c r="A1972" s="15" t="str">
        <f t="shared" si="60"/>
        <v/>
      </c>
      <c r="B1972" s="25" t="str">
        <f t="shared" si="61"/>
        <v/>
      </c>
      <c r="C1972" s="3" t="str">
        <f>IF(Table1[[#This Row],[Tesouro Prefixado]]="","",(B1972+1)^(1/252))</f>
        <v/>
      </c>
      <c r="D1972" s="2" t="str">
        <f>IF(Table1[[#This Row],[Column2]]="","",(1+D1971)*(C1972)-1)</f>
        <v/>
      </c>
      <c r="E1972" s="1" t="str">
        <f>IF(Table1[[#This Row],[Column1]]="","",VLOOKUP(A1972,COPOMs!B:E,4)+prêmio_de_risco)</f>
        <v/>
      </c>
      <c r="F1972" s="3" t="str">
        <f>IF(Table1[[#This Row],[Tesouro Selic: Cenário 1]]="","",(E1972+1)^(1/252))</f>
        <v/>
      </c>
      <c r="G1972" s="2" t="str">
        <f>IF(Table1[[#This Row],[Column4]]="","",(1+G1971)*(F1972)-1)</f>
        <v/>
      </c>
      <c r="H1972" s="1" t="str">
        <f>IF(Table1[[#This Row],[Column1]]="","",VLOOKUP(A1972,COPOMs!B:H,7)+prêmio_de_risco)</f>
        <v/>
      </c>
      <c r="I1972" s="3" t="str">
        <f>IF(Table1[[#This Row],[Tesouro Selic: Cenário 2]]="","",(H1972+1)^(1/252))</f>
        <v/>
      </c>
      <c r="J1972" s="2" t="str">
        <f>IF(Table1[[#This Row],[Column6]]="","",(1+J1971)*(I1972)-1)</f>
        <v/>
      </c>
      <c r="K1972" s="1" t="str">
        <f>IF(Table1[[#This Row],[Column1]]="","",VLOOKUP(A1972,COPOMs!B:K,10)+prêmio_de_risco)</f>
        <v/>
      </c>
      <c r="L1972" s="3" t="str">
        <f>IF(Table1[[#This Row],[Tesouro Selic: Cenário 3]]="","",(K1972+1)^(1/252))</f>
        <v/>
      </c>
      <c r="M1972" s="2" t="str">
        <f>IF(Table1[[#This Row],[Column8]]="","",(1+M1971)*(L1972)-1)</f>
        <v/>
      </c>
    </row>
    <row r="1973" spans="1:13" x14ac:dyDescent="0.25">
      <c r="A1973" s="15" t="str">
        <f t="shared" si="60"/>
        <v/>
      </c>
      <c r="B1973" s="25" t="str">
        <f t="shared" si="61"/>
        <v/>
      </c>
      <c r="C1973" s="3" t="str">
        <f>IF(Table1[[#This Row],[Tesouro Prefixado]]="","",(B1973+1)^(1/252))</f>
        <v/>
      </c>
      <c r="D1973" s="2" t="str">
        <f>IF(Table1[[#This Row],[Column2]]="","",(1+D1972)*(C1973)-1)</f>
        <v/>
      </c>
      <c r="E1973" s="1" t="str">
        <f>IF(Table1[[#This Row],[Column1]]="","",VLOOKUP(A1973,COPOMs!B:E,4)+prêmio_de_risco)</f>
        <v/>
      </c>
      <c r="F1973" s="3" t="str">
        <f>IF(Table1[[#This Row],[Tesouro Selic: Cenário 1]]="","",(E1973+1)^(1/252))</f>
        <v/>
      </c>
      <c r="G1973" s="2" t="str">
        <f>IF(Table1[[#This Row],[Column4]]="","",(1+G1972)*(F1973)-1)</f>
        <v/>
      </c>
      <c r="H1973" s="1" t="str">
        <f>IF(Table1[[#This Row],[Column1]]="","",VLOOKUP(A1973,COPOMs!B:H,7)+prêmio_de_risco)</f>
        <v/>
      </c>
      <c r="I1973" s="3" t="str">
        <f>IF(Table1[[#This Row],[Tesouro Selic: Cenário 2]]="","",(H1973+1)^(1/252))</f>
        <v/>
      </c>
      <c r="J1973" s="2" t="str">
        <f>IF(Table1[[#This Row],[Column6]]="","",(1+J1972)*(I1973)-1)</f>
        <v/>
      </c>
      <c r="K1973" s="1" t="str">
        <f>IF(Table1[[#This Row],[Column1]]="","",VLOOKUP(A1973,COPOMs!B:K,10)+prêmio_de_risco)</f>
        <v/>
      </c>
      <c r="L1973" s="3" t="str">
        <f>IF(Table1[[#This Row],[Tesouro Selic: Cenário 3]]="","",(K1973+1)^(1/252))</f>
        <v/>
      </c>
      <c r="M1973" s="2" t="str">
        <f>IF(Table1[[#This Row],[Column8]]="","",(1+M1972)*(L1973)-1)</f>
        <v/>
      </c>
    </row>
    <row r="1974" spans="1:13" x14ac:dyDescent="0.25">
      <c r="A1974" s="15" t="str">
        <f t="shared" si="60"/>
        <v/>
      </c>
      <c r="B1974" s="25" t="str">
        <f t="shared" si="61"/>
        <v/>
      </c>
      <c r="C1974" s="3" t="str">
        <f>IF(Table1[[#This Row],[Tesouro Prefixado]]="","",(B1974+1)^(1/252))</f>
        <v/>
      </c>
      <c r="D1974" s="2" t="str">
        <f>IF(Table1[[#This Row],[Column2]]="","",(1+D1973)*(C1974)-1)</f>
        <v/>
      </c>
      <c r="E1974" s="1" t="str">
        <f>IF(Table1[[#This Row],[Column1]]="","",VLOOKUP(A1974,COPOMs!B:E,4)+prêmio_de_risco)</f>
        <v/>
      </c>
      <c r="F1974" s="3" t="str">
        <f>IF(Table1[[#This Row],[Tesouro Selic: Cenário 1]]="","",(E1974+1)^(1/252))</f>
        <v/>
      </c>
      <c r="G1974" s="2" t="str">
        <f>IF(Table1[[#This Row],[Column4]]="","",(1+G1973)*(F1974)-1)</f>
        <v/>
      </c>
      <c r="H1974" s="1" t="str">
        <f>IF(Table1[[#This Row],[Column1]]="","",VLOOKUP(A1974,COPOMs!B:H,7)+prêmio_de_risco)</f>
        <v/>
      </c>
      <c r="I1974" s="3" t="str">
        <f>IF(Table1[[#This Row],[Tesouro Selic: Cenário 2]]="","",(H1974+1)^(1/252))</f>
        <v/>
      </c>
      <c r="J1974" s="2" t="str">
        <f>IF(Table1[[#This Row],[Column6]]="","",(1+J1973)*(I1974)-1)</f>
        <v/>
      </c>
      <c r="K1974" s="1" t="str">
        <f>IF(Table1[[#This Row],[Column1]]="","",VLOOKUP(A1974,COPOMs!B:K,10)+prêmio_de_risco)</f>
        <v/>
      </c>
      <c r="L1974" s="3" t="str">
        <f>IF(Table1[[#This Row],[Tesouro Selic: Cenário 3]]="","",(K1974+1)^(1/252))</f>
        <v/>
      </c>
      <c r="M1974" s="2" t="str">
        <f>IF(Table1[[#This Row],[Column8]]="","",(1+M1973)*(L1974)-1)</f>
        <v/>
      </c>
    </row>
    <row r="1975" spans="1:13" x14ac:dyDescent="0.25">
      <c r="A1975" s="15" t="str">
        <f t="shared" si="60"/>
        <v/>
      </c>
      <c r="B1975" s="25" t="str">
        <f t="shared" si="61"/>
        <v/>
      </c>
      <c r="C1975" s="3" t="str">
        <f>IF(Table1[[#This Row],[Tesouro Prefixado]]="","",(B1975+1)^(1/252))</f>
        <v/>
      </c>
      <c r="D1975" s="2" t="str">
        <f>IF(Table1[[#This Row],[Column2]]="","",(1+D1974)*(C1975)-1)</f>
        <v/>
      </c>
      <c r="E1975" s="1" t="str">
        <f>IF(Table1[[#This Row],[Column1]]="","",VLOOKUP(A1975,COPOMs!B:E,4)+prêmio_de_risco)</f>
        <v/>
      </c>
      <c r="F1975" s="3" t="str">
        <f>IF(Table1[[#This Row],[Tesouro Selic: Cenário 1]]="","",(E1975+1)^(1/252))</f>
        <v/>
      </c>
      <c r="G1975" s="2" t="str">
        <f>IF(Table1[[#This Row],[Column4]]="","",(1+G1974)*(F1975)-1)</f>
        <v/>
      </c>
      <c r="H1975" s="1" t="str">
        <f>IF(Table1[[#This Row],[Column1]]="","",VLOOKUP(A1975,COPOMs!B:H,7)+prêmio_de_risco)</f>
        <v/>
      </c>
      <c r="I1975" s="3" t="str">
        <f>IF(Table1[[#This Row],[Tesouro Selic: Cenário 2]]="","",(H1975+1)^(1/252))</f>
        <v/>
      </c>
      <c r="J1975" s="2" t="str">
        <f>IF(Table1[[#This Row],[Column6]]="","",(1+J1974)*(I1975)-1)</f>
        <v/>
      </c>
      <c r="K1975" s="1" t="str">
        <f>IF(Table1[[#This Row],[Column1]]="","",VLOOKUP(A1975,COPOMs!B:K,10)+prêmio_de_risco)</f>
        <v/>
      </c>
      <c r="L1975" s="3" t="str">
        <f>IF(Table1[[#This Row],[Tesouro Selic: Cenário 3]]="","",(K1975+1)^(1/252))</f>
        <v/>
      </c>
      <c r="M1975" s="2" t="str">
        <f>IF(Table1[[#This Row],[Column8]]="","",(1+M1974)*(L1975)-1)</f>
        <v/>
      </c>
    </row>
    <row r="1976" spans="1:13" x14ac:dyDescent="0.25">
      <c r="A1976" s="15" t="str">
        <f t="shared" si="60"/>
        <v/>
      </c>
      <c r="B1976" s="25" t="str">
        <f t="shared" si="61"/>
        <v/>
      </c>
      <c r="C1976" s="3" t="str">
        <f>IF(Table1[[#This Row],[Tesouro Prefixado]]="","",(B1976+1)^(1/252))</f>
        <v/>
      </c>
      <c r="D1976" s="2" t="str">
        <f>IF(Table1[[#This Row],[Column2]]="","",(1+D1975)*(C1976)-1)</f>
        <v/>
      </c>
      <c r="E1976" s="1" t="str">
        <f>IF(Table1[[#This Row],[Column1]]="","",VLOOKUP(A1976,COPOMs!B:E,4)+prêmio_de_risco)</f>
        <v/>
      </c>
      <c r="F1976" s="3" t="str">
        <f>IF(Table1[[#This Row],[Tesouro Selic: Cenário 1]]="","",(E1976+1)^(1/252))</f>
        <v/>
      </c>
      <c r="G1976" s="2" t="str">
        <f>IF(Table1[[#This Row],[Column4]]="","",(1+G1975)*(F1976)-1)</f>
        <v/>
      </c>
      <c r="H1976" s="1" t="str">
        <f>IF(Table1[[#This Row],[Column1]]="","",VLOOKUP(A1976,COPOMs!B:H,7)+prêmio_de_risco)</f>
        <v/>
      </c>
      <c r="I1976" s="3" t="str">
        <f>IF(Table1[[#This Row],[Tesouro Selic: Cenário 2]]="","",(H1976+1)^(1/252))</f>
        <v/>
      </c>
      <c r="J1976" s="2" t="str">
        <f>IF(Table1[[#This Row],[Column6]]="","",(1+J1975)*(I1976)-1)</f>
        <v/>
      </c>
      <c r="K1976" s="1" t="str">
        <f>IF(Table1[[#This Row],[Column1]]="","",VLOOKUP(A1976,COPOMs!B:K,10)+prêmio_de_risco)</f>
        <v/>
      </c>
      <c r="L1976" s="3" t="str">
        <f>IF(Table1[[#This Row],[Tesouro Selic: Cenário 3]]="","",(K1976+1)^(1/252))</f>
        <v/>
      </c>
      <c r="M1976" s="2" t="str">
        <f>IF(Table1[[#This Row],[Column8]]="","",(1+M1975)*(L1976)-1)</f>
        <v/>
      </c>
    </row>
    <row r="1977" spans="1:13" x14ac:dyDescent="0.25">
      <c r="A1977" s="15" t="str">
        <f t="shared" si="60"/>
        <v/>
      </c>
      <c r="B1977" s="25" t="str">
        <f t="shared" si="61"/>
        <v/>
      </c>
      <c r="C1977" s="3" t="str">
        <f>IF(Table1[[#This Row],[Tesouro Prefixado]]="","",(B1977+1)^(1/252))</f>
        <v/>
      </c>
      <c r="D1977" s="2" t="str">
        <f>IF(Table1[[#This Row],[Column2]]="","",(1+D1976)*(C1977)-1)</f>
        <v/>
      </c>
      <c r="E1977" s="1" t="str">
        <f>IF(Table1[[#This Row],[Column1]]="","",VLOOKUP(A1977,COPOMs!B:E,4)+prêmio_de_risco)</f>
        <v/>
      </c>
      <c r="F1977" s="3" t="str">
        <f>IF(Table1[[#This Row],[Tesouro Selic: Cenário 1]]="","",(E1977+1)^(1/252))</f>
        <v/>
      </c>
      <c r="G1977" s="2" t="str">
        <f>IF(Table1[[#This Row],[Column4]]="","",(1+G1976)*(F1977)-1)</f>
        <v/>
      </c>
      <c r="H1977" s="1" t="str">
        <f>IF(Table1[[#This Row],[Column1]]="","",VLOOKUP(A1977,COPOMs!B:H,7)+prêmio_de_risco)</f>
        <v/>
      </c>
      <c r="I1977" s="3" t="str">
        <f>IF(Table1[[#This Row],[Tesouro Selic: Cenário 2]]="","",(H1977+1)^(1/252))</f>
        <v/>
      </c>
      <c r="J1977" s="2" t="str">
        <f>IF(Table1[[#This Row],[Column6]]="","",(1+J1976)*(I1977)-1)</f>
        <v/>
      </c>
      <c r="K1977" s="1" t="str">
        <f>IF(Table1[[#This Row],[Column1]]="","",VLOOKUP(A1977,COPOMs!B:K,10)+prêmio_de_risco)</f>
        <v/>
      </c>
      <c r="L1977" s="3" t="str">
        <f>IF(Table1[[#This Row],[Tesouro Selic: Cenário 3]]="","",(K1977+1)^(1/252))</f>
        <v/>
      </c>
      <c r="M1977" s="2" t="str">
        <f>IF(Table1[[#This Row],[Column8]]="","",(1+M1976)*(L1977)-1)</f>
        <v/>
      </c>
    </row>
    <row r="1978" spans="1:13" x14ac:dyDescent="0.25">
      <c r="A1978" s="15" t="str">
        <f t="shared" si="60"/>
        <v/>
      </c>
      <c r="B1978" s="25" t="str">
        <f t="shared" si="61"/>
        <v/>
      </c>
      <c r="C1978" s="3" t="str">
        <f>IF(Table1[[#This Row],[Tesouro Prefixado]]="","",(B1978+1)^(1/252))</f>
        <v/>
      </c>
      <c r="D1978" s="2" t="str">
        <f>IF(Table1[[#This Row],[Column2]]="","",(1+D1977)*(C1978)-1)</f>
        <v/>
      </c>
      <c r="E1978" s="1" t="str">
        <f>IF(Table1[[#This Row],[Column1]]="","",VLOOKUP(A1978,COPOMs!B:E,4)+prêmio_de_risco)</f>
        <v/>
      </c>
      <c r="F1978" s="3" t="str">
        <f>IF(Table1[[#This Row],[Tesouro Selic: Cenário 1]]="","",(E1978+1)^(1/252))</f>
        <v/>
      </c>
      <c r="G1978" s="2" t="str">
        <f>IF(Table1[[#This Row],[Column4]]="","",(1+G1977)*(F1978)-1)</f>
        <v/>
      </c>
      <c r="H1978" s="1" t="str">
        <f>IF(Table1[[#This Row],[Column1]]="","",VLOOKUP(A1978,COPOMs!B:H,7)+prêmio_de_risco)</f>
        <v/>
      </c>
      <c r="I1978" s="3" t="str">
        <f>IF(Table1[[#This Row],[Tesouro Selic: Cenário 2]]="","",(H1978+1)^(1/252))</f>
        <v/>
      </c>
      <c r="J1978" s="2" t="str">
        <f>IF(Table1[[#This Row],[Column6]]="","",(1+J1977)*(I1978)-1)</f>
        <v/>
      </c>
      <c r="K1978" s="1" t="str">
        <f>IF(Table1[[#This Row],[Column1]]="","",VLOOKUP(A1978,COPOMs!B:K,10)+prêmio_de_risco)</f>
        <v/>
      </c>
      <c r="L1978" s="3" t="str">
        <f>IF(Table1[[#This Row],[Tesouro Selic: Cenário 3]]="","",(K1978+1)^(1/252))</f>
        <v/>
      </c>
      <c r="M1978" s="2" t="str">
        <f>IF(Table1[[#This Row],[Column8]]="","",(1+M1977)*(L1978)-1)</f>
        <v/>
      </c>
    </row>
    <row r="1979" spans="1:13" x14ac:dyDescent="0.25">
      <c r="A1979" s="15" t="str">
        <f t="shared" si="60"/>
        <v/>
      </c>
      <c r="B1979" s="25" t="str">
        <f t="shared" si="61"/>
        <v/>
      </c>
      <c r="C1979" s="3" t="str">
        <f>IF(Table1[[#This Row],[Tesouro Prefixado]]="","",(B1979+1)^(1/252))</f>
        <v/>
      </c>
      <c r="D1979" s="2" t="str">
        <f>IF(Table1[[#This Row],[Column2]]="","",(1+D1978)*(C1979)-1)</f>
        <v/>
      </c>
      <c r="E1979" s="1" t="str">
        <f>IF(Table1[[#This Row],[Column1]]="","",VLOOKUP(A1979,COPOMs!B:E,4)+prêmio_de_risco)</f>
        <v/>
      </c>
      <c r="F1979" s="3" t="str">
        <f>IF(Table1[[#This Row],[Tesouro Selic: Cenário 1]]="","",(E1979+1)^(1/252))</f>
        <v/>
      </c>
      <c r="G1979" s="2" t="str">
        <f>IF(Table1[[#This Row],[Column4]]="","",(1+G1978)*(F1979)-1)</f>
        <v/>
      </c>
      <c r="H1979" s="1" t="str">
        <f>IF(Table1[[#This Row],[Column1]]="","",VLOOKUP(A1979,COPOMs!B:H,7)+prêmio_de_risco)</f>
        <v/>
      </c>
      <c r="I1979" s="3" t="str">
        <f>IF(Table1[[#This Row],[Tesouro Selic: Cenário 2]]="","",(H1979+1)^(1/252))</f>
        <v/>
      </c>
      <c r="J1979" s="2" t="str">
        <f>IF(Table1[[#This Row],[Column6]]="","",(1+J1978)*(I1979)-1)</f>
        <v/>
      </c>
      <c r="K1979" s="1" t="str">
        <f>IF(Table1[[#This Row],[Column1]]="","",VLOOKUP(A1979,COPOMs!B:K,10)+prêmio_de_risco)</f>
        <v/>
      </c>
      <c r="L1979" s="3" t="str">
        <f>IF(Table1[[#This Row],[Tesouro Selic: Cenário 3]]="","",(K1979+1)^(1/252))</f>
        <v/>
      </c>
      <c r="M1979" s="2" t="str">
        <f>IF(Table1[[#This Row],[Column8]]="","",(1+M1978)*(L1979)-1)</f>
        <v/>
      </c>
    </row>
    <row r="1980" spans="1:13" x14ac:dyDescent="0.25">
      <c r="A1980" s="15" t="str">
        <f t="shared" si="60"/>
        <v/>
      </c>
      <c r="B1980" s="25" t="str">
        <f t="shared" si="61"/>
        <v/>
      </c>
      <c r="C1980" s="3" t="str">
        <f>IF(Table1[[#This Row],[Tesouro Prefixado]]="","",(B1980+1)^(1/252))</f>
        <v/>
      </c>
      <c r="D1980" s="2" t="str">
        <f>IF(Table1[[#This Row],[Column2]]="","",(1+D1979)*(C1980)-1)</f>
        <v/>
      </c>
      <c r="E1980" s="1" t="str">
        <f>IF(Table1[[#This Row],[Column1]]="","",VLOOKUP(A1980,COPOMs!B:E,4)+prêmio_de_risco)</f>
        <v/>
      </c>
      <c r="F1980" s="3" t="str">
        <f>IF(Table1[[#This Row],[Tesouro Selic: Cenário 1]]="","",(E1980+1)^(1/252))</f>
        <v/>
      </c>
      <c r="G1980" s="2" t="str">
        <f>IF(Table1[[#This Row],[Column4]]="","",(1+G1979)*(F1980)-1)</f>
        <v/>
      </c>
      <c r="H1980" s="1" t="str">
        <f>IF(Table1[[#This Row],[Column1]]="","",VLOOKUP(A1980,COPOMs!B:H,7)+prêmio_de_risco)</f>
        <v/>
      </c>
      <c r="I1980" s="3" t="str">
        <f>IF(Table1[[#This Row],[Tesouro Selic: Cenário 2]]="","",(H1980+1)^(1/252))</f>
        <v/>
      </c>
      <c r="J1980" s="2" t="str">
        <f>IF(Table1[[#This Row],[Column6]]="","",(1+J1979)*(I1980)-1)</f>
        <v/>
      </c>
      <c r="K1980" s="1" t="str">
        <f>IF(Table1[[#This Row],[Column1]]="","",VLOOKUP(A1980,COPOMs!B:K,10)+prêmio_de_risco)</f>
        <v/>
      </c>
      <c r="L1980" s="3" t="str">
        <f>IF(Table1[[#This Row],[Tesouro Selic: Cenário 3]]="","",(K1980+1)^(1/252))</f>
        <v/>
      </c>
      <c r="M1980" s="2" t="str">
        <f>IF(Table1[[#This Row],[Column8]]="","",(1+M1979)*(L1980)-1)</f>
        <v/>
      </c>
    </row>
    <row r="1981" spans="1:13" x14ac:dyDescent="0.25">
      <c r="A1981" s="15" t="str">
        <f t="shared" si="60"/>
        <v/>
      </c>
      <c r="B1981" s="25" t="str">
        <f t="shared" si="61"/>
        <v/>
      </c>
      <c r="C1981" s="3" t="str">
        <f>IF(Table1[[#This Row],[Tesouro Prefixado]]="","",(B1981+1)^(1/252))</f>
        <v/>
      </c>
      <c r="D1981" s="2" t="str">
        <f>IF(Table1[[#This Row],[Column2]]="","",(1+D1980)*(C1981)-1)</f>
        <v/>
      </c>
      <c r="E1981" s="1" t="str">
        <f>IF(Table1[[#This Row],[Column1]]="","",VLOOKUP(A1981,COPOMs!B:E,4)+prêmio_de_risco)</f>
        <v/>
      </c>
      <c r="F1981" s="3" t="str">
        <f>IF(Table1[[#This Row],[Tesouro Selic: Cenário 1]]="","",(E1981+1)^(1/252))</f>
        <v/>
      </c>
      <c r="G1981" s="2" t="str">
        <f>IF(Table1[[#This Row],[Column4]]="","",(1+G1980)*(F1981)-1)</f>
        <v/>
      </c>
      <c r="H1981" s="1" t="str">
        <f>IF(Table1[[#This Row],[Column1]]="","",VLOOKUP(A1981,COPOMs!B:H,7)+prêmio_de_risco)</f>
        <v/>
      </c>
      <c r="I1981" s="3" t="str">
        <f>IF(Table1[[#This Row],[Tesouro Selic: Cenário 2]]="","",(H1981+1)^(1/252))</f>
        <v/>
      </c>
      <c r="J1981" s="2" t="str">
        <f>IF(Table1[[#This Row],[Column6]]="","",(1+J1980)*(I1981)-1)</f>
        <v/>
      </c>
      <c r="K1981" s="1" t="str">
        <f>IF(Table1[[#This Row],[Column1]]="","",VLOOKUP(A1981,COPOMs!B:K,10)+prêmio_de_risco)</f>
        <v/>
      </c>
      <c r="L1981" s="3" t="str">
        <f>IF(Table1[[#This Row],[Tesouro Selic: Cenário 3]]="","",(K1981+1)^(1/252))</f>
        <v/>
      </c>
      <c r="M1981" s="2" t="str">
        <f>IF(Table1[[#This Row],[Column8]]="","",(1+M1980)*(L1981)-1)</f>
        <v/>
      </c>
    </row>
    <row r="1982" spans="1:13" x14ac:dyDescent="0.25">
      <c r="A1982" s="15" t="str">
        <f t="shared" si="60"/>
        <v/>
      </c>
      <c r="B1982" s="25" t="str">
        <f t="shared" si="61"/>
        <v/>
      </c>
      <c r="C1982" s="3" t="str">
        <f>IF(Table1[[#This Row],[Tesouro Prefixado]]="","",(B1982+1)^(1/252))</f>
        <v/>
      </c>
      <c r="D1982" s="2" t="str">
        <f>IF(Table1[[#This Row],[Column2]]="","",(1+D1981)*(C1982)-1)</f>
        <v/>
      </c>
      <c r="E1982" s="1" t="str">
        <f>IF(Table1[[#This Row],[Column1]]="","",VLOOKUP(A1982,COPOMs!B:E,4)+prêmio_de_risco)</f>
        <v/>
      </c>
      <c r="F1982" s="3" t="str">
        <f>IF(Table1[[#This Row],[Tesouro Selic: Cenário 1]]="","",(E1982+1)^(1/252))</f>
        <v/>
      </c>
      <c r="G1982" s="2" t="str">
        <f>IF(Table1[[#This Row],[Column4]]="","",(1+G1981)*(F1982)-1)</f>
        <v/>
      </c>
      <c r="H1982" s="1" t="str">
        <f>IF(Table1[[#This Row],[Column1]]="","",VLOOKUP(A1982,COPOMs!B:H,7)+prêmio_de_risco)</f>
        <v/>
      </c>
      <c r="I1982" s="3" t="str">
        <f>IF(Table1[[#This Row],[Tesouro Selic: Cenário 2]]="","",(H1982+1)^(1/252))</f>
        <v/>
      </c>
      <c r="J1982" s="2" t="str">
        <f>IF(Table1[[#This Row],[Column6]]="","",(1+J1981)*(I1982)-1)</f>
        <v/>
      </c>
      <c r="K1982" s="1" t="str">
        <f>IF(Table1[[#This Row],[Column1]]="","",VLOOKUP(A1982,COPOMs!B:K,10)+prêmio_de_risco)</f>
        <v/>
      </c>
      <c r="L1982" s="3" t="str">
        <f>IF(Table1[[#This Row],[Tesouro Selic: Cenário 3]]="","",(K1982+1)^(1/252))</f>
        <v/>
      </c>
      <c r="M1982" s="2" t="str">
        <f>IF(Table1[[#This Row],[Column8]]="","",(1+M1981)*(L1982)-1)</f>
        <v/>
      </c>
    </row>
    <row r="1983" spans="1:13" x14ac:dyDescent="0.25">
      <c r="A1983" s="15" t="str">
        <f t="shared" si="60"/>
        <v/>
      </c>
      <c r="B1983" s="25" t="str">
        <f t="shared" si="61"/>
        <v/>
      </c>
      <c r="C1983" s="3" t="str">
        <f>IF(Table1[[#This Row],[Tesouro Prefixado]]="","",(B1983+1)^(1/252))</f>
        <v/>
      </c>
      <c r="D1983" s="2" t="str">
        <f>IF(Table1[[#This Row],[Column2]]="","",(1+D1982)*(C1983)-1)</f>
        <v/>
      </c>
      <c r="E1983" s="1" t="str">
        <f>IF(Table1[[#This Row],[Column1]]="","",VLOOKUP(A1983,COPOMs!B:E,4)+prêmio_de_risco)</f>
        <v/>
      </c>
      <c r="F1983" s="3" t="str">
        <f>IF(Table1[[#This Row],[Tesouro Selic: Cenário 1]]="","",(E1983+1)^(1/252))</f>
        <v/>
      </c>
      <c r="G1983" s="2" t="str">
        <f>IF(Table1[[#This Row],[Column4]]="","",(1+G1982)*(F1983)-1)</f>
        <v/>
      </c>
      <c r="H1983" s="1" t="str">
        <f>IF(Table1[[#This Row],[Column1]]="","",VLOOKUP(A1983,COPOMs!B:H,7)+prêmio_de_risco)</f>
        <v/>
      </c>
      <c r="I1983" s="3" t="str">
        <f>IF(Table1[[#This Row],[Tesouro Selic: Cenário 2]]="","",(H1983+1)^(1/252))</f>
        <v/>
      </c>
      <c r="J1983" s="2" t="str">
        <f>IF(Table1[[#This Row],[Column6]]="","",(1+J1982)*(I1983)-1)</f>
        <v/>
      </c>
      <c r="K1983" s="1" t="str">
        <f>IF(Table1[[#This Row],[Column1]]="","",VLOOKUP(A1983,COPOMs!B:K,10)+prêmio_de_risco)</f>
        <v/>
      </c>
      <c r="L1983" s="3" t="str">
        <f>IF(Table1[[#This Row],[Tesouro Selic: Cenário 3]]="","",(K1983+1)^(1/252))</f>
        <v/>
      </c>
      <c r="M1983" s="2" t="str">
        <f>IF(Table1[[#This Row],[Column8]]="","",(1+M1982)*(L1983)-1)</f>
        <v/>
      </c>
    </row>
    <row r="1984" spans="1:13" x14ac:dyDescent="0.25">
      <c r="A1984" s="15" t="str">
        <f t="shared" si="60"/>
        <v/>
      </c>
      <c r="B1984" s="25" t="str">
        <f t="shared" si="61"/>
        <v/>
      </c>
      <c r="C1984" s="3" t="str">
        <f>IF(Table1[[#This Row],[Tesouro Prefixado]]="","",(B1984+1)^(1/252))</f>
        <v/>
      </c>
      <c r="D1984" s="2" t="str">
        <f>IF(Table1[[#This Row],[Column2]]="","",(1+D1983)*(C1984)-1)</f>
        <v/>
      </c>
      <c r="E1984" s="1" t="str">
        <f>IF(Table1[[#This Row],[Column1]]="","",VLOOKUP(A1984,COPOMs!B:E,4)+prêmio_de_risco)</f>
        <v/>
      </c>
      <c r="F1984" s="3" t="str">
        <f>IF(Table1[[#This Row],[Tesouro Selic: Cenário 1]]="","",(E1984+1)^(1/252))</f>
        <v/>
      </c>
      <c r="G1984" s="2" t="str">
        <f>IF(Table1[[#This Row],[Column4]]="","",(1+G1983)*(F1984)-1)</f>
        <v/>
      </c>
      <c r="H1984" s="1" t="str">
        <f>IF(Table1[[#This Row],[Column1]]="","",VLOOKUP(A1984,COPOMs!B:H,7)+prêmio_de_risco)</f>
        <v/>
      </c>
      <c r="I1984" s="3" t="str">
        <f>IF(Table1[[#This Row],[Tesouro Selic: Cenário 2]]="","",(H1984+1)^(1/252))</f>
        <v/>
      </c>
      <c r="J1984" s="2" t="str">
        <f>IF(Table1[[#This Row],[Column6]]="","",(1+J1983)*(I1984)-1)</f>
        <v/>
      </c>
      <c r="K1984" s="1" t="str">
        <f>IF(Table1[[#This Row],[Column1]]="","",VLOOKUP(A1984,COPOMs!B:K,10)+prêmio_de_risco)</f>
        <v/>
      </c>
      <c r="L1984" s="3" t="str">
        <f>IF(Table1[[#This Row],[Tesouro Selic: Cenário 3]]="","",(K1984+1)^(1/252))</f>
        <v/>
      </c>
      <c r="M1984" s="2" t="str">
        <f>IF(Table1[[#This Row],[Column8]]="","",(1+M1983)*(L1984)-1)</f>
        <v/>
      </c>
    </row>
    <row r="1985" spans="1:13" x14ac:dyDescent="0.25">
      <c r="A1985" s="15" t="str">
        <f t="shared" si="60"/>
        <v/>
      </c>
      <c r="B1985" s="25" t="str">
        <f t="shared" si="61"/>
        <v/>
      </c>
      <c r="C1985" s="3" t="str">
        <f>IF(Table1[[#This Row],[Tesouro Prefixado]]="","",(B1985+1)^(1/252))</f>
        <v/>
      </c>
      <c r="D1985" s="2" t="str">
        <f>IF(Table1[[#This Row],[Column2]]="","",(1+D1984)*(C1985)-1)</f>
        <v/>
      </c>
      <c r="E1985" s="1" t="str">
        <f>IF(Table1[[#This Row],[Column1]]="","",VLOOKUP(A1985,COPOMs!B:E,4)+prêmio_de_risco)</f>
        <v/>
      </c>
      <c r="F1985" s="3" t="str">
        <f>IF(Table1[[#This Row],[Tesouro Selic: Cenário 1]]="","",(E1985+1)^(1/252))</f>
        <v/>
      </c>
      <c r="G1985" s="2" t="str">
        <f>IF(Table1[[#This Row],[Column4]]="","",(1+G1984)*(F1985)-1)</f>
        <v/>
      </c>
      <c r="H1985" s="1" t="str">
        <f>IF(Table1[[#This Row],[Column1]]="","",VLOOKUP(A1985,COPOMs!B:H,7)+prêmio_de_risco)</f>
        <v/>
      </c>
      <c r="I1985" s="3" t="str">
        <f>IF(Table1[[#This Row],[Tesouro Selic: Cenário 2]]="","",(H1985+1)^(1/252))</f>
        <v/>
      </c>
      <c r="J1985" s="2" t="str">
        <f>IF(Table1[[#This Row],[Column6]]="","",(1+J1984)*(I1985)-1)</f>
        <v/>
      </c>
      <c r="K1985" s="1" t="str">
        <f>IF(Table1[[#This Row],[Column1]]="","",VLOOKUP(A1985,COPOMs!B:K,10)+prêmio_de_risco)</f>
        <v/>
      </c>
      <c r="L1985" s="3" t="str">
        <f>IF(Table1[[#This Row],[Tesouro Selic: Cenário 3]]="","",(K1985+1)^(1/252))</f>
        <v/>
      </c>
      <c r="M1985" s="2" t="str">
        <f>IF(Table1[[#This Row],[Column8]]="","",(1+M1984)*(L1985)-1)</f>
        <v/>
      </c>
    </row>
    <row r="1986" spans="1:13" x14ac:dyDescent="0.25">
      <c r="A1986" s="15" t="str">
        <f t="shared" si="60"/>
        <v/>
      </c>
      <c r="B1986" s="25" t="str">
        <f t="shared" si="61"/>
        <v/>
      </c>
      <c r="C1986" s="3" t="str">
        <f>IF(Table1[[#This Row],[Tesouro Prefixado]]="","",(B1986+1)^(1/252))</f>
        <v/>
      </c>
      <c r="D1986" s="2" t="str">
        <f>IF(Table1[[#This Row],[Column2]]="","",(1+D1985)*(C1986)-1)</f>
        <v/>
      </c>
      <c r="E1986" s="1" t="str">
        <f>IF(Table1[[#This Row],[Column1]]="","",VLOOKUP(A1986,COPOMs!B:E,4)+prêmio_de_risco)</f>
        <v/>
      </c>
      <c r="F1986" s="3" t="str">
        <f>IF(Table1[[#This Row],[Tesouro Selic: Cenário 1]]="","",(E1986+1)^(1/252))</f>
        <v/>
      </c>
      <c r="G1986" s="2" t="str">
        <f>IF(Table1[[#This Row],[Column4]]="","",(1+G1985)*(F1986)-1)</f>
        <v/>
      </c>
      <c r="H1986" s="1" t="str">
        <f>IF(Table1[[#This Row],[Column1]]="","",VLOOKUP(A1986,COPOMs!B:H,7)+prêmio_de_risco)</f>
        <v/>
      </c>
      <c r="I1986" s="3" t="str">
        <f>IF(Table1[[#This Row],[Tesouro Selic: Cenário 2]]="","",(H1986+1)^(1/252))</f>
        <v/>
      </c>
      <c r="J1986" s="2" t="str">
        <f>IF(Table1[[#This Row],[Column6]]="","",(1+J1985)*(I1986)-1)</f>
        <v/>
      </c>
      <c r="K1986" s="1" t="str">
        <f>IF(Table1[[#This Row],[Column1]]="","",VLOOKUP(A1986,COPOMs!B:K,10)+prêmio_de_risco)</f>
        <v/>
      </c>
      <c r="L1986" s="3" t="str">
        <f>IF(Table1[[#This Row],[Tesouro Selic: Cenário 3]]="","",(K1986+1)^(1/252))</f>
        <v/>
      </c>
      <c r="M1986" s="2" t="str">
        <f>IF(Table1[[#This Row],[Column8]]="","",(1+M1985)*(L1986)-1)</f>
        <v/>
      </c>
    </row>
    <row r="1987" spans="1:13" x14ac:dyDescent="0.25">
      <c r="A1987" s="15" t="str">
        <f t="shared" ref="A1987:A2050" si="62">IFERROR(IF(WORKDAY(A1986,1,feriados)&lt;=vencimento,WORKDAY(A1986,1,feriados),""),"")</f>
        <v/>
      </c>
      <c r="B1987" s="25" t="str">
        <f t="shared" ref="B1987:B2050" si="63">IF(A1987="","",taxa_pré)</f>
        <v/>
      </c>
      <c r="C1987" s="3" t="str">
        <f>IF(Table1[[#This Row],[Tesouro Prefixado]]="","",(B1987+1)^(1/252))</f>
        <v/>
      </c>
      <c r="D1987" s="2" t="str">
        <f>IF(Table1[[#This Row],[Column2]]="","",(1+D1986)*(C1987)-1)</f>
        <v/>
      </c>
      <c r="E1987" s="1" t="str">
        <f>IF(Table1[[#This Row],[Column1]]="","",VLOOKUP(A1987,COPOMs!B:E,4)+prêmio_de_risco)</f>
        <v/>
      </c>
      <c r="F1987" s="3" t="str">
        <f>IF(Table1[[#This Row],[Tesouro Selic: Cenário 1]]="","",(E1987+1)^(1/252))</f>
        <v/>
      </c>
      <c r="G1987" s="2" t="str">
        <f>IF(Table1[[#This Row],[Column4]]="","",(1+G1986)*(F1987)-1)</f>
        <v/>
      </c>
      <c r="H1987" s="1" t="str">
        <f>IF(Table1[[#This Row],[Column1]]="","",VLOOKUP(A1987,COPOMs!B:H,7)+prêmio_de_risco)</f>
        <v/>
      </c>
      <c r="I1987" s="3" t="str">
        <f>IF(Table1[[#This Row],[Tesouro Selic: Cenário 2]]="","",(H1987+1)^(1/252))</f>
        <v/>
      </c>
      <c r="J1987" s="2" t="str">
        <f>IF(Table1[[#This Row],[Column6]]="","",(1+J1986)*(I1987)-1)</f>
        <v/>
      </c>
      <c r="K1987" s="1" t="str">
        <f>IF(Table1[[#This Row],[Column1]]="","",VLOOKUP(A1987,COPOMs!B:K,10)+prêmio_de_risco)</f>
        <v/>
      </c>
      <c r="L1987" s="3" t="str">
        <f>IF(Table1[[#This Row],[Tesouro Selic: Cenário 3]]="","",(K1987+1)^(1/252))</f>
        <v/>
      </c>
      <c r="M1987" s="2" t="str">
        <f>IF(Table1[[#This Row],[Column8]]="","",(1+M1986)*(L1987)-1)</f>
        <v/>
      </c>
    </row>
    <row r="1988" spans="1:13" x14ac:dyDescent="0.25">
      <c r="A1988" s="15" t="str">
        <f t="shared" si="62"/>
        <v/>
      </c>
      <c r="B1988" s="25" t="str">
        <f t="shared" si="63"/>
        <v/>
      </c>
      <c r="C1988" s="3" t="str">
        <f>IF(Table1[[#This Row],[Tesouro Prefixado]]="","",(B1988+1)^(1/252))</f>
        <v/>
      </c>
      <c r="D1988" s="2" t="str">
        <f>IF(Table1[[#This Row],[Column2]]="","",(1+D1987)*(C1988)-1)</f>
        <v/>
      </c>
      <c r="E1988" s="1" t="str">
        <f>IF(Table1[[#This Row],[Column1]]="","",VLOOKUP(A1988,COPOMs!B:E,4)+prêmio_de_risco)</f>
        <v/>
      </c>
      <c r="F1988" s="3" t="str">
        <f>IF(Table1[[#This Row],[Tesouro Selic: Cenário 1]]="","",(E1988+1)^(1/252))</f>
        <v/>
      </c>
      <c r="G1988" s="2" t="str">
        <f>IF(Table1[[#This Row],[Column4]]="","",(1+G1987)*(F1988)-1)</f>
        <v/>
      </c>
      <c r="H1988" s="1" t="str">
        <f>IF(Table1[[#This Row],[Column1]]="","",VLOOKUP(A1988,COPOMs!B:H,7)+prêmio_de_risco)</f>
        <v/>
      </c>
      <c r="I1988" s="3" t="str">
        <f>IF(Table1[[#This Row],[Tesouro Selic: Cenário 2]]="","",(H1988+1)^(1/252))</f>
        <v/>
      </c>
      <c r="J1988" s="2" t="str">
        <f>IF(Table1[[#This Row],[Column6]]="","",(1+J1987)*(I1988)-1)</f>
        <v/>
      </c>
      <c r="K1988" s="1" t="str">
        <f>IF(Table1[[#This Row],[Column1]]="","",VLOOKUP(A1988,COPOMs!B:K,10)+prêmio_de_risco)</f>
        <v/>
      </c>
      <c r="L1988" s="3" t="str">
        <f>IF(Table1[[#This Row],[Tesouro Selic: Cenário 3]]="","",(K1988+1)^(1/252))</f>
        <v/>
      </c>
      <c r="M1988" s="2" t="str">
        <f>IF(Table1[[#This Row],[Column8]]="","",(1+M1987)*(L1988)-1)</f>
        <v/>
      </c>
    </row>
    <row r="1989" spans="1:13" x14ac:dyDescent="0.25">
      <c r="A1989" s="15" t="str">
        <f t="shared" si="62"/>
        <v/>
      </c>
      <c r="B1989" s="25" t="str">
        <f t="shared" si="63"/>
        <v/>
      </c>
      <c r="C1989" s="3" t="str">
        <f>IF(Table1[[#This Row],[Tesouro Prefixado]]="","",(B1989+1)^(1/252))</f>
        <v/>
      </c>
      <c r="D1989" s="2" t="str">
        <f>IF(Table1[[#This Row],[Column2]]="","",(1+D1988)*(C1989)-1)</f>
        <v/>
      </c>
      <c r="E1989" s="1" t="str">
        <f>IF(Table1[[#This Row],[Column1]]="","",VLOOKUP(A1989,COPOMs!B:E,4)+prêmio_de_risco)</f>
        <v/>
      </c>
      <c r="F1989" s="3" t="str">
        <f>IF(Table1[[#This Row],[Tesouro Selic: Cenário 1]]="","",(E1989+1)^(1/252))</f>
        <v/>
      </c>
      <c r="G1989" s="2" t="str">
        <f>IF(Table1[[#This Row],[Column4]]="","",(1+G1988)*(F1989)-1)</f>
        <v/>
      </c>
      <c r="H1989" s="1" t="str">
        <f>IF(Table1[[#This Row],[Column1]]="","",VLOOKUP(A1989,COPOMs!B:H,7)+prêmio_de_risco)</f>
        <v/>
      </c>
      <c r="I1989" s="3" t="str">
        <f>IF(Table1[[#This Row],[Tesouro Selic: Cenário 2]]="","",(H1989+1)^(1/252))</f>
        <v/>
      </c>
      <c r="J1989" s="2" t="str">
        <f>IF(Table1[[#This Row],[Column6]]="","",(1+J1988)*(I1989)-1)</f>
        <v/>
      </c>
      <c r="K1989" s="1" t="str">
        <f>IF(Table1[[#This Row],[Column1]]="","",VLOOKUP(A1989,COPOMs!B:K,10)+prêmio_de_risco)</f>
        <v/>
      </c>
      <c r="L1989" s="3" t="str">
        <f>IF(Table1[[#This Row],[Tesouro Selic: Cenário 3]]="","",(K1989+1)^(1/252))</f>
        <v/>
      </c>
      <c r="M1989" s="2" t="str">
        <f>IF(Table1[[#This Row],[Column8]]="","",(1+M1988)*(L1989)-1)</f>
        <v/>
      </c>
    </row>
    <row r="1990" spans="1:13" x14ac:dyDescent="0.25">
      <c r="A1990" s="15" t="str">
        <f t="shared" si="62"/>
        <v/>
      </c>
      <c r="B1990" s="25" t="str">
        <f t="shared" si="63"/>
        <v/>
      </c>
      <c r="C1990" s="3" t="str">
        <f>IF(Table1[[#This Row],[Tesouro Prefixado]]="","",(B1990+1)^(1/252))</f>
        <v/>
      </c>
      <c r="D1990" s="2" t="str">
        <f>IF(Table1[[#This Row],[Column2]]="","",(1+D1989)*(C1990)-1)</f>
        <v/>
      </c>
      <c r="E1990" s="1" t="str">
        <f>IF(Table1[[#This Row],[Column1]]="","",VLOOKUP(A1990,COPOMs!B:E,4)+prêmio_de_risco)</f>
        <v/>
      </c>
      <c r="F1990" s="3" t="str">
        <f>IF(Table1[[#This Row],[Tesouro Selic: Cenário 1]]="","",(E1990+1)^(1/252))</f>
        <v/>
      </c>
      <c r="G1990" s="2" t="str">
        <f>IF(Table1[[#This Row],[Column4]]="","",(1+G1989)*(F1990)-1)</f>
        <v/>
      </c>
      <c r="H1990" s="1" t="str">
        <f>IF(Table1[[#This Row],[Column1]]="","",VLOOKUP(A1990,COPOMs!B:H,7)+prêmio_de_risco)</f>
        <v/>
      </c>
      <c r="I1990" s="3" t="str">
        <f>IF(Table1[[#This Row],[Tesouro Selic: Cenário 2]]="","",(H1990+1)^(1/252))</f>
        <v/>
      </c>
      <c r="J1990" s="2" t="str">
        <f>IF(Table1[[#This Row],[Column6]]="","",(1+J1989)*(I1990)-1)</f>
        <v/>
      </c>
      <c r="K1990" s="1" t="str">
        <f>IF(Table1[[#This Row],[Column1]]="","",VLOOKUP(A1990,COPOMs!B:K,10)+prêmio_de_risco)</f>
        <v/>
      </c>
      <c r="L1990" s="3" t="str">
        <f>IF(Table1[[#This Row],[Tesouro Selic: Cenário 3]]="","",(K1990+1)^(1/252))</f>
        <v/>
      </c>
      <c r="M1990" s="2" t="str">
        <f>IF(Table1[[#This Row],[Column8]]="","",(1+M1989)*(L1990)-1)</f>
        <v/>
      </c>
    </row>
    <row r="1991" spans="1:13" x14ac:dyDescent="0.25">
      <c r="A1991" s="15" t="str">
        <f t="shared" si="62"/>
        <v/>
      </c>
      <c r="B1991" s="25" t="str">
        <f t="shared" si="63"/>
        <v/>
      </c>
      <c r="C1991" s="3" t="str">
        <f>IF(Table1[[#This Row],[Tesouro Prefixado]]="","",(B1991+1)^(1/252))</f>
        <v/>
      </c>
      <c r="D1991" s="2" t="str">
        <f>IF(Table1[[#This Row],[Column2]]="","",(1+D1990)*(C1991)-1)</f>
        <v/>
      </c>
      <c r="E1991" s="1" t="str">
        <f>IF(Table1[[#This Row],[Column1]]="","",VLOOKUP(A1991,COPOMs!B:E,4)+prêmio_de_risco)</f>
        <v/>
      </c>
      <c r="F1991" s="3" t="str">
        <f>IF(Table1[[#This Row],[Tesouro Selic: Cenário 1]]="","",(E1991+1)^(1/252))</f>
        <v/>
      </c>
      <c r="G1991" s="2" t="str">
        <f>IF(Table1[[#This Row],[Column4]]="","",(1+G1990)*(F1991)-1)</f>
        <v/>
      </c>
      <c r="H1991" s="1" t="str">
        <f>IF(Table1[[#This Row],[Column1]]="","",VLOOKUP(A1991,COPOMs!B:H,7)+prêmio_de_risco)</f>
        <v/>
      </c>
      <c r="I1991" s="3" t="str">
        <f>IF(Table1[[#This Row],[Tesouro Selic: Cenário 2]]="","",(H1991+1)^(1/252))</f>
        <v/>
      </c>
      <c r="J1991" s="2" t="str">
        <f>IF(Table1[[#This Row],[Column6]]="","",(1+J1990)*(I1991)-1)</f>
        <v/>
      </c>
      <c r="K1991" s="1" t="str">
        <f>IF(Table1[[#This Row],[Column1]]="","",VLOOKUP(A1991,COPOMs!B:K,10)+prêmio_de_risco)</f>
        <v/>
      </c>
      <c r="L1991" s="3" t="str">
        <f>IF(Table1[[#This Row],[Tesouro Selic: Cenário 3]]="","",(K1991+1)^(1/252))</f>
        <v/>
      </c>
      <c r="M1991" s="2" t="str">
        <f>IF(Table1[[#This Row],[Column8]]="","",(1+M1990)*(L1991)-1)</f>
        <v/>
      </c>
    </row>
    <row r="1992" spans="1:13" x14ac:dyDescent="0.25">
      <c r="A1992" s="15" t="str">
        <f t="shared" si="62"/>
        <v/>
      </c>
      <c r="B1992" s="25" t="str">
        <f t="shared" si="63"/>
        <v/>
      </c>
      <c r="C1992" s="3" t="str">
        <f>IF(Table1[[#This Row],[Tesouro Prefixado]]="","",(B1992+1)^(1/252))</f>
        <v/>
      </c>
      <c r="D1992" s="2" t="str">
        <f>IF(Table1[[#This Row],[Column2]]="","",(1+D1991)*(C1992)-1)</f>
        <v/>
      </c>
      <c r="E1992" s="1" t="str">
        <f>IF(Table1[[#This Row],[Column1]]="","",VLOOKUP(A1992,COPOMs!B:E,4)+prêmio_de_risco)</f>
        <v/>
      </c>
      <c r="F1992" s="3" t="str">
        <f>IF(Table1[[#This Row],[Tesouro Selic: Cenário 1]]="","",(E1992+1)^(1/252))</f>
        <v/>
      </c>
      <c r="G1992" s="2" t="str">
        <f>IF(Table1[[#This Row],[Column4]]="","",(1+G1991)*(F1992)-1)</f>
        <v/>
      </c>
      <c r="H1992" s="1" t="str">
        <f>IF(Table1[[#This Row],[Column1]]="","",VLOOKUP(A1992,COPOMs!B:H,7)+prêmio_de_risco)</f>
        <v/>
      </c>
      <c r="I1992" s="3" t="str">
        <f>IF(Table1[[#This Row],[Tesouro Selic: Cenário 2]]="","",(H1992+1)^(1/252))</f>
        <v/>
      </c>
      <c r="J1992" s="2" t="str">
        <f>IF(Table1[[#This Row],[Column6]]="","",(1+J1991)*(I1992)-1)</f>
        <v/>
      </c>
      <c r="K1992" s="1" t="str">
        <f>IF(Table1[[#This Row],[Column1]]="","",VLOOKUP(A1992,COPOMs!B:K,10)+prêmio_de_risco)</f>
        <v/>
      </c>
      <c r="L1992" s="3" t="str">
        <f>IF(Table1[[#This Row],[Tesouro Selic: Cenário 3]]="","",(K1992+1)^(1/252))</f>
        <v/>
      </c>
      <c r="M1992" s="2" t="str">
        <f>IF(Table1[[#This Row],[Column8]]="","",(1+M1991)*(L1992)-1)</f>
        <v/>
      </c>
    </row>
    <row r="1993" spans="1:13" x14ac:dyDescent="0.25">
      <c r="A1993" s="15" t="str">
        <f t="shared" si="62"/>
        <v/>
      </c>
      <c r="B1993" s="25" t="str">
        <f t="shared" si="63"/>
        <v/>
      </c>
      <c r="C1993" s="3" t="str">
        <f>IF(Table1[[#This Row],[Tesouro Prefixado]]="","",(B1993+1)^(1/252))</f>
        <v/>
      </c>
      <c r="D1993" s="2" t="str">
        <f>IF(Table1[[#This Row],[Column2]]="","",(1+D1992)*(C1993)-1)</f>
        <v/>
      </c>
      <c r="E1993" s="1" t="str">
        <f>IF(Table1[[#This Row],[Column1]]="","",VLOOKUP(A1993,COPOMs!B:E,4)+prêmio_de_risco)</f>
        <v/>
      </c>
      <c r="F1993" s="3" t="str">
        <f>IF(Table1[[#This Row],[Tesouro Selic: Cenário 1]]="","",(E1993+1)^(1/252))</f>
        <v/>
      </c>
      <c r="G1993" s="2" t="str">
        <f>IF(Table1[[#This Row],[Column4]]="","",(1+G1992)*(F1993)-1)</f>
        <v/>
      </c>
      <c r="H1993" s="1" t="str">
        <f>IF(Table1[[#This Row],[Column1]]="","",VLOOKUP(A1993,COPOMs!B:H,7)+prêmio_de_risco)</f>
        <v/>
      </c>
      <c r="I1993" s="3" t="str">
        <f>IF(Table1[[#This Row],[Tesouro Selic: Cenário 2]]="","",(H1993+1)^(1/252))</f>
        <v/>
      </c>
      <c r="J1993" s="2" t="str">
        <f>IF(Table1[[#This Row],[Column6]]="","",(1+J1992)*(I1993)-1)</f>
        <v/>
      </c>
      <c r="K1993" s="1" t="str">
        <f>IF(Table1[[#This Row],[Column1]]="","",VLOOKUP(A1993,COPOMs!B:K,10)+prêmio_de_risco)</f>
        <v/>
      </c>
      <c r="L1993" s="3" t="str">
        <f>IF(Table1[[#This Row],[Tesouro Selic: Cenário 3]]="","",(K1993+1)^(1/252))</f>
        <v/>
      </c>
      <c r="M1993" s="2" t="str">
        <f>IF(Table1[[#This Row],[Column8]]="","",(1+M1992)*(L1993)-1)</f>
        <v/>
      </c>
    </row>
    <row r="1994" spans="1:13" x14ac:dyDescent="0.25">
      <c r="A1994" s="15" t="str">
        <f t="shared" si="62"/>
        <v/>
      </c>
      <c r="B1994" s="25" t="str">
        <f t="shared" si="63"/>
        <v/>
      </c>
      <c r="C1994" s="3" t="str">
        <f>IF(Table1[[#This Row],[Tesouro Prefixado]]="","",(B1994+1)^(1/252))</f>
        <v/>
      </c>
      <c r="D1994" s="2" t="str">
        <f>IF(Table1[[#This Row],[Column2]]="","",(1+D1993)*(C1994)-1)</f>
        <v/>
      </c>
      <c r="E1994" s="1" t="str">
        <f>IF(Table1[[#This Row],[Column1]]="","",VLOOKUP(A1994,COPOMs!B:E,4)+prêmio_de_risco)</f>
        <v/>
      </c>
      <c r="F1994" s="3" t="str">
        <f>IF(Table1[[#This Row],[Tesouro Selic: Cenário 1]]="","",(E1994+1)^(1/252))</f>
        <v/>
      </c>
      <c r="G1994" s="2" t="str">
        <f>IF(Table1[[#This Row],[Column4]]="","",(1+G1993)*(F1994)-1)</f>
        <v/>
      </c>
      <c r="H1994" s="1" t="str">
        <f>IF(Table1[[#This Row],[Column1]]="","",VLOOKUP(A1994,COPOMs!B:H,7)+prêmio_de_risco)</f>
        <v/>
      </c>
      <c r="I1994" s="3" t="str">
        <f>IF(Table1[[#This Row],[Tesouro Selic: Cenário 2]]="","",(H1994+1)^(1/252))</f>
        <v/>
      </c>
      <c r="J1994" s="2" t="str">
        <f>IF(Table1[[#This Row],[Column6]]="","",(1+J1993)*(I1994)-1)</f>
        <v/>
      </c>
      <c r="K1994" s="1" t="str">
        <f>IF(Table1[[#This Row],[Column1]]="","",VLOOKUP(A1994,COPOMs!B:K,10)+prêmio_de_risco)</f>
        <v/>
      </c>
      <c r="L1994" s="3" t="str">
        <f>IF(Table1[[#This Row],[Tesouro Selic: Cenário 3]]="","",(K1994+1)^(1/252))</f>
        <v/>
      </c>
      <c r="M1994" s="2" t="str">
        <f>IF(Table1[[#This Row],[Column8]]="","",(1+M1993)*(L1994)-1)</f>
        <v/>
      </c>
    </row>
    <row r="1995" spans="1:13" x14ac:dyDescent="0.25">
      <c r="A1995" s="15" t="str">
        <f t="shared" si="62"/>
        <v/>
      </c>
      <c r="B1995" s="25" t="str">
        <f t="shared" si="63"/>
        <v/>
      </c>
      <c r="C1995" s="3" t="str">
        <f>IF(Table1[[#This Row],[Tesouro Prefixado]]="","",(B1995+1)^(1/252))</f>
        <v/>
      </c>
      <c r="D1995" s="2" t="str">
        <f>IF(Table1[[#This Row],[Column2]]="","",(1+D1994)*(C1995)-1)</f>
        <v/>
      </c>
      <c r="E1995" s="1" t="str">
        <f>IF(Table1[[#This Row],[Column1]]="","",VLOOKUP(A1995,COPOMs!B:E,4)+prêmio_de_risco)</f>
        <v/>
      </c>
      <c r="F1995" s="3" t="str">
        <f>IF(Table1[[#This Row],[Tesouro Selic: Cenário 1]]="","",(E1995+1)^(1/252))</f>
        <v/>
      </c>
      <c r="G1995" s="2" t="str">
        <f>IF(Table1[[#This Row],[Column4]]="","",(1+G1994)*(F1995)-1)</f>
        <v/>
      </c>
      <c r="H1995" s="1" t="str">
        <f>IF(Table1[[#This Row],[Column1]]="","",VLOOKUP(A1995,COPOMs!B:H,7)+prêmio_de_risco)</f>
        <v/>
      </c>
      <c r="I1995" s="3" t="str">
        <f>IF(Table1[[#This Row],[Tesouro Selic: Cenário 2]]="","",(H1995+1)^(1/252))</f>
        <v/>
      </c>
      <c r="J1995" s="2" t="str">
        <f>IF(Table1[[#This Row],[Column6]]="","",(1+J1994)*(I1995)-1)</f>
        <v/>
      </c>
      <c r="K1995" s="1" t="str">
        <f>IF(Table1[[#This Row],[Column1]]="","",VLOOKUP(A1995,COPOMs!B:K,10)+prêmio_de_risco)</f>
        <v/>
      </c>
      <c r="L1995" s="3" t="str">
        <f>IF(Table1[[#This Row],[Tesouro Selic: Cenário 3]]="","",(K1995+1)^(1/252))</f>
        <v/>
      </c>
      <c r="M1995" s="2" t="str">
        <f>IF(Table1[[#This Row],[Column8]]="","",(1+M1994)*(L1995)-1)</f>
        <v/>
      </c>
    </row>
    <row r="1996" spans="1:13" x14ac:dyDescent="0.25">
      <c r="A1996" s="15" t="str">
        <f t="shared" si="62"/>
        <v/>
      </c>
      <c r="B1996" s="25" t="str">
        <f t="shared" si="63"/>
        <v/>
      </c>
      <c r="C1996" s="3" t="str">
        <f>IF(Table1[[#This Row],[Tesouro Prefixado]]="","",(B1996+1)^(1/252))</f>
        <v/>
      </c>
      <c r="D1996" s="2" t="str">
        <f>IF(Table1[[#This Row],[Column2]]="","",(1+D1995)*(C1996)-1)</f>
        <v/>
      </c>
      <c r="E1996" s="1" t="str">
        <f>IF(Table1[[#This Row],[Column1]]="","",VLOOKUP(A1996,COPOMs!B:E,4)+prêmio_de_risco)</f>
        <v/>
      </c>
      <c r="F1996" s="3" t="str">
        <f>IF(Table1[[#This Row],[Tesouro Selic: Cenário 1]]="","",(E1996+1)^(1/252))</f>
        <v/>
      </c>
      <c r="G1996" s="2" t="str">
        <f>IF(Table1[[#This Row],[Column4]]="","",(1+G1995)*(F1996)-1)</f>
        <v/>
      </c>
      <c r="H1996" s="1" t="str">
        <f>IF(Table1[[#This Row],[Column1]]="","",VLOOKUP(A1996,COPOMs!B:H,7)+prêmio_de_risco)</f>
        <v/>
      </c>
      <c r="I1996" s="3" t="str">
        <f>IF(Table1[[#This Row],[Tesouro Selic: Cenário 2]]="","",(H1996+1)^(1/252))</f>
        <v/>
      </c>
      <c r="J1996" s="2" t="str">
        <f>IF(Table1[[#This Row],[Column6]]="","",(1+J1995)*(I1996)-1)</f>
        <v/>
      </c>
      <c r="K1996" s="1" t="str">
        <f>IF(Table1[[#This Row],[Column1]]="","",VLOOKUP(A1996,COPOMs!B:K,10)+prêmio_de_risco)</f>
        <v/>
      </c>
      <c r="L1996" s="3" t="str">
        <f>IF(Table1[[#This Row],[Tesouro Selic: Cenário 3]]="","",(K1996+1)^(1/252))</f>
        <v/>
      </c>
      <c r="M1996" s="2" t="str">
        <f>IF(Table1[[#This Row],[Column8]]="","",(1+M1995)*(L1996)-1)</f>
        <v/>
      </c>
    </row>
    <row r="1997" spans="1:13" x14ac:dyDescent="0.25">
      <c r="A1997" s="15" t="str">
        <f t="shared" si="62"/>
        <v/>
      </c>
      <c r="B1997" s="25" t="str">
        <f t="shared" si="63"/>
        <v/>
      </c>
      <c r="C1997" s="3" t="str">
        <f>IF(Table1[[#This Row],[Tesouro Prefixado]]="","",(B1997+1)^(1/252))</f>
        <v/>
      </c>
      <c r="D1997" s="2" t="str">
        <f>IF(Table1[[#This Row],[Column2]]="","",(1+D1996)*(C1997)-1)</f>
        <v/>
      </c>
      <c r="E1997" s="1" t="str">
        <f>IF(Table1[[#This Row],[Column1]]="","",VLOOKUP(A1997,COPOMs!B:E,4)+prêmio_de_risco)</f>
        <v/>
      </c>
      <c r="F1997" s="3" t="str">
        <f>IF(Table1[[#This Row],[Tesouro Selic: Cenário 1]]="","",(E1997+1)^(1/252))</f>
        <v/>
      </c>
      <c r="G1997" s="2" t="str">
        <f>IF(Table1[[#This Row],[Column4]]="","",(1+G1996)*(F1997)-1)</f>
        <v/>
      </c>
      <c r="H1997" s="1" t="str">
        <f>IF(Table1[[#This Row],[Column1]]="","",VLOOKUP(A1997,COPOMs!B:H,7)+prêmio_de_risco)</f>
        <v/>
      </c>
      <c r="I1997" s="3" t="str">
        <f>IF(Table1[[#This Row],[Tesouro Selic: Cenário 2]]="","",(H1997+1)^(1/252))</f>
        <v/>
      </c>
      <c r="J1997" s="2" t="str">
        <f>IF(Table1[[#This Row],[Column6]]="","",(1+J1996)*(I1997)-1)</f>
        <v/>
      </c>
      <c r="K1997" s="1" t="str">
        <f>IF(Table1[[#This Row],[Column1]]="","",VLOOKUP(A1997,COPOMs!B:K,10)+prêmio_de_risco)</f>
        <v/>
      </c>
      <c r="L1997" s="3" t="str">
        <f>IF(Table1[[#This Row],[Tesouro Selic: Cenário 3]]="","",(K1997+1)^(1/252))</f>
        <v/>
      </c>
      <c r="M1997" s="2" t="str">
        <f>IF(Table1[[#This Row],[Column8]]="","",(1+M1996)*(L1997)-1)</f>
        <v/>
      </c>
    </row>
    <row r="1998" spans="1:13" x14ac:dyDescent="0.25">
      <c r="A1998" s="15" t="str">
        <f t="shared" si="62"/>
        <v/>
      </c>
      <c r="B1998" s="25" t="str">
        <f t="shared" si="63"/>
        <v/>
      </c>
      <c r="C1998" s="3" t="str">
        <f>IF(Table1[[#This Row],[Tesouro Prefixado]]="","",(B1998+1)^(1/252))</f>
        <v/>
      </c>
      <c r="D1998" s="2" t="str">
        <f>IF(Table1[[#This Row],[Column2]]="","",(1+D1997)*(C1998)-1)</f>
        <v/>
      </c>
      <c r="E1998" s="1" t="str">
        <f>IF(Table1[[#This Row],[Column1]]="","",VLOOKUP(A1998,COPOMs!B:E,4)+prêmio_de_risco)</f>
        <v/>
      </c>
      <c r="F1998" s="3" t="str">
        <f>IF(Table1[[#This Row],[Tesouro Selic: Cenário 1]]="","",(E1998+1)^(1/252))</f>
        <v/>
      </c>
      <c r="G1998" s="2" t="str">
        <f>IF(Table1[[#This Row],[Column4]]="","",(1+G1997)*(F1998)-1)</f>
        <v/>
      </c>
      <c r="H1998" s="1" t="str">
        <f>IF(Table1[[#This Row],[Column1]]="","",VLOOKUP(A1998,COPOMs!B:H,7)+prêmio_de_risco)</f>
        <v/>
      </c>
      <c r="I1998" s="3" t="str">
        <f>IF(Table1[[#This Row],[Tesouro Selic: Cenário 2]]="","",(H1998+1)^(1/252))</f>
        <v/>
      </c>
      <c r="J1998" s="2" t="str">
        <f>IF(Table1[[#This Row],[Column6]]="","",(1+J1997)*(I1998)-1)</f>
        <v/>
      </c>
      <c r="K1998" s="1" t="str">
        <f>IF(Table1[[#This Row],[Column1]]="","",VLOOKUP(A1998,COPOMs!B:K,10)+prêmio_de_risco)</f>
        <v/>
      </c>
      <c r="L1998" s="3" t="str">
        <f>IF(Table1[[#This Row],[Tesouro Selic: Cenário 3]]="","",(K1998+1)^(1/252))</f>
        <v/>
      </c>
      <c r="M1998" s="2" t="str">
        <f>IF(Table1[[#This Row],[Column8]]="","",(1+M1997)*(L1998)-1)</f>
        <v/>
      </c>
    </row>
    <row r="1999" spans="1:13" x14ac:dyDescent="0.25">
      <c r="A1999" s="15" t="str">
        <f t="shared" si="62"/>
        <v/>
      </c>
      <c r="B1999" s="25" t="str">
        <f t="shared" si="63"/>
        <v/>
      </c>
      <c r="C1999" s="3" t="str">
        <f>IF(Table1[[#This Row],[Tesouro Prefixado]]="","",(B1999+1)^(1/252))</f>
        <v/>
      </c>
      <c r="D1999" s="2" t="str">
        <f>IF(Table1[[#This Row],[Column2]]="","",(1+D1998)*(C1999)-1)</f>
        <v/>
      </c>
      <c r="E1999" s="1" t="str">
        <f>IF(Table1[[#This Row],[Column1]]="","",VLOOKUP(A1999,COPOMs!B:E,4)+prêmio_de_risco)</f>
        <v/>
      </c>
      <c r="F1999" s="3" t="str">
        <f>IF(Table1[[#This Row],[Tesouro Selic: Cenário 1]]="","",(E1999+1)^(1/252))</f>
        <v/>
      </c>
      <c r="G1999" s="2" t="str">
        <f>IF(Table1[[#This Row],[Column4]]="","",(1+G1998)*(F1999)-1)</f>
        <v/>
      </c>
      <c r="H1999" s="1" t="str">
        <f>IF(Table1[[#This Row],[Column1]]="","",VLOOKUP(A1999,COPOMs!B:H,7)+prêmio_de_risco)</f>
        <v/>
      </c>
      <c r="I1999" s="3" t="str">
        <f>IF(Table1[[#This Row],[Tesouro Selic: Cenário 2]]="","",(H1999+1)^(1/252))</f>
        <v/>
      </c>
      <c r="J1999" s="2" t="str">
        <f>IF(Table1[[#This Row],[Column6]]="","",(1+J1998)*(I1999)-1)</f>
        <v/>
      </c>
      <c r="K1999" s="1" t="str">
        <f>IF(Table1[[#This Row],[Column1]]="","",VLOOKUP(A1999,COPOMs!B:K,10)+prêmio_de_risco)</f>
        <v/>
      </c>
      <c r="L1999" s="3" t="str">
        <f>IF(Table1[[#This Row],[Tesouro Selic: Cenário 3]]="","",(K1999+1)^(1/252))</f>
        <v/>
      </c>
      <c r="M1999" s="2" t="str">
        <f>IF(Table1[[#This Row],[Column8]]="","",(1+M1998)*(L1999)-1)</f>
        <v/>
      </c>
    </row>
    <row r="2000" spans="1:13" x14ac:dyDescent="0.25">
      <c r="A2000" s="15" t="str">
        <f t="shared" si="62"/>
        <v/>
      </c>
      <c r="B2000" s="25" t="str">
        <f t="shared" si="63"/>
        <v/>
      </c>
      <c r="C2000" s="3" t="str">
        <f>IF(Table1[[#This Row],[Tesouro Prefixado]]="","",(B2000+1)^(1/252))</f>
        <v/>
      </c>
      <c r="D2000" s="2" t="str">
        <f>IF(Table1[[#This Row],[Column2]]="","",(1+D1999)*(C2000)-1)</f>
        <v/>
      </c>
      <c r="E2000" s="1" t="str">
        <f>IF(Table1[[#This Row],[Column1]]="","",VLOOKUP(A2000,COPOMs!B:E,4)+prêmio_de_risco)</f>
        <v/>
      </c>
      <c r="F2000" s="3" t="str">
        <f>IF(Table1[[#This Row],[Tesouro Selic: Cenário 1]]="","",(E2000+1)^(1/252))</f>
        <v/>
      </c>
      <c r="G2000" s="2" t="str">
        <f>IF(Table1[[#This Row],[Column4]]="","",(1+G1999)*(F2000)-1)</f>
        <v/>
      </c>
      <c r="H2000" s="1" t="str">
        <f>IF(Table1[[#This Row],[Column1]]="","",VLOOKUP(A2000,COPOMs!B:H,7)+prêmio_de_risco)</f>
        <v/>
      </c>
      <c r="I2000" s="3" t="str">
        <f>IF(Table1[[#This Row],[Tesouro Selic: Cenário 2]]="","",(H2000+1)^(1/252))</f>
        <v/>
      </c>
      <c r="J2000" s="2" t="str">
        <f>IF(Table1[[#This Row],[Column6]]="","",(1+J1999)*(I2000)-1)</f>
        <v/>
      </c>
      <c r="K2000" s="1" t="str">
        <f>IF(Table1[[#This Row],[Column1]]="","",VLOOKUP(A2000,COPOMs!B:K,10)+prêmio_de_risco)</f>
        <v/>
      </c>
      <c r="L2000" s="3" t="str">
        <f>IF(Table1[[#This Row],[Tesouro Selic: Cenário 3]]="","",(K2000+1)^(1/252))</f>
        <v/>
      </c>
      <c r="M2000" s="2" t="str">
        <f>IF(Table1[[#This Row],[Column8]]="","",(1+M1999)*(L2000)-1)</f>
        <v/>
      </c>
    </row>
    <row r="2001" spans="1:13" x14ac:dyDescent="0.25">
      <c r="A2001" s="15" t="str">
        <f t="shared" si="62"/>
        <v/>
      </c>
      <c r="B2001" s="25" t="str">
        <f t="shared" si="63"/>
        <v/>
      </c>
      <c r="C2001" s="3" t="str">
        <f>IF(Table1[[#This Row],[Tesouro Prefixado]]="","",(B2001+1)^(1/252))</f>
        <v/>
      </c>
      <c r="D2001" s="2" t="str">
        <f>IF(Table1[[#This Row],[Column2]]="","",(1+D2000)*(C2001)-1)</f>
        <v/>
      </c>
      <c r="E2001" s="1" t="str">
        <f>IF(Table1[[#This Row],[Column1]]="","",VLOOKUP(A2001,COPOMs!B:E,4)+prêmio_de_risco)</f>
        <v/>
      </c>
      <c r="F2001" s="3" t="str">
        <f>IF(Table1[[#This Row],[Tesouro Selic: Cenário 1]]="","",(E2001+1)^(1/252))</f>
        <v/>
      </c>
      <c r="G2001" s="2" t="str">
        <f>IF(Table1[[#This Row],[Column4]]="","",(1+G2000)*(F2001)-1)</f>
        <v/>
      </c>
      <c r="H2001" s="1" t="str">
        <f>IF(Table1[[#This Row],[Column1]]="","",VLOOKUP(A2001,COPOMs!B:H,7)+prêmio_de_risco)</f>
        <v/>
      </c>
      <c r="I2001" s="3" t="str">
        <f>IF(Table1[[#This Row],[Tesouro Selic: Cenário 2]]="","",(H2001+1)^(1/252))</f>
        <v/>
      </c>
      <c r="J2001" s="2" t="str">
        <f>IF(Table1[[#This Row],[Column6]]="","",(1+J2000)*(I2001)-1)</f>
        <v/>
      </c>
      <c r="K2001" s="1" t="str">
        <f>IF(Table1[[#This Row],[Column1]]="","",VLOOKUP(A2001,COPOMs!B:K,10)+prêmio_de_risco)</f>
        <v/>
      </c>
      <c r="L2001" s="3" t="str">
        <f>IF(Table1[[#This Row],[Tesouro Selic: Cenário 3]]="","",(K2001+1)^(1/252))</f>
        <v/>
      </c>
      <c r="M2001" s="2" t="str">
        <f>IF(Table1[[#This Row],[Column8]]="","",(1+M2000)*(L2001)-1)</f>
        <v/>
      </c>
    </row>
    <row r="2002" spans="1:13" x14ac:dyDescent="0.25">
      <c r="A2002" s="15" t="str">
        <f t="shared" si="62"/>
        <v/>
      </c>
      <c r="B2002" s="25" t="str">
        <f t="shared" si="63"/>
        <v/>
      </c>
      <c r="C2002" s="3" t="str">
        <f>IF(Table1[[#This Row],[Tesouro Prefixado]]="","",(B2002+1)^(1/252))</f>
        <v/>
      </c>
      <c r="D2002" s="2" t="str">
        <f>IF(Table1[[#This Row],[Column2]]="","",(1+D2001)*(C2002)-1)</f>
        <v/>
      </c>
      <c r="E2002" s="1" t="str">
        <f>IF(Table1[[#This Row],[Column1]]="","",VLOOKUP(A2002,COPOMs!B:E,4)+prêmio_de_risco)</f>
        <v/>
      </c>
      <c r="F2002" s="3" t="str">
        <f>IF(Table1[[#This Row],[Tesouro Selic: Cenário 1]]="","",(E2002+1)^(1/252))</f>
        <v/>
      </c>
      <c r="G2002" s="2" t="str">
        <f>IF(Table1[[#This Row],[Column4]]="","",(1+G2001)*(F2002)-1)</f>
        <v/>
      </c>
      <c r="H2002" s="1" t="str">
        <f>IF(Table1[[#This Row],[Column1]]="","",VLOOKUP(A2002,COPOMs!B:H,7)+prêmio_de_risco)</f>
        <v/>
      </c>
      <c r="I2002" s="3" t="str">
        <f>IF(Table1[[#This Row],[Tesouro Selic: Cenário 2]]="","",(H2002+1)^(1/252))</f>
        <v/>
      </c>
      <c r="J2002" s="2" t="str">
        <f>IF(Table1[[#This Row],[Column6]]="","",(1+J2001)*(I2002)-1)</f>
        <v/>
      </c>
      <c r="K2002" s="1" t="str">
        <f>IF(Table1[[#This Row],[Column1]]="","",VLOOKUP(A2002,COPOMs!B:K,10)+prêmio_de_risco)</f>
        <v/>
      </c>
      <c r="L2002" s="3" t="str">
        <f>IF(Table1[[#This Row],[Tesouro Selic: Cenário 3]]="","",(K2002+1)^(1/252))</f>
        <v/>
      </c>
      <c r="M2002" s="2" t="str">
        <f>IF(Table1[[#This Row],[Column8]]="","",(1+M2001)*(L2002)-1)</f>
        <v/>
      </c>
    </row>
    <row r="2003" spans="1:13" x14ac:dyDescent="0.25">
      <c r="A2003" s="15" t="str">
        <f t="shared" si="62"/>
        <v/>
      </c>
      <c r="B2003" s="25" t="str">
        <f t="shared" si="63"/>
        <v/>
      </c>
      <c r="C2003" s="3" t="str">
        <f>IF(Table1[[#This Row],[Tesouro Prefixado]]="","",(B2003+1)^(1/252))</f>
        <v/>
      </c>
      <c r="D2003" s="2" t="str">
        <f>IF(Table1[[#This Row],[Column2]]="","",(1+D2002)*(C2003)-1)</f>
        <v/>
      </c>
      <c r="E2003" s="1" t="str">
        <f>IF(Table1[[#This Row],[Column1]]="","",VLOOKUP(A2003,COPOMs!B:E,4)+prêmio_de_risco)</f>
        <v/>
      </c>
      <c r="F2003" s="3" t="str">
        <f>IF(Table1[[#This Row],[Tesouro Selic: Cenário 1]]="","",(E2003+1)^(1/252))</f>
        <v/>
      </c>
      <c r="G2003" s="2" t="str">
        <f>IF(Table1[[#This Row],[Column4]]="","",(1+G2002)*(F2003)-1)</f>
        <v/>
      </c>
      <c r="H2003" s="1" t="str">
        <f>IF(Table1[[#This Row],[Column1]]="","",VLOOKUP(A2003,COPOMs!B:H,7)+prêmio_de_risco)</f>
        <v/>
      </c>
      <c r="I2003" s="3" t="str">
        <f>IF(Table1[[#This Row],[Tesouro Selic: Cenário 2]]="","",(H2003+1)^(1/252))</f>
        <v/>
      </c>
      <c r="J2003" s="2" t="str">
        <f>IF(Table1[[#This Row],[Column6]]="","",(1+J2002)*(I2003)-1)</f>
        <v/>
      </c>
      <c r="K2003" s="1" t="str">
        <f>IF(Table1[[#This Row],[Column1]]="","",VLOOKUP(A2003,COPOMs!B:K,10)+prêmio_de_risco)</f>
        <v/>
      </c>
      <c r="L2003" s="3" t="str">
        <f>IF(Table1[[#This Row],[Tesouro Selic: Cenário 3]]="","",(K2003+1)^(1/252))</f>
        <v/>
      </c>
      <c r="M2003" s="2" t="str">
        <f>IF(Table1[[#This Row],[Column8]]="","",(1+M2002)*(L2003)-1)</f>
        <v/>
      </c>
    </row>
    <row r="2004" spans="1:13" x14ac:dyDescent="0.25">
      <c r="A2004" s="15" t="str">
        <f t="shared" si="62"/>
        <v/>
      </c>
      <c r="B2004" s="25" t="str">
        <f t="shared" si="63"/>
        <v/>
      </c>
      <c r="C2004" s="3" t="str">
        <f>IF(Table1[[#This Row],[Tesouro Prefixado]]="","",(B2004+1)^(1/252))</f>
        <v/>
      </c>
      <c r="D2004" s="2" t="str">
        <f>IF(Table1[[#This Row],[Column2]]="","",(1+D2003)*(C2004)-1)</f>
        <v/>
      </c>
      <c r="E2004" s="1" t="str">
        <f>IF(Table1[[#This Row],[Column1]]="","",VLOOKUP(A2004,COPOMs!B:E,4)+prêmio_de_risco)</f>
        <v/>
      </c>
      <c r="F2004" s="3" t="str">
        <f>IF(Table1[[#This Row],[Tesouro Selic: Cenário 1]]="","",(E2004+1)^(1/252))</f>
        <v/>
      </c>
      <c r="G2004" s="2" t="str">
        <f>IF(Table1[[#This Row],[Column4]]="","",(1+G2003)*(F2004)-1)</f>
        <v/>
      </c>
      <c r="H2004" s="1" t="str">
        <f>IF(Table1[[#This Row],[Column1]]="","",VLOOKUP(A2004,COPOMs!B:H,7)+prêmio_de_risco)</f>
        <v/>
      </c>
      <c r="I2004" s="3" t="str">
        <f>IF(Table1[[#This Row],[Tesouro Selic: Cenário 2]]="","",(H2004+1)^(1/252))</f>
        <v/>
      </c>
      <c r="J2004" s="2" t="str">
        <f>IF(Table1[[#This Row],[Column6]]="","",(1+J2003)*(I2004)-1)</f>
        <v/>
      </c>
      <c r="K2004" s="1" t="str">
        <f>IF(Table1[[#This Row],[Column1]]="","",VLOOKUP(A2004,COPOMs!B:K,10)+prêmio_de_risco)</f>
        <v/>
      </c>
      <c r="L2004" s="3" t="str">
        <f>IF(Table1[[#This Row],[Tesouro Selic: Cenário 3]]="","",(K2004+1)^(1/252))</f>
        <v/>
      </c>
      <c r="M2004" s="2" t="str">
        <f>IF(Table1[[#This Row],[Column8]]="","",(1+M2003)*(L2004)-1)</f>
        <v/>
      </c>
    </row>
    <row r="2005" spans="1:13" x14ac:dyDescent="0.25">
      <c r="A2005" s="15" t="str">
        <f t="shared" si="62"/>
        <v/>
      </c>
      <c r="B2005" s="25" t="str">
        <f t="shared" si="63"/>
        <v/>
      </c>
      <c r="C2005" s="3" t="str">
        <f>IF(Table1[[#This Row],[Tesouro Prefixado]]="","",(B2005+1)^(1/252))</f>
        <v/>
      </c>
      <c r="D2005" s="2" t="str">
        <f>IF(Table1[[#This Row],[Column2]]="","",(1+D2004)*(C2005)-1)</f>
        <v/>
      </c>
      <c r="E2005" s="1" t="str">
        <f>IF(Table1[[#This Row],[Column1]]="","",VLOOKUP(A2005,COPOMs!B:E,4)+prêmio_de_risco)</f>
        <v/>
      </c>
      <c r="F2005" s="3" t="str">
        <f>IF(Table1[[#This Row],[Tesouro Selic: Cenário 1]]="","",(E2005+1)^(1/252))</f>
        <v/>
      </c>
      <c r="G2005" s="2" t="str">
        <f>IF(Table1[[#This Row],[Column4]]="","",(1+G2004)*(F2005)-1)</f>
        <v/>
      </c>
      <c r="H2005" s="1" t="str">
        <f>IF(Table1[[#This Row],[Column1]]="","",VLOOKUP(A2005,COPOMs!B:H,7)+prêmio_de_risco)</f>
        <v/>
      </c>
      <c r="I2005" s="3" t="str">
        <f>IF(Table1[[#This Row],[Tesouro Selic: Cenário 2]]="","",(H2005+1)^(1/252))</f>
        <v/>
      </c>
      <c r="J2005" s="2" t="str">
        <f>IF(Table1[[#This Row],[Column6]]="","",(1+J2004)*(I2005)-1)</f>
        <v/>
      </c>
      <c r="K2005" s="1" t="str">
        <f>IF(Table1[[#This Row],[Column1]]="","",VLOOKUP(A2005,COPOMs!B:K,10)+prêmio_de_risco)</f>
        <v/>
      </c>
      <c r="L2005" s="3" t="str">
        <f>IF(Table1[[#This Row],[Tesouro Selic: Cenário 3]]="","",(K2005+1)^(1/252))</f>
        <v/>
      </c>
      <c r="M2005" s="2" t="str">
        <f>IF(Table1[[#This Row],[Column8]]="","",(1+M2004)*(L2005)-1)</f>
        <v/>
      </c>
    </row>
    <row r="2006" spans="1:13" x14ac:dyDescent="0.25">
      <c r="A2006" s="15" t="str">
        <f t="shared" si="62"/>
        <v/>
      </c>
      <c r="B2006" s="25" t="str">
        <f t="shared" si="63"/>
        <v/>
      </c>
      <c r="C2006" s="3" t="str">
        <f>IF(Table1[[#This Row],[Tesouro Prefixado]]="","",(B2006+1)^(1/252))</f>
        <v/>
      </c>
      <c r="D2006" s="2" t="str">
        <f>IF(Table1[[#This Row],[Column2]]="","",(1+D2005)*(C2006)-1)</f>
        <v/>
      </c>
      <c r="E2006" s="1" t="str">
        <f>IF(Table1[[#This Row],[Column1]]="","",VLOOKUP(A2006,COPOMs!B:E,4)+prêmio_de_risco)</f>
        <v/>
      </c>
      <c r="F2006" s="3" t="str">
        <f>IF(Table1[[#This Row],[Tesouro Selic: Cenário 1]]="","",(E2006+1)^(1/252))</f>
        <v/>
      </c>
      <c r="G2006" s="2" t="str">
        <f>IF(Table1[[#This Row],[Column4]]="","",(1+G2005)*(F2006)-1)</f>
        <v/>
      </c>
      <c r="H2006" s="1" t="str">
        <f>IF(Table1[[#This Row],[Column1]]="","",VLOOKUP(A2006,COPOMs!B:H,7)+prêmio_de_risco)</f>
        <v/>
      </c>
      <c r="I2006" s="3" t="str">
        <f>IF(Table1[[#This Row],[Tesouro Selic: Cenário 2]]="","",(H2006+1)^(1/252))</f>
        <v/>
      </c>
      <c r="J2006" s="2" t="str">
        <f>IF(Table1[[#This Row],[Column6]]="","",(1+J2005)*(I2006)-1)</f>
        <v/>
      </c>
      <c r="K2006" s="1" t="str">
        <f>IF(Table1[[#This Row],[Column1]]="","",VLOOKUP(A2006,COPOMs!B:K,10)+prêmio_de_risco)</f>
        <v/>
      </c>
      <c r="L2006" s="3" t="str">
        <f>IF(Table1[[#This Row],[Tesouro Selic: Cenário 3]]="","",(K2006+1)^(1/252))</f>
        <v/>
      </c>
      <c r="M2006" s="2" t="str">
        <f>IF(Table1[[#This Row],[Column8]]="","",(1+M2005)*(L2006)-1)</f>
        <v/>
      </c>
    </row>
    <row r="2007" spans="1:13" x14ac:dyDescent="0.25">
      <c r="A2007" s="15" t="str">
        <f t="shared" si="62"/>
        <v/>
      </c>
      <c r="B2007" s="25" t="str">
        <f t="shared" si="63"/>
        <v/>
      </c>
      <c r="C2007" s="3" t="str">
        <f>IF(Table1[[#This Row],[Tesouro Prefixado]]="","",(B2007+1)^(1/252))</f>
        <v/>
      </c>
      <c r="D2007" s="2" t="str">
        <f>IF(Table1[[#This Row],[Column2]]="","",(1+D2006)*(C2007)-1)</f>
        <v/>
      </c>
      <c r="E2007" s="1" t="str">
        <f>IF(Table1[[#This Row],[Column1]]="","",VLOOKUP(A2007,COPOMs!B:E,4)+prêmio_de_risco)</f>
        <v/>
      </c>
      <c r="F2007" s="3" t="str">
        <f>IF(Table1[[#This Row],[Tesouro Selic: Cenário 1]]="","",(E2007+1)^(1/252))</f>
        <v/>
      </c>
      <c r="G2007" s="2" t="str">
        <f>IF(Table1[[#This Row],[Column4]]="","",(1+G2006)*(F2007)-1)</f>
        <v/>
      </c>
      <c r="H2007" s="1" t="str">
        <f>IF(Table1[[#This Row],[Column1]]="","",VLOOKUP(A2007,COPOMs!B:H,7)+prêmio_de_risco)</f>
        <v/>
      </c>
      <c r="I2007" s="3" t="str">
        <f>IF(Table1[[#This Row],[Tesouro Selic: Cenário 2]]="","",(H2007+1)^(1/252))</f>
        <v/>
      </c>
      <c r="J2007" s="2" t="str">
        <f>IF(Table1[[#This Row],[Column6]]="","",(1+J2006)*(I2007)-1)</f>
        <v/>
      </c>
      <c r="K2007" s="1" t="str">
        <f>IF(Table1[[#This Row],[Column1]]="","",VLOOKUP(A2007,COPOMs!B:K,10)+prêmio_de_risco)</f>
        <v/>
      </c>
      <c r="L2007" s="3" t="str">
        <f>IF(Table1[[#This Row],[Tesouro Selic: Cenário 3]]="","",(K2007+1)^(1/252))</f>
        <v/>
      </c>
      <c r="M2007" s="2" t="str">
        <f>IF(Table1[[#This Row],[Column8]]="","",(1+M2006)*(L2007)-1)</f>
        <v/>
      </c>
    </row>
    <row r="2008" spans="1:13" x14ac:dyDescent="0.25">
      <c r="A2008" s="15" t="str">
        <f t="shared" si="62"/>
        <v/>
      </c>
      <c r="B2008" s="25" t="str">
        <f t="shared" si="63"/>
        <v/>
      </c>
      <c r="C2008" s="3" t="str">
        <f>IF(Table1[[#This Row],[Tesouro Prefixado]]="","",(B2008+1)^(1/252))</f>
        <v/>
      </c>
      <c r="D2008" s="2" t="str">
        <f>IF(Table1[[#This Row],[Column2]]="","",(1+D2007)*(C2008)-1)</f>
        <v/>
      </c>
      <c r="E2008" s="1" t="str">
        <f>IF(Table1[[#This Row],[Column1]]="","",VLOOKUP(A2008,COPOMs!B:E,4)+prêmio_de_risco)</f>
        <v/>
      </c>
      <c r="F2008" s="3" t="str">
        <f>IF(Table1[[#This Row],[Tesouro Selic: Cenário 1]]="","",(E2008+1)^(1/252))</f>
        <v/>
      </c>
      <c r="G2008" s="2" t="str">
        <f>IF(Table1[[#This Row],[Column4]]="","",(1+G2007)*(F2008)-1)</f>
        <v/>
      </c>
      <c r="H2008" s="1" t="str">
        <f>IF(Table1[[#This Row],[Column1]]="","",VLOOKUP(A2008,COPOMs!B:H,7)+prêmio_de_risco)</f>
        <v/>
      </c>
      <c r="I2008" s="3" t="str">
        <f>IF(Table1[[#This Row],[Tesouro Selic: Cenário 2]]="","",(H2008+1)^(1/252))</f>
        <v/>
      </c>
      <c r="J2008" s="2" t="str">
        <f>IF(Table1[[#This Row],[Column6]]="","",(1+J2007)*(I2008)-1)</f>
        <v/>
      </c>
      <c r="K2008" s="1" t="str">
        <f>IF(Table1[[#This Row],[Column1]]="","",VLOOKUP(A2008,COPOMs!B:K,10)+prêmio_de_risco)</f>
        <v/>
      </c>
      <c r="L2008" s="3" t="str">
        <f>IF(Table1[[#This Row],[Tesouro Selic: Cenário 3]]="","",(K2008+1)^(1/252))</f>
        <v/>
      </c>
      <c r="M2008" s="2" t="str">
        <f>IF(Table1[[#This Row],[Column8]]="","",(1+M2007)*(L2008)-1)</f>
        <v/>
      </c>
    </row>
    <row r="2009" spans="1:13" x14ac:dyDescent="0.25">
      <c r="A2009" s="15" t="str">
        <f t="shared" si="62"/>
        <v/>
      </c>
      <c r="B2009" s="25" t="str">
        <f t="shared" si="63"/>
        <v/>
      </c>
      <c r="C2009" s="3" t="str">
        <f>IF(Table1[[#This Row],[Tesouro Prefixado]]="","",(B2009+1)^(1/252))</f>
        <v/>
      </c>
      <c r="D2009" s="2" t="str">
        <f>IF(Table1[[#This Row],[Column2]]="","",(1+D2008)*(C2009)-1)</f>
        <v/>
      </c>
      <c r="E2009" s="1" t="str">
        <f>IF(Table1[[#This Row],[Column1]]="","",VLOOKUP(A2009,COPOMs!B:E,4)+prêmio_de_risco)</f>
        <v/>
      </c>
      <c r="F2009" s="3" t="str">
        <f>IF(Table1[[#This Row],[Tesouro Selic: Cenário 1]]="","",(E2009+1)^(1/252))</f>
        <v/>
      </c>
      <c r="G2009" s="2" t="str">
        <f>IF(Table1[[#This Row],[Column4]]="","",(1+G2008)*(F2009)-1)</f>
        <v/>
      </c>
      <c r="H2009" s="1" t="str">
        <f>IF(Table1[[#This Row],[Column1]]="","",VLOOKUP(A2009,COPOMs!B:H,7)+prêmio_de_risco)</f>
        <v/>
      </c>
      <c r="I2009" s="3" t="str">
        <f>IF(Table1[[#This Row],[Tesouro Selic: Cenário 2]]="","",(H2009+1)^(1/252))</f>
        <v/>
      </c>
      <c r="J2009" s="2" t="str">
        <f>IF(Table1[[#This Row],[Column6]]="","",(1+J2008)*(I2009)-1)</f>
        <v/>
      </c>
      <c r="K2009" s="1" t="str">
        <f>IF(Table1[[#This Row],[Column1]]="","",VLOOKUP(A2009,COPOMs!B:K,10)+prêmio_de_risco)</f>
        <v/>
      </c>
      <c r="L2009" s="3" t="str">
        <f>IF(Table1[[#This Row],[Tesouro Selic: Cenário 3]]="","",(K2009+1)^(1/252))</f>
        <v/>
      </c>
      <c r="M2009" s="2" t="str">
        <f>IF(Table1[[#This Row],[Column8]]="","",(1+M2008)*(L2009)-1)</f>
        <v/>
      </c>
    </row>
    <row r="2010" spans="1:13" x14ac:dyDescent="0.25">
      <c r="A2010" s="15" t="str">
        <f t="shared" si="62"/>
        <v/>
      </c>
      <c r="B2010" s="25" t="str">
        <f t="shared" si="63"/>
        <v/>
      </c>
      <c r="C2010" s="3" t="str">
        <f>IF(Table1[[#This Row],[Tesouro Prefixado]]="","",(B2010+1)^(1/252))</f>
        <v/>
      </c>
      <c r="D2010" s="2" t="str">
        <f>IF(Table1[[#This Row],[Column2]]="","",(1+D2009)*(C2010)-1)</f>
        <v/>
      </c>
      <c r="E2010" s="1" t="str">
        <f>IF(Table1[[#This Row],[Column1]]="","",VLOOKUP(A2010,COPOMs!B:E,4)+prêmio_de_risco)</f>
        <v/>
      </c>
      <c r="F2010" s="3" t="str">
        <f>IF(Table1[[#This Row],[Tesouro Selic: Cenário 1]]="","",(E2010+1)^(1/252))</f>
        <v/>
      </c>
      <c r="G2010" s="2" t="str">
        <f>IF(Table1[[#This Row],[Column4]]="","",(1+G2009)*(F2010)-1)</f>
        <v/>
      </c>
      <c r="H2010" s="1" t="str">
        <f>IF(Table1[[#This Row],[Column1]]="","",VLOOKUP(A2010,COPOMs!B:H,7)+prêmio_de_risco)</f>
        <v/>
      </c>
      <c r="I2010" s="3" t="str">
        <f>IF(Table1[[#This Row],[Tesouro Selic: Cenário 2]]="","",(H2010+1)^(1/252))</f>
        <v/>
      </c>
      <c r="J2010" s="2" t="str">
        <f>IF(Table1[[#This Row],[Column6]]="","",(1+J2009)*(I2010)-1)</f>
        <v/>
      </c>
      <c r="K2010" s="1" t="str">
        <f>IF(Table1[[#This Row],[Column1]]="","",VLOOKUP(A2010,COPOMs!B:K,10)+prêmio_de_risco)</f>
        <v/>
      </c>
      <c r="L2010" s="3" t="str">
        <f>IF(Table1[[#This Row],[Tesouro Selic: Cenário 3]]="","",(K2010+1)^(1/252))</f>
        <v/>
      </c>
      <c r="M2010" s="2" t="str">
        <f>IF(Table1[[#This Row],[Column8]]="","",(1+M2009)*(L2010)-1)</f>
        <v/>
      </c>
    </row>
    <row r="2011" spans="1:13" x14ac:dyDescent="0.25">
      <c r="A2011" s="15" t="str">
        <f t="shared" si="62"/>
        <v/>
      </c>
      <c r="B2011" s="25" t="str">
        <f t="shared" si="63"/>
        <v/>
      </c>
      <c r="C2011" s="3" t="str">
        <f>IF(Table1[[#This Row],[Tesouro Prefixado]]="","",(B2011+1)^(1/252))</f>
        <v/>
      </c>
      <c r="D2011" s="2" t="str">
        <f>IF(Table1[[#This Row],[Column2]]="","",(1+D2010)*(C2011)-1)</f>
        <v/>
      </c>
      <c r="E2011" s="1" t="str">
        <f>IF(Table1[[#This Row],[Column1]]="","",VLOOKUP(A2011,COPOMs!B:E,4)+prêmio_de_risco)</f>
        <v/>
      </c>
      <c r="F2011" s="3" t="str">
        <f>IF(Table1[[#This Row],[Tesouro Selic: Cenário 1]]="","",(E2011+1)^(1/252))</f>
        <v/>
      </c>
      <c r="G2011" s="2" t="str">
        <f>IF(Table1[[#This Row],[Column4]]="","",(1+G2010)*(F2011)-1)</f>
        <v/>
      </c>
      <c r="H2011" s="1" t="str">
        <f>IF(Table1[[#This Row],[Column1]]="","",VLOOKUP(A2011,COPOMs!B:H,7)+prêmio_de_risco)</f>
        <v/>
      </c>
      <c r="I2011" s="3" t="str">
        <f>IF(Table1[[#This Row],[Tesouro Selic: Cenário 2]]="","",(H2011+1)^(1/252))</f>
        <v/>
      </c>
      <c r="J2011" s="2" t="str">
        <f>IF(Table1[[#This Row],[Column6]]="","",(1+J2010)*(I2011)-1)</f>
        <v/>
      </c>
      <c r="K2011" s="1" t="str">
        <f>IF(Table1[[#This Row],[Column1]]="","",VLOOKUP(A2011,COPOMs!B:K,10)+prêmio_de_risco)</f>
        <v/>
      </c>
      <c r="L2011" s="3" t="str">
        <f>IF(Table1[[#This Row],[Tesouro Selic: Cenário 3]]="","",(K2011+1)^(1/252))</f>
        <v/>
      </c>
      <c r="M2011" s="2" t="str">
        <f>IF(Table1[[#This Row],[Column8]]="","",(1+M2010)*(L2011)-1)</f>
        <v/>
      </c>
    </row>
    <row r="2012" spans="1:13" x14ac:dyDescent="0.25">
      <c r="A2012" s="15" t="str">
        <f t="shared" si="62"/>
        <v/>
      </c>
      <c r="B2012" s="25" t="str">
        <f t="shared" si="63"/>
        <v/>
      </c>
      <c r="C2012" s="3" t="str">
        <f>IF(Table1[[#This Row],[Tesouro Prefixado]]="","",(B2012+1)^(1/252))</f>
        <v/>
      </c>
      <c r="D2012" s="2" t="str">
        <f>IF(Table1[[#This Row],[Column2]]="","",(1+D2011)*(C2012)-1)</f>
        <v/>
      </c>
      <c r="E2012" s="1" t="str">
        <f>IF(Table1[[#This Row],[Column1]]="","",VLOOKUP(A2012,COPOMs!B:E,4)+prêmio_de_risco)</f>
        <v/>
      </c>
      <c r="F2012" s="3" t="str">
        <f>IF(Table1[[#This Row],[Tesouro Selic: Cenário 1]]="","",(E2012+1)^(1/252))</f>
        <v/>
      </c>
      <c r="G2012" s="2" t="str">
        <f>IF(Table1[[#This Row],[Column4]]="","",(1+G2011)*(F2012)-1)</f>
        <v/>
      </c>
      <c r="H2012" s="1" t="str">
        <f>IF(Table1[[#This Row],[Column1]]="","",VLOOKUP(A2012,COPOMs!B:H,7)+prêmio_de_risco)</f>
        <v/>
      </c>
      <c r="I2012" s="3" t="str">
        <f>IF(Table1[[#This Row],[Tesouro Selic: Cenário 2]]="","",(H2012+1)^(1/252))</f>
        <v/>
      </c>
      <c r="J2012" s="2" t="str">
        <f>IF(Table1[[#This Row],[Column6]]="","",(1+J2011)*(I2012)-1)</f>
        <v/>
      </c>
      <c r="K2012" s="1" t="str">
        <f>IF(Table1[[#This Row],[Column1]]="","",VLOOKUP(A2012,COPOMs!B:K,10)+prêmio_de_risco)</f>
        <v/>
      </c>
      <c r="L2012" s="3" t="str">
        <f>IF(Table1[[#This Row],[Tesouro Selic: Cenário 3]]="","",(K2012+1)^(1/252))</f>
        <v/>
      </c>
      <c r="M2012" s="2" t="str">
        <f>IF(Table1[[#This Row],[Column8]]="","",(1+M2011)*(L2012)-1)</f>
        <v/>
      </c>
    </row>
    <row r="2013" spans="1:13" x14ac:dyDescent="0.25">
      <c r="A2013" s="15" t="str">
        <f t="shared" si="62"/>
        <v/>
      </c>
      <c r="B2013" s="25" t="str">
        <f t="shared" si="63"/>
        <v/>
      </c>
      <c r="C2013" s="3" t="str">
        <f>IF(Table1[[#This Row],[Tesouro Prefixado]]="","",(B2013+1)^(1/252))</f>
        <v/>
      </c>
      <c r="D2013" s="2" t="str">
        <f>IF(Table1[[#This Row],[Column2]]="","",(1+D2012)*(C2013)-1)</f>
        <v/>
      </c>
      <c r="E2013" s="1" t="str">
        <f>IF(Table1[[#This Row],[Column1]]="","",VLOOKUP(A2013,COPOMs!B:E,4)+prêmio_de_risco)</f>
        <v/>
      </c>
      <c r="F2013" s="3" t="str">
        <f>IF(Table1[[#This Row],[Tesouro Selic: Cenário 1]]="","",(E2013+1)^(1/252))</f>
        <v/>
      </c>
      <c r="G2013" s="2" t="str">
        <f>IF(Table1[[#This Row],[Column4]]="","",(1+G2012)*(F2013)-1)</f>
        <v/>
      </c>
      <c r="H2013" s="1" t="str">
        <f>IF(Table1[[#This Row],[Column1]]="","",VLOOKUP(A2013,COPOMs!B:H,7)+prêmio_de_risco)</f>
        <v/>
      </c>
      <c r="I2013" s="3" t="str">
        <f>IF(Table1[[#This Row],[Tesouro Selic: Cenário 2]]="","",(H2013+1)^(1/252))</f>
        <v/>
      </c>
      <c r="J2013" s="2" t="str">
        <f>IF(Table1[[#This Row],[Column6]]="","",(1+J2012)*(I2013)-1)</f>
        <v/>
      </c>
      <c r="K2013" s="1" t="str">
        <f>IF(Table1[[#This Row],[Column1]]="","",VLOOKUP(A2013,COPOMs!B:K,10)+prêmio_de_risco)</f>
        <v/>
      </c>
      <c r="L2013" s="3" t="str">
        <f>IF(Table1[[#This Row],[Tesouro Selic: Cenário 3]]="","",(K2013+1)^(1/252))</f>
        <v/>
      </c>
      <c r="M2013" s="2" t="str">
        <f>IF(Table1[[#This Row],[Column8]]="","",(1+M2012)*(L2013)-1)</f>
        <v/>
      </c>
    </row>
    <row r="2014" spans="1:13" x14ac:dyDescent="0.25">
      <c r="A2014" s="15" t="str">
        <f t="shared" si="62"/>
        <v/>
      </c>
      <c r="B2014" s="25" t="str">
        <f t="shared" si="63"/>
        <v/>
      </c>
      <c r="C2014" s="3" t="str">
        <f>IF(Table1[[#This Row],[Tesouro Prefixado]]="","",(B2014+1)^(1/252))</f>
        <v/>
      </c>
      <c r="D2014" s="2" t="str">
        <f>IF(Table1[[#This Row],[Column2]]="","",(1+D2013)*(C2014)-1)</f>
        <v/>
      </c>
      <c r="E2014" s="1" t="str">
        <f>IF(Table1[[#This Row],[Column1]]="","",VLOOKUP(A2014,COPOMs!B:E,4)+prêmio_de_risco)</f>
        <v/>
      </c>
      <c r="F2014" s="3" t="str">
        <f>IF(Table1[[#This Row],[Tesouro Selic: Cenário 1]]="","",(E2014+1)^(1/252))</f>
        <v/>
      </c>
      <c r="G2014" s="2" t="str">
        <f>IF(Table1[[#This Row],[Column4]]="","",(1+G2013)*(F2014)-1)</f>
        <v/>
      </c>
      <c r="H2014" s="1" t="str">
        <f>IF(Table1[[#This Row],[Column1]]="","",VLOOKUP(A2014,COPOMs!B:H,7)+prêmio_de_risco)</f>
        <v/>
      </c>
      <c r="I2014" s="3" t="str">
        <f>IF(Table1[[#This Row],[Tesouro Selic: Cenário 2]]="","",(H2014+1)^(1/252))</f>
        <v/>
      </c>
      <c r="J2014" s="2" t="str">
        <f>IF(Table1[[#This Row],[Column6]]="","",(1+J2013)*(I2014)-1)</f>
        <v/>
      </c>
      <c r="K2014" s="1" t="str">
        <f>IF(Table1[[#This Row],[Column1]]="","",VLOOKUP(A2014,COPOMs!B:K,10)+prêmio_de_risco)</f>
        <v/>
      </c>
      <c r="L2014" s="3" t="str">
        <f>IF(Table1[[#This Row],[Tesouro Selic: Cenário 3]]="","",(K2014+1)^(1/252))</f>
        <v/>
      </c>
      <c r="M2014" s="2" t="str">
        <f>IF(Table1[[#This Row],[Column8]]="","",(1+M2013)*(L2014)-1)</f>
        <v/>
      </c>
    </row>
    <row r="2015" spans="1:13" x14ac:dyDescent="0.25">
      <c r="A2015" s="15" t="str">
        <f t="shared" si="62"/>
        <v/>
      </c>
      <c r="B2015" s="25" t="str">
        <f t="shared" si="63"/>
        <v/>
      </c>
      <c r="C2015" s="3" t="str">
        <f>IF(Table1[[#This Row],[Tesouro Prefixado]]="","",(B2015+1)^(1/252))</f>
        <v/>
      </c>
      <c r="D2015" s="2" t="str">
        <f>IF(Table1[[#This Row],[Column2]]="","",(1+D2014)*(C2015)-1)</f>
        <v/>
      </c>
      <c r="E2015" s="1" t="str">
        <f>IF(Table1[[#This Row],[Column1]]="","",VLOOKUP(A2015,COPOMs!B:E,4)+prêmio_de_risco)</f>
        <v/>
      </c>
      <c r="F2015" s="3" t="str">
        <f>IF(Table1[[#This Row],[Tesouro Selic: Cenário 1]]="","",(E2015+1)^(1/252))</f>
        <v/>
      </c>
      <c r="G2015" s="2" t="str">
        <f>IF(Table1[[#This Row],[Column4]]="","",(1+G2014)*(F2015)-1)</f>
        <v/>
      </c>
      <c r="H2015" s="1" t="str">
        <f>IF(Table1[[#This Row],[Column1]]="","",VLOOKUP(A2015,COPOMs!B:H,7)+prêmio_de_risco)</f>
        <v/>
      </c>
      <c r="I2015" s="3" t="str">
        <f>IF(Table1[[#This Row],[Tesouro Selic: Cenário 2]]="","",(H2015+1)^(1/252))</f>
        <v/>
      </c>
      <c r="J2015" s="2" t="str">
        <f>IF(Table1[[#This Row],[Column6]]="","",(1+J2014)*(I2015)-1)</f>
        <v/>
      </c>
      <c r="K2015" s="1" t="str">
        <f>IF(Table1[[#This Row],[Column1]]="","",VLOOKUP(A2015,COPOMs!B:K,10)+prêmio_de_risco)</f>
        <v/>
      </c>
      <c r="L2015" s="3" t="str">
        <f>IF(Table1[[#This Row],[Tesouro Selic: Cenário 3]]="","",(K2015+1)^(1/252))</f>
        <v/>
      </c>
      <c r="M2015" s="2" t="str">
        <f>IF(Table1[[#This Row],[Column8]]="","",(1+M2014)*(L2015)-1)</f>
        <v/>
      </c>
    </row>
    <row r="2016" spans="1:13" x14ac:dyDescent="0.25">
      <c r="A2016" s="15" t="str">
        <f t="shared" si="62"/>
        <v/>
      </c>
      <c r="B2016" s="25" t="str">
        <f t="shared" si="63"/>
        <v/>
      </c>
      <c r="C2016" s="3" t="str">
        <f>IF(Table1[[#This Row],[Tesouro Prefixado]]="","",(B2016+1)^(1/252))</f>
        <v/>
      </c>
      <c r="D2016" s="2" t="str">
        <f>IF(Table1[[#This Row],[Column2]]="","",(1+D2015)*(C2016)-1)</f>
        <v/>
      </c>
      <c r="E2016" s="1" t="str">
        <f>IF(Table1[[#This Row],[Column1]]="","",VLOOKUP(A2016,COPOMs!B:E,4)+prêmio_de_risco)</f>
        <v/>
      </c>
      <c r="F2016" s="3" t="str">
        <f>IF(Table1[[#This Row],[Tesouro Selic: Cenário 1]]="","",(E2016+1)^(1/252))</f>
        <v/>
      </c>
      <c r="G2016" s="2" t="str">
        <f>IF(Table1[[#This Row],[Column4]]="","",(1+G2015)*(F2016)-1)</f>
        <v/>
      </c>
      <c r="H2016" s="1" t="str">
        <f>IF(Table1[[#This Row],[Column1]]="","",VLOOKUP(A2016,COPOMs!B:H,7)+prêmio_de_risco)</f>
        <v/>
      </c>
      <c r="I2016" s="3" t="str">
        <f>IF(Table1[[#This Row],[Tesouro Selic: Cenário 2]]="","",(H2016+1)^(1/252))</f>
        <v/>
      </c>
      <c r="J2016" s="2" t="str">
        <f>IF(Table1[[#This Row],[Column6]]="","",(1+J2015)*(I2016)-1)</f>
        <v/>
      </c>
      <c r="K2016" s="1" t="str">
        <f>IF(Table1[[#This Row],[Column1]]="","",VLOOKUP(A2016,COPOMs!B:K,10)+prêmio_de_risco)</f>
        <v/>
      </c>
      <c r="L2016" s="3" t="str">
        <f>IF(Table1[[#This Row],[Tesouro Selic: Cenário 3]]="","",(K2016+1)^(1/252))</f>
        <v/>
      </c>
      <c r="M2016" s="2" t="str">
        <f>IF(Table1[[#This Row],[Column8]]="","",(1+M2015)*(L2016)-1)</f>
        <v/>
      </c>
    </row>
    <row r="2017" spans="1:13" x14ac:dyDescent="0.25">
      <c r="A2017" s="15" t="str">
        <f t="shared" si="62"/>
        <v/>
      </c>
      <c r="B2017" s="25" t="str">
        <f t="shared" si="63"/>
        <v/>
      </c>
      <c r="C2017" s="3" t="str">
        <f>IF(Table1[[#This Row],[Tesouro Prefixado]]="","",(B2017+1)^(1/252))</f>
        <v/>
      </c>
      <c r="D2017" s="2" t="str">
        <f>IF(Table1[[#This Row],[Column2]]="","",(1+D2016)*(C2017)-1)</f>
        <v/>
      </c>
      <c r="E2017" s="1" t="str">
        <f>IF(Table1[[#This Row],[Column1]]="","",VLOOKUP(A2017,COPOMs!B:E,4)+prêmio_de_risco)</f>
        <v/>
      </c>
      <c r="F2017" s="3" t="str">
        <f>IF(Table1[[#This Row],[Tesouro Selic: Cenário 1]]="","",(E2017+1)^(1/252))</f>
        <v/>
      </c>
      <c r="G2017" s="2" t="str">
        <f>IF(Table1[[#This Row],[Column4]]="","",(1+G2016)*(F2017)-1)</f>
        <v/>
      </c>
      <c r="H2017" s="1" t="str">
        <f>IF(Table1[[#This Row],[Column1]]="","",VLOOKUP(A2017,COPOMs!B:H,7)+prêmio_de_risco)</f>
        <v/>
      </c>
      <c r="I2017" s="3" t="str">
        <f>IF(Table1[[#This Row],[Tesouro Selic: Cenário 2]]="","",(H2017+1)^(1/252))</f>
        <v/>
      </c>
      <c r="J2017" s="2" t="str">
        <f>IF(Table1[[#This Row],[Column6]]="","",(1+J2016)*(I2017)-1)</f>
        <v/>
      </c>
      <c r="K2017" s="1" t="str">
        <f>IF(Table1[[#This Row],[Column1]]="","",VLOOKUP(A2017,COPOMs!B:K,10)+prêmio_de_risco)</f>
        <v/>
      </c>
      <c r="L2017" s="3" t="str">
        <f>IF(Table1[[#This Row],[Tesouro Selic: Cenário 3]]="","",(K2017+1)^(1/252))</f>
        <v/>
      </c>
      <c r="M2017" s="2" t="str">
        <f>IF(Table1[[#This Row],[Column8]]="","",(1+M2016)*(L2017)-1)</f>
        <v/>
      </c>
    </row>
    <row r="2018" spans="1:13" x14ac:dyDescent="0.25">
      <c r="A2018" s="15" t="str">
        <f t="shared" si="62"/>
        <v/>
      </c>
      <c r="B2018" s="25" t="str">
        <f t="shared" si="63"/>
        <v/>
      </c>
      <c r="C2018" s="3" t="str">
        <f>IF(Table1[[#This Row],[Tesouro Prefixado]]="","",(B2018+1)^(1/252))</f>
        <v/>
      </c>
      <c r="D2018" s="2" t="str">
        <f>IF(Table1[[#This Row],[Column2]]="","",(1+D2017)*(C2018)-1)</f>
        <v/>
      </c>
      <c r="E2018" s="1" t="str">
        <f>IF(Table1[[#This Row],[Column1]]="","",VLOOKUP(A2018,COPOMs!B:E,4)+prêmio_de_risco)</f>
        <v/>
      </c>
      <c r="F2018" s="3" t="str">
        <f>IF(Table1[[#This Row],[Tesouro Selic: Cenário 1]]="","",(E2018+1)^(1/252))</f>
        <v/>
      </c>
      <c r="G2018" s="2" t="str">
        <f>IF(Table1[[#This Row],[Column4]]="","",(1+G2017)*(F2018)-1)</f>
        <v/>
      </c>
      <c r="H2018" s="1" t="str">
        <f>IF(Table1[[#This Row],[Column1]]="","",VLOOKUP(A2018,COPOMs!B:H,7)+prêmio_de_risco)</f>
        <v/>
      </c>
      <c r="I2018" s="3" t="str">
        <f>IF(Table1[[#This Row],[Tesouro Selic: Cenário 2]]="","",(H2018+1)^(1/252))</f>
        <v/>
      </c>
      <c r="J2018" s="2" t="str">
        <f>IF(Table1[[#This Row],[Column6]]="","",(1+J2017)*(I2018)-1)</f>
        <v/>
      </c>
      <c r="K2018" s="1" t="str">
        <f>IF(Table1[[#This Row],[Column1]]="","",VLOOKUP(A2018,COPOMs!B:K,10)+prêmio_de_risco)</f>
        <v/>
      </c>
      <c r="L2018" s="3" t="str">
        <f>IF(Table1[[#This Row],[Tesouro Selic: Cenário 3]]="","",(K2018+1)^(1/252))</f>
        <v/>
      </c>
      <c r="M2018" s="2" t="str">
        <f>IF(Table1[[#This Row],[Column8]]="","",(1+M2017)*(L2018)-1)</f>
        <v/>
      </c>
    </row>
    <row r="2019" spans="1:13" x14ac:dyDescent="0.25">
      <c r="A2019" s="15" t="str">
        <f t="shared" si="62"/>
        <v/>
      </c>
      <c r="B2019" s="25" t="str">
        <f t="shared" si="63"/>
        <v/>
      </c>
      <c r="C2019" s="3" t="str">
        <f>IF(Table1[[#This Row],[Tesouro Prefixado]]="","",(B2019+1)^(1/252))</f>
        <v/>
      </c>
      <c r="D2019" s="2" t="str">
        <f>IF(Table1[[#This Row],[Column2]]="","",(1+D2018)*(C2019)-1)</f>
        <v/>
      </c>
      <c r="E2019" s="1" t="str">
        <f>IF(Table1[[#This Row],[Column1]]="","",VLOOKUP(A2019,COPOMs!B:E,4)+prêmio_de_risco)</f>
        <v/>
      </c>
      <c r="F2019" s="3" t="str">
        <f>IF(Table1[[#This Row],[Tesouro Selic: Cenário 1]]="","",(E2019+1)^(1/252))</f>
        <v/>
      </c>
      <c r="G2019" s="2" t="str">
        <f>IF(Table1[[#This Row],[Column4]]="","",(1+G2018)*(F2019)-1)</f>
        <v/>
      </c>
      <c r="H2019" s="1" t="str">
        <f>IF(Table1[[#This Row],[Column1]]="","",VLOOKUP(A2019,COPOMs!B:H,7)+prêmio_de_risco)</f>
        <v/>
      </c>
      <c r="I2019" s="3" t="str">
        <f>IF(Table1[[#This Row],[Tesouro Selic: Cenário 2]]="","",(H2019+1)^(1/252))</f>
        <v/>
      </c>
      <c r="J2019" s="2" t="str">
        <f>IF(Table1[[#This Row],[Column6]]="","",(1+J2018)*(I2019)-1)</f>
        <v/>
      </c>
      <c r="K2019" s="1" t="str">
        <f>IF(Table1[[#This Row],[Column1]]="","",VLOOKUP(A2019,COPOMs!B:K,10)+prêmio_de_risco)</f>
        <v/>
      </c>
      <c r="L2019" s="3" t="str">
        <f>IF(Table1[[#This Row],[Tesouro Selic: Cenário 3]]="","",(K2019+1)^(1/252))</f>
        <v/>
      </c>
      <c r="M2019" s="2" t="str">
        <f>IF(Table1[[#This Row],[Column8]]="","",(1+M2018)*(L2019)-1)</f>
        <v/>
      </c>
    </row>
    <row r="2020" spans="1:13" x14ac:dyDescent="0.25">
      <c r="A2020" s="15" t="str">
        <f t="shared" si="62"/>
        <v/>
      </c>
      <c r="B2020" s="25" t="str">
        <f t="shared" si="63"/>
        <v/>
      </c>
      <c r="C2020" s="3" t="str">
        <f>IF(Table1[[#This Row],[Tesouro Prefixado]]="","",(B2020+1)^(1/252))</f>
        <v/>
      </c>
      <c r="D2020" s="2" t="str">
        <f>IF(Table1[[#This Row],[Column2]]="","",(1+D2019)*(C2020)-1)</f>
        <v/>
      </c>
      <c r="E2020" s="1" t="str">
        <f>IF(Table1[[#This Row],[Column1]]="","",VLOOKUP(A2020,COPOMs!B:E,4)+prêmio_de_risco)</f>
        <v/>
      </c>
      <c r="F2020" s="3" t="str">
        <f>IF(Table1[[#This Row],[Tesouro Selic: Cenário 1]]="","",(E2020+1)^(1/252))</f>
        <v/>
      </c>
      <c r="G2020" s="2" t="str">
        <f>IF(Table1[[#This Row],[Column4]]="","",(1+G2019)*(F2020)-1)</f>
        <v/>
      </c>
      <c r="H2020" s="1" t="str">
        <f>IF(Table1[[#This Row],[Column1]]="","",VLOOKUP(A2020,COPOMs!B:H,7)+prêmio_de_risco)</f>
        <v/>
      </c>
      <c r="I2020" s="3" t="str">
        <f>IF(Table1[[#This Row],[Tesouro Selic: Cenário 2]]="","",(H2020+1)^(1/252))</f>
        <v/>
      </c>
      <c r="J2020" s="2" t="str">
        <f>IF(Table1[[#This Row],[Column6]]="","",(1+J2019)*(I2020)-1)</f>
        <v/>
      </c>
      <c r="K2020" s="1" t="str">
        <f>IF(Table1[[#This Row],[Column1]]="","",VLOOKUP(A2020,COPOMs!B:K,10)+prêmio_de_risco)</f>
        <v/>
      </c>
      <c r="L2020" s="3" t="str">
        <f>IF(Table1[[#This Row],[Tesouro Selic: Cenário 3]]="","",(K2020+1)^(1/252))</f>
        <v/>
      </c>
      <c r="M2020" s="2" t="str">
        <f>IF(Table1[[#This Row],[Column8]]="","",(1+M2019)*(L2020)-1)</f>
        <v/>
      </c>
    </row>
    <row r="2021" spans="1:13" x14ac:dyDescent="0.25">
      <c r="A2021" s="15" t="str">
        <f t="shared" si="62"/>
        <v/>
      </c>
      <c r="B2021" s="25" t="str">
        <f t="shared" si="63"/>
        <v/>
      </c>
      <c r="C2021" s="3" t="str">
        <f>IF(Table1[[#This Row],[Tesouro Prefixado]]="","",(B2021+1)^(1/252))</f>
        <v/>
      </c>
      <c r="D2021" s="2" t="str">
        <f>IF(Table1[[#This Row],[Column2]]="","",(1+D2020)*(C2021)-1)</f>
        <v/>
      </c>
      <c r="E2021" s="1" t="str">
        <f>IF(Table1[[#This Row],[Column1]]="","",VLOOKUP(A2021,COPOMs!B:E,4)+prêmio_de_risco)</f>
        <v/>
      </c>
      <c r="F2021" s="3" t="str">
        <f>IF(Table1[[#This Row],[Tesouro Selic: Cenário 1]]="","",(E2021+1)^(1/252))</f>
        <v/>
      </c>
      <c r="G2021" s="2" t="str">
        <f>IF(Table1[[#This Row],[Column4]]="","",(1+G2020)*(F2021)-1)</f>
        <v/>
      </c>
      <c r="H2021" s="1" t="str">
        <f>IF(Table1[[#This Row],[Column1]]="","",VLOOKUP(A2021,COPOMs!B:H,7)+prêmio_de_risco)</f>
        <v/>
      </c>
      <c r="I2021" s="3" t="str">
        <f>IF(Table1[[#This Row],[Tesouro Selic: Cenário 2]]="","",(H2021+1)^(1/252))</f>
        <v/>
      </c>
      <c r="J2021" s="2" t="str">
        <f>IF(Table1[[#This Row],[Column6]]="","",(1+J2020)*(I2021)-1)</f>
        <v/>
      </c>
      <c r="K2021" s="1" t="str">
        <f>IF(Table1[[#This Row],[Column1]]="","",VLOOKUP(A2021,COPOMs!B:K,10)+prêmio_de_risco)</f>
        <v/>
      </c>
      <c r="L2021" s="3" t="str">
        <f>IF(Table1[[#This Row],[Tesouro Selic: Cenário 3]]="","",(K2021+1)^(1/252))</f>
        <v/>
      </c>
      <c r="M2021" s="2" t="str">
        <f>IF(Table1[[#This Row],[Column8]]="","",(1+M2020)*(L2021)-1)</f>
        <v/>
      </c>
    </row>
    <row r="2022" spans="1:13" x14ac:dyDescent="0.25">
      <c r="A2022" s="15" t="str">
        <f t="shared" si="62"/>
        <v/>
      </c>
      <c r="B2022" s="25" t="str">
        <f t="shared" si="63"/>
        <v/>
      </c>
      <c r="C2022" s="3" t="str">
        <f>IF(Table1[[#This Row],[Tesouro Prefixado]]="","",(B2022+1)^(1/252))</f>
        <v/>
      </c>
      <c r="D2022" s="2" t="str">
        <f>IF(Table1[[#This Row],[Column2]]="","",(1+D2021)*(C2022)-1)</f>
        <v/>
      </c>
      <c r="E2022" s="1" t="str">
        <f>IF(Table1[[#This Row],[Column1]]="","",VLOOKUP(A2022,COPOMs!B:E,4)+prêmio_de_risco)</f>
        <v/>
      </c>
      <c r="F2022" s="3" t="str">
        <f>IF(Table1[[#This Row],[Tesouro Selic: Cenário 1]]="","",(E2022+1)^(1/252))</f>
        <v/>
      </c>
      <c r="G2022" s="2" t="str">
        <f>IF(Table1[[#This Row],[Column4]]="","",(1+G2021)*(F2022)-1)</f>
        <v/>
      </c>
      <c r="H2022" s="1" t="str">
        <f>IF(Table1[[#This Row],[Column1]]="","",VLOOKUP(A2022,COPOMs!B:H,7)+prêmio_de_risco)</f>
        <v/>
      </c>
      <c r="I2022" s="3" t="str">
        <f>IF(Table1[[#This Row],[Tesouro Selic: Cenário 2]]="","",(H2022+1)^(1/252))</f>
        <v/>
      </c>
      <c r="J2022" s="2" t="str">
        <f>IF(Table1[[#This Row],[Column6]]="","",(1+J2021)*(I2022)-1)</f>
        <v/>
      </c>
      <c r="K2022" s="1" t="str">
        <f>IF(Table1[[#This Row],[Column1]]="","",VLOOKUP(A2022,COPOMs!B:K,10)+prêmio_de_risco)</f>
        <v/>
      </c>
      <c r="L2022" s="3" t="str">
        <f>IF(Table1[[#This Row],[Tesouro Selic: Cenário 3]]="","",(K2022+1)^(1/252))</f>
        <v/>
      </c>
      <c r="M2022" s="2" t="str">
        <f>IF(Table1[[#This Row],[Column8]]="","",(1+M2021)*(L2022)-1)</f>
        <v/>
      </c>
    </row>
    <row r="2023" spans="1:13" x14ac:dyDescent="0.25">
      <c r="A2023" s="15" t="str">
        <f t="shared" si="62"/>
        <v/>
      </c>
      <c r="B2023" s="25" t="str">
        <f t="shared" si="63"/>
        <v/>
      </c>
      <c r="C2023" s="3" t="str">
        <f>IF(Table1[[#This Row],[Tesouro Prefixado]]="","",(B2023+1)^(1/252))</f>
        <v/>
      </c>
      <c r="D2023" s="2" t="str">
        <f>IF(Table1[[#This Row],[Column2]]="","",(1+D2022)*(C2023)-1)</f>
        <v/>
      </c>
      <c r="E2023" s="1" t="str">
        <f>IF(Table1[[#This Row],[Column1]]="","",VLOOKUP(A2023,COPOMs!B:E,4)+prêmio_de_risco)</f>
        <v/>
      </c>
      <c r="F2023" s="3" t="str">
        <f>IF(Table1[[#This Row],[Tesouro Selic: Cenário 1]]="","",(E2023+1)^(1/252))</f>
        <v/>
      </c>
      <c r="G2023" s="2" t="str">
        <f>IF(Table1[[#This Row],[Column4]]="","",(1+G2022)*(F2023)-1)</f>
        <v/>
      </c>
      <c r="H2023" s="1" t="str">
        <f>IF(Table1[[#This Row],[Column1]]="","",VLOOKUP(A2023,COPOMs!B:H,7)+prêmio_de_risco)</f>
        <v/>
      </c>
      <c r="I2023" s="3" t="str">
        <f>IF(Table1[[#This Row],[Tesouro Selic: Cenário 2]]="","",(H2023+1)^(1/252))</f>
        <v/>
      </c>
      <c r="J2023" s="2" t="str">
        <f>IF(Table1[[#This Row],[Column6]]="","",(1+J2022)*(I2023)-1)</f>
        <v/>
      </c>
      <c r="K2023" s="1" t="str">
        <f>IF(Table1[[#This Row],[Column1]]="","",VLOOKUP(A2023,COPOMs!B:K,10)+prêmio_de_risco)</f>
        <v/>
      </c>
      <c r="L2023" s="3" t="str">
        <f>IF(Table1[[#This Row],[Tesouro Selic: Cenário 3]]="","",(K2023+1)^(1/252))</f>
        <v/>
      </c>
      <c r="M2023" s="2" t="str">
        <f>IF(Table1[[#This Row],[Column8]]="","",(1+M2022)*(L2023)-1)</f>
        <v/>
      </c>
    </row>
    <row r="2024" spans="1:13" x14ac:dyDescent="0.25">
      <c r="A2024" s="15" t="str">
        <f t="shared" si="62"/>
        <v/>
      </c>
      <c r="B2024" s="25" t="str">
        <f t="shared" si="63"/>
        <v/>
      </c>
      <c r="C2024" s="3" t="str">
        <f>IF(Table1[[#This Row],[Tesouro Prefixado]]="","",(B2024+1)^(1/252))</f>
        <v/>
      </c>
      <c r="D2024" s="2" t="str">
        <f>IF(Table1[[#This Row],[Column2]]="","",(1+D2023)*(C2024)-1)</f>
        <v/>
      </c>
      <c r="E2024" s="1" t="str">
        <f>IF(Table1[[#This Row],[Column1]]="","",VLOOKUP(A2024,COPOMs!B:E,4)+prêmio_de_risco)</f>
        <v/>
      </c>
      <c r="F2024" s="3" t="str">
        <f>IF(Table1[[#This Row],[Tesouro Selic: Cenário 1]]="","",(E2024+1)^(1/252))</f>
        <v/>
      </c>
      <c r="G2024" s="2" t="str">
        <f>IF(Table1[[#This Row],[Column4]]="","",(1+G2023)*(F2024)-1)</f>
        <v/>
      </c>
      <c r="H2024" s="1" t="str">
        <f>IF(Table1[[#This Row],[Column1]]="","",VLOOKUP(A2024,COPOMs!B:H,7)+prêmio_de_risco)</f>
        <v/>
      </c>
      <c r="I2024" s="3" t="str">
        <f>IF(Table1[[#This Row],[Tesouro Selic: Cenário 2]]="","",(H2024+1)^(1/252))</f>
        <v/>
      </c>
      <c r="J2024" s="2" t="str">
        <f>IF(Table1[[#This Row],[Column6]]="","",(1+J2023)*(I2024)-1)</f>
        <v/>
      </c>
      <c r="K2024" s="1" t="str">
        <f>IF(Table1[[#This Row],[Column1]]="","",VLOOKUP(A2024,COPOMs!B:K,10)+prêmio_de_risco)</f>
        <v/>
      </c>
      <c r="L2024" s="3" t="str">
        <f>IF(Table1[[#This Row],[Tesouro Selic: Cenário 3]]="","",(K2024+1)^(1/252))</f>
        <v/>
      </c>
      <c r="M2024" s="2" t="str">
        <f>IF(Table1[[#This Row],[Column8]]="","",(1+M2023)*(L2024)-1)</f>
        <v/>
      </c>
    </row>
    <row r="2025" spans="1:13" x14ac:dyDescent="0.25">
      <c r="A2025" s="15" t="str">
        <f t="shared" si="62"/>
        <v/>
      </c>
      <c r="B2025" s="25" t="str">
        <f t="shared" si="63"/>
        <v/>
      </c>
      <c r="C2025" s="3" t="str">
        <f>IF(Table1[[#This Row],[Tesouro Prefixado]]="","",(B2025+1)^(1/252))</f>
        <v/>
      </c>
      <c r="D2025" s="2" t="str">
        <f>IF(Table1[[#This Row],[Column2]]="","",(1+D2024)*(C2025)-1)</f>
        <v/>
      </c>
      <c r="E2025" s="1" t="str">
        <f>IF(Table1[[#This Row],[Column1]]="","",VLOOKUP(A2025,COPOMs!B:E,4)+prêmio_de_risco)</f>
        <v/>
      </c>
      <c r="F2025" s="3" t="str">
        <f>IF(Table1[[#This Row],[Tesouro Selic: Cenário 1]]="","",(E2025+1)^(1/252))</f>
        <v/>
      </c>
      <c r="G2025" s="2" t="str">
        <f>IF(Table1[[#This Row],[Column4]]="","",(1+G2024)*(F2025)-1)</f>
        <v/>
      </c>
      <c r="H2025" s="1" t="str">
        <f>IF(Table1[[#This Row],[Column1]]="","",VLOOKUP(A2025,COPOMs!B:H,7)+prêmio_de_risco)</f>
        <v/>
      </c>
      <c r="I2025" s="3" t="str">
        <f>IF(Table1[[#This Row],[Tesouro Selic: Cenário 2]]="","",(H2025+1)^(1/252))</f>
        <v/>
      </c>
      <c r="J2025" s="2" t="str">
        <f>IF(Table1[[#This Row],[Column6]]="","",(1+J2024)*(I2025)-1)</f>
        <v/>
      </c>
      <c r="K2025" s="1" t="str">
        <f>IF(Table1[[#This Row],[Column1]]="","",VLOOKUP(A2025,COPOMs!B:K,10)+prêmio_de_risco)</f>
        <v/>
      </c>
      <c r="L2025" s="3" t="str">
        <f>IF(Table1[[#This Row],[Tesouro Selic: Cenário 3]]="","",(K2025+1)^(1/252))</f>
        <v/>
      </c>
      <c r="M2025" s="2" t="str">
        <f>IF(Table1[[#This Row],[Column8]]="","",(1+M2024)*(L2025)-1)</f>
        <v/>
      </c>
    </row>
    <row r="2026" spans="1:13" x14ac:dyDescent="0.25">
      <c r="A2026" s="15" t="str">
        <f t="shared" si="62"/>
        <v/>
      </c>
      <c r="B2026" s="25" t="str">
        <f t="shared" si="63"/>
        <v/>
      </c>
      <c r="C2026" s="3" t="str">
        <f>IF(Table1[[#This Row],[Tesouro Prefixado]]="","",(B2026+1)^(1/252))</f>
        <v/>
      </c>
      <c r="D2026" s="2" t="str">
        <f>IF(Table1[[#This Row],[Column2]]="","",(1+D2025)*(C2026)-1)</f>
        <v/>
      </c>
      <c r="E2026" s="1" t="str">
        <f>IF(Table1[[#This Row],[Column1]]="","",VLOOKUP(A2026,COPOMs!B:E,4)+prêmio_de_risco)</f>
        <v/>
      </c>
      <c r="F2026" s="3" t="str">
        <f>IF(Table1[[#This Row],[Tesouro Selic: Cenário 1]]="","",(E2026+1)^(1/252))</f>
        <v/>
      </c>
      <c r="G2026" s="2" t="str">
        <f>IF(Table1[[#This Row],[Column4]]="","",(1+G2025)*(F2026)-1)</f>
        <v/>
      </c>
      <c r="H2026" s="1" t="str">
        <f>IF(Table1[[#This Row],[Column1]]="","",VLOOKUP(A2026,COPOMs!B:H,7)+prêmio_de_risco)</f>
        <v/>
      </c>
      <c r="I2026" s="3" t="str">
        <f>IF(Table1[[#This Row],[Tesouro Selic: Cenário 2]]="","",(H2026+1)^(1/252))</f>
        <v/>
      </c>
      <c r="J2026" s="2" t="str">
        <f>IF(Table1[[#This Row],[Column6]]="","",(1+J2025)*(I2026)-1)</f>
        <v/>
      </c>
      <c r="K2026" s="1" t="str">
        <f>IF(Table1[[#This Row],[Column1]]="","",VLOOKUP(A2026,COPOMs!B:K,10)+prêmio_de_risco)</f>
        <v/>
      </c>
      <c r="L2026" s="3" t="str">
        <f>IF(Table1[[#This Row],[Tesouro Selic: Cenário 3]]="","",(K2026+1)^(1/252))</f>
        <v/>
      </c>
      <c r="M2026" s="2" t="str">
        <f>IF(Table1[[#This Row],[Column8]]="","",(1+M2025)*(L2026)-1)</f>
        <v/>
      </c>
    </row>
    <row r="2027" spans="1:13" x14ac:dyDescent="0.25">
      <c r="A2027" s="15" t="str">
        <f t="shared" si="62"/>
        <v/>
      </c>
      <c r="B2027" s="25" t="str">
        <f t="shared" si="63"/>
        <v/>
      </c>
      <c r="C2027" s="3" t="str">
        <f>IF(Table1[[#This Row],[Tesouro Prefixado]]="","",(B2027+1)^(1/252))</f>
        <v/>
      </c>
      <c r="D2027" s="2" t="str">
        <f>IF(Table1[[#This Row],[Column2]]="","",(1+D2026)*(C2027)-1)</f>
        <v/>
      </c>
      <c r="E2027" s="1" t="str">
        <f>IF(Table1[[#This Row],[Column1]]="","",VLOOKUP(A2027,COPOMs!B:E,4)+prêmio_de_risco)</f>
        <v/>
      </c>
      <c r="F2027" s="3" t="str">
        <f>IF(Table1[[#This Row],[Tesouro Selic: Cenário 1]]="","",(E2027+1)^(1/252))</f>
        <v/>
      </c>
      <c r="G2027" s="2" t="str">
        <f>IF(Table1[[#This Row],[Column4]]="","",(1+G2026)*(F2027)-1)</f>
        <v/>
      </c>
      <c r="H2027" s="1" t="str">
        <f>IF(Table1[[#This Row],[Column1]]="","",VLOOKUP(A2027,COPOMs!B:H,7)+prêmio_de_risco)</f>
        <v/>
      </c>
      <c r="I2027" s="3" t="str">
        <f>IF(Table1[[#This Row],[Tesouro Selic: Cenário 2]]="","",(H2027+1)^(1/252))</f>
        <v/>
      </c>
      <c r="J2027" s="2" t="str">
        <f>IF(Table1[[#This Row],[Column6]]="","",(1+J2026)*(I2027)-1)</f>
        <v/>
      </c>
      <c r="K2027" s="1" t="str">
        <f>IF(Table1[[#This Row],[Column1]]="","",VLOOKUP(A2027,COPOMs!B:K,10)+prêmio_de_risco)</f>
        <v/>
      </c>
      <c r="L2027" s="3" t="str">
        <f>IF(Table1[[#This Row],[Tesouro Selic: Cenário 3]]="","",(K2027+1)^(1/252))</f>
        <v/>
      </c>
      <c r="M2027" s="2" t="str">
        <f>IF(Table1[[#This Row],[Column8]]="","",(1+M2026)*(L2027)-1)</f>
        <v/>
      </c>
    </row>
    <row r="2028" spans="1:13" x14ac:dyDescent="0.25">
      <c r="A2028" s="15" t="str">
        <f t="shared" si="62"/>
        <v/>
      </c>
      <c r="B2028" s="25" t="str">
        <f t="shared" si="63"/>
        <v/>
      </c>
      <c r="C2028" s="3" t="str">
        <f>IF(Table1[[#This Row],[Tesouro Prefixado]]="","",(B2028+1)^(1/252))</f>
        <v/>
      </c>
      <c r="D2028" s="2" t="str">
        <f>IF(Table1[[#This Row],[Column2]]="","",(1+D2027)*(C2028)-1)</f>
        <v/>
      </c>
      <c r="E2028" s="1" t="str">
        <f>IF(Table1[[#This Row],[Column1]]="","",VLOOKUP(A2028,COPOMs!B:E,4)+prêmio_de_risco)</f>
        <v/>
      </c>
      <c r="F2028" s="3" t="str">
        <f>IF(Table1[[#This Row],[Tesouro Selic: Cenário 1]]="","",(E2028+1)^(1/252))</f>
        <v/>
      </c>
      <c r="G2028" s="2" t="str">
        <f>IF(Table1[[#This Row],[Column4]]="","",(1+G2027)*(F2028)-1)</f>
        <v/>
      </c>
      <c r="H2028" s="1" t="str">
        <f>IF(Table1[[#This Row],[Column1]]="","",VLOOKUP(A2028,COPOMs!B:H,7)+prêmio_de_risco)</f>
        <v/>
      </c>
      <c r="I2028" s="3" t="str">
        <f>IF(Table1[[#This Row],[Tesouro Selic: Cenário 2]]="","",(H2028+1)^(1/252))</f>
        <v/>
      </c>
      <c r="J2028" s="2" t="str">
        <f>IF(Table1[[#This Row],[Column6]]="","",(1+J2027)*(I2028)-1)</f>
        <v/>
      </c>
      <c r="K2028" s="1" t="str">
        <f>IF(Table1[[#This Row],[Column1]]="","",VLOOKUP(A2028,COPOMs!B:K,10)+prêmio_de_risco)</f>
        <v/>
      </c>
      <c r="L2028" s="3" t="str">
        <f>IF(Table1[[#This Row],[Tesouro Selic: Cenário 3]]="","",(K2028+1)^(1/252))</f>
        <v/>
      </c>
      <c r="M2028" s="2" t="str">
        <f>IF(Table1[[#This Row],[Column8]]="","",(1+M2027)*(L2028)-1)</f>
        <v/>
      </c>
    </row>
    <row r="2029" spans="1:13" x14ac:dyDescent="0.25">
      <c r="A2029" s="15" t="str">
        <f t="shared" si="62"/>
        <v/>
      </c>
      <c r="B2029" s="25" t="str">
        <f t="shared" si="63"/>
        <v/>
      </c>
      <c r="C2029" s="3" t="str">
        <f>IF(Table1[[#This Row],[Tesouro Prefixado]]="","",(B2029+1)^(1/252))</f>
        <v/>
      </c>
      <c r="D2029" s="2" t="str">
        <f>IF(Table1[[#This Row],[Column2]]="","",(1+D2028)*(C2029)-1)</f>
        <v/>
      </c>
      <c r="E2029" s="1" t="str">
        <f>IF(Table1[[#This Row],[Column1]]="","",VLOOKUP(A2029,COPOMs!B:E,4)+prêmio_de_risco)</f>
        <v/>
      </c>
      <c r="F2029" s="3" t="str">
        <f>IF(Table1[[#This Row],[Tesouro Selic: Cenário 1]]="","",(E2029+1)^(1/252))</f>
        <v/>
      </c>
      <c r="G2029" s="2" t="str">
        <f>IF(Table1[[#This Row],[Column4]]="","",(1+G2028)*(F2029)-1)</f>
        <v/>
      </c>
      <c r="H2029" s="1" t="str">
        <f>IF(Table1[[#This Row],[Column1]]="","",VLOOKUP(A2029,COPOMs!B:H,7)+prêmio_de_risco)</f>
        <v/>
      </c>
      <c r="I2029" s="3" t="str">
        <f>IF(Table1[[#This Row],[Tesouro Selic: Cenário 2]]="","",(H2029+1)^(1/252))</f>
        <v/>
      </c>
      <c r="J2029" s="2" t="str">
        <f>IF(Table1[[#This Row],[Column6]]="","",(1+J2028)*(I2029)-1)</f>
        <v/>
      </c>
      <c r="K2029" s="1" t="str">
        <f>IF(Table1[[#This Row],[Column1]]="","",VLOOKUP(A2029,COPOMs!B:K,10)+prêmio_de_risco)</f>
        <v/>
      </c>
      <c r="L2029" s="3" t="str">
        <f>IF(Table1[[#This Row],[Tesouro Selic: Cenário 3]]="","",(K2029+1)^(1/252))</f>
        <v/>
      </c>
      <c r="M2029" s="2" t="str">
        <f>IF(Table1[[#This Row],[Column8]]="","",(1+M2028)*(L2029)-1)</f>
        <v/>
      </c>
    </row>
    <row r="2030" spans="1:13" x14ac:dyDescent="0.25">
      <c r="A2030" s="15" t="str">
        <f t="shared" si="62"/>
        <v/>
      </c>
      <c r="B2030" s="25" t="str">
        <f t="shared" si="63"/>
        <v/>
      </c>
      <c r="C2030" s="3" t="str">
        <f>IF(Table1[[#This Row],[Tesouro Prefixado]]="","",(B2030+1)^(1/252))</f>
        <v/>
      </c>
      <c r="D2030" s="2" t="str">
        <f>IF(Table1[[#This Row],[Column2]]="","",(1+D2029)*(C2030)-1)</f>
        <v/>
      </c>
      <c r="E2030" s="1" t="str">
        <f>IF(Table1[[#This Row],[Column1]]="","",VLOOKUP(A2030,COPOMs!B:E,4)+prêmio_de_risco)</f>
        <v/>
      </c>
      <c r="F2030" s="3" t="str">
        <f>IF(Table1[[#This Row],[Tesouro Selic: Cenário 1]]="","",(E2030+1)^(1/252))</f>
        <v/>
      </c>
      <c r="G2030" s="2" t="str">
        <f>IF(Table1[[#This Row],[Column4]]="","",(1+G2029)*(F2030)-1)</f>
        <v/>
      </c>
      <c r="H2030" s="1" t="str">
        <f>IF(Table1[[#This Row],[Column1]]="","",VLOOKUP(A2030,COPOMs!B:H,7)+prêmio_de_risco)</f>
        <v/>
      </c>
      <c r="I2030" s="3" t="str">
        <f>IF(Table1[[#This Row],[Tesouro Selic: Cenário 2]]="","",(H2030+1)^(1/252))</f>
        <v/>
      </c>
      <c r="J2030" s="2" t="str">
        <f>IF(Table1[[#This Row],[Column6]]="","",(1+J2029)*(I2030)-1)</f>
        <v/>
      </c>
      <c r="K2030" s="1" t="str">
        <f>IF(Table1[[#This Row],[Column1]]="","",VLOOKUP(A2030,COPOMs!B:K,10)+prêmio_de_risco)</f>
        <v/>
      </c>
      <c r="L2030" s="3" t="str">
        <f>IF(Table1[[#This Row],[Tesouro Selic: Cenário 3]]="","",(K2030+1)^(1/252))</f>
        <v/>
      </c>
      <c r="M2030" s="2" t="str">
        <f>IF(Table1[[#This Row],[Column8]]="","",(1+M2029)*(L2030)-1)</f>
        <v/>
      </c>
    </row>
    <row r="2031" spans="1:13" x14ac:dyDescent="0.25">
      <c r="A2031" s="15" t="str">
        <f t="shared" si="62"/>
        <v/>
      </c>
      <c r="B2031" s="25" t="str">
        <f t="shared" si="63"/>
        <v/>
      </c>
      <c r="C2031" s="3" t="str">
        <f>IF(Table1[[#This Row],[Tesouro Prefixado]]="","",(B2031+1)^(1/252))</f>
        <v/>
      </c>
      <c r="D2031" s="2" t="str">
        <f>IF(Table1[[#This Row],[Column2]]="","",(1+D2030)*(C2031)-1)</f>
        <v/>
      </c>
      <c r="E2031" s="1" t="str">
        <f>IF(Table1[[#This Row],[Column1]]="","",VLOOKUP(A2031,COPOMs!B:E,4)+prêmio_de_risco)</f>
        <v/>
      </c>
      <c r="F2031" s="3" t="str">
        <f>IF(Table1[[#This Row],[Tesouro Selic: Cenário 1]]="","",(E2031+1)^(1/252))</f>
        <v/>
      </c>
      <c r="G2031" s="2" t="str">
        <f>IF(Table1[[#This Row],[Column4]]="","",(1+G2030)*(F2031)-1)</f>
        <v/>
      </c>
      <c r="H2031" s="1" t="str">
        <f>IF(Table1[[#This Row],[Column1]]="","",VLOOKUP(A2031,COPOMs!B:H,7)+prêmio_de_risco)</f>
        <v/>
      </c>
      <c r="I2031" s="3" t="str">
        <f>IF(Table1[[#This Row],[Tesouro Selic: Cenário 2]]="","",(H2031+1)^(1/252))</f>
        <v/>
      </c>
      <c r="J2031" s="2" t="str">
        <f>IF(Table1[[#This Row],[Column6]]="","",(1+J2030)*(I2031)-1)</f>
        <v/>
      </c>
      <c r="K2031" s="1" t="str">
        <f>IF(Table1[[#This Row],[Column1]]="","",VLOOKUP(A2031,COPOMs!B:K,10)+prêmio_de_risco)</f>
        <v/>
      </c>
      <c r="L2031" s="3" t="str">
        <f>IF(Table1[[#This Row],[Tesouro Selic: Cenário 3]]="","",(K2031+1)^(1/252))</f>
        <v/>
      </c>
      <c r="M2031" s="2" t="str">
        <f>IF(Table1[[#This Row],[Column8]]="","",(1+M2030)*(L2031)-1)</f>
        <v/>
      </c>
    </row>
    <row r="2032" spans="1:13" x14ac:dyDescent="0.25">
      <c r="A2032" s="15" t="str">
        <f t="shared" si="62"/>
        <v/>
      </c>
      <c r="B2032" s="25" t="str">
        <f t="shared" si="63"/>
        <v/>
      </c>
      <c r="C2032" s="3" t="str">
        <f>IF(Table1[[#This Row],[Tesouro Prefixado]]="","",(B2032+1)^(1/252))</f>
        <v/>
      </c>
      <c r="D2032" s="2" t="str">
        <f>IF(Table1[[#This Row],[Column2]]="","",(1+D2031)*(C2032)-1)</f>
        <v/>
      </c>
      <c r="E2032" s="1" t="str">
        <f>IF(Table1[[#This Row],[Column1]]="","",VLOOKUP(A2032,COPOMs!B:E,4)+prêmio_de_risco)</f>
        <v/>
      </c>
      <c r="F2032" s="3" t="str">
        <f>IF(Table1[[#This Row],[Tesouro Selic: Cenário 1]]="","",(E2032+1)^(1/252))</f>
        <v/>
      </c>
      <c r="G2032" s="2" t="str">
        <f>IF(Table1[[#This Row],[Column4]]="","",(1+G2031)*(F2032)-1)</f>
        <v/>
      </c>
      <c r="H2032" s="1" t="str">
        <f>IF(Table1[[#This Row],[Column1]]="","",VLOOKUP(A2032,COPOMs!B:H,7)+prêmio_de_risco)</f>
        <v/>
      </c>
      <c r="I2032" s="3" t="str">
        <f>IF(Table1[[#This Row],[Tesouro Selic: Cenário 2]]="","",(H2032+1)^(1/252))</f>
        <v/>
      </c>
      <c r="J2032" s="2" t="str">
        <f>IF(Table1[[#This Row],[Column6]]="","",(1+J2031)*(I2032)-1)</f>
        <v/>
      </c>
      <c r="K2032" s="1" t="str">
        <f>IF(Table1[[#This Row],[Column1]]="","",VLOOKUP(A2032,COPOMs!B:K,10)+prêmio_de_risco)</f>
        <v/>
      </c>
      <c r="L2032" s="3" t="str">
        <f>IF(Table1[[#This Row],[Tesouro Selic: Cenário 3]]="","",(K2032+1)^(1/252))</f>
        <v/>
      </c>
      <c r="M2032" s="2" t="str">
        <f>IF(Table1[[#This Row],[Column8]]="","",(1+M2031)*(L2032)-1)</f>
        <v/>
      </c>
    </row>
    <row r="2033" spans="1:13" x14ac:dyDescent="0.25">
      <c r="A2033" s="15" t="str">
        <f t="shared" si="62"/>
        <v/>
      </c>
      <c r="B2033" s="25" t="str">
        <f t="shared" si="63"/>
        <v/>
      </c>
      <c r="C2033" s="3" t="str">
        <f>IF(Table1[[#This Row],[Tesouro Prefixado]]="","",(B2033+1)^(1/252))</f>
        <v/>
      </c>
      <c r="D2033" s="2" t="str">
        <f>IF(Table1[[#This Row],[Column2]]="","",(1+D2032)*(C2033)-1)</f>
        <v/>
      </c>
      <c r="E2033" s="1" t="str">
        <f>IF(Table1[[#This Row],[Column1]]="","",VLOOKUP(A2033,COPOMs!B:E,4)+prêmio_de_risco)</f>
        <v/>
      </c>
      <c r="F2033" s="3" t="str">
        <f>IF(Table1[[#This Row],[Tesouro Selic: Cenário 1]]="","",(E2033+1)^(1/252))</f>
        <v/>
      </c>
      <c r="G2033" s="2" t="str">
        <f>IF(Table1[[#This Row],[Column4]]="","",(1+G2032)*(F2033)-1)</f>
        <v/>
      </c>
      <c r="H2033" s="1" t="str">
        <f>IF(Table1[[#This Row],[Column1]]="","",VLOOKUP(A2033,COPOMs!B:H,7)+prêmio_de_risco)</f>
        <v/>
      </c>
      <c r="I2033" s="3" t="str">
        <f>IF(Table1[[#This Row],[Tesouro Selic: Cenário 2]]="","",(H2033+1)^(1/252))</f>
        <v/>
      </c>
      <c r="J2033" s="2" t="str">
        <f>IF(Table1[[#This Row],[Column6]]="","",(1+J2032)*(I2033)-1)</f>
        <v/>
      </c>
      <c r="K2033" s="1" t="str">
        <f>IF(Table1[[#This Row],[Column1]]="","",VLOOKUP(A2033,COPOMs!B:K,10)+prêmio_de_risco)</f>
        <v/>
      </c>
      <c r="L2033" s="3" t="str">
        <f>IF(Table1[[#This Row],[Tesouro Selic: Cenário 3]]="","",(K2033+1)^(1/252))</f>
        <v/>
      </c>
      <c r="M2033" s="2" t="str">
        <f>IF(Table1[[#This Row],[Column8]]="","",(1+M2032)*(L2033)-1)</f>
        <v/>
      </c>
    </row>
    <row r="2034" spans="1:13" x14ac:dyDescent="0.25">
      <c r="A2034" s="15" t="str">
        <f t="shared" si="62"/>
        <v/>
      </c>
      <c r="B2034" s="25" t="str">
        <f t="shared" si="63"/>
        <v/>
      </c>
      <c r="C2034" s="3" t="str">
        <f>IF(Table1[[#This Row],[Tesouro Prefixado]]="","",(B2034+1)^(1/252))</f>
        <v/>
      </c>
      <c r="D2034" s="2" t="str">
        <f>IF(Table1[[#This Row],[Column2]]="","",(1+D2033)*(C2034)-1)</f>
        <v/>
      </c>
      <c r="E2034" s="1" t="str">
        <f>IF(Table1[[#This Row],[Column1]]="","",VLOOKUP(A2034,COPOMs!B:E,4)+prêmio_de_risco)</f>
        <v/>
      </c>
      <c r="F2034" s="3" t="str">
        <f>IF(Table1[[#This Row],[Tesouro Selic: Cenário 1]]="","",(E2034+1)^(1/252))</f>
        <v/>
      </c>
      <c r="G2034" s="2" t="str">
        <f>IF(Table1[[#This Row],[Column4]]="","",(1+G2033)*(F2034)-1)</f>
        <v/>
      </c>
      <c r="H2034" s="1" t="str">
        <f>IF(Table1[[#This Row],[Column1]]="","",VLOOKUP(A2034,COPOMs!B:H,7)+prêmio_de_risco)</f>
        <v/>
      </c>
      <c r="I2034" s="3" t="str">
        <f>IF(Table1[[#This Row],[Tesouro Selic: Cenário 2]]="","",(H2034+1)^(1/252))</f>
        <v/>
      </c>
      <c r="J2034" s="2" t="str">
        <f>IF(Table1[[#This Row],[Column6]]="","",(1+J2033)*(I2034)-1)</f>
        <v/>
      </c>
      <c r="K2034" s="1" t="str">
        <f>IF(Table1[[#This Row],[Column1]]="","",VLOOKUP(A2034,COPOMs!B:K,10)+prêmio_de_risco)</f>
        <v/>
      </c>
      <c r="L2034" s="3" t="str">
        <f>IF(Table1[[#This Row],[Tesouro Selic: Cenário 3]]="","",(K2034+1)^(1/252))</f>
        <v/>
      </c>
      <c r="M2034" s="2" t="str">
        <f>IF(Table1[[#This Row],[Column8]]="","",(1+M2033)*(L2034)-1)</f>
        <v/>
      </c>
    </row>
    <row r="2035" spans="1:13" x14ac:dyDescent="0.25">
      <c r="A2035" s="15" t="str">
        <f t="shared" si="62"/>
        <v/>
      </c>
      <c r="B2035" s="25" t="str">
        <f t="shared" si="63"/>
        <v/>
      </c>
      <c r="C2035" s="3" t="str">
        <f>IF(Table1[[#This Row],[Tesouro Prefixado]]="","",(B2035+1)^(1/252))</f>
        <v/>
      </c>
      <c r="D2035" s="2" t="str">
        <f>IF(Table1[[#This Row],[Column2]]="","",(1+D2034)*(C2035)-1)</f>
        <v/>
      </c>
      <c r="E2035" s="1" t="str">
        <f>IF(Table1[[#This Row],[Column1]]="","",VLOOKUP(A2035,COPOMs!B:E,4)+prêmio_de_risco)</f>
        <v/>
      </c>
      <c r="F2035" s="3" t="str">
        <f>IF(Table1[[#This Row],[Tesouro Selic: Cenário 1]]="","",(E2035+1)^(1/252))</f>
        <v/>
      </c>
      <c r="G2035" s="2" t="str">
        <f>IF(Table1[[#This Row],[Column4]]="","",(1+G2034)*(F2035)-1)</f>
        <v/>
      </c>
      <c r="H2035" s="1" t="str">
        <f>IF(Table1[[#This Row],[Column1]]="","",VLOOKUP(A2035,COPOMs!B:H,7)+prêmio_de_risco)</f>
        <v/>
      </c>
      <c r="I2035" s="3" t="str">
        <f>IF(Table1[[#This Row],[Tesouro Selic: Cenário 2]]="","",(H2035+1)^(1/252))</f>
        <v/>
      </c>
      <c r="J2035" s="2" t="str">
        <f>IF(Table1[[#This Row],[Column6]]="","",(1+J2034)*(I2035)-1)</f>
        <v/>
      </c>
      <c r="K2035" s="1" t="str">
        <f>IF(Table1[[#This Row],[Column1]]="","",VLOOKUP(A2035,COPOMs!B:K,10)+prêmio_de_risco)</f>
        <v/>
      </c>
      <c r="L2035" s="3" t="str">
        <f>IF(Table1[[#This Row],[Tesouro Selic: Cenário 3]]="","",(K2035+1)^(1/252))</f>
        <v/>
      </c>
      <c r="M2035" s="2" t="str">
        <f>IF(Table1[[#This Row],[Column8]]="","",(1+M2034)*(L2035)-1)</f>
        <v/>
      </c>
    </row>
    <row r="2036" spans="1:13" x14ac:dyDescent="0.25">
      <c r="A2036" s="15" t="str">
        <f t="shared" si="62"/>
        <v/>
      </c>
      <c r="B2036" s="25" t="str">
        <f t="shared" si="63"/>
        <v/>
      </c>
      <c r="C2036" s="3" t="str">
        <f>IF(Table1[[#This Row],[Tesouro Prefixado]]="","",(B2036+1)^(1/252))</f>
        <v/>
      </c>
      <c r="D2036" s="2" t="str">
        <f>IF(Table1[[#This Row],[Column2]]="","",(1+D2035)*(C2036)-1)</f>
        <v/>
      </c>
      <c r="E2036" s="1" t="str">
        <f>IF(Table1[[#This Row],[Column1]]="","",VLOOKUP(A2036,COPOMs!B:E,4)+prêmio_de_risco)</f>
        <v/>
      </c>
      <c r="F2036" s="3" t="str">
        <f>IF(Table1[[#This Row],[Tesouro Selic: Cenário 1]]="","",(E2036+1)^(1/252))</f>
        <v/>
      </c>
      <c r="G2036" s="2" t="str">
        <f>IF(Table1[[#This Row],[Column4]]="","",(1+G2035)*(F2036)-1)</f>
        <v/>
      </c>
      <c r="H2036" s="1" t="str">
        <f>IF(Table1[[#This Row],[Column1]]="","",VLOOKUP(A2036,COPOMs!B:H,7)+prêmio_de_risco)</f>
        <v/>
      </c>
      <c r="I2036" s="3" t="str">
        <f>IF(Table1[[#This Row],[Tesouro Selic: Cenário 2]]="","",(H2036+1)^(1/252))</f>
        <v/>
      </c>
      <c r="J2036" s="2" t="str">
        <f>IF(Table1[[#This Row],[Column6]]="","",(1+J2035)*(I2036)-1)</f>
        <v/>
      </c>
      <c r="K2036" s="1" t="str">
        <f>IF(Table1[[#This Row],[Column1]]="","",VLOOKUP(A2036,COPOMs!B:K,10)+prêmio_de_risco)</f>
        <v/>
      </c>
      <c r="L2036" s="3" t="str">
        <f>IF(Table1[[#This Row],[Tesouro Selic: Cenário 3]]="","",(K2036+1)^(1/252))</f>
        <v/>
      </c>
      <c r="M2036" s="2" t="str">
        <f>IF(Table1[[#This Row],[Column8]]="","",(1+M2035)*(L2036)-1)</f>
        <v/>
      </c>
    </row>
    <row r="2037" spans="1:13" x14ac:dyDescent="0.25">
      <c r="A2037" s="15" t="str">
        <f t="shared" si="62"/>
        <v/>
      </c>
      <c r="B2037" s="25" t="str">
        <f t="shared" si="63"/>
        <v/>
      </c>
      <c r="C2037" s="3" t="str">
        <f>IF(Table1[[#This Row],[Tesouro Prefixado]]="","",(B2037+1)^(1/252))</f>
        <v/>
      </c>
      <c r="D2037" s="2" t="str">
        <f>IF(Table1[[#This Row],[Column2]]="","",(1+D2036)*(C2037)-1)</f>
        <v/>
      </c>
      <c r="E2037" s="1" t="str">
        <f>IF(Table1[[#This Row],[Column1]]="","",VLOOKUP(A2037,COPOMs!B:E,4)+prêmio_de_risco)</f>
        <v/>
      </c>
      <c r="F2037" s="3" t="str">
        <f>IF(Table1[[#This Row],[Tesouro Selic: Cenário 1]]="","",(E2037+1)^(1/252))</f>
        <v/>
      </c>
      <c r="G2037" s="2" t="str">
        <f>IF(Table1[[#This Row],[Column4]]="","",(1+G2036)*(F2037)-1)</f>
        <v/>
      </c>
      <c r="H2037" s="1" t="str">
        <f>IF(Table1[[#This Row],[Column1]]="","",VLOOKUP(A2037,COPOMs!B:H,7)+prêmio_de_risco)</f>
        <v/>
      </c>
      <c r="I2037" s="3" t="str">
        <f>IF(Table1[[#This Row],[Tesouro Selic: Cenário 2]]="","",(H2037+1)^(1/252))</f>
        <v/>
      </c>
      <c r="J2037" s="2" t="str">
        <f>IF(Table1[[#This Row],[Column6]]="","",(1+J2036)*(I2037)-1)</f>
        <v/>
      </c>
      <c r="K2037" s="1" t="str">
        <f>IF(Table1[[#This Row],[Column1]]="","",VLOOKUP(A2037,COPOMs!B:K,10)+prêmio_de_risco)</f>
        <v/>
      </c>
      <c r="L2037" s="3" t="str">
        <f>IF(Table1[[#This Row],[Tesouro Selic: Cenário 3]]="","",(K2037+1)^(1/252))</f>
        <v/>
      </c>
      <c r="M2037" s="2" t="str">
        <f>IF(Table1[[#This Row],[Column8]]="","",(1+M2036)*(L2037)-1)</f>
        <v/>
      </c>
    </row>
    <row r="2038" spans="1:13" x14ac:dyDescent="0.25">
      <c r="A2038" s="15" t="str">
        <f t="shared" si="62"/>
        <v/>
      </c>
      <c r="B2038" s="25" t="str">
        <f t="shared" si="63"/>
        <v/>
      </c>
      <c r="C2038" s="3" t="str">
        <f>IF(Table1[[#This Row],[Tesouro Prefixado]]="","",(B2038+1)^(1/252))</f>
        <v/>
      </c>
      <c r="D2038" s="2" t="str">
        <f>IF(Table1[[#This Row],[Column2]]="","",(1+D2037)*(C2038)-1)</f>
        <v/>
      </c>
      <c r="E2038" s="1" t="str">
        <f>IF(Table1[[#This Row],[Column1]]="","",VLOOKUP(A2038,COPOMs!B:E,4)+prêmio_de_risco)</f>
        <v/>
      </c>
      <c r="F2038" s="3" t="str">
        <f>IF(Table1[[#This Row],[Tesouro Selic: Cenário 1]]="","",(E2038+1)^(1/252))</f>
        <v/>
      </c>
      <c r="G2038" s="2" t="str">
        <f>IF(Table1[[#This Row],[Column4]]="","",(1+G2037)*(F2038)-1)</f>
        <v/>
      </c>
      <c r="H2038" s="1" t="str">
        <f>IF(Table1[[#This Row],[Column1]]="","",VLOOKUP(A2038,COPOMs!B:H,7)+prêmio_de_risco)</f>
        <v/>
      </c>
      <c r="I2038" s="3" t="str">
        <f>IF(Table1[[#This Row],[Tesouro Selic: Cenário 2]]="","",(H2038+1)^(1/252))</f>
        <v/>
      </c>
      <c r="J2038" s="2" t="str">
        <f>IF(Table1[[#This Row],[Column6]]="","",(1+J2037)*(I2038)-1)</f>
        <v/>
      </c>
      <c r="K2038" s="1" t="str">
        <f>IF(Table1[[#This Row],[Column1]]="","",VLOOKUP(A2038,COPOMs!B:K,10)+prêmio_de_risco)</f>
        <v/>
      </c>
      <c r="L2038" s="3" t="str">
        <f>IF(Table1[[#This Row],[Tesouro Selic: Cenário 3]]="","",(K2038+1)^(1/252))</f>
        <v/>
      </c>
      <c r="M2038" s="2" t="str">
        <f>IF(Table1[[#This Row],[Column8]]="","",(1+M2037)*(L2038)-1)</f>
        <v/>
      </c>
    </row>
    <row r="2039" spans="1:13" x14ac:dyDescent="0.25">
      <c r="A2039" s="15" t="str">
        <f t="shared" si="62"/>
        <v/>
      </c>
      <c r="B2039" s="25" t="str">
        <f t="shared" si="63"/>
        <v/>
      </c>
      <c r="C2039" s="3" t="str">
        <f>IF(Table1[[#This Row],[Tesouro Prefixado]]="","",(B2039+1)^(1/252))</f>
        <v/>
      </c>
      <c r="D2039" s="2" t="str">
        <f>IF(Table1[[#This Row],[Column2]]="","",(1+D2038)*(C2039)-1)</f>
        <v/>
      </c>
      <c r="E2039" s="1" t="str">
        <f>IF(Table1[[#This Row],[Column1]]="","",VLOOKUP(A2039,COPOMs!B:E,4)+prêmio_de_risco)</f>
        <v/>
      </c>
      <c r="F2039" s="3" t="str">
        <f>IF(Table1[[#This Row],[Tesouro Selic: Cenário 1]]="","",(E2039+1)^(1/252))</f>
        <v/>
      </c>
      <c r="G2039" s="2" t="str">
        <f>IF(Table1[[#This Row],[Column4]]="","",(1+G2038)*(F2039)-1)</f>
        <v/>
      </c>
      <c r="H2039" s="1" t="str">
        <f>IF(Table1[[#This Row],[Column1]]="","",VLOOKUP(A2039,COPOMs!B:H,7)+prêmio_de_risco)</f>
        <v/>
      </c>
      <c r="I2039" s="3" t="str">
        <f>IF(Table1[[#This Row],[Tesouro Selic: Cenário 2]]="","",(H2039+1)^(1/252))</f>
        <v/>
      </c>
      <c r="J2039" s="2" t="str">
        <f>IF(Table1[[#This Row],[Column6]]="","",(1+J2038)*(I2039)-1)</f>
        <v/>
      </c>
      <c r="K2039" s="1" t="str">
        <f>IF(Table1[[#This Row],[Column1]]="","",VLOOKUP(A2039,COPOMs!B:K,10)+prêmio_de_risco)</f>
        <v/>
      </c>
      <c r="L2039" s="3" t="str">
        <f>IF(Table1[[#This Row],[Tesouro Selic: Cenário 3]]="","",(K2039+1)^(1/252))</f>
        <v/>
      </c>
      <c r="M2039" s="2" t="str">
        <f>IF(Table1[[#This Row],[Column8]]="","",(1+M2038)*(L2039)-1)</f>
        <v/>
      </c>
    </row>
    <row r="2040" spans="1:13" x14ac:dyDescent="0.25">
      <c r="A2040" s="15" t="str">
        <f t="shared" si="62"/>
        <v/>
      </c>
      <c r="B2040" s="25" t="str">
        <f t="shared" si="63"/>
        <v/>
      </c>
      <c r="C2040" s="3" t="str">
        <f>IF(Table1[[#This Row],[Tesouro Prefixado]]="","",(B2040+1)^(1/252))</f>
        <v/>
      </c>
      <c r="D2040" s="2" t="str">
        <f>IF(Table1[[#This Row],[Column2]]="","",(1+D2039)*(C2040)-1)</f>
        <v/>
      </c>
      <c r="E2040" s="1" t="str">
        <f>IF(Table1[[#This Row],[Column1]]="","",VLOOKUP(A2040,COPOMs!B:E,4)+prêmio_de_risco)</f>
        <v/>
      </c>
      <c r="F2040" s="3" t="str">
        <f>IF(Table1[[#This Row],[Tesouro Selic: Cenário 1]]="","",(E2040+1)^(1/252))</f>
        <v/>
      </c>
      <c r="G2040" s="2" t="str">
        <f>IF(Table1[[#This Row],[Column4]]="","",(1+G2039)*(F2040)-1)</f>
        <v/>
      </c>
      <c r="H2040" s="1" t="str">
        <f>IF(Table1[[#This Row],[Column1]]="","",VLOOKUP(A2040,COPOMs!B:H,7)+prêmio_de_risco)</f>
        <v/>
      </c>
      <c r="I2040" s="3" t="str">
        <f>IF(Table1[[#This Row],[Tesouro Selic: Cenário 2]]="","",(H2040+1)^(1/252))</f>
        <v/>
      </c>
      <c r="J2040" s="2" t="str">
        <f>IF(Table1[[#This Row],[Column6]]="","",(1+J2039)*(I2040)-1)</f>
        <v/>
      </c>
      <c r="K2040" s="1" t="str">
        <f>IF(Table1[[#This Row],[Column1]]="","",VLOOKUP(A2040,COPOMs!B:K,10)+prêmio_de_risco)</f>
        <v/>
      </c>
      <c r="L2040" s="3" t="str">
        <f>IF(Table1[[#This Row],[Tesouro Selic: Cenário 3]]="","",(K2040+1)^(1/252))</f>
        <v/>
      </c>
      <c r="M2040" s="2" t="str">
        <f>IF(Table1[[#This Row],[Column8]]="","",(1+M2039)*(L2040)-1)</f>
        <v/>
      </c>
    </row>
    <row r="2041" spans="1:13" x14ac:dyDescent="0.25">
      <c r="A2041" s="15" t="str">
        <f t="shared" si="62"/>
        <v/>
      </c>
      <c r="B2041" s="25" t="str">
        <f t="shared" si="63"/>
        <v/>
      </c>
      <c r="C2041" s="3" t="str">
        <f>IF(Table1[[#This Row],[Tesouro Prefixado]]="","",(B2041+1)^(1/252))</f>
        <v/>
      </c>
      <c r="D2041" s="2" t="str">
        <f>IF(Table1[[#This Row],[Column2]]="","",(1+D2040)*(C2041)-1)</f>
        <v/>
      </c>
      <c r="E2041" s="1" t="str">
        <f>IF(Table1[[#This Row],[Column1]]="","",VLOOKUP(A2041,COPOMs!B:E,4)+prêmio_de_risco)</f>
        <v/>
      </c>
      <c r="F2041" s="3" t="str">
        <f>IF(Table1[[#This Row],[Tesouro Selic: Cenário 1]]="","",(E2041+1)^(1/252))</f>
        <v/>
      </c>
      <c r="G2041" s="2" t="str">
        <f>IF(Table1[[#This Row],[Column4]]="","",(1+G2040)*(F2041)-1)</f>
        <v/>
      </c>
      <c r="H2041" s="1" t="str">
        <f>IF(Table1[[#This Row],[Column1]]="","",VLOOKUP(A2041,COPOMs!B:H,7)+prêmio_de_risco)</f>
        <v/>
      </c>
      <c r="I2041" s="3" t="str">
        <f>IF(Table1[[#This Row],[Tesouro Selic: Cenário 2]]="","",(H2041+1)^(1/252))</f>
        <v/>
      </c>
      <c r="J2041" s="2" t="str">
        <f>IF(Table1[[#This Row],[Column6]]="","",(1+J2040)*(I2041)-1)</f>
        <v/>
      </c>
      <c r="K2041" s="1" t="str">
        <f>IF(Table1[[#This Row],[Column1]]="","",VLOOKUP(A2041,COPOMs!B:K,10)+prêmio_de_risco)</f>
        <v/>
      </c>
      <c r="L2041" s="3" t="str">
        <f>IF(Table1[[#This Row],[Tesouro Selic: Cenário 3]]="","",(K2041+1)^(1/252))</f>
        <v/>
      </c>
      <c r="M2041" s="2" t="str">
        <f>IF(Table1[[#This Row],[Column8]]="","",(1+M2040)*(L2041)-1)</f>
        <v/>
      </c>
    </row>
    <row r="2042" spans="1:13" x14ac:dyDescent="0.25">
      <c r="A2042" s="15" t="str">
        <f t="shared" si="62"/>
        <v/>
      </c>
      <c r="B2042" s="25" t="str">
        <f t="shared" si="63"/>
        <v/>
      </c>
      <c r="C2042" s="3" t="str">
        <f>IF(Table1[[#This Row],[Tesouro Prefixado]]="","",(B2042+1)^(1/252))</f>
        <v/>
      </c>
      <c r="D2042" s="2" t="str">
        <f>IF(Table1[[#This Row],[Column2]]="","",(1+D2041)*(C2042)-1)</f>
        <v/>
      </c>
      <c r="E2042" s="1" t="str">
        <f>IF(Table1[[#This Row],[Column1]]="","",VLOOKUP(A2042,COPOMs!B:E,4)+prêmio_de_risco)</f>
        <v/>
      </c>
      <c r="F2042" s="3" t="str">
        <f>IF(Table1[[#This Row],[Tesouro Selic: Cenário 1]]="","",(E2042+1)^(1/252))</f>
        <v/>
      </c>
      <c r="G2042" s="2" t="str">
        <f>IF(Table1[[#This Row],[Column4]]="","",(1+G2041)*(F2042)-1)</f>
        <v/>
      </c>
      <c r="H2042" s="1" t="str">
        <f>IF(Table1[[#This Row],[Column1]]="","",VLOOKUP(A2042,COPOMs!B:H,7)+prêmio_de_risco)</f>
        <v/>
      </c>
      <c r="I2042" s="3" t="str">
        <f>IF(Table1[[#This Row],[Tesouro Selic: Cenário 2]]="","",(H2042+1)^(1/252))</f>
        <v/>
      </c>
      <c r="J2042" s="2" t="str">
        <f>IF(Table1[[#This Row],[Column6]]="","",(1+J2041)*(I2042)-1)</f>
        <v/>
      </c>
      <c r="K2042" s="1" t="str">
        <f>IF(Table1[[#This Row],[Column1]]="","",VLOOKUP(A2042,COPOMs!B:K,10)+prêmio_de_risco)</f>
        <v/>
      </c>
      <c r="L2042" s="3" t="str">
        <f>IF(Table1[[#This Row],[Tesouro Selic: Cenário 3]]="","",(K2042+1)^(1/252))</f>
        <v/>
      </c>
      <c r="M2042" s="2" t="str">
        <f>IF(Table1[[#This Row],[Column8]]="","",(1+M2041)*(L2042)-1)</f>
        <v/>
      </c>
    </row>
    <row r="2043" spans="1:13" x14ac:dyDescent="0.25">
      <c r="A2043" s="15" t="str">
        <f t="shared" si="62"/>
        <v/>
      </c>
      <c r="B2043" s="25" t="str">
        <f t="shared" si="63"/>
        <v/>
      </c>
      <c r="C2043" s="3" t="str">
        <f>IF(Table1[[#This Row],[Tesouro Prefixado]]="","",(B2043+1)^(1/252))</f>
        <v/>
      </c>
      <c r="D2043" s="2" t="str">
        <f>IF(Table1[[#This Row],[Column2]]="","",(1+D2042)*(C2043)-1)</f>
        <v/>
      </c>
      <c r="E2043" s="1" t="str">
        <f>IF(Table1[[#This Row],[Column1]]="","",VLOOKUP(A2043,COPOMs!B:E,4)+prêmio_de_risco)</f>
        <v/>
      </c>
      <c r="F2043" s="3" t="str">
        <f>IF(Table1[[#This Row],[Tesouro Selic: Cenário 1]]="","",(E2043+1)^(1/252))</f>
        <v/>
      </c>
      <c r="G2043" s="2" t="str">
        <f>IF(Table1[[#This Row],[Column4]]="","",(1+G2042)*(F2043)-1)</f>
        <v/>
      </c>
      <c r="H2043" s="1" t="str">
        <f>IF(Table1[[#This Row],[Column1]]="","",VLOOKUP(A2043,COPOMs!B:H,7)+prêmio_de_risco)</f>
        <v/>
      </c>
      <c r="I2043" s="3" t="str">
        <f>IF(Table1[[#This Row],[Tesouro Selic: Cenário 2]]="","",(H2043+1)^(1/252))</f>
        <v/>
      </c>
      <c r="J2043" s="2" t="str">
        <f>IF(Table1[[#This Row],[Column6]]="","",(1+J2042)*(I2043)-1)</f>
        <v/>
      </c>
      <c r="K2043" s="1" t="str">
        <f>IF(Table1[[#This Row],[Column1]]="","",VLOOKUP(A2043,COPOMs!B:K,10)+prêmio_de_risco)</f>
        <v/>
      </c>
      <c r="L2043" s="3" t="str">
        <f>IF(Table1[[#This Row],[Tesouro Selic: Cenário 3]]="","",(K2043+1)^(1/252))</f>
        <v/>
      </c>
      <c r="M2043" s="2" t="str">
        <f>IF(Table1[[#This Row],[Column8]]="","",(1+M2042)*(L2043)-1)</f>
        <v/>
      </c>
    </row>
    <row r="2044" spans="1:13" x14ac:dyDescent="0.25">
      <c r="A2044" s="15" t="str">
        <f t="shared" si="62"/>
        <v/>
      </c>
      <c r="B2044" s="25" t="str">
        <f t="shared" si="63"/>
        <v/>
      </c>
      <c r="C2044" s="3" t="str">
        <f>IF(Table1[[#This Row],[Tesouro Prefixado]]="","",(B2044+1)^(1/252))</f>
        <v/>
      </c>
      <c r="D2044" s="2" t="str">
        <f>IF(Table1[[#This Row],[Column2]]="","",(1+D2043)*(C2044)-1)</f>
        <v/>
      </c>
      <c r="E2044" s="1" t="str">
        <f>IF(Table1[[#This Row],[Column1]]="","",VLOOKUP(A2044,COPOMs!B:E,4)+prêmio_de_risco)</f>
        <v/>
      </c>
      <c r="F2044" s="3" t="str">
        <f>IF(Table1[[#This Row],[Tesouro Selic: Cenário 1]]="","",(E2044+1)^(1/252))</f>
        <v/>
      </c>
      <c r="G2044" s="2" t="str">
        <f>IF(Table1[[#This Row],[Column4]]="","",(1+G2043)*(F2044)-1)</f>
        <v/>
      </c>
      <c r="H2044" s="1" t="str">
        <f>IF(Table1[[#This Row],[Column1]]="","",VLOOKUP(A2044,COPOMs!B:H,7)+prêmio_de_risco)</f>
        <v/>
      </c>
      <c r="I2044" s="3" t="str">
        <f>IF(Table1[[#This Row],[Tesouro Selic: Cenário 2]]="","",(H2044+1)^(1/252))</f>
        <v/>
      </c>
      <c r="J2044" s="2" t="str">
        <f>IF(Table1[[#This Row],[Column6]]="","",(1+J2043)*(I2044)-1)</f>
        <v/>
      </c>
      <c r="K2044" s="1" t="str">
        <f>IF(Table1[[#This Row],[Column1]]="","",VLOOKUP(A2044,COPOMs!B:K,10)+prêmio_de_risco)</f>
        <v/>
      </c>
      <c r="L2044" s="3" t="str">
        <f>IF(Table1[[#This Row],[Tesouro Selic: Cenário 3]]="","",(K2044+1)^(1/252))</f>
        <v/>
      </c>
      <c r="M2044" s="2" t="str">
        <f>IF(Table1[[#This Row],[Column8]]="","",(1+M2043)*(L2044)-1)</f>
        <v/>
      </c>
    </row>
    <row r="2045" spans="1:13" x14ac:dyDescent="0.25">
      <c r="A2045" s="15" t="str">
        <f t="shared" si="62"/>
        <v/>
      </c>
      <c r="B2045" s="25" t="str">
        <f t="shared" si="63"/>
        <v/>
      </c>
      <c r="C2045" s="3" t="str">
        <f>IF(Table1[[#This Row],[Tesouro Prefixado]]="","",(B2045+1)^(1/252))</f>
        <v/>
      </c>
      <c r="D2045" s="2" t="str">
        <f>IF(Table1[[#This Row],[Column2]]="","",(1+D2044)*(C2045)-1)</f>
        <v/>
      </c>
      <c r="E2045" s="1" t="str">
        <f>IF(Table1[[#This Row],[Column1]]="","",VLOOKUP(A2045,COPOMs!B:E,4)+prêmio_de_risco)</f>
        <v/>
      </c>
      <c r="F2045" s="3" t="str">
        <f>IF(Table1[[#This Row],[Tesouro Selic: Cenário 1]]="","",(E2045+1)^(1/252))</f>
        <v/>
      </c>
      <c r="G2045" s="2" t="str">
        <f>IF(Table1[[#This Row],[Column4]]="","",(1+G2044)*(F2045)-1)</f>
        <v/>
      </c>
      <c r="H2045" s="1" t="str">
        <f>IF(Table1[[#This Row],[Column1]]="","",VLOOKUP(A2045,COPOMs!B:H,7)+prêmio_de_risco)</f>
        <v/>
      </c>
      <c r="I2045" s="3" t="str">
        <f>IF(Table1[[#This Row],[Tesouro Selic: Cenário 2]]="","",(H2045+1)^(1/252))</f>
        <v/>
      </c>
      <c r="J2045" s="2" t="str">
        <f>IF(Table1[[#This Row],[Column6]]="","",(1+J2044)*(I2045)-1)</f>
        <v/>
      </c>
      <c r="K2045" s="1" t="str">
        <f>IF(Table1[[#This Row],[Column1]]="","",VLOOKUP(A2045,COPOMs!B:K,10)+prêmio_de_risco)</f>
        <v/>
      </c>
      <c r="L2045" s="3" t="str">
        <f>IF(Table1[[#This Row],[Tesouro Selic: Cenário 3]]="","",(K2045+1)^(1/252))</f>
        <v/>
      </c>
      <c r="M2045" s="2" t="str">
        <f>IF(Table1[[#This Row],[Column8]]="","",(1+M2044)*(L2045)-1)</f>
        <v/>
      </c>
    </row>
    <row r="2046" spans="1:13" x14ac:dyDescent="0.25">
      <c r="A2046" s="15" t="str">
        <f t="shared" si="62"/>
        <v/>
      </c>
      <c r="B2046" s="25" t="str">
        <f t="shared" si="63"/>
        <v/>
      </c>
      <c r="C2046" s="3" t="str">
        <f>IF(Table1[[#This Row],[Tesouro Prefixado]]="","",(B2046+1)^(1/252))</f>
        <v/>
      </c>
      <c r="D2046" s="2" t="str">
        <f>IF(Table1[[#This Row],[Column2]]="","",(1+D2045)*(C2046)-1)</f>
        <v/>
      </c>
      <c r="E2046" s="1" t="str">
        <f>IF(Table1[[#This Row],[Column1]]="","",VLOOKUP(A2046,COPOMs!B:E,4)+prêmio_de_risco)</f>
        <v/>
      </c>
      <c r="F2046" s="3" t="str">
        <f>IF(Table1[[#This Row],[Tesouro Selic: Cenário 1]]="","",(E2046+1)^(1/252))</f>
        <v/>
      </c>
      <c r="G2046" s="2" t="str">
        <f>IF(Table1[[#This Row],[Column4]]="","",(1+G2045)*(F2046)-1)</f>
        <v/>
      </c>
      <c r="H2046" s="1" t="str">
        <f>IF(Table1[[#This Row],[Column1]]="","",VLOOKUP(A2046,COPOMs!B:H,7)+prêmio_de_risco)</f>
        <v/>
      </c>
      <c r="I2046" s="3" t="str">
        <f>IF(Table1[[#This Row],[Tesouro Selic: Cenário 2]]="","",(H2046+1)^(1/252))</f>
        <v/>
      </c>
      <c r="J2046" s="2" t="str">
        <f>IF(Table1[[#This Row],[Column6]]="","",(1+J2045)*(I2046)-1)</f>
        <v/>
      </c>
      <c r="K2046" s="1" t="str">
        <f>IF(Table1[[#This Row],[Column1]]="","",VLOOKUP(A2046,COPOMs!B:K,10)+prêmio_de_risco)</f>
        <v/>
      </c>
      <c r="L2046" s="3" t="str">
        <f>IF(Table1[[#This Row],[Tesouro Selic: Cenário 3]]="","",(K2046+1)^(1/252))</f>
        <v/>
      </c>
      <c r="M2046" s="2" t="str">
        <f>IF(Table1[[#This Row],[Column8]]="","",(1+M2045)*(L2046)-1)</f>
        <v/>
      </c>
    </row>
    <row r="2047" spans="1:13" x14ac:dyDescent="0.25">
      <c r="A2047" s="15" t="str">
        <f t="shared" si="62"/>
        <v/>
      </c>
      <c r="B2047" s="25" t="str">
        <f t="shared" si="63"/>
        <v/>
      </c>
      <c r="C2047" s="3" t="str">
        <f>IF(Table1[[#This Row],[Tesouro Prefixado]]="","",(B2047+1)^(1/252))</f>
        <v/>
      </c>
      <c r="D2047" s="2" t="str">
        <f>IF(Table1[[#This Row],[Column2]]="","",(1+D2046)*(C2047)-1)</f>
        <v/>
      </c>
      <c r="E2047" s="1" t="str">
        <f>IF(Table1[[#This Row],[Column1]]="","",VLOOKUP(A2047,COPOMs!B:E,4)+prêmio_de_risco)</f>
        <v/>
      </c>
      <c r="F2047" s="3" t="str">
        <f>IF(Table1[[#This Row],[Tesouro Selic: Cenário 1]]="","",(E2047+1)^(1/252))</f>
        <v/>
      </c>
      <c r="G2047" s="2" t="str">
        <f>IF(Table1[[#This Row],[Column4]]="","",(1+G2046)*(F2047)-1)</f>
        <v/>
      </c>
      <c r="H2047" s="1" t="str">
        <f>IF(Table1[[#This Row],[Column1]]="","",VLOOKUP(A2047,COPOMs!B:H,7)+prêmio_de_risco)</f>
        <v/>
      </c>
      <c r="I2047" s="3" t="str">
        <f>IF(Table1[[#This Row],[Tesouro Selic: Cenário 2]]="","",(H2047+1)^(1/252))</f>
        <v/>
      </c>
      <c r="J2047" s="2" t="str">
        <f>IF(Table1[[#This Row],[Column6]]="","",(1+J2046)*(I2047)-1)</f>
        <v/>
      </c>
      <c r="K2047" s="1" t="str">
        <f>IF(Table1[[#This Row],[Column1]]="","",VLOOKUP(A2047,COPOMs!B:K,10)+prêmio_de_risco)</f>
        <v/>
      </c>
      <c r="L2047" s="3" t="str">
        <f>IF(Table1[[#This Row],[Tesouro Selic: Cenário 3]]="","",(K2047+1)^(1/252))</f>
        <v/>
      </c>
      <c r="M2047" s="2" t="str">
        <f>IF(Table1[[#This Row],[Column8]]="","",(1+M2046)*(L2047)-1)</f>
        <v/>
      </c>
    </row>
    <row r="2048" spans="1:13" x14ac:dyDescent="0.25">
      <c r="A2048" s="15" t="str">
        <f t="shared" si="62"/>
        <v/>
      </c>
      <c r="B2048" s="25" t="str">
        <f t="shared" si="63"/>
        <v/>
      </c>
      <c r="C2048" s="3" t="str">
        <f>IF(Table1[[#This Row],[Tesouro Prefixado]]="","",(B2048+1)^(1/252))</f>
        <v/>
      </c>
      <c r="D2048" s="2" t="str">
        <f>IF(Table1[[#This Row],[Column2]]="","",(1+D2047)*(C2048)-1)</f>
        <v/>
      </c>
      <c r="E2048" s="1" t="str">
        <f>IF(Table1[[#This Row],[Column1]]="","",VLOOKUP(A2048,COPOMs!B:E,4)+prêmio_de_risco)</f>
        <v/>
      </c>
      <c r="F2048" s="3" t="str">
        <f>IF(Table1[[#This Row],[Tesouro Selic: Cenário 1]]="","",(E2048+1)^(1/252))</f>
        <v/>
      </c>
      <c r="G2048" s="2" t="str">
        <f>IF(Table1[[#This Row],[Column4]]="","",(1+G2047)*(F2048)-1)</f>
        <v/>
      </c>
      <c r="H2048" s="1" t="str">
        <f>IF(Table1[[#This Row],[Column1]]="","",VLOOKUP(A2048,COPOMs!B:H,7)+prêmio_de_risco)</f>
        <v/>
      </c>
      <c r="I2048" s="3" t="str">
        <f>IF(Table1[[#This Row],[Tesouro Selic: Cenário 2]]="","",(H2048+1)^(1/252))</f>
        <v/>
      </c>
      <c r="J2048" s="2" t="str">
        <f>IF(Table1[[#This Row],[Column6]]="","",(1+J2047)*(I2048)-1)</f>
        <v/>
      </c>
      <c r="K2048" s="1" t="str">
        <f>IF(Table1[[#This Row],[Column1]]="","",VLOOKUP(A2048,COPOMs!B:K,10)+prêmio_de_risco)</f>
        <v/>
      </c>
      <c r="L2048" s="3" t="str">
        <f>IF(Table1[[#This Row],[Tesouro Selic: Cenário 3]]="","",(K2048+1)^(1/252))</f>
        <v/>
      </c>
      <c r="M2048" s="2" t="str">
        <f>IF(Table1[[#This Row],[Column8]]="","",(1+M2047)*(L2048)-1)</f>
        <v/>
      </c>
    </row>
    <row r="2049" spans="1:13" x14ac:dyDescent="0.25">
      <c r="A2049" s="15" t="str">
        <f t="shared" si="62"/>
        <v/>
      </c>
      <c r="B2049" s="25" t="str">
        <f t="shared" si="63"/>
        <v/>
      </c>
      <c r="C2049" s="3" t="str">
        <f>IF(Table1[[#This Row],[Tesouro Prefixado]]="","",(B2049+1)^(1/252))</f>
        <v/>
      </c>
      <c r="D2049" s="2" t="str">
        <f>IF(Table1[[#This Row],[Column2]]="","",(1+D2048)*(C2049)-1)</f>
        <v/>
      </c>
      <c r="E2049" s="1" t="str">
        <f>IF(Table1[[#This Row],[Column1]]="","",VLOOKUP(A2049,COPOMs!B:E,4)+prêmio_de_risco)</f>
        <v/>
      </c>
      <c r="F2049" s="3" t="str">
        <f>IF(Table1[[#This Row],[Tesouro Selic: Cenário 1]]="","",(E2049+1)^(1/252))</f>
        <v/>
      </c>
      <c r="G2049" s="2" t="str">
        <f>IF(Table1[[#This Row],[Column4]]="","",(1+G2048)*(F2049)-1)</f>
        <v/>
      </c>
      <c r="H2049" s="1" t="str">
        <f>IF(Table1[[#This Row],[Column1]]="","",VLOOKUP(A2049,COPOMs!B:H,7)+prêmio_de_risco)</f>
        <v/>
      </c>
      <c r="I2049" s="3" t="str">
        <f>IF(Table1[[#This Row],[Tesouro Selic: Cenário 2]]="","",(H2049+1)^(1/252))</f>
        <v/>
      </c>
      <c r="J2049" s="2" t="str">
        <f>IF(Table1[[#This Row],[Column6]]="","",(1+J2048)*(I2049)-1)</f>
        <v/>
      </c>
      <c r="K2049" s="1" t="str">
        <f>IF(Table1[[#This Row],[Column1]]="","",VLOOKUP(A2049,COPOMs!B:K,10)+prêmio_de_risco)</f>
        <v/>
      </c>
      <c r="L2049" s="3" t="str">
        <f>IF(Table1[[#This Row],[Tesouro Selic: Cenário 3]]="","",(K2049+1)^(1/252))</f>
        <v/>
      </c>
      <c r="M2049" s="2" t="str">
        <f>IF(Table1[[#This Row],[Column8]]="","",(1+M2048)*(L2049)-1)</f>
        <v/>
      </c>
    </row>
    <row r="2050" spans="1:13" x14ac:dyDescent="0.25">
      <c r="A2050" s="15" t="str">
        <f t="shared" si="62"/>
        <v/>
      </c>
      <c r="B2050" s="25" t="str">
        <f t="shared" si="63"/>
        <v/>
      </c>
      <c r="C2050" s="3" t="str">
        <f>IF(Table1[[#This Row],[Tesouro Prefixado]]="","",(B2050+1)^(1/252))</f>
        <v/>
      </c>
      <c r="D2050" s="2" t="str">
        <f>IF(Table1[[#This Row],[Column2]]="","",(1+D2049)*(C2050)-1)</f>
        <v/>
      </c>
      <c r="E2050" s="1" t="str">
        <f>IF(Table1[[#This Row],[Column1]]="","",VLOOKUP(A2050,COPOMs!B:E,4)+prêmio_de_risco)</f>
        <v/>
      </c>
      <c r="F2050" s="3" t="str">
        <f>IF(Table1[[#This Row],[Tesouro Selic: Cenário 1]]="","",(E2050+1)^(1/252))</f>
        <v/>
      </c>
      <c r="G2050" s="2" t="str">
        <f>IF(Table1[[#This Row],[Column4]]="","",(1+G2049)*(F2050)-1)</f>
        <v/>
      </c>
      <c r="H2050" s="1" t="str">
        <f>IF(Table1[[#This Row],[Column1]]="","",VLOOKUP(A2050,COPOMs!B:H,7)+prêmio_de_risco)</f>
        <v/>
      </c>
      <c r="I2050" s="3" t="str">
        <f>IF(Table1[[#This Row],[Tesouro Selic: Cenário 2]]="","",(H2050+1)^(1/252))</f>
        <v/>
      </c>
      <c r="J2050" s="2" t="str">
        <f>IF(Table1[[#This Row],[Column6]]="","",(1+J2049)*(I2050)-1)</f>
        <v/>
      </c>
      <c r="K2050" s="1" t="str">
        <f>IF(Table1[[#This Row],[Column1]]="","",VLOOKUP(A2050,COPOMs!B:K,10)+prêmio_de_risco)</f>
        <v/>
      </c>
      <c r="L2050" s="3" t="str">
        <f>IF(Table1[[#This Row],[Tesouro Selic: Cenário 3]]="","",(K2050+1)^(1/252))</f>
        <v/>
      </c>
      <c r="M2050" s="2" t="str">
        <f>IF(Table1[[#This Row],[Column8]]="","",(1+M2049)*(L2050)-1)</f>
        <v/>
      </c>
    </row>
    <row r="2051" spans="1:13" x14ac:dyDescent="0.25">
      <c r="A2051" s="15" t="str">
        <f t="shared" ref="A2051:A2114" si="64">IFERROR(IF(WORKDAY(A2050,1,feriados)&lt;=vencimento,WORKDAY(A2050,1,feriados),""),"")</f>
        <v/>
      </c>
      <c r="B2051" s="25" t="str">
        <f t="shared" ref="B2051:B2114" si="65">IF(A2051="","",taxa_pré)</f>
        <v/>
      </c>
      <c r="C2051" s="3" t="str">
        <f>IF(Table1[[#This Row],[Tesouro Prefixado]]="","",(B2051+1)^(1/252))</f>
        <v/>
      </c>
      <c r="D2051" s="2" t="str">
        <f>IF(Table1[[#This Row],[Column2]]="","",(1+D2050)*(C2051)-1)</f>
        <v/>
      </c>
      <c r="E2051" s="1" t="str">
        <f>IF(Table1[[#This Row],[Column1]]="","",VLOOKUP(A2051,COPOMs!B:E,4)+prêmio_de_risco)</f>
        <v/>
      </c>
      <c r="F2051" s="3" t="str">
        <f>IF(Table1[[#This Row],[Tesouro Selic: Cenário 1]]="","",(E2051+1)^(1/252))</f>
        <v/>
      </c>
      <c r="G2051" s="2" t="str">
        <f>IF(Table1[[#This Row],[Column4]]="","",(1+G2050)*(F2051)-1)</f>
        <v/>
      </c>
      <c r="H2051" s="1" t="str">
        <f>IF(Table1[[#This Row],[Column1]]="","",VLOOKUP(A2051,COPOMs!B:H,7)+prêmio_de_risco)</f>
        <v/>
      </c>
      <c r="I2051" s="3" t="str">
        <f>IF(Table1[[#This Row],[Tesouro Selic: Cenário 2]]="","",(H2051+1)^(1/252))</f>
        <v/>
      </c>
      <c r="J2051" s="2" t="str">
        <f>IF(Table1[[#This Row],[Column6]]="","",(1+J2050)*(I2051)-1)</f>
        <v/>
      </c>
      <c r="K2051" s="1" t="str">
        <f>IF(Table1[[#This Row],[Column1]]="","",VLOOKUP(A2051,COPOMs!B:K,10)+prêmio_de_risco)</f>
        <v/>
      </c>
      <c r="L2051" s="3" t="str">
        <f>IF(Table1[[#This Row],[Tesouro Selic: Cenário 3]]="","",(K2051+1)^(1/252))</f>
        <v/>
      </c>
      <c r="M2051" s="2" t="str">
        <f>IF(Table1[[#This Row],[Column8]]="","",(1+M2050)*(L2051)-1)</f>
        <v/>
      </c>
    </row>
    <row r="2052" spans="1:13" x14ac:dyDescent="0.25">
      <c r="A2052" s="15" t="str">
        <f t="shared" si="64"/>
        <v/>
      </c>
      <c r="B2052" s="25" t="str">
        <f t="shared" si="65"/>
        <v/>
      </c>
      <c r="C2052" s="3" t="str">
        <f>IF(Table1[[#This Row],[Tesouro Prefixado]]="","",(B2052+1)^(1/252))</f>
        <v/>
      </c>
      <c r="D2052" s="2" t="str">
        <f>IF(Table1[[#This Row],[Column2]]="","",(1+D2051)*(C2052)-1)</f>
        <v/>
      </c>
      <c r="E2052" s="1" t="str">
        <f>IF(Table1[[#This Row],[Column1]]="","",VLOOKUP(A2052,COPOMs!B:E,4)+prêmio_de_risco)</f>
        <v/>
      </c>
      <c r="F2052" s="3" t="str">
        <f>IF(Table1[[#This Row],[Tesouro Selic: Cenário 1]]="","",(E2052+1)^(1/252))</f>
        <v/>
      </c>
      <c r="G2052" s="2" t="str">
        <f>IF(Table1[[#This Row],[Column4]]="","",(1+G2051)*(F2052)-1)</f>
        <v/>
      </c>
      <c r="H2052" s="1" t="str">
        <f>IF(Table1[[#This Row],[Column1]]="","",VLOOKUP(A2052,COPOMs!B:H,7)+prêmio_de_risco)</f>
        <v/>
      </c>
      <c r="I2052" s="3" t="str">
        <f>IF(Table1[[#This Row],[Tesouro Selic: Cenário 2]]="","",(H2052+1)^(1/252))</f>
        <v/>
      </c>
      <c r="J2052" s="2" t="str">
        <f>IF(Table1[[#This Row],[Column6]]="","",(1+J2051)*(I2052)-1)</f>
        <v/>
      </c>
      <c r="K2052" s="1" t="str">
        <f>IF(Table1[[#This Row],[Column1]]="","",VLOOKUP(A2052,COPOMs!B:K,10)+prêmio_de_risco)</f>
        <v/>
      </c>
      <c r="L2052" s="3" t="str">
        <f>IF(Table1[[#This Row],[Tesouro Selic: Cenário 3]]="","",(K2052+1)^(1/252))</f>
        <v/>
      </c>
      <c r="M2052" s="2" t="str">
        <f>IF(Table1[[#This Row],[Column8]]="","",(1+M2051)*(L2052)-1)</f>
        <v/>
      </c>
    </row>
    <row r="2053" spans="1:13" x14ac:dyDescent="0.25">
      <c r="A2053" s="15" t="str">
        <f t="shared" si="64"/>
        <v/>
      </c>
      <c r="B2053" s="25" t="str">
        <f t="shared" si="65"/>
        <v/>
      </c>
      <c r="C2053" s="3" t="str">
        <f>IF(Table1[[#This Row],[Tesouro Prefixado]]="","",(B2053+1)^(1/252))</f>
        <v/>
      </c>
      <c r="D2053" s="2" t="str">
        <f>IF(Table1[[#This Row],[Column2]]="","",(1+D2052)*(C2053)-1)</f>
        <v/>
      </c>
      <c r="E2053" s="1" t="str">
        <f>IF(Table1[[#This Row],[Column1]]="","",VLOOKUP(A2053,COPOMs!B:E,4)+prêmio_de_risco)</f>
        <v/>
      </c>
      <c r="F2053" s="3" t="str">
        <f>IF(Table1[[#This Row],[Tesouro Selic: Cenário 1]]="","",(E2053+1)^(1/252))</f>
        <v/>
      </c>
      <c r="G2053" s="2" t="str">
        <f>IF(Table1[[#This Row],[Column4]]="","",(1+G2052)*(F2053)-1)</f>
        <v/>
      </c>
      <c r="H2053" s="1" t="str">
        <f>IF(Table1[[#This Row],[Column1]]="","",VLOOKUP(A2053,COPOMs!B:H,7)+prêmio_de_risco)</f>
        <v/>
      </c>
      <c r="I2053" s="3" t="str">
        <f>IF(Table1[[#This Row],[Tesouro Selic: Cenário 2]]="","",(H2053+1)^(1/252))</f>
        <v/>
      </c>
      <c r="J2053" s="2" t="str">
        <f>IF(Table1[[#This Row],[Column6]]="","",(1+J2052)*(I2053)-1)</f>
        <v/>
      </c>
      <c r="K2053" s="1" t="str">
        <f>IF(Table1[[#This Row],[Column1]]="","",VLOOKUP(A2053,COPOMs!B:K,10)+prêmio_de_risco)</f>
        <v/>
      </c>
      <c r="L2053" s="3" t="str">
        <f>IF(Table1[[#This Row],[Tesouro Selic: Cenário 3]]="","",(K2053+1)^(1/252))</f>
        <v/>
      </c>
      <c r="M2053" s="2" t="str">
        <f>IF(Table1[[#This Row],[Column8]]="","",(1+M2052)*(L2053)-1)</f>
        <v/>
      </c>
    </row>
    <row r="2054" spans="1:13" x14ac:dyDescent="0.25">
      <c r="A2054" s="15" t="str">
        <f t="shared" si="64"/>
        <v/>
      </c>
      <c r="B2054" s="25" t="str">
        <f t="shared" si="65"/>
        <v/>
      </c>
      <c r="C2054" s="3" t="str">
        <f>IF(Table1[[#This Row],[Tesouro Prefixado]]="","",(B2054+1)^(1/252))</f>
        <v/>
      </c>
      <c r="D2054" s="2" t="str">
        <f>IF(Table1[[#This Row],[Column2]]="","",(1+D2053)*(C2054)-1)</f>
        <v/>
      </c>
      <c r="E2054" s="1" t="str">
        <f>IF(Table1[[#This Row],[Column1]]="","",VLOOKUP(A2054,COPOMs!B:E,4)+prêmio_de_risco)</f>
        <v/>
      </c>
      <c r="F2054" s="3" t="str">
        <f>IF(Table1[[#This Row],[Tesouro Selic: Cenário 1]]="","",(E2054+1)^(1/252))</f>
        <v/>
      </c>
      <c r="G2054" s="2" t="str">
        <f>IF(Table1[[#This Row],[Column4]]="","",(1+G2053)*(F2054)-1)</f>
        <v/>
      </c>
      <c r="H2054" s="1" t="str">
        <f>IF(Table1[[#This Row],[Column1]]="","",VLOOKUP(A2054,COPOMs!B:H,7)+prêmio_de_risco)</f>
        <v/>
      </c>
      <c r="I2054" s="3" t="str">
        <f>IF(Table1[[#This Row],[Tesouro Selic: Cenário 2]]="","",(H2054+1)^(1/252))</f>
        <v/>
      </c>
      <c r="J2054" s="2" t="str">
        <f>IF(Table1[[#This Row],[Column6]]="","",(1+J2053)*(I2054)-1)</f>
        <v/>
      </c>
      <c r="K2054" s="1" t="str">
        <f>IF(Table1[[#This Row],[Column1]]="","",VLOOKUP(A2054,COPOMs!B:K,10)+prêmio_de_risco)</f>
        <v/>
      </c>
      <c r="L2054" s="3" t="str">
        <f>IF(Table1[[#This Row],[Tesouro Selic: Cenário 3]]="","",(K2054+1)^(1/252))</f>
        <v/>
      </c>
      <c r="M2054" s="2" t="str">
        <f>IF(Table1[[#This Row],[Column8]]="","",(1+M2053)*(L2054)-1)</f>
        <v/>
      </c>
    </row>
    <row r="2055" spans="1:13" x14ac:dyDescent="0.25">
      <c r="A2055" s="15" t="str">
        <f t="shared" si="64"/>
        <v/>
      </c>
      <c r="B2055" s="25" t="str">
        <f t="shared" si="65"/>
        <v/>
      </c>
      <c r="C2055" s="3" t="str">
        <f>IF(Table1[[#This Row],[Tesouro Prefixado]]="","",(B2055+1)^(1/252))</f>
        <v/>
      </c>
      <c r="D2055" s="2" t="str">
        <f>IF(Table1[[#This Row],[Column2]]="","",(1+D2054)*(C2055)-1)</f>
        <v/>
      </c>
      <c r="E2055" s="1" t="str">
        <f>IF(Table1[[#This Row],[Column1]]="","",VLOOKUP(A2055,COPOMs!B:E,4)+prêmio_de_risco)</f>
        <v/>
      </c>
      <c r="F2055" s="3" t="str">
        <f>IF(Table1[[#This Row],[Tesouro Selic: Cenário 1]]="","",(E2055+1)^(1/252))</f>
        <v/>
      </c>
      <c r="G2055" s="2" t="str">
        <f>IF(Table1[[#This Row],[Column4]]="","",(1+G2054)*(F2055)-1)</f>
        <v/>
      </c>
      <c r="H2055" s="1" t="str">
        <f>IF(Table1[[#This Row],[Column1]]="","",VLOOKUP(A2055,COPOMs!B:H,7)+prêmio_de_risco)</f>
        <v/>
      </c>
      <c r="I2055" s="3" t="str">
        <f>IF(Table1[[#This Row],[Tesouro Selic: Cenário 2]]="","",(H2055+1)^(1/252))</f>
        <v/>
      </c>
      <c r="J2055" s="2" t="str">
        <f>IF(Table1[[#This Row],[Column6]]="","",(1+J2054)*(I2055)-1)</f>
        <v/>
      </c>
      <c r="K2055" s="1" t="str">
        <f>IF(Table1[[#This Row],[Column1]]="","",VLOOKUP(A2055,COPOMs!B:K,10)+prêmio_de_risco)</f>
        <v/>
      </c>
      <c r="L2055" s="3" t="str">
        <f>IF(Table1[[#This Row],[Tesouro Selic: Cenário 3]]="","",(K2055+1)^(1/252))</f>
        <v/>
      </c>
      <c r="M2055" s="2" t="str">
        <f>IF(Table1[[#This Row],[Column8]]="","",(1+M2054)*(L2055)-1)</f>
        <v/>
      </c>
    </row>
    <row r="2056" spans="1:13" x14ac:dyDescent="0.25">
      <c r="A2056" s="15" t="str">
        <f t="shared" si="64"/>
        <v/>
      </c>
      <c r="B2056" s="25" t="str">
        <f t="shared" si="65"/>
        <v/>
      </c>
      <c r="C2056" s="3" t="str">
        <f>IF(Table1[[#This Row],[Tesouro Prefixado]]="","",(B2056+1)^(1/252))</f>
        <v/>
      </c>
      <c r="D2056" s="2" t="str">
        <f>IF(Table1[[#This Row],[Column2]]="","",(1+D2055)*(C2056)-1)</f>
        <v/>
      </c>
      <c r="E2056" s="1" t="str">
        <f>IF(Table1[[#This Row],[Column1]]="","",VLOOKUP(A2056,COPOMs!B:E,4)+prêmio_de_risco)</f>
        <v/>
      </c>
      <c r="F2056" s="3" t="str">
        <f>IF(Table1[[#This Row],[Tesouro Selic: Cenário 1]]="","",(E2056+1)^(1/252))</f>
        <v/>
      </c>
      <c r="G2056" s="2" t="str">
        <f>IF(Table1[[#This Row],[Column4]]="","",(1+G2055)*(F2056)-1)</f>
        <v/>
      </c>
      <c r="H2056" s="1" t="str">
        <f>IF(Table1[[#This Row],[Column1]]="","",VLOOKUP(A2056,COPOMs!B:H,7)+prêmio_de_risco)</f>
        <v/>
      </c>
      <c r="I2056" s="3" t="str">
        <f>IF(Table1[[#This Row],[Tesouro Selic: Cenário 2]]="","",(H2056+1)^(1/252))</f>
        <v/>
      </c>
      <c r="J2056" s="2" t="str">
        <f>IF(Table1[[#This Row],[Column6]]="","",(1+J2055)*(I2056)-1)</f>
        <v/>
      </c>
      <c r="K2056" s="1" t="str">
        <f>IF(Table1[[#This Row],[Column1]]="","",VLOOKUP(A2056,COPOMs!B:K,10)+prêmio_de_risco)</f>
        <v/>
      </c>
      <c r="L2056" s="3" t="str">
        <f>IF(Table1[[#This Row],[Tesouro Selic: Cenário 3]]="","",(K2056+1)^(1/252))</f>
        <v/>
      </c>
      <c r="M2056" s="2" t="str">
        <f>IF(Table1[[#This Row],[Column8]]="","",(1+M2055)*(L2056)-1)</f>
        <v/>
      </c>
    </row>
    <row r="2057" spans="1:13" x14ac:dyDescent="0.25">
      <c r="A2057" s="15" t="str">
        <f t="shared" si="64"/>
        <v/>
      </c>
      <c r="B2057" s="25" t="str">
        <f t="shared" si="65"/>
        <v/>
      </c>
      <c r="C2057" s="3" t="str">
        <f>IF(Table1[[#This Row],[Tesouro Prefixado]]="","",(B2057+1)^(1/252))</f>
        <v/>
      </c>
      <c r="D2057" s="2" t="str">
        <f>IF(Table1[[#This Row],[Column2]]="","",(1+D2056)*(C2057)-1)</f>
        <v/>
      </c>
      <c r="E2057" s="1" t="str">
        <f>IF(Table1[[#This Row],[Column1]]="","",VLOOKUP(A2057,COPOMs!B:E,4)+prêmio_de_risco)</f>
        <v/>
      </c>
      <c r="F2057" s="3" t="str">
        <f>IF(Table1[[#This Row],[Tesouro Selic: Cenário 1]]="","",(E2057+1)^(1/252))</f>
        <v/>
      </c>
      <c r="G2057" s="2" t="str">
        <f>IF(Table1[[#This Row],[Column4]]="","",(1+G2056)*(F2057)-1)</f>
        <v/>
      </c>
      <c r="H2057" s="1" t="str">
        <f>IF(Table1[[#This Row],[Column1]]="","",VLOOKUP(A2057,COPOMs!B:H,7)+prêmio_de_risco)</f>
        <v/>
      </c>
      <c r="I2057" s="3" t="str">
        <f>IF(Table1[[#This Row],[Tesouro Selic: Cenário 2]]="","",(H2057+1)^(1/252))</f>
        <v/>
      </c>
      <c r="J2057" s="2" t="str">
        <f>IF(Table1[[#This Row],[Column6]]="","",(1+J2056)*(I2057)-1)</f>
        <v/>
      </c>
      <c r="K2057" s="1" t="str">
        <f>IF(Table1[[#This Row],[Column1]]="","",VLOOKUP(A2057,COPOMs!B:K,10)+prêmio_de_risco)</f>
        <v/>
      </c>
      <c r="L2057" s="3" t="str">
        <f>IF(Table1[[#This Row],[Tesouro Selic: Cenário 3]]="","",(K2057+1)^(1/252))</f>
        <v/>
      </c>
      <c r="M2057" s="2" t="str">
        <f>IF(Table1[[#This Row],[Column8]]="","",(1+M2056)*(L2057)-1)</f>
        <v/>
      </c>
    </row>
    <row r="2058" spans="1:13" x14ac:dyDescent="0.25">
      <c r="A2058" s="15" t="str">
        <f t="shared" si="64"/>
        <v/>
      </c>
      <c r="B2058" s="25" t="str">
        <f t="shared" si="65"/>
        <v/>
      </c>
      <c r="C2058" s="3" t="str">
        <f>IF(Table1[[#This Row],[Tesouro Prefixado]]="","",(B2058+1)^(1/252))</f>
        <v/>
      </c>
      <c r="D2058" s="2" t="str">
        <f>IF(Table1[[#This Row],[Column2]]="","",(1+D2057)*(C2058)-1)</f>
        <v/>
      </c>
      <c r="E2058" s="1" t="str">
        <f>IF(Table1[[#This Row],[Column1]]="","",VLOOKUP(A2058,COPOMs!B:E,4)+prêmio_de_risco)</f>
        <v/>
      </c>
      <c r="F2058" s="3" t="str">
        <f>IF(Table1[[#This Row],[Tesouro Selic: Cenário 1]]="","",(E2058+1)^(1/252))</f>
        <v/>
      </c>
      <c r="G2058" s="2" t="str">
        <f>IF(Table1[[#This Row],[Column4]]="","",(1+G2057)*(F2058)-1)</f>
        <v/>
      </c>
      <c r="H2058" s="1" t="str">
        <f>IF(Table1[[#This Row],[Column1]]="","",VLOOKUP(A2058,COPOMs!B:H,7)+prêmio_de_risco)</f>
        <v/>
      </c>
      <c r="I2058" s="3" t="str">
        <f>IF(Table1[[#This Row],[Tesouro Selic: Cenário 2]]="","",(H2058+1)^(1/252))</f>
        <v/>
      </c>
      <c r="J2058" s="2" t="str">
        <f>IF(Table1[[#This Row],[Column6]]="","",(1+J2057)*(I2058)-1)</f>
        <v/>
      </c>
      <c r="K2058" s="1" t="str">
        <f>IF(Table1[[#This Row],[Column1]]="","",VLOOKUP(A2058,COPOMs!B:K,10)+prêmio_de_risco)</f>
        <v/>
      </c>
      <c r="L2058" s="3" t="str">
        <f>IF(Table1[[#This Row],[Tesouro Selic: Cenário 3]]="","",(K2058+1)^(1/252))</f>
        <v/>
      </c>
      <c r="M2058" s="2" t="str">
        <f>IF(Table1[[#This Row],[Column8]]="","",(1+M2057)*(L2058)-1)</f>
        <v/>
      </c>
    </row>
    <row r="2059" spans="1:13" x14ac:dyDescent="0.25">
      <c r="A2059" s="15" t="str">
        <f t="shared" si="64"/>
        <v/>
      </c>
      <c r="B2059" s="25" t="str">
        <f t="shared" si="65"/>
        <v/>
      </c>
      <c r="C2059" s="3" t="str">
        <f>IF(Table1[[#This Row],[Tesouro Prefixado]]="","",(B2059+1)^(1/252))</f>
        <v/>
      </c>
      <c r="D2059" s="2" t="str">
        <f>IF(Table1[[#This Row],[Column2]]="","",(1+D2058)*(C2059)-1)</f>
        <v/>
      </c>
      <c r="E2059" s="1" t="str">
        <f>IF(Table1[[#This Row],[Column1]]="","",VLOOKUP(A2059,COPOMs!B:E,4)+prêmio_de_risco)</f>
        <v/>
      </c>
      <c r="F2059" s="3" t="str">
        <f>IF(Table1[[#This Row],[Tesouro Selic: Cenário 1]]="","",(E2059+1)^(1/252))</f>
        <v/>
      </c>
      <c r="G2059" s="2" t="str">
        <f>IF(Table1[[#This Row],[Column4]]="","",(1+G2058)*(F2059)-1)</f>
        <v/>
      </c>
      <c r="H2059" s="1" t="str">
        <f>IF(Table1[[#This Row],[Column1]]="","",VLOOKUP(A2059,COPOMs!B:H,7)+prêmio_de_risco)</f>
        <v/>
      </c>
      <c r="I2059" s="3" t="str">
        <f>IF(Table1[[#This Row],[Tesouro Selic: Cenário 2]]="","",(H2059+1)^(1/252))</f>
        <v/>
      </c>
      <c r="J2059" s="2" t="str">
        <f>IF(Table1[[#This Row],[Column6]]="","",(1+J2058)*(I2059)-1)</f>
        <v/>
      </c>
      <c r="K2059" s="1" t="str">
        <f>IF(Table1[[#This Row],[Column1]]="","",VLOOKUP(A2059,COPOMs!B:K,10)+prêmio_de_risco)</f>
        <v/>
      </c>
      <c r="L2059" s="3" t="str">
        <f>IF(Table1[[#This Row],[Tesouro Selic: Cenário 3]]="","",(K2059+1)^(1/252))</f>
        <v/>
      </c>
      <c r="M2059" s="2" t="str">
        <f>IF(Table1[[#This Row],[Column8]]="","",(1+M2058)*(L2059)-1)</f>
        <v/>
      </c>
    </row>
    <row r="2060" spans="1:13" x14ac:dyDescent="0.25">
      <c r="A2060" s="15" t="str">
        <f t="shared" si="64"/>
        <v/>
      </c>
      <c r="B2060" s="25" t="str">
        <f t="shared" si="65"/>
        <v/>
      </c>
      <c r="C2060" s="3" t="str">
        <f>IF(Table1[[#This Row],[Tesouro Prefixado]]="","",(B2060+1)^(1/252))</f>
        <v/>
      </c>
      <c r="D2060" s="2" t="str">
        <f>IF(Table1[[#This Row],[Column2]]="","",(1+D2059)*(C2060)-1)</f>
        <v/>
      </c>
      <c r="E2060" s="1" t="str">
        <f>IF(Table1[[#This Row],[Column1]]="","",VLOOKUP(A2060,COPOMs!B:E,4)+prêmio_de_risco)</f>
        <v/>
      </c>
      <c r="F2060" s="3" t="str">
        <f>IF(Table1[[#This Row],[Tesouro Selic: Cenário 1]]="","",(E2060+1)^(1/252))</f>
        <v/>
      </c>
      <c r="G2060" s="2" t="str">
        <f>IF(Table1[[#This Row],[Column4]]="","",(1+G2059)*(F2060)-1)</f>
        <v/>
      </c>
      <c r="H2060" s="1" t="str">
        <f>IF(Table1[[#This Row],[Column1]]="","",VLOOKUP(A2060,COPOMs!B:H,7)+prêmio_de_risco)</f>
        <v/>
      </c>
      <c r="I2060" s="3" t="str">
        <f>IF(Table1[[#This Row],[Tesouro Selic: Cenário 2]]="","",(H2060+1)^(1/252))</f>
        <v/>
      </c>
      <c r="J2060" s="2" t="str">
        <f>IF(Table1[[#This Row],[Column6]]="","",(1+J2059)*(I2060)-1)</f>
        <v/>
      </c>
      <c r="K2060" s="1" t="str">
        <f>IF(Table1[[#This Row],[Column1]]="","",VLOOKUP(A2060,COPOMs!B:K,10)+prêmio_de_risco)</f>
        <v/>
      </c>
      <c r="L2060" s="3" t="str">
        <f>IF(Table1[[#This Row],[Tesouro Selic: Cenário 3]]="","",(K2060+1)^(1/252))</f>
        <v/>
      </c>
      <c r="M2060" s="2" t="str">
        <f>IF(Table1[[#This Row],[Column8]]="","",(1+M2059)*(L2060)-1)</f>
        <v/>
      </c>
    </row>
    <row r="2061" spans="1:13" x14ac:dyDescent="0.25">
      <c r="A2061" s="15" t="str">
        <f t="shared" si="64"/>
        <v/>
      </c>
      <c r="B2061" s="25" t="str">
        <f t="shared" si="65"/>
        <v/>
      </c>
      <c r="C2061" s="3" t="str">
        <f>IF(Table1[[#This Row],[Tesouro Prefixado]]="","",(B2061+1)^(1/252))</f>
        <v/>
      </c>
      <c r="D2061" s="2" t="str">
        <f>IF(Table1[[#This Row],[Column2]]="","",(1+D2060)*(C2061)-1)</f>
        <v/>
      </c>
      <c r="E2061" s="1" t="str">
        <f>IF(Table1[[#This Row],[Column1]]="","",VLOOKUP(A2061,COPOMs!B:E,4)+prêmio_de_risco)</f>
        <v/>
      </c>
      <c r="F2061" s="3" t="str">
        <f>IF(Table1[[#This Row],[Tesouro Selic: Cenário 1]]="","",(E2061+1)^(1/252))</f>
        <v/>
      </c>
      <c r="G2061" s="2" t="str">
        <f>IF(Table1[[#This Row],[Column4]]="","",(1+G2060)*(F2061)-1)</f>
        <v/>
      </c>
      <c r="H2061" s="1" t="str">
        <f>IF(Table1[[#This Row],[Column1]]="","",VLOOKUP(A2061,COPOMs!B:H,7)+prêmio_de_risco)</f>
        <v/>
      </c>
      <c r="I2061" s="3" t="str">
        <f>IF(Table1[[#This Row],[Tesouro Selic: Cenário 2]]="","",(H2061+1)^(1/252))</f>
        <v/>
      </c>
      <c r="J2061" s="2" t="str">
        <f>IF(Table1[[#This Row],[Column6]]="","",(1+J2060)*(I2061)-1)</f>
        <v/>
      </c>
      <c r="K2061" s="1" t="str">
        <f>IF(Table1[[#This Row],[Column1]]="","",VLOOKUP(A2061,COPOMs!B:K,10)+prêmio_de_risco)</f>
        <v/>
      </c>
      <c r="L2061" s="3" t="str">
        <f>IF(Table1[[#This Row],[Tesouro Selic: Cenário 3]]="","",(K2061+1)^(1/252))</f>
        <v/>
      </c>
      <c r="M2061" s="2" t="str">
        <f>IF(Table1[[#This Row],[Column8]]="","",(1+M2060)*(L2061)-1)</f>
        <v/>
      </c>
    </row>
    <row r="2062" spans="1:13" x14ac:dyDescent="0.25">
      <c r="A2062" s="15" t="str">
        <f t="shared" si="64"/>
        <v/>
      </c>
      <c r="B2062" s="25" t="str">
        <f t="shared" si="65"/>
        <v/>
      </c>
      <c r="C2062" s="3" t="str">
        <f>IF(Table1[[#This Row],[Tesouro Prefixado]]="","",(B2062+1)^(1/252))</f>
        <v/>
      </c>
      <c r="D2062" s="2" t="str">
        <f>IF(Table1[[#This Row],[Column2]]="","",(1+D2061)*(C2062)-1)</f>
        <v/>
      </c>
      <c r="E2062" s="1" t="str">
        <f>IF(Table1[[#This Row],[Column1]]="","",VLOOKUP(A2062,COPOMs!B:E,4)+prêmio_de_risco)</f>
        <v/>
      </c>
      <c r="F2062" s="3" t="str">
        <f>IF(Table1[[#This Row],[Tesouro Selic: Cenário 1]]="","",(E2062+1)^(1/252))</f>
        <v/>
      </c>
      <c r="G2062" s="2" t="str">
        <f>IF(Table1[[#This Row],[Column4]]="","",(1+G2061)*(F2062)-1)</f>
        <v/>
      </c>
      <c r="H2062" s="1" t="str">
        <f>IF(Table1[[#This Row],[Column1]]="","",VLOOKUP(A2062,COPOMs!B:H,7)+prêmio_de_risco)</f>
        <v/>
      </c>
      <c r="I2062" s="3" t="str">
        <f>IF(Table1[[#This Row],[Tesouro Selic: Cenário 2]]="","",(H2062+1)^(1/252))</f>
        <v/>
      </c>
      <c r="J2062" s="2" t="str">
        <f>IF(Table1[[#This Row],[Column6]]="","",(1+J2061)*(I2062)-1)</f>
        <v/>
      </c>
      <c r="K2062" s="1" t="str">
        <f>IF(Table1[[#This Row],[Column1]]="","",VLOOKUP(A2062,COPOMs!B:K,10)+prêmio_de_risco)</f>
        <v/>
      </c>
      <c r="L2062" s="3" t="str">
        <f>IF(Table1[[#This Row],[Tesouro Selic: Cenário 3]]="","",(K2062+1)^(1/252))</f>
        <v/>
      </c>
      <c r="M2062" s="2" t="str">
        <f>IF(Table1[[#This Row],[Column8]]="","",(1+M2061)*(L2062)-1)</f>
        <v/>
      </c>
    </row>
    <row r="2063" spans="1:13" x14ac:dyDescent="0.25">
      <c r="A2063" s="15" t="str">
        <f t="shared" si="64"/>
        <v/>
      </c>
      <c r="B2063" s="25" t="str">
        <f t="shared" si="65"/>
        <v/>
      </c>
      <c r="C2063" s="3" t="str">
        <f>IF(Table1[[#This Row],[Tesouro Prefixado]]="","",(B2063+1)^(1/252))</f>
        <v/>
      </c>
      <c r="D2063" s="2" t="str">
        <f>IF(Table1[[#This Row],[Column2]]="","",(1+D2062)*(C2063)-1)</f>
        <v/>
      </c>
      <c r="E2063" s="1" t="str">
        <f>IF(Table1[[#This Row],[Column1]]="","",VLOOKUP(A2063,COPOMs!B:E,4)+prêmio_de_risco)</f>
        <v/>
      </c>
      <c r="F2063" s="3" t="str">
        <f>IF(Table1[[#This Row],[Tesouro Selic: Cenário 1]]="","",(E2063+1)^(1/252))</f>
        <v/>
      </c>
      <c r="G2063" s="2" t="str">
        <f>IF(Table1[[#This Row],[Column4]]="","",(1+G2062)*(F2063)-1)</f>
        <v/>
      </c>
      <c r="H2063" s="1" t="str">
        <f>IF(Table1[[#This Row],[Column1]]="","",VLOOKUP(A2063,COPOMs!B:H,7)+prêmio_de_risco)</f>
        <v/>
      </c>
      <c r="I2063" s="3" t="str">
        <f>IF(Table1[[#This Row],[Tesouro Selic: Cenário 2]]="","",(H2063+1)^(1/252))</f>
        <v/>
      </c>
      <c r="J2063" s="2" t="str">
        <f>IF(Table1[[#This Row],[Column6]]="","",(1+J2062)*(I2063)-1)</f>
        <v/>
      </c>
      <c r="K2063" s="1" t="str">
        <f>IF(Table1[[#This Row],[Column1]]="","",VLOOKUP(A2063,COPOMs!B:K,10)+prêmio_de_risco)</f>
        <v/>
      </c>
      <c r="L2063" s="3" t="str">
        <f>IF(Table1[[#This Row],[Tesouro Selic: Cenário 3]]="","",(K2063+1)^(1/252))</f>
        <v/>
      </c>
      <c r="M2063" s="2" t="str">
        <f>IF(Table1[[#This Row],[Column8]]="","",(1+M2062)*(L2063)-1)</f>
        <v/>
      </c>
    </row>
    <row r="2064" spans="1:13" x14ac:dyDescent="0.25">
      <c r="A2064" s="15" t="str">
        <f t="shared" si="64"/>
        <v/>
      </c>
      <c r="B2064" s="25" t="str">
        <f t="shared" si="65"/>
        <v/>
      </c>
      <c r="C2064" s="3" t="str">
        <f>IF(Table1[[#This Row],[Tesouro Prefixado]]="","",(B2064+1)^(1/252))</f>
        <v/>
      </c>
      <c r="D2064" s="2" t="str">
        <f>IF(Table1[[#This Row],[Column2]]="","",(1+D2063)*(C2064)-1)</f>
        <v/>
      </c>
      <c r="E2064" s="1" t="str">
        <f>IF(Table1[[#This Row],[Column1]]="","",VLOOKUP(A2064,COPOMs!B:E,4)+prêmio_de_risco)</f>
        <v/>
      </c>
      <c r="F2064" s="3" t="str">
        <f>IF(Table1[[#This Row],[Tesouro Selic: Cenário 1]]="","",(E2064+1)^(1/252))</f>
        <v/>
      </c>
      <c r="G2064" s="2" t="str">
        <f>IF(Table1[[#This Row],[Column4]]="","",(1+G2063)*(F2064)-1)</f>
        <v/>
      </c>
      <c r="H2064" s="1" t="str">
        <f>IF(Table1[[#This Row],[Column1]]="","",VLOOKUP(A2064,COPOMs!B:H,7)+prêmio_de_risco)</f>
        <v/>
      </c>
      <c r="I2064" s="3" t="str">
        <f>IF(Table1[[#This Row],[Tesouro Selic: Cenário 2]]="","",(H2064+1)^(1/252))</f>
        <v/>
      </c>
      <c r="J2064" s="2" t="str">
        <f>IF(Table1[[#This Row],[Column6]]="","",(1+J2063)*(I2064)-1)</f>
        <v/>
      </c>
      <c r="K2064" s="1" t="str">
        <f>IF(Table1[[#This Row],[Column1]]="","",VLOOKUP(A2064,COPOMs!B:K,10)+prêmio_de_risco)</f>
        <v/>
      </c>
      <c r="L2064" s="3" t="str">
        <f>IF(Table1[[#This Row],[Tesouro Selic: Cenário 3]]="","",(K2064+1)^(1/252))</f>
        <v/>
      </c>
      <c r="M2064" s="2" t="str">
        <f>IF(Table1[[#This Row],[Column8]]="","",(1+M2063)*(L2064)-1)</f>
        <v/>
      </c>
    </row>
    <row r="2065" spans="1:13" x14ac:dyDescent="0.25">
      <c r="A2065" s="15" t="str">
        <f t="shared" si="64"/>
        <v/>
      </c>
      <c r="B2065" s="25" t="str">
        <f t="shared" si="65"/>
        <v/>
      </c>
      <c r="C2065" s="3" t="str">
        <f>IF(Table1[[#This Row],[Tesouro Prefixado]]="","",(B2065+1)^(1/252))</f>
        <v/>
      </c>
      <c r="D2065" s="2" t="str">
        <f>IF(Table1[[#This Row],[Column2]]="","",(1+D2064)*(C2065)-1)</f>
        <v/>
      </c>
      <c r="E2065" s="1" t="str">
        <f>IF(Table1[[#This Row],[Column1]]="","",VLOOKUP(A2065,COPOMs!B:E,4)+prêmio_de_risco)</f>
        <v/>
      </c>
      <c r="F2065" s="3" t="str">
        <f>IF(Table1[[#This Row],[Tesouro Selic: Cenário 1]]="","",(E2065+1)^(1/252))</f>
        <v/>
      </c>
      <c r="G2065" s="2" t="str">
        <f>IF(Table1[[#This Row],[Column4]]="","",(1+G2064)*(F2065)-1)</f>
        <v/>
      </c>
      <c r="H2065" s="1" t="str">
        <f>IF(Table1[[#This Row],[Column1]]="","",VLOOKUP(A2065,COPOMs!B:H,7)+prêmio_de_risco)</f>
        <v/>
      </c>
      <c r="I2065" s="3" t="str">
        <f>IF(Table1[[#This Row],[Tesouro Selic: Cenário 2]]="","",(H2065+1)^(1/252))</f>
        <v/>
      </c>
      <c r="J2065" s="2" t="str">
        <f>IF(Table1[[#This Row],[Column6]]="","",(1+J2064)*(I2065)-1)</f>
        <v/>
      </c>
      <c r="K2065" s="1" t="str">
        <f>IF(Table1[[#This Row],[Column1]]="","",VLOOKUP(A2065,COPOMs!B:K,10)+prêmio_de_risco)</f>
        <v/>
      </c>
      <c r="L2065" s="3" t="str">
        <f>IF(Table1[[#This Row],[Tesouro Selic: Cenário 3]]="","",(K2065+1)^(1/252))</f>
        <v/>
      </c>
      <c r="M2065" s="2" t="str">
        <f>IF(Table1[[#This Row],[Column8]]="","",(1+M2064)*(L2065)-1)</f>
        <v/>
      </c>
    </row>
    <row r="2066" spans="1:13" x14ac:dyDescent="0.25">
      <c r="A2066" s="15" t="str">
        <f t="shared" si="64"/>
        <v/>
      </c>
      <c r="B2066" s="25" t="str">
        <f t="shared" si="65"/>
        <v/>
      </c>
      <c r="C2066" s="3" t="str">
        <f>IF(Table1[[#This Row],[Tesouro Prefixado]]="","",(B2066+1)^(1/252))</f>
        <v/>
      </c>
      <c r="D2066" s="2" t="str">
        <f>IF(Table1[[#This Row],[Column2]]="","",(1+D2065)*(C2066)-1)</f>
        <v/>
      </c>
      <c r="E2066" s="1" t="str">
        <f>IF(Table1[[#This Row],[Column1]]="","",VLOOKUP(A2066,COPOMs!B:E,4)+prêmio_de_risco)</f>
        <v/>
      </c>
      <c r="F2066" s="3" t="str">
        <f>IF(Table1[[#This Row],[Tesouro Selic: Cenário 1]]="","",(E2066+1)^(1/252))</f>
        <v/>
      </c>
      <c r="G2066" s="2" t="str">
        <f>IF(Table1[[#This Row],[Column4]]="","",(1+G2065)*(F2066)-1)</f>
        <v/>
      </c>
      <c r="H2066" s="1" t="str">
        <f>IF(Table1[[#This Row],[Column1]]="","",VLOOKUP(A2066,COPOMs!B:H,7)+prêmio_de_risco)</f>
        <v/>
      </c>
      <c r="I2066" s="3" t="str">
        <f>IF(Table1[[#This Row],[Tesouro Selic: Cenário 2]]="","",(H2066+1)^(1/252))</f>
        <v/>
      </c>
      <c r="J2066" s="2" t="str">
        <f>IF(Table1[[#This Row],[Column6]]="","",(1+J2065)*(I2066)-1)</f>
        <v/>
      </c>
      <c r="K2066" s="1" t="str">
        <f>IF(Table1[[#This Row],[Column1]]="","",VLOOKUP(A2066,COPOMs!B:K,10)+prêmio_de_risco)</f>
        <v/>
      </c>
      <c r="L2066" s="3" t="str">
        <f>IF(Table1[[#This Row],[Tesouro Selic: Cenário 3]]="","",(K2066+1)^(1/252))</f>
        <v/>
      </c>
      <c r="M2066" s="2" t="str">
        <f>IF(Table1[[#This Row],[Column8]]="","",(1+M2065)*(L2066)-1)</f>
        <v/>
      </c>
    </row>
    <row r="2067" spans="1:13" x14ac:dyDescent="0.25">
      <c r="A2067" s="15" t="str">
        <f t="shared" si="64"/>
        <v/>
      </c>
      <c r="B2067" s="25" t="str">
        <f t="shared" si="65"/>
        <v/>
      </c>
      <c r="C2067" s="3" t="str">
        <f>IF(Table1[[#This Row],[Tesouro Prefixado]]="","",(B2067+1)^(1/252))</f>
        <v/>
      </c>
      <c r="D2067" s="2" t="str">
        <f>IF(Table1[[#This Row],[Column2]]="","",(1+D2066)*(C2067)-1)</f>
        <v/>
      </c>
      <c r="E2067" s="1" t="str">
        <f>IF(Table1[[#This Row],[Column1]]="","",VLOOKUP(A2067,COPOMs!B:E,4)+prêmio_de_risco)</f>
        <v/>
      </c>
      <c r="F2067" s="3" t="str">
        <f>IF(Table1[[#This Row],[Tesouro Selic: Cenário 1]]="","",(E2067+1)^(1/252))</f>
        <v/>
      </c>
      <c r="G2067" s="2" t="str">
        <f>IF(Table1[[#This Row],[Column4]]="","",(1+G2066)*(F2067)-1)</f>
        <v/>
      </c>
      <c r="H2067" s="1" t="str">
        <f>IF(Table1[[#This Row],[Column1]]="","",VLOOKUP(A2067,COPOMs!B:H,7)+prêmio_de_risco)</f>
        <v/>
      </c>
      <c r="I2067" s="3" t="str">
        <f>IF(Table1[[#This Row],[Tesouro Selic: Cenário 2]]="","",(H2067+1)^(1/252))</f>
        <v/>
      </c>
      <c r="J2067" s="2" t="str">
        <f>IF(Table1[[#This Row],[Column6]]="","",(1+J2066)*(I2067)-1)</f>
        <v/>
      </c>
      <c r="K2067" s="1" t="str">
        <f>IF(Table1[[#This Row],[Column1]]="","",VLOOKUP(A2067,COPOMs!B:K,10)+prêmio_de_risco)</f>
        <v/>
      </c>
      <c r="L2067" s="3" t="str">
        <f>IF(Table1[[#This Row],[Tesouro Selic: Cenário 3]]="","",(K2067+1)^(1/252))</f>
        <v/>
      </c>
      <c r="M2067" s="2" t="str">
        <f>IF(Table1[[#This Row],[Column8]]="","",(1+M2066)*(L2067)-1)</f>
        <v/>
      </c>
    </row>
    <row r="2068" spans="1:13" x14ac:dyDescent="0.25">
      <c r="A2068" s="15" t="str">
        <f t="shared" si="64"/>
        <v/>
      </c>
      <c r="B2068" s="25" t="str">
        <f t="shared" si="65"/>
        <v/>
      </c>
      <c r="C2068" s="3" t="str">
        <f>IF(Table1[[#This Row],[Tesouro Prefixado]]="","",(B2068+1)^(1/252))</f>
        <v/>
      </c>
      <c r="D2068" s="2" t="str">
        <f>IF(Table1[[#This Row],[Column2]]="","",(1+D2067)*(C2068)-1)</f>
        <v/>
      </c>
      <c r="E2068" s="1" t="str">
        <f>IF(Table1[[#This Row],[Column1]]="","",VLOOKUP(A2068,COPOMs!B:E,4)+prêmio_de_risco)</f>
        <v/>
      </c>
      <c r="F2068" s="3" t="str">
        <f>IF(Table1[[#This Row],[Tesouro Selic: Cenário 1]]="","",(E2068+1)^(1/252))</f>
        <v/>
      </c>
      <c r="G2068" s="2" t="str">
        <f>IF(Table1[[#This Row],[Column4]]="","",(1+G2067)*(F2068)-1)</f>
        <v/>
      </c>
      <c r="H2068" s="1" t="str">
        <f>IF(Table1[[#This Row],[Column1]]="","",VLOOKUP(A2068,COPOMs!B:H,7)+prêmio_de_risco)</f>
        <v/>
      </c>
      <c r="I2068" s="3" t="str">
        <f>IF(Table1[[#This Row],[Tesouro Selic: Cenário 2]]="","",(H2068+1)^(1/252))</f>
        <v/>
      </c>
      <c r="J2068" s="2" t="str">
        <f>IF(Table1[[#This Row],[Column6]]="","",(1+J2067)*(I2068)-1)</f>
        <v/>
      </c>
      <c r="K2068" s="1" t="str">
        <f>IF(Table1[[#This Row],[Column1]]="","",VLOOKUP(A2068,COPOMs!B:K,10)+prêmio_de_risco)</f>
        <v/>
      </c>
      <c r="L2068" s="3" t="str">
        <f>IF(Table1[[#This Row],[Tesouro Selic: Cenário 3]]="","",(K2068+1)^(1/252))</f>
        <v/>
      </c>
      <c r="M2068" s="2" t="str">
        <f>IF(Table1[[#This Row],[Column8]]="","",(1+M2067)*(L2068)-1)</f>
        <v/>
      </c>
    </row>
    <row r="2069" spans="1:13" x14ac:dyDescent="0.25">
      <c r="A2069" s="15" t="str">
        <f t="shared" si="64"/>
        <v/>
      </c>
      <c r="B2069" s="25" t="str">
        <f t="shared" si="65"/>
        <v/>
      </c>
      <c r="C2069" s="3" t="str">
        <f>IF(Table1[[#This Row],[Tesouro Prefixado]]="","",(B2069+1)^(1/252))</f>
        <v/>
      </c>
      <c r="D2069" s="2" t="str">
        <f>IF(Table1[[#This Row],[Column2]]="","",(1+D2068)*(C2069)-1)</f>
        <v/>
      </c>
      <c r="E2069" s="1" t="str">
        <f>IF(Table1[[#This Row],[Column1]]="","",VLOOKUP(A2069,COPOMs!B:E,4)+prêmio_de_risco)</f>
        <v/>
      </c>
      <c r="F2069" s="3" t="str">
        <f>IF(Table1[[#This Row],[Tesouro Selic: Cenário 1]]="","",(E2069+1)^(1/252))</f>
        <v/>
      </c>
      <c r="G2069" s="2" t="str">
        <f>IF(Table1[[#This Row],[Column4]]="","",(1+G2068)*(F2069)-1)</f>
        <v/>
      </c>
      <c r="H2069" s="1" t="str">
        <f>IF(Table1[[#This Row],[Column1]]="","",VLOOKUP(A2069,COPOMs!B:H,7)+prêmio_de_risco)</f>
        <v/>
      </c>
      <c r="I2069" s="3" t="str">
        <f>IF(Table1[[#This Row],[Tesouro Selic: Cenário 2]]="","",(H2069+1)^(1/252))</f>
        <v/>
      </c>
      <c r="J2069" s="2" t="str">
        <f>IF(Table1[[#This Row],[Column6]]="","",(1+J2068)*(I2069)-1)</f>
        <v/>
      </c>
      <c r="K2069" s="1" t="str">
        <f>IF(Table1[[#This Row],[Column1]]="","",VLOOKUP(A2069,COPOMs!B:K,10)+prêmio_de_risco)</f>
        <v/>
      </c>
      <c r="L2069" s="3" t="str">
        <f>IF(Table1[[#This Row],[Tesouro Selic: Cenário 3]]="","",(K2069+1)^(1/252))</f>
        <v/>
      </c>
      <c r="M2069" s="2" t="str">
        <f>IF(Table1[[#This Row],[Column8]]="","",(1+M2068)*(L2069)-1)</f>
        <v/>
      </c>
    </row>
    <row r="2070" spans="1:13" x14ac:dyDescent="0.25">
      <c r="A2070" s="15" t="str">
        <f t="shared" si="64"/>
        <v/>
      </c>
      <c r="B2070" s="25" t="str">
        <f t="shared" si="65"/>
        <v/>
      </c>
      <c r="C2070" s="3" t="str">
        <f>IF(Table1[[#This Row],[Tesouro Prefixado]]="","",(B2070+1)^(1/252))</f>
        <v/>
      </c>
      <c r="D2070" s="2" t="str">
        <f>IF(Table1[[#This Row],[Column2]]="","",(1+D2069)*(C2070)-1)</f>
        <v/>
      </c>
      <c r="E2070" s="1" t="str">
        <f>IF(Table1[[#This Row],[Column1]]="","",VLOOKUP(A2070,COPOMs!B:E,4)+prêmio_de_risco)</f>
        <v/>
      </c>
      <c r="F2070" s="3" t="str">
        <f>IF(Table1[[#This Row],[Tesouro Selic: Cenário 1]]="","",(E2070+1)^(1/252))</f>
        <v/>
      </c>
      <c r="G2070" s="2" t="str">
        <f>IF(Table1[[#This Row],[Column4]]="","",(1+G2069)*(F2070)-1)</f>
        <v/>
      </c>
      <c r="H2070" s="1" t="str">
        <f>IF(Table1[[#This Row],[Column1]]="","",VLOOKUP(A2070,COPOMs!B:H,7)+prêmio_de_risco)</f>
        <v/>
      </c>
      <c r="I2070" s="3" t="str">
        <f>IF(Table1[[#This Row],[Tesouro Selic: Cenário 2]]="","",(H2070+1)^(1/252))</f>
        <v/>
      </c>
      <c r="J2070" s="2" t="str">
        <f>IF(Table1[[#This Row],[Column6]]="","",(1+J2069)*(I2070)-1)</f>
        <v/>
      </c>
      <c r="K2070" s="1" t="str">
        <f>IF(Table1[[#This Row],[Column1]]="","",VLOOKUP(A2070,COPOMs!B:K,10)+prêmio_de_risco)</f>
        <v/>
      </c>
      <c r="L2070" s="3" t="str">
        <f>IF(Table1[[#This Row],[Tesouro Selic: Cenário 3]]="","",(K2070+1)^(1/252))</f>
        <v/>
      </c>
      <c r="M2070" s="2" t="str">
        <f>IF(Table1[[#This Row],[Column8]]="","",(1+M2069)*(L2070)-1)</f>
        <v/>
      </c>
    </row>
    <row r="2071" spans="1:13" x14ac:dyDescent="0.25">
      <c r="A2071" s="15" t="str">
        <f t="shared" si="64"/>
        <v/>
      </c>
      <c r="B2071" s="25" t="str">
        <f t="shared" si="65"/>
        <v/>
      </c>
      <c r="C2071" s="3" t="str">
        <f>IF(Table1[[#This Row],[Tesouro Prefixado]]="","",(B2071+1)^(1/252))</f>
        <v/>
      </c>
      <c r="D2071" s="2" t="str">
        <f>IF(Table1[[#This Row],[Column2]]="","",(1+D2070)*(C2071)-1)</f>
        <v/>
      </c>
      <c r="E2071" s="1" t="str">
        <f>IF(Table1[[#This Row],[Column1]]="","",VLOOKUP(A2071,COPOMs!B:E,4)+prêmio_de_risco)</f>
        <v/>
      </c>
      <c r="F2071" s="3" t="str">
        <f>IF(Table1[[#This Row],[Tesouro Selic: Cenário 1]]="","",(E2071+1)^(1/252))</f>
        <v/>
      </c>
      <c r="G2071" s="2" t="str">
        <f>IF(Table1[[#This Row],[Column4]]="","",(1+G2070)*(F2071)-1)</f>
        <v/>
      </c>
      <c r="H2071" s="1" t="str">
        <f>IF(Table1[[#This Row],[Column1]]="","",VLOOKUP(A2071,COPOMs!B:H,7)+prêmio_de_risco)</f>
        <v/>
      </c>
      <c r="I2071" s="3" t="str">
        <f>IF(Table1[[#This Row],[Tesouro Selic: Cenário 2]]="","",(H2071+1)^(1/252))</f>
        <v/>
      </c>
      <c r="J2071" s="2" t="str">
        <f>IF(Table1[[#This Row],[Column6]]="","",(1+J2070)*(I2071)-1)</f>
        <v/>
      </c>
      <c r="K2071" s="1" t="str">
        <f>IF(Table1[[#This Row],[Column1]]="","",VLOOKUP(A2071,COPOMs!B:K,10)+prêmio_de_risco)</f>
        <v/>
      </c>
      <c r="L2071" s="3" t="str">
        <f>IF(Table1[[#This Row],[Tesouro Selic: Cenário 3]]="","",(K2071+1)^(1/252))</f>
        <v/>
      </c>
      <c r="M2071" s="2" t="str">
        <f>IF(Table1[[#This Row],[Column8]]="","",(1+M2070)*(L2071)-1)</f>
        <v/>
      </c>
    </row>
    <row r="2072" spans="1:13" x14ac:dyDescent="0.25">
      <c r="A2072" s="15" t="str">
        <f t="shared" si="64"/>
        <v/>
      </c>
      <c r="B2072" s="25" t="str">
        <f t="shared" si="65"/>
        <v/>
      </c>
      <c r="C2072" s="3" t="str">
        <f>IF(Table1[[#This Row],[Tesouro Prefixado]]="","",(B2072+1)^(1/252))</f>
        <v/>
      </c>
      <c r="D2072" s="2" t="str">
        <f>IF(Table1[[#This Row],[Column2]]="","",(1+D2071)*(C2072)-1)</f>
        <v/>
      </c>
      <c r="E2072" s="1" t="str">
        <f>IF(Table1[[#This Row],[Column1]]="","",VLOOKUP(A2072,COPOMs!B:E,4)+prêmio_de_risco)</f>
        <v/>
      </c>
      <c r="F2072" s="3" t="str">
        <f>IF(Table1[[#This Row],[Tesouro Selic: Cenário 1]]="","",(E2072+1)^(1/252))</f>
        <v/>
      </c>
      <c r="G2072" s="2" t="str">
        <f>IF(Table1[[#This Row],[Column4]]="","",(1+G2071)*(F2072)-1)</f>
        <v/>
      </c>
      <c r="H2072" s="1" t="str">
        <f>IF(Table1[[#This Row],[Column1]]="","",VLOOKUP(A2072,COPOMs!B:H,7)+prêmio_de_risco)</f>
        <v/>
      </c>
      <c r="I2072" s="3" t="str">
        <f>IF(Table1[[#This Row],[Tesouro Selic: Cenário 2]]="","",(H2072+1)^(1/252))</f>
        <v/>
      </c>
      <c r="J2072" s="2" t="str">
        <f>IF(Table1[[#This Row],[Column6]]="","",(1+J2071)*(I2072)-1)</f>
        <v/>
      </c>
      <c r="K2072" s="1" t="str">
        <f>IF(Table1[[#This Row],[Column1]]="","",VLOOKUP(A2072,COPOMs!B:K,10)+prêmio_de_risco)</f>
        <v/>
      </c>
      <c r="L2072" s="3" t="str">
        <f>IF(Table1[[#This Row],[Tesouro Selic: Cenário 3]]="","",(K2072+1)^(1/252))</f>
        <v/>
      </c>
      <c r="M2072" s="2" t="str">
        <f>IF(Table1[[#This Row],[Column8]]="","",(1+M2071)*(L2072)-1)</f>
        <v/>
      </c>
    </row>
    <row r="2073" spans="1:13" x14ac:dyDescent="0.25">
      <c r="A2073" s="15" t="str">
        <f t="shared" si="64"/>
        <v/>
      </c>
      <c r="B2073" s="25" t="str">
        <f t="shared" si="65"/>
        <v/>
      </c>
      <c r="C2073" s="3" t="str">
        <f>IF(Table1[[#This Row],[Tesouro Prefixado]]="","",(B2073+1)^(1/252))</f>
        <v/>
      </c>
      <c r="D2073" s="2" t="str">
        <f>IF(Table1[[#This Row],[Column2]]="","",(1+D2072)*(C2073)-1)</f>
        <v/>
      </c>
      <c r="E2073" s="1" t="str">
        <f>IF(Table1[[#This Row],[Column1]]="","",VLOOKUP(A2073,COPOMs!B:E,4)+prêmio_de_risco)</f>
        <v/>
      </c>
      <c r="F2073" s="3" t="str">
        <f>IF(Table1[[#This Row],[Tesouro Selic: Cenário 1]]="","",(E2073+1)^(1/252))</f>
        <v/>
      </c>
      <c r="G2073" s="2" t="str">
        <f>IF(Table1[[#This Row],[Column4]]="","",(1+G2072)*(F2073)-1)</f>
        <v/>
      </c>
      <c r="H2073" s="1" t="str">
        <f>IF(Table1[[#This Row],[Column1]]="","",VLOOKUP(A2073,COPOMs!B:H,7)+prêmio_de_risco)</f>
        <v/>
      </c>
      <c r="I2073" s="3" t="str">
        <f>IF(Table1[[#This Row],[Tesouro Selic: Cenário 2]]="","",(H2073+1)^(1/252))</f>
        <v/>
      </c>
      <c r="J2073" s="2" t="str">
        <f>IF(Table1[[#This Row],[Column6]]="","",(1+J2072)*(I2073)-1)</f>
        <v/>
      </c>
      <c r="K2073" s="1" t="str">
        <f>IF(Table1[[#This Row],[Column1]]="","",VLOOKUP(A2073,COPOMs!B:K,10)+prêmio_de_risco)</f>
        <v/>
      </c>
      <c r="L2073" s="3" t="str">
        <f>IF(Table1[[#This Row],[Tesouro Selic: Cenário 3]]="","",(K2073+1)^(1/252))</f>
        <v/>
      </c>
      <c r="M2073" s="2" t="str">
        <f>IF(Table1[[#This Row],[Column8]]="","",(1+M2072)*(L2073)-1)</f>
        <v/>
      </c>
    </row>
    <row r="2074" spans="1:13" x14ac:dyDescent="0.25">
      <c r="A2074" s="15" t="str">
        <f t="shared" si="64"/>
        <v/>
      </c>
      <c r="B2074" s="25" t="str">
        <f t="shared" si="65"/>
        <v/>
      </c>
      <c r="C2074" s="3" t="str">
        <f>IF(Table1[[#This Row],[Tesouro Prefixado]]="","",(B2074+1)^(1/252))</f>
        <v/>
      </c>
      <c r="D2074" s="2" t="str">
        <f>IF(Table1[[#This Row],[Column2]]="","",(1+D2073)*(C2074)-1)</f>
        <v/>
      </c>
      <c r="E2074" s="1" t="str">
        <f>IF(Table1[[#This Row],[Column1]]="","",VLOOKUP(A2074,COPOMs!B:E,4)+prêmio_de_risco)</f>
        <v/>
      </c>
      <c r="F2074" s="3" t="str">
        <f>IF(Table1[[#This Row],[Tesouro Selic: Cenário 1]]="","",(E2074+1)^(1/252))</f>
        <v/>
      </c>
      <c r="G2074" s="2" t="str">
        <f>IF(Table1[[#This Row],[Column4]]="","",(1+G2073)*(F2074)-1)</f>
        <v/>
      </c>
      <c r="H2074" s="1" t="str">
        <f>IF(Table1[[#This Row],[Column1]]="","",VLOOKUP(A2074,COPOMs!B:H,7)+prêmio_de_risco)</f>
        <v/>
      </c>
      <c r="I2074" s="3" t="str">
        <f>IF(Table1[[#This Row],[Tesouro Selic: Cenário 2]]="","",(H2074+1)^(1/252))</f>
        <v/>
      </c>
      <c r="J2074" s="2" t="str">
        <f>IF(Table1[[#This Row],[Column6]]="","",(1+J2073)*(I2074)-1)</f>
        <v/>
      </c>
      <c r="K2074" s="1" t="str">
        <f>IF(Table1[[#This Row],[Column1]]="","",VLOOKUP(A2074,COPOMs!B:K,10)+prêmio_de_risco)</f>
        <v/>
      </c>
      <c r="L2074" s="3" t="str">
        <f>IF(Table1[[#This Row],[Tesouro Selic: Cenário 3]]="","",(K2074+1)^(1/252))</f>
        <v/>
      </c>
      <c r="M2074" s="2" t="str">
        <f>IF(Table1[[#This Row],[Column8]]="","",(1+M2073)*(L2074)-1)</f>
        <v/>
      </c>
    </row>
    <row r="2075" spans="1:13" x14ac:dyDescent="0.25">
      <c r="A2075" s="15" t="str">
        <f t="shared" si="64"/>
        <v/>
      </c>
      <c r="B2075" s="25" t="str">
        <f t="shared" si="65"/>
        <v/>
      </c>
      <c r="C2075" s="3" t="str">
        <f>IF(Table1[[#This Row],[Tesouro Prefixado]]="","",(B2075+1)^(1/252))</f>
        <v/>
      </c>
      <c r="D2075" s="2" t="str">
        <f>IF(Table1[[#This Row],[Column2]]="","",(1+D2074)*(C2075)-1)</f>
        <v/>
      </c>
      <c r="E2075" s="1" t="str">
        <f>IF(Table1[[#This Row],[Column1]]="","",VLOOKUP(A2075,COPOMs!B:E,4)+prêmio_de_risco)</f>
        <v/>
      </c>
      <c r="F2075" s="3" t="str">
        <f>IF(Table1[[#This Row],[Tesouro Selic: Cenário 1]]="","",(E2075+1)^(1/252))</f>
        <v/>
      </c>
      <c r="G2075" s="2" t="str">
        <f>IF(Table1[[#This Row],[Column4]]="","",(1+G2074)*(F2075)-1)</f>
        <v/>
      </c>
      <c r="H2075" s="1" t="str">
        <f>IF(Table1[[#This Row],[Column1]]="","",VLOOKUP(A2075,COPOMs!B:H,7)+prêmio_de_risco)</f>
        <v/>
      </c>
      <c r="I2075" s="3" t="str">
        <f>IF(Table1[[#This Row],[Tesouro Selic: Cenário 2]]="","",(H2075+1)^(1/252))</f>
        <v/>
      </c>
      <c r="J2075" s="2" t="str">
        <f>IF(Table1[[#This Row],[Column6]]="","",(1+J2074)*(I2075)-1)</f>
        <v/>
      </c>
      <c r="K2075" s="1" t="str">
        <f>IF(Table1[[#This Row],[Column1]]="","",VLOOKUP(A2075,COPOMs!B:K,10)+prêmio_de_risco)</f>
        <v/>
      </c>
      <c r="L2075" s="3" t="str">
        <f>IF(Table1[[#This Row],[Tesouro Selic: Cenário 3]]="","",(K2075+1)^(1/252))</f>
        <v/>
      </c>
      <c r="M2075" s="2" t="str">
        <f>IF(Table1[[#This Row],[Column8]]="","",(1+M2074)*(L2075)-1)</f>
        <v/>
      </c>
    </row>
    <row r="2076" spans="1:13" x14ac:dyDescent="0.25">
      <c r="A2076" s="15" t="str">
        <f t="shared" si="64"/>
        <v/>
      </c>
      <c r="B2076" s="25" t="str">
        <f t="shared" si="65"/>
        <v/>
      </c>
      <c r="C2076" s="3" t="str">
        <f>IF(Table1[[#This Row],[Tesouro Prefixado]]="","",(B2076+1)^(1/252))</f>
        <v/>
      </c>
      <c r="D2076" s="2" t="str">
        <f>IF(Table1[[#This Row],[Column2]]="","",(1+D2075)*(C2076)-1)</f>
        <v/>
      </c>
      <c r="E2076" s="1" t="str">
        <f>IF(Table1[[#This Row],[Column1]]="","",VLOOKUP(A2076,COPOMs!B:E,4)+prêmio_de_risco)</f>
        <v/>
      </c>
      <c r="F2076" s="3" t="str">
        <f>IF(Table1[[#This Row],[Tesouro Selic: Cenário 1]]="","",(E2076+1)^(1/252))</f>
        <v/>
      </c>
      <c r="G2076" s="2" t="str">
        <f>IF(Table1[[#This Row],[Column4]]="","",(1+G2075)*(F2076)-1)</f>
        <v/>
      </c>
      <c r="H2076" s="1" t="str">
        <f>IF(Table1[[#This Row],[Column1]]="","",VLOOKUP(A2076,COPOMs!B:H,7)+prêmio_de_risco)</f>
        <v/>
      </c>
      <c r="I2076" s="3" t="str">
        <f>IF(Table1[[#This Row],[Tesouro Selic: Cenário 2]]="","",(H2076+1)^(1/252))</f>
        <v/>
      </c>
      <c r="J2076" s="2" t="str">
        <f>IF(Table1[[#This Row],[Column6]]="","",(1+J2075)*(I2076)-1)</f>
        <v/>
      </c>
      <c r="K2076" s="1" t="str">
        <f>IF(Table1[[#This Row],[Column1]]="","",VLOOKUP(A2076,COPOMs!B:K,10)+prêmio_de_risco)</f>
        <v/>
      </c>
      <c r="L2076" s="3" t="str">
        <f>IF(Table1[[#This Row],[Tesouro Selic: Cenário 3]]="","",(K2076+1)^(1/252))</f>
        <v/>
      </c>
      <c r="M2076" s="2" t="str">
        <f>IF(Table1[[#This Row],[Column8]]="","",(1+M2075)*(L2076)-1)</f>
        <v/>
      </c>
    </row>
    <row r="2077" spans="1:13" x14ac:dyDescent="0.25">
      <c r="A2077" s="15" t="str">
        <f t="shared" si="64"/>
        <v/>
      </c>
      <c r="B2077" s="25" t="str">
        <f t="shared" si="65"/>
        <v/>
      </c>
      <c r="C2077" s="3" t="str">
        <f>IF(Table1[[#This Row],[Tesouro Prefixado]]="","",(B2077+1)^(1/252))</f>
        <v/>
      </c>
      <c r="D2077" s="2" t="str">
        <f>IF(Table1[[#This Row],[Column2]]="","",(1+D2076)*(C2077)-1)</f>
        <v/>
      </c>
      <c r="E2077" s="1" t="str">
        <f>IF(Table1[[#This Row],[Column1]]="","",VLOOKUP(A2077,COPOMs!B:E,4)+prêmio_de_risco)</f>
        <v/>
      </c>
      <c r="F2077" s="3" t="str">
        <f>IF(Table1[[#This Row],[Tesouro Selic: Cenário 1]]="","",(E2077+1)^(1/252))</f>
        <v/>
      </c>
      <c r="G2077" s="2" t="str">
        <f>IF(Table1[[#This Row],[Column4]]="","",(1+G2076)*(F2077)-1)</f>
        <v/>
      </c>
      <c r="H2077" s="1" t="str">
        <f>IF(Table1[[#This Row],[Column1]]="","",VLOOKUP(A2077,COPOMs!B:H,7)+prêmio_de_risco)</f>
        <v/>
      </c>
      <c r="I2077" s="3" t="str">
        <f>IF(Table1[[#This Row],[Tesouro Selic: Cenário 2]]="","",(H2077+1)^(1/252))</f>
        <v/>
      </c>
      <c r="J2077" s="2" t="str">
        <f>IF(Table1[[#This Row],[Column6]]="","",(1+J2076)*(I2077)-1)</f>
        <v/>
      </c>
      <c r="K2077" s="1" t="str">
        <f>IF(Table1[[#This Row],[Column1]]="","",VLOOKUP(A2077,COPOMs!B:K,10)+prêmio_de_risco)</f>
        <v/>
      </c>
      <c r="L2077" s="3" t="str">
        <f>IF(Table1[[#This Row],[Tesouro Selic: Cenário 3]]="","",(K2077+1)^(1/252))</f>
        <v/>
      </c>
      <c r="M2077" s="2" t="str">
        <f>IF(Table1[[#This Row],[Column8]]="","",(1+M2076)*(L2077)-1)</f>
        <v/>
      </c>
    </row>
    <row r="2078" spans="1:13" x14ac:dyDescent="0.25">
      <c r="A2078" s="15" t="str">
        <f t="shared" si="64"/>
        <v/>
      </c>
      <c r="B2078" s="25" t="str">
        <f t="shared" si="65"/>
        <v/>
      </c>
      <c r="C2078" s="3" t="str">
        <f>IF(Table1[[#This Row],[Tesouro Prefixado]]="","",(B2078+1)^(1/252))</f>
        <v/>
      </c>
      <c r="D2078" s="2" t="str">
        <f>IF(Table1[[#This Row],[Column2]]="","",(1+D2077)*(C2078)-1)</f>
        <v/>
      </c>
      <c r="E2078" s="1" t="str">
        <f>IF(Table1[[#This Row],[Column1]]="","",VLOOKUP(A2078,COPOMs!B:E,4)+prêmio_de_risco)</f>
        <v/>
      </c>
      <c r="F2078" s="3" t="str">
        <f>IF(Table1[[#This Row],[Tesouro Selic: Cenário 1]]="","",(E2078+1)^(1/252))</f>
        <v/>
      </c>
      <c r="G2078" s="2" t="str">
        <f>IF(Table1[[#This Row],[Column4]]="","",(1+G2077)*(F2078)-1)</f>
        <v/>
      </c>
      <c r="H2078" s="1" t="str">
        <f>IF(Table1[[#This Row],[Column1]]="","",VLOOKUP(A2078,COPOMs!B:H,7)+prêmio_de_risco)</f>
        <v/>
      </c>
      <c r="I2078" s="3" t="str">
        <f>IF(Table1[[#This Row],[Tesouro Selic: Cenário 2]]="","",(H2078+1)^(1/252))</f>
        <v/>
      </c>
      <c r="J2078" s="2" t="str">
        <f>IF(Table1[[#This Row],[Column6]]="","",(1+J2077)*(I2078)-1)</f>
        <v/>
      </c>
      <c r="K2078" s="1" t="str">
        <f>IF(Table1[[#This Row],[Column1]]="","",VLOOKUP(A2078,COPOMs!B:K,10)+prêmio_de_risco)</f>
        <v/>
      </c>
      <c r="L2078" s="3" t="str">
        <f>IF(Table1[[#This Row],[Tesouro Selic: Cenário 3]]="","",(K2078+1)^(1/252))</f>
        <v/>
      </c>
      <c r="M2078" s="2" t="str">
        <f>IF(Table1[[#This Row],[Column8]]="","",(1+M2077)*(L2078)-1)</f>
        <v/>
      </c>
    </row>
    <row r="2079" spans="1:13" x14ac:dyDescent="0.25">
      <c r="A2079" s="15" t="str">
        <f t="shared" si="64"/>
        <v/>
      </c>
      <c r="B2079" s="25" t="str">
        <f t="shared" si="65"/>
        <v/>
      </c>
      <c r="C2079" s="3" t="str">
        <f>IF(Table1[[#This Row],[Tesouro Prefixado]]="","",(B2079+1)^(1/252))</f>
        <v/>
      </c>
      <c r="D2079" s="2" t="str">
        <f>IF(Table1[[#This Row],[Column2]]="","",(1+D2078)*(C2079)-1)</f>
        <v/>
      </c>
      <c r="E2079" s="1" t="str">
        <f>IF(Table1[[#This Row],[Column1]]="","",VLOOKUP(A2079,COPOMs!B:E,4)+prêmio_de_risco)</f>
        <v/>
      </c>
      <c r="F2079" s="3" t="str">
        <f>IF(Table1[[#This Row],[Tesouro Selic: Cenário 1]]="","",(E2079+1)^(1/252))</f>
        <v/>
      </c>
      <c r="G2079" s="2" t="str">
        <f>IF(Table1[[#This Row],[Column4]]="","",(1+G2078)*(F2079)-1)</f>
        <v/>
      </c>
      <c r="H2079" s="1" t="str">
        <f>IF(Table1[[#This Row],[Column1]]="","",VLOOKUP(A2079,COPOMs!B:H,7)+prêmio_de_risco)</f>
        <v/>
      </c>
      <c r="I2079" s="3" t="str">
        <f>IF(Table1[[#This Row],[Tesouro Selic: Cenário 2]]="","",(H2079+1)^(1/252))</f>
        <v/>
      </c>
      <c r="J2079" s="2" t="str">
        <f>IF(Table1[[#This Row],[Column6]]="","",(1+J2078)*(I2079)-1)</f>
        <v/>
      </c>
      <c r="K2079" s="1" t="str">
        <f>IF(Table1[[#This Row],[Column1]]="","",VLOOKUP(A2079,COPOMs!B:K,10)+prêmio_de_risco)</f>
        <v/>
      </c>
      <c r="L2079" s="3" t="str">
        <f>IF(Table1[[#This Row],[Tesouro Selic: Cenário 3]]="","",(K2079+1)^(1/252))</f>
        <v/>
      </c>
      <c r="M2079" s="2" t="str">
        <f>IF(Table1[[#This Row],[Column8]]="","",(1+M2078)*(L2079)-1)</f>
        <v/>
      </c>
    </row>
    <row r="2080" spans="1:13" x14ac:dyDescent="0.25">
      <c r="A2080" s="15" t="str">
        <f t="shared" si="64"/>
        <v/>
      </c>
      <c r="B2080" s="25" t="str">
        <f t="shared" si="65"/>
        <v/>
      </c>
      <c r="C2080" s="3" t="str">
        <f>IF(Table1[[#This Row],[Tesouro Prefixado]]="","",(B2080+1)^(1/252))</f>
        <v/>
      </c>
      <c r="D2080" s="2" t="str">
        <f>IF(Table1[[#This Row],[Column2]]="","",(1+D2079)*(C2080)-1)</f>
        <v/>
      </c>
      <c r="E2080" s="1" t="str">
        <f>IF(Table1[[#This Row],[Column1]]="","",VLOOKUP(A2080,COPOMs!B:E,4)+prêmio_de_risco)</f>
        <v/>
      </c>
      <c r="F2080" s="3" t="str">
        <f>IF(Table1[[#This Row],[Tesouro Selic: Cenário 1]]="","",(E2080+1)^(1/252))</f>
        <v/>
      </c>
      <c r="G2080" s="2" t="str">
        <f>IF(Table1[[#This Row],[Column4]]="","",(1+G2079)*(F2080)-1)</f>
        <v/>
      </c>
      <c r="H2080" s="1" t="str">
        <f>IF(Table1[[#This Row],[Column1]]="","",VLOOKUP(A2080,COPOMs!B:H,7)+prêmio_de_risco)</f>
        <v/>
      </c>
      <c r="I2080" s="3" t="str">
        <f>IF(Table1[[#This Row],[Tesouro Selic: Cenário 2]]="","",(H2080+1)^(1/252))</f>
        <v/>
      </c>
      <c r="J2080" s="2" t="str">
        <f>IF(Table1[[#This Row],[Column6]]="","",(1+J2079)*(I2080)-1)</f>
        <v/>
      </c>
      <c r="K2080" s="1" t="str">
        <f>IF(Table1[[#This Row],[Column1]]="","",VLOOKUP(A2080,COPOMs!B:K,10)+prêmio_de_risco)</f>
        <v/>
      </c>
      <c r="L2080" s="3" t="str">
        <f>IF(Table1[[#This Row],[Tesouro Selic: Cenário 3]]="","",(K2080+1)^(1/252))</f>
        <v/>
      </c>
      <c r="M2080" s="2" t="str">
        <f>IF(Table1[[#This Row],[Column8]]="","",(1+M2079)*(L2080)-1)</f>
        <v/>
      </c>
    </row>
    <row r="2081" spans="1:13" x14ac:dyDescent="0.25">
      <c r="A2081" s="15" t="str">
        <f t="shared" si="64"/>
        <v/>
      </c>
      <c r="B2081" s="25" t="str">
        <f t="shared" si="65"/>
        <v/>
      </c>
      <c r="C2081" s="3" t="str">
        <f>IF(Table1[[#This Row],[Tesouro Prefixado]]="","",(B2081+1)^(1/252))</f>
        <v/>
      </c>
      <c r="D2081" s="2" t="str">
        <f>IF(Table1[[#This Row],[Column2]]="","",(1+D2080)*(C2081)-1)</f>
        <v/>
      </c>
      <c r="E2081" s="1" t="str">
        <f>IF(Table1[[#This Row],[Column1]]="","",VLOOKUP(A2081,COPOMs!B:E,4)+prêmio_de_risco)</f>
        <v/>
      </c>
      <c r="F2081" s="3" t="str">
        <f>IF(Table1[[#This Row],[Tesouro Selic: Cenário 1]]="","",(E2081+1)^(1/252))</f>
        <v/>
      </c>
      <c r="G2081" s="2" t="str">
        <f>IF(Table1[[#This Row],[Column4]]="","",(1+G2080)*(F2081)-1)</f>
        <v/>
      </c>
      <c r="H2081" s="1" t="str">
        <f>IF(Table1[[#This Row],[Column1]]="","",VLOOKUP(A2081,COPOMs!B:H,7)+prêmio_de_risco)</f>
        <v/>
      </c>
      <c r="I2081" s="3" t="str">
        <f>IF(Table1[[#This Row],[Tesouro Selic: Cenário 2]]="","",(H2081+1)^(1/252))</f>
        <v/>
      </c>
      <c r="J2081" s="2" t="str">
        <f>IF(Table1[[#This Row],[Column6]]="","",(1+J2080)*(I2081)-1)</f>
        <v/>
      </c>
      <c r="K2081" s="1" t="str">
        <f>IF(Table1[[#This Row],[Column1]]="","",VLOOKUP(A2081,COPOMs!B:K,10)+prêmio_de_risco)</f>
        <v/>
      </c>
      <c r="L2081" s="3" t="str">
        <f>IF(Table1[[#This Row],[Tesouro Selic: Cenário 3]]="","",(K2081+1)^(1/252))</f>
        <v/>
      </c>
      <c r="M2081" s="2" t="str">
        <f>IF(Table1[[#This Row],[Column8]]="","",(1+M2080)*(L2081)-1)</f>
        <v/>
      </c>
    </row>
    <row r="2082" spans="1:13" x14ac:dyDescent="0.25">
      <c r="A2082" s="15" t="str">
        <f t="shared" si="64"/>
        <v/>
      </c>
      <c r="B2082" s="25" t="str">
        <f t="shared" si="65"/>
        <v/>
      </c>
      <c r="C2082" s="3" t="str">
        <f>IF(Table1[[#This Row],[Tesouro Prefixado]]="","",(B2082+1)^(1/252))</f>
        <v/>
      </c>
      <c r="D2082" s="2" t="str">
        <f>IF(Table1[[#This Row],[Column2]]="","",(1+D2081)*(C2082)-1)</f>
        <v/>
      </c>
      <c r="E2082" s="1" t="str">
        <f>IF(Table1[[#This Row],[Column1]]="","",VLOOKUP(A2082,COPOMs!B:E,4)+prêmio_de_risco)</f>
        <v/>
      </c>
      <c r="F2082" s="3" t="str">
        <f>IF(Table1[[#This Row],[Tesouro Selic: Cenário 1]]="","",(E2082+1)^(1/252))</f>
        <v/>
      </c>
      <c r="G2082" s="2" t="str">
        <f>IF(Table1[[#This Row],[Column4]]="","",(1+G2081)*(F2082)-1)</f>
        <v/>
      </c>
      <c r="H2082" s="1" t="str">
        <f>IF(Table1[[#This Row],[Column1]]="","",VLOOKUP(A2082,COPOMs!B:H,7)+prêmio_de_risco)</f>
        <v/>
      </c>
      <c r="I2082" s="3" t="str">
        <f>IF(Table1[[#This Row],[Tesouro Selic: Cenário 2]]="","",(H2082+1)^(1/252))</f>
        <v/>
      </c>
      <c r="J2082" s="2" t="str">
        <f>IF(Table1[[#This Row],[Column6]]="","",(1+J2081)*(I2082)-1)</f>
        <v/>
      </c>
      <c r="K2082" s="1" t="str">
        <f>IF(Table1[[#This Row],[Column1]]="","",VLOOKUP(A2082,COPOMs!B:K,10)+prêmio_de_risco)</f>
        <v/>
      </c>
      <c r="L2082" s="3" t="str">
        <f>IF(Table1[[#This Row],[Tesouro Selic: Cenário 3]]="","",(K2082+1)^(1/252))</f>
        <v/>
      </c>
      <c r="M2082" s="2" t="str">
        <f>IF(Table1[[#This Row],[Column8]]="","",(1+M2081)*(L2082)-1)</f>
        <v/>
      </c>
    </row>
    <row r="2083" spans="1:13" x14ac:dyDescent="0.25">
      <c r="A2083" s="15" t="str">
        <f t="shared" si="64"/>
        <v/>
      </c>
      <c r="B2083" s="25" t="str">
        <f t="shared" si="65"/>
        <v/>
      </c>
      <c r="C2083" s="3" t="str">
        <f>IF(Table1[[#This Row],[Tesouro Prefixado]]="","",(B2083+1)^(1/252))</f>
        <v/>
      </c>
      <c r="D2083" s="2" t="str">
        <f>IF(Table1[[#This Row],[Column2]]="","",(1+D2082)*(C2083)-1)</f>
        <v/>
      </c>
      <c r="E2083" s="1" t="str">
        <f>IF(Table1[[#This Row],[Column1]]="","",VLOOKUP(A2083,COPOMs!B:E,4)+prêmio_de_risco)</f>
        <v/>
      </c>
      <c r="F2083" s="3" t="str">
        <f>IF(Table1[[#This Row],[Tesouro Selic: Cenário 1]]="","",(E2083+1)^(1/252))</f>
        <v/>
      </c>
      <c r="G2083" s="2" t="str">
        <f>IF(Table1[[#This Row],[Column4]]="","",(1+G2082)*(F2083)-1)</f>
        <v/>
      </c>
      <c r="H2083" s="1" t="str">
        <f>IF(Table1[[#This Row],[Column1]]="","",VLOOKUP(A2083,COPOMs!B:H,7)+prêmio_de_risco)</f>
        <v/>
      </c>
      <c r="I2083" s="3" t="str">
        <f>IF(Table1[[#This Row],[Tesouro Selic: Cenário 2]]="","",(H2083+1)^(1/252))</f>
        <v/>
      </c>
      <c r="J2083" s="2" t="str">
        <f>IF(Table1[[#This Row],[Column6]]="","",(1+J2082)*(I2083)-1)</f>
        <v/>
      </c>
      <c r="K2083" s="1" t="str">
        <f>IF(Table1[[#This Row],[Column1]]="","",VLOOKUP(A2083,COPOMs!B:K,10)+prêmio_de_risco)</f>
        <v/>
      </c>
      <c r="L2083" s="3" t="str">
        <f>IF(Table1[[#This Row],[Tesouro Selic: Cenário 3]]="","",(K2083+1)^(1/252))</f>
        <v/>
      </c>
      <c r="M2083" s="2" t="str">
        <f>IF(Table1[[#This Row],[Column8]]="","",(1+M2082)*(L2083)-1)</f>
        <v/>
      </c>
    </row>
    <row r="2084" spans="1:13" x14ac:dyDescent="0.25">
      <c r="A2084" s="15" t="str">
        <f t="shared" si="64"/>
        <v/>
      </c>
      <c r="B2084" s="25" t="str">
        <f t="shared" si="65"/>
        <v/>
      </c>
      <c r="C2084" s="3" t="str">
        <f>IF(Table1[[#This Row],[Tesouro Prefixado]]="","",(B2084+1)^(1/252))</f>
        <v/>
      </c>
      <c r="D2084" s="2" t="str">
        <f>IF(Table1[[#This Row],[Column2]]="","",(1+D2083)*(C2084)-1)</f>
        <v/>
      </c>
      <c r="E2084" s="1" t="str">
        <f>IF(Table1[[#This Row],[Column1]]="","",VLOOKUP(A2084,COPOMs!B:E,4)+prêmio_de_risco)</f>
        <v/>
      </c>
      <c r="F2084" s="3" t="str">
        <f>IF(Table1[[#This Row],[Tesouro Selic: Cenário 1]]="","",(E2084+1)^(1/252))</f>
        <v/>
      </c>
      <c r="G2084" s="2" t="str">
        <f>IF(Table1[[#This Row],[Column4]]="","",(1+G2083)*(F2084)-1)</f>
        <v/>
      </c>
      <c r="H2084" s="1" t="str">
        <f>IF(Table1[[#This Row],[Column1]]="","",VLOOKUP(A2084,COPOMs!B:H,7)+prêmio_de_risco)</f>
        <v/>
      </c>
      <c r="I2084" s="3" t="str">
        <f>IF(Table1[[#This Row],[Tesouro Selic: Cenário 2]]="","",(H2084+1)^(1/252))</f>
        <v/>
      </c>
      <c r="J2084" s="2" t="str">
        <f>IF(Table1[[#This Row],[Column6]]="","",(1+J2083)*(I2084)-1)</f>
        <v/>
      </c>
      <c r="K2084" s="1" t="str">
        <f>IF(Table1[[#This Row],[Column1]]="","",VLOOKUP(A2084,COPOMs!B:K,10)+prêmio_de_risco)</f>
        <v/>
      </c>
      <c r="L2084" s="3" t="str">
        <f>IF(Table1[[#This Row],[Tesouro Selic: Cenário 3]]="","",(K2084+1)^(1/252))</f>
        <v/>
      </c>
      <c r="M2084" s="2" t="str">
        <f>IF(Table1[[#This Row],[Column8]]="","",(1+M2083)*(L2084)-1)</f>
        <v/>
      </c>
    </row>
    <row r="2085" spans="1:13" x14ac:dyDescent="0.25">
      <c r="A2085" s="15" t="str">
        <f t="shared" si="64"/>
        <v/>
      </c>
      <c r="B2085" s="25" t="str">
        <f t="shared" si="65"/>
        <v/>
      </c>
      <c r="C2085" s="3" t="str">
        <f>IF(Table1[[#This Row],[Tesouro Prefixado]]="","",(B2085+1)^(1/252))</f>
        <v/>
      </c>
      <c r="D2085" s="2" t="str">
        <f>IF(Table1[[#This Row],[Column2]]="","",(1+D2084)*(C2085)-1)</f>
        <v/>
      </c>
      <c r="E2085" s="1" t="str">
        <f>IF(Table1[[#This Row],[Column1]]="","",VLOOKUP(A2085,COPOMs!B:E,4)+prêmio_de_risco)</f>
        <v/>
      </c>
      <c r="F2085" s="3" t="str">
        <f>IF(Table1[[#This Row],[Tesouro Selic: Cenário 1]]="","",(E2085+1)^(1/252))</f>
        <v/>
      </c>
      <c r="G2085" s="2" t="str">
        <f>IF(Table1[[#This Row],[Column4]]="","",(1+G2084)*(F2085)-1)</f>
        <v/>
      </c>
      <c r="H2085" s="1" t="str">
        <f>IF(Table1[[#This Row],[Column1]]="","",VLOOKUP(A2085,COPOMs!B:H,7)+prêmio_de_risco)</f>
        <v/>
      </c>
      <c r="I2085" s="3" t="str">
        <f>IF(Table1[[#This Row],[Tesouro Selic: Cenário 2]]="","",(H2085+1)^(1/252))</f>
        <v/>
      </c>
      <c r="J2085" s="2" t="str">
        <f>IF(Table1[[#This Row],[Column6]]="","",(1+J2084)*(I2085)-1)</f>
        <v/>
      </c>
      <c r="K2085" s="1" t="str">
        <f>IF(Table1[[#This Row],[Column1]]="","",VLOOKUP(A2085,COPOMs!B:K,10)+prêmio_de_risco)</f>
        <v/>
      </c>
      <c r="L2085" s="3" t="str">
        <f>IF(Table1[[#This Row],[Tesouro Selic: Cenário 3]]="","",(K2085+1)^(1/252))</f>
        <v/>
      </c>
      <c r="M2085" s="2" t="str">
        <f>IF(Table1[[#This Row],[Column8]]="","",(1+M2084)*(L2085)-1)</f>
        <v/>
      </c>
    </row>
    <row r="2086" spans="1:13" x14ac:dyDescent="0.25">
      <c r="A2086" s="15" t="str">
        <f t="shared" si="64"/>
        <v/>
      </c>
      <c r="B2086" s="25" t="str">
        <f t="shared" si="65"/>
        <v/>
      </c>
      <c r="C2086" s="3" t="str">
        <f>IF(Table1[[#This Row],[Tesouro Prefixado]]="","",(B2086+1)^(1/252))</f>
        <v/>
      </c>
      <c r="D2086" s="2" t="str">
        <f>IF(Table1[[#This Row],[Column2]]="","",(1+D2085)*(C2086)-1)</f>
        <v/>
      </c>
      <c r="E2086" s="1" t="str">
        <f>IF(Table1[[#This Row],[Column1]]="","",VLOOKUP(A2086,COPOMs!B:E,4)+prêmio_de_risco)</f>
        <v/>
      </c>
      <c r="F2086" s="3" t="str">
        <f>IF(Table1[[#This Row],[Tesouro Selic: Cenário 1]]="","",(E2086+1)^(1/252))</f>
        <v/>
      </c>
      <c r="G2086" s="2" t="str">
        <f>IF(Table1[[#This Row],[Column4]]="","",(1+G2085)*(F2086)-1)</f>
        <v/>
      </c>
      <c r="H2086" s="1" t="str">
        <f>IF(Table1[[#This Row],[Column1]]="","",VLOOKUP(A2086,COPOMs!B:H,7)+prêmio_de_risco)</f>
        <v/>
      </c>
      <c r="I2086" s="3" t="str">
        <f>IF(Table1[[#This Row],[Tesouro Selic: Cenário 2]]="","",(H2086+1)^(1/252))</f>
        <v/>
      </c>
      <c r="J2086" s="2" t="str">
        <f>IF(Table1[[#This Row],[Column6]]="","",(1+J2085)*(I2086)-1)</f>
        <v/>
      </c>
      <c r="K2086" s="1" t="str">
        <f>IF(Table1[[#This Row],[Column1]]="","",VLOOKUP(A2086,COPOMs!B:K,10)+prêmio_de_risco)</f>
        <v/>
      </c>
      <c r="L2086" s="3" t="str">
        <f>IF(Table1[[#This Row],[Tesouro Selic: Cenário 3]]="","",(K2086+1)^(1/252))</f>
        <v/>
      </c>
      <c r="M2086" s="2" t="str">
        <f>IF(Table1[[#This Row],[Column8]]="","",(1+M2085)*(L2086)-1)</f>
        <v/>
      </c>
    </row>
    <row r="2087" spans="1:13" x14ac:dyDescent="0.25">
      <c r="A2087" s="15" t="str">
        <f t="shared" si="64"/>
        <v/>
      </c>
      <c r="B2087" s="25" t="str">
        <f t="shared" si="65"/>
        <v/>
      </c>
      <c r="C2087" s="3" t="str">
        <f>IF(Table1[[#This Row],[Tesouro Prefixado]]="","",(B2087+1)^(1/252))</f>
        <v/>
      </c>
      <c r="D2087" s="2" t="str">
        <f>IF(Table1[[#This Row],[Column2]]="","",(1+D2086)*(C2087)-1)</f>
        <v/>
      </c>
      <c r="E2087" s="1" t="str">
        <f>IF(Table1[[#This Row],[Column1]]="","",VLOOKUP(A2087,COPOMs!B:E,4)+prêmio_de_risco)</f>
        <v/>
      </c>
      <c r="F2087" s="3" t="str">
        <f>IF(Table1[[#This Row],[Tesouro Selic: Cenário 1]]="","",(E2087+1)^(1/252))</f>
        <v/>
      </c>
      <c r="G2087" s="2" t="str">
        <f>IF(Table1[[#This Row],[Column4]]="","",(1+G2086)*(F2087)-1)</f>
        <v/>
      </c>
      <c r="H2087" s="1" t="str">
        <f>IF(Table1[[#This Row],[Column1]]="","",VLOOKUP(A2087,COPOMs!B:H,7)+prêmio_de_risco)</f>
        <v/>
      </c>
      <c r="I2087" s="3" t="str">
        <f>IF(Table1[[#This Row],[Tesouro Selic: Cenário 2]]="","",(H2087+1)^(1/252))</f>
        <v/>
      </c>
      <c r="J2087" s="2" t="str">
        <f>IF(Table1[[#This Row],[Column6]]="","",(1+J2086)*(I2087)-1)</f>
        <v/>
      </c>
      <c r="K2087" s="1" t="str">
        <f>IF(Table1[[#This Row],[Column1]]="","",VLOOKUP(A2087,COPOMs!B:K,10)+prêmio_de_risco)</f>
        <v/>
      </c>
      <c r="L2087" s="3" t="str">
        <f>IF(Table1[[#This Row],[Tesouro Selic: Cenário 3]]="","",(K2087+1)^(1/252))</f>
        <v/>
      </c>
      <c r="M2087" s="2" t="str">
        <f>IF(Table1[[#This Row],[Column8]]="","",(1+M2086)*(L2087)-1)</f>
        <v/>
      </c>
    </row>
    <row r="2088" spans="1:13" x14ac:dyDescent="0.25">
      <c r="A2088" s="15" t="str">
        <f t="shared" si="64"/>
        <v/>
      </c>
      <c r="B2088" s="25" t="str">
        <f t="shared" si="65"/>
        <v/>
      </c>
      <c r="C2088" s="3" t="str">
        <f>IF(Table1[[#This Row],[Tesouro Prefixado]]="","",(B2088+1)^(1/252))</f>
        <v/>
      </c>
      <c r="D2088" s="2" t="str">
        <f>IF(Table1[[#This Row],[Column2]]="","",(1+D2087)*(C2088)-1)</f>
        <v/>
      </c>
      <c r="E2088" s="1" t="str">
        <f>IF(Table1[[#This Row],[Column1]]="","",VLOOKUP(A2088,COPOMs!B:E,4)+prêmio_de_risco)</f>
        <v/>
      </c>
      <c r="F2088" s="3" t="str">
        <f>IF(Table1[[#This Row],[Tesouro Selic: Cenário 1]]="","",(E2088+1)^(1/252))</f>
        <v/>
      </c>
      <c r="G2088" s="2" t="str">
        <f>IF(Table1[[#This Row],[Column4]]="","",(1+G2087)*(F2088)-1)</f>
        <v/>
      </c>
      <c r="H2088" s="1" t="str">
        <f>IF(Table1[[#This Row],[Column1]]="","",VLOOKUP(A2088,COPOMs!B:H,7)+prêmio_de_risco)</f>
        <v/>
      </c>
      <c r="I2088" s="3" t="str">
        <f>IF(Table1[[#This Row],[Tesouro Selic: Cenário 2]]="","",(H2088+1)^(1/252))</f>
        <v/>
      </c>
      <c r="J2088" s="2" t="str">
        <f>IF(Table1[[#This Row],[Column6]]="","",(1+J2087)*(I2088)-1)</f>
        <v/>
      </c>
      <c r="K2088" s="1" t="str">
        <f>IF(Table1[[#This Row],[Column1]]="","",VLOOKUP(A2088,COPOMs!B:K,10)+prêmio_de_risco)</f>
        <v/>
      </c>
      <c r="L2088" s="3" t="str">
        <f>IF(Table1[[#This Row],[Tesouro Selic: Cenário 3]]="","",(K2088+1)^(1/252))</f>
        <v/>
      </c>
      <c r="M2088" s="2" t="str">
        <f>IF(Table1[[#This Row],[Column8]]="","",(1+M2087)*(L2088)-1)</f>
        <v/>
      </c>
    </row>
    <row r="2089" spans="1:13" x14ac:dyDescent="0.25">
      <c r="A2089" s="15" t="str">
        <f t="shared" si="64"/>
        <v/>
      </c>
      <c r="B2089" s="25" t="str">
        <f t="shared" si="65"/>
        <v/>
      </c>
      <c r="C2089" s="3" t="str">
        <f>IF(Table1[[#This Row],[Tesouro Prefixado]]="","",(B2089+1)^(1/252))</f>
        <v/>
      </c>
      <c r="D2089" s="2" t="str">
        <f>IF(Table1[[#This Row],[Column2]]="","",(1+D2088)*(C2089)-1)</f>
        <v/>
      </c>
      <c r="E2089" s="1" t="str">
        <f>IF(Table1[[#This Row],[Column1]]="","",VLOOKUP(A2089,COPOMs!B:E,4)+prêmio_de_risco)</f>
        <v/>
      </c>
      <c r="F2089" s="3" t="str">
        <f>IF(Table1[[#This Row],[Tesouro Selic: Cenário 1]]="","",(E2089+1)^(1/252))</f>
        <v/>
      </c>
      <c r="G2089" s="2" t="str">
        <f>IF(Table1[[#This Row],[Column4]]="","",(1+G2088)*(F2089)-1)</f>
        <v/>
      </c>
      <c r="H2089" s="1" t="str">
        <f>IF(Table1[[#This Row],[Column1]]="","",VLOOKUP(A2089,COPOMs!B:H,7)+prêmio_de_risco)</f>
        <v/>
      </c>
      <c r="I2089" s="3" t="str">
        <f>IF(Table1[[#This Row],[Tesouro Selic: Cenário 2]]="","",(H2089+1)^(1/252))</f>
        <v/>
      </c>
      <c r="J2089" s="2" t="str">
        <f>IF(Table1[[#This Row],[Column6]]="","",(1+J2088)*(I2089)-1)</f>
        <v/>
      </c>
      <c r="K2089" s="1" t="str">
        <f>IF(Table1[[#This Row],[Column1]]="","",VLOOKUP(A2089,COPOMs!B:K,10)+prêmio_de_risco)</f>
        <v/>
      </c>
      <c r="L2089" s="3" t="str">
        <f>IF(Table1[[#This Row],[Tesouro Selic: Cenário 3]]="","",(K2089+1)^(1/252))</f>
        <v/>
      </c>
      <c r="M2089" s="2" t="str">
        <f>IF(Table1[[#This Row],[Column8]]="","",(1+M2088)*(L2089)-1)</f>
        <v/>
      </c>
    </row>
    <row r="2090" spans="1:13" x14ac:dyDescent="0.25">
      <c r="A2090" s="15" t="str">
        <f t="shared" si="64"/>
        <v/>
      </c>
      <c r="B2090" s="25" t="str">
        <f t="shared" si="65"/>
        <v/>
      </c>
      <c r="C2090" s="3" t="str">
        <f>IF(Table1[[#This Row],[Tesouro Prefixado]]="","",(B2090+1)^(1/252))</f>
        <v/>
      </c>
      <c r="D2090" s="2" t="str">
        <f>IF(Table1[[#This Row],[Column2]]="","",(1+D2089)*(C2090)-1)</f>
        <v/>
      </c>
      <c r="E2090" s="1" t="str">
        <f>IF(Table1[[#This Row],[Column1]]="","",VLOOKUP(A2090,COPOMs!B:E,4)+prêmio_de_risco)</f>
        <v/>
      </c>
      <c r="F2090" s="3" t="str">
        <f>IF(Table1[[#This Row],[Tesouro Selic: Cenário 1]]="","",(E2090+1)^(1/252))</f>
        <v/>
      </c>
      <c r="G2090" s="2" t="str">
        <f>IF(Table1[[#This Row],[Column4]]="","",(1+G2089)*(F2090)-1)</f>
        <v/>
      </c>
      <c r="H2090" s="1" t="str">
        <f>IF(Table1[[#This Row],[Column1]]="","",VLOOKUP(A2090,COPOMs!B:H,7)+prêmio_de_risco)</f>
        <v/>
      </c>
      <c r="I2090" s="3" t="str">
        <f>IF(Table1[[#This Row],[Tesouro Selic: Cenário 2]]="","",(H2090+1)^(1/252))</f>
        <v/>
      </c>
      <c r="J2090" s="2" t="str">
        <f>IF(Table1[[#This Row],[Column6]]="","",(1+J2089)*(I2090)-1)</f>
        <v/>
      </c>
      <c r="K2090" s="1" t="str">
        <f>IF(Table1[[#This Row],[Column1]]="","",VLOOKUP(A2090,COPOMs!B:K,10)+prêmio_de_risco)</f>
        <v/>
      </c>
      <c r="L2090" s="3" t="str">
        <f>IF(Table1[[#This Row],[Tesouro Selic: Cenário 3]]="","",(K2090+1)^(1/252))</f>
        <v/>
      </c>
      <c r="M2090" s="2" t="str">
        <f>IF(Table1[[#This Row],[Column8]]="","",(1+M2089)*(L2090)-1)</f>
        <v/>
      </c>
    </row>
    <row r="2091" spans="1:13" x14ac:dyDescent="0.25">
      <c r="A2091" s="15" t="str">
        <f t="shared" si="64"/>
        <v/>
      </c>
      <c r="B2091" s="25" t="str">
        <f t="shared" si="65"/>
        <v/>
      </c>
      <c r="C2091" s="3" t="str">
        <f>IF(Table1[[#This Row],[Tesouro Prefixado]]="","",(B2091+1)^(1/252))</f>
        <v/>
      </c>
      <c r="D2091" s="2" t="str">
        <f>IF(Table1[[#This Row],[Column2]]="","",(1+D2090)*(C2091)-1)</f>
        <v/>
      </c>
      <c r="E2091" s="1" t="str">
        <f>IF(Table1[[#This Row],[Column1]]="","",VLOOKUP(A2091,COPOMs!B:E,4)+prêmio_de_risco)</f>
        <v/>
      </c>
      <c r="F2091" s="3" t="str">
        <f>IF(Table1[[#This Row],[Tesouro Selic: Cenário 1]]="","",(E2091+1)^(1/252))</f>
        <v/>
      </c>
      <c r="G2091" s="2" t="str">
        <f>IF(Table1[[#This Row],[Column4]]="","",(1+G2090)*(F2091)-1)</f>
        <v/>
      </c>
      <c r="H2091" s="1" t="str">
        <f>IF(Table1[[#This Row],[Column1]]="","",VLOOKUP(A2091,COPOMs!B:H,7)+prêmio_de_risco)</f>
        <v/>
      </c>
      <c r="I2091" s="3" t="str">
        <f>IF(Table1[[#This Row],[Tesouro Selic: Cenário 2]]="","",(H2091+1)^(1/252))</f>
        <v/>
      </c>
      <c r="J2091" s="2" t="str">
        <f>IF(Table1[[#This Row],[Column6]]="","",(1+J2090)*(I2091)-1)</f>
        <v/>
      </c>
      <c r="K2091" s="1" t="str">
        <f>IF(Table1[[#This Row],[Column1]]="","",VLOOKUP(A2091,COPOMs!B:K,10)+prêmio_de_risco)</f>
        <v/>
      </c>
      <c r="L2091" s="3" t="str">
        <f>IF(Table1[[#This Row],[Tesouro Selic: Cenário 3]]="","",(K2091+1)^(1/252))</f>
        <v/>
      </c>
      <c r="M2091" s="2" t="str">
        <f>IF(Table1[[#This Row],[Column8]]="","",(1+M2090)*(L2091)-1)</f>
        <v/>
      </c>
    </row>
    <row r="2092" spans="1:13" x14ac:dyDescent="0.25">
      <c r="A2092" s="15" t="str">
        <f t="shared" si="64"/>
        <v/>
      </c>
      <c r="B2092" s="25" t="str">
        <f t="shared" si="65"/>
        <v/>
      </c>
      <c r="C2092" s="3" t="str">
        <f>IF(Table1[[#This Row],[Tesouro Prefixado]]="","",(B2092+1)^(1/252))</f>
        <v/>
      </c>
      <c r="D2092" s="2" t="str">
        <f>IF(Table1[[#This Row],[Column2]]="","",(1+D2091)*(C2092)-1)</f>
        <v/>
      </c>
      <c r="E2092" s="1" t="str">
        <f>IF(Table1[[#This Row],[Column1]]="","",VLOOKUP(A2092,COPOMs!B:E,4)+prêmio_de_risco)</f>
        <v/>
      </c>
      <c r="F2092" s="3" t="str">
        <f>IF(Table1[[#This Row],[Tesouro Selic: Cenário 1]]="","",(E2092+1)^(1/252))</f>
        <v/>
      </c>
      <c r="G2092" s="2" t="str">
        <f>IF(Table1[[#This Row],[Column4]]="","",(1+G2091)*(F2092)-1)</f>
        <v/>
      </c>
      <c r="H2092" s="1" t="str">
        <f>IF(Table1[[#This Row],[Column1]]="","",VLOOKUP(A2092,COPOMs!B:H,7)+prêmio_de_risco)</f>
        <v/>
      </c>
      <c r="I2092" s="3" t="str">
        <f>IF(Table1[[#This Row],[Tesouro Selic: Cenário 2]]="","",(H2092+1)^(1/252))</f>
        <v/>
      </c>
      <c r="J2092" s="2" t="str">
        <f>IF(Table1[[#This Row],[Column6]]="","",(1+J2091)*(I2092)-1)</f>
        <v/>
      </c>
      <c r="K2092" s="1" t="str">
        <f>IF(Table1[[#This Row],[Column1]]="","",VLOOKUP(A2092,COPOMs!B:K,10)+prêmio_de_risco)</f>
        <v/>
      </c>
      <c r="L2092" s="3" t="str">
        <f>IF(Table1[[#This Row],[Tesouro Selic: Cenário 3]]="","",(K2092+1)^(1/252))</f>
        <v/>
      </c>
      <c r="M2092" s="2" t="str">
        <f>IF(Table1[[#This Row],[Column8]]="","",(1+M2091)*(L2092)-1)</f>
        <v/>
      </c>
    </row>
    <row r="2093" spans="1:13" x14ac:dyDescent="0.25">
      <c r="A2093" s="15" t="str">
        <f t="shared" si="64"/>
        <v/>
      </c>
      <c r="B2093" s="25" t="str">
        <f t="shared" si="65"/>
        <v/>
      </c>
      <c r="C2093" s="3" t="str">
        <f>IF(Table1[[#This Row],[Tesouro Prefixado]]="","",(B2093+1)^(1/252))</f>
        <v/>
      </c>
      <c r="D2093" s="2" t="str">
        <f>IF(Table1[[#This Row],[Column2]]="","",(1+D2092)*(C2093)-1)</f>
        <v/>
      </c>
      <c r="E2093" s="1" t="str">
        <f>IF(Table1[[#This Row],[Column1]]="","",VLOOKUP(A2093,COPOMs!B:E,4)+prêmio_de_risco)</f>
        <v/>
      </c>
      <c r="F2093" s="3" t="str">
        <f>IF(Table1[[#This Row],[Tesouro Selic: Cenário 1]]="","",(E2093+1)^(1/252))</f>
        <v/>
      </c>
      <c r="G2093" s="2" t="str">
        <f>IF(Table1[[#This Row],[Column4]]="","",(1+G2092)*(F2093)-1)</f>
        <v/>
      </c>
      <c r="H2093" s="1" t="str">
        <f>IF(Table1[[#This Row],[Column1]]="","",VLOOKUP(A2093,COPOMs!B:H,7)+prêmio_de_risco)</f>
        <v/>
      </c>
      <c r="I2093" s="3" t="str">
        <f>IF(Table1[[#This Row],[Tesouro Selic: Cenário 2]]="","",(H2093+1)^(1/252))</f>
        <v/>
      </c>
      <c r="J2093" s="2" t="str">
        <f>IF(Table1[[#This Row],[Column6]]="","",(1+J2092)*(I2093)-1)</f>
        <v/>
      </c>
      <c r="K2093" s="1" t="str">
        <f>IF(Table1[[#This Row],[Column1]]="","",VLOOKUP(A2093,COPOMs!B:K,10)+prêmio_de_risco)</f>
        <v/>
      </c>
      <c r="L2093" s="3" t="str">
        <f>IF(Table1[[#This Row],[Tesouro Selic: Cenário 3]]="","",(K2093+1)^(1/252))</f>
        <v/>
      </c>
      <c r="M2093" s="2" t="str">
        <f>IF(Table1[[#This Row],[Column8]]="","",(1+M2092)*(L2093)-1)</f>
        <v/>
      </c>
    </row>
    <row r="2094" spans="1:13" x14ac:dyDescent="0.25">
      <c r="A2094" s="15" t="str">
        <f t="shared" si="64"/>
        <v/>
      </c>
      <c r="B2094" s="25" t="str">
        <f t="shared" si="65"/>
        <v/>
      </c>
      <c r="C2094" s="3" t="str">
        <f>IF(Table1[[#This Row],[Tesouro Prefixado]]="","",(B2094+1)^(1/252))</f>
        <v/>
      </c>
      <c r="D2094" s="2" t="str">
        <f>IF(Table1[[#This Row],[Column2]]="","",(1+D2093)*(C2094)-1)</f>
        <v/>
      </c>
      <c r="E2094" s="1" t="str">
        <f>IF(Table1[[#This Row],[Column1]]="","",VLOOKUP(A2094,COPOMs!B:E,4)+prêmio_de_risco)</f>
        <v/>
      </c>
      <c r="F2094" s="3" t="str">
        <f>IF(Table1[[#This Row],[Tesouro Selic: Cenário 1]]="","",(E2094+1)^(1/252))</f>
        <v/>
      </c>
      <c r="G2094" s="2" t="str">
        <f>IF(Table1[[#This Row],[Column4]]="","",(1+G2093)*(F2094)-1)</f>
        <v/>
      </c>
      <c r="H2094" s="1" t="str">
        <f>IF(Table1[[#This Row],[Column1]]="","",VLOOKUP(A2094,COPOMs!B:H,7)+prêmio_de_risco)</f>
        <v/>
      </c>
      <c r="I2094" s="3" t="str">
        <f>IF(Table1[[#This Row],[Tesouro Selic: Cenário 2]]="","",(H2094+1)^(1/252))</f>
        <v/>
      </c>
      <c r="J2094" s="2" t="str">
        <f>IF(Table1[[#This Row],[Column6]]="","",(1+J2093)*(I2094)-1)</f>
        <v/>
      </c>
      <c r="K2094" s="1" t="str">
        <f>IF(Table1[[#This Row],[Column1]]="","",VLOOKUP(A2094,COPOMs!B:K,10)+prêmio_de_risco)</f>
        <v/>
      </c>
      <c r="L2094" s="3" t="str">
        <f>IF(Table1[[#This Row],[Tesouro Selic: Cenário 3]]="","",(K2094+1)^(1/252))</f>
        <v/>
      </c>
      <c r="M2094" s="2" t="str">
        <f>IF(Table1[[#This Row],[Column8]]="","",(1+M2093)*(L2094)-1)</f>
        <v/>
      </c>
    </row>
    <row r="2095" spans="1:13" x14ac:dyDescent="0.25">
      <c r="A2095" s="15" t="str">
        <f t="shared" si="64"/>
        <v/>
      </c>
      <c r="B2095" s="25" t="str">
        <f t="shared" si="65"/>
        <v/>
      </c>
      <c r="C2095" s="3" t="str">
        <f>IF(Table1[[#This Row],[Tesouro Prefixado]]="","",(B2095+1)^(1/252))</f>
        <v/>
      </c>
      <c r="D2095" s="2" t="str">
        <f>IF(Table1[[#This Row],[Column2]]="","",(1+D2094)*(C2095)-1)</f>
        <v/>
      </c>
      <c r="E2095" s="1" t="str">
        <f>IF(Table1[[#This Row],[Column1]]="","",VLOOKUP(A2095,COPOMs!B:E,4)+prêmio_de_risco)</f>
        <v/>
      </c>
      <c r="F2095" s="3" t="str">
        <f>IF(Table1[[#This Row],[Tesouro Selic: Cenário 1]]="","",(E2095+1)^(1/252))</f>
        <v/>
      </c>
      <c r="G2095" s="2" t="str">
        <f>IF(Table1[[#This Row],[Column4]]="","",(1+G2094)*(F2095)-1)</f>
        <v/>
      </c>
      <c r="H2095" s="1" t="str">
        <f>IF(Table1[[#This Row],[Column1]]="","",VLOOKUP(A2095,COPOMs!B:H,7)+prêmio_de_risco)</f>
        <v/>
      </c>
      <c r="I2095" s="3" t="str">
        <f>IF(Table1[[#This Row],[Tesouro Selic: Cenário 2]]="","",(H2095+1)^(1/252))</f>
        <v/>
      </c>
      <c r="J2095" s="2" t="str">
        <f>IF(Table1[[#This Row],[Column6]]="","",(1+J2094)*(I2095)-1)</f>
        <v/>
      </c>
      <c r="K2095" s="1" t="str">
        <f>IF(Table1[[#This Row],[Column1]]="","",VLOOKUP(A2095,COPOMs!B:K,10)+prêmio_de_risco)</f>
        <v/>
      </c>
      <c r="L2095" s="3" t="str">
        <f>IF(Table1[[#This Row],[Tesouro Selic: Cenário 3]]="","",(K2095+1)^(1/252))</f>
        <v/>
      </c>
      <c r="M2095" s="2" t="str">
        <f>IF(Table1[[#This Row],[Column8]]="","",(1+M2094)*(L2095)-1)</f>
        <v/>
      </c>
    </row>
    <row r="2096" spans="1:13" x14ac:dyDescent="0.25">
      <c r="A2096" s="15" t="str">
        <f t="shared" si="64"/>
        <v/>
      </c>
      <c r="B2096" s="25" t="str">
        <f t="shared" si="65"/>
        <v/>
      </c>
      <c r="C2096" s="3" t="str">
        <f>IF(Table1[[#This Row],[Tesouro Prefixado]]="","",(B2096+1)^(1/252))</f>
        <v/>
      </c>
      <c r="D2096" s="2" t="str">
        <f>IF(Table1[[#This Row],[Column2]]="","",(1+D2095)*(C2096)-1)</f>
        <v/>
      </c>
      <c r="E2096" s="1" t="str">
        <f>IF(Table1[[#This Row],[Column1]]="","",VLOOKUP(A2096,COPOMs!B:E,4)+prêmio_de_risco)</f>
        <v/>
      </c>
      <c r="F2096" s="3" t="str">
        <f>IF(Table1[[#This Row],[Tesouro Selic: Cenário 1]]="","",(E2096+1)^(1/252))</f>
        <v/>
      </c>
      <c r="G2096" s="2" t="str">
        <f>IF(Table1[[#This Row],[Column4]]="","",(1+G2095)*(F2096)-1)</f>
        <v/>
      </c>
      <c r="H2096" s="1" t="str">
        <f>IF(Table1[[#This Row],[Column1]]="","",VLOOKUP(A2096,COPOMs!B:H,7)+prêmio_de_risco)</f>
        <v/>
      </c>
      <c r="I2096" s="3" t="str">
        <f>IF(Table1[[#This Row],[Tesouro Selic: Cenário 2]]="","",(H2096+1)^(1/252))</f>
        <v/>
      </c>
      <c r="J2096" s="2" t="str">
        <f>IF(Table1[[#This Row],[Column6]]="","",(1+J2095)*(I2096)-1)</f>
        <v/>
      </c>
      <c r="K2096" s="1" t="str">
        <f>IF(Table1[[#This Row],[Column1]]="","",VLOOKUP(A2096,COPOMs!B:K,10)+prêmio_de_risco)</f>
        <v/>
      </c>
      <c r="L2096" s="3" t="str">
        <f>IF(Table1[[#This Row],[Tesouro Selic: Cenário 3]]="","",(K2096+1)^(1/252))</f>
        <v/>
      </c>
      <c r="M2096" s="2" t="str">
        <f>IF(Table1[[#This Row],[Column8]]="","",(1+M2095)*(L2096)-1)</f>
        <v/>
      </c>
    </row>
    <row r="2097" spans="1:13" x14ac:dyDescent="0.25">
      <c r="A2097" s="15" t="str">
        <f t="shared" si="64"/>
        <v/>
      </c>
      <c r="B2097" s="25" t="str">
        <f t="shared" si="65"/>
        <v/>
      </c>
      <c r="C2097" s="3" t="str">
        <f>IF(Table1[[#This Row],[Tesouro Prefixado]]="","",(B2097+1)^(1/252))</f>
        <v/>
      </c>
      <c r="D2097" s="2" t="str">
        <f>IF(Table1[[#This Row],[Column2]]="","",(1+D2096)*(C2097)-1)</f>
        <v/>
      </c>
      <c r="E2097" s="1" t="str">
        <f>IF(Table1[[#This Row],[Column1]]="","",VLOOKUP(A2097,COPOMs!B:E,4)+prêmio_de_risco)</f>
        <v/>
      </c>
      <c r="F2097" s="3" t="str">
        <f>IF(Table1[[#This Row],[Tesouro Selic: Cenário 1]]="","",(E2097+1)^(1/252))</f>
        <v/>
      </c>
      <c r="G2097" s="2" t="str">
        <f>IF(Table1[[#This Row],[Column4]]="","",(1+G2096)*(F2097)-1)</f>
        <v/>
      </c>
      <c r="H2097" s="1" t="str">
        <f>IF(Table1[[#This Row],[Column1]]="","",VLOOKUP(A2097,COPOMs!B:H,7)+prêmio_de_risco)</f>
        <v/>
      </c>
      <c r="I2097" s="3" t="str">
        <f>IF(Table1[[#This Row],[Tesouro Selic: Cenário 2]]="","",(H2097+1)^(1/252))</f>
        <v/>
      </c>
      <c r="J2097" s="2" t="str">
        <f>IF(Table1[[#This Row],[Column6]]="","",(1+J2096)*(I2097)-1)</f>
        <v/>
      </c>
      <c r="K2097" s="1" t="str">
        <f>IF(Table1[[#This Row],[Column1]]="","",VLOOKUP(A2097,COPOMs!B:K,10)+prêmio_de_risco)</f>
        <v/>
      </c>
      <c r="L2097" s="3" t="str">
        <f>IF(Table1[[#This Row],[Tesouro Selic: Cenário 3]]="","",(K2097+1)^(1/252))</f>
        <v/>
      </c>
      <c r="M2097" s="2" t="str">
        <f>IF(Table1[[#This Row],[Column8]]="","",(1+M2096)*(L2097)-1)</f>
        <v/>
      </c>
    </row>
    <row r="2098" spans="1:13" x14ac:dyDescent="0.25">
      <c r="A2098" s="15" t="str">
        <f t="shared" si="64"/>
        <v/>
      </c>
      <c r="B2098" s="25" t="str">
        <f t="shared" si="65"/>
        <v/>
      </c>
      <c r="C2098" s="3" t="str">
        <f>IF(Table1[[#This Row],[Tesouro Prefixado]]="","",(B2098+1)^(1/252))</f>
        <v/>
      </c>
      <c r="D2098" s="2" t="str">
        <f>IF(Table1[[#This Row],[Column2]]="","",(1+D2097)*(C2098)-1)</f>
        <v/>
      </c>
      <c r="E2098" s="1" t="str">
        <f>IF(Table1[[#This Row],[Column1]]="","",VLOOKUP(A2098,COPOMs!B:E,4)+prêmio_de_risco)</f>
        <v/>
      </c>
      <c r="F2098" s="3" t="str">
        <f>IF(Table1[[#This Row],[Tesouro Selic: Cenário 1]]="","",(E2098+1)^(1/252))</f>
        <v/>
      </c>
      <c r="G2098" s="2" t="str">
        <f>IF(Table1[[#This Row],[Column4]]="","",(1+G2097)*(F2098)-1)</f>
        <v/>
      </c>
      <c r="H2098" s="1" t="str">
        <f>IF(Table1[[#This Row],[Column1]]="","",VLOOKUP(A2098,COPOMs!B:H,7)+prêmio_de_risco)</f>
        <v/>
      </c>
      <c r="I2098" s="3" t="str">
        <f>IF(Table1[[#This Row],[Tesouro Selic: Cenário 2]]="","",(H2098+1)^(1/252))</f>
        <v/>
      </c>
      <c r="J2098" s="2" t="str">
        <f>IF(Table1[[#This Row],[Column6]]="","",(1+J2097)*(I2098)-1)</f>
        <v/>
      </c>
      <c r="K2098" s="1" t="str">
        <f>IF(Table1[[#This Row],[Column1]]="","",VLOOKUP(A2098,COPOMs!B:K,10)+prêmio_de_risco)</f>
        <v/>
      </c>
      <c r="L2098" s="3" t="str">
        <f>IF(Table1[[#This Row],[Tesouro Selic: Cenário 3]]="","",(K2098+1)^(1/252))</f>
        <v/>
      </c>
      <c r="M2098" s="2" t="str">
        <f>IF(Table1[[#This Row],[Column8]]="","",(1+M2097)*(L2098)-1)</f>
        <v/>
      </c>
    </row>
    <row r="2099" spans="1:13" x14ac:dyDescent="0.25">
      <c r="A2099" s="15" t="str">
        <f t="shared" si="64"/>
        <v/>
      </c>
      <c r="B2099" s="25" t="str">
        <f t="shared" si="65"/>
        <v/>
      </c>
      <c r="C2099" s="3" t="str">
        <f>IF(Table1[[#This Row],[Tesouro Prefixado]]="","",(B2099+1)^(1/252))</f>
        <v/>
      </c>
      <c r="D2099" s="2" t="str">
        <f>IF(Table1[[#This Row],[Column2]]="","",(1+D2098)*(C2099)-1)</f>
        <v/>
      </c>
      <c r="E2099" s="1" t="str">
        <f>IF(Table1[[#This Row],[Column1]]="","",VLOOKUP(A2099,COPOMs!B:E,4)+prêmio_de_risco)</f>
        <v/>
      </c>
      <c r="F2099" s="3" t="str">
        <f>IF(Table1[[#This Row],[Tesouro Selic: Cenário 1]]="","",(E2099+1)^(1/252))</f>
        <v/>
      </c>
      <c r="G2099" s="2" t="str">
        <f>IF(Table1[[#This Row],[Column4]]="","",(1+G2098)*(F2099)-1)</f>
        <v/>
      </c>
      <c r="H2099" s="1" t="str">
        <f>IF(Table1[[#This Row],[Column1]]="","",VLOOKUP(A2099,COPOMs!B:H,7)+prêmio_de_risco)</f>
        <v/>
      </c>
      <c r="I2099" s="3" t="str">
        <f>IF(Table1[[#This Row],[Tesouro Selic: Cenário 2]]="","",(H2099+1)^(1/252))</f>
        <v/>
      </c>
      <c r="J2099" s="2" t="str">
        <f>IF(Table1[[#This Row],[Column6]]="","",(1+J2098)*(I2099)-1)</f>
        <v/>
      </c>
      <c r="K2099" s="1" t="str">
        <f>IF(Table1[[#This Row],[Column1]]="","",VLOOKUP(A2099,COPOMs!B:K,10)+prêmio_de_risco)</f>
        <v/>
      </c>
      <c r="L2099" s="3" t="str">
        <f>IF(Table1[[#This Row],[Tesouro Selic: Cenário 3]]="","",(K2099+1)^(1/252))</f>
        <v/>
      </c>
      <c r="M2099" s="2" t="str">
        <f>IF(Table1[[#This Row],[Column8]]="","",(1+M2098)*(L2099)-1)</f>
        <v/>
      </c>
    </row>
    <row r="2100" spans="1:13" x14ac:dyDescent="0.25">
      <c r="A2100" s="15" t="str">
        <f t="shared" si="64"/>
        <v/>
      </c>
      <c r="B2100" s="25" t="str">
        <f t="shared" si="65"/>
        <v/>
      </c>
      <c r="C2100" s="3" t="str">
        <f>IF(Table1[[#This Row],[Tesouro Prefixado]]="","",(B2100+1)^(1/252))</f>
        <v/>
      </c>
      <c r="D2100" s="2" t="str">
        <f>IF(Table1[[#This Row],[Column2]]="","",(1+D2099)*(C2100)-1)</f>
        <v/>
      </c>
      <c r="E2100" s="1" t="str">
        <f>IF(Table1[[#This Row],[Column1]]="","",VLOOKUP(A2100,COPOMs!B:E,4)+prêmio_de_risco)</f>
        <v/>
      </c>
      <c r="F2100" s="3" t="str">
        <f>IF(Table1[[#This Row],[Tesouro Selic: Cenário 1]]="","",(E2100+1)^(1/252))</f>
        <v/>
      </c>
      <c r="G2100" s="2" t="str">
        <f>IF(Table1[[#This Row],[Column4]]="","",(1+G2099)*(F2100)-1)</f>
        <v/>
      </c>
      <c r="H2100" s="1" t="str">
        <f>IF(Table1[[#This Row],[Column1]]="","",VLOOKUP(A2100,COPOMs!B:H,7)+prêmio_de_risco)</f>
        <v/>
      </c>
      <c r="I2100" s="3" t="str">
        <f>IF(Table1[[#This Row],[Tesouro Selic: Cenário 2]]="","",(H2100+1)^(1/252))</f>
        <v/>
      </c>
      <c r="J2100" s="2" t="str">
        <f>IF(Table1[[#This Row],[Column6]]="","",(1+J2099)*(I2100)-1)</f>
        <v/>
      </c>
      <c r="K2100" s="1" t="str">
        <f>IF(Table1[[#This Row],[Column1]]="","",VLOOKUP(A2100,COPOMs!B:K,10)+prêmio_de_risco)</f>
        <v/>
      </c>
      <c r="L2100" s="3" t="str">
        <f>IF(Table1[[#This Row],[Tesouro Selic: Cenário 3]]="","",(K2100+1)^(1/252))</f>
        <v/>
      </c>
      <c r="M2100" s="2" t="str">
        <f>IF(Table1[[#This Row],[Column8]]="","",(1+M2099)*(L2100)-1)</f>
        <v/>
      </c>
    </row>
    <row r="2101" spans="1:13" x14ac:dyDescent="0.25">
      <c r="A2101" s="15" t="str">
        <f t="shared" si="64"/>
        <v/>
      </c>
      <c r="B2101" s="25" t="str">
        <f t="shared" si="65"/>
        <v/>
      </c>
      <c r="C2101" s="3" t="str">
        <f>IF(Table1[[#This Row],[Tesouro Prefixado]]="","",(B2101+1)^(1/252))</f>
        <v/>
      </c>
      <c r="D2101" s="2" t="str">
        <f>IF(Table1[[#This Row],[Column2]]="","",(1+D2100)*(C2101)-1)</f>
        <v/>
      </c>
      <c r="E2101" s="1" t="str">
        <f>IF(Table1[[#This Row],[Column1]]="","",VLOOKUP(A2101,COPOMs!B:E,4)+prêmio_de_risco)</f>
        <v/>
      </c>
      <c r="F2101" s="3" t="str">
        <f>IF(Table1[[#This Row],[Tesouro Selic: Cenário 1]]="","",(E2101+1)^(1/252))</f>
        <v/>
      </c>
      <c r="G2101" s="2" t="str">
        <f>IF(Table1[[#This Row],[Column4]]="","",(1+G2100)*(F2101)-1)</f>
        <v/>
      </c>
      <c r="H2101" s="1" t="str">
        <f>IF(Table1[[#This Row],[Column1]]="","",VLOOKUP(A2101,COPOMs!B:H,7)+prêmio_de_risco)</f>
        <v/>
      </c>
      <c r="I2101" s="3" t="str">
        <f>IF(Table1[[#This Row],[Tesouro Selic: Cenário 2]]="","",(H2101+1)^(1/252))</f>
        <v/>
      </c>
      <c r="J2101" s="2" t="str">
        <f>IF(Table1[[#This Row],[Column6]]="","",(1+J2100)*(I2101)-1)</f>
        <v/>
      </c>
      <c r="K2101" s="1" t="str">
        <f>IF(Table1[[#This Row],[Column1]]="","",VLOOKUP(A2101,COPOMs!B:K,10)+prêmio_de_risco)</f>
        <v/>
      </c>
      <c r="L2101" s="3" t="str">
        <f>IF(Table1[[#This Row],[Tesouro Selic: Cenário 3]]="","",(K2101+1)^(1/252))</f>
        <v/>
      </c>
      <c r="M2101" s="2" t="str">
        <f>IF(Table1[[#This Row],[Column8]]="","",(1+M2100)*(L2101)-1)</f>
        <v/>
      </c>
    </row>
    <row r="2102" spans="1:13" x14ac:dyDescent="0.25">
      <c r="A2102" s="15" t="str">
        <f t="shared" si="64"/>
        <v/>
      </c>
      <c r="B2102" s="25" t="str">
        <f t="shared" si="65"/>
        <v/>
      </c>
      <c r="C2102" s="3" t="str">
        <f>IF(Table1[[#This Row],[Tesouro Prefixado]]="","",(B2102+1)^(1/252))</f>
        <v/>
      </c>
      <c r="D2102" s="2" t="str">
        <f>IF(Table1[[#This Row],[Column2]]="","",(1+D2101)*(C2102)-1)</f>
        <v/>
      </c>
      <c r="E2102" s="1" t="str">
        <f>IF(Table1[[#This Row],[Column1]]="","",VLOOKUP(A2102,COPOMs!B:E,4)+prêmio_de_risco)</f>
        <v/>
      </c>
      <c r="F2102" s="3" t="str">
        <f>IF(Table1[[#This Row],[Tesouro Selic: Cenário 1]]="","",(E2102+1)^(1/252))</f>
        <v/>
      </c>
      <c r="G2102" s="2" t="str">
        <f>IF(Table1[[#This Row],[Column4]]="","",(1+G2101)*(F2102)-1)</f>
        <v/>
      </c>
      <c r="H2102" s="1" t="str">
        <f>IF(Table1[[#This Row],[Column1]]="","",VLOOKUP(A2102,COPOMs!B:H,7)+prêmio_de_risco)</f>
        <v/>
      </c>
      <c r="I2102" s="3" t="str">
        <f>IF(Table1[[#This Row],[Tesouro Selic: Cenário 2]]="","",(H2102+1)^(1/252))</f>
        <v/>
      </c>
      <c r="J2102" s="2" t="str">
        <f>IF(Table1[[#This Row],[Column6]]="","",(1+J2101)*(I2102)-1)</f>
        <v/>
      </c>
      <c r="K2102" s="1" t="str">
        <f>IF(Table1[[#This Row],[Column1]]="","",VLOOKUP(A2102,COPOMs!B:K,10)+prêmio_de_risco)</f>
        <v/>
      </c>
      <c r="L2102" s="3" t="str">
        <f>IF(Table1[[#This Row],[Tesouro Selic: Cenário 3]]="","",(K2102+1)^(1/252))</f>
        <v/>
      </c>
      <c r="M2102" s="2" t="str">
        <f>IF(Table1[[#This Row],[Column8]]="","",(1+M2101)*(L2102)-1)</f>
        <v/>
      </c>
    </row>
    <row r="2103" spans="1:13" x14ac:dyDescent="0.25">
      <c r="A2103" s="15" t="str">
        <f t="shared" si="64"/>
        <v/>
      </c>
      <c r="B2103" s="25" t="str">
        <f t="shared" si="65"/>
        <v/>
      </c>
      <c r="C2103" s="3" t="str">
        <f>IF(Table1[[#This Row],[Tesouro Prefixado]]="","",(B2103+1)^(1/252))</f>
        <v/>
      </c>
      <c r="D2103" s="2" t="str">
        <f>IF(Table1[[#This Row],[Column2]]="","",(1+D2102)*(C2103)-1)</f>
        <v/>
      </c>
      <c r="E2103" s="1" t="str">
        <f>IF(Table1[[#This Row],[Column1]]="","",VLOOKUP(A2103,COPOMs!B:E,4)+prêmio_de_risco)</f>
        <v/>
      </c>
      <c r="F2103" s="3" t="str">
        <f>IF(Table1[[#This Row],[Tesouro Selic: Cenário 1]]="","",(E2103+1)^(1/252))</f>
        <v/>
      </c>
      <c r="G2103" s="2" t="str">
        <f>IF(Table1[[#This Row],[Column4]]="","",(1+G2102)*(F2103)-1)</f>
        <v/>
      </c>
      <c r="H2103" s="1" t="str">
        <f>IF(Table1[[#This Row],[Column1]]="","",VLOOKUP(A2103,COPOMs!B:H,7)+prêmio_de_risco)</f>
        <v/>
      </c>
      <c r="I2103" s="3" t="str">
        <f>IF(Table1[[#This Row],[Tesouro Selic: Cenário 2]]="","",(H2103+1)^(1/252))</f>
        <v/>
      </c>
      <c r="J2103" s="2" t="str">
        <f>IF(Table1[[#This Row],[Column6]]="","",(1+J2102)*(I2103)-1)</f>
        <v/>
      </c>
      <c r="K2103" s="1" t="str">
        <f>IF(Table1[[#This Row],[Column1]]="","",VLOOKUP(A2103,COPOMs!B:K,10)+prêmio_de_risco)</f>
        <v/>
      </c>
      <c r="L2103" s="3" t="str">
        <f>IF(Table1[[#This Row],[Tesouro Selic: Cenário 3]]="","",(K2103+1)^(1/252))</f>
        <v/>
      </c>
      <c r="M2103" s="2" t="str">
        <f>IF(Table1[[#This Row],[Column8]]="","",(1+M2102)*(L2103)-1)</f>
        <v/>
      </c>
    </row>
    <row r="2104" spans="1:13" x14ac:dyDescent="0.25">
      <c r="A2104" s="15" t="str">
        <f t="shared" si="64"/>
        <v/>
      </c>
      <c r="B2104" s="25" t="str">
        <f t="shared" si="65"/>
        <v/>
      </c>
      <c r="C2104" s="3" t="str">
        <f>IF(Table1[[#This Row],[Tesouro Prefixado]]="","",(B2104+1)^(1/252))</f>
        <v/>
      </c>
      <c r="D2104" s="2" t="str">
        <f>IF(Table1[[#This Row],[Column2]]="","",(1+D2103)*(C2104)-1)</f>
        <v/>
      </c>
      <c r="E2104" s="1" t="str">
        <f>IF(Table1[[#This Row],[Column1]]="","",VLOOKUP(A2104,COPOMs!B:E,4)+prêmio_de_risco)</f>
        <v/>
      </c>
      <c r="F2104" s="3" t="str">
        <f>IF(Table1[[#This Row],[Tesouro Selic: Cenário 1]]="","",(E2104+1)^(1/252))</f>
        <v/>
      </c>
      <c r="G2104" s="2" t="str">
        <f>IF(Table1[[#This Row],[Column4]]="","",(1+G2103)*(F2104)-1)</f>
        <v/>
      </c>
      <c r="H2104" s="1" t="str">
        <f>IF(Table1[[#This Row],[Column1]]="","",VLOOKUP(A2104,COPOMs!B:H,7)+prêmio_de_risco)</f>
        <v/>
      </c>
      <c r="I2104" s="3" t="str">
        <f>IF(Table1[[#This Row],[Tesouro Selic: Cenário 2]]="","",(H2104+1)^(1/252))</f>
        <v/>
      </c>
      <c r="J2104" s="2" t="str">
        <f>IF(Table1[[#This Row],[Column6]]="","",(1+J2103)*(I2104)-1)</f>
        <v/>
      </c>
      <c r="K2104" s="1" t="str">
        <f>IF(Table1[[#This Row],[Column1]]="","",VLOOKUP(A2104,COPOMs!B:K,10)+prêmio_de_risco)</f>
        <v/>
      </c>
      <c r="L2104" s="3" t="str">
        <f>IF(Table1[[#This Row],[Tesouro Selic: Cenário 3]]="","",(K2104+1)^(1/252))</f>
        <v/>
      </c>
      <c r="M2104" s="2" t="str">
        <f>IF(Table1[[#This Row],[Column8]]="","",(1+M2103)*(L2104)-1)</f>
        <v/>
      </c>
    </row>
    <row r="2105" spans="1:13" x14ac:dyDescent="0.25">
      <c r="A2105" s="15" t="str">
        <f t="shared" si="64"/>
        <v/>
      </c>
      <c r="B2105" s="25" t="str">
        <f t="shared" si="65"/>
        <v/>
      </c>
      <c r="C2105" s="3" t="str">
        <f>IF(Table1[[#This Row],[Tesouro Prefixado]]="","",(B2105+1)^(1/252))</f>
        <v/>
      </c>
      <c r="D2105" s="2" t="str">
        <f>IF(Table1[[#This Row],[Column2]]="","",(1+D2104)*(C2105)-1)</f>
        <v/>
      </c>
      <c r="E2105" s="1" t="str">
        <f>IF(Table1[[#This Row],[Column1]]="","",VLOOKUP(A2105,COPOMs!B:E,4)+prêmio_de_risco)</f>
        <v/>
      </c>
      <c r="F2105" s="3" t="str">
        <f>IF(Table1[[#This Row],[Tesouro Selic: Cenário 1]]="","",(E2105+1)^(1/252))</f>
        <v/>
      </c>
      <c r="G2105" s="2" t="str">
        <f>IF(Table1[[#This Row],[Column4]]="","",(1+G2104)*(F2105)-1)</f>
        <v/>
      </c>
      <c r="H2105" s="1" t="str">
        <f>IF(Table1[[#This Row],[Column1]]="","",VLOOKUP(A2105,COPOMs!B:H,7)+prêmio_de_risco)</f>
        <v/>
      </c>
      <c r="I2105" s="3" t="str">
        <f>IF(Table1[[#This Row],[Tesouro Selic: Cenário 2]]="","",(H2105+1)^(1/252))</f>
        <v/>
      </c>
      <c r="J2105" s="2" t="str">
        <f>IF(Table1[[#This Row],[Column6]]="","",(1+J2104)*(I2105)-1)</f>
        <v/>
      </c>
      <c r="K2105" s="1" t="str">
        <f>IF(Table1[[#This Row],[Column1]]="","",VLOOKUP(A2105,COPOMs!B:K,10)+prêmio_de_risco)</f>
        <v/>
      </c>
      <c r="L2105" s="3" t="str">
        <f>IF(Table1[[#This Row],[Tesouro Selic: Cenário 3]]="","",(K2105+1)^(1/252))</f>
        <v/>
      </c>
      <c r="M2105" s="2" t="str">
        <f>IF(Table1[[#This Row],[Column8]]="","",(1+M2104)*(L2105)-1)</f>
        <v/>
      </c>
    </row>
    <row r="2106" spans="1:13" x14ac:dyDescent="0.25">
      <c r="A2106" s="15" t="str">
        <f t="shared" si="64"/>
        <v/>
      </c>
      <c r="B2106" s="25" t="str">
        <f t="shared" si="65"/>
        <v/>
      </c>
      <c r="C2106" s="3" t="str">
        <f>IF(Table1[[#This Row],[Tesouro Prefixado]]="","",(B2106+1)^(1/252))</f>
        <v/>
      </c>
      <c r="D2106" s="2" t="str">
        <f>IF(Table1[[#This Row],[Column2]]="","",(1+D2105)*(C2106)-1)</f>
        <v/>
      </c>
      <c r="E2106" s="1" t="str">
        <f>IF(Table1[[#This Row],[Column1]]="","",VLOOKUP(A2106,COPOMs!B:E,4)+prêmio_de_risco)</f>
        <v/>
      </c>
      <c r="F2106" s="3" t="str">
        <f>IF(Table1[[#This Row],[Tesouro Selic: Cenário 1]]="","",(E2106+1)^(1/252))</f>
        <v/>
      </c>
      <c r="G2106" s="2" t="str">
        <f>IF(Table1[[#This Row],[Column4]]="","",(1+G2105)*(F2106)-1)</f>
        <v/>
      </c>
      <c r="H2106" s="1" t="str">
        <f>IF(Table1[[#This Row],[Column1]]="","",VLOOKUP(A2106,COPOMs!B:H,7)+prêmio_de_risco)</f>
        <v/>
      </c>
      <c r="I2106" s="3" t="str">
        <f>IF(Table1[[#This Row],[Tesouro Selic: Cenário 2]]="","",(H2106+1)^(1/252))</f>
        <v/>
      </c>
      <c r="J2106" s="2" t="str">
        <f>IF(Table1[[#This Row],[Column6]]="","",(1+J2105)*(I2106)-1)</f>
        <v/>
      </c>
      <c r="K2106" s="1" t="str">
        <f>IF(Table1[[#This Row],[Column1]]="","",VLOOKUP(A2106,COPOMs!B:K,10)+prêmio_de_risco)</f>
        <v/>
      </c>
      <c r="L2106" s="3" t="str">
        <f>IF(Table1[[#This Row],[Tesouro Selic: Cenário 3]]="","",(K2106+1)^(1/252))</f>
        <v/>
      </c>
      <c r="M2106" s="2" t="str">
        <f>IF(Table1[[#This Row],[Column8]]="","",(1+M2105)*(L2106)-1)</f>
        <v/>
      </c>
    </row>
    <row r="2107" spans="1:13" x14ac:dyDescent="0.25">
      <c r="A2107" s="15" t="str">
        <f t="shared" si="64"/>
        <v/>
      </c>
      <c r="B2107" s="25" t="str">
        <f t="shared" si="65"/>
        <v/>
      </c>
      <c r="C2107" s="3" t="str">
        <f>IF(Table1[[#This Row],[Tesouro Prefixado]]="","",(B2107+1)^(1/252))</f>
        <v/>
      </c>
      <c r="D2107" s="2" t="str">
        <f>IF(Table1[[#This Row],[Column2]]="","",(1+D2106)*(C2107)-1)</f>
        <v/>
      </c>
      <c r="E2107" s="1" t="str">
        <f>IF(Table1[[#This Row],[Column1]]="","",VLOOKUP(A2107,COPOMs!B:E,4)+prêmio_de_risco)</f>
        <v/>
      </c>
      <c r="F2107" s="3" t="str">
        <f>IF(Table1[[#This Row],[Tesouro Selic: Cenário 1]]="","",(E2107+1)^(1/252))</f>
        <v/>
      </c>
      <c r="G2107" s="2" t="str">
        <f>IF(Table1[[#This Row],[Column4]]="","",(1+G2106)*(F2107)-1)</f>
        <v/>
      </c>
      <c r="H2107" s="1" t="str">
        <f>IF(Table1[[#This Row],[Column1]]="","",VLOOKUP(A2107,COPOMs!B:H,7)+prêmio_de_risco)</f>
        <v/>
      </c>
      <c r="I2107" s="3" t="str">
        <f>IF(Table1[[#This Row],[Tesouro Selic: Cenário 2]]="","",(H2107+1)^(1/252))</f>
        <v/>
      </c>
      <c r="J2107" s="2" t="str">
        <f>IF(Table1[[#This Row],[Column6]]="","",(1+J2106)*(I2107)-1)</f>
        <v/>
      </c>
      <c r="K2107" s="1" t="str">
        <f>IF(Table1[[#This Row],[Column1]]="","",VLOOKUP(A2107,COPOMs!B:K,10)+prêmio_de_risco)</f>
        <v/>
      </c>
      <c r="L2107" s="3" t="str">
        <f>IF(Table1[[#This Row],[Tesouro Selic: Cenário 3]]="","",(K2107+1)^(1/252))</f>
        <v/>
      </c>
      <c r="M2107" s="2" t="str">
        <f>IF(Table1[[#This Row],[Column8]]="","",(1+M2106)*(L2107)-1)</f>
        <v/>
      </c>
    </row>
    <row r="2108" spans="1:13" x14ac:dyDescent="0.25">
      <c r="A2108" s="15" t="str">
        <f t="shared" si="64"/>
        <v/>
      </c>
      <c r="B2108" s="25" t="str">
        <f t="shared" si="65"/>
        <v/>
      </c>
      <c r="C2108" s="3" t="str">
        <f>IF(Table1[[#This Row],[Tesouro Prefixado]]="","",(B2108+1)^(1/252))</f>
        <v/>
      </c>
      <c r="D2108" s="2" t="str">
        <f>IF(Table1[[#This Row],[Column2]]="","",(1+D2107)*(C2108)-1)</f>
        <v/>
      </c>
      <c r="E2108" s="1" t="str">
        <f>IF(Table1[[#This Row],[Column1]]="","",VLOOKUP(A2108,COPOMs!B:E,4)+prêmio_de_risco)</f>
        <v/>
      </c>
      <c r="F2108" s="3" t="str">
        <f>IF(Table1[[#This Row],[Tesouro Selic: Cenário 1]]="","",(E2108+1)^(1/252))</f>
        <v/>
      </c>
      <c r="G2108" s="2" t="str">
        <f>IF(Table1[[#This Row],[Column4]]="","",(1+G2107)*(F2108)-1)</f>
        <v/>
      </c>
      <c r="H2108" s="1" t="str">
        <f>IF(Table1[[#This Row],[Column1]]="","",VLOOKUP(A2108,COPOMs!B:H,7)+prêmio_de_risco)</f>
        <v/>
      </c>
      <c r="I2108" s="3" t="str">
        <f>IF(Table1[[#This Row],[Tesouro Selic: Cenário 2]]="","",(H2108+1)^(1/252))</f>
        <v/>
      </c>
      <c r="J2108" s="2" t="str">
        <f>IF(Table1[[#This Row],[Column6]]="","",(1+J2107)*(I2108)-1)</f>
        <v/>
      </c>
      <c r="K2108" s="1" t="str">
        <f>IF(Table1[[#This Row],[Column1]]="","",VLOOKUP(A2108,COPOMs!B:K,10)+prêmio_de_risco)</f>
        <v/>
      </c>
      <c r="L2108" s="3" t="str">
        <f>IF(Table1[[#This Row],[Tesouro Selic: Cenário 3]]="","",(K2108+1)^(1/252))</f>
        <v/>
      </c>
      <c r="M2108" s="2" t="str">
        <f>IF(Table1[[#This Row],[Column8]]="","",(1+M2107)*(L2108)-1)</f>
        <v/>
      </c>
    </row>
    <row r="2109" spans="1:13" x14ac:dyDescent="0.25">
      <c r="A2109" s="15" t="str">
        <f t="shared" si="64"/>
        <v/>
      </c>
      <c r="B2109" s="25" t="str">
        <f t="shared" si="65"/>
        <v/>
      </c>
      <c r="C2109" s="3" t="str">
        <f>IF(Table1[[#This Row],[Tesouro Prefixado]]="","",(B2109+1)^(1/252))</f>
        <v/>
      </c>
      <c r="D2109" s="2" t="str">
        <f>IF(Table1[[#This Row],[Column2]]="","",(1+D2108)*(C2109)-1)</f>
        <v/>
      </c>
      <c r="E2109" s="1" t="str">
        <f>IF(Table1[[#This Row],[Column1]]="","",VLOOKUP(A2109,COPOMs!B:E,4)+prêmio_de_risco)</f>
        <v/>
      </c>
      <c r="F2109" s="3" t="str">
        <f>IF(Table1[[#This Row],[Tesouro Selic: Cenário 1]]="","",(E2109+1)^(1/252))</f>
        <v/>
      </c>
      <c r="G2109" s="2" t="str">
        <f>IF(Table1[[#This Row],[Column4]]="","",(1+G2108)*(F2109)-1)</f>
        <v/>
      </c>
      <c r="H2109" s="1" t="str">
        <f>IF(Table1[[#This Row],[Column1]]="","",VLOOKUP(A2109,COPOMs!B:H,7)+prêmio_de_risco)</f>
        <v/>
      </c>
      <c r="I2109" s="3" t="str">
        <f>IF(Table1[[#This Row],[Tesouro Selic: Cenário 2]]="","",(H2109+1)^(1/252))</f>
        <v/>
      </c>
      <c r="J2109" s="2" t="str">
        <f>IF(Table1[[#This Row],[Column6]]="","",(1+J2108)*(I2109)-1)</f>
        <v/>
      </c>
      <c r="K2109" s="1" t="str">
        <f>IF(Table1[[#This Row],[Column1]]="","",VLOOKUP(A2109,COPOMs!B:K,10)+prêmio_de_risco)</f>
        <v/>
      </c>
      <c r="L2109" s="3" t="str">
        <f>IF(Table1[[#This Row],[Tesouro Selic: Cenário 3]]="","",(K2109+1)^(1/252))</f>
        <v/>
      </c>
      <c r="M2109" s="2" t="str">
        <f>IF(Table1[[#This Row],[Column8]]="","",(1+M2108)*(L2109)-1)</f>
        <v/>
      </c>
    </row>
    <row r="2110" spans="1:13" x14ac:dyDescent="0.25">
      <c r="A2110" s="15" t="str">
        <f t="shared" si="64"/>
        <v/>
      </c>
      <c r="B2110" s="25" t="str">
        <f t="shared" si="65"/>
        <v/>
      </c>
      <c r="C2110" s="3" t="str">
        <f>IF(Table1[[#This Row],[Tesouro Prefixado]]="","",(B2110+1)^(1/252))</f>
        <v/>
      </c>
      <c r="D2110" s="2" t="str">
        <f>IF(Table1[[#This Row],[Column2]]="","",(1+D2109)*(C2110)-1)</f>
        <v/>
      </c>
      <c r="E2110" s="1" t="str">
        <f>IF(Table1[[#This Row],[Column1]]="","",VLOOKUP(A2110,COPOMs!B:E,4)+prêmio_de_risco)</f>
        <v/>
      </c>
      <c r="F2110" s="3" t="str">
        <f>IF(Table1[[#This Row],[Tesouro Selic: Cenário 1]]="","",(E2110+1)^(1/252))</f>
        <v/>
      </c>
      <c r="G2110" s="2" t="str">
        <f>IF(Table1[[#This Row],[Column4]]="","",(1+G2109)*(F2110)-1)</f>
        <v/>
      </c>
      <c r="H2110" s="1" t="str">
        <f>IF(Table1[[#This Row],[Column1]]="","",VLOOKUP(A2110,COPOMs!B:H,7)+prêmio_de_risco)</f>
        <v/>
      </c>
      <c r="I2110" s="3" t="str">
        <f>IF(Table1[[#This Row],[Tesouro Selic: Cenário 2]]="","",(H2110+1)^(1/252))</f>
        <v/>
      </c>
      <c r="J2110" s="2" t="str">
        <f>IF(Table1[[#This Row],[Column6]]="","",(1+J2109)*(I2110)-1)</f>
        <v/>
      </c>
      <c r="K2110" s="1" t="str">
        <f>IF(Table1[[#This Row],[Column1]]="","",VLOOKUP(A2110,COPOMs!B:K,10)+prêmio_de_risco)</f>
        <v/>
      </c>
      <c r="L2110" s="3" t="str">
        <f>IF(Table1[[#This Row],[Tesouro Selic: Cenário 3]]="","",(K2110+1)^(1/252))</f>
        <v/>
      </c>
      <c r="M2110" s="2" t="str">
        <f>IF(Table1[[#This Row],[Column8]]="","",(1+M2109)*(L2110)-1)</f>
        <v/>
      </c>
    </row>
    <row r="2111" spans="1:13" x14ac:dyDescent="0.25">
      <c r="A2111" s="15" t="str">
        <f t="shared" si="64"/>
        <v/>
      </c>
      <c r="B2111" s="25" t="str">
        <f t="shared" si="65"/>
        <v/>
      </c>
      <c r="C2111" s="3" t="str">
        <f>IF(Table1[[#This Row],[Tesouro Prefixado]]="","",(B2111+1)^(1/252))</f>
        <v/>
      </c>
      <c r="D2111" s="2" t="str">
        <f>IF(Table1[[#This Row],[Column2]]="","",(1+D2110)*(C2111)-1)</f>
        <v/>
      </c>
      <c r="E2111" s="1" t="str">
        <f>IF(Table1[[#This Row],[Column1]]="","",VLOOKUP(A2111,COPOMs!B:E,4)+prêmio_de_risco)</f>
        <v/>
      </c>
      <c r="F2111" s="3" t="str">
        <f>IF(Table1[[#This Row],[Tesouro Selic: Cenário 1]]="","",(E2111+1)^(1/252))</f>
        <v/>
      </c>
      <c r="G2111" s="2" t="str">
        <f>IF(Table1[[#This Row],[Column4]]="","",(1+G2110)*(F2111)-1)</f>
        <v/>
      </c>
      <c r="H2111" s="1" t="str">
        <f>IF(Table1[[#This Row],[Column1]]="","",VLOOKUP(A2111,COPOMs!B:H,7)+prêmio_de_risco)</f>
        <v/>
      </c>
      <c r="I2111" s="3" t="str">
        <f>IF(Table1[[#This Row],[Tesouro Selic: Cenário 2]]="","",(H2111+1)^(1/252))</f>
        <v/>
      </c>
      <c r="J2111" s="2" t="str">
        <f>IF(Table1[[#This Row],[Column6]]="","",(1+J2110)*(I2111)-1)</f>
        <v/>
      </c>
      <c r="K2111" s="1" t="str">
        <f>IF(Table1[[#This Row],[Column1]]="","",VLOOKUP(A2111,COPOMs!B:K,10)+prêmio_de_risco)</f>
        <v/>
      </c>
      <c r="L2111" s="3" t="str">
        <f>IF(Table1[[#This Row],[Tesouro Selic: Cenário 3]]="","",(K2111+1)^(1/252))</f>
        <v/>
      </c>
      <c r="M2111" s="2" t="str">
        <f>IF(Table1[[#This Row],[Column8]]="","",(1+M2110)*(L2111)-1)</f>
        <v/>
      </c>
    </row>
    <row r="2112" spans="1:13" x14ac:dyDescent="0.25">
      <c r="A2112" s="15" t="str">
        <f t="shared" si="64"/>
        <v/>
      </c>
      <c r="B2112" s="25" t="str">
        <f t="shared" si="65"/>
        <v/>
      </c>
      <c r="C2112" s="3" t="str">
        <f>IF(Table1[[#This Row],[Tesouro Prefixado]]="","",(B2112+1)^(1/252))</f>
        <v/>
      </c>
      <c r="D2112" s="2" t="str">
        <f>IF(Table1[[#This Row],[Column2]]="","",(1+D2111)*(C2112)-1)</f>
        <v/>
      </c>
      <c r="E2112" s="1" t="str">
        <f>IF(Table1[[#This Row],[Column1]]="","",VLOOKUP(A2112,COPOMs!B:E,4)+prêmio_de_risco)</f>
        <v/>
      </c>
      <c r="F2112" s="3" t="str">
        <f>IF(Table1[[#This Row],[Tesouro Selic: Cenário 1]]="","",(E2112+1)^(1/252))</f>
        <v/>
      </c>
      <c r="G2112" s="2" t="str">
        <f>IF(Table1[[#This Row],[Column4]]="","",(1+G2111)*(F2112)-1)</f>
        <v/>
      </c>
      <c r="H2112" s="1" t="str">
        <f>IF(Table1[[#This Row],[Column1]]="","",VLOOKUP(A2112,COPOMs!B:H,7)+prêmio_de_risco)</f>
        <v/>
      </c>
      <c r="I2112" s="3" t="str">
        <f>IF(Table1[[#This Row],[Tesouro Selic: Cenário 2]]="","",(H2112+1)^(1/252))</f>
        <v/>
      </c>
      <c r="J2112" s="2" t="str">
        <f>IF(Table1[[#This Row],[Column6]]="","",(1+J2111)*(I2112)-1)</f>
        <v/>
      </c>
      <c r="K2112" s="1" t="str">
        <f>IF(Table1[[#This Row],[Column1]]="","",VLOOKUP(A2112,COPOMs!B:K,10)+prêmio_de_risco)</f>
        <v/>
      </c>
      <c r="L2112" s="3" t="str">
        <f>IF(Table1[[#This Row],[Tesouro Selic: Cenário 3]]="","",(K2112+1)^(1/252))</f>
        <v/>
      </c>
      <c r="M2112" s="2" t="str">
        <f>IF(Table1[[#This Row],[Column8]]="","",(1+M2111)*(L2112)-1)</f>
        <v/>
      </c>
    </row>
    <row r="2113" spans="1:13" x14ac:dyDescent="0.25">
      <c r="A2113" s="15" t="str">
        <f t="shared" si="64"/>
        <v/>
      </c>
      <c r="B2113" s="25" t="str">
        <f t="shared" si="65"/>
        <v/>
      </c>
      <c r="C2113" s="3" t="str">
        <f>IF(Table1[[#This Row],[Tesouro Prefixado]]="","",(B2113+1)^(1/252))</f>
        <v/>
      </c>
      <c r="D2113" s="2" t="str">
        <f>IF(Table1[[#This Row],[Column2]]="","",(1+D2112)*(C2113)-1)</f>
        <v/>
      </c>
      <c r="E2113" s="1" t="str">
        <f>IF(Table1[[#This Row],[Column1]]="","",VLOOKUP(A2113,COPOMs!B:E,4)+prêmio_de_risco)</f>
        <v/>
      </c>
      <c r="F2113" s="3" t="str">
        <f>IF(Table1[[#This Row],[Tesouro Selic: Cenário 1]]="","",(E2113+1)^(1/252))</f>
        <v/>
      </c>
      <c r="G2113" s="2" t="str">
        <f>IF(Table1[[#This Row],[Column4]]="","",(1+G2112)*(F2113)-1)</f>
        <v/>
      </c>
      <c r="H2113" s="1" t="str">
        <f>IF(Table1[[#This Row],[Column1]]="","",VLOOKUP(A2113,COPOMs!B:H,7)+prêmio_de_risco)</f>
        <v/>
      </c>
      <c r="I2113" s="3" t="str">
        <f>IF(Table1[[#This Row],[Tesouro Selic: Cenário 2]]="","",(H2113+1)^(1/252))</f>
        <v/>
      </c>
      <c r="J2113" s="2" t="str">
        <f>IF(Table1[[#This Row],[Column6]]="","",(1+J2112)*(I2113)-1)</f>
        <v/>
      </c>
      <c r="K2113" s="1" t="str">
        <f>IF(Table1[[#This Row],[Column1]]="","",VLOOKUP(A2113,COPOMs!B:K,10)+prêmio_de_risco)</f>
        <v/>
      </c>
      <c r="L2113" s="3" t="str">
        <f>IF(Table1[[#This Row],[Tesouro Selic: Cenário 3]]="","",(K2113+1)^(1/252))</f>
        <v/>
      </c>
      <c r="M2113" s="2" t="str">
        <f>IF(Table1[[#This Row],[Column8]]="","",(1+M2112)*(L2113)-1)</f>
        <v/>
      </c>
    </row>
    <row r="2114" spans="1:13" x14ac:dyDescent="0.25">
      <c r="A2114" s="15" t="str">
        <f t="shared" si="64"/>
        <v/>
      </c>
      <c r="B2114" s="25" t="str">
        <f t="shared" si="65"/>
        <v/>
      </c>
      <c r="C2114" s="3" t="str">
        <f>IF(Table1[[#This Row],[Tesouro Prefixado]]="","",(B2114+1)^(1/252))</f>
        <v/>
      </c>
      <c r="D2114" s="2" t="str">
        <f>IF(Table1[[#This Row],[Column2]]="","",(1+D2113)*(C2114)-1)</f>
        <v/>
      </c>
      <c r="E2114" s="1" t="str">
        <f>IF(Table1[[#This Row],[Column1]]="","",VLOOKUP(A2114,COPOMs!B:E,4)+prêmio_de_risco)</f>
        <v/>
      </c>
      <c r="F2114" s="3" t="str">
        <f>IF(Table1[[#This Row],[Tesouro Selic: Cenário 1]]="","",(E2114+1)^(1/252))</f>
        <v/>
      </c>
      <c r="G2114" s="2" t="str">
        <f>IF(Table1[[#This Row],[Column4]]="","",(1+G2113)*(F2114)-1)</f>
        <v/>
      </c>
      <c r="H2114" s="1" t="str">
        <f>IF(Table1[[#This Row],[Column1]]="","",VLOOKUP(A2114,COPOMs!B:H,7)+prêmio_de_risco)</f>
        <v/>
      </c>
      <c r="I2114" s="3" t="str">
        <f>IF(Table1[[#This Row],[Tesouro Selic: Cenário 2]]="","",(H2114+1)^(1/252))</f>
        <v/>
      </c>
      <c r="J2114" s="2" t="str">
        <f>IF(Table1[[#This Row],[Column6]]="","",(1+J2113)*(I2114)-1)</f>
        <v/>
      </c>
      <c r="K2114" s="1" t="str">
        <f>IF(Table1[[#This Row],[Column1]]="","",VLOOKUP(A2114,COPOMs!B:K,10)+prêmio_de_risco)</f>
        <v/>
      </c>
      <c r="L2114" s="3" t="str">
        <f>IF(Table1[[#This Row],[Tesouro Selic: Cenário 3]]="","",(K2114+1)^(1/252))</f>
        <v/>
      </c>
      <c r="M2114" s="2" t="str">
        <f>IF(Table1[[#This Row],[Column8]]="","",(1+M2113)*(L2114)-1)</f>
        <v/>
      </c>
    </row>
    <row r="2115" spans="1:13" x14ac:dyDescent="0.25">
      <c r="A2115" s="15" t="str">
        <f t="shared" ref="A2115:A2178" si="66">IFERROR(IF(WORKDAY(A2114,1,feriados)&lt;=vencimento,WORKDAY(A2114,1,feriados),""),"")</f>
        <v/>
      </c>
      <c r="B2115" s="25" t="str">
        <f t="shared" ref="B2115:B2178" si="67">IF(A2115="","",taxa_pré)</f>
        <v/>
      </c>
      <c r="C2115" s="3" t="str">
        <f>IF(Table1[[#This Row],[Tesouro Prefixado]]="","",(B2115+1)^(1/252))</f>
        <v/>
      </c>
      <c r="D2115" s="2" t="str">
        <f>IF(Table1[[#This Row],[Column2]]="","",(1+D2114)*(C2115)-1)</f>
        <v/>
      </c>
      <c r="E2115" s="1" t="str">
        <f>IF(Table1[[#This Row],[Column1]]="","",VLOOKUP(A2115,COPOMs!B:E,4)+prêmio_de_risco)</f>
        <v/>
      </c>
      <c r="F2115" s="3" t="str">
        <f>IF(Table1[[#This Row],[Tesouro Selic: Cenário 1]]="","",(E2115+1)^(1/252))</f>
        <v/>
      </c>
      <c r="G2115" s="2" t="str">
        <f>IF(Table1[[#This Row],[Column4]]="","",(1+G2114)*(F2115)-1)</f>
        <v/>
      </c>
      <c r="H2115" s="1" t="str">
        <f>IF(Table1[[#This Row],[Column1]]="","",VLOOKUP(A2115,COPOMs!B:H,7)+prêmio_de_risco)</f>
        <v/>
      </c>
      <c r="I2115" s="3" t="str">
        <f>IF(Table1[[#This Row],[Tesouro Selic: Cenário 2]]="","",(H2115+1)^(1/252))</f>
        <v/>
      </c>
      <c r="J2115" s="2" t="str">
        <f>IF(Table1[[#This Row],[Column6]]="","",(1+J2114)*(I2115)-1)</f>
        <v/>
      </c>
      <c r="K2115" s="1" t="str">
        <f>IF(Table1[[#This Row],[Column1]]="","",VLOOKUP(A2115,COPOMs!B:K,10)+prêmio_de_risco)</f>
        <v/>
      </c>
      <c r="L2115" s="3" t="str">
        <f>IF(Table1[[#This Row],[Tesouro Selic: Cenário 3]]="","",(K2115+1)^(1/252))</f>
        <v/>
      </c>
      <c r="M2115" s="2" t="str">
        <f>IF(Table1[[#This Row],[Column8]]="","",(1+M2114)*(L2115)-1)</f>
        <v/>
      </c>
    </row>
    <row r="2116" spans="1:13" x14ac:dyDescent="0.25">
      <c r="A2116" s="15" t="str">
        <f t="shared" si="66"/>
        <v/>
      </c>
      <c r="B2116" s="25" t="str">
        <f t="shared" si="67"/>
        <v/>
      </c>
      <c r="C2116" s="3" t="str">
        <f>IF(Table1[[#This Row],[Tesouro Prefixado]]="","",(B2116+1)^(1/252))</f>
        <v/>
      </c>
      <c r="D2116" s="2" t="str">
        <f>IF(Table1[[#This Row],[Column2]]="","",(1+D2115)*(C2116)-1)</f>
        <v/>
      </c>
      <c r="E2116" s="1" t="str">
        <f>IF(Table1[[#This Row],[Column1]]="","",VLOOKUP(A2116,COPOMs!B:E,4)+prêmio_de_risco)</f>
        <v/>
      </c>
      <c r="F2116" s="3" t="str">
        <f>IF(Table1[[#This Row],[Tesouro Selic: Cenário 1]]="","",(E2116+1)^(1/252))</f>
        <v/>
      </c>
      <c r="G2116" s="2" t="str">
        <f>IF(Table1[[#This Row],[Column4]]="","",(1+G2115)*(F2116)-1)</f>
        <v/>
      </c>
      <c r="H2116" s="1" t="str">
        <f>IF(Table1[[#This Row],[Column1]]="","",VLOOKUP(A2116,COPOMs!B:H,7)+prêmio_de_risco)</f>
        <v/>
      </c>
      <c r="I2116" s="3" t="str">
        <f>IF(Table1[[#This Row],[Tesouro Selic: Cenário 2]]="","",(H2116+1)^(1/252))</f>
        <v/>
      </c>
      <c r="J2116" s="2" t="str">
        <f>IF(Table1[[#This Row],[Column6]]="","",(1+J2115)*(I2116)-1)</f>
        <v/>
      </c>
      <c r="K2116" s="1" t="str">
        <f>IF(Table1[[#This Row],[Column1]]="","",VLOOKUP(A2116,COPOMs!B:K,10)+prêmio_de_risco)</f>
        <v/>
      </c>
      <c r="L2116" s="3" t="str">
        <f>IF(Table1[[#This Row],[Tesouro Selic: Cenário 3]]="","",(K2116+1)^(1/252))</f>
        <v/>
      </c>
      <c r="M2116" s="2" t="str">
        <f>IF(Table1[[#This Row],[Column8]]="","",(1+M2115)*(L2116)-1)</f>
        <v/>
      </c>
    </row>
    <row r="2117" spans="1:13" x14ac:dyDescent="0.25">
      <c r="A2117" s="15" t="str">
        <f t="shared" si="66"/>
        <v/>
      </c>
      <c r="B2117" s="25" t="str">
        <f t="shared" si="67"/>
        <v/>
      </c>
      <c r="C2117" s="3" t="str">
        <f>IF(Table1[[#This Row],[Tesouro Prefixado]]="","",(B2117+1)^(1/252))</f>
        <v/>
      </c>
      <c r="D2117" s="2" t="str">
        <f>IF(Table1[[#This Row],[Column2]]="","",(1+D2116)*(C2117)-1)</f>
        <v/>
      </c>
      <c r="E2117" s="1" t="str">
        <f>IF(Table1[[#This Row],[Column1]]="","",VLOOKUP(A2117,COPOMs!B:E,4)+prêmio_de_risco)</f>
        <v/>
      </c>
      <c r="F2117" s="3" t="str">
        <f>IF(Table1[[#This Row],[Tesouro Selic: Cenário 1]]="","",(E2117+1)^(1/252))</f>
        <v/>
      </c>
      <c r="G2117" s="2" t="str">
        <f>IF(Table1[[#This Row],[Column4]]="","",(1+G2116)*(F2117)-1)</f>
        <v/>
      </c>
      <c r="H2117" s="1" t="str">
        <f>IF(Table1[[#This Row],[Column1]]="","",VLOOKUP(A2117,COPOMs!B:H,7)+prêmio_de_risco)</f>
        <v/>
      </c>
      <c r="I2117" s="3" t="str">
        <f>IF(Table1[[#This Row],[Tesouro Selic: Cenário 2]]="","",(H2117+1)^(1/252))</f>
        <v/>
      </c>
      <c r="J2117" s="2" t="str">
        <f>IF(Table1[[#This Row],[Column6]]="","",(1+J2116)*(I2117)-1)</f>
        <v/>
      </c>
      <c r="K2117" s="1" t="str">
        <f>IF(Table1[[#This Row],[Column1]]="","",VLOOKUP(A2117,COPOMs!B:K,10)+prêmio_de_risco)</f>
        <v/>
      </c>
      <c r="L2117" s="3" t="str">
        <f>IF(Table1[[#This Row],[Tesouro Selic: Cenário 3]]="","",(K2117+1)^(1/252))</f>
        <v/>
      </c>
      <c r="M2117" s="2" t="str">
        <f>IF(Table1[[#This Row],[Column8]]="","",(1+M2116)*(L2117)-1)</f>
        <v/>
      </c>
    </row>
    <row r="2118" spans="1:13" x14ac:dyDescent="0.25">
      <c r="A2118" s="15" t="str">
        <f t="shared" si="66"/>
        <v/>
      </c>
      <c r="B2118" s="25" t="str">
        <f t="shared" si="67"/>
        <v/>
      </c>
      <c r="C2118" s="3" t="str">
        <f>IF(Table1[[#This Row],[Tesouro Prefixado]]="","",(B2118+1)^(1/252))</f>
        <v/>
      </c>
      <c r="D2118" s="2" t="str">
        <f>IF(Table1[[#This Row],[Column2]]="","",(1+D2117)*(C2118)-1)</f>
        <v/>
      </c>
      <c r="E2118" s="1" t="str">
        <f>IF(Table1[[#This Row],[Column1]]="","",VLOOKUP(A2118,COPOMs!B:E,4)+prêmio_de_risco)</f>
        <v/>
      </c>
      <c r="F2118" s="3" t="str">
        <f>IF(Table1[[#This Row],[Tesouro Selic: Cenário 1]]="","",(E2118+1)^(1/252))</f>
        <v/>
      </c>
      <c r="G2118" s="2" t="str">
        <f>IF(Table1[[#This Row],[Column4]]="","",(1+G2117)*(F2118)-1)</f>
        <v/>
      </c>
      <c r="H2118" s="1" t="str">
        <f>IF(Table1[[#This Row],[Column1]]="","",VLOOKUP(A2118,COPOMs!B:H,7)+prêmio_de_risco)</f>
        <v/>
      </c>
      <c r="I2118" s="3" t="str">
        <f>IF(Table1[[#This Row],[Tesouro Selic: Cenário 2]]="","",(H2118+1)^(1/252))</f>
        <v/>
      </c>
      <c r="J2118" s="2" t="str">
        <f>IF(Table1[[#This Row],[Column6]]="","",(1+J2117)*(I2118)-1)</f>
        <v/>
      </c>
      <c r="K2118" s="1" t="str">
        <f>IF(Table1[[#This Row],[Column1]]="","",VLOOKUP(A2118,COPOMs!B:K,10)+prêmio_de_risco)</f>
        <v/>
      </c>
      <c r="L2118" s="3" t="str">
        <f>IF(Table1[[#This Row],[Tesouro Selic: Cenário 3]]="","",(K2118+1)^(1/252))</f>
        <v/>
      </c>
      <c r="M2118" s="2" t="str">
        <f>IF(Table1[[#This Row],[Column8]]="","",(1+M2117)*(L2118)-1)</f>
        <v/>
      </c>
    </row>
    <row r="2119" spans="1:13" x14ac:dyDescent="0.25">
      <c r="A2119" s="15" t="str">
        <f t="shared" si="66"/>
        <v/>
      </c>
      <c r="B2119" s="25" t="str">
        <f t="shared" si="67"/>
        <v/>
      </c>
      <c r="C2119" s="3" t="str">
        <f>IF(Table1[[#This Row],[Tesouro Prefixado]]="","",(B2119+1)^(1/252))</f>
        <v/>
      </c>
      <c r="D2119" s="2" t="str">
        <f>IF(Table1[[#This Row],[Column2]]="","",(1+D2118)*(C2119)-1)</f>
        <v/>
      </c>
      <c r="E2119" s="1" t="str">
        <f>IF(Table1[[#This Row],[Column1]]="","",VLOOKUP(A2119,COPOMs!B:E,4)+prêmio_de_risco)</f>
        <v/>
      </c>
      <c r="F2119" s="3" t="str">
        <f>IF(Table1[[#This Row],[Tesouro Selic: Cenário 1]]="","",(E2119+1)^(1/252))</f>
        <v/>
      </c>
      <c r="G2119" s="2" t="str">
        <f>IF(Table1[[#This Row],[Column4]]="","",(1+G2118)*(F2119)-1)</f>
        <v/>
      </c>
      <c r="H2119" s="1" t="str">
        <f>IF(Table1[[#This Row],[Column1]]="","",VLOOKUP(A2119,COPOMs!B:H,7)+prêmio_de_risco)</f>
        <v/>
      </c>
      <c r="I2119" s="3" t="str">
        <f>IF(Table1[[#This Row],[Tesouro Selic: Cenário 2]]="","",(H2119+1)^(1/252))</f>
        <v/>
      </c>
      <c r="J2119" s="2" t="str">
        <f>IF(Table1[[#This Row],[Column6]]="","",(1+J2118)*(I2119)-1)</f>
        <v/>
      </c>
      <c r="K2119" s="1" t="str">
        <f>IF(Table1[[#This Row],[Column1]]="","",VLOOKUP(A2119,COPOMs!B:K,10)+prêmio_de_risco)</f>
        <v/>
      </c>
      <c r="L2119" s="3" t="str">
        <f>IF(Table1[[#This Row],[Tesouro Selic: Cenário 3]]="","",(K2119+1)^(1/252))</f>
        <v/>
      </c>
      <c r="M2119" s="2" t="str">
        <f>IF(Table1[[#This Row],[Column8]]="","",(1+M2118)*(L2119)-1)</f>
        <v/>
      </c>
    </row>
    <row r="2120" spans="1:13" x14ac:dyDescent="0.25">
      <c r="A2120" s="15" t="str">
        <f t="shared" si="66"/>
        <v/>
      </c>
      <c r="B2120" s="25" t="str">
        <f t="shared" si="67"/>
        <v/>
      </c>
      <c r="C2120" s="3" t="str">
        <f>IF(Table1[[#This Row],[Tesouro Prefixado]]="","",(B2120+1)^(1/252))</f>
        <v/>
      </c>
      <c r="D2120" s="2" t="str">
        <f>IF(Table1[[#This Row],[Column2]]="","",(1+D2119)*(C2120)-1)</f>
        <v/>
      </c>
      <c r="E2120" s="1" t="str">
        <f>IF(Table1[[#This Row],[Column1]]="","",VLOOKUP(A2120,COPOMs!B:E,4)+prêmio_de_risco)</f>
        <v/>
      </c>
      <c r="F2120" s="3" t="str">
        <f>IF(Table1[[#This Row],[Tesouro Selic: Cenário 1]]="","",(E2120+1)^(1/252))</f>
        <v/>
      </c>
      <c r="G2120" s="2" t="str">
        <f>IF(Table1[[#This Row],[Column4]]="","",(1+G2119)*(F2120)-1)</f>
        <v/>
      </c>
      <c r="H2120" s="1" t="str">
        <f>IF(Table1[[#This Row],[Column1]]="","",VLOOKUP(A2120,COPOMs!B:H,7)+prêmio_de_risco)</f>
        <v/>
      </c>
      <c r="I2120" s="3" t="str">
        <f>IF(Table1[[#This Row],[Tesouro Selic: Cenário 2]]="","",(H2120+1)^(1/252))</f>
        <v/>
      </c>
      <c r="J2120" s="2" t="str">
        <f>IF(Table1[[#This Row],[Column6]]="","",(1+J2119)*(I2120)-1)</f>
        <v/>
      </c>
      <c r="K2120" s="1" t="str">
        <f>IF(Table1[[#This Row],[Column1]]="","",VLOOKUP(A2120,COPOMs!B:K,10)+prêmio_de_risco)</f>
        <v/>
      </c>
      <c r="L2120" s="3" t="str">
        <f>IF(Table1[[#This Row],[Tesouro Selic: Cenário 3]]="","",(K2120+1)^(1/252))</f>
        <v/>
      </c>
      <c r="M2120" s="2" t="str">
        <f>IF(Table1[[#This Row],[Column8]]="","",(1+M2119)*(L2120)-1)</f>
        <v/>
      </c>
    </row>
    <row r="2121" spans="1:13" x14ac:dyDescent="0.25">
      <c r="A2121" s="15" t="str">
        <f t="shared" si="66"/>
        <v/>
      </c>
      <c r="B2121" s="25" t="str">
        <f t="shared" si="67"/>
        <v/>
      </c>
      <c r="C2121" s="3" t="str">
        <f>IF(Table1[[#This Row],[Tesouro Prefixado]]="","",(B2121+1)^(1/252))</f>
        <v/>
      </c>
      <c r="D2121" s="2" t="str">
        <f>IF(Table1[[#This Row],[Column2]]="","",(1+D2120)*(C2121)-1)</f>
        <v/>
      </c>
      <c r="E2121" s="1" t="str">
        <f>IF(Table1[[#This Row],[Column1]]="","",VLOOKUP(A2121,COPOMs!B:E,4)+prêmio_de_risco)</f>
        <v/>
      </c>
      <c r="F2121" s="3" t="str">
        <f>IF(Table1[[#This Row],[Tesouro Selic: Cenário 1]]="","",(E2121+1)^(1/252))</f>
        <v/>
      </c>
      <c r="G2121" s="2" t="str">
        <f>IF(Table1[[#This Row],[Column4]]="","",(1+G2120)*(F2121)-1)</f>
        <v/>
      </c>
      <c r="H2121" s="1" t="str">
        <f>IF(Table1[[#This Row],[Column1]]="","",VLOOKUP(A2121,COPOMs!B:H,7)+prêmio_de_risco)</f>
        <v/>
      </c>
      <c r="I2121" s="3" t="str">
        <f>IF(Table1[[#This Row],[Tesouro Selic: Cenário 2]]="","",(H2121+1)^(1/252))</f>
        <v/>
      </c>
      <c r="J2121" s="2" t="str">
        <f>IF(Table1[[#This Row],[Column6]]="","",(1+J2120)*(I2121)-1)</f>
        <v/>
      </c>
      <c r="K2121" s="1" t="str">
        <f>IF(Table1[[#This Row],[Column1]]="","",VLOOKUP(A2121,COPOMs!B:K,10)+prêmio_de_risco)</f>
        <v/>
      </c>
      <c r="L2121" s="3" t="str">
        <f>IF(Table1[[#This Row],[Tesouro Selic: Cenário 3]]="","",(K2121+1)^(1/252))</f>
        <v/>
      </c>
      <c r="M2121" s="2" t="str">
        <f>IF(Table1[[#This Row],[Column8]]="","",(1+M2120)*(L2121)-1)</f>
        <v/>
      </c>
    </row>
    <row r="2122" spans="1:13" x14ac:dyDescent="0.25">
      <c r="A2122" s="15" t="str">
        <f t="shared" si="66"/>
        <v/>
      </c>
      <c r="B2122" s="25" t="str">
        <f t="shared" si="67"/>
        <v/>
      </c>
      <c r="C2122" s="3" t="str">
        <f>IF(Table1[[#This Row],[Tesouro Prefixado]]="","",(B2122+1)^(1/252))</f>
        <v/>
      </c>
      <c r="D2122" s="2" t="str">
        <f>IF(Table1[[#This Row],[Column2]]="","",(1+D2121)*(C2122)-1)</f>
        <v/>
      </c>
      <c r="E2122" s="1" t="str">
        <f>IF(Table1[[#This Row],[Column1]]="","",VLOOKUP(A2122,COPOMs!B:E,4)+prêmio_de_risco)</f>
        <v/>
      </c>
      <c r="F2122" s="3" t="str">
        <f>IF(Table1[[#This Row],[Tesouro Selic: Cenário 1]]="","",(E2122+1)^(1/252))</f>
        <v/>
      </c>
      <c r="G2122" s="2" t="str">
        <f>IF(Table1[[#This Row],[Column4]]="","",(1+G2121)*(F2122)-1)</f>
        <v/>
      </c>
      <c r="H2122" s="1" t="str">
        <f>IF(Table1[[#This Row],[Column1]]="","",VLOOKUP(A2122,COPOMs!B:H,7)+prêmio_de_risco)</f>
        <v/>
      </c>
      <c r="I2122" s="3" t="str">
        <f>IF(Table1[[#This Row],[Tesouro Selic: Cenário 2]]="","",(H2122+1)^(1/252))</f>
        <v/>
      </c>
      <c r="J2122" s="2" t="str">
        <f>IF(Table1[[#This Row],[Column6]]="","",(1+J2121)*(I2122)-1)</f>
        <v/>
      </c>
      <c r="K2122" s="1" t="str">
        <f>IF(Table1[[#This Row],[Column1]]="","",VLOOKUP(A2122,COPOMs!B:K,10)+prêmio_de_risco)</f>
        <v/>
      </c>
      <c r="L2122" s="3" t="str">
        <f>IF(Table1[[#This Row],[Tesouro Selic: Cenário 3]]="","",(K2122+1)^(1/252))</f>
        <v/>
      </c>
      <c r="M2122" s="2" t="str">
        <f>IF(Table1[[#This Row],[Column8]]="","",(1+M2121)*(L2122)-1)</f>
        <v/>
      </c>
    </row>
    <row r="2123" spans="1:13" x14ac:dyDescent="0.25">
      <c r="A2123" s="15" t="str">
        <f t="shared" si="66"/>
        <v/>
      </c>
      <c r="B2123" s="25" t="str">
        <f t="shared" si="67"/>
        <v/>
      </c>
      <c r="C2123" s="3" t="str">
        <f>IF(Table1[[#This Row],[Tesouro Prefixado]]="","",(B2123+1)^(1/252))</f>
        <v/>
      </c>
      <c r="D2123" s="2" t="str">
        <f>IF(Table1[[#This Row],[Column2]]="","",(1+D2122)*(C2123)-1)</f>
        <v/>
      </c>
      <c r="E2123" s="1" t="str">
        <f>IF(Table1[[#This Row],[Column1]]="","",VLOOKUP(A2123,COPOMs!B:E,4)+prêmio_de_risco)</f>
        <v/>
      </c>
      <c r="F2123" s="3" t="str">
        <f>IF(Table1[[#This Row],[Tesouro Selic: Cenário 1]]="","",(E2123+1)^(1/252))</f>
        <v/>
      </c>
      <c r="G2123" s="2" t="str">
        <f>IF(Table1[[#This Row],[Column4]]="","",(1+G2122)*(F2123)-1)</f>
        <v/>
      </c>
      <c r="H2123" s="1" t="str">
        <f>IF(Table1[[#This Row],[Column1]]="","",VLOOKUP(A2123,COPOMs!B:H,7)+prêmio_de_risco)</f>
        <v/>
      </c>
      <c r="I2123" s="3" t="str">
        <f>IF(Table1[[#This Row],[Tesouro Selic: Cenário 2]]="","",(H2123+1)^(1/252))</f>
        <v/>
      </c>
      <c r="J2123" s="2" t="str">
        <f>IF(Table1[[#This Row],[Column6]]="","",(1+J2122)*(I2123)-1)</f>
        <v/>
      </c>
      <c r="K2123" s="1" t="str">
        <f>IF(Table1[[#This Row],[Column1]]="","",VLOOKUP(A2123,COPOMs!B:K,10)+prêmio_de_risco)</f>
        <v/>
      </c>
      <c r="L2123" s="3" t="str">
        <f>IF(Table1[[#This Row],[Tesouro Selic: Cenário 3]]="","",(K2123+1)^(1/252))</f>
        <v/>
      </c>
      <c r="M2123" s="2" t="str">
        <f>IF(Table1[[#This Row],[Column8]]="","",(1+M2122)*(L2123)-1)</f>
        <v/>
      </c>
    </row>
    <row r="2124" spans="1:13" x14ac:dyDescent="0.25">
      <c r="A2124" s="15" t="str">
        <f t="shared" si="66"/>
        <v/>
      </c>
      <c r="B2124" s="25" t="str">
        <f t="shared" si="67"/>
        <v/>
      </c>
      <c r="C2124" s="3" t="str">
        <f>IF(Table1[[#This Row],[Tesouro Prefixado]]="","",(B2124+1)^(1/252))</f>
        <v/>
      </c>
      <c r="D2124" s="2" t="str">
        <f>IF(Table1[[#This Row],[Column2]]="","",(1+D2123)*(C2124)-1)</f>
        <v/>
      </c>
      <c r="E2124" s="1" t="str">
        <f>IF(Table1[[#This Row],[Column1]]="","",VLOOKUP(A2124,COPOMs!B:E,4)+prêmio_de_risco)</f>
        <v/>
      </c>
      <c r="F2124" s="3" t="str">
        <f>IF(Table1[[#This Row],[Tesouro Selic: Cenário 1]]="","",(E2124+1)^(1/252))</f>
        <v/>
      </c>
      <c r="G2124" s="2" t="str">
        <f>IF(Table1[[#This Row],[Column4]]="","",(1+G2123)*(F2124)-1)</f>
        <v/>
      </c>
      <c r="H2124" s="1" t="str">
        <f>IF(Table1[[#This Row],[Column1]]="","",VLOOKUP(A2124,COPOMs!B:H,7)+prêmio_de_risco)</f>
        <v/>
      </c>
      <c r="I2124" s="3" t="str">
        <f>IF(Table1[[#This Row],[Tesouro Selic: Cenário 2]]="","",(H2124+1)^(1/252))</f>
        <v/>
      </c>
      <c r="J2124" s="2" t="str">
        <f>IF(Table1[[#This Row],[Column6]]="","",(1+J2123)*(I2124)-1)</f>
        <v/>
      </c>
      <c r="K2124" s="1" t="str">
        <f>IF(Table1[[#This Row],[Column1]]="","",VLOOKUP(A2124,COPOMs!B:K,10)+prêmio_de_risco)</f>
        <v/>
      </c>
      <c r="L2124" s="3" t="str">
        <f>IF(Table1[[#This Row],[Tesouro Selic: Cenário 3]]="","",(K2124+1)^(1/252))</f>
        <v/>
      </c>
      <c r="M2124" s="2" t="str">
        <f>IF(Table1[[#This Row],[Column8]]="","",(1+M2123)*(L2124)-1)</f>
        <v/>
      </c>
    </row>
    <row r="2125" spans="1:13" x14ac:dyDescent="0.25">
      <c r="A2125" s="15" t="str">
        <f t="shared" si="66"/>
        <v/>
      </c>
      <c r="B2125" s="25" t="str">
        <f t="shared" si="67"/>
        <v/>
      </c>
      <c r="C2125" s="3" t="str">
        <f>IF(Table1[[#This Row],[Tesouro Prefixado]]="","",(B2125+1)^(1/252))</f>
        <v/>
      </c>
      <c r="D2125" s="2" t="str">
        <f>IF(Table1[[#This Row],[Column2]]="","",(1+D2124)*(C2125)-1)</f>
        <v/>
      </c>
      <c r="E2125" s="1" t="str">
        <f>IF(Table1[[#This Row],[Column1]]="","",VLOOKUP(A2125,COPOMs!B:E,4)+prêmio_de_risco)</f>
        <v/>
      </c>
      <c r="F2125" s="3" t="str">
        <f>IF(Table1[[#This Row],[Tesouro Selic: Cenário 1]]="","",(E2125+1)^(1/252))</f>
        <v/>
      </c>
      <c r="G2125" s="2" t="str">
        <f>IF(Table1[[#This Row],[Column4]]="","",(1+G2124)*(F2125)-1)</f>
        <v/>
      </c>
      <c r="H2125" s="1" t="str">
        <f>IF(Table1[[#This Row],[Column1]]="","",VLOOKUP(A2125,COPOMs!B:H,7)+prêmio_de_risco)</f>
        <v/>
      </c>
      <c r="I2125" s="3" t="str">
        <f>IF(Table1[[#This Row],[Tesouro Selic: Cenário 2]]="","",(H2125+1)^(1/252))</f>
        <v/>
      </c>
      <c r="J2125" s="2" t="str">
        <f>IF(Table1[[#This Row],[Column6]]="","",(1+J2124)*(I2125)-1)</f>
        <v/>
      </c>
      <c r="K2125" s="1" t="str">
        <f>IF(Table1[[#This Row],[Column1]]="","",VLOOKUP(A2125,COPOMs!B:K,10)+prêmio_de_risco)</f>
        <v/>
      </c>
      <c r="L2125" s="3" t="str">
        <f>IF(Table1[[#This Row],[Tesouro Selic: Cenário 3]]="","",(K2125+1)^(1/252))</f>
        <v/>
      </c>
      <c r="M2125" s="2" t="str">
        <f>IF(Table1[[#This Row],[Column8]]="","",(1+M2124)*(L2125)-1)</f>
        <v/>
      </c>
    </row>
    <row r="2126" spans="1:13" x14ac:dyDescent="0.25">
      <c r="A2126" s="15" t="str">
        <f t="shared" si="66"/>
        <v/>
      </c>
      <c r="B2126" s="25" t="str">
        <f t="shared" si="67"/>
        <v/>
      </c>
      <c r="C2126" s="3" t="str">
        <f>IF(Table1[[#This Row],[Tesouro Prefixado]]="","",(B2126+1)^(1/252))</f>
        <v/>
      </c>
      <c r="D2126" s="2" t="str">
        <f>IF(Table1[[#This Row],[Column2]]="","",(1+D2125)*(C2126)-1)</f>
        <v/>
      </c>
      <c r="E2126" s="1" t="str">
        <f>IF(Table1[[#This Row],[Column1]]="","",VLOOKUP(A2126,COPOMs!B:E,4)+prêmio_de_risco)</f>
        <v/>
      </c>
      <c r="F2126" s="3" t="str">
        <f>IF(Table1[[#This Row],[Tesouro Selic: Cenário 1]]="","",(E2126+1)^(1/252))</f>
        <v/>
      </c>
      <c r="G2126" s="2" t="str">
        <f>IF(Table1[[#This Row],[Column4]]="","",(1+G2125)*(F2126)-1)</f>
        <v/>
      </c>
      <c r="H2126" s="1" t="str">
        <f>IF(Table1[[#This Row],[Column1]]="","",VLOOKUP(A2126,COPOMs!B:H,7)+prêmio_de_risco)</f>
        <v/>
      </c>
      <c r="I2126" s="3" t="str">
        <f>IF(Table1[[#This Row],[Tesouro Selic: Cenário 2]]="","",(H2126+1)^(1/252))</f>
        <v/>
      </c>
      <c r="J2126" s="2" t="str">
        <f>IF(Table1[[#This Row],[Column6]]="","",(1+J2125)*(I2126)-1)</f>
        <v/>
      </c>
      <c r="K2126" s="1" t="str">
        <f>IF(Table1[[#This Row],[Column1]]="","",VLOOKUP(A2126,COPOMs!B:K,10)+prêmio_de_risco)</f>
        <v/>
      </c>
      <c r="L2126" s="3" t="str">
        <f>IF(Table1[[#This Row],[Tesouro Selic: Cenário 3]]="","",(K2126+1)^(1/252))</f>
        <v/>
      </c>
      <c r="M2126" s="2" t="str">
        <f>IF(Table1[[#This Row],[Column8]]="","",(1+M2125)*(L2126)-1)</f>
        <v/>
      </c>
    </row>
    <row r="2127" spans="1:13" x14ac:dyDescent="0.25">
      <c r="A2127" s="15" t="str">
        <f t="shared" si="66"/>
        <v/>
      </c>
      <c r="B2127" s="25" t="str">
        <f t="shared" si="67"/>
        <v/>
      </c>
      <c r="C2127" s="3" t="str">
        <f>IF(Table1[[#This Row],[Tesouro Prefixado]]="","",(B2127+1)^(1/252))</f>
        <v/>
      </c>
      <c r="D2127" s="2" t="str">
        <f>IF(Table1[[#This Row],[Column2]]="","",(1+D2126)*(C2127)-1)</f>
        <v/>
      </c>
      <c r="E2127" s="1" t="str">
        <f>IF(Table1[[#This Row],[Column1]]="","",VLOOKUP(A2127,COPOMs!B:E,4)+prêmio_de_risco)</f>
        <v/>
      </c>
      <c r="F2127" s="3" t="str">
        <f>IF(Table1[[#This Row],[Tesouro Selic: Cenário 1]]="","",(E2127+1)^(1/252))</f>
        <v/>
      </c>
      <c r="G2127" s="2" t="str">
        <f>IF(Table1[[#This Row],[Column4]]="","",(1+G2126)*(F2127)-1)</f>
        <v/>
      </c>
      <c r="H2127" s="1" t="str">
        <f>IF(Table1[[#This Row],[Column1]]="","",VLOOKUP(A2127,COPOMs!B:H,7)+prêmio_de_risco)</f>
        <v/>
      </c>
      <c r="I2127" s="3" t="str">
        <f>IF(Table1[[#This Row],[Tesouro Selic: Cenário 2]]="","",(H2127+1)^(1/252))</f>
        <v/>
      </c>
      <c r="J2127" s="2" t="str">
        <f>IF(Table1[[#This Row],[Column6]]="","",(1+J2126)*(I2127)-1)</f>
        <v/>
      </c>
      <c r="K2127" s="1" t="str">
        <f>IF(Table1[[#This Row],[Column1]]="","",VLOOKUP(A2127,COPOMs!B:K,10)+prêmio_de_risco)</f>
        <v/>
      </c>
      <c r="L2127" s="3" t="str">
        <f>IF(Table1[[#This Row],[Tesouro Selic: Cenário 3]]="","",(K2127+1)^(1/252))</f>
        <v/>
      </c>
      <c r="M2127" s="2" t="str">
        <f>IF(Table1[[#This Row],[Column8]]="","",(1+M2126)*(L2127)-1)</f>
        <v/>
      </c>
    </row>
    <row r="2128" spans="1:13" x14ac:dyDescent="0.25">
      <c r="A2128" s="15" t="str">
        <f t="shared" si="66"/>
        <v/>
      </c>
      <c r="B2128" s="25" t="str">
        <f t="shared" si="67"/>
        <v/>
      </c>
      <c r="C2128" s="3" t="str">
        <f>IF(Table1[[#This Row],[Tesouro Prefixado]]="","",(B2128+1)^(1/252))</f>
        <v/>
      </c>
      <c r="D2128" s="2" t="str">
        <f>IF(Table1[[#This Row],[Column2]]="","",(1+D2127)*(C2128)-1)</f>
        <v/>
      </c>
      <c r="E2128" s="1" t="str">
        <f>IF(Table1[[#This Row],[Column1]]="","",VLOOKUP(A2128,COPOMs!B:E,4)+prêmio_de_risco)</f>
        <v/>
      </c>
      <c r="F2128" s="3" t="str">
        <f>IF(Table1[[#This Row],[Tesouro Selic: Cenário 1]]="","",(E2128+1)^(1/252))</f>
        <v/>
      </c>
      <c r="G2128" s="2" t="str">
        <f>IF(Table1[[#This Row],[Column4]]="","",(1+G2127)*(F2128)-1)</f>
        <v/>
      </c>
      <c r="H2128" s="1" t="str">
        <f>IF(Table1[[#This Row],[Column1]]="","",VLOOKUP(A2128,COPOMs!B:H,7)+prêmio_de_risco)</f>
        <v/>
      </c>
      <c r="I2128" s="3" t="str">
        <f>IF(Table1[[#This Row],[Tesouro Selic: Cenário 2]]="","",(H2128+1)^(1/252))</f>
        <v/>
      </c>
      <c r="J2128" s="2" t="str">
        <f>IF(Table1[[#This Row],[Column6]]="","",(1+J2127)*(I2128)-1)</f>
        <v/>
      </c>
      <c r="K2128" s="1" t="str">
        <f>IF(Table1[[#This Row],[Column1]]="","",VLOOKUP(A2128,COPOMs!B:K,10)+prêmio_de_risco)</f>
        <v/>
      </c>
      <c r="L2128" s="3" t="str">
        <f>IF(Table1[[#This Row],[Tesouro Selic: Cenário 3]]="","",(K2128+1)^(1/252))</f>
        <v/>
      </c>
      <c r="M2128" s="2" t="str">
        <f>IF(Table1[[#This Row],[Column8]]="","",(1+M2127)*(L2128)-1)</f>
        <v/>
      </c>
    </row>
    <row r="2129" spans="1:13" x14ac:dyDescent="0.25">
      <c r="A2129" s="15" t="str">
        <f t="shared" si="66"/>
        <v/>
      </c>
      <c r="B2129" s="25" t="str">
        <f t="shared" si="67"/>
        <v/>
      </c>
      <c r="C2129" s="3" t="str">
        <f>IF(Table1[[#This Row],[Tesouro Prefixado]]="","",(B2129+1)^(1/252))</f>
        <v/>
      </c>
      <c r="D2129" s="2" t="str">
        <f>IF(Table1[[#This Row],[Column2]]="","",(1+D2128)*(C2129)-1)</f>
        <v/>
      </c>
      <c r="E2129" s="1" t="str">
        <f>IF(Table1[[#This Row],[Column1]]="","",VLOOKUP(A2129,COPOMs!B:E,4)+prêmio_de_risco)</f>
        <v/>
      </c>
      <c r="F2129" s="3" t="str">
        <f>IF(Table1[[#This Row],[Tesouro Selic: Cenário 1]]="","",(E2129+1)^(1/252))</f>
        <v/>
      </c>
      <c r="G2129" s="2" t="str">
        <f>IF(Table1[[#This Row],[Column4]]="","",(1+G2128)*(F2129)-1)</f>
        <v/>
      </c>
      <c r="H2129" s="1" t="str">
        <f>IF(Table1[[#This Row],[Column1]]="","",VLOOKUP(A2129,COPOMs!B:H,7)+prêmio_de_risco)</f>
        <v/>
      </c>
      <c r="I2129" s="3" t="str">
        <f>IF(Table1[[#This Row],[Tesouro Selic: Cenário 2]]="","",(H2129+1)^(1/252))</f>
        <v/>
      </c>
      <c r="J2129" s="2" t="str">
        <f>IF(Table1[[#This Row],[Column6]]="","",(1+J2128)*(I2129)-1)</f>
        <v/>
      </c>
      <c r="K2129" s="1" t="str">
        <f>IF(Table1[[#This Row],[Column1]]="","",VLOOKUP(A2129,COPOMs!B:K,10)+prêmio_de_risco)</f>
        <v/>
      </c>
      <c r="L2129" s="3" t="str">
        <f>IF(Table1[[#This Row],[Tesouro Selic: Cenário 3]]="","",(K2129+1)^(1/252))</f>
        <v/>
      </c>
      <c r="M2129" s="2" t="str">
        <f>IF(Table1[[#This Row],[Column8]]="","",(1+M2128)*(L2129)-1)</f>
        <v/>
      </c>
    </row>
    <row r="2130" spans="1:13" x14ac:dyDescent="0.25">
      <c r="A2130" s="15" t="str">
        <f t="shared" si="66"/>
        <v/>
      </c>
      <c r="B2130" s="25" t="str">
        <f t="shared" si="67"/>
        <v/>
      </c>
      <c r="C2130" s="3" t="str">
        <f>IF(Table1[[#This Row],[Tesouro Prefixado]]="","",(B2130+1)^(1/252))</f>
        <v/>
      </c>
      <c r="D2130" s="2" t="str">
        <f>IF(Table1[[#This Row],[Column2]]="","",(1+D2129)*(C2130)-1)</f>
        <v/>
      </c>
      <c r="E2130" s="1" t="str">
        <f>IF(Table1[[#This Row],[Column1]]="","",VLOOKUP(A2130,COPOMs!B:E,4)+prêmio_de_risco)</f>
        <v/>
      </c>
      <c r="F2130" s="3" t="str">
        <f>IF(Table1[[#This Row],[Tesouro Selic: Cenário 1]]="","",(E2130+1)^(1/252))</f>
        <v/>
      </c>
      <c r="G2130" s="2" t="str">
        <f>IF(Table1[[#This Row],[Column4]]="","",(1+G2129)*(F2130)-1)</f>
        <v/>
      </c>
      <c r="H2130" s="1" t="str">
        <f>IF(Table1[[#This Row],[Column1]]="","",VLOOKUP(A2130,COPOMs!B:H,7)+prêmio_de_risco)</f>
        <v/>
      </c>
      <c r="I2130" s="3" t="str">
        <f>IF(Table1[[#This Row],[Tesouro Selic: Cenário 2]]="","",(H2130+1)^(1/252))</f>
        <v/>
      </c>
      <c r="J2130" s="2" t="str">
        <f>IF(Table1[[#This Row],[Column6]]="","",(1+J2129)*(I2130)-1)</f>
        <v/>
      </c>
      <c r="K2130" s="1" t="str">
        <f>IF(Table1[[#This Row],[Column1]]="","",VLOOKUP(A2130,COPOMs!B:K,10)+prêmio_de_risco)</f>
        <v/>
      </c>
      <c r="L2130" s="3" t="str">
        <f>IF(Table1[[#This Row],[Tesouro Selic: Cenário 3]]="","",(K2130+1)^(1/252))</f>
        <v/>
      </c>
      <c r="M2130" s="2" t="str">
        <f>IF(Table1[[#This Row],[Column8]]="","",(1+M2129)*(L2130)-1)</f>
        <v/>
      </c>
    </row>
    <row r="2131" spans="1:13" x14ac:dyDescent="0.25">
      <c r="A2131" s="15" t="str">
        <f t="shared" si="66"/>
        <v/>
      </c>
      <c r="B2131" s="25" t="str">
        <f t="shared" si="67"/>
        <v/>
      </c>
      <c r="C2131" s="3" t="str">
        <f>IF(Table1[[#This Row],[Tesouro Prefixado]]="","",(B2131+1)^(1/252))</f>
        <v/>
      </c>
      <c r="D2131" s="2" t="str">
        <f>IF(Table1[[#This Row],[Column2]]="","",(1+D2130)*(C2131)-1)</f>
        <v/>
      </c>
      <c r="E2131" s="1" t="str">
        <f>IF(Table1[[#This Row],[Column1]]="","",VLOOKUP(A2131,COPOMs!B:E,4)+prêmio_de_risco)</f>
        <v/>
      </c>
      <c r="F2131" s="3" t="str">
        <f>IF(Table1[[#This Row],[Tesouro Selic: Cenário 1]]="","",(E2131+1)^(1/252))</f>
        <v/>
      </c>
      <c r="G2131" s="2" t="str">
        <f>IF(Table1[[#This Row],[Column4]]="","",(1+G2130)*(F2131)-1)</f>
        <v/>
      </c>
      <c r="H2131" s="1" t="str">
        <f>IF(Table1[[#This Row],[Column1]]="","",VLOOKUP(A2131,COPOMs!B:H,7)+prêmio_de_risco)</f>
        <v/>
      </c>
      <c r="I2131" s="3" t="str">
        <f>IF(Table1[[#This Row],[Tesouro Selic: Cenário 2]]="","",(H2131+1)^(1/252))</f>
        <v/>
      </c>
      <c r="J2131" s="2" t="str">
        <f>IF(Table1[[#This Row],[Column6]]="","",(1+J2130)*(I2131)-1)</f>
        <v/>
      </c>
      <c r="K2131" s="1" t="str">
        <f>IF(Table1[[#This Row],[Column1]]="","",VLOOKUP(A2131,COPOMs!B:K,10)+prêmio_de_risco)</f>
        <v/>
      </c>
      <c r="L2131" s="3" t="str">
        <f>IF(Table1[[#This Row],[Tesouro Selic: Cenário 3]]="","",(K2131+1)^(1/252))</f>
        <v/>
      </c>
      <c r="M2131" s="2" t="str">
        <f>IF(Table1[[#This Row],[Column8]]="","",(1+M2130)*(L2131)-1)</f>
        <v/>
      </c>
    </row>
    <row r="2132" spans="1:13" x14ac:dyDescent="0.25">
      <c r="A2132" s="15" t="str">
        <f t="shared" si="66"/>
        <v/>
      </c>
      <c r="B2132" s="25" t="str">
        <f t="shared" si="67"/>
        <v/>
      </c>
      <c r="C2132" s="3" t="str">
        <f>IF(Table1[[#This Row],[Tesouro Prefixado]]="","",(B2132+1)^(1/252))</f>
        <v/>
      </c>
      <c r="D2132" s="2" t="str">
        <f>IF(Table1[[#This Row],[Column2]]="","",(1+D2131)*(C2132)-1)</f>
        <v/>
      </c>
      <c r="E2132" s="1" t="str">
        <f>IF(Table1[[#This Row],[Column1]]="","",VLOOKUP(A2132,COPOMs!B:E,4)+prêmio_de_risco)</f>
        <v/>
      </c>
      <c r="F2132" s="3" t="str">
        <f>IF(Table1[[#This Row],[Tesouro Selic: Cenário 1]]="","",(E2132+1)^(1/252))</f>
        <v/>
      </c>
      <c r="G2132" s="2" t="str">
        <f>IF(Table1[[#This Row],[Column4]]="","",(1+G2131)*(F2132)-1)</f>
        <v/>
      </c>
      <c r="H2132" s="1" t="str">
        <f>IF(Table1[[#This Row],[Column1]]="","",VLOOKUP(A2132,COPOMs!B:H,7)+prêmio_de_risco)</f>
        <v/>
      </c>
      <c r="I2132" s="3" t="str">
        <f>IF(Table1[[#This Row],[Tesouro Selic: Cenário 2]]="","",(H2132+1)^(1/252))</f>
        <v/>
      </c>
      <c r="J2132" s="2" t="str">
        <f>IF(Table1[[#This Row],[Column6]]="","",(1+J2131)*(I2132)-1)</f>
        <v/>
      </c>
      <c r="K2132" s="1" t="str">
        <f>IF(Table1[[#This Row],[Column1]]="","",VLOOKUP(A2132,COPOMs!B:K,10)+prêmio_de_risco)</f>
        <v/>
      </c>
      <c r="L2132" s="3" t="str">
        <f>IF(Table1[[#This Row],[Tesouro Selic: Cenário 3]]="","",(K2132+1)^(1/252))</f>
        <v/>
      </c>
      <c r="M2132" s="2" t="str">
        <f>IF(Table1[[#This Row],[Column8]]="","",(1+M2131)*(L2132)-1)</f>
        <v/>
      </c>
    </row>
    <row r="2133" spans="1:13" x14ac:dyDescent="0.25">
      <c r="A2133" s="15" t="str">
        <f t="shared" si="66"/>
        <v/>
      </c>
      <c r="B2133" s="25" t="str">
        <f t="shared" si="67"/>
        <v/>
      </c>
      <c r="C2133" s="3" t="str">
        <f>IF(Table1[[#This Row],[Tesouro Prefixado]]="","",(B2133+1)^(1/252))</f>
        <v/>
      </c>
      <c r="D2133" s="2" t="str">
        <f>IF(Table1[[#This Row],[Column2]]="","",(1+D2132)*(C2133)-1)</f>
        <v/>
      </c>
      <c r="E2133" s="1" t="str">
        <f>IF(Table1[[#This Row],[Column1]]="","",VLOOKUP(A2133,COPOMs!B:E,4)+prêmio_de_risco)</f>
        <v/>
      </c>
      <c r="F2133" s="3" t="str">
        <f>IF(Table1[[#This Row],[Tesouro Selic: Cenário 1]]="","",(E2133+1)^(1/252))</f>
        <v/>
      </c>
      <c r="G2133" s="2" t="str">
        <f>IF(Table1[[#This Row],[Column4]]="","",(1+G2132)*(F2133)-1)</f>
        <v/>
      </c>
      <c r="H2133" s="1" t="str">
        <f>IF(Table1[[#This Row],[Column1]]="","",VLOOKUP(A2133,COPOMs!B:H,7)+prêmio_de_risco)</f>
        <v/>
      </c>
      <c r="I2133" s="3" t="str">
        <f>IF(Table1[[#This Row],[Tesouro Selic: Cenário 2]]="","",(H2133+1)^(1/252))</f>
        <v/>
      </c>
      <c r="J2133" s="2" t="str">
        <f>IF(Table1[[#This Row],[Column6]]="","",(1+J2132)*(I2133)-1)</f>
        <v/>
      </c>
      <c r="K2133" s="1" t="str">
        <f>IF(Table1[[#This Row],[Column1]]="","",VLOOKUP(A2133,COPOMs!B:K,10)+prêmio_de_risco)</f>
        <v/>
      </c>
      <c r="L2133" s="3" t="str">
        <f>IF(Table1[[#This Row],[Tesouro Selic: Cenário 3]]="","",(K2133+1)^(1/252))</f>
        <v/>
      </c>
      <c r="M2133" s="2" t="str">
        <f>IF(Table1[[#This Row],[Column8]]="","",(1+M2132)*(L2133)-1)</f>
        <v/>
      </c>
    </row>
    <row r="2134" spans="1:13" x14ac:dyDescent="0.25">
      <c r="A2134" s="15" t="str">
        <f t="shared" si="66"/>
        <v/>
      </c>
      <c r="B2134" s="25" t="str">
        <f t="shared" si="67"/>
        <v/>
      </c>
      <c r="C2134" s="3" t="str">
        <f>IF(Table1[[#This Row],[Tesouro Prefixado]]="","",(B2134+1)^(1/252))</f>
        <v/>
      </c>
      <c r="D2134" s="2" t="str">
        <f>IF(Table1[[#This Row],[Column2]]="","",(1+D2133)*(C2134)-1)</f>
        <v/>
      </c>
      <c r="E2134" s="1" t="str">
        <f>IF(Table1[[#This Row],[Column1]]="","",VLOOKUP(A2134,COPOMs!B:E,4)+prêmio_de_risco)</f>
        <v/>
      </c>
      <c r="F2134" s="3" t="str">
        <f>IF(Table1[[#This Row],[Tesouro Selic: Cenário 1]]="","",(E2134+1)^(1/252))</f>
        <v/>
      </c>
      <c r="G2134" s="2" t="str">
        <f>IF(Table1[[#This Row],[Column4]]="","",(1+G2133)*(F2134)-1)</f>
        <v/>
      </c>
      <c r="H2134" s="1" t="str">
        <f>IF(Table1[[#This Row],[Column1]]="","",VLOOKUP(A2134,COPOMs!B:H,7)+prêmio_de_risco)</f>
        <v/>
      </c>
      <c r="I2134" s="3" t="str">
        <f>IF(Table1[[#This Row],[Tesouro Selic: Cenário 2]]="","",(H2134+1)^(1/252))</f>
        <v/>
      </c>
      <c r="J2134" s="2" t="str">
        <f>IF(Table1[[#This Row],[Column6]]="","",(1+J2133)*(I2134)-1)</f>
        <v/>
      </c>
      <c r="K2134" s="1" t="str">
        <f>IF(Table1[[#This Row],[Column1]]="","",VLOOKUP(A2134,COPOMs!B:K,10)+prêmio_de_risco)</f>
        <v/>
      </c>
      <c r="L2134" s="3" t="str">
        <f>IF(Table1[[#This Row],[Tesouro Selic: Cenário 3]]="","",(K2134+1)^(1/252))</f>
        <v/>
      </c>
      <c r="M2134" s="2" t="str">
        <f>IF(Table1[[#This Row],[Column8]]="","",(1+M2133)*(L2134)-1)</f>
        <v/>
      </c>
    </row>
    <row r="2135" spans="1:13" x14ac:dyDescent="0.25">
      <c r="A2135" s="15" t="str">
        <f t="shared" si="66"/>
        <v/>
      </c>
      <c r="B2135" s="25" t="str">
        <f t="shared" si="67"/>
        <v/>
      </c>
      <c r="C2135" s="3" t="str">
        <f>IF(Table1[[#This Row],[Tesouro Prefixado]]="","",(B2135+1)^(1/252))</f>
        <v/>
      </c>
      <c r="D2135" s="2" t="str">
        <f>IF(Table1[[#This Row],[Column2]]="","",(1+D2134)*(C2135)-1)</f>
        <v/>
      </c>
      <c r="E2135" s="1" t="str">
        <f>IF(Table1[[#This Row],[Column1]]="","",VLOOKUP(A2135,COPOMs!B:E,4)+prêmio_de_risco)</f>
        <v/>
      </c>
      <c r="F2135" s="3" t="str">
        <f>IF(Table1[[#This Row],[Tesouro Selic: Cenário 1]]="","",(E2135+1)^(1/252))</f>
        <v/>
      </c>
      <c r="G2135" s="2" t="str">
        <f>IF(Table1[[#This Row],[Column4]]="","",(1+G2134)*(F2135)-1)</f>
        <v/>
      </c>
      <c r="H2135" s="1" t="str">
        <f>IF(Table1[[#This Row],[Column1]]="","",VLOOKUP(A2135,COPOMs!B:H,7)+prêmio_de_risco)</f>
        <v/>
      </c>
      <c r="I2135" s="3" t="str">
        <f>IF(Table1[[#This Row],[Tesouro Selic: Cenário 2]]="","",(H2135+1)^(1/252))</f>
        <v/>
      </c>
      <c r="J2135" s="2" t="str">
        <f>IF(Table1[[#This Row],[Column6]]="","",(1+J2134)*(I2135)-1)</f>
        <v/>
      </c>
      <c r="K2135" s="1" t="str">
        <f>IF(Table1[[#This Row],[Column1]]="","",VLOOKUP(A2135,COPOMs!B:K,10)+prêmio_de_risco)</f>
        <v/>
      </c>
      <c r="L2135" s="3" t="str">
        <f>IF(Table1[[#This Row],[Tesouro Selic: Cenário 3]]="","",(K2135+1)^(1/252))</f>
        <v/>
      </c>
      <c r="M2135" s="2" t="str">
        <f>IF(Table1[[#This Row],[Column8]]="","",(1+M2134)*(L2135)-1)</f>
        <v/>
      </c>
    </row>
    <row r="2136" spans="1:13" x14ac:dyDescent="0.25">
      <c r="A2136" s="15" t="str">
        <f t="shared" si="66"/>
        <v/>
      </c>
      <c r="B2136" s="25" t="str">
        <f t="shared" si="67"/>
        <v/>
      </c>
      <c r="C2136" s="3" t="str">
        <f>IF(Table1[[#This Row],[Tesouro Prefixado]]="","",(B2136+1)^(1/252))</f>
        <v/>
      </c>
      <c r="D2136" s="2" t="str">
        <f>IF(Table1[[#This Row],[Column2]]="","",(1+D2135)*(C2136)-1)</f>
        <v/>
      </c>
      <c r="E2136" s="1" t="str">
        <f>IF(Table1[[#This Row],[Column1]]="","",VLOOKUP(A2136,COPOMs!B:E,4)+prêmio_de_risco)</f>
        <v/>
      </c>
      <c r="F2136" s="3" t="str">
        <f>IF(Table1[[#This Row],[Tesouro Selic: Cenário 1]]="","",(E2136+1)^(1/252))</f>
        <v/>
      </c>
      <c r="G2136" s="2" t="str">
        <f>IF(Table1[[#This Row],[Column4]]="","",(1+G2135)*(F2136)-1)</f>
        <v/>
      </c>
      <c r="H2136" s="1" t="str">
        <f>IF(Table1[[#This Row],[Column1]]="","",VLOOKUP(A2136,COPOMs!B:H,7)+prêmio_de_risco)</f>
        <v/>
      </c>
      <c r="I2136" s="3" t="str">
        <f>IF(Table1[[#This Row],[Tesouro Selic: Cenário 2]]="","",(H2136+1)^(1/252))</f>
        <v/>
      </c>
      <c r="J2136" s="2" t="str">
        <f>IF(Table1[[#This Row],[Column6]]="","",(1+J2135)*(I2136)-1)</f>
        <v/>
      </c>
      <c r="K2136" s="1" t="str">
        <f>IF(Table1[[#This Row],[Column1]]="","",VLOOKUP(A2136,COPOMs!B:K,10)+prêmio_de_risco)</f>
        <v/>
      </c>
      <c r="L2136" s="3" t="str">
        <f>IF(Table1[[#This Row],[Tesouro Selic: Cenário 3]]="","",(K2136+1)^(1/252))</f>
        <v/>
      </c>
      <c r="M2136" s="2" t="str">
        <f>IF(Table1[[#This Row],[Column8]]="","",(1+M2135)*(L2136)-1)</f>
        <v/>
      </c>
    </row>
    <row r="2137" spans="1:13" x14ac:dyDescent="0.25">
      <c r="A2137" s="15" t="str">
        <f t="shared" si="66"/>
        <v/>
      </c>
      <c r="B2137" s="25" t="str">
        <f t="shared" si="67"/>
        <v/>
      </c>
      <c r="C2137" s="3" t="str">
        <f>IF(Table1[[#This Row],[Tesouro Prefixado]]="","",(B2137+1)^(1/252))</f>
        <v/>
      </c>
      <c r="D2137" s="2" t="str">
        <f>IF(Table1[[#This Row],[Column2]]="","",(1+D2136)*(C2137)-1)</f>
        <v/>
      </c>
      <c r="E2137" s="1" t="str">
        <f>IF(Table1[[#This Row],[Column1]]="","",VLOOKUP(A2137,COPOMs!B:E,4)+prêmio_de_risco)</f>
        <v/>
      </c>
      <c r="F2137" s="3" t="str">
        <f>IF(Table1[[#This Row],[Tesouro Selic: Cenário 1]]="","",(E2137+1)^(1/252))</f>
        <v/>
      </c>
      <c r="G2137" s="2" t="str">
        <f>IF(Table1[[#This Row],[Column4]]="","",(1+G2136)*(F2137)-1)</f>
        <v/>
      </c>
      <c r="H2137" s="1" t="str">
        <f>IF(Table1[[#This Row],[Column1]]="","",VLOOKUP(A2137,COPOMs!B:H,7)+prêmio_de_risco)</f>
        <v/>
      </c>
      <c r="I2137" s="3" t="str">
        <f>IF(Table1[[#This Row],[Tesouro Selic: Cenário 2]]="","",(H2137+1)^(1/252))</f>
        <v/>
      </c>
      <c r="J2137" s="2" t="str">
        <f>IF(Table1[[#This Row],[Column6]]="","",(1+J2136)*(I2137)-1)</f>
        <v/>
      </c>
      <c r="K2137" s="1" t="str">
        <f>IF(Table1[[#This Row],[Column1]]="","",VLOOKUP(A2137,COPOMs!B:K,10)+prêmio_de_risco)</f>
        <v/>
      </c>
      <c r="L2137" s="3" t="str">
        <f>IF(Table1[[#This Row],[Tesouro Selic: Cenário 3]]="","",(K2137+1)^(1/252))</f>
        <v/>
      </c>
      <c r="M2137" s="2" t="str">
        <f>IF(Table1[[#This Row],[Column8]]="","",(1+M2136)*(L2137)-1)</f>
        <v/>
      </c>
    </row>
    <row r="2138" spans="1:13" x14ac:dyDescent="0.25">
      <c r="A2138" s="15" t="str">
        <f t="shared" si="66"/>
        <v/>
      </c>
      <c r="B2138" s="25" t="str">
        <f t="shared" si="67"/>
        <v/>
      </c>
      <c r="C2138" s="3" t="str">
        <f>IF(Table1[[#This Row],[Tesouro Prefixado]]="","",(B2138+1)^(1/252))</f>
        <v/>
      </c>
      <c r="D2138" s="2" t="str">
        <f>IF(Table1[[#This Row],[Column2]]="","",(1+D2137)*(C2138)-1)</f>
        <v/>
      </c>
      <c r="E2138" s="1" t="str">
        <f>IF(Table1[[#This Row],[Column1]]="","",VLOOKUP(A2138,COPOMs!B:E,4)+prêmio_de_risco)</f>
        <v/>
      </c>
      <c r="F2138" s="3" t="str">
        <f>IF(Table1[[#This Row],[Tesouro Selic: Cenário 1]]="","",(E2138+1)^(1/252))</f>
        <v/>
      </c>
      <c r="G2138" s="2" t="str">
        <f>IF(Table1[[#This Row],[Column4]]="","",(1+G2137)*(F2138)-1)</f>
        <v/>
      </c>
      <c r="H2138" s="1" t="str">
        <f>IF(Table1[[#This Row],[Column1]]="","",VLOOKUP(A2138,COPOMs!B:H,7)+prêmio_de_risco)</f>
        <v/>
      </c>
      <c r="I2138" s="3" t="str">
        <f>IF(Table1[[#This Row],[Tesouro Selic: Cenário 2]]="","",(H2138+1)^(1/252))</f>
        <v/>
      </c>
      <c r="J2138" s="2" t="str">
        <f>IF(Table1[[#This Row],[Column6]]="","",(1+J2137)*(I2138)-1)</f>
        <v/>
      </c>
      <c r="K2138" s="1" t="str">
        <f>IF(Table1[[#This Row],[Column1]]="","",VLOOKUP(A2138,COPOMs!B:K,10)+prêmio_de_risco)</f>
        <v/>
      </c>
      <c r="L2138" s="3" t="str">
        <f>IF(Table1[[#This Row],[Tesouro Selic: Cenário 3]]="","",(K2138+1)^(1/252))</f>
        <v/>
      </c>
      <c r="M2138" s="2" t="str">
        <f>IF(Table1[[#This Row],[Column8]]="","",(1+M2137)*(L2138)-1)</f>
        <v/>
      </c>
    </row>
    <row r="2139" spans="1:13" x14ac:dyDescent="0.25">
      <c r="A2139" s="15" t="str">
        <f t="shared" si="66"/>
        <v/>
      </c>
      <c r="B2139" s="25" t="str">
        <f t="shared" si="67"/>
        <v/>
      </c>
      <c r="C2139" s="3" t="str">
        <f>IF(Table1[[#This Row],[Tesouro Prefixado]]="","",(B2139+1)^(1/252))</f>
        <v/>
      </c>
      <c r="D2139" s="2" t="str">
        <f>IF(Table1[[#This Row],[Column2]]="","",(1+D2138)*(C2139)-1)</f>
        <v/>
      </c>
      <c r="E2139" s="1" t="str">
        <f>IF(Table1[[#This Row],[Column1]]="","",VLOOKUP(A2139,COPOMs!B:E,4)+prêmio_de_risco)</f>
        <v/>
      </c>
      <c r="F2139" s="3" t="str">
        <f>IF(Table1[[#This Row],[Tesouro Selic: Cenário 1]]="","",(E2139+1)^(1/252))</f>
        <v/>
      </c>
      <c r="G2139" s="2" t="str">
        <f>IF(Table1[[#This Row],[Column4]]="","",(1+G2138)*(F2139)-1)</f>
        <v/>
      </c>
      <c r="H2139" s="1" t="str">
        <f>IF(Table1[[#This Row],[Column1]]="","",VLOOKUP(A2139,COPOMs!B:H,7)+prêmio_de_risco)</f>
        <v/>
      </c>
      <c r="I2139" s="3" t="str">
        <f>IF(Table1[[#This Row],[Tesouro Selic: Cenário 2]]="","",(H2139+1)^(1/252))</f>
        <v/>
      </c>
      <c r="J2139" s="2" t="str">
        <f>IF(Table1[[#This Row],[Column6]]="","",(1+J2138)*(I2139)-1)</f>
        <v/>
      </c>
      <c r="K2139" s="1" t="str">
        <f>IF(Table1[[#This Row],[Column1]]="","",VLOOKUP(A2139,COPOMs!B:K,10)+prêmio_de_risco)</f>
        <v/>
      </c>
      <c r="L2139" s="3" t="str">
        <f>IF(Table1[[#This Row],[Tesouro Selic: Cenário 3]]="","",(K2139+1)^(1/252))</f>
        <v/>
      </c>
      <c r="M2139" s="2" t="str">
        <f>IF(Table1[[#This Row],[Column8]]="","",(1+M2138)*(L2139)-1)</f>
        <v/>
      </c>
    </row>
    <row r="2140" spans="1:13" x14ac:dyDescent="0.25">
      <c r="A2140" s="15" t="str">
        <f t="shared" si="66"/>
        <v/>
      </c>
      <c r="B2140" s="25" t="str">
        <f t="shared" si="67"/>
        <v/>
      </c>
      <c r="C2140" s="3" t="str">
        <f>IF(Table1[[#This Row],[Tesouro Prefixado]]="","",(B2140+1)^(1/252))</f>
        <v/>
      </c>
      <c r="D2140" s="2" t="str">
        <f>IF(Table1[[#This Row],[Column2]]="","",(1+D2139)*(C2140)-1)</f>
        <v/>
      </c>
      <c r="E2140" s="1" t="str">
        <f>IF(Table1[[#This Row],[Column1]]="","",VLOOKUP(A2140,COPOMs!B:E,4)+prêmio_de_risco)</f>
        <v/>
      </c>
      <c r="F2140" s="3" t="str">
        <f>IF(Table1[[#This Row],[Tesouro Selic: Cenário 1]]="","",(E2140+1)^(1/252))</f>
        <v/>
      </c>
      <c r="G2140" s="2" t="str">
        <f>IF(Table1[[#This Row],[Column4]]="","",(1+G2139)*(F2140)-1)</f>
        <v/>
      </c>
      <c r="H2140" s="1" t="str">
        <f>IF(Table1[[#This Row],[Column1]]="","",VLOOKUP(A2140,COPOMs!B:H,7)+prêmio_de_risco)</f>
        <v/>
      </c>
      <c r="I2140" s="3" t="str">
        <f>IF(Table1[[#This Row],[Tesouro Selic: Cenário 2]]="","",(H2140+1)^(1/252))</f>
        <v/>
      </c>
      <c r="J2140" s="2" t="str">
        <f>IF(Table1[[#This Row],[Column6]]="","",(1+J2139)*(I2140)-1)</f>
        <v/>
      </c>
      <c r="K2140" s="1" t="str">
        <f>IF(Table1[[#This Row],[Column1]]="","",VLOOKUP(A2140,COPOMs!B:K,10)+prêmio_de_risco)</f>
        <v/>
      </c>
      <c r="L2140" s="3" t="str">
        <f>IF(Table1[[#This Row],[Tesouro Selic: Cenário 3]]="","",(K2140+1)^(1/252))</f>
        <v/>
      </c>
      <c r="M2140" s="2" t="str">
        <f>IF(Table1[[#This Row],[Column8]]="","",(1+M2139)*(L2140)-1)</f>
        <v/>
      </c>
    </row>
    <row r="2141" spans="1:13" x14ac:dyDescent="0.25">
      <c r="A2141" s="15" t="str">
        <f t="shared" si="66"/>
        <v/>
      </c>
      <c r="B2141" s="25" t="str">
        <f t="shared" si="67"/>
        <v/>
      </c>
      <c r="C2141" s="3" t="str">
        <f>IF(Table1[[#This Row],[Tesouro Prefixado]]="","",(B2141+1)^(1/252))</f>
        <v/>
      </c>
      <c r="D2141" s="2" t="str">
        <f>IF(Table1[[#This Row],[Column2]]="","",(1+D2140)*(C2141)-1)</f>
        <v/>
      </c>
      <c r="E2141" s="1" t="str">
        <f>IF(Table1[[#This Row],[Column1]]="","",VLOOKUP(A2141,COPOMs!B:E,4)+prêmio_de_risco)</f>
        <v/>
      </c>
      <c r="F2141" s="3" t="str">
        <f>IF(Table1[[#This Row],[Tesouro Selic: Cenário 1]]="","",(E2141+1)^(1/252))</f>
        <v/>
      </c>
      <c r="G2141" s="2" t="str">
        <f>IF(Table1[[#This Row],[Column4]]="","",(1+G2140)*(F2141)-1)</f>
        <v/>
      </c>
      <c r="H2141" s="1" t="str">
        <f>IF(Table1[[#This Row],[Column1]]="","",VLOOKUP(A2141,COPOMs!B:H,7)+prêmio_de_risco)</f>
        <v/>
      </c>
      <c r="I2141" s="3" t="str">
        <f>IF(Table1[[#This Row],[Tesouro Selic: Cenário 2]]="","",(H2141+1)^(1/252))</f>
        <v/>
      </c>
      <c r="J2141" s="2" t="str">
        <f>IF(Table1[[#This Row],[Column6]]="","",(1+J2140)*(I2141)-1)</f>
        <v/>
      </c>
      <c r="K2141" s="1" t="str">
        <f>IF(Table1[[#This Row],[Column1]]="","",VLOOKUP(A2141,COPOMs!B:K,10)+prêmio_de_risco)</f>
        <v/>
      </c>
      <c r="L2141" s="3" t="str">
        <f>IF(Table1[[#This Row],[Tesouro Selic: Cenário 3]]="","",(K2141+1)^(1/252))</f>
        <v/>
      </c>
      <c r="M2141" s="2" t="str">
        <f>IF(Table1[[#This Row],[Column8]]="","",(1+M2140)*(L2141)-1)</f>
        <v/>
      </c>
    </row>
    <row r="2142" spans="1:13" x14ac:dyDescent="0.25">
      <c r="A2142" s="15" t="str">
        <f t="shared" si="66"/>
        <v/>
      </c>
      <c r="B2142" s="25" t="str">
        <f t="shared" si="67"/>
        <v/>
      </c>
      <c r="C2142" s="3" t="str">
        <f>IF(Table1[[#This Row],[Tesouro Prefixado]]="","",(B2142+1)^(1/252))</f>
        <v/>
      </c>
      <c r="D2142" s="2" t="str">
        <f>IF(Table1[[#This Row],[Column2]]="","",(1+D2141)*(C2142)-1)</f>
        <v/>
      </c>
      <c r="E2142" s="1" t="str">
        <f>IF(Table1[[#This Row],[Column1]]="","",VLOOKUP(A2142,COPOMs!B:E,4)+prêmio_de_risco)</f>
        <v/>
      </c>
      <c r="F2142" s="3" t="str">
        <f>IF(Table1[[#This Row],[Tesouro Selic: Cenário 1]]="","",(E2142+1)^(1/252))</f>
        <v/>
      </c>
      <c r="G2142" s="2" t="str">
        <f>IF(Table1[[#This Row],[Column4]]="","",(1+G2141)*(F2142)-1)</f>
        <v/>
      </c>
      <c r="H2142" s="1" t="str">
        <f>IF(Table1[[#This Row],[Column1]]="","",VLOOKUP(A2142,COPOMs!B:H,7)+prêmio_de_risco)</f>
        <v/>
      </c>
      <c r="I2142" s="3" t="str">
        <f>IF(Table1[[#This Row],[Tesouro Selic: Cenário 2]]="","",(H2142+1)^(1/252))</f>
        <v/>
      </c>
      <c r="J2142" s="2" t="str">
        <f>IF(Table1[[#This Row],[Column6]]="","",(1+J2141)*(I2142)-1)</f>
        <v/>
      </c>
      <c r="K2142" s="1" t="str">
        <f>IF(Table1[[#This Row],[Column1]]="","",VLOOKUP(A2142,COPOMs!B:K,10)+prêmio_de_risco)</f>
        <v/>
      </c>
      <c r="L2142" s="3" t="str">
        <f>IF(Table1[[#This Row],[Tesouro Selic: Cenário 3]]="","",(K2142+1)^(1/252))</f>
        <v/>
      </c>
      <c r="M2142" s="2" t="str">
        <f>IF(Table1[[#This Row],[Column8]]="","",(1+M2141)*(L2142)-1)</f>
        <v/>
      </c>
    </row>
    <row r="2143" spans="1:13" x14ac:dyDescent="0.25">
      <c r="A2143" s="15" t="str">
        <f t="shared" si="66"/>
        <v/>
      </c>
      <c r="B2143" s="25" t="str">
        <f t="shared" si="67"/>
        <v/>
      </c>
      <c r="C2143" s="3" t="str">
        <f>IF(Table1[[#This Row],[Tesouro Prefixado]]="","",(B2143+1)^(1/252))</f>
        <v/>
      </c>
      <c r="D2143" s="2" t="str">
        <f>IF(Table1[[#This Row],[Column2]]="","",(1+D2142)*(C2143)-1)</f>
        <v/>
      </c>
      <c r="E2143" s="1" t="str">
        <f>IF(Table1[[#This Row],[Column1]]="","",VLOOKUP(A2143,COPOMs!B:E,4)+prêmio_de_risco)</f>
        <v/>
      </c>
      <c r="F2143" s="3" t="str">
        <f>IF(Table1[[#This Row],[Tesouro Selic: Cenário 1]]="","",(E2143+1)^(1/252))</f>
        <v/>
      </c>
      <c r="G2143" s="2" t="str">
        <f>IF(Table1[[#This Row],[Column4]]="","",(1+G2142)*(F2143)-1)</f>
        <v/>
      </c>
      <c r="H2143" s="1" t="str">
        <f>IF(Table1[[#This Row],[Column1]]="","",VLOOKUP(A2143,COPOMs!B:H,7)+prêmio_de_risco)</f>
        <v/>
      </c>
      <c r="I2143" s="3" t="str">
        <f>IF(Table1[[#This Row],[Tesouro Selic: Cenário 2]]="","",(H2143+1)^(1/252))</f>
        <v/>
      </c>
      <c r="J2143" s="2" t="str">
        <f>IF(Table1[[#This Row],[Column6]]="","",(1+J2142)*(I2143)-1)</f>
        <v/>
      </c>
      <c r="K2143" s="1" t="str">
        <f>IF(Table1[[#This Row],[Column1]]="","",VLOOKUP(A2143,COPOMs!B:K,10)+prêmio_de_risco)</f>
        <v/>
      </c>
      <c r="L2143" s="3" t="str">
        <f>IF(Table1[[#This Row],[Tesouro Selic: Cenário 3]]="","",(K2143+1)^(1/252))</f>
        <v/>
      </c>
      <c r="M2143" s="2" t="str">
        <f>IF(Table1[[#This Row],[Column8]]="","",(1+M2142)*(L2143)-1)</f>
        <v/>
      </c>
    </row>
    <row r="2144" spans="1:13" x14ac:dyDescent="0.25">
      <c r="A2144" s="15" t="str">
        <f t="shared" si="66"/>
        <v/>
      </c>
      <c r="B2144" s="25" t="str">
        <f t="shared" si="67"/>
        <v/>
      </c>
      <c r="C2144" s="3" t="str">
        <f>IF(Table1[[#This Row],[Tesouro Prefixado]]="","",(B2144+1)^(1/252))</f>
        <v/>
      </c>
      <c r="D2144" s="2" t="str">
        <f>IF(Table1[[#This Row],[Column2]]="","",(1+D2143)*(C2144)-1)</f>
        <v/>
      </c>
      <c r="E2144" s="1" t="str">
        <f>IF(Table1[[#This Row],[Column1]]="","",VLOOKUP(A2144,COPOMs!B:E,4)+prêmio_de_risco)</f>
        <v/>
      </c>
      <c r="F2144" s="3" t="str">
        <f>IF(Table1[[#This Row],[Tesouro Selic: Cenário 1]]="","",(E2144+1)^(1/252))</f>
        <v/>
      </c>
      <c r="G2144" s="2" t="str">
        <f>IF(Table1[[#This Row],[Column4]]="","",(1+G2143)*(F2144)-1)</f>
        <v/>
      </c>
      <c r="H2144" s="1" t="str">
        <f>IF(Table1[[#This Row],[Column1]]="","",VLOOKUP(A2144,COPOMs!B:H,7)+prêmio_de_risco)</f>
        <v/>
      </c>
      <c r="I2144" s="3" t="str">
        <f>IF(Table1[[#This Row],[Tesouro Selic: Cenário 2]]="","",(H2144+1)^(1/252))</f>
        <v/>
      </c>
      <c r="J2144" s="2" t="str">
        <f>IF(Table1[[#This Row],[Column6]]="","",(1+J2143)*(I2144)-1)</f>
        <v/>
      </c>
      <c r="K2144" s="1" t="str">
        <f>IF(Table1[[#This Row],[Column1]]="","",VLOOKUP(A2144,COPOMs!B:K,10)+prêmio_de_risco)</f>
        <v/>
      </c>
      <c r="L2144" s="3" t="str">
        <f>IF(Table1[[#This Row],[Tesouro Selic: Cenário 3]]="","",(K2144+1)^(1/252))</f>
        <v/>
      </c>
      <c r="M2144" s="2" t="str">
        <f>IF(Table1[[#This Row],[Column8]]="","",(1+M2143)*(L2144)-1)</f>
        <v/>
      </c>
    </row>
    <row r="2145" spans="1:13" x14ac:dyDescent="0.25">
      <c r="A2145" s="15" t="str">
        <f t="shared" si="66"/>
        <v/>
      </c>
      <c r="B2145" s="25" t="str">
        <f t="shared" si="67"/>
        <v/>
      </c>
      <c r="C2145" s="3" t="str">
        <f>IF(Table1[[#This Row],[Tesouro Prefixado]]="","",(B2145+1)^(1/252))</f>
        <v/>
      </c>
      <c r="D2145" s="2" t="str">
        <f>IF(Table1[[#This Row],[Column2]]="","",(1+D2144)*(C2145)-1)</f>
        <v/>
      </c>
      <c r="E2145" s="1" t="str">
        <f>IF(Table1[[#This Row],[Column1]]="","",VLOOKUP(A2145,COPOMs!B:E,4)+prêmio_de_risco)</f>
        <v/>
      </c>
      <c r="F2145" s="3" t="str">
        <f>IF(Table1[[#This Row],[Tesouro Selic: Cenário 1]]="","",(E2145+1)^(1/252))</f>
        <v/>
      </c>
      <c r="G2145" s="2" t="str">
        <f>IF(Table1[[#This Row],[Column4]]="","",(1+G2144)*(F2145)-1)</f>
        <v/>
      </c>
      <c r="H2145" s="1" t="str">
        <f>IF(Table1[[#This Row],[Column1]]="","",VLOOKUP(A2145,COPOMs!B:H,7)+prêmio_de_risco)</f>
        <v/>
      </c>
      <c r="I2145" s="3" t="str">
        <f>IF(Table1[[#This Row],[Tesouro Selic: Cenário 2]]="","",(H2145+1)^(1/252))</f>
        <v/>
      </c>
      <c r="J2145" s="2" t="str">
        <f>IF(Table1[[#This Row],[Column6]]="","",(1+J2144)*(I2145)-1)</f>
        <v/>
      </c>
      <c r="K2145" s="1" t="str">
        <f>IF(Table1[[#This Row],[Column1]]="","",VLOOKUP(A2145,COPOMs!B:K,10)+prêmio_de_risco)</f>
        <v/>
      </c>
      <c r="L2145" s="3" t="str">
        <f>IF(Table1[[#This Row],[Tesouro Selic: Cenário 3]]="","",(K2145+1)^(1/252))</f>
        <v/>
      </c>
      <c r="M2145" s="2" t="str">
        <f>IF(Table1[[#This Row],[Column8]]="","",(1+M2144)*(L2145)-1)</f>
        <v/>
      </c>
    </row>
    <row r="2146" spans="1:13" x14ac:dyDescent="0.25">
      <c r="A2146" s="15" t="str">
        <f t="shared" si="66"/>
        <v/>
      </c>
      <c r="B2146" s="25" t="str">
        <f t="shared" si="67"/>
        <v/>
      </c>
      <c r="C2146" s="3" t="str">
        <f>IF(Table1[[#This Row],[Tesouro Prefixado]]="","",(B2146+1)^(1/252))</f>
        <v/>
      </c>
      <c r="D2146" s="2" t="str">
        <f>IF(Table1[[#This Row],[Column2]]="","",(1+D2145)*(C2146)-1)</f>
        <v/>
      </c>
      <c r="E2146" s="1" t="str">
        <f>IF(Table1[[#This Row],[Column1]]="","",VLOOKUP(A2146,COPOMs!B:E,4)+prêmio_de_risco)</f>
        <v/>
      </c>
      <c r="F2146" s="3" t="str">
        <f>IF(Table1[[#This Row],[Tesouro Selic: Cenário 1]]="","",(E2146+1)^(1/252))</f>
        <v/>
      </c>
      <c r="G2146" s="2" t="str">
        <f>IF(Table1[[#This Row],[Column4]]="","",(1+G2145)*(F2146)-1)</f>
        <v/>
      </c>
      <c r="H2146" s="1" t="str">
        <f>IF(Table1[[#This Row],[Column1]]="","",VLOOKUP(A2146,COPOMs!B:H,7)+prêmio_de_risco)</f>
        <v/>
      </c>
      <c r="I2146" s="3" t="str">
        <f>IF(Table1[[#This Row],[Tesouro Selic: Cenário 2]]="","",(H2146+1)^(1/252))</f>
        <v/>
      </c>
      <c r="J2146" s="2" t="str">
        <f>IF(Table1[[#This Row],[Column6]]="","",(1+J2145)*(I2146)-1)</f>
        <v/>
      </c>
      <c r="K2146" s="1" t="str">
        <f>IF(Table1[[#This Row],[Column1]]="","",VLOOKUP(A2146,COPOMs!B:K,10)+prêmio_de_risco)</f>
        <v/>
      </c>
      <c r="L2146" s="3" t="str">
        <f>IF(Table1[[#This Row],[Tesouro Selic: Cenário 3]]="","",(K2146+1)^(1/252))</f>
        <v/>
      </c>
      <c r="M2146" s="2" t="str">
        <f>IF(Table1[[#This Row],[Column8]]="","",(1+M2145)*(L2146)-1)</f>
        <v/>
      </c>
    </row>
    <row r="2147" spans="1:13" x14ac:dyDescent="0.25">
      <c r="A2147" s="15" t="str">
        <f t="shared" si="66"/>
        <v/>
      </c>
      <c r="B2147" s="25" t="str">
        <f t="shared" si="67"/>
        <v/>
      </c>
      <c r="C2147" s="3" t="str">
        <f>IF(Table1[[#This Row],[Tesouro Prefixado]]="","",(B2147+1)^(1/252))</f>
        <v/>
      </c>
      <c r="D2147" s="2" t="str">
        <f>IF(Table1[[#This Row],[Column2]]="","",(1+D2146)*(C2147)-1)</f>
        <v/>
      </c>
      <c r="E2147" s="1" t="str">
        <f>IF(Table1[[#This Row],[Column1]]="","",VLOOKUP(A2147,COPOMs!B:E,4)+prêmio_de_risco)</f>
        <v/>
      </c>
      <c r="F2147" s="3" t="str">
        <f>IF(Table1[[#This Row],[Tesouro Selic: Cenário 1]]="","",(E2147+1)^(1/252))</f>
        <v/>
      </c>
      <c r="G2147" s="2" t="str">
        <f>IF(Table1[[#This Row],[Column4]]="","",(1+G2146)*(F2147)-1)</f>
        <v/>
      </c>
      <c r="H2147" s="1" t="str">
        <f>IF(Table1[[#This Row],[Column1]]="","",VLOOKUP(A2147,COPOMs!B:H,7)+prêmio_de_risco)</f>
        <v/>
      </c>
      <c r="I2147" s="3" t="str">
        <f>IF(Table1[[#This Row],[Tesouro Selic: Cenário 2]]="","",(H2147+1)^(1/252))</f>
        <v/>
      </c>
      <c r="J2147" s="2" t="str">
        <f>IF(Table1[[#This Row],[Column6]]="","",(1+J2146)*(I2147)-1)</f>
        <v/>
      </c>
      <c r="K2147" s="1" t="str">
        <f>IF(Table1[[#This Row],[Column1]]="","",VLOOKUP(A2147,COPOMs!B:K,10)+prêmio_de_risco)</f>
        <v/>
      </c>
      <c r="L2147" s="3" t="str">
        <f>IF(Table1[[#This Row],[Tesouro Selic: Cenário 3]]="","",(K2147+1)^(1/252))</f>
        <v/>
      </c>
      <c r="M2147" s="2" t="str">
        <f>IF(Table1[[#This Row],[Column8]]="","",(1+M2146)*(L2147)-1)</f>
        <v/>
      </c>
    </row>
    <row r="2148" spans="1:13" x14ac:dyDescent="0.25">
      <c r="A2148" s="15" t="str">
        <f t="shared" si="66"/>
        <v/>
      </c>
      <c r="B2148" s="25" t="str">
        <f t="shared" si="67"/>
        <v/>
      </c>
      <c r="C2148" s="3" t="str">
        <f>IF(Table1[[#This Row],[Tesouro Prefixado]]="","",(B2148+1)^(1/252))</f>
        <v/>
      </c>
      <c r="D2148" s="2" t="str">
        <f>IF(Table1[[#This Row],[Column2]]="","",(1+D2147)*(C2148)-1)</f>
        <v/>
      </c>
      <c r="E2148" s="1" t="str">
        <f>IF(Table1[[#This Row],[Column1]]="","",VLOOKUP(A2148,COPOMs!B:E,4)+prêmio_de_risco)</f>
        <v/>
      </c>
      <c r="F2148" s="3" t="str">
        <f>IF(Table1[[#This Row],[Tesouro Selic: Cenário 1]]="","",(E2148+1)^(1/252))</f>
        <v/>
      </c>
      <c r="G2148" s="2" t="str">
        <f>IF(Table1[[#This Row],[Column4]]="","",(1+G2147)*(F2148)-1)</f>
        <v/>
      </c>
      <c r="H2148" s="1" t="str">
        <f>IF(Table1[[#This Row],[Column1]]="","",VLOOKUP(A2148,COPOMs!B:H,7)+prêmio_de_risco)</f>
        <v/>
      </c>
      <c r="I2148" s="3" t="str">
        <f>IF(Table1[[#This Row],[Tesouro Selic: Cenário 2]]="","",(H2148+1)^(1/252))</f>
        <v/>
      </c>
      <c r="J2148" s="2" t="str">
        <f>IF(Table1[[#This Row],[Column6]]="","",(1+J2147)*(I2148)-1)</f>
        <v/>
      </c>
      <c r="K2148" s="1" t="str">
        <f>IF(Table1[[#This Row],[Column1]]="","",VLOOKUP(A2148,COPOMs!B:K,10)+prêmio_de_risco)</f>
        <v/>
      </c>
      <c r="L2148" s="3" t="str">
        <f>IF(Table1[[#This Row],[Tesouro Selic: Cenário 3]]="","",(K2148+1)^(1/252))</f>
        <v/>
      </c>
      <c r="M2148" s="2" t="str">
        <f>IF(Table1[[#This Row],[Column8]]="","",(1+M2147)*(L2148)-1)</f>
        <v/>
      </c>
    </row>
    <row r="2149" spans="1:13" x14ac:dyDescent="0.25">
      <c r="A2149" s="15" t="str">
        <f t="shared" si="66"/>
        <v/>
      </c>
      <c r="B2149" s="25" t="str">
        <f t="shared" si="67"/>
        <v/>
      </c>
      <c r="C2149" s="3" t="str">
        <f>IF(Table1[[#This Row],[Tesouro Prefixado]]="","",(B2149+1)^(1/252))</f>
        <v/>
      </c>
      <c r="D2149" s="2" t="str">
        <f>IF(Table1[[#This Row],[Column2]]="","",(1+D2148)*(C2149)-1)</f>
        <v/>
      </c>
      <c r="E2149" s="1" t="str">
        <f>IF(Table1[[#This Row],[Column1]]="","",VLOOKUP(A2149,COPOMs!B:E,4)+prêmio_de_risco)</f>
        <v/>
      </c>
      <c r="F2149" s="3" t="str">
        <f>IF(Table1[[#This Row],[Tesouro Selic: Cenário 1]]="","",(E2149+1)^(1/252))</f>
        <v/>
      </c>
      <c r="G2149" s="2" t="str">
        <f>IF(Table1[[#This Row],[Column4]]="","",(1+G2148)*(F2149)-1)</f>
        <v/>
      </c>
      <c r="H2149" s="1" t="str">
        <f>IF(Table1[[#This Row],[Column1]]="","",VLOOKUP(A2149,COPOMs!B:H,7)+prêmio_de_risco)</f>
        <v/>
      </c>
      <c r="I2149" s="3" t="str">
        <f>IF(Table1[[#This Row],[Tesouro Selic: Cenário 2]]="","",(H2149+1)^(1/252))</f>
        <v/>
      </c>
      <c r="J2149" s="2" t="str">
        <f>IF(Table1[[#This Row],[Column6]]="","",(1+J2148)*(I2149)-1)</f>
        <v/>
      </c>
      <c r="K2149" s="1" t="str">
        <f>IF(Table1[[#This Row],[Column1]]="","",VLOOKUP(A2149,COPOMs!B:K,10)+prêmio_de_risco)</f>
        <v/>
      </c>
      <c r="L2149" s="3" t="str">
        <f>IF(Table1[[#This Row],[Tesouro Selic: Cenário 3]]="","",(K2149+1)^(1/252))</f>
        <v/>
      </c>
      <c r="M2149" s="2" t="str">
        <f>IF(Table1[[#This Row],[Column8]]="","",(1+M2148)*(L2149)-1)</f>
        <v/>
      </c>
    </row>
    <row r="2150" spans="1:13" x14ac:dyDescent="0.25">
      <c r="A2150" s="15" t="str">
        <f t="shared" si="66"/>
        <v/>
      </c>
      <c r="B2150" s="25" t="str">
        <f t="shared" si="67"/>
        <v/>
      </c>
      <c r="C2150" s="3" t="str">
        <f>IF(Table1[[#This Row],[Tesouro Prefixado]]="","",(B2150+1)^(1/252))</f>
        <v/>
      </c>
      <c r="D2150" s="2" t="str">
        <f>IF(Table1[[#This Row],[Column2]]="","",(1+D2149)*(C2150)-1)</f>
        <v/>
      </c>
      <c r="E2150" s="1" t="str">
        <f>IF(Table1[[#This Row],[Column1]]="","",VLOOKUP(A2150,COPOMs!B:E,4)+prêmio_de_risco)</f>
        <v/>
      </c>
      <c r="F2150" s="3" t="str">
        <f>IF(Table1[[#This Row],[Tesouro Selic: Cenário 1]]="","",(E2150+1)^(1/252))</f>
        <v/>
      </c>
      <c r="G2150" s="2" t="str">
        <f>IF(Table1[[#This Row],[Column4]]="","",(1+G2149)*(F2150)-1)</f>
        <v/>
      </c>
      <c r="H2150" s="1" t="str">
        <f>IF(Table1[[#This Row],[Column1]]="","",VLOOKUP(A2150,COPOMs!B:H,7)+prêmio_de_risco)</f>
        <v/>
      </c>
      <c r="I2150" s="3" t="str">
        <f>IF(Table1[[#This Row],[Tesouro Selic: Cenário 2]]="","",(H2150+1)^(1/252))</f>
        <v/>
      </c>
      <c r="J2150" s="2" t="str">
        <f>IF(Table1[[#This Row],[Column6]]="","",(1+J2149)*(I2150)-1)</f>
        <v/>
      </c>
      <c r="K2150" s="1" t="str">
        <f>IF(Table1[[#This Row],[Column1]]="","",VLOOKUP(A2150,COPOMs!B:K,10)+prêmio_de_risco)</f>
        <v/>
      </c>
      <c r="L2150" s="3" t="str">
        <f>IF(Table1[[#This Row],[Tesouro Selic: Cenário 3]]="","",(K2150+1)^(1/252))</f>
        <v/>
      </c>
      <c r="M2150" s="2" t="str">
        <f>IF(Table1[[#This Row],[Column8]]="","",(1+M2149)*(L2150)-1)</f>
        <v/>
      </c>
    </row>
    <row r="2151" spans="1:13" x14ac:dyDescent="0.25">
      <c r="A2151" s="15" t="str">
        <f t="shared" si="66"/>
        <v/>
      </c>
      <c r="B2151" s="25" t="str">
        <f t="shared" si="67"/>
        <v/>
      </c>
      <c r="C2151" s="3" t="str">
        <f>IF(Table1[[#This Row],[Tesouro Prefixado]]="","",(B2151+1)^(1/252))</f>
        <v/>
      </c>
      <c r="D2151" s="2" t="str">
        <f>IF(Table1[[#This Row],[Column2]]="","",(1+D2150)*(C2151)-1)</f>
        <v/>
      </c>
      <c r="E2151" s="1" t="str">
        <f>IF(Table1[[#This Row],[Column1]]="","",VLOOKUP(A2151,COPOMs!B:E,4)+prêmio_de_risco)</f>
        <v/>
      </c>
      <c r="F2151" s="3" t="str">
        <f>IF(Table1[[#This Row],[Tesouro Selic: Cenário 1]]="","",(E2151+1)^(1/252))</f>
        <v/>
      </c>
      <c r="G2151" s="2" t="str">
        <f>IF(Table1[[#This Row],[Column4]]="","",(1+G2150)*(F2151)-1)</f>
        <v/>
      </c>
      <c r="H2151" s="1" t="str">
        <f>IF(Table1[[#This Row],[Column1]]="","",VLOOKUP(A2151,COPOMs!B:H,7)+prêmio_de_risco)</f>
        <v/>
      </c>
      <c r="I2151" s="3" t="str">
        <f>IF(Table1[[#This Row],[Tesouro Selic: Cenário 2]]="","",(H2151+1)^(1/252))</f>
        <v/>
      </c>
      <c r="J2151" s="2" t="str">
        <f>IF(Table1[[#This Row],[Column6]]="","",(1+J2150)*(I2151)-1)</f>
        <v/>
      </c>
      <c r="K2151" s="1" t="str">
        <f>IF(Table1[[#This Row],[Column1]]="","",VLOOKUP(A2151,COPOMs!B:K,10)+prêmio_de_risco)</f>
        <v/>
      </c>
      <c r="L2151" s="3" t="str">
        <f>IF(Table1[[#This Row],[Tesouro Selic: Cenário 3]]="","",(K2151+1)^(1/252))</f>
        <v/>
      </c>
      <c r="M2151" s="2" t="str">
        <f>IF(Table1[[#This Row],[Column8]]="","",(1+M2150)*(L2151)-1)</f>
        <v/>
      </c>
    </row>
    <row r="2152" spans="1:13" x14ac:dyDescent="0.25">
      <c r="A2152" s="15" t="str">
        <f t="shared" si="66"/>
        <v/>
      </c>
      <c r="B2152" s="25" t="str">
        <f t="shared" si="67"/>
        <v/>
      </c>
      <c r="C2152" s="3" t="str">
        <f>IF(Table1[[#This Row],[Tesouro Prefixado]]="","",(B2152+1)^(1/252))</f>
        <v/>
      </c>
      <c r="D2152" s="2" t="str">
        <f>IF(Table1[[#This Row],[Column2]]="","",(1+D2151)*(C2152)-1)</f>
        <v/>
      </c>
      <c r="E2152" s="1" t="str">
        <f>IF(Table1[[#This Row],[Column1]]="","",VLOOKUP(A2152,COPOMs!B:E,4)+prêmio_de_risco)</f>
        <v/>
      </c>
      <c r="F2152" s="3" t="str">
        <f>IF(Table1[[#This Row],[Tesouro Selic: Cenário 1]]="","",(E2152+1)^(1/252))</f>
        <v/>
      </c>
      <c r="G2152" s="2" t="str">
        <f>IF(Table1[[#This Row],[Column4]]="","",(1+G2151)*(F2152)-1)</f>
        <v/>
      </c>
      <c r="H2152" s="1" t="str">
        <f>IF(Table1[[#This Row],[Column1]]="","",VLOOKUP(A2152,COPOMs!B:H,7)+prêmio_de_risco)</f>
        <v/>
      </c>
      <c r="I2152" s="3" t="str">
        <f>IF(Table1[[#This Row],[Tesouro Selic: Cenário 2]]="","",(H2152+1)^(1/252))</f>
        <v/>
      </c>
      <c r="J2152" s="2" t="str">
        <f>IF(Table1[[#This Row],[Column6]]="","",(1+J2151)*(I2152)-1)</f>
        <v/>
      </c>
      <c r="K2152" s="1" t="str">
        <f>IF(Table1[[#This Row],[Column1]]="","",VLOOKUP(A2152,COPOMs!B:K,10)+prêmio_de_risco)</f>
        <v/>
      </c>
      <c r="L2152" s="3" t="str">
        <f>IF(Table1[[#This Row],[Tesouro Selic: Cenário 3]]="","",(K2152+1)^(1/252))</f>
        <v/>
      </c>
      <c r="M2152" s="2" t="str">
        <f>IF(Table1[[#This Row],[Column8]]="","",(1+M2151)*(L2152)-1)</f>
        <v/>
      </c>
    </row>
    <row r="2153" spans="1:13" x14ac:dyDescent="0.25">
      <c r="A2153" s="15" t="str">
        <f t="shared" si="66"/>
        <v/>
      </c>
      <c r="B2153" s="25" t="str">
        <f t="shared" si="67"/>
        <v/>
      </c>
      <c r="C2153" s="3" t="str">
        <f>IF(Table1[[#This Row],[Tesouro Prefixado]]="","",(B2153+1)^(1/252))</f>
        <v/>
      </c>
      <c r="D2153" s="2" t="str">
        <f>IF(Table1[[#This Row],[Column2]]="","",(1+D2152)*(C2153)-1)</f>
        <v/>
      </c>
      <c r="E2153" s="1" t="str">
        <f>IF(Table1[[#This Row],[Column1]]="","",VLOOKUP(A2153,COPOMs!B:E,4)+prêmio_de_risco)</f>
        <v/>
      </c>
      <c r="F2153" s="3" t="str">
        <f>IF(Table1[[#This Row],[Tesouro Selic: Cenário 1]]="","",(E2153+1)^(1/252))</f>
        <v/>
      </c>
      <c r="G2153" s="2" t="str">
        <f>IF(Table1[[#This Row],[Column4]]="","",(1+G2152)*(F2153)-1)</f>
        <v/>
      </c>
      <c r="H2153" s="1" t="str">
        <f>IF(Table1[[#This Row],[Column1]]="","",VLOOKUP(A2153,COPOMs!B:H,7)+prêmio_de_risco)</f>
        <v/>
      </c>
      <c r="I2153" s="3" t="str">
        <f>IF(Table1[[#This Row],[Tesouro Selic: Cenário 2]]="","",(H2153+1)^(1/252))</f>
        <v/>
      </c>
      <c r="J2153" s="2" t="str">
        <f>IF(Table1[[#This Row],[Column6]]="","",(1+J2152)*(I2153)-1)</f>
        <v/>
      </c>
      <c r="K2153" s="1" t="str">
        <f>IF(Table1[[#This Row],[Column1]]="","",VLOOKUP(A2153,COPOMs!B:K,10)+prêmio_de_risco)</f>
        <v/>
      </c>
      <c r="L2153" s="3" t="str">
        <f>IF(Table1[[#This Row],[Tesouro Selic: Cenário 3]]="","",(K2153+1)^(1/252))</f>
        <v/>
      </c>
      <c r="M2153" s="2" t="str">
        <f>IF(Table1[[#This Row],[Column8]]="","",(1+M2152)*(L2153)-1)</f>
        <v/>
      </c>
    </row>
    <row r="2154" spans="1:13" x14ac:dyDescent="0.25">
      <c r="A2154" s="15" t="str">
        <f t="shared" si="66"/>
        <v/>
      </c>
      <c r="B2154" s="25" t="str">
        <f t="shared" si="67"/>
        <v/>
      </c>
      <c r="C2154" s="3" t="str">
        <f>IF(Table1[[#This Row],[Tesouro Prefixado]]="","",(B2154+1)^(1/252))</f>
        <v/>
      </c>
      <c r="D2154" s="2" t="str">
        <f>IF(Table1[[#This Row],[Column2]]="","",(1+D2153)*(C2154)-1)</f>
        <v/>
      </c>
      <c r="E2154" s="1" t="str">
        <f>IF(Table1[[#This Row],[Column1]]="","",VLOOKUP(A2154,COPOMs!B:E,4)+prêmio_de_risco)</f>
        <v/>
      </c>
      <c r="F2154" s="3" t="str">
        <f>IF(Table1[[#This Row],[Tesouro Selic: Cenário 1]]="","",(E2154+1)^(1/252))</f>
        <v/>
      </c>
      <c r="G2154" s="2" t="str">
        <f>IF(Table1[[#This Row],[Column4]]="","",(1+G2153)*(F2154)-1)</f>
        <v/>
      </c>
      <c r="H2154" s="1" t="str">
        <f>IF(Table1[[#This Row],[Column1]]="","",VLOOKUP(A2154,COPOMs!B:H,7)+prêmio_de_risco)</f>
        <v/>
      </c>
      <c r="I2154" s="3" t="str">
        <f>IF(Table1[[#This Row],[Tesouro Selic: Cenário 2]]="","",(H2154+1)^(1/252))</f>
        <v/>
      </c>
      <c r="J2154" s="2" t="str">
        <f>IF(Table1[[#This Row],[Column6]]="","",(1+J2153)*(I2154)-1)</f>
        <v/>
      </c>
      <c r="K2154" s="1" t="str">
        <f>IF(Table1[[#This Row],[Column1]]="","",VLOOKUP(A2154,COPOMs!B:K,10)+prêmio_de_risco)</f>
        <v/>
      </c>
      <c r="L2154" s="3" t="str">
        <f>IF(Table1[[#This Row],[Tesouro Selic: Cenário 3]]="","",(K2154+1)^(1/252))</f>
        <v/>
      </c>
      <c r="M2154" s="2" t="str">
        <f>IF(Table1[[#This Row],[Column8]]="","",(1+M2153)*(L2154)-1)</f>
        <v/>
      </c>
    </row>
    <row r="2155" spans="1:13" x14ac:dyDescent="0.25">
      <c r="A2155" s="15" t="str">
        <f t="shared" si="66"/>
        <v/>
      </c>
      <c r="B2155" s="25" t="str">
        <f t="shared" si="67"/>
        <v/>
      </c>
      <c r="C2155" s="3" t="str">
        <f>IF(Table1[[#This Row],[Tesouro Prefixado]]="","",(B2155+1)^(1/252))</f>
        <v/>
      </c>
      <c r="D2155" s="2" t="str">
        <f>IF(Table1[[#This Row],[Column2]]="","",(1+D2154)*(C2155)-1)</f>
        <v/>
      </c>
      <c r="E2155" s="1" t="str">
        <f>IF(Table1[[#This Row],[Column1]]="","",VLOOKUP(A2155,COPOMs!B:E,4)+prêmio_de_risco)</f>
        <v/>
      </c>
      <c r="F2155" s="3" t="str">
        <f>IF(Table1[[#This Row],[Tesouro Selic: Cenário 1]]="","",(E2155+1)^(1/252))</f>
        <v/>
      </c>
      <c r="G2155" s="2" t="str">
        <f>IF(Table1[[#This Row],[Column4]]="","",(1+G2154)*(F2155)-1)</f>
        <v/>
      </c>
      <c r="H2155" s="1" t="str">
        <f>IF(Table1[[#This Row],[Column1]]="","",VLOOKUP(A2155,COPOMs!B:H,7)+prêmio_de_risco)</f>
        <v/>
      </c>
      <c r="I2155" s="3" t="str">
        <f>IF(Table1[[#This Row],[Tesouro Selic: Cenário 2]]="","",(H2155+1)^(1/252))</f>
        <v/>
      </c>
      <c r="J2155" s="2" t="str">
        <f>IF(Table1[[#This Row],[Column6]]="","",(1+J2154)*(I2155)-1)</f>
        <v/>
      </c>
      <c r="K2155" s="1" t="str">
        <f>IF(Table1[[#This Row],[Column1]]="","",VLOOKUP(A2155,COPOMs!B:K,10)+prêmio_de_risco)</f>
        <v/>
      </c>
      <c r="L2155" s="3" t="str">
        <f>IF(Table1[[#This Row],[Tesouro Selic: Cenário 3]]="","",(K2155+1)^(1/252))</f>
        <v/>
      </c>
      <c r="M2155" s="2" t="str">
        <f>IF(Table1[[#This Row],[Column8]]="","",(1+M2154)*(L2155)-1)</f>
        <v/>
      </c>
    </row>
    <row r="2156" spans="1:13" x14ac:dyDescent="0.25">
      <c r="A2156" s="15" t="str">
        <f t="shared" si="66"/>
        <v/>
      </c>
      <c r="B2156" s="25" t="str">
        <f t="shared" si="67"/>
        <v/>
      </c>
      <c r="C2156" s="3" t="str">
        <f>IF(Table1[[#This Row],[Tesouro Prefixado]]="","",(B2156+1)^(1/252))</f>
        <v/>
      </c>
      <c r="D2156" s="2" t="str">
        <f>IF(Table1[[#This Row],[Column2]]="","",(1+D2155)*(C2156)-1)</f>
        <v/>
      </c>
      <c r="E2156" s="1" t="str">
        <f>IF(Table1[[#This Row],[Column1]]="","",VLOOKUP(A2156,COPOMs!B:E,4)+prêmio_de_risco)</f>
        <v/>
      </c>
      <c r="F2156" s="3" t="str">
        <f>IF(Table1[[#This Row],[Tesouro Selic: Cenário 1]]="","",(E2156+1)^(1/252))</f>
        <v/>
      </c>
      <c r="G2156" s="2" t="str">
        <f>IF(Table1[[#This Row],[Column4]]="","",(1+G2155)*(F2156)-1)</f>
        <v/>
      </c>
      <c r="H2156" s="1" t="str">
        <f>IF(Table1[[#This Row],[Column1]]="","",VLOOKUP(A2156,COPOMs!B:H,7)+prêmio_de_risco)</f>
        <v/>
      </c>
      <c r="I2156" s="3" t="str">
        <f>IF(Table1[[#This Row],[Tesouro Selic: Cenário 2]]="","",(H2156+1)^(1/252))</f>
        <v/>
      </c>
      <c r="J2156" s="2" t="str">
        <f>IF(Table1[[#This Row],[Column6]]="","",(1+J2155)*(I2156)-1)</f>
        <v/>
      </c>
      <c r="K2156" s="1" t="str">
        <f>IF(Table1[[#This Row],[Column1]]="","",VLOOKUP(A2156,COPOMs!B:K,10)+prêmio_de_risco)</f>
        <v/>
      </c>
      <c r="L2156" s="3" t="str">
        <f>IF(Table1[[#This Row],[Tesouro Selic: Cenário 3]]="","",(K2156+1)^(1/252))</f>
        <v/>
      </c>
      <c r="M2156" s="2" t="str">
        <f>IF(Table1[[#This Row],[Column8]]="","",(1+M2155)*(L2156)-1)</f>
        <v/>
      </c>
    </row>
    <row r="2157" spans="1:13" x14ac:dyDescent="0.25">
      <c r="A2157" s="15" t="str">
        <f t="shared" si="66"/>
        <v/>
      </c>
      <c r="B2157" s="25" t="str">
        <f t="shared" si="67"/>
        <v/>
      </c>
      <c r="C2157" s="3" t="str">
        <f>IF(Table1[[#This Row],[Tesouro Prefixado]]="","",(B2157+1)^(1/252))</f>
        <v/>
      </c>
      <c r="D2157" s="2" t="str">
        <f>IF(Table1[[#This Row],[Column2]]="","",(1+D2156)*(C2157)-1)</f>
        <v/>
      </c>
      <c r="E2157" s="1" t="str">
        <f>IF(Table1[[#This Row],[Column1]]="","",VLOOKUP(A2157,COPOMs!B:E,4)+prêmio_de_risco)</f>
        <v/>
      </c>
      <c r="F2157" s="3" t="str">
        <f>IF(Table1[[#This Row],[Tesouro Selic: Cenário 1]]="","",(E2157+1)^(1/252))</f>
        <v/>
      </c>
      <c r="G2157" s="2" t="str">
        <f>IF(Table1[[#This Row],[Column4]]="","",(1+G2156)*(F2157)-1)</f>
        <v/>
      </c>
      <c r="H2157" s="1" t="str">
        <f>IF(Table1[[#This Row],[Column1]]="","",VLOOKUP(A2157,COPOMs!B:H,7)+prêmio_de_risco)</f>
        <v/>
      </c>
      <c r="I2157" s="3" t="str">
        <f>IF(Table1[[#This Row],[Tesouro Selic: Cenário 2]]="","",(H2157+1)^(1/252))</f>
        <v/>
      </c>
      <c r="J2157" s="2" t="str">
        <f>IF(Table1[[#This Row],[Column6]]="","",(1+J2156)*(I2157)-1)</f>
        <v/>
      </c>
      <c r="K2157" s="1" t="str">
        <f>IF(Table1[[#This Row],[Column1]]="","",VLOOKUP(A2157,COPOMs!B:K,10)+prêmio_de_risco)</f>
        <v/>
      </c>
      <c r="L2157" s="3" t="str">
        <f>IF(Table1[[#This Row],[Tesouro Selic: Cenário 3]]="","",(K2157+1)^(1/252))</f>
        <v/>
      </c>
      <c r="M2157" s="2" t="str">
        <f>IF(Table1[[#This Row],[Column8]]="","",(1+M2156)*(L2157)-1)</f>
        <v/>
      </c>
    </row>
    <row r="2158" spans="1:13" x14ac:dyDescent="0.25">
      <c r="A2158" s="15" t="str">
        <f t="shared" si="66"/>
        <v/>
      </c>
      <c r="B2158" s="25" t="str">
        <f t="shared" si="67"/>
        <v/>
      </c>
      <c r="C2158" s="3" t="str">
        <f>IF(Table1[[#This Row],[Tesouro Prefixado]]="","",(B2158+1)^(1/252))</f>
        <v/>
      </c>
      <c r="D2158" s="2" t="str">
        <f>IF(Table1[[#This Row],[Column2]]="","",(1+D2157)*(C2158)-1)</f>
        <v/>
      </c>
      <c r="E2158" s="1" t="str">
        <f>IF(Table1[[#This Row],[Column1]]="","",VLOOKUP(A2158,COPOMs!B:E,4)+prêmio_de_risco)</f>
        <v/>
      </c>
      <c r="F2158" s="3" t="str">
        <f>IF(Table1[[#This Row],[Tesouro Selic: Cenário 1]]="","",(E2158+1)^(1/252))</f>
        <v/>
      </c>
      <c r="G2158" s="2" t="str">
        <f>IF(Table1[[#This Row],[Column4]]="","",(1+G2157)*(F2158)-1)</f>
        <v/>
      </c>
      <c r="H2158" s="1" t="str">
        <f>IF(Table1[[#This Row],[Column1]]="","",VLOOKUP(A2158,COPOMs!B:H,7)+prêmio_de_risco)</f>
        <v/>
      </c>
      <c r="I2158" s="3" t="str">
        <f>IF(Table1[[#This Row],[Tesouro Selic: Cenário 2]]="","",(H2158+1)^(1/252))</f>
        <v/>
      </c>
      <c r="J2158" s="2" t="str">
        <f>IF(Table1[[#This Row],[Column6]]="","",(1+J2157)*(I2158)-1)</f>
        <v/>
      </c>
      <c r="K2158" s="1" t="str">
        <f>IF(Table1[[#This Row],[Column1]]="","",VLOOKUP(A2158,COPOMs!B:K,10)+prêmio_de_risco)</f>
        <v/>
      </c>
      <c r="L2158" s="3" t="str">
        <f>IF(Table1[[#This Row],[Tesouro Selic: Cenário 3]]="","",(K2158+1)^(1/252))</f>
        <v/>
      </c>
      <c r="M2158" s="2" t="str">
        <f>IF(Table1[[#This Row],[Column8]]="","",(1+M2157)*(L2158)-1)</f>
        <v/>
      </c>
    </row>
    <row r="2159" spans="1:13" x14ac:dyDescent="0.25">
      <c r="A2159" s="15" t="str">
        <f t="shared" si="66"/>
        <v/>
      </c>
      <c r="B2159" s="25" t="str">
        <f t="shared" si="67"/>
        <v/>
      </c>
      <c r="C2159" s="3" t="str">
        <f>IF(Table1[[#This Row],[Tesouro Prefixado]]="","",(B2159+1)^(1/252))</f>
        <v/>
      </c>
      <c r="D2159" s="2" t="str">
        <f>IF(Table1[[#This Row],[Column2]]="","",(1+D2158)*(C2159)-1)</f>
        <v/>
      </c>
      <c r="E2159" s="1" t="str">
        <f>IF(Table1[[#This Row],[Column1]]="","",VLOOKUP(A2159,COPOMs!B:E,4)+prêmio_de_risco)</f>
        <v/>
      </c>
      <c r="F2159" s="3" t="str">
        <f>IF(Table1[[#This Row],[Tesouro Selic: Cenário 1]]="","",(E2159+1)^(1/252))</f>
        <v/>
      </c>
      <c r="G2159" s="2" t="str">
        <f>IF(Table1[[#This Row],[Column4]]="","",(1+G2158)*(F2159)-1)</f>
        <v/>
      </c>
      <c r="H2159" s="1" t="str">
        <f>IF(Table1[[#This Row],[Column1]]="","",VLOOKUP(A2159,COPOMs!B:H,7)+prêmio_de_risco)</f>
        <v/>
      </c>
      <c r="I2159" s="3" t="str">
        <f>IF(Table1[[#This Row],[Tesouro Selic: Cenário 2]]="","",(H2159+1)^(1/252))</f>
        <v/>
      </c>
      <c r="J2159" s="2" t="str">
        <f>IF(Table1[[#This Row],[Column6]]="","",(1+J2158)*(I2159)-1)</f>
        <v/>
      </c>
      <c r="K2159" s="1" t="str">
        <f>IF(Table1[[#This Row],[Column1]]="","",VLOOKUP(A2159,COPOMs!B:K,10)+prêmio_de_risco)</f>
        <v/>
      </c>
      <c r="L2159" s="3" t="str">
        <f>IF(Table1[[#This Row],[Tesouro Selic: Cenário 3]]="","",(K2159+1)^(1/252))</f>
        <v/>
      </c>
      <c r="M2159" s="2" t="str">
        <f>IF(Table1[[#This Row],[Column8]]="","",(1+M2158)*(L2159)-1)</f>
        <v/>
      </c>
    </row>
    <row r="2160" spans="1:13" x14ac:dyDescent="0.25">
      <c r="A2160" s="15" t="str">
        <f t="shared" si="66"/>
        <v/>
      </c>
      <c r="B2160" s="25" t="str">
        <f t="shared" si="67"/>
        <v/>
      </c>
      <c r="C2160" s="3" t="str">
        <f>IF(Table1[[#This Row],[Tesouro Prefixado]]="","",(B2160+1)^(1/252))</f>
        <v/>
      </c>
      <c r="D2160" s="2" t="str">
        <f>IF(Table1[[#This Row],[Column2]]="","",(1+D2159)*(C2160)-1)</f>
        <v/>
      </c>
      <c r="E2160" s="1" t="str">
        <f>IF(Table1[[#This Row],[Column1]]="","",VLOOKUP(A2160,COPOMs!B:E,4)+prêmio_de_risco)</f>
        <v/>
      </c>
      <c r="F2160" s="3" t="str">
        <f>IF(Table1[[#This Row],[Tesouro Selic: Cenário 1]]="","",(E2160+1)^(1/252))</f>
        <v/>
      </c>
      <c r="G2160" s="2" t="str">
        <f>IF(Table1[[#This Row],[Column4]]="","",(1+G2159)*(F2160)-1)</f>
        <v/>
      </c>
      <c r="H2160" s="1" t="str">
        <f>IF(Table1[[#This Row],[Column1]]="","",VLOOKUP(A2160,COPOMs!B:H,7)+prêmio_de_risco)</f>
        <v/>
      </c>
      <c r="I2160" s="3" t="str">
        <f>IF(Table1[[#This Row],[Tesouro Selic: Cenário 2]]="","",(H2160+1)^(1/252))</f>
        <v/>
      </c>
      <c r="J2160" s="2" t="str">
        <f>IF(Table1[[#This Row],[Column6]]="","",(1+J2159)*(I2160)-1)</f>
        <v/>
      </c>
      <c r="K2160" s="1" t="str">
        <f>IF(Table1[[#This Row],[Column1]]="","",VLOOKUP(A2160,COPOMs!B:K,10)+prêmio_de_risco)</f>
        <v/>
      </c>
      <c r="L2160" s="3" t="str">
        <f>IF(Table1[[#This Row],[Tesouro Selic: Cenário 3]]="","",(K2160+1)^(1/252))</f>
        <v/>
      </c>
      <c r="M2160" s="2" t="str">
        <f>IF(Table1[[#This Row],[Column8]]="","",(1+M2159)*(L2160)-1)</f>
        <v/>
      </c>
    </row>
    <row r="2161" spans="1:13" x14ac:dyDescent="0.25">
      <c r="A2161" s="15" t="str">
        <f t="shared" si="66"/>
        <v/>
      </c>
      <c r="B2161" s="25" t="str">
        <f t="shared" si="67"/>
        <v/>
      </c>
      <c r="C2161" s="3" t="str">
        <f>IF(Table1[[#This Row],[Tesouro Prefixado]]="","",(B2161+1)^(1/252))</f>
        <v/>
      </c>
      <c r="D2161" s="2" t="str">
        <f>IF(Table1[[#This Row],[Column2]]="","",(1+D2160)*(C2161)-1)</f>
        <v/>
      </c>
      <c r="E2161" s="1" t="str">
        <f>IF(Table1[[#This Row],[Column1]]="","",VLOOKUP(A2161,COPOMs!B:E,4)+prêmio_de_risco)</f>
        <v/>
      </c>
      <c r="F2161" s="3" t="str">
        <f>IF(Table1[[#This Row],[Tesouro Selic: Cenário 1]]="","",(E2161+1)^(1/252))</f>
        <v/>
      </c>
      <c r="G2161" s="2" t="str">
        <f>IF(Table1[[#This Row],[Column4]]="","",(1+G2160)*(F2161)-1)</f>
        <v/>
      </c>
      <c r="H2161" s="1" t="str">
        <f>IF(Table1[[#This Row],[Column1]]="","",VLOOKUP(A2161,COPOMs!B:H,7)+prêmio_de_risco)</f>
        <v/>
      </c>
      <c r="I2161" s="3" t="str">
        <f>IF(Table1[[#This Row],[Tesouro Selic: Cenário 2]]="","",(H2161+1)^(1/252))</f>
        <v/>
      </c>
      <c r="J2161" s="2" t="str">
        <f>IF(Table1[[#This Row],[Column6]]="","",(1+J2160)*(I2161)-1)</f>
        <v/>
      </c>
      <c r="K2161" s="1" t="str">
        <f>IF(Table1[[#This Row],[Column1]]="","",VLOOKUP(A2161,COPOMs!B:K,10)+prêmio_de_risco)</f>
        <v/>
      </c>
      <c r="L2161" s="3" t="str">
        <f>IF(Table1[[#This Row],[Tesouro Selic: Cenário 3]]="","",(K2161+1)^(1/252))</f>
        <v/>
      </c>
      <c r="M2161" s="2" t="str">
        <f>IF(Table1[[#This Row],[Column8]]="","",(1+M2160)*(L2161)-1)</f>
        <v/>
      </c>
    </row>
    <row r="2162" spans="1:13" x14ac:dyDescent="0.25">
      <c r="A2162" s="15" t="str">
        <f t="shared" si="66"/>
        <v/>
      </c>
      <c r="B2162" s="25" t="str">
        <f t="shared" si="67"/>
        <v/>
      </c>
      <c r="C2162" s="3" t="str">
        <f>IF(Table1[[#This Row],[Tesouro Prefixado]]="","",(B2162+1)^(1/252))</f>
        <v/>
      </c>
      <c r="D2162" s="2" t="str">
        <f>IF(Table1[[#This Row],[Column2]]="","",(1+D2161)*(C2162)-1)</f>
        <v/>
      </c>
      <c r="E2162" s="1" t="str">
        <f>IF(Table1[[#This Row],[Column1]]="","",VLOOKUP(A2162,COPOMs!B:E,4)+prêmio_de_risco)</f>
        <v/>
      </c>
      <c r="F2162" s="3" t="str">
        <f>IF(Table1[[#This Row],[Tesouro Selic: Cenário 1]]="","",(E2162+1)^(1/252))</f>
        <v/>
      </c>
      <c r="G2162" s="2" t="str">
        <f>IF(Table1[[#This Row],[Column4]]="","",(1+G2161)*(F2162)-1)</f>
        <v/>
      </c>
      <c r="H2162" s="1" t="str">
        <f>IF(Table1[[#This Row],[Column1]]="","",VLOOKUP(A2162,COPOMs!B:H,7)+prêmio_de_risco)</f>
        <v/>
      </c>
      <c r="I2162" s="3" t="str">
        <f>IF(Table1[[#This Row],[Tesouro Selic: Cenário 2]]="","",(H2162+1)^(1/252))</f>
        <v/>
      </c>
      <c r="J2162" s="2" t="str">
        <f>IF(Table1[[#This Row],[Column6]]="","",(1+J2161)*(I2162)-1)</f>
        <v/>
      </c>
      <c r="K2162" s="1" t="str">
        <f>IF(Table1[[#This Row],[Column1]]="","",VLOOKUP(A2162,COPOMs!B:K,10)+prêmio_de_risco)</f>
        <v/>
      </c>
      <c r="L2162" s="3" t="str">
        <f>IF(Table1[[#This Row],[Tesouro Selic: Cenário 3]]="","",(K2162+1)^(1/252))</f>
        <v/>
      </c>
      <c r="M2162" s="2" t="str">
        <f>IF(Table1[[#This Row],[Column8]]="","",(1+M2161)*(L2162)-1)</f>
        <v/>
      </c>
    </row>
    <row r="2163" spans="1:13" x14ac:dyDescent="0.25">
      <c r="A2163" s="15" t="str">
        <f t="shared" si="66"/>
        <v/>
      </c>
      <c r="B2163" s="25" t="str">
        <f t="shared" si="67"/>
        <v/>
      </c>
      <c r="C2163" s="3" t="str">
        <f>IF(Table1[[#This Row],[Tesouro Prefixado]]="","",(B2163+1)^(1/252))</f>
        <v/>
      </c>
      <c r="D2163" s="2" t="str">
        <f>IF(Table1[[#This Row],[Column2]]="","",(1+D2162)*(C2163)-1)</f>
        <v/>
      </c>
      <c r="E2163" s="1" t="str">
        <f>IF(Table1[[#This Row],[Column1]]="","",VLOOKUP(A2163,COPOMs!B:E,4)+prêmio_de_risco)</f>
        <v/>
      </c>
      <c r="F2163" s="3" t="str">
        <f>IF(Table1[[#This Row],[Tesouro Selic: Cenário 1]]="","",(E2163+1)^(1/252))</f>
        <v/>
      </c>
      <c r="G2163" s="2" t="str">
        <f>IF(Table1[[#This Row],[Column4]]="","",(1+G2162)*(F2163)-1)</f>
        <v/>
      </c>
      <c r="H2163" s="1" t="str">
        <f>IF(Table1[[#This Row],[Column1]]="","",VLOOKUP(A2163,COPOMs!B:H,7)+prêmio_de_risco)</f>
        <v/>
      </c>
      <c r="I2163" s="3" t="str">
        <f>IF(Table1[[#This Row],[Tesouro Selic: Cenário 2]]="","",(H2163+1)^(1/252))</f>
        <v/>
      </c>
      <c r="J2163" s="2" t="str">
        <f>IF(Table1[[#This Row],[Column6]]="","",(1+J2162)*(I2163)-1)</f>
        <v/>
      </c>
      <c r="K2163" s="1" t="str">
        <f>IF(Table1[[#This Row],[Column1]]="","",VLOOKUP(A2163,COPOMs!B:K,10)+prêmio_de_risco)</f>
        <v/>
      </c>
      <c r="L2163" s="3" t="str">
        <f>IF(Table1[[#This Row],[Tesouro Selic: Cenário 3]]="","",(K2163+1)^(1/252))</f>
        <v/>
      </c>
      <c r="M2163" s="2" t="str">
        <f>IF(Table1[[#This Row],[Column8]]="","",(1+M2162)*(L2163)-1)</f>
        <v/>
      </c>
    </row>
    <row r="2164" spans="1:13" x14ac:dyDescent="0.25">
      <c r="A2164" s="15" t="str">
        <f t="shared" si="66"/>
        <v/>
      </c>
      <c r="B2164" s="25" t="str">
        <f t="shared" si="67"/>
        <v/>
      </c>
      <c r="C2164" s="3" t="str">
        <f>IF(Table1[[#This Row],[Tesouro Prefixado]]="","",(B2164+1)^(1/252))</f>
        <v/>
      </c>
      <c r="D2164" s="2" t="str">
        <f>IF(Table1[[#This Row],[Column2]]="","",(1+D2163)*(C2164)-1)</f>
        <v/>
      </c>
      <c r="E2164" s="1" t="str">
        <f>IF(Table1[[#This Row],[Column1]]="","",VLOOKUP(A2164,COPOMs!B:E,4)+prêmio_de_risco)</f>
        <v/>
      </c>
      <c r="F2164" s="3" t="str">
        <f>IF(Table1[[#This Row],[Tesouro Selic: Cenário 1]]="","",(E2164+1)^(1/252))</f>
        <v/>
      </c>
      <c r="G2164" s="2" t="str">
        <f>IF(Table1[[#This Row],[Column4]]="","",(1+G2163)*(F2164)-1)</f>
        <v/>
      </c>
      <c r="H2164" s="1" t="str">
        <f>IF(Table1[[#This Row],[Column1]]="","",VLOOKUP(A2164,COPOMs!B:H,7)+prêmio_de_risco)</f>
        <v/>
      </c>
      <c r="I2164" s="3" t="str">
        <f>IF(Table1[[#This Row],[Tesouro Selic: Cenário 2]]="","",(H2164+1)^(1/252))</f>
        <v/>
      </c>
      <c r="J2164" s="2" t="str">
        <f>IF(Table1[[#This Row],[Column6]]="","",(1+J2163)*(I2164)-1)</f>
        <v/>
      </c>
      <c r="K2164" s="1" t="str">
        <f>IF(Table1[[#This Row],[Column1]]="","",VLOOKUP(A2164,COPOMs!B:K,10)+prêmio_de_risco)</f>
        <v/>
      </c>
      <c r="L2164" s="3" t="str">
        <f>IF(Table1[[#This Row],[Tesouro Selic: Cenário 3]]="","",(K2164+1)^(1/252))</f>
        <v/>
      </c>
      <c r="M2164" s="2" t="str">
        <f>IF(Table1[[#This Row],[Column8]]="","",(1+M2163)*(L2164)-1)</f>
        <v/>
      </c>
    </row>
    <row r="2165" spans="1:13" x14ac:dyDescent="0.25">
      <c r="A2165" s="15" t="str">
        <f t="shared" si="66"/>
        <v/>
      </c>
      <c r="B2165" s="25" t="str">
        <f t="shared" si="67"/>
        <v/>
      </c>
      <c r="C2165" s="3" t="str">
        <f>IF(Table1[[#This Row],[Tesouro Prefixado]]="","",(B2165+1)^(1/252))</f>
        <v/>
      </c>
      <c r="D2165" s="2" t="str">
        <f>IF(Table1[[#This Row],[Column2]]="","",(1+D2164)*(C2165)-1)</f>
        <v/>
      </c>
      <c r="E2165" s="1" t="str">
        <f>IF(Table1[[#This Row],[Column1]]="","",VLOOKUP(A2165,COPOMs!B:E,4)+prêmio_de_risco)</f>
        <v/>
      </c>
      <c r="F2165" s="3" t="str">
        <f>IF(Table1[[#This Row],[Tesouro Selic: Cenário 1]]="","",(E2165+1)^(1/252))</f>
        <v/>
      </c>
      <c r="G2165" s="2" t="str">
        <f>IF(Table1[[#This Row],[Column4]]="","",(1+G2164)*(F2165)-1)</f>
        <v/>
      </c>
      <c r="H2165" s="1" t="str">
        <f>IF(Table1[[#This Row],[Column1]]="","",VLOOKUP(A2165,COPOMs!B:H,7)+prêmio_de_risco)</f>
        <v/>
      </c>
      <c r="I2165" s="3" t="str">
        <f>IF(Table1[[#This Row],[Tesouro Selic: Cenário 2]]="","",(H2165+1)^(1/252))</f>
        <v/>
      </c>
      <c r="J2165" s="2" t="str">
        <f>IF(Table1[[#This Row],[Column6]]="","",(1+J2164)*(I2165)-1)</f>
        <v/>
      </c>
      <c r="K2165" s="1" t="str">
        <f>IF(Table1[[#This Row],[Column1]]="","",VLOOKUP(A2165,COPOMs!B:K,10)+prêmio_de_risco)</f>
        <v/>
      </c>
      <c r="L2165" s="3" t="str">
        <f>IF(Table1[[#This Row],[Tesouro Selic: Cenário 3]]="","",(K2165+1)^(1/252))</f>
        <v/>
      </c>
      <c r="M2165" s="2" t="str">
        <f>IF(Table1[[#This Row],[Column8]]="","",(1+M2164)*(L2165)-1)</f>
        <v/>
      </c>
    </row>
    <row r="2166" spans="1:13" x14ac:dyDescent="0.25">
      <c r="A2166" s="15" t="str">
        <f t="shared" si="66"/>
        <v/>
      </c>
      <c r="B2166" s="25" t="str">
        <f t="shared" si="67"/>
        <v/>
      </c>
      <c r="C2166" s="3" t="str">
        <f>IF(Table1[[#This Row],[Tesouro Prefixado]]="","",(B2166+1)^(1/252))</f>
        <v/>
      </c>
      <c r="D2166" s="2" t="str">
        <f>IF(Table1[[#This Row],[Column2]]="","",(1+D2165)*(C2166)-1)</f>
        <v/>
      </c>
      <c r="E2166" s="1" t="str">
        <f>IF(Table1[[#This Row],[Column1]]="","",VLOOKUP(A2166,COPOMs!B:E,4)+prêmio_de_risco)</f>
        <v/>
      </c>
      <c r="F2166" s="3" t="str">
        <f>IF(Table1[[#This Row],[Tesouro Selic: Cenário 1]]="","",(E2166+1)^(1/252))</f>
        <v/>
      </c>
      <c r="G2166" s="2" t="str">
        <f>IF(Table1[[#This Row],[Column4]]="","",(1+G2165)*(F2166)-1)</f>
        <v/>
      </c>
      <c r="H2166" s="1" t="str">
        <f>IF(Table1[[#This Row],[Column1]]="","",VLOOKUP(A2166,COPOMs!B:H,7)+prêmio_de_risco)</f>
        <v/>
      </c>
      <c r="I2166" s="3" t="str">
        <f>IF(Table1[[#This Row],[Tesouro Selic: Cenário 2]]="","",(H2166+1)^(1/252))</f>
        <v/>
      </c>
      <c r="J2166" s="2" t="str">
        <f>IF(Table1[[#This Row],[Column6]]="","",(1+J2165)*(I2166)-1)</f>
        <v/>
      </c>
      <c r="K2166" s="1" t="str">
        <f>IF(Table1[[#This Row],[Column1]]="","",VLOOKUP(A2166,COPOMs!B:K,10)+prêmio_de_risco)</f>
        <v/>
      </c>
      <c r="L2166" s="3" t="str">
        <f>IF(Table1[[#This Row],[Tesouro Selic: Cenário 3]]="","",(K2166+1)^(1/252))</f>
        <v/>
      </c>
      <c r="M2166" s="2" t="str">
        <f>IF(Table1[[#This Row],[Column8]]="","",(1+M2165)*(L2166)-1)</f>
        <v/>
      </c>
    </row>
    <row r="2167" spans="1:13" x14ac:dyDescent="0.25">
      <c r="A2167" s="15" t="str">
        <f t="shared" si="66"/>
        <v/>
      </c>
      <c r="B2167" s="25" t="str">
        <f t="shared" si="67"/>
        <v/>
      </c>
      <c r="C2167" s="3" t="str">
        <f>IF(Table1[[#This Row],[Tesouro Prefixado]]="","",(B2167+1)^(1/252))</f>
        <v/>
      </c>
      <c r="D2167" s="2" t="str">
        <f>IF(Table1[[#This Row],[Column2]]="","",(1+D2166)*(C2167)-1)</f>
        <v/>
      </c>
      <c r="E2167" s="1" t="str">
        <f>IF(Table1[[#This Row],[Column1]]="","",VLOOKUP(A2167,COPOMs!B:E,4)+prêmio_de_risco)</f>
        <v/>
      </c>
      <c r="F2167" s="3" t="str">
        <f>IF(Table1[[#This Row],[Tesouro Selic: Cenário 1]]="","",(E2167+1)^(1/252))</f>
        <v/>
      </c>
      <c r="G2167" s="2" t="str">
        <f>IF(Table1[[#This Row],[Column4]]="","",(1+G2166)*(F2167)-1)</f>
        <v/>
      </c>
      <c r="H2167" s="1" t="str">
        <f>IF(Table1[[#This Row],[Column1]]="","",VLOOKUP(A2167,COPOMs!B:H,7)+prêmio_de_risco)</f>
        <v/>
      </c>
      <c r="I2167" s="3" t="str">
        <f>IF(Table1[[#This Row],[Tesouro Selic: Cenário 2]]="","",(H2167+1)^(1/252))</f>
        <v/>
      </c>
      <c r="J2167" s="2" t="str">
        <f>IF(Table1[[#This Row],[Column6]]="","",(1+J2166)*(I2167)-1)</f>
        <v/>
      </c>
      <c r="K2167" s="1" t="str">
        <f>IF(Table1[[#This Row],[Column1]]="","",VLOOKUP(A2167,COPOMs!B:K,10)+prêmio_de_risco)</f>
        <v/>
      </c>
      <c r="L2167" s="3" t="str">
        <f>IF(Table1[[#This Row],[Tesouro Selic: Cenário 3]]="","",(K2167+1)^(1/252))</f>
        <v/>
      </c>
      <c r="M2167" s="2" t="str">
        <f>IF(Table1[[#This Row],[Column8]]="","",(1+M2166)*(L2167)-1)</f>
        <v/>
      </c>
    </row>
    <row r="2168" spans="1:13" x14ac:dyDescent="0.25">
      <c r="A2168" s="15" t="str">
        <f t="shared" si="66"/>
        <v/>
      </c>
      <c r="B2168" s="25" t="str">
        <f t="shared" si="67"/>
        <v/>
      </c>
      <c r="C2168" s="3" t="str">
        <f>IF(Table1[[#This Row],[Tesouro Prefixado]]="","",(B2168+1)^(1/252))</f>
        <v/>
      </c>
      <c r="D2168" s="2" t="str">
        <f>IF(Table1[[#This Row],[Column2]]="","",(1+D2167)*(C2168)-1)</f>
        <v/>
      </c>
      <c r="E2168" s="1" t="str">
        <f>IF(Table1[[#This Row],[Column1]]="","",VLOOKUP(A2168,COPOMs!B:E,4)+prêmio_de_risco)</f>
        <v/>
      </c>
      <c r="F2168" s="3" t="str">
        <f>IF(Table1[[#This Row],[Tesouro Selic: Cenário 1]]="","",(E2168+1)^(1/252))</f>
        <v/>
      </c>
      <c r="G2168" s="2" t="str">
        <f>IF(Table1[[#This Row],[Column4]]="","",(1+G2167)*(F2168)-1)</f>
        <v/>
      </c>
      <c r="H2168" s="1" t="str">
        <f>IF(Table1[[#This Row],[Column1]]="","",VLOOKUP(A2168,COPOMs!B:H,7)+prêmio_de_risco)</f>
        <v/>
      </c>
      <c r="I2168" s="3" t="str">
        <f>IF(Table1[[#This Row],[Tesouro Selic: Cenário 2]]="","",(H2168+1)^(1/252))</f>
        <v/>
      </c>
      <c r="J2168" s="2" t="str">
        <f>IF(Table1[[#This Row],[Column6]]="","",(1+J2167)*(I2168)-1)</f>
        <v/>
      </c>
      <c r="K2168" s="1" t="str">
        <f>IF(Table1[[#This Row],[Column1]]="","",VLOOKUP(A2168,COPOMs!B:K,10)+prêmio_de_risco)</f>
        <v/>
      </c>
      <c r="L2168" s="3" t="str">
        <f>IF(Table1[[#This Row],[Tesouro Selic: Cenário 3]]="","",(K2168+1)^(1/252))</f>
        <v/>
      </c>
      <c r="M2168" s="2" t="str">
        <f>IF(Table1[[#This Row],[Column8]]="","",(1+M2167)*(L2168)-1)</f>
        <v/>
      </c>
    </row>
    <row r="2169" spans="1:13" x14ac:dyDescent="0.25">
      <c r="A2169" s="15" t="str">
        <f t="shared" si="66"/>
        <v/>
      </c>
      <c r="B2169" s="25" t="str">
        <f t="shared" si="67"/>
        <v/>
      </c>
      <c r="C2169" s="3" t="str">
        <f>IF(Table1[[#This Row],[Tesouro Prefixado]]="","",(B2169+1)^(1/252))</f>
        <v/>
      </c>
      <c r="D2169" s="2" t="str">
        <f>IF(Table1[[#This Row],[Column2]]="","",(1+D2168)*(C2169)-1)</f>
        <v/>
      </c>
      <c r="E2169" s="1" t="str">
        <f>IF(Table1[[#This Row],[Column1]]="","",VLOOKUP(A2169,COPOMs!B:E,4)+prêmio_de_risco)</f>
        <v/>
      </c>
      <c r="F2169" s="3" t="str">
        <f>IF(Table1[[#This Row],[Tesouro Selic: Cenário 1]]="","",(E2169+1)^(1/252))</f>
        <v/>
      </c>
      <c r="G2169" s="2" t="str">
        <f>IF(Table1[[#This Row],[Column4]]="","",(1+G2168)*(F2169)-1)</f>
        <v/>
      </c>
      <c r="H2169" s="1" t="str">
        <f>IF(Table1[[#This Row],[Column1]]="","",VLOOKUP(A2169,COPOMs!B:H,7)+prêmio_de_risco)</f>
        <v/>
      </c>
      <c r="I2169" s="3" t="str">
        <f>IF(Table1[[#This Row],[Tesouro Selic: Cenário 2]]="","",(H2169+1)^(1/252))</f>
        <v/>
      </c>
      <c r="J2169" s="2" t="str">
        <f>IF(Table1[[#This Row],[Column6]]="","",(1+J2168)*(I2169)-1)</f>
        <v/>
      </c>
      <c r="K2169" s="1" t="str">
        <f>IF(Table1[[#This Row],[Column1]]="","",VLOOKUP(A2169,COPOMs!B:K,10)+prêmio_de_risco)</f>
        <v/>
      </c>
      <c r="L2169" s="3" t="str">
        <f>IF(Table1[[#This Row],[Tesouro Selic: Cenário 3]]="","",(K2169+1)^(1/252))</f>
        <v/>
      </c>
      <c r="M2169" s="2" t="str">
        <f>IF(Table1[[#This Row],[Column8]]="","",(1+M2168)*(L2169)-1)</f>
        <v/>
      </c>
    </row>
    <row r="2170" spans="1:13" x14ac:dyDescent="0.25">
      <c r="A2170" s="15" t="str">
        <f t="shared" si="66"/>
        <v/>
      </c>
      <c r="B2170" s="25" t="str">
        <f t="shared" si="67"/>
        <v/>
      </c>
      <c r="C2170" s="3" t="str">
        <f>IF(Table1[[#This Row],[Tesouro Prefixado]]="","",(B2170+1)^(1/252))</f>
        <v/>
      </c>
      <c r="D2170" s="2" t="str">
        <f>IF(Table1[[#This Row],[Column2]]="","",(1+D2169)*(C2170)-1)</f>
        <v/>
      </c>
      <c r="E2170" s="1" t="str">
        <f>IF(Table1[[#This Row],[Column1]]="","",VLOOKUP(A2170,COPOMs!B:E,4)+prêmio_de_risco)</f>
        <v/>
      </c>
      <c r="F2170" s="3" t="str">
        <f>IF(Table1[[#This Row],[Tesouro Selic: Cenário 1]]="","",(E2170+1)^(1/252))</f>
        <v/>
      </c>
      <c r="G2170" s="2" t="str">
        <f>IF(Table1[[#This Row],[Column4]]="","",(1+G2169)*(F2170)-1)</f>
        <v/>
      </c>
      <c r="H2170" s="1" t="str">
        <f>IF(Table1[[#This Row],[Column1]]="","",VLOOKUP(A2170,COPOMs!B:H,7)+prêmio_de_risco)</f>
        <v/>
      </c>
      <c r="I2170" s="3" t="str">
        <f>IF(Table1[[#This Row],[Tesouro Selic: Cenário 2]]="","",(H2170+1)^(1/252))</f>
        <v/>
      </c>
      <c r="J2170" s="2" t="str">
        <f>IF(Table1[[#This Row],[Column6]]="","",(1+J2169)*(I2170)-1)</f>
        <v/>
      </c>
      <c r="K2170" s="1" t="str">
        <f>IF(Table1[[#This Row],[Column1]]="","",VLOOKUP(A2170,COPOMs!B:K,10)+prêmio_de_risco)</f>
        <v/>
      </c>
      <c r="L2170" s="3" t="str">
        <f>IF(Table1[[#This Row],[Tesouro Selic: Cenário 3]]="","",(K2170+1)^(1/252))</f>
        <v/>
      </c>
      <c r="M2170" s="2" t="str">
        <f>IF(Table1[[#This Row],[Column8]]="","",(1+M2169)*(L2170)-1)</f>
        <v/>
      </c>
    </row>
    <row r="2171" spans="1:13" x14ac:dyDescent="0.25">
      <c r="A2171" s="15" t="str">
        <f t="shared" si="66"/>
        <v/>
      </c>
      <c r="B2171" s="25" t="str">
        <f t="shared" si="67"/>
        <v/>
      </c>
      <c r="C2171" s="3" t="str">
        <f>IF(Table1[[#This Row],[Tesouro Prefixado]]="","",(B2171+1)^(1/252))</f>
        <v/>
      </c>
      <c r="D2171" s="2" t="str">
        <f>IF(Table1[[#This Row],[Column2]]="","",(1+D2170)*(C2171)-1)</f>
        <v/>
      </c>
      <c r="E2171" s="1" t="str">
        <f>IF(Table1[[#This Row],[Column1]]="","",VLOOKUP(A2171,COPOMs!B:E,4)+prêmio_de_risco)</f>
        <v/>
      </c>
      <c r="F2171" s="3" t="str">
        <f>IF(Table1[[#This Row],[Tesouro Selic: Cenário 1]]="","",(E2171+1)^(1/252))</f>
        <v/>
      </c>
      <c r="G2171" s="2" t="str">
        <f>IF(Table1[[#This Row],[Column4]]="","",(1+G2170)*(F2171)-1)</f>
        <v/>
      </c>
      <c r="H2171" s="1" t="str">
        <f>IF(Table1[[#This Row],[Column1]]="","",VLOOKUP(A2171,COPOMs!B:H,7)+prêmio_de_risco)</f>
        <v/>
      </c>
      <c r="I2171" s="3" t="str">
        <f>IF(Table1[[#This Row],[Tesouro Selic: Cenário 2]]="","",(H2171+1)^(1/252))</f>
        <v/>
      </c>
      <c r="J2171" s="2" t="str">
        <f>IF(Table1[[#This Row],[Column6]]="","",(1+J2170)*(I2171)-1)</f>
        <v/>
      </c>
      <c r="K2171" s="1" t="str">
        <f>IF(Table1[[#This Row],[Column1]]="","",VLOOKUP(A2171,COPOMs!B:K,10)+prêmio_de_risco)</f>
        <v/>
      </c>
      <c r="L2171" s="3" t="str">
        <f>IF(Table1[[#This Row],[Tesouro Selic: Cenário 3]]="","",(K2171+1)^(1/252))</f>
        <v/>
      </c>
      <c r="M2171" s="2" t="str">
        <f>IF(Table1[[#This Row],[Column8]]="","",(1+M2170)*(L2171)-1)</f>
        <v/>
      </c>
    </row>
    <row r="2172" spans="1:13" x14ac:dyDescent="0.25">
      <c r="A2172" s="15" t="str">
        <f t="shared" si="66"/>
        <v/>
      </c>
      <c r="B2172" s="25" t="str">
        <f t="shared" si="67"/>
        <v/>
      </c>
      <c r="C2172" s="3" t="str">
        <f>IF(Table1[[#This Row],[Tesouro Prefixado]]="","",(B2172+1)^(1/252))</f>
        <v/>
      </c>
      <c r="D2172" s="2" t="str">
        <f>IF(Table1[[#This Row],[Column2]]="","",(1+D2171)*(C2172)-1)</f>
        <v/>
      </c>
      <c r="E2172" s="1" t="str">
        <f>IF(Table1[[#This Row],[Column1]]="","",VLOOKUP(A2172,COPOMs!B:E,4)+prêmio_de_risco)</f>
        <v/>
      </c>
      <c r="F2172" s="3" t="str">
        <f>IF(Table1[[#This Row],[Tesouro Selic: Cenário 1]]="","",(E2172+1)^(1/252))</f>
        <v/>
      </c>
      <c r="G2172" s="2" t="str">
        <f>IF(Table1[[#This Row],[Column4]]="","",(1+G2171)*(F2172)-1)</f>
        <v/>
      </c>
      <c r="H2172" s="1" t="str">
        <f>IF(Table1[[#This Row],[Column1]]="","",VLOOKUP(A2172,COPOMs!B:H,7)+prêmio_de_risco)</f>
        <v/>
      </c>
      <c r="I2172" s="3" t="str">
        <f>IF(Table1[[#This Row],[Tesouro Selic: Cenário 2]]="","",(H2172+1)^(1/252))</f>
        <v/>
      </c>
      <c r="J2172" s="2" t="str">
        <f>IF(Table1[[#This Row],[Column6]]="","",(1+J2171)*(I2172)-1)</f>
        <v/>
      </c>
      <c r="K2172" s="1" t="str">
        <f>IF(Table1[[#This Row],[Column1]]="","",VLOOKUP(A2172,COPOMs!B:K,10)+prêmio_de_risco)</f>
        <v/>
      </c>
      <c r="L2172" s="3" t="str">
        <f>IF(Table1[[#This Row],[Tesouro Selic: Cenário 3]]="","",(K2172+1)^(1/252))</f>
        <v/>
      </c>
      <c r="M2172" s="2" t="str">
        <f>IF(Table1[[#This Row],[Column8]]="","",(1+M2171)*(L2172)-1)</f>
        <v/>
      </c>
    </row>
    <row r="2173" spans="1:13" x14ac:dyDescent="0.25">
      <c r="A2173" s="15" t="str">
        <f t="shared" si="66"/>
        <v/>
      </c>
      <c r="B2173" s="25" t="str">
        <f t="shared" si="67"/>
        <v/>
      </c>
      <c r="C2173" s="3" t="str">
        <f>IF(Table1[[#This Row],[Tesouro Prefixado]]="","",(B2173+1)^(1/252))</f>
        <v/>
      </c>
      <c r="D2173" s="2" t="str">
        <f>IF(Table1[[#This Row],[Column2]]="","",(1+D2172)*(C2173)-1)</f>
        <v/>
      </c>
      <c r="E2173" s="1" t="str">
        <f>IF(Table1[[#This Row],[Column1]]="","",VLOOKUP(A2173,COPOMs!B:E,4)+prêmio_de_risco)</f>
        <v/>
      </c>
      <c r="F2173" s="3" t="str">
        <f>IF(Table1[[#This Row],[Tesouro Selic: Cenário 1]]="","",(E2173+1)^(1/252))</f>
        <v/>
      </c>
      <c r="G2173" s="2" t="str">
        <f>IF(Table1[[#This Row],[Column4]]="","",(1+G2172)*(F2173)-1)</f>
        <v/>
      </c>
      <c r="H2173" s="1" t="str">
        <f>IF(Table1[[#This Row],[Column1]]="","",VLOOKUP(A2173,COPOMs!B:H,7)+prêmio_de_risco)</f>
        <v/>
      </c>
      <c r="I2173" s="3" t="str">
        <f>IF(Table1[[#This Row],[Tesouro Selic: Cenário 2]]="","",(H2173+1)^(1/252))</f>
        <v/>
      </c>
      <c r="J2173" s="2" t="str">
        <f>IF(Table1[[#This Row],[Column6]]="","",(1+J2172)*(I2173)-1)</f>
        <v/>
      </c>
      <c r="K2173" s="1" t="str">
        <f>IF(Table1[[#This Row],[Column1]]="","",VLOOKUP(A2173,COPOMs!B:K,10)+prêmio_de_risco)</f>
        <v/>
      </c>
      <c r="L2173" s="3" t="str">
        <f>IF(Table1[[#This Row],[Tesouro Selic: Cenário 3]]="","",(K2173+1)^(1/252))</f>
        <v/>
      </c>
      <c r="M2173" s="2" t="str">
        <f>IF(Table1[[#This Row],[Column8]]="","",(1+M2172)*(L2173)-1)</f>
        <v/>
      </c>
    </row>
    <row r="2174" spans="1:13" x14ac:dyDescent="0.25">
      <c r="A2174" s="15" t="str">
        <f t="shared" si="66"/>
        <v/>
      </c>
      <c r="B2174" s="25" t="str">
        <f t="shared" si="67"/>
        <v/>
      </c>
      <c r="C2174" s="3" t="str">
        <f>IF(Table1[[#This Row],[Tesouro Prefixado]]="","",(B2174+1)^(1/252))</f>
        <v/>
      </c>
      <c r="D2174" s="2" t="str">
        <f>IF(Table1[[#This Row],[Column2]]="","",(1+D2173)*(C2174)-1)</f>
        <v/>
      </c>
      <c r="E2174" s="1" t="str">
        <f>IF(Table1[[#This Row],[Column1]]="","",VLOOKUP(A2174,COPOMs!B:E,4)+prêmio_de_risco)</f>
        <v/>
      </c>
      <c r="F2174" s="3" t="str">
        <f>IF(Table1[[#This Row],[Tesouro Selic: Cenário 1]]="","",(E2174+1)^(1/252))</f>
        <v/>
      </c>
      <c r="G2174" s="2" t="str">
        <f>IF(Table1[[#This Row],[Column4]]="","",(1+G2173)*(F2174)-1)</f>
        <v/>
      </c>
      <c r="H2174" s="1" t="str">
        <f>IF(Table1[[#This Row],[Column1]]="","",VLOOKUP(A2174,COPOMs!B:H,7)+prêmio_de_risco)</f>
        <v/>
      </c>
      <c r="I2174" s="3" t="str">
        <f>IF(Table1[[#This Row],[Tesouro Selic: Cenário 2]]="","",(H2174+1)^(1/252))</f>
        <v/>
      </c>
      <c r="J2174" s="2" t="str">
        <f>IF(Table1[[#This Row],[Column6]]="","",(1+J2173)*(I2174)-1)</f>
        <v/>
      </c>
      <c r="K2174" s="1" t="str">
        <f>IF(Table1[[#This Row],[Column1]]="","",VLOOKUP(A2174,COPOMs!B:K,10)+prêmio_de_risco)</f>
        <v/>
      </c>
      <c r="L2174" s="3" t="str">
        <f>IF(Table1[[#This Row],[Tesouro Selic: Cenário 3]]="","",(K2174+1)^(1/252))</f>
        <v/>
      </c>
      <c r="M2174" s="2" t="str">
        <f>IF(Table1[[#This Row],[Column8]]="","",(1+M2173)*(L2174)-1)</f>
        <v/>
      </c>
    </row>
    <row r="2175" spans="1:13" x14ac:dyDescent="0.25">
      <c r="A2175" s="15" t="str">
        <f t="shared" si="66"/>
        <v/>
      </c>
      <c r="B2175" s="25" t="str">
        <f t="shared" si="67"/>
        <v/>
      </c>
      <c r="C2175" s="3" t="str">
        <f>IF(Table1[[#This Row],[Tesouro Prefixado]]="","",(B2175+1)^(1/252))</f>
        <v/>
      </c>
      <c r="D2175" s="2" t="str">
        <f>IF(Table1[[#This Row],[Column2]]="","",(1+D2174)*(C2175)-1)</f>
        <v/>
      </c>
      <c r="E2175" s="1" t="str">
        <f>IF(Table1[[#This Row],[Column1]]="","",VLOOKUP(A2175,COPOMs!B:E,4)+prêmio_de_risco)</f>
        <v/>
      </c>
      <c r="F2175" s="3" t="str">
        <f>IF(Table1[[#This Row],[Tesouro Selic: Cenário 1]]="","",(E2175+1)^(1/252))</f>
        <v/>
      </c>
      <c r="G2175" s="2" t="str">
        <f>IF(Table1[[#This Row],[Column4]]="","",(1+G2174)*(F2175)-1)</f>
        <v/>
      </c>
      <c r="H2175" s="1" t="str">
        <f>IF(Table1[[#This Row],[Column1]]="","",VLOOKUP(A2175,COPOMs!B:H,7)+prêmio_de_risco)</f>
        <v/>
      </c>
      <c r="I2175" s="3" t="str">
        <f>IF(Table1[[#This Row],[Tesouro Selic: Cenário 2]]="","",(H2175+1)^(1/252))</f>
        <v/>
      </c>
      <c r="J2175" s="2" t="str">
        <f>IF(Table1[[#This Row],[Column6]]="","",(1+J2174)*(I2175)-1)</f>
        <v/>
      </c>
      <c r="K2175" s="1" t="str">
        <f>IF(Table1[[#This Row],[Column1]]="","",VLOOKUP(A2175,COPOMs!B:K,10)+prêmio_de_risco)</f>
        <v/>
      </c>
      <c r="L2175" s="3" t="str">
        <f>IF(Table1[[#This Row],[Tesouro Selic: Cenário 3]]="","",(K2175+1)^(1/252))</f>
        <v/>
      </c>
      <c r="M2175" s="2" t="str">
        <f>IF(Table1[[#This Row],[Column8]]="","",(1+M2174)*(L2175)-1)</f>
        <v/>
      </c>
    </row>
    <row r="2176" spans="1:13" x14ac:dyDescent="0.25">
      <c r="A2176" s="15" t="str">
        <f t="shared" si="66"/>
        <v/>
      </c>
      <c r="B2176" s="25" t="str">
        <f t="shared" si="67"/>
        <v/>
      </c>
      <c r="C2176" s="3" t="str">
        <f>IF(Table1[[#This Row],[Tesouro Prefixado]]="","",(B2176+1)^(1/252))</f>
        <v/>
      </c>
      <c r="D2176" s="2" t="str">
        <f>IF(Table1[[#This Row],[Column2]]="","",(1+D2175)*(C2176)-1)</f>
        <v/>
      </c>
      <c r="E2176" s="1" t="str">
        <f>IF(Table1[[#This Row],[Column1]]="","",VLOOKUP(A2176,COPOMs!B:E,4)+prêmio_de_risco)</f>
        <v/>
      </c>
      <c r="F2176" s="3" t="str">
        <f>IF(Table1[[#This Row],[Tesouro Selic: Cenário 1]]="","",(E2176+1)^(1/252))</f>
        <v/>
      </c>
      <c r="G2176" s="2" t="str">
        <f>IF(Table1[[#This Row],[Column4]]="","",(1+G2175)*(F2176)-1)</f>
        <v/>
      </c>
      <c r="H2176" s="1" t="str">
        <f>IF(Table1[[#This Row],[Column1]]="","",VLOOKUP(A2176,COPOMs!B:H,7)+prêmio_de_risco)</f>
        <v/>
      </c>
      <c r="I2176" s="3" t="str">
        <f>IF(Table1[[#This Row],[Tesouro Selic: Cenário 2]]="","",(H2176+1)^(1/252))</f>
        <v/>
      </c>
      <c r="J2176" s="2" t="str">
        <f>IF(Table1[[#This Row],[Column6]]="","",(1+J2175)*(I2176)-1)</f>
        <v/>
      </c>
      <c r="K2176" s="1" t="str">
        <f>IF(Table1[[#This Row],[Column1]]="","",VLOOKUP(A2176,COPOMs!B:K,10)+prêmio_de_risco)</f>
        <v/>
      </c>
      <c r="L2176" s="3" t="str">
        <f>IF(Table1[[#This Row],[Tesouro Selic: Cenário 3]]="","",(K2176+1)^(1/252))</f>
        <v/>
      </c>
      <c r="M2176" s="2" t="str">
        <f>IF(Table1[[#This Row],[Column8]]="","",(1+M2175)*(L2176)-1)</f>
        <v/>
      </c>
    </row>
    <row r="2177" spans="1:13" x14ac:dyDescent="0.25">
      <c r="A2177" s="15" t="str">
        <f t="shared" si="66"/>
        <v/>
      </c>
      <c r="B2177" s="25" t="str">
        <f t="shared" si="67"/>
        <v/>
      </c>
      <c r="C2177" s="3" t="str">
        <f>IF(Table1[[#This Row],[Tesouro Prefixado]]="","",(B2177+1)^(1/252))</f>
        <v/>
      </c>
      <c r="D2177" s="2" t="str">
        <f>IF(Table1[[#This Row],[Column2]]="","",(1+D2176)*(C2177)-1)</f>
        <v/>
      </c>
      <c r="E2177" s="1" t="str">
        <f>IF(Table1[[#This Row],[Column1]]="","",VLOOKUP(A2177,COPOMs!B:E,4)+prêmio_de_risco)</f>
        <v/>
      </c>
      <c r="F2177" s="3" t="str">
        <f>IF(Table1[[#This Row],[Tesouro Selic: Cenário 1]]="","",(E2177+1)^(1/252))</f>
        <v/>
      </c>
      <c r="G2177" s="2" t="str">
        <f>IF(Table1[[#This Row],[Column4]]="","",(1+G2176)*(F2177)-1)</f>
        <v/>
      </c>
      <c r="H2177" s="1" t="str">
        <f>IF(Table1[[#This Row],[Column1]]="","",VLOOKUP(A2177,COPOMs!B:H,7)+prêmio_de_risco)</f>
        <v/>
      </c>
      <c r="I2177" s="3" t="str">
        <f>IF(Table1[[#This Row],[Tesouro Selic: Cenário 2]]="","",(H2177+1)^(1/252))</f>
        <v/>
      </c>
      <c r="J2177" s="2" t="str">
        <f>IF(Table1[[#This Row],[Column6]]="","",(1+J2176)*(I2177)-1)</f>
        <v/>
      </c>
      <c r="K2177" s="1" t="str">
        <f>IF(Table1[[#This Row],[Column1]]="","",VLOOKUP(A2177,COPOMs!B:K,10)+prêmio_de_risco)</f>
        <v/>
      </c>
      <c r="L2177" s="3" t="str">
        <f>IF(Table1[[#This Row],[Tesouro Selic: Cenário 3]]="","",(K2177+1)^(1/252))</f>
        <v/>
      </c>
      <c r="M2177" s="2" t="str">
        <f>IF(Table1[[#This Row],[Column8]]="","",(1+M2176)*(L2177)-1)</f>
        <v/>
      </c>
    </row>
    <row r="2178" spans="1:13" x14ac:dyDescent="0.25">
      <c r="A2178" s="15" t="str">
        <f t="shared" si="66"/>
        <v/>
      </c>
      <c r="B2178" s="25" t="str">
        <f t="shared" si="67"/>
        <v/>
      </c>
      <c r="C2178" s="3" t="str">
        <f>IF(Table1[[#This Row],[Tesouro Prefixado]]="","",(B2178+1)^(1/252))</f>
        <v/>
      </c>
      <c r="D2178" s="2" t="str">
        <f>IF(Table1[[#This Row],[Column2]]="","",(1+D2177)*(C2178)-1)</f>
        <v/>
      </c>
      <c r="E2178" s="1" t="str">
        <f>IF(Table1[[#This Row],[Column1]]="","",VLOOKUP(A2178,COPOMs!B:E,4)+prêmio_de_risco)</f>
        <v/>
      </c>
      <c r="F2178" s="3" t="str">
        <f>IF(Table1[[#This Row],[Tesouro Selic: Cenário 1]]="","",(E2178+1)^(1/252))</f>
        <v/>
      </c>
      <c r="G2178" s="2" t="str">
        <f>IF(Table1[[#This Row],[Column4]]="","",(1+G2177)*(F2178)-1)</f>
        <v/>
      </c>
      <c r="H2178" s="1" t="str">
        <f>IF(Table1[[#This Row],[Column1]]="","",VLOOKUP(A2178,COPOMs!B:H,7)+prêmio_de_risco)</f>
        <v/>
      </c>
      <c r="I2178" s="3" t="str">
        <f>IF(Table1[[#This Row],[Tesouro Selic: Cenário 2]]="","",(H2178+1)^(1/252))</f>
        <v/>
      </c>
      <c r="J2178" s="2" t="str">
        <f>IF(Table1[[#This Row],[Column6]]="","",(1+J2177)*(I2178)-1)</f>
        <v/>
      </c>
      <c r="K2178" s="1" t="str">
        <f>IF(Table1[[#This Row],[Column1]]="","",VLOOKUP(A2178,COPOMs!B:K,10)+prêmio_de_risco)</f>
        <v/>
      </c>
      <c r="L2178" s="3" t="str">
        <f>IF(Table1[[#This Row],[Tesouro Selic: Cenário 3]]="","",(K2178+1)^(1/252))</f>
        <v/>
      </c>
      <c r="M2178" s="2" t="str">
        <f>IF(Table1[[#This Row],[Column8]]="","",(1+M2177)*(L2178)-1)</f>
        <v/>
      </c>
    </row>
    <row r="2179" spans="1:13" x14ac:dyDescent="0.25">
      <c r="A2179" s="15" t="str">
        <f t="shared" ref="A2179:A2242" si="68">IFERROR(IF(WORKDAY(A2178,1,feriados)&lt;=vencimento,WORKDAY(A2178,1,feriados),""),"")</f>
        <v/>
      </c>
      <c r="B2179" s="25" t="str">
        <f t="shared" ref="B2179:B2242" si="69">IF(A2179="","",taxa_pré)</f>
        <v/>
      </c>
      <c r="C2179" s="3" t="str">
        <f>IF(Table1[[#This Row],[Tesouro Prefixado]]="","",(B2179+1)^(1/252))</f>
        <v/>
      </c>
      <c r="D2179" s="2" t="str">
        <f>IF(Table1[[#This Row],[Column2]]="","",(1+D2178)*(C2179)-1)</f>
        <v/>
      </c>
      <c r="E2179" s="1" t="str">
        <f>IF(Table1[[#This Row],[Column1]]="","",VLOOKUP(A2179,COPOMs!B:E,4)+prêmio_de_risco)</f>
        <v/>
      </c>
      <c r="F2179" s="3" t="str">
        <f>IF(Table1[[#This Row],[Tesouro Selic: Cenário 1]]="","",(E2179+1)^(1/252))</f>
        <v/>
      </c>
      <c r="G2179" s="2" t="str">
        <f>IF(Table1[[#This Row],[Column4]]="","",(1+G2178)*(F2179)-1)</f>
        <v/>
      </c>
      <c r="H2179" s="1" t="str">
        <f>IF(Table1[[#This Row],[Column1]]="","",VLOOKUP(A2179,COPOMs!B:H,7)+prêmio_de_risco)</f>
        <v/>
      </c>
      <c r="I2179" s="3" t="str">
        <f>IF(Table1[[#This Row],[Tesouro Selic: Cenário 2]]="","",(H2179+1)^(1/252))</f>
        <v/>
      </c>
      <c r="J2179" s="2" t="str">
        <f>IF(Table1[[#This Row],[Column6]]="","",(1+J2178)*(I2179)-1)</f>
        <v/>
      </c>
      <c r="K2179" s="1" t="str">
        <f>IF(Table1[[#This Row],[Column1]]="","",VLOOKUP(A2179,COPOMs!B:K,10)+prêmio_de_risco)</f>
        <v/>
      </c>
      <c r="L2179" s="3" t="str">
        <f>IF(Table1[[#This Row],[Tesouro Selic: Cenário 3]]="","",(K2179+1)^(1/252))</f>
        <v/>
      </c>
      <c r="M2179" s="2" t="str">
        <f>IF(Table1[[#This Row],[Column8]]="","",(1+M2178)*(L2179)-1)</f>
        <v/>
      </c>
    </row>
    <row r="2180" spans="1:13" x14ac:dyDescent="0.25">
      <c r="A2180" s="15" t="str">
        <f t="shared" si="68"/>
        <v/>
      </c>
      <c r="B2180" s="25" t="str">
        <f t="shared" si="69"/>
        <v/>
      </c>
      <c r="C2180" s="3" t="str">
        <f>IF(Table1[[#This Row],[Tesouro Prefixado]]="","",(B2180+1)^(1/252))</f>
        <v/>
      </c>
      <c r="D2180" s="2" t="str">
        <f>IF(Table1[[#This Row],[Column2]]="","",(1+D2179)*(C2180)-1)</f>
        <v/>
      </c>
      <c r="E2180" s="1" t="str">
        <f>IF(Table1[[#This Row],[Column1]]="","",VLOOKUP(A2180,COPOMs!B:E,4)+prêmio_de_risco)</f>
        <v/>
      </c>
      <c r="F2180" s="3" t="str">
        <f>IF(Table1[[#This Row],[Tesouro Selic: Cenário 1]]="","",(E2180+1)^(1/252))</f>
        <v/>
      </c>
      <c r="G2180" s="2" t="str">
        <f>IF(Table1[[#This Row],[Column4]]="","",(1+G2179)*(F2180)-1)</f>
        <v/>
      </c>
      <c r="H2180" s="1" t="str">
        <f>IF(Table1[[#This Row],[Column1]]="","",VLOOKUP(A2180,COPOMs!B:H,7)+prêmio_de_risco)</f>
        <v/>
      </c>
      <c r="I2180" s="3" t="str">
        <f>IF(Table1[[#This Row],[Tesouro Selic: Cenário 2]]="","",(H2180+1)^(1/252))</f>
        <v/>
      </c>
      <c r="J2180" s="2" t="str">
        <f>IF(Table1[[#This Row],[Column6]]="","",(1+J2179)*(I2180)-1)</f>
        <v/>
      </c>
      <c r="K2180" s="1" t="str">
        <f>IF(Table1[[#This Row],[Column1]]="","",VLOOKUP(A2180,COPOMs!B:K,10)+prêmio_de_risco)</f>
        <v/>
      </c>
      <c r="L2180" s="3" t="str">
        <f>IF(Table1[[#This Row],[Tesouro Selic: Cenário 3]]="","",(K2180+1)^(1/252))</f>
        <v/>
      </c>
      <c r="M2180" s="2" t="str">
        <f>IF(Table1[[#This Row],[Column8]]="","",(1+M2179)*(L2180)-1)</f>
        <v/>
      </c>
    </row>
    <row r="2181" spans="1:13" x14ac:dyDescent="0.25">
      <c r="A2181" s="15" t="str">
        <f t="shared" si="68"/>
        <v/>
      </c>
      <c r="B2181" s="25" t="str">
        <f t="shared" si="69"/>
        <v/>
      </c>
      <c r="C2181" s="3" t="str">
        <f>IF(Table1[[#This Row],[Tesouro Prefixado]]="","",(B2181+1)^(1/252))</f>
        <v/>
      </c>
      <c r="D2181" s="2" t="str">
        <f>IF(Table1[[#This Row],[Column2]]="","",(1+D2180)*(C2181)-1)</f>
        <v/>
      </c>
      <c r="E2181" s="1" t="str">
        <f>IF(Table1[[#This Row],[Column1]]="","",VLOOKUP(A2181,COPOMs!B:E,4)+prêmio_de_risco)</f>
        <v/>
      </c>
      <c r="F2181" s="3" t="str">
        <f>IF(Table1[[#This Row],[Tesouro Selic: Cenário 1]]="","",(E2181+1)^(1/252))</f>
        <v/>
      </c>
      <c r="G2181" s="2" t="str">
        <f>IF(Table1[[#This Row],[Column4]]="","",(1+G2180)*(F2181)-1)</f>
        <v/>
      </c>
      <c r="H2181" s="1" t="str">
        <f>IF(Table1[[#This Row],[Column1]]="","",VLOOKUP(A2181,COPOMs!B:H,7)+prêmio_de_risco)</f>
        <v/>
      </c>
      <c r="I2181" s="3" t="str">
        <f>IF(Table1[[#This Row],[Tesouro Selic: Cenário 2]]="","",(H2181+1)^(1/252))</f>
        <v/>
      </c>
      <c r="J2181" s="2" t="str">
        <f>IF(Table1[[#This Row],[Column6]]="","",(1+J2180)*(I2181)-1)</f>
        <v/>
      </c>
      <c r="K2181" s="1" t="str">
        <f>IF(Table1[[#This Row],[Column1]]="","",VLOOKUP(A2181,COPOMs!B:K,10)+prêmio_de_risco)</f>
        <v/>
      </c>
      <c r="L2181" s="3" t="str">
        <f>IF(Table1[[#This Row],[Tesouro Selic: Cenário 3]]="","",(K2181+1)^(1/252))</f>
        <v/>
      </c>
      <c r="M2181" s="2" t="str">
        <f>IF(Table1[[#This Row],[Column8]]="","",(1+M2180)*(L2181)-1)</f>
        <v/>
      </c>
    </row>
    <row r="2182" spans="1:13" x14ac:dyDescent="0.25">
      <c r="A2182" s="15" t="str">
        <f t="shared" si="68"/>
        <v/>
      </c>
      <c r="B2182" s="25" t="str">
        <f t="shared" si="69"/>
        <v/>
      </c>
      <c r="C2182" s="3" t="str">
        <f>IF(Table1[[#This Row],[Tesouro Prefixado]]="","",(B2182+1)^(1/252))</f>
        <v/>
      </c>
      <c r="D2182" s="2" t="str">
        <f>IF(Table1[[#This Row],[Column2]]="","",(1+D2181)*(C2182)-1)</f>
        <v/>
      </c>
      <c r="E2182" s="1" t="str">
        <f>IF(Table1[[#This Row],[Column1]]="","",VLOOKUP(A2182,COPOMs!B:E,4)+prêmio_de_risco)</f>
        <v/>
      </c>
      <c r="F2182" s="3" t="str">
        <f>IF(Table1[[#This Row],[Tesouro Selic: Cenário 1]]="","",(E2182+1)^(1/252))</f>
        <v/>
      </c>
      <c r="G2182" s="2" t="str">
        <f>IF(Table1[[#This Row],[Column4]]="","",(1+G2181)*(F2182)-1)</f>
        <v/>
      </c>
      <c r="H2182" s="1" t="str">
        <f>IF(Table1[[#This Row],[Column1]]="","",VLOOKUP(A2182,COPOMs!B:H,7)+prêmio_de_risco)</f>
        <v/>
      </c>
      <c r="I2182" s="3" t="str">
        <f>IF(Table1[[#This Row],[Tesouro Selic: Cenário 2]]="","",(H2182+1)^(1/252))</f>
        <v/>
      </c>
      <c r="J2182" s="2" t="str">
        <f>IF(Table1[[#This Row],[Column6]]="","",(1+J2181)*(I2182)-1)</f>
        <v/>
      </c>
      <c r="K2182" s="1" t="str">
        <f>IF(Table1[[#This Row],[Column1]]="","",VLOOKUP(A2182,COPOMs!B:K,10)+prêmio_de_risco)</f>
        <v/>
      </c>
      <c r="L2182" s="3" t="str">
        <f>IF(Table1[[#This Row],[Tesouro Selic: Cenário 3]]="","",(K2182+1)^(1/252))</f>
        <v/>
      </c>
      <c r="M2182" s="2" t="str">
        <f>IF(Table1[[#This Row],[Column8]]="","",(1+M2181)*(L2182)-1)</f>
        <v/>
      </c>
    </row>
    <row r="2183" spans="1:13" x14ac:dyDescent="0.25">
      <c r="A2183" s="15" t="str">
        <f t="shared" si="68"/>
        <v/>
      </c>
      <c r="B2183" s="25" t="str">
        <f t="shared" si="69"/>
        <v/>
      </c>
      <c r="C2183" s="3" t="str">
        <f>IF(Table1[[#This Row],[Tesouro Prefixado]]="","",(B2183+1)^(1/252))</f>
        <v/>
      </c>
      <c r="D2183" s="2" t="str">
        <f>IF(Table1[[#This Row],[Column2]]="","",(1+D2182)*(C2183)-1)</f>
        <v/>
      </c>
      <c r="E2183" s="1" t="str">
        <f>IF(Table1[[#This Row],[Column1]]="","",VLOOKUP(A2183,COPOMs!B:E,4)+prêmio_de_risco)</f>
        <v/>
      </c>
      <c r="F2183" s="3" t="str">
        <f>IF(Table1[[#This Row],[Tesouro Selic: Cenário 1]]="","",(E2183+1)^(1/252))</f>
        <v/>
      </c>
      <c r="G2183" s="2" t="str">
        <f>IF(Table1[[#This Row],[Column4]]="","",(1+G2182)*(F2183)-1)</f>
        <v/>
      </c>
      <c r="H2183" s="1" t="str">
        <f>IF(Table1[[#This Row],[Column1]]="","",VLOOKUP(A2183,COPOMs!B:H,7)+prêmio_de_risco)</f>
        <v/>
      </c>
      <c r="I2183" s="3" t="str">
        <f>IF(Table1[[#This Row],[Tesouro Selic: Cenário 2]]="","",(H2183+1)^(1/252))</f>
        <v/>
      </c>
      <c r="J2183" s="2" t="str">
        <f>IF(Table1[[#This Row],[Column6]]="","",(1+J2182)*(I2183)-1)</f>
        <v/>
      </c>
      <c r="K2183" s="1" t="str">
        <f>IF(Table1[[#This Row],[Column1]]="","",VLOOKUP(A2183,COPOMs!B:K,10)+prêmio_de_risco)</f>
        <v/>
      </c>
      <c r="L2183" s="3" t="str">
        <f>IF(Table1[[#This Row],[Tesouro Selic: Cenário 3]]="","",(K2183+1)^(1/252))</f>
        <v/>
      </c>
      <c r="M2183" s="2" t="str">
        <f>IF(Table1[[#This Row],[Column8]]="","",(1+M2182)*(L2183)-1)</f>
        <v/>
      </c>
    </row>
    <row r="2184" spans="1:13" x14ac:dyDescent="0.25">
      <c r="A2184" s="15" t="str">
        <f t="shared" si="68"/>
        <v/>
      </c>
      <c r="B2184" s="25" t="str">
        <f t="shared" si="69"/>
        <v/>
      </c>
      <c r="C2184" s="3" t="str">
        <f>IF(Table1[[#This Row],[Tesouro Prefixado]]="","",(B2184+1)^(1/252))</f>
        <v/>
      </c>
      <c r="D2184" s="2" t="str">
        <f>IF(Table1[[#This Row],[Column2]]="","",(1+D2183)*(C2184)-1)</f>
        <v/>
      </c>
      <c r="E2184" s="1" t="str">
        <f>IF(Table1[[#This Row],[Column1]]="","",VLOOKUP(A2184,COPOMs!B:E,4)+prêmio_de_risco)</f>
        <v/>
      </c>
      <c r="F2184" s="3" t="str">
        <f>IF(Table1[[#This Row],[Tesouro Selic: Cenário 1]]="","",(E2184+1)^(1/252))</f>
        <v/>
      </c>
      <c r="G2184" s="2" t="str">
        <f>IF(Table1[[#This Row],[Column4]]="","",(1+G2183)*(F2184)-1)</f>
        <v/>
      </c>
      <c r="H2184" s="1" t="str">
        <f>IF(Table1[[#This Row],[Column1]]="","",VLOOKUP(A2184,COPOMs!B:H,7)+prêmio_de_risco)</f>
        <v/>
      </c>
      <c r="I2184" s="3" t="str">
        <f>IF(Table1[[#This Row],[Tesouro Selic: Cenário 2]]="","",(H2184+1)^(1/252))</f>
        <v/>
      </c>
      <c r="J2184" s="2" t="str">
        <f>IF(Table1[[#This Row],[Column6]]="","",(1+J2183)*(I2184)-1)</f>
        <v/>
      </c>
      <c r="K2184" s="1" t="str">
        <f>IF(Table1[[#This Row],[Column1]]="","",VLOOKUP(A2184,COPOMs!B:K,10)+prêmio_de_risco)</f>
        <v/>
      </c>
      <c r="L2184" s="3" t="str">
        <f>IF(Table1[[#This Row],[Tesouro Selic: Cenário 3]]="","",(K2184+1)^(1/252))</f>
        <v/>
      </c>
      <c r="M2184" s="2" t="str">
        <f>IF(Table1[[#This Row],[Column8]]="","",(1+M2183)*(L2184)-1)</f>
        <v/>
      </c>
    </row>
    <row r="2185" spans="1:13" x14ac:dyDescent="0.25">
      <c r="A2185" s="15" t="str">
        <f t="shared" si="68"/>
        <v/>
      </c>
      <c r="B2185" s="25" t="str">
        <f t="shared" si="69"/>
        <v/>
      </c>
      <c r="C2185" s="3" t="str">
        <f>IF(Table1[[#This Row],[Tesouro Prefixado]]="","",(B2185+1)^(1/252))</f>
        <v/>
      </c>
      <c r="D2185" s="2" t="str">
        <f>IF(Table1[[#This Row],[Column2]]="","",(1+D2184)*(C2185)-1)</f>
        <v/>
      </c>
      <c r="E2185" s="1" t="str">
        <f>IF(Table1[[#This Row],[Column1]]="","",VLOOKUP(A2185,COPOMs!B:E,4)+prêmio_de_risco)</f>
        <v/>
      </c>
      <c r="F2185" s="3" t="str">
        <f>IF(Table1[[#This Row],[Tesouro Selic: Cenário 1]]="","",(E2185+1)^(1/252))</f>
        <v/>
      </c>
      <c r="G2185" s="2" t="str">
        <f>IF(Table1[[#This Row],[Column4]]="","",(1+G2184)*(F2185)-1)</f>
        <v/>
      </c>
      <c r="H2185" s="1" t="str">
        <f>IF(Table1[[#This Row],[Column1]]="","",VLOOKUP(A2185,COPOMs!B:H,7)+prêmio_de_risco)</f>
        <v/>
      </c>
      <c r="I2185" s="3" t="str">
        <f>IF(Table1[[#This Row],[Tesouro Selic: Cenário 2]]="","",(H2185+1)^(1/252))</f>
        <v/>
      </c>
      <c r="J2185" s="2" t="str">
        <f>IF(Table1[[#This Row],[Column6]]="","",(1+J2184)*(I2185)-1)</f>
        <v/>
      </c>
      <c r="K2185" s="1" t="str">
        <f>IF(Table1[[#This Row],[Column1]]="","",VLOOKUP(A2185,COPOMs!B:K,10)+prêmio_de_risco)</f>
        <v/>
      </c>
      <c r="L2185" s="3" t="str">
        <f>IF(Table1[[#This Row],[Tesouro Selic: Cenário 3]]="","",(K2185+1)^(1/252))</f>
        <v/>
      </c>
      <c r="M2185" s="2" t="str">
        <f>IF(Table1[[#This Row],[Column8]]="","",(1+M2184)*(L2185)-1)</f>
        <v/>
      </c>
    </row>
    <row r="2186" spans="1:13" x14ac:dyDescent="0.25">
      <c r="A2186" s="15" t="str">
        <f t="shared" si="68"/>
        <v/>
      </c>
      <c r="B2186" s="25" t="str">
        <f t="shared" si="69"/>
        <v/>
      </c>
      <c r="C2186" s="3" t="str">
        <f>IF(Table1[[#This Row],[Tesouro Prefixado]]="","",(B2186+1)^(1/252))</f>
        <v/>
      </c>
      <c r="D2186" s="2" t="str">
        <f>IF(Table1[[#This Row],[Column2]]="","",(1+D2185)*(C2186)-1)</f>
        <v/>
      </c>
      <c r="E2186" s="1" t="str">
        <f>IF(Table1[[#This Row],[Column1]]="","",VLOOKUP(A2186,COPOMs!B:E,4)+prêmio_de_risco)</f>
        <v/>
      </c>
      <c r="F2186" s="3" t="str">
        <f>IF(Table1[[#This Row],[Tesouro Selic: Cenário 1]]="","",(E2186+1)^(1/252))</f>
        <v/>
      </c>
      <c r="G2186" s="2" t="str">
        <f>IF(Table1[[#This Row],[Column4]]="","",(1+G2185)*(F2186)-1)</f>
        <v/>
      </c>
      <c r="H2186" s="1" t="str">
        <f>IF(Table1[[#This Row],[Column1]]="","",VLOOKUP(A2186,COPOMs!B:H,7)+prêmio_de_risco)</f>
        <v/>
      </c>
      <c r="I2186" s="3" t="str">
        <f>IF(Table1[[#This Row],[Tesouro Selic: Cenário 2]]="","",(H2186+1)^(1/252))</f>
        <v/>
      </c>
      <c r="J2186" s="2" t="str">
        <f>IF(Table1[[#This Row],[Column6]]="","",(1+J2185)*(I2186)-1)</f>
        <v/>
      </c>
      <c r="K2186" s="1" t="str">
        <f>IF(Table1[[#This Row],[Column1]]="","",VLOOKUP(A2186,COPOMs!B:K,10)+prêmio_de_risco)</f>
        <v/>
      </c>
      <c r="L2186" s="3" t="str">
        <f>IF(Table1[[#This Row],[Tesouro Selic: Cenário 3]]="","",(K2186+1)^(1/252))</f>
        <v/>
      </c>
      <c r="M2186" s="2" t="str">
        <f>IF(Table1[[#This Row],[Column8]]="","",(1+M2185)*(L2186)-1)</f>
        <v/>
      </c>
    </row>
    <row r="2187" spans="1:13" x14ac:dyDescent="0.25">
      <c r="A2187" s="15" t="str">
        <f t="shared" si="68"/>
        <v/>
      </c>
      <c r="B2187" s="25" t="str">
        <f t="shared" si="69"/>
        <v/>
      </c>
      <c r="C2187" s="3" t="str">
        <f>IF(Table1[[#This Row],[Tesouro Prefixado]]="","",(B2187+1)^(1/252))</f>
        <v/>
      </c>
      <c r="D2187" s="2" t="str">
        <f>IF(Table1[[#This Row],[Column2]]="","",(1+D2186)*(C2187)-1)</f>
        <v/>
      </c>
      <c r="E2187" s="1" t="str">
        <f>IF(Table1[[#This Row],[Column1]]="","",VLOOKUP(A2187,COPOMs!B:E,4)+prêmio_de_risco)</f>
        <v/>
      </c>
      <c r="F2187" s="3" t="str">
        <f>IF(Table1[[#This Row],[Tesouro Selic: Cenário 1]]="","",(E2187+1)^(1/252))</f>
        <v/>
      </c>
      <c r="G2187" s="2" t="str">
        <f>IF(Table1[[#This Row],[Column4]]="","",(1+G2186)*(F2187)-1)</f>
        <v/>
      </c>
      <c r="H2187" s="1" t="str">
        <f>IF(Table1[[#This Row],[Column1]]="","",VLOOKUP(A2187,COPOMs!B:H,7)+prêmio_de_risco)</f>
        <v/>
      </c>
      <c r="I2187" s="3" t="str">
        <f>IF(Table1[[#This Row],[Tesouro Selic: Cenário 2]]="","",(H2187+1)^(1/252))</f>
        <v/>
      </c>
      <c r="J2187" s="2" t="str">
        <f>IF(Table1[[#This Row],[Column6]]="","",(1+J2186)*(I2187)-1)</f>
        <v/>
      </c>
      <c r="K2187" s="1" t="str">
        <f>IF(Table1[[#This Row],[Column1]]="","",VLOOKUP(A2187,COPOMs!B:K,10)+prêmio_de_risco)</f>
        <v/>
      </c>
      <c r="L2187" s="3" t="str">
        <f>IF(Table1[[#This Row],[Tesouro Selic: Cenário 3]]="","",(K2187+1)^(1/252))</f>
        <v/>
      </c>
      <c r="M2187" s="2" t="str">
        <f>IF(Table1[[#This Row],[Column8]]="","",(1+M2186)*(L2187)-1)</f>
        <v/>
      </c>
    </row>
    <row r="2188" spans="1:13" x14ac:dyDescent="0.25">
      <c r="A2188" s="15" t="str">
        <f t="shared" si="68"/>
        <v/>
      </c>
      <c r="B2188" s="25" t="str">
        <f t="shared" si="69"/>
        <v/>
      </c>
      <c r="C2188" s="3" t="str">
        <f>IF(Table1[[#This Row],[Tesouro Prefixado]]="","",(B2188+1)^(1/252))</f>
        <v/>
      </c>
      <c r="D2188" s="2" t="str">
        <f>IF(Table1[[#This Row],[Column2]]="","",(1+D2187)*(C2188)-1)</f>
        <v/>
      </c>
      <c r="E2188" s="1" t="str">
        <f>IF(Table1[[#This Row],[Column1]]="","",VLOOKUP(A2188,COPOMs!B:E,4)+prêmio_de_risco)</f>
        <v/>
      </c>
      <c r="F2188" s="3" t="str">
        <f>IF(Table1[[#This Row],[Tesouro Selic: Cenário 1]]="","",(E2188+1)^(1/252))</f>
        <v/>
      </c>
      <c r="G2188" s="2" t="str">
        <f>IF(Table1[[#This Row],[Column4]]="","",(1+G2187)*(F2188)-1)</f>
        <v/>
      </c>
      <c r="H2188" s="1" t="str">
        <f>IF(Table1[[#This Row],[Column1]]="","",VLOOKUP(A2188,COPOMs!B:H,7)+prêmio_de_risco)</f>
        <v/>
      </c>
      <c r="I2188" s="3" t="str">
        <f>IF(Table1[[#This Row],[Tesouro Selic: Cenário 2]]="","",(H2188+1)^(1/252))</f>
        <v/>
      </c>
      <c r="J2188" s="2" t="str">
        <f>IF(Table1[[#This Row],[Column6]]="","",(1+J2187)*(I2188)-1)</f>
        <v/>
      </c>
      <c r="K2188" s="1" t="str">
        <f>IF(Table1[[#This Row],[Column1]]="","",VLOOKUP(A2188,COPOMs!B:K,10)+prêmio_de_risco)</f>
        <v/>
      </c>
      <c r="L2188" s="3" t="str">
        <f>IF(Table1[[#This Row],[Tesouro Selic: Cenário 3]]="","",(K2188+1)^(1/252))</f>
        <v/>
      </c>
      <c r="M2188" s="2" t="str">
        <f>IF(Table1[[#This Row],[Column8]]="","",(1+M2187)*(L2188)-1)</f>
        <v/>
      </c>
    </row>
    <row r="2189" spans="1:13" x14ac:dyDescent="0.25">
      <c r="A2189" s="15" t="str">
        <f t="shared" si="68"/>
        <v/>
      </c>
      <c r="B2189" s="25" t="str">
        <f t="shared" si="69"/>
        <v/>
      </c>
      <c r="C2189" s="3" t="str">
        <f>IF(Table1[[#This Row],[Tesouro Prefixado]]="","",(B2189+1)^(1/252))</f>
        <v/>
      </c>
      <c r="D2189" s="2" t="str">
        <f>IF(Table1[[#This Row],[Column2]]="","",(1+D2188)*(C2189)-1)</f>
        <v/>
      </c>
      <c r="E2189" s="1" t="str">
        <f>IF(Table1[[#This Row],[Column1]]="","",VLOOKUP(A2189,COPOMs!B:E,4)+prêmio_de_risco)</f>
        <v/>
      </c>
      <c r="F2189" s="3" t="str">
        <f>IF(Table1[[#This Row],[Tesouro Selic: Cenário 1]]="","",(E2189+1)^(1/252))</f>
        <v/>
      </c>
      <c r="G2189" s="2" t="str">
        <f>IF(Table1[[#This Row],[Column4]]="","",(1+G2188)*(F2189)-1)</f>
        <v/>
      </c>
      <c r="H2189" s="1" t="str">
        <f>IF(Table1[[#This Row],[Column1]]="","",VLOOKUP(A2189,COPOMs!B:H,7)+prêmio_de_risco)</f>
        <v/>
      </c>
      <c r="I2189" s="3" t="str">
        <f>IF(Table1[[#This Row],[Tesouro Selic: Cenário 2]]="","",(H2189+1)^(1/252))</f>
        <v/>
      </c>
      <c r="J2189" s="2" t="str">
        <f>IF(Table1[[#This Row],[Column6]]="","",(1+J2188)*(I2189)-1)</f>
        <v/>
      </c>
      <c r="K2189" s="1" t="str">
        <f>IF(Table1[[#This Row],[Column1]]="","",VLOOKUP(A2189,COPOMs!B:K,10)+prêmio_de_risco)</f>
        <v/>
      </c>
      <c r="L2189" s="3" t="str">
        <f>IF(Table1[[#This Row],[Tesouro Selic: Cenário 3]]="","",(K2189+1)^(1/252))</f>
        <v/>
      </c>
      <c r="M2189" s="2" t="str">
        <f>IF(Table1[[#This Row],[Column8]]="","",(1+M2188)*(L2189)-1)</f>
        <v/>
      </c>
    </row>
    <row r="2190" spans="1:13" x14ac:dyDescent="0.25">
      <c r="A2190" s="15" t="str">
        <f t="shared" si="68"/>
        <v/>
      </c>
      <c r="B2190" s="25" t="str">
        <f t="shared" si="69"/>
        <v/>
      </c>
      <c r="C2190" s="3" t="str">
        <f>IF(Table1[[#This Row],[Tesouro Prefixado]]="","",(B2190+1)^(1/252))</f>
        <v/>
      </c>
      <c r="D2190" s="2" t="str">
        <f>IF(Table1[[#This Row],[Column2]]="","",(1+D2189)*(C2190)-1)</f>
        <v/>
      </c>
      <c r="E2190" s="1" t="str">
        <f>IF(Table1[[#This Row],[Column1]]="","",VLOOKUP(A2190,COPOMs!B:E,4)+prêmio_de_risco)</f>
        <v/>
      </c>
      <c r="F2190" s="3" t="str">
        <f>IF(Table1[[#This Row],[Tesouro Selic: Cenário 1]]="","",(E2190+1)^(1/252))</f>
        <v/>
      </c>
      <c r="G2190" s="2" t="str">
        <f>IF(Table1[[#This Row],[Column4]]="","",(1+G2189)*(F2190)-1)</f>
        <v/>
      </c>
      <c r="H2190" s="1" t="str">
        <f>IF(Table1[[#This Row],[Column1]]="","",VLOOKUP(A2190,COPOMs!B:H,7)+prêmio_de_risco)</f>
        <v/>
      </c>
      <c r="I2190" s="3" t="str">
        <f>IF(Table1[[#This Row],[Tesouro Selic: Cenário 2]]="","",(H2190+1)^(1/252))</f>
        <v/>
      </c>
      <c r="J2190" s="2" t="str">
        <f>IF(Table1[[#This Row],[Column6]]="","",(1+J2189)*(I2190)-1)</f>
        <v/>
      </c>
      <c r="K2190" s="1" t="str">
        <f>IF(Table1[[#This Row],[Column1]]="","",VLOOKUP(A2190,COPOMs!B:K,10)+prêmio_de_risco)</f>
        <v/>
      </c>
      <c r="L2190" s="3" t="str">
        <f>IF(Table1[[#This Row],[Tesouro Selic: Cenário 3]]="","",(K2190+1)^(1/252))</f>
        <v/>
      </c>
      <c r="M2190" s="2" t="str">
        <f>IF(Table1[[#This Row],[Column8]]="","",(1+M2189)*(L2190)-1)</f>
        <v/>
      </c>
    </row>
    <row r="2191" spans="1:13" x14ac:dyDescent="0.25">
      <c r="A2191" s="15" t="str">
        <f t="shared" si="68"/>
        <v/>
      </c>
      <c r="B2191" s="25" t="str">
        <f t="shared" si="69"/>
        <v/>
      </c>
      <c r="C2191" s="3" t="str">
        <f>IF(Table1[[#This Row],[Tesouro Prefixado]]="","",(B2191+1)^(1/252))</f>
        <v/>
      </c>
      <c r="D2191" s="2" t="str">
        <f>IF(Table1[[#This Row],[Column2]]="","",(1+D2190)*(C2191)-1)</f>
        <v/>
      </c>
      <c r="E2191" s="1" t="str">
        <f>IF(Table1[[#This Row],[Column1]]="","",VLOOKUP(A2191,COPOMs!B:E,4)+prêmio_de_risco)</f>
        <v/>
      </c>
      <c r="F2191" s="3" t="str">
        <f>IF(Table1[[#This Row],[Tesouro Selic: Cenário 1]]="","",(E2191+1)^(1/252))</f>
        <v/>
      </c>
      <c r="G2191" s="2" t="str">
        <f>IF(Table1[[#This Row],[Column4]]="","",(1+G2190)*(F2191)-1)</f>
        <v/>
      </c>
      <c r="H2191" s="1" t="str">
        <f>IF(Table1[[#This Row],[Column1]]="","",VLOOKUP(A2191,COPOMs!B:H,7)+prêmio_de_risco)</f>
        <v/>
      </c>
      <c r="I2191" s="3" t="str">
        <f>IF(Table1[[#This Row],[Tesouro Selic: Cenário 2]]="","",(H2191+1)^(1/252))</f>
        <v/>
      </c>
      <c r="J2191" s="2" t="str">
        <f>IF(Table1[[#This Row],[Column6]]="","",(1+J2190)*(I2191)-1)</f>
        <v/>
      </c>
      <c r="K2191" s="1" t="str">
        <f>IF(Table1[[#This Row],[Column1]]="","",VLOOKUP(A2191,COPOMs!B:K,10)+prêmio_de_risco)</f>
        <v/>
      </c>
      <c r="L2191" s="3" t="str">
        <f>IF(Table1[[#This Row],[Tesouro Selic: Cenário 3]]="","",(K2191+1)^(1/252))</f>
        <v/>
      </c>
      <c r="M2191" s="2" t="str">
        <f>IF(Table1[[#This Row],[Column8]]="","",(1+M2190)*(L2191)-1)</f>
        <v/>
      </c>
    </row>
    <row r="2192" spans="1:13" x14ac:dyDescent="0.25">
      <c r="A2192" s="15" t="str">
        <f t="shared" si="68"/>
        <v/>
      </c>
      <c r="B2192" s="25" t="str">
        <f t="shared" si="69"/>
        <v/>
      </c>
      <c r="C2192" s="3" t="str">
        <f>IF(Table1[[#This Row],[Tesouro Prefixado]]="","",(B2192+1)^(1/252))</f>
        <v/>
      </c>
      <c r="D2192" s="2" t="str">
        <f>IF(Table1[[#This Row],[Column2]]="","",(1+D2191)*(C2192)-1)</f>
        <v/>
      </c>
      <c r="E2192" s="1" t="str">
        <f>IF(Table1[[#This Row],[Column1]]="","",VLOOKUP(A2192,COPOMs!B:E,4)+prêmio_de_risco)</f>
        <v/>
      </c>
      <c r="F2192" s="3" t="str">
        <f>IF(Table1[[#This Row],[Tesouro Selic: Cenário 1]]="","",(E2192+1)^(1/252))</f>
        <v/>
      </c>
      <c r="G2192" s="2" t="str">
        <f>IF(Table1[[#This Row],[Column4]]="","",(1+G2191)*(F2192)-1)</f>
        <v/>
      </c>
      <c r="H2192" s="1" t="str">
        <f>IF(Table1[[#This Row],[Column1]]="","",VLOOKUP(A2192,COPOMs!B:H,7)+prêmio_de_risco)</f>
        <v/>
      </c>
      <c r="I2192" s="3" t="str">
        <f>IF(Table1[[#This Row],[Tesouro Selic: Cenário 2]]="","",(H2192+1)^(1/252))</f>
        <v/>
      </c>
      <c r="J2192" s="2" t="str">
        <f>IF(Table1[[#This Row],[Column6]]="","",(1+J2191)*(I2192)-1)</f>
        <v/>
      </c>
      <c r="K2192" s="1" t="str">
        <f>IF(Table1[[#This Row],[Column1]]="","",VLOOKUP(A2192,COPOMs!B:K,10)+prêmio_de_risco)</f>
        <v/>
      </c>
      <c r="L2192" s="3" t="str">
        <f>IF(Table1[[#This Row],[Tesouro Selic: Cenário 3]]="","",(K2192+1)^(1/252))</f>
        <v/>
      </c>
      <c r="M2192" s="2" t="str">
        <f>IF(Table1[[#This Row],[Column8]]="","",(1+M2191)*(L2192)-1)</f>
        <v/>
      </c>
    </row>
    <row r="2193" spans="1:13" x14ac:dyDescent="0.25">
      <c r="A2193" s="15" t="str">
        <f t="shared" si="68"/>
        <v/>
      </c>
      <c r="B2193" s="25" t="str">
        <f t="shared" si="69"/>
        <v/>
      </c>
      <c r="C2193" s="3" t="str">
        <f>IF(Table1[[#This Row],[Tesouro Prefixado]]="","",(B2193+1)^(1/252))</f>
        <v/>
      </c>
      <c r="D2193" s="2" t="str">
        <f>IF(Table1[[#This Row],[Column2]]="","",(1+D2192)*(C2193)-1)</f>
        <v/>
      </c>
      <c r="E2193" s="1" t="str">
        <f>IF(Table1[[#This Row],[Column1]]="","",VLOOKUP(A2193,COPOMs!B:E,4)+prêmio_de_risco)</f>
        <v/>
      </c>
      <c r="F2193" s="3" t="str">
        <f>IF(Table1[[#This Row],[Tesouro Selic: Cenário 1]]="","",(E2193+1)^(1/252))</f>
        <v/>
      </c>
      <c r="G2193" s="2" t="str">
        <f>IF(Table1[[#This Row],[Column4]]="","",(1+G2192)*(F2193)-1)</f>
        <v/>
      </c>
      <c r="H2193" s="1" t="str">
        <f>IF(Table1[[#This Row],[Column1]]="","",VLOOKUP(A2193,COPOMs!B:H,7)+prêmio_de_risco)</f>
        <v/>
      </c>
      <c r="I2193" s="3" t="str">
        <f>IF(Table1[[#This Row],[Tesouro Selic: Cenário 2]]="","",(H2193+1)^(1/252))</f>
        <v/>
      </c>
      <c r="J2193" s="2" t="str">
        <f>IF(Table1[[#This Row],[Column6]]="","",(1+J2192)*(I2193)-1)</f>
        <v/>
      </c>
      <c r="K2193" s="1" t="str">
        <f>IF(Table1[[#This Row],[Column1]]="","",VLOOKUP(A2193,COPOMs!B:K,10)+prêmio_de_risco)</f>
        <v/>
      </c>
      <c r="L2193" s="3" t="str">
        <f>IF(Table1[[#This Row],[Tesouro Selic: Cenário 3]]="","",(K2193+1)^(1/252))</f>
        <v/>
      </c>
      <c r="M2193" s="2" t="str">
        <f>IF(Table1[[#This Row],[Column8]]="","",(1+M2192)*(L2193)-1)</f>
        <v/>
      </c>
    </row>
    <row r="2194" spans="1:13" x14ac:dyDescent="0.25">
      <c r="A2194" s="15" t="str">
        <f t="shared" si="68"/>
        <v/>
      </c>
      <c r="B2194" s="25" t="str">
        <f t="shared" si="69"/>
        <v/>
      </c>
      <c r="C2194" s="3" t="str">
        <f>IF(Table1[[#This Row],[Tesouro Prefixado]]="","",(B2194+1)^(1/252))</f>
        <v/>
      </c>
      <c r="D2194" s="2" t="str">
        <f>IF(Table1[[#This Row],[Column2]]="","",(1+D2193)*(C2194)-1)</f>
        <v/>
      </c>
      <c r="E2194" s="1" t="str">
        <f>IF(Table1[[#This Row],[Column1]]="","",VLOOKUP(A2194,COPOMs!B:E,4)+prêmio_de_risco)</f>
        <v/>
      </c>
      <c r="F2194" s="3" t="str">
        <f>IF(Table1[[#This Row],[Tesouro Selic: Cenário 1]]="","",(E2194+1)^(1/252))</f>
        <v/>
      </c>
      <c r="G2194" s="2" t="str">
        <f>IF(Table1[[#This Row],[Column4]]="","",(1+G2193)*(F2194)-1)</f>
        <v/>
      </c>
      <c r="H2194" s="1" t="str">
        <f>IF(Table1[[#This Row],[Column1]]="","",VLOOKUP(A2194,COPOMs!B:H,7)+prêmio_de_risco)</f>
        <v/>
      </c>
      <c r="I2194" s="3" t="str">
        <f>IF(Table1[[#This Row],[Tesouro Selic: Cenário 2]]="","",(H2194+1)^(1/252))</f>
        <v/>
      </c>
      <c r="J2194" s="2" t="str">
        <f>IF(Table1[[#This Row],[Column6]]="","",(1+J2193)*(I2194)-1)</f>
        <v/>
      </c>
      <c r="K2194" s="1" t="str">
        <f>IF(Table1[[#This Row],[Column1]]="","",VLOOKUP(A2194,COPOMs!B:K,10)+prêmio_de_risco)</f>
        <v/>
      </c>
      <c r="L2194" s="3" t="str">
        <f>IF(Table1[[#This Row],[Tesouro Selic: Cenário 3]]="","",(K2194+1)^(1/252))</f>
        <v/>
      </c>
      <c r="M2194" s="2" t="str">
        <f>IF(Table1[[#This Row],[Column8]]="","",(1+M2193)*(L2194)-1)</f>
        <v/>
      </c>
    </row>
    <row r="2195" spans="1:13" x14ac:dyDescent="0.25">
      <c r="A2195" s="15" t="str">
        <f t="shared" si="68"/>
        <v/>
      </c>
      <c r="B2195" s="25" t="str">
        <f t="shared" si="69"/>
        <v/>
      </c>
      <c r="C2195" s="3" t="str">
        <f>IF(Table1[[#This Row],[Tesouro Prefixado]]="","",(B2195+1)^(1/252))</f>
        <v/>
      </c>
      <c r="D2195" s="2" t="str">
        <f>IF(Table1[[#This Row],[Column2]]="","",(1+D2194)*(C2195)-1)</f>
        <v/>
      </c>
      <c r="E2195" s="1" t="str">
        <f>IF(Table1[[#This Row],[Column1]]="","",VLOOKUP(A2195,COPOMs!B:E,4)+prêmio_de_risco)</f>
        <v/>
      </c>
      <c r="F2195" s="3" t="str">
        <f>IF(Table1[[#This Row],[Tesouro Selic: Cenário 1]]="","",(E2195+1)^(1/252))</f>
        <v/>
      </c>
      <c r="G2195" s="2" t="str">
        <f>IF(Table1[[#This Row],[Column4]]="","",(1+G2194)*(F2195)-1)</f>
        <v/>
      </c>
      <c r="H2195" s="1" t="str">
        <f>IF(Table1[[#This Row],[Column1]]="","",VLOOKUP(A2195,COPOMs!B:H,7)+prêmio_de_risco)</f>
        <v/>
      </c>
      <c r="I2195" s="3" t="str">
        <f>IF(Table1[[#This Row],[Tesouro Selic: Cenário 2]]="","",(H2195+1)^(1/252))</f>
        <v/>
      </c>
      <c r="J2195" s="2" t="str">
        <f>IF(Table1[[#This Row],[Column6]]="","",(1+J2194)*(I2195)-1)</f>
        <v/>
      </c>
      <c r="K2195" s="1" t="str">
        <f>IF(Table1[[#This Row],[Column1]]="","",VLOOKUP(A2195,COPOMs!B:K,10)+prêmio_de_risco)</f>
        <v/>
      </c>
      <c r="L2195" s="3" t="str">
        <f>IF(Table1[[#This Row],[Tesouro Selic: Cenário 3]]="","",(K2195+1)^(1/252))</f>
        <v/>
      </c>
      <c r="M2195" s="2" t="str">
        <f>IF(Table1[[#This Row],[Column8]]="","",(1+M2194)*(L2195)-1)</f>
        <v/>
      </c>
    </row>
    <row r="2196" spans="1:13" x14ac:dyDescent="0.25">
      <c r="A2196" s="15" t="str">
        <f t="shared" si="68"/>
        <v/>
      </c>
      <c r="B2196" s="25" t="str">
        <f t="shared" si="69"/>
        <v/>
      </c>
      <c r="C2196" s="3" t="str">
        <f>IF(Table1[[#This Row],[Tesouro Prefixado]]="","",(B2196+1)^(1/252))</f>
        <v/>
      </c>
      <c r="D2196" s="2" t="str">
        <f>IF(Table1[[#This Row],[Column2]]="","",(1+D2195)*(C2196)-1)</f>
        <v/>
      </c>
      <c r="E2196" s="1" t="str">
        <f>IF(Table1[[#This Row],[Column1]]="","",VLOOKUP(A2196,COPOMs!B:E,4)+prêmio_de_risco)</f>
        <v/>
      </c>
      <c r="F2196" s="3" t="str">
        <f>IF(Table1[[#This Row],[Tesouro Selic: Cenário 1]]="","",(E2196+1)^(1/252))</f>
        <v/>
      </c>
      <c r="G2196" s="2" t="str">
        <f>IF(Table1[[#This Row],[Column4]]="","",(1+G2195)*(F2196)-1)</f>
        <v/>
      </c>
      <c r="H2196" s="1" t="str">
        <f>IF(Table1[[#This Row],[Column1]]="","",VLOOKUP(A2196,COPOMs!B:H,7)+prêmio_de_risco)</f>
        <v/>
      </c>
      <c r="I2196" s="3" t="str">
        <f>IF(Table1[[#This Row],[Tesouro Selic: Cenário 2]]="","",(H2196+1)^(1/252))</f>
        <v/>
      </c>
      <c r="J2196" s="2" t="str">
        <f>IF(Table1[[#This Row],[Column6]]="","",(1+J2195)*(I2196)-1)</f>
        <v/>
      </c>
      <c r="K2196" s="1" t="str">
        <f>IF(Table1[[#This Row],[Column1]]="","",VLOOKUP(A2196,COPOMs!B:K,10)+prêmio_de_risco)</f>
        <v/>
      </c>
      <c r="L2196" s="3" t="str">
        <f>IF(Table1[[#This Row],[Tesouro Selic: Cenário 3]]="","",(K2196+1)^(1/252))</f>
        <v/>
      </c>
      <c r="M2196" s="2" t="str">
        <f>IF(Table1[[#This Row],[Column8]]="","",(1+M2195)*(L2196)-1)</f>
        <v/>
      </c>
    </row>
    <row r="2197" spans="1:13" x14ac:dyDescent="0.25">
      <c r="A2197" s="15" t="str">
        <f t="shared" si="68"/>
        <v/>
      </c>
      <c r="B2197" s="25" t="str">
        <f t="shared" si="69"/>
        <v/>
      </c>
      <c r="C2197" s="3" t="str">
        <f>IF(Table1[[#This Row],[Tesouro Prefixado]]="","",(B2197+1)^(1/252))</f>
        <v/>
      </c>
      <c r="D2197" s="2" t="str">
        <f>IF(Table1[[#This Row],[Column2]]="","",(1+D2196)*(C2197)-1)</f>
        <v/>
      </c>
      <c r="E2197" s="1" t="str">
        <f>IF(Table1[[#This Row],[Column1]]="","",VLOOKUP(A2197,COPOMs!B:E,4)+prêmio_de_risco)</f>
        <v/>
      </c>
      <c r="F2197" s="3" t="str">
        <f>IF(Table1[[#This Row],[Tesouro Selic: Cenário 1]]="","",(E2197+1)^(1/252))</f>
        <v/>
      </c>
      <c r="G2197" s="2" t="str">
        <f>IF(Table1[[#This Row],[Column4]]="","",(1+G2196)*(F2197)-1)</f>
        <v/>
      </c>
      <c r="H2197" s="1" t="str">
        <f>IF(Table1[[#This Row],[Column1]]="","",VLOOKUP(A2197,COPOMs!B:H,7)+prêmio_de_risco)</f>
        <v/>
      </c>
      <c r="I2197" s="3" t="str">
        <f>IF(Table1[[#This Row],[Tesouro Selic: Cenário 2]]="","",(H2197+1)^(1/252))</f>
        <v/>
      </c>
      <c r="J2197" s="2" t="str">
        <f>IF(Table1[[#This Row],[Column6]]="","",(1+J2196)*(I2197)-1)</f>
        <v/>
      </c>
      <c r="K2197" s="1" t="str">
        <f>IF(Table1[[#This Row],[Column1]]="","",VLOOKUP(A2197,COPOMs!B:K,10)+prêmio_de_risco)</f>
        <v/>
      </c>
      <c r="L2197" s="3" t="str">
        <f>IF(Table1[[#This Row],[Tesouro Selic: Cenário 3]]="","",(K2197+1)^(1/252))</f>
        <v/>
      </c>
      <c r="M2197" s="2" t="str">
        <f>IF(Table1[[#This Row],[Column8]]="","",(1+M2196)*(L2197)-1)</f>
        <v/>
      </c>
    </row>
    <row r="2198" spans="1:13" x14ac:dyDescent="0.25">
      <c r="A2198" s="15" t="str">
        <f t="shared" si="68"/>
        <v/>
      </c>
      <c r="B2198" s="25" t="str">
        <f t="shared" si="69"/>
        <v/>
      </c>
      <c r="C2198" s="3" t="str">
        <f>IF(Table1[[#This Row],[Tesouro Prefixado]]="","",(B2198+1)^(1/252))</f>
        <v/>
      </c>
      <c r="D2198" s="2" t="str">
        <f>IF(Table1[[#This Row],[Column2]]="","",(1+D2197)*(C2198)-1)</f>
        <v/>
      </c>
      <c r="E2198" s="1" t="str">
        <f>IF(Table1[[#This Row],[Column1]]="","",VLOOKUP(A2198,COPOMs!B:E,4)+prêmio_de_risco)</f>
        <v/>
      </c>
      <c r="F2198" s="3" t="str">
        <f>IF(Table1[[#This Row],[Tesouro Selic: Cenário 1]]="","",(E2198+1)^(1/252))</f>
        <v/>
      </c>
      <c r="G2198" s="2" t="str">
        <f>IF(Table1[[#This Row],[Column4]]="","",(1+G2197)*(F2198)-1)</f>
        <v/>
      </c>
      <c r="H2198" s="1" t="str">
        <f>IF(Table1[[#This Row],[Column1]]="","",VLOOKUP(A2198,COPOMs!B:H,7)+prêmio_de_risco)</f>
        <v/>
      </c>
      <c r="I2198" s="3" t="str">
        <f>IF(Table1[[#This Row],[Tesouro Selic: Cenário 2]]="","",(H2198+1)^(1/252))</f>
        <v/>
      </c>
      <c r="J2198" s="2" t="str">
        <f>IF(Table1[[#This Row],[Column6]]="","",(1+J2197)*(I2198)-1)</f>
        <v/>
      </c>
      <c r="K2198" s="1" t="str">
        <f>IF(Table1[[#This Row],[Column1]]="","",VLOOKUP(A2198,COPOMs!B:K,10)+prêmio_de_risco)</f>
        <v/>
      </c>
      <c r="L2198" s="3" t="str">
        <f>IF(Table1[[#This Row],[Tesouro Selic: Cenário 3]]="","",(K2198+1)^(1/252))</f>
        <v/>
      </c>
      <c r="M2198" s="2" t="str">
        <f>IF(Table1[[#This Row],[Column8]]="","",(1+M2197)*(L2198)-1)</f>
        <v/>
      </c>
    </row>
    <row r="2199" spans="1:13" x14ac:dyDescent="0.25">
      <c r="A2199" s="15" t="str">
        <f t="shared" si="68"/>
        <v/>
      </c>
      <c r="B2199" s="25" t="str">
        <f t="shared" si="69"/>
        <v/>
      </c>
      <c r="C2199" s="3" t="str">
        <f>IF(Table1[[#This Row],[Tesouro Prefixado]]="","",(B2199+1)^(1/252))</f>
        <v/>
      </c>
      <c r="D2199" s="2" t="str">
        <f>IF(Table1[[#This Row],[Column2]]="","",(1+D2198)*(C2199)-1)</f>
        <v/>
      </c>
      <c r="E2199" s="1" t="str">
        <f>IF(Table1[[#This Row],[Column1]]="","",VLOOKUP(A2199,COPOMs!B:E,4)+prêmio_de_risco)</f>
        <v/>
      </c>
      <c r="F2199" s="3" t="str">
        <f>IF(Table1[[#This Row],[Tesouro Selic: Cenário 1]]="","",(E2199+1)^(1/252))</f>
        <v/>
      </c>
      <c r="G2199" s="2" t="str">
        <f>IF(Table1[[#This Row],[Column4]]="","",(1+G2198)*(F2199)-1)</f>
        <v/>
      </c>
      <c r="H2199" s="1" t="str">
        <f>IF(Table1[[#This Row],[Column1]]="","",VLOOKUP(A2199,COPOMs!B:H,7)+prêmio_de_risco)</f>
        <v/>
      </c>
      <c r="I2199" s="3" t="str">
        <f>IF(Table1[[#This Row],[Tesouro Selic: Cenário 2]]="","",(H2199+1)^(1/252))</f>
        <v/>
      </c>
      <c r="J2199" s="2" t="str">
        <f>IF(Table1[[#This Row],[Column6]]="","",(1+J2198)*(I2199)-1)</f>
        <v/>
      </c>
      <c r="K2199" s="1" t="str">
        <f>IF(Table1[[#This Row],[Column1]]="","",VLOOKUP(A2199,COPOMs!B:K,10)+prêmio_de_risco)</f>
        <v/>
      </c>
      <c r="L2199" s="3" t="str">
        <f>IF(Table1[[#This Row],[Tesouro Selic: Cenário 3]]="","",(K2199+1)^(1/252))</f>
        <v/>
      </c>
      <c r="M2199" s="2" t="str">
        <f>IF(Table1[[#This Row],[Column8]]="","",(1+M2198)*(L2199)-1)</f>
        <v/>
      </c>
    </row>
    <row r="2200" spans="1:13" x14ac:dyDescent="0.25">
      <c r="A2200" s="15" t="str">
        <f t="shared" si="68"/>
        <v/>
      </c>
      <c r="B2200" s="25" t="str">
        <f t="shared" si="69"/>
        <v/>
      </c>
      <c r="C2200" s="3" t="str">
        <f>IF(Table1[[#This Row],[Tesouro Prefixado]]="","",(B2200+1)^(1/252))</f>
        <v/>
      </c>
      <c r="D2200" s="2" t="str">
        <f>IF(Table1[[#This Row],[Column2]]="","",(1+D2199)*(C2200)-1)</f>
        <v/>
      </c>
      <c r="E2200" s="1" t="str">
        <f>IF(Table1[[#This Row],[Column1]]="","",VLOOKUP(A2200,COPOMs!B:E,4)+prêmio_de_risco)</f>
        <v/>
      </c>
      <c r="F2200" s="3" t="str">
        <f>IF(Table1[[#This Row],[Tesouro Selic: Cenário 1]]="","",(E2200+1)^(1/252))</f>
        <v/>
      </c>
      <c r="G2200" s="2" t="str">
        <f>IF(Table1[[#This Row],[Column4]]="","",(1+G2199)*(F2200)-1)</f>
        <v/>
      </c>
      <c r="H2200" s="1" t="str">
        <f>IF(Table1[[#This Row],[Column1]]="","",VLOOKUP(A2200,COPOMs!B:H,7)+prêmio_de_risco)</f>
        <v/>
      </c>
      <c r="I2200" s="3" t="str">
        <f>IF(Table1[[#This Row],[Tesouro Selic: Cenário 2]]="","",(H2200+1)^(1/252))</f>
        <v/>
      </c>
      <c r="J2200" s="2" t="str">
        <f>IF(Table1[[#This Row],[Column6]]="","",(1+J2199)*(I2200)-1)</f>
        <v/>
      </c>
      <c r="K2200" s="1" t="str">
        <f>IF(Table1[[#This Row],[Column1]]="","",VLOOKUP(A2200,COPOMs!B:K,10)+prêmio_de_risco)</f>
        <v/>
      </c>
      <c r="L2200" s="3" t="str">
        <f>IF(Table1[[#This Row],[Tesouro Selic: Cenário 3]]="","",(K2200+1)^(1/252))</f>
        <v/>
      </c>
      <c r="M2200" s="2" t="str">
        <f>IF(Table1[[#This Row],[Column8]]="","",(1+M2199)*(L2200)-1)</f>
        <v/>
      </c>
    </row>
    <row r="2201" spans="1:13" x14ac:dyDescent="0.25">
      <c r="A2201" s="15" t="str">
        <f t="shared" si="68"/>
        <v/>
      </c>
      <c r="B2201" s="25" t="str">
        <f t="shared" si="69"/>
        <v/>
      </c>
      <c r="C2201" s="3" t="str">
        <f>IF(Table1[[#This Row],[Tesouro Prefixado]]="","",(B2201+1)^(1/252))</f>
        <v/>
      </c>
      <c r="D2201" s="2" t="str">
        <f>IF(Table1[[#This Row],[Column2]]="","",(1+D2200)*(C2201)-1)</f>
        <v/>
      </c>
      <c r="E2201" s="1" t="str">
        <f>IF(Table1[[#This Row],[Column1]]="","",VLOOKUP(A2201,COPOMs!B:E,4)+prêmio_de_risco)</f>
        <v/>
      </c>
      <c r="F2201" s="3" t="str">
        <f>IF(Table1[[#This Row],[Tesouro Selic: Cenário 1]]="","",(E2201+1)^(1/252))</f>
        <v/>
      </c>
      <c r="G2201" s="2" t="str">
        <f>IF(Table1[[#This Row],[Column4]]="","",(1+G2200)*(F2201)-1)</f>
        <v/>
      </c>
      <c r="H2201" s="1" t="str">
        <f>IF(Table1[[#This Row],[Column1]]="","",VLOOKUP(A2201,COPOMs!B:H,7)+prêmio_de_risco)</f>
        <v/>
      </c>
      <c r="I2201" s="3" t="str">
        <f>IF(Table1[[#This Row],[Tesouro Selic: Cenário 2]]="","",(H2201+1)^(1/252))</f>
        <v/>
      </c>
      <c r="J2201" s="2" t="str">
        <f>IF(Table1[[#This Row],[Column6]]="","",(1+J2200)*(I2201)-1)</f>
        <v/>
      </c>
      <c r="K2201" s="1" t="str">
        <f>IF(Table1[[#This Row],[Column1]]="","",VLOOKUP(A2201,COPOMs!B:K,10)+prêmio_de_risco)</f>
        <v/>
      </c>
      <c r="L2201" s="3" t="str">
        <f>IF(Table1[[#This Row],[Tesouro Selic: Cenário 3]]="","",(K2201+1)^(1/252))</f>
        <v/>
      </c>
      <c r="M2201" s="2" t="str">
        <f>IF(Table1[[#This Row],[Column8]]="","",(1+M2200)*(L2201)-1)</f>
        <v/>
      </c>
    </row>
    <row r="2202" spans="1:13" x14ac:dyDescent="0.25">
      <c r="A2202" s="15" t="str">
        <f t="shared" si="68"/>
        <v/>
      </c>
      <c r="B2202" s="25" t="str">
        <f t="shared" si="69"/>
        <v/>
      </c>
      <c r="C2202" s="3" t="str">
        <f>IF(Table1[[#This Row],[Tesouro Prefixado]]="","",(B2202+1)^(1/252))</f>
        <v/>
      </c>
      <c r="D2202" s="2" t="str">
        <f>IF(Table1[[#This Row],[Column2]]="","",(1+D2201)*(C2202)-1)</f>
        <v/>
      </c>
      <c r="E2202" s="1" t="str">
        <f>IF(Table1[[#This Row],[Column1]]="","",VLOOKUP(A2202,COPOMs!B:E,4)+prêmio_de_risco)</f>
        <v/>
      </c>
      <c r="F2202" s="3" t="str">
        <f>IF(Table1[[#This Row],[Tesouro Selic: Cenário 1]]="","",(E2202+1)^(1/252))</f>
        <v/>
      </c>
      <c r="G2202" s="2" t="str">
        <f>IF(Table1[[#This Row],[Column4]]="","",(1+G2201)*(F2202)-1)</f>
        <v/>
      </c>
      <c r="H2202" s="1" t="str">
        <f>IF(Table1[[#This Row],[Column1]]="","",VLOOKUP(A2202,COPOMs!B:H,7)+prêmio_de_risco)</f>
        <v/>
      </c>
      <c r="I2202" s="3" t="str">
        <f>IF(Table1[[#This Row],[Tesouro Selic: Cenário 2]]="","",(H2202+1)^(1/252))</f>
        <v/>
      </c>
      <c r="J2202" s="2" t="str">
        <f>IF(Table1[[#This Row],[Column6]]="","",(1+J2201)*(I2202)-1)</f>
        <v/>
      </c>
      <c r="K2202" s="1" t="str">
        <f>IF(Table1[[#This Row],[Column1]]="","",VLOOKUP(A2202,COPOMs!B:K,10)+prêmio_de_risco)</f>
        <v/>
      </c>
      <c r="L2202" s="3" t="str">
        <f>IF(Table1[[#This Row],[Tesouro Selic: Cenário 3]]="","",(K2202+1)^(1/252))</f>
        <v/>
      </c>
      <c r="M2202" s="2" t="str">
        <f>IF(Table1[[#This Row],[Column8]]="","",(1+M2201)*(L2202)-1)</f>
        <v/>
      </c>
    </row>
    <row r="2203" spans="1:13" x14ac:dyDescent="0.25">
      <c r="A2203" s="15" t="str">
        <f t="shared" si="68"/>
        <v/>
      </c>
      <c r="B2203" s="25" t="str">
        <f t="shared" si="69"/>
        <v/>
      </c>
      <c r="C2203" s="3" t="str">
        <f>IF(Table1[[#This Row],[Tesouro Prefixado]]="","",(B2203+1)^(1/252))</f>
        <v/>
      </c>
      <c r="D2203" s="2" t="str">
        <f>IF(Table1[[#This Row],[Column2]]="","",(1+D2202)*(C2203)-1)</f>
        <v/>
      </c>
      <c r="E2203" s="1" t="str">
        <f>IF(Table1[[#This Row],[Column1]]="","",VLOOKUP(A2203,COPOMs!B:E,4)+prêmio_de_risco)</f>
        <v/>
      </c>
      <c r="F2203" s="3" t="str">
        <f>IF(Table1[[#This Row],[Tesouro Selic: Cenário 1]]="","",(E2203+1)^(1/252))</f>
        <v/>
      </c>
      <c r="G2203" s="2" t="str">
        <f>IF(Table1[[#This Row],[Column4]]="","",(1+G2202)*(F2203)-1)</f>
        <v/>
      </c>
      <c r="H2203" s="1" t="str">
        <f>IF(Table1[[#This Row],[Column1]]="","",VLOOKUP(A2203,COPOMs!B:H,7)+prêmio_de_risco)</f>
        <v/>
      </c>
      <c r="I2203" s="3" t="str">
        <f>IF(Table1[[#This Row],[Tesouro Selic: Cenário 2]]="","",(H2203+1)^(1/252))</f>
        <v/>
      </c>
      <c r="J2203" s="2" t="str">
        <f>IF(Table1[[#This Row],[Column6]]="","",(1+J2202)*(I2203)-1)</f>
        <v/>
      </c>
      <c r="K2203" s="1" t="str">
        <f>IF(Table1[[#This Row],[Column1]]="","",VLOOKUP(A2203,COPOMs!B:K,10)+prêmio_de_risco)</f>
        <v/>
      </c>
      <c r="L2203" s="3" t="str">
        <f>IF(Table1[[#This Row],[Tesouro Selic: Cenário 3]]="","",(K2203+1)^(1/252))</f>
        <v/>
      </c>
      <c r="M2203" s="2" t="str">
        <f>IF(Table1[[#This Row],[Column8]]="","",(1+M2202)*(L2203)-1)</f>
        <v/>
      </c>
    </row>
    <row r="2204" spans="1:13" x14ac:dyDescent="0.25">
      <c r="A2204" s="15" t="str">
        <f t="shared" si="68"/>
        <v/>
      </c>
      <c r="B2204" s="25" t="str">
        <f t="shared" si="69"/>
        <v/>
      </c>
      <c r="C2204" s="3" t="str">
        <f>IF(Table1[[#This Row],[Tesouro Prefixado]]="","",(B2204+1)^(1/252))</f>
        <v/>
      </c>
      <c r="D2204" s="2" t="str">
        <f>IF(Table1[[#This Row],[Column2]]="","",(1+D2203)*(C2204)-1)</f>
        <v/>
      </c>
      <c r="E2204" s="1" t="str">
        <f>IF(Table1[[#This Row],[Column1]]="","",VLOOKUP(A2204,COPOMs!B:E,4)+prêmio_de_risco)</f>
        <v/>
      </c>
      <c r="F2204" s="3" t="str">
        <f>IF(Table1[[#This Row],[Tesouro Selic: Cenário 1]]="","",(E2204+1)^(1/252))</f>
        <v/>
      </c>
      <c r="G2204" s="2" t="str">
        <f>IF(Table1[[#This Row],[Column4]]="","",(1+G2203)*(F2204)-1)</f>
        <v/>
      </c>
      <c r="H2204" s="1" t="str">
        <f>IF(Table1[[#This Row],[Column1]]="","",VLOOKUP(A2204,COPOMs!B:H,7)+prêmio_de_risco)</f>
        <v/>
      </c>
      <c r="I2204" s="3" t="str">
        <f>IF(Table1[[#This Row],[Tesouro Selic: Cenário 2]]="","",(H2204+1)^(1/252))</f>
        <v/>
      </c>
      <c r="J2204" s="2" t="str">
        <f>IF(Table1[[#This Row],[Column6]]="","",(1+J2203)*(I2204)-1)</f>
        <v/>
      </c>
      <c r="K2204" s="1" t="str">
        <f>IF(Table1[[#This Row],[Column1]]="","",VLOOKUP(A2204,COPOMs!B:K,10)+prêmio_de_risco)</f>
        <v/>
      </c>
      <c r="L2204" s="3" t="str">
        <f>IF(Table1[[#This Row],[Tesouro Selic: Cenário 3]]="","",(K2204+1)^(1/252))</f>
        <v/>
      </c>
      <c r="M2204" s="2" t="str">
        <f>IF(Table1[[#This Row],[Column8]]="","",(1+M2203)*(L2204)-1)</f>
        <v/>
      </c>
    </row>
    <row r="2205" spans="1:13" x14ac:dyDescent="0.25">
      <c r="A2205" s="15" t="str">
        <f t="shared" si="68"/>
        <v/>
      </c>
      <c r="B2205" s="25" t="str">
        <f t="shared" si="69"/>
        <v/>
      </c>
      <c r="C2205" s="3" t="str">
        <f>IF(Table1[[#This Row],[Tesouro Prefixado]]="","",(B2205+1)^(1/252))</f>
        <v/>
      </c>
      <c r="D2205" s="2" t="str">
        <f>IF(Table1[[#This Row],[Column2]]="","",(1+D2204)*(C2205)-1)</f>
        <v/>
      </c>
      <c r="E2205" s="1" t="str">
        <f>IF(Table1[[#This Row],[Column1]]="","",VLOOKUP(A2205,COPOMs!B:E,4)+prêmio_de_risco)</f>
        <v/>
      </c>
      <c r="F2205" s="3" t="str">
        <f>IF(Table1[[#This Row],[Tesouro Selic: Cenário 1]]="","",(E2205+1)^(1/252))</f>
        <v/>
      </c>
      <c r="G2205" s="2" t="str">
        <f>IF(Table1[[#This Row],[Column4]]="","",(1+G2204)*(F2205)-1)</f>
        <v/>
      </c>
      <c r="H2205" s="1" t="str">
        <f>IF(Table1[[#This Row],[Column1]]="","",VLOOKUP(A2205,COPOMs!B:H,7)+prêmio_de_risco)</f>
        <v/>
      </c>
      <c r="I2205" s="3" t="str">
        <f>IF(Table1[[#This Row],[Tesouro Selic: Cenário 2]]="","",(H2205+1)^(1/252))</f>
        <v/>
      </c>
      <c r="J2205" s="2" t="str">
        <f>IF(Table1[[#This Row],[Column6]]="","",(1+J2204)*(I2205)-1)</f>
        <v/>
      </c>
      <c r="K2205" s="1" t="str">
        <f>IF(Table1[[#This Row],[Column1]]="","",VLOOKUP(A2205,COPOMs!B:K,10)+prêmio_de_risco)</f>
        <v/>
      </c>
      <c r="L2205" s="3" t="str">
        <f>IF(Table1[[#This Row],[Tesouro Selic: Cenário 3]]="","",(K2205+1)^(1/252))</f>
        <v/>
      </c>
      <c r="M2205" s="2" t="str">
        <f>IF(Table1[[#This Row],[Column8]]="","",(1+M2204)*(L2205)-1)</f>
        <v/>
      </c>
    </row>
    <row r="2206" spans="1:13" x14ac:dyDescent="0.25">
      <c r="A2206" s="15" t="str">
        <f t="shared" si="68"/>
        <v/>
      </c>
      <c r="B2206" s="25" t="str">
        <f t="shared" si="69"/>
        <v/>
      </c>
      <c r="C2206" s="3" t="str">
        <f>IF(Table1[[#This Row],[Tesouro Prefixado]]="","",(B2206+1)^(1/252))</f>
        <v/>
      </c>
      <c r="D2206" s="2" t="str">
        <f>IF(Table1[[#This Row],[Column2]]="","",(1+D2205)*(C2206)-1)</f>
        <v/>
      </c>
      <c r="E2206" s="1" t="str">
        <f>IF(Table1[[#This Row],[Column1]]="","",VLOOKUP(A2206,COPOMs!B:E,4)+prêmio_de_risco)</f>
        <v/>
      </c>
      <c r="F2206" s="3" t="str">
        <f>IF(Table1[[#This Row],[Tesouro Selic: Cenário 1]]="","",(E2206+1)^(1/252))</f>
        <v/>
      </c>
      <c r="G2206" s="2" t="str">
        <f>IF(Table1[[#This Row],[Column4]]="","",(1+G2205)*(F2206)-1)</f>
        <v/>
      </c>
      <c r="H2206" s="1" t="str">
        <f>IF(Table1[[#This Row],[Column1]]="","",VLOOKUP(A2206,COPOMs!B:H,7)+prêmio_de_risco)</f>
        <v/>
      </c>
      <c r="I2206" s="3" t="str">
        <f>IF(Table1[[#This Row],[Tesouro Selic: Cenário 2]]="","",(H2206+1)^(1/252))</f>
        <v/>
      </c>
      <c r="J2206" s="2" t="str">
        <f>IF(Table1[[#This Row],[Column6]]="","",(1+J2205)*(I2206)-1)</f>
        <v/>
      </c>
      <c r="K2206" s="1" t="str">
        <f>IF(Table1[[#This Row],[Column1]]="","",VLOOKUP(A2206,COPOMs!B:K,10)+prêmio_de_risco)</f>
        <v/>
      </c>
      <c r="L2206" s="3" t="str">
        <f>IF(Table1[[#This Row],[Tesouro Selic: Cenário 3]]="","",(K2206+1)^(1/252))</f>
        <v/>
      </c>
      <c r="M2206" s="2" t="str">
        <f>IF(Table1[[#This Row],[Column8]]="","",(1+M2205)*(L2206)-1)</f>
        <v/>
      </c>
    </row>
    <row r="2207" spans="1:13" x14ac:dyDescent="0.25">
      <c r="A2207" s="15" t="str">
        <f t="shared" si="68"/>
        <v/>
      </c>
      <c r="B2207" s="25" t="str">
        <f t="shared" si="69"/>
        <v/>
      </c>
      <c r="C2207" s="3" t="str">
        <f>IF(Table1[[#This Row],[Tesouro Prefixado]]="","",(B2207+1)^(1/252))</f>
        <v/>
      </c>
      <c r="D2207" s="2" t="str">
        <f>IF(Table1[[#This Row],[Column2]]="","",(1+D2206)*(C2207)-1)</f>
        <v/>
      </c>
      <c r="E2207" s="1" t="str">
        <f>IF(Table1[[#This Row],[Column1]]="","",VLOOKUP(A2207,COPOMs!B:E,4)+prêmio_de_risco)</f>
        <v/>
      </c>
      <c r="F2207" s="3" t="str">
        <f>IF(Table1[[#This Row],[Tesouro Selic: Cenário 1]]="","",(E2207+1)^(1/252))</f>
        <v/>
      </c>
      <c r="G2207" s="2" t="str">
        <f>IF(Table1[[#This Row],[Column4]]="","",(1+G2206)*(F2207)-1)</f>
        <v/>
      </c>
      <c r="H2207" s="1" t="str">
        <f>IF(Table1[[#This Row],[Column1]]="","",VLOOKUP(A2207,COPOMs!B:H,7)+prêmio_de_risco)</f>
        <v/>
      </c>
      <c r="I2207" s="3" t="str">
        <f>IF(Table1[[#This Row],[Tesouro Selic: Cenário 2]]="","",(H2207+1)^(1/252))</f>
        <v/>
      </c>
      <c r="J2207" s="2" t="str">
        <f>IF(Table1[[#This Row],[Column6]]="","",(1+J2206)*(I2207)-1)</f>
        <v/>
      </c>
      <c r="K2207" s="1" t="str">
        <f>IF(Table1[[#This Row],[Column1]]="","",VLOOKUP(A2207,COPOMs!B:K,10)+prêmio_de_risco)</f>
        <v/>
      </c>
      <c r="L2207" s="3" t="str">
        <f>IF(Table1[[#This Row],[Tesouro Selic: Cenário 3]]="","",(K2207+1)^(1/252))</f>
        <v/>
      </c>
      <c r="M2207" s="2" t="str">
        <f>IF(Table1[[#This Row],[Column8]]="","",(1+M2206)*(L2207)-1)</f>
        <v/>
      </c>
    </row>
    <row r="2208" spans="1:13" x14ac:dyDescent="0.25">
      <c r="A2208" s="15" t="str">
        <f t="shared" si="68"/>
        <v/>
      </c>
      <c r="B2208" s="25" t="str">
        <f t="shared" si="69"/>
        <v/>
      </c>
      <c r="C2208" s="3" t="str">
        <f>IF(Table1[[#This Row],[Tesouro Prefixado]]="","",(B2208+1)^(1/252))</f>
        <v/>
      </c>
      <c r="D2208" s="2" t="str">
        <f>IF(Table1[[#This Row],[Column2]]="","",(1+D2207)*(C2208)-1)</f>
        <v/>
      </c>
      <c r="E2208" s="1" t="str">
        <f>IF(Table1[[#This Row],[Column1]]="","",VLOOKUP(A2208,COPOMs!B:E,4)+prêmio_de_risco)</f>
        <v/>
      </c>
      <c r="F2208" s="3" t="str">
        <f>IF(Table1[[#This Row],[Tesouro Selic: Cenário 1]]="","",(E2208+1)^(1/252))</f>
        <v/>
      </c>
      <c r="G2208" s="2" t="str">
        <f>IF(Table1[[#This Row],[Column4]]="","",(1+G2207)*(F2208)-1)</f>
        <v/>
      </c>
      <c r="H2208" s="1" t="str">
        <f>IF(Table1[[#This Row],[Column1]]="","",VLOOKUP(A2208,COPOMs!B:H,7)+prêmio_de_risco)</f>
        <v/>
      </c>
      <c r="I2208" s="3" t="str">
        <f>IF(Table1[[#This Row],[Tesouro Selic: Cenário 2]]="","",(H2208+1)^(1/252))</f>
        <v/>
      </c>
      <c r="J2208" s="2" t="str">
        <f>IF(Table1[[#This Row],[Column6]]="","",(1+J2207)*(I2208)-1)</f>
        <v/>
      </c>
      <c r="K2208" s="1" t="str">
        <f>IF(Table1[[#This Row],[Column1]]="","",VLOOKUP(A2208,COPOMs!B:K,10)+prêmio_de_risco)</f>
        <v/>
      </c>
      <c r="L2208" s="3" t="str">
        <f>IF(Table1[[#This Row],[Tesouro Selic: Cenário 3]]="","",(K2208+1)^(1/252))</f>
        <v/>
      </c>
      <c r="M2208" s="2" t="str">
        <f>IF(Table1[[#This Row],[Column8]]="","",(1+M2207)*(L2208)-1)</f>
        <v/>
      </c>
    </row>
    <row r="2209" spans="1:13" x14ac:dyDescent="0.25">
      <c r="A2209" s="15" t="str">
        <f t="shared" si="68"/>
        <v/>
      </c>
      <c r="B2209" s="25" t="str">
        <f t="shared" si="69"/>
        <v/>
      </c>
      <c r="C2209" s="3" t="str">
        <f>IF(Table1[[#This Row],[Tesouro Prefixado]]="","",(B2209+1)^(1/252))</f>
        <v/>
      </c>
      <c r="D2209" s="2" t="str">
        <f>IF(Table1[[#This Row],[Column2]]="","",(1+D2208)*(C2209)-1)</f>
        <v/>
      </c>
      <c r="E2209" s="1" t="str">
        <f>IF(Table1[[#This Row],[Column1]]="","",VLOOKUP(A2209,COPOMs!B:E,4)+prêmio_de_risco)</f>
        <v/>
      </c>
      <c r="F2209" s="3" t="str">
        <f>IF(Table1[[#This Row],[Tesouro Selic: Cenário 1]]="","",(E2209+1)^(1/252))</f>
        <v/>
      </c>
      <c r="G2209" s="2" t="str">
        <f>IF(Table1[[#This Row],[Column4]]="","",(1+G2208)*(F2209)-1)</f>
        <v/>
      </c>
      <c r="H2209" s="1" t="str">
        <f>IF(Table1[[#This Row],[Column1]]="","",VLOOKUP(A2209,COPOMs!B:H,7)+prêmio_de_risco)</f>
        <v/>
      </c>
      <c r="I2209" s="3" t="str">
        <f>IF(Table1[[#This Row],[Tesouro Selic: Cenário 2]]="","",(H2209+1)^(1/252))</f>
        <v/>
      </c>
      <c r="J2209" s="2" t="str">
        <f>IF(Table1[[#This Row],[Column6]]="","",(1+J2208)*(I2209)-1)</f>
        <v/>
      </c>
      <c r="K2209" s="1" t="str">
        <f>IF(Table1[[#This Row],[Column1]]="","",VLOOKUP(A2209,COPOMs!B:K,10)+prêmio_de_risco)</f>
        <v/>
      </c>
      <c r="L2209" s="3" t="str">
        <f>IF(Table1[[#This Row],[Tesouro Selic: Cenário 3]]="","",(K2209+1)^(1/252))</f>
        <v/>
      </c>
      <c r="M2209" s="2" t="str">
        <f>IF(Table1[[#This Row],[Column8]]="","",(1+M2208)*(L2209)-1)</f>
        <v/>
      </c>
    </row>
    <row r="2210" spans="1:13" x14ac:dyDescent="0.25">
      <c r="A2210" s="15" t="str">
        <f t="shared" si="68"/>
        <v/>
      </c>
      <c r="B2210" s="25" t="str">
        <f t="shared" si="69"/>
        <v/>
      </c>
      <c r="C2210" s="3" t="str">
        <f>IF(Table1[[#This Row],[Tesouro Prefixado]]="","",(B2210+1)^(1/252))</f>
        <v/>
      </c>
      <c r="D2210" s="2" t="str">
        <f>IF(Table1[[#This Row],[Column2]]="","",(1+D2209)*(C2210)-1)</f>
        <v/>
      </c>
      <c r="E2210" s="1" t="str">
        <f>IF(Table1[[#This Row],[Column1]]="","",VLOOKUP(A2210,COPOMs!B:E,4)+prêmio_de_risco)</f>
        <v/>
      </c>
      <c r="F2210" s="3" t="str">
        <f>IF(Table1[[#This Row],[Tesouro Selic: Cenário 1]]="","",(E2210+1)^(1/252))</f>
        <v/>
      </c>
      <c r="G2210" s="2" t="str">
        <f>IF(Table1[[#This Row],[Column4]]="","",(1+G2209)*(F2210)-1)</f>
        <v/>
      </c>
      <c r="H2210" s="1" t="str">
        <f>IF(Table1[[#This Row],[Column1]]="","",VLOOKUP(A2210,COPOMs!B:H,7)+prêmio_de_risco)</f>
        <v/>
      </c>
      <c r="I2210" s="3" t="str">
        <f>IF(Table1[[#This Row],[Tesouro Selic: Cenário 2]]="","",(H2210+1)^(1/252))</f>
        <v/>
      </c>
      <c r="J2210" s="2" t="str">
        <f>IF(Table1[[#This Row],[Column6]]="","",(1+J2209)*(I2210)-1)</f>
        <v/>
      </c>
      <c r="K2210" s="1" t="str">
        <f>IF(Table1[[#This Row],[Column1]]="","",VLOOKUP(A2210,COPOMs!B:K,10)+prêmio_de_risco)</f>
        <v/>
      </c>
      <c r="L2210" s="3" t="str">
        <f>IF(Table1[[#This Row],[Tesouro Selic: Cenário 3]]="","",(K2210+1)^(1/252))</f>
        <v/>
      </c>
      <c r="M2210" s="2" t="str">
        <f>IF(Table1[[#This Row],[Column8]]="","",(1+M2209)*(L2210)-1)</f>
        <v/>
      </c>
    </row>
    <row r="2211" spans="1:13" x14ac:dyDescent="0.25">
      <c r="A2211" s="15" t="str">
        <f t="shared" si="68"/>
        <v/>
      </c>
      <c r="B2211" s="25" t="str">
        <f t="shared" si="69"/>
        <v/>
      </c>
      <c r="C2211" s="3" t="str">
        <f>IF(Table1[[#This Row],[Tesouro Prefixado]]="","",(B2211+1)^(1/252))</f>
        <v/>
      </c>
      <c r="D2211" s="2" t="str">
        <f>IF(Table1[[#This Row],[Column2]]="","",(1+D2210)*(C2211)-1)</f>
        <v/>
      </c>
      <c r="E2211" s="1" t="str">
        <f>IF(Table1[[#This Row],[Column1]]="","",VLOOKUP(A2211,COPOMs!B:E,4)+prêmio_de_risco)</f>
        <v/>
      </c>
      <c r="F2211" s="3" t="str">
        <f>IF(Table1[[#This Row],[Tesouro Selic: Cenário 1]]="","",(E2211+1)^(1/252))</f>
        <v/>
      </c>
      <c r="G2211" s="2" t="str">
        <f>IF(Table1[[#This Row],[Column4]]="","",(1+G2210)*(F2211)-1)</f>
        <v/>
      </c>
      <c r="H2211" s="1" t="str">
        <f>IF(Table1[[#This Row],[Column1]]="","",VLOOKUP(A2211,COPOMs!B:H,7)+prêmio_de_risco)</f>
        <v/>
      </c>
      <c r="I2211" s="3" t="str">
        <f>IF(Table1[[#This Row],[Tesouro Selic: Cenário 2]]="","",(H2211+1)^(1/252))</f>
        <v/>
      </c>
      <c r="J2211" s="2" t="str">
        <f>IF(Table1[[#This Row],[Column6]]="","",(1+J2210)*(I2211)-1)</f>
        <v/>
      </c>
      <c r="K2211" s="1" t="str">
        <f>IF(Table1[[#This Row],[Column1]]="","",VLOOKUP(A2211,COPOMs!B:K,10)+prêmio_de_risco)</f>
        <v/>
      </c>
      <c r="L2211" s="3" t="str">
        <f>IF(Table1[[#This Row],[Tesouro Selic: Cenário 3]]="","",(K2211+1)^(1/252))</f>
        <v/>
      </c>
      <c r="M2211" s="2" t="str">
        <f>IF(Table1[[#This Row],[Column8]]="","",(1+M2210)*(L2211)-1)</f>
        <v/>
      </c>
    </row>
    <row r="2212" spans="1:13" x14ac:dyDescent="0.25">
      <c r="A2212" s="15" t="str">
        <f t="shared" si="68"/>
        <v/>
      </c>
      <c r="B2212" s="25" t="str">
        <f t="shared" si="69"/>
        <v/>
      </c>
      <c r="C2212" s="3" t="str">
        <f>IF(Table1[[#This Row],[Tesouro Prefixado]]="","",(B2212+1)^(1/252))</f>
        <v/>
      </c>
      <c r="D2212" s="2" t="str">
        <f>IF(Table1[[#This Row],[Column2]]="","",(1+D2211)*(C2212)-1)</f>
        <v/>
      </c>
      <c r="E2212" s="1" t="str">
        <f>IF(Table1[[#This Row],[Column1]]="","",VLOOKUP(A2212,COPOMs!B:E,4)+prêmio_de_risco)</f>
        <v/>
      </c>
      <c r="F2212" s="3" t="str">
        <f>IF(Table1[[#This Row],[Tesouro Selic: Cenário 1]]="","",(E2212+1)^(1/252))</f>
        <v/>
      </c>
      <c r="G2212" s="2" t="str">
        <f>IF(Table1[[#This Row],[Column4]]="","",(1+G2211)*(F2212)-1)</f>
        <v/>
      </c>
      <c r="H2212" s="1" t="str">
        <f>IF(Table1[[#This Row],[Column1]]="","",VLOOKUP(A2212,COPOMs!B:H,7)+prêmio_de_risco)</f>
        <v/>
      </c>
      <c r="I2212" s="3" t="str">
        <f>IF(Table1[[#This Row],[Tesouro Selic: Cenário 2]]="","",(H2212+1)^(1/252))</f>
        <v/>
      </c>
      <c r="J2212" s="2" t="str">
        <f>IF(Table1[[#This Row],[Column6]]="","",(1+J2211)*(I2212)-1)</f>
        <v/>
      </c>
      <c r="K2212" s="1" t="str">
        <f>IF(Table1[[#This Row],[Column1]]="","",VLOOKUP(A2212,COPOMs!B:K,10)+prêmio_de_risco)</f>
        <v/>
      </c>
      <c r="L2212" s="3" t="str">
        <f>IF(Table1[[#This Row],[Tesouro Selic: Cenário 3]]="","",(K2212+1)^(1/252))</f>
        <v/>
      </c>
      <c r="M2212" s="2" t="str">
        <f>IF(Table1[[#This Row],[Column8]]="","",(1+M2211)*(L2212)-1)</f>
        <v/>
      </c>
    </row>
    <row r="2213" spans="1:13" x14ac:dyDescent="0.25">
      <c r="A2213" s="15" t="str">
        <f t="shared" si="68"/>
        <v/>
      </c>
      <c r="B2213" s="25" t="str">
        <f t="shared" si="69"/>
        <v/>
      </c>
      <c r="C2213" s="3" t="str">
        <f>IF(Table1[[#This Row],[Tesouro Prefixado]]="","",(B2213+1)^(1/252))</f>
        <v/>
      </c>
      <c r="D2213" s="2" t="str">
        <f>IF(Table1[[#This Row],[Column2]]="","",(1+D2212)*(C2213)-1)</f>
        <v/>
      </c>
      <c r="E2213" s="1" t="str">
        <f>IF(Table1[[#This Row],[Column1]]="","",VLOOKUP(A2213,COPOMs!B:E,4)+prêmio_de_risco)</f>
        <v/>
      </c>
      <c r="F2213" s="3" t="str">
        <f>IF(Table1[[#This Row],[Tesouro Selic: Cenário 1]]="","",(E2213+1)^(1/252))</f>
        <v/>
      </c>
      <c r="G2213" s="2" t="str">
        <f>IF(Table1[[#This Row],[Column4]]="","",(1+G2212)*(F2213)-1)</f>
        <v/>
      </c>
      <c r="H2213" s="1" t="str">
        <f>IF(Table1[[#This Row],[Column1]]="","",VLOOKUP(A2213,COPOMs!B:H,7)+prêmio_de_risco)</f>
        <v/>
      </c>
      <c r="I2213" s="3" t="str">
        <f>IF(Table1[[#This Row],[Tesouro Selic: Cenário 2]]="","",(H2213+1)^(1/252))</f>
        <v/>
      </c>
      <c r="J2213" s="2" t="str">
        <f>IF(Table1[[#This Row],[Column6]]="","",(1+J2212)*(I2213)-1)</f>
        <v/>
      </c>
      <c r="K2213" s="1" t="str">
        <f>IF(Table1[[#This Row],[Column1]]="","",VLOOKUP(A2213,COPOMs!B:K,10)+prêmio_de_risco)</f>
        <v/>
      </c>
      <c r="L2213" s="3" t="str">
        <f>IF(Table1[[#This Row],[Tesouro Selic: Cenário 3]]="","",(K2213+1)^(1/252))</f>
        <v/>
      </c>
      <c r="M2213" s="2" t="str">
        <f>IF(Table1[[#This Row],[Column8]]="","",(1+M2212)*(L2213)-1)</f>
        <v/>
      </c>
    </row>
    <row r="2214" spans="1:13" x14ac:dyDescent="0.25">
      <c r="A2214" s="15" t="str">
        <f t="shared" si="68"/>
        <v/>
      </c>
      <c r="B2214" s="25" t="str">
        <f t="shared" si="69"/>
        <v/>
      </c>
      <c r="C2214" s="3" t="str">
        <f>IF(Table1[[#This Row],[Tesouro Prefixado]]="","",(B2214+1)^(1/252))</f>
        <v/>
      </c>
      <c r="D2214" s="2" t="str">
        <f>IF(Table1[[#This Row],[Column2]]="","",(1+D2213)*(C2214)-1)</f>
        <v/>
      </c>
      <c r="E2214" s="1" t="str">
        <f>IF(Table1[[#This Row],[Column1]]="","",VLOOKUP(A2214,COPOMs!B:E,4)+prêmio_de_risco)</f>
        <v/>
      </c>
      <c r="F2214" s="3" t="str">
        <f>IF(Table1[[#This Row],[Tesouro Selic: Cenário 1]]="","",(E2214+1)^(1/252))</f>
        <v/>
      </c>
      <c r="G2214" s="2" t="str">
        <f>IF(Table1[[#This Row],[Column4]]="","",(1+G2213)*(F2214)-1)</f>
        <v/>
      </c>
      <c r="H2214" s="1" t="str">
        <f>IF(Table1[[#This Row],[Column1]]="","",VLOOKUP(A2214,COPOMs!B:H,7)+prêmio_de_risco)</f>
        <v/>
      </c>
      <c r="I2214" s="3" t="str">
        <f>IF(Table1[[#This Row],[Tesouro Selic: Cenário 2]]="","",(H2214+1)^(1/252))</f>
        <v/>
      </c>
      <c r="J2214" s="2" t="str">
        <f>IF(Table1[[#This Row],[Column6]]="","",(1+J2213)*(I2214)-1)</f>
        <v/>
      </c>
      <c r="K2214" s="1" t="str">
        <f>IF(Table1[[#This Row],[Column1]]="","",VLOOKUP(A2214,COPOMs!B:K,10)+prêmio_de_risco)</f>
        <v/>
      </c>
      <c r="L2214" s="3" t="str">
        <f>IF(Table1[[#This Row],[Tesouro Selic: Cenário 3]]="","",(K2214+1)^(1/252))</f>
        <v/>
      </c>
      <c r="M2214" s="2" t="str">
        <f>IF(Table1[[#This Row],[Column8]]="","",(1+M2213)*(L2214)-1)</f>
        <v/>
      </c>
    </row>
    <row r="2215" spans="1:13" x14ac:dyDescent="0.25">
      <c r="A2215" s="15" t="str">
        <f t="shared" si="68"/>
        <v/>
      </c>
      <c r="B2215" s="25" t="str">
        <f t="shared" si="69"/>
        <v/>
      </c>
      <c r="C2215" s="3" t="str">
        <f>IF(Table1[[#This Row],[Tesouro Prefixado]]="","",(B2215+1)^(1/252))</f>
        <v/>
      </c>
      <c r="D2215" s="2" t="str">
        <f>IF(Table1[[#This Row],[Column2]]="","",(1+D2214)*(C2215)-1)</f>
        <v/>
      </c>
      <c r="E2215" s="1" t="str">
        <f>IF(Table1[[#This Row],[Column1]]="","",VLOOKUP(A2215,COPOMs!B:E,4)+prêmio_de_risco)</f>
        <v/>
      </c>
      <c r="F2215" s="3" t="str">
        <f>IF(Table1[[#This Row],[Tesouro Selic: Cenário 1]]="","",(E2215+1)^(1/252))</f>
        <v/>
      </c>
      <c r="G2215" s="2" t="str">
        <f>IF(Table1[[#This Row],[Column4]]="","",(1+G2214)*(F2215)-1)</f>
        <v/>
      </c>
      <c r="H2215" s="1" t="str">
        <f>IF(Table1[[#This Row],[Column1]]="","",VLOOKUP(A2215,COPOMs!B:H,7)+prêmio_de_risco)</f>
        <v/>
      </c>
      <c r="I2215" s="3" t="str">
        <f>IF(Table1[[#This Row],[Tesouro Selic: Cenário 2]]="","",(H2215+1)^(1/252))</f>
        <v/>
      </c>
      <c r="J2215" s="2" t="str">
        <f>IF(Table1[[#This Row],[Column6]]="","",(1+J2214)*(I2215)-1)</f>
        <v/>
      </c>
      <c r="K2215" s="1" t="str">
        <f>IF(Table1[[#This Row],[Column1]]="","",VLOOKUP(A2215,COPOMs!B:K,10)+prêmio_de_risco)</f>
        <v/>
      </c>
      <c r="L2215" s="3" t="str">
        <f>IF(Table1[[#This Row],[Tesouro Selic: Cenário 3]]="","",(K2215+1)^(1/252))</f>
        <v/>
      </c>
      <c r="M2215" s="2" t="str">
        <f>IF(Table1[[#This Row],[Column8]]="","",(1+M2214)*(L2215)-1)</f>
        <v/>
      </c>
    </row>
    <row r="2216" spans="1:13" x14ac:dyDescent="0.25">
      <c r="A2216" s="15" t="str">
        <f t="shared" si="68"/>
        <v/>
      </c>
      <c r="B2216" s="25" t="str">
        <f t="shared" si="69"/>
        <v/>
      </c>
      <c r="C2216" s="3" t="str">
        <f>IF(Table1[[#This Row],[Tesouro Prefixado]]="","",(B2216+1)^(1/252))</f>
        <v/>
      </c>
      <c r="D2216" s="2" t="str">
        <f>IF(Table1[[#This Row],[Column2]]="","",(1+D2215)*(C2216)-1)</f>
        <v/>
      </c>
      <c r="E2216" s="1" t="str">
        <f>IF(Table1[[#This Row],[Column1]]="","",VLOOKUP(A2216,COPOMs!B:E,4)+prêmio_de_risco)</f>
        <v/>
      </c>
      <c r="F2216" s="3" t="str">
        <f>IF(Table1[[#This Row],[Tesouro Selic: Cenário 1]]="","",(E2216+1)^(1/252))</f>
        <v/>
      </c>
      <c r="G2216" s="2" t="str">
        <f>IF(Table1[[#This Row],[Column4]]="","",(1+G2215)*(F2216)-1)</f>
        <v/>
      </c>
      <c r="H2216" s="1" t="str">
        <f>IF(Table1[[#This Row],[Column1]]="","",VLOOKUP(A2216,COPOMs!B:H,7)+prêmio_de_risco)</f>
        <v/>
      </c>
      <c r="I2216" s="3" t="str">
        <f>IF(Table1[[#This Row],[Tesouro Selic: Cenário 2]]="","",(H2216+1)^(1/252))</f>
        <v/>
      </c>
      <c r="J2216" s="2" t="str">
        <f>IF(Table1[[#This Row],[Column6]]="","",(1+J2215)*(I2216)-1)</f>
        <v/>
      </c>
      <c r="K2216" s="1" t="str">
        <f>IF(Table1[[#This Row],[Column1]]="","",VLOOKUP(A2216,COPOMs!B:K,10)+prêmio_de_risco)</f>
        <v/>
      </c>
      <c r="L2216" s="3" t="str">
        <f>IF(Table1[[#This Row],[Tesouro Selic: Cenário 3]]="","",(K2216+1)^(1/252))</f>
        <v/>
      </c>
      <c r="M2216" s="2" t="str">
        <f>IF(Table1[[#This Row],[Column8]]="","",(1+M2215)*(L2216)-1)</f>
        <v/>
      </c>
    </row>
    <row r="2217" spans="1:13" x14ac:dyDescent="0.25">
      <c r="A2217" s="15" t="str">
        <f t="shared" si="68"/>
        <v/>
      </c>
      <c r="B2217" s="25" t="str">
        <f t="shared" si="69"/>
        <v/>
      </c>
      <c r="C2217" s="3" t="str">
        <f>IF(Table1[[#This Row],[Tesouro Prefixado]]="","",(B2217+1)^(1/252))</f>
        <v/>
      </c>
      <c r="D2217" s="2" t="str">
        <f>IF(Table1[[#This Row],[Column2]]="","",(1+D2216)*(C2217)-1)</f>
        <v/>
      </c>
      <c r="E2217" s="1" t="str">
        <f>IF(Table1[[#This Row],[Column1]]="","",VLOOKUP(A2217,COPOMs!B:E,4)+prêmio_de_risco)</f>
        <v/>
      </c>
      <c r="F2217" s="3" t="str">
        <f>IF(Table1[[#This Row],[Tesouro Selic: Cenário 1]]="","",(E2217+1)^(1/252))</f>
        <v/>
      </c>
      <c r="G2217" s="2" t="str">
        <f>IF(Table1[[#This Row],[Column4]]="","",(1+G2216)*(F2217)-1)</f>
        <v/>
      </c>
      <c r="H2217" s="1" t="str">
        <f>IF(Table1[[#This Row],[Column1]]="","",VLOOKUP(A2217,COPOMs!B:H,7)+prêmio_de_risco)</f>
        <v/>
      </c>
      <c r="I2217" s="3" t="str">
        <f>IF(Table1[[#This Row],[Tesouro Selic: Cenário 2]]="","",(H2217+1)^(1/252))</f>
        <v/>
      </c>
      <c r="J2217" s="2" t="str">
        <f>IF(Table1[[#This Row],[Column6]]="","",(1+J2216)*(I2217)-1)</f>
        <v/>
      </c>
      <c r="K2217" s="1" t="str">
        <f>IF(Table1[[#This Row],[Column1]]="","",VLOOKUP(A2217,COPOMs!B:K,10)+prêmio_de_risco)</f>
        <v/>
      </c>
      <c r="L2217" s="3" t="str">
        <f>IF(Table1[[#This Row],[Tesouro Selic: Cenário 3]]="","",(K2217+1)^(1/252))</f>
        <v/>
      </c>
      <c r="M2217" s="2" t="str">
        <f>IF(Table1[[#This Row],[Column8]]="","",(1+M2216)*(L2217)-1)</f>
        <v/>
      </c>
    </row>
    <row r="2218" spans="1:13" x14ac:dyDescent="0.25">
      <c r="A2218" s="15" t="str">
        <f t="shared" si="68"/>
        <v/>
      </c>
      <c r="B2218" s="25" t="str">
        <f t="shared" si="69"/>
        <v/>
      </c>
      <c r="C2218" s="3" t="str">
        <f>IF(Table1[[#This Row],[Tesouro Prefixado]]="","",(B2218+1)^(1/252))</f>
        <v/>
      </c>
      <c r="D2218" s="2" t="str">
        <f>IF(Table1[[#This Row],[Column2]]="","",(1+D2217)*(C2218)-1)</f>
        <v/>
      </c>
      <c r="E2218" s="1" t="str">
        <f>IF(Table1[[#This Row],[Column1]]="","",VLOOKUP(A2218,COPOMs!B:E,4)+prêmio_de_risco)</f>
        <v/>
      </c>
      <c r="F2218" s="3" t="str">
        <f>IF(Table1[[#This Row],[Tesouro Selic: Cenário 1]]="","",(E2218+1)^(1/252))</f>
        <v/>
      </c>
      <c r="G2218" s="2" t="str">
        <f>IF(Table1[[#This Row],[Column4]]="","",(1+G2217)*(F2218)-1)</f>
        <v/>
      </c>
      <c r="H2218" s="1" t="str">
        <f>IF(Table1[[#This Row],[Column1]]="","",VLOOKUP(A2218,COPOMs!B:H,7)+prêmio_de_risco)</f>
        <v/>
      </c>
      <c r="I2218" s="3" t="str">
        <f>IF(Table1[[#This Row],[Tesouro Selic: Cenário 2]]="","",(H2218+1)^(1/252))</f>
        <v/>
      </c>
      <c r="J2218" s="2" t="str">
        <f>IF(Table1[[#This Row],[Column6]]="","",(1+J2217)*(I2218)-1)</f>
        <v/>
      </c>
      <c r="K2218" s="1" t="str">
        <f>IF(Table1[[#This Row],[Column1]]="","",VLOOKUP(A2218,COPOMs!B:K,10)+prêmio_de_risco)</f>
        <v/>
      </c>
      <c r="L2218" s="3" t="str">
        <f>IF(Table1[[#This Row],[Tesouro Selic: Cenário 3]]="","",(K2218+1)^(1/252))</f>
        <v/>
      </c>
      <c r="M2218" s="2" t="str">
        <f>IF(Table1[[#This Row],[Column8]]="","",(1+M2217)*(L2218)-1)</f>
        <v/>
      </c>
    </row>
    <row r="2219" spans="1:13" x14ac:dyDescent="0.25">
      <c r="A2219" s="15" t="str">
        <f t="shared" si="68"/>
        <v/>
      </c>
      <c r="B2219" s="25" t="str">
        <f t="shared" si="69"/>
        <v/>
      </c>
      <c r="C2219" s="3" t="str">
        <f>IF(Table1[[#This Row],[Tesouro Prefixado]]="","",(B2219+1)^(1/252))</f>
        <v/>
      </c>
      <c r="D2219" s="2" t="str">
        <f>IF(Table1[[#This Row],[Column2]]="","",(1+D2218)*(C2219)-1)</f>
        <v/>
      </c>
      <c r="E2219" s="1" t="str">
        <f>IF(Table1[[#This Row],[Column1]]="","",VLOOKUP(A2219,COPOMs!B:E,4)+prêmio_de_risco)</f>
        <v/>
      </c>
      <c r="F2219" s="3" t="str">
        <f>IF(Table1[[#This Row],[Tesouro Selic: Cenário 1]]="","",(E2219+1)^(1/252))</f>
        <v/>
      </c>
      <c r="G2219" s="2" t="str">
        <f>IF(Table1[[#This Row],[Column4]]="","",(1+G2218)*(F2219)-1)</f>
        <v/>
      </c>
      <c r="H2219" s="1" t="str">
        <f>IF(Table1[[#This Row],[Column1]]="","",VLOOKUP(A2219,COPOMs!B:H,7)+prêmio_de_risco)</f>
        <v/>
      </c>
      <c r="I2219" s="3" t="str">
        <f>IF(Table1[[#This Row],[Tesouro Selic: Cenário 2]]="","",(H2219+1)^(1/252))</f>
        <v/>
      </c>
      <c r="J2219" s="2" t="str">
        <f>IF(Table1[[#This Row],[Column6]]="","",(1+J2218)*(I2219)-1)</f>
        <v/>
      </c>
      <c r="K2219" s="1" t="str">
        <f>IF(Table1[[#This Row],[Column1]]="","",VLOOKUP(A2219,COPOMs!B:K,10)+prêmio_de_risco)</f>
        <v/>
      </c>
      <c r="L2219" s="3" t="str">
        <f>IF(Table1[[#This Row],[Tesouro Selic: Cenário 3]]="","",(K2219+1)^(1/252))</f>
        <v/>
      </c>
      <c r="M2219" s="2" t="str">
        <f>IF(Table1[[#This Row],[Column8]]="","",(1+M2218)*(L2219)-1)</f>
        <v/>
      </c>
    </row>
    <row r="2220" spans="1:13" x14ac:dyDescent="0.25">
      <c r="A2220" s="15" t="str">
        <f t="shared" si="68"/>
        <v/>
      </c>
      <c r="B2220" s="25" t="str">
        <f t="shared" si="69"/>
        <v/>
      </c>
      <c r="C2220" s="3" t="str">
        <f>IF(Table1[[#This Row],[Tesouro Prefixado]]="","",(B2220+1)^(1/252))</f>
        <v/>
      </c>
      <c r="D2220" s="2" t="str">
        <f>IF(Table1[[#This Row],[Column2]]="","",(1+D2219)*(C2220)-1)</f>
        <v/>
      </c>
      <c r="E2220" s="1" t="str">
        <f>IF(Table1[[#This Row],[Column1]]="","",VLOOKUP(A2220,COPOMs!B:E,4)+prêmio_de_risco)</f>
        <v/>
      </c>
      <c r="F2220" s="3" t="str">
        <f>IF(Table1[[#This Row],[Tesouro Selic: Cenário 1]]="","",(E2220+1)^(1/252))</f>
        <v/>
      </c>
      <c r="G2220" s="2" t="str">
        <f>IF(Table1[[#This Row],[Column4]]="","",(1+G2219)*(F2220)-1)</f>
        <v/>
      </c>
      <c r="H2220" s="1" t="str">
        <f>IF(Table1[[#This Row],[Column1]]="","",VLOOKUP(A2220,COPOMs!B:H,7)+prêmio_de_risco)</f>
        <v/>
      </c>
      <c r="I2220" s="3" t="str">
        <f>IF(Table1[[#This Row],[Tesouro Selic: Cenário 2]]="","",(H2220+1)^(1/252))</f>
        <v/>
      </c>
      <c r="J2220" s="2" t="str">
        <f>IF(Table1[[#This Row],[Column6]]="","",(1+J2219)*(I2220)-1)</f>
        <v/>
      </c>
      <c r="K2220" s="1" t="str">
        <f>IF(Table1[[#This Row],[Column1]]="","",VLOOKUP(A2220,COPOMs!B:K,10)+prêmio_de_risco)</f>
        <v/>
      </c>
      <c r="L2220" s="3" t="str">
        <f>IF(Table1[[#This Row],[Tesouro Selic: Cenário 3]]="","",(K2220+1)^(1/252))</f>
        <v/>
      </c>
      <c r="M2220" s="2" t="str">
        <f>IF(Table1[[#This Row],[Column8]]="","",(1+M2219)*(L2220)-1)</f>
        <v/>
      </c>
    </row>
    <row r="2221" spans="1:13" x14ac:dyDescent="0.25">
      <c r="A2221" s="15" t="str">
        <f t="shared" si="68"/>
        <v/>
      </c>
      <c r="B2221" s="25" t="str">
        <f t="shared" si="69"/>
        <v/>
      </c>
      <c r="C2221" s="3" t="str">
        <f>IF(Table1[[#This Row],[Tesouro Prefixado]]="","",(B2221+1)^(1/252))</f>
        <v/>
      </c>
      <c r="D2221" s="2" t="str">
        <f>IF(Table1[[#This Row],[Column2]]="","",(1+D2220)*(C2221)-1)</f>
        <v/>
      </c>
      <c r="E2221" s="1" t="str">
        <f>IF(Table1[[#This Row],[Column1]]="","",VLOOKUP(A2221,COPOMs!B:E,4)+prêmio_de_risco)</f>
        <v/>
      </c>
      <c r="F2221" s="3" t="str">
        <f>IF(Table1[[#This Row],[Tesouro Selic: Cenário 1]]="","",(E2221+1)^(1/252))</f>
        <v/>
      </c>
      <c r="G2221" s="2" t="str">
        <f>IF(Table1[[#This Row],[Column4]]="","",(1+G2220)*(F2221)-1)</f>
        <v/>
      </c>
      <c r="H2221" s="1" t="str">
        <f>IF(Table1[[#This Row],[Column1]]="","",VLOOKUP(A2221,COPOMs!B:H,7)+prêmio_de_risco)</f>
        <v/>
      </c>
      <c r="I2221" s="3" t="str">
        <f>IF(Table1[[#This Row],[Tesouro Selic: Cenário 2]]="","",(H2221+1)^(1/252))</f>
        <v/>
      </c>
      <c r="J2221" s="2" t="str">
        <f>IF(Table1[[#This Row],[Column6]]="","",(1+J2220)*(I2221)-1)</f>
        <v/>
      </c>
      <c r="K2221" s="1" t="str">
        <f>IF(Table1[[#This Row],[Column1]]="","",VLOOKUP(A2221,COPOMs!B:K,10)+prêmio_de_risco)</f>
        <v/>
      </c>
      <c r="L2221" s="3" t="str">
        <f>IF(Table1[[#This Row],[Tesouro Selic: Cenário 3]]="","",(K2221+1)^(1/252))</f>
        <v/>
      </c>
      <c r="M2221" s="2" t="str">
        <f>IF(Table1[[#This Row],[Column8]]="","",(1+M2220)*(L2221)-1)</f>
        <v/>
      </c>
    </row>
    <row r="2222" spans="1:13" x14ac:dyDescent="0.25">
      <c r="A2222" s="15" t="str">
        <f t="shared" si="68"/>
        <v/>
      </c>
      <c r="B2222" s="25" t="str">
        <f t="shared" si="69"/>
        <v/>
      </c>
      <c r="C2222" s="3" t="str">
        <f>IF(Table1[[#This Row],[Tesouro Prefixado]]="","",(B2222+1)^(1/252))</f>
        <v/>
      </c>
      <c r="D2222" s="2" t="str">
        <f>IF(Table1[[#This Row],[Column2]]="","",(1+D2221)*(C2222)-1)</f>
        <v/>
      </c>
      <c r="E2222" s="1" t="str">
        <f>IF(Table1[[#This Row],[Column1]]="","",VLOOKUP(A2222,COPOMs!B:E,4)+prêmio_de_risco)</f>
        <v/>
      </c>
      <c r="F2222" s="3" t="str">
        <f>IF(Table1[[#This Row],[Tesouro Selic: Cenário 1]]="","",(E2222+1)^(1/252))</f>
        <v/>
      </c>
      <c r="G2222" s="2" t="str">
        <f>IF(Table1[[#This Row],[Column4]]="","",(1+G2221)*(F2222)-1)</f>
        <v/>
      </c>
      <c r="H2222" s="1" t="str">
        <f>IF(Table1[[#This Row],[Column1]]="","",VLOOKUP(A2222,COPOMs!B:H,7)+prêmio_de_risco)</f>
        <v/>
      </c>
      <c r="I2222" s="3" t="str">
        <f>IF(Table1[[#This Row],[Tesouro Selic: Cenário 2]]="","",(H2222+1)^(1/252))</f>
        <v/>
      </c>
      <c r="J2222" s="2" t="str">
        <f>IF(Table1[[#This Row],[Column6]]="","",(1+J2221)*(I2222)-1)</f>
        <v/>
      </c>
      <c r="K2222" s="1" t="str">
        <f>IF(Table1[[#This Row],[Column1]]="","",VLOOKUP(A2222,COPOMs!B:K,10)+prêmio_de_risco)</f>
        <v/>
      </c>
      <c r="L2222" s="3" t="str">
        <f>IF(Table1[[#This Row],[Tesouro Selic: Cenário 3]]="","",(K2222+1)^(1/252))</f>
        <v/>
      </c>
      <c r="M2222" s="2" t="str">
        <f>IF(Table1[[#This Row],[Column8]]="","",(1+M2221)*(L2222)-1)</f>
        <v/>
      </c>
    </row>
    <row r="2223" spans="1:13" x14ac:dyDescent="0.25">
      <c r="A2223" s="15" t="str">
        <f t="shared" si="68"/>
        <v/>
      </c>
      <c r="B2223" s="25" t="str">
        <f t="shared" si="69"/>
        <v/>
      </c>
      <c r="C2223" s="3" t="str">
        <f>IF(Table1[[#This Row],[Tesouro Prefixado]]="","",(B2223+1)^(1/252))</f>
        <v/>
      </c>
      <c r="D2223" s="2" t="str">
        <f>IF(Table1[[#This Row],[Column2]]="","",(1+D2222)*(C2223)-1)</f>
        <v/>
      </c>
      <c r="E2223" s="1" t="str">
        <f>IF(Table1[[#This Row],[Column1]]="","",VLOOKUP(A2223,COPOMs!B:E,4)+prêmio_de_risco)</f>
        <v/>
      </c>
      <c r="F2223" s="3" t="str">
        <f>IF(Table1[[#This Row],[Tesouro Selic: Cenário 1]]="","",(E2223+1)^(1/252))</f>
        <v/>
      </c>
      <c r="G2223" s="2" t="str">
        <f>IF(Table1[[#This Row],[Column4]]="","",(1+G2222)*(F2223)-1)</f>
        <v/>
      </c>
      <c r="H2223" s="1" t="str">
        <f>IF(Table1[[#This Row],[Column1]]="","",VLOOKUP(A2223,COPOMs!B:H,7)+prêmio_de_risco)</f>
        <v/>
      </c>
      <c r="I2223" s="3" t="str">
        <f>IF(Table1[[#This Row],[Tesouro Selic: Cenário 2]]="","",(H2223+1)^(1/252))</f>
        <v/>
      </c>
      <c r="J2223" s="2" t="str">
        <f>IF(Table1[[#This Row],[Column6]]="","",(1+J2222)*(I2223)-1)</f>
        <v/>
      </c>
      <c r="K2223" s="1" t="str">
        <f>IF(Table1[[#This Row],[Column1]]="","",VLOOKUP(A2223,COPOMs!B:K,10)+prêmio_de_risco)</f>
        <v/>
      </c>
      <c r="L2223" s="3" t="str">
        <f>IF(Table1[[#This Row],[Tesouro Selic: Cenário 3]]="","",(K2223+1)^(1/252))</f>
        <v/>
      </c>
      <c r="M2223" s="2" t="str">
        <f>IF(Table1[[#This Row],[Column8]]="","",(1+M2222)*(L2223)-1)</f>
        <v/>
      </c>
    </row>
    <row r="2224" spans="1:13" x14ac:dyDescent="0.25">
      <c r="A2224" s="15" t="str">
        <f t="shared" si="68"/>
        <v/>
      </c>
      <c r="B2224" s="25" t="str">
        <f t="shared" si="69"/>
        <v/>
      </c>
      <c r="C2224" s="3" t="str">
        <f>IF(Table1[[#This Row],[Tesouro Prefixado]]="","",(B2224+1)^(1/252))</f>
        <v/>
      </c>
      <c r="D2224" s="2" t="str">
        <f>IF(Table1[[#This Row],[Column2]]="","",(1+D2223)*(C2224)-1)</f>
        <v/>
      </c>
      <c r="E2224" s="1" t="str">
        <f>IF(Table1[[#This Row],[Column1]]="","",VLOOKUP(A2224,COPOMs!B:E,4)+prêmio_de_risco)</f>
        <v/>
      </c>
      <c r="F2224" s="3" t="str">
        <f>IF(Table1[[#This Row],[Tesouro Selic: Cenário 1]]="","",(E2224+1)^(1/252))</f>
        <v/>
      </c>
      <c r="G2224" s="2" t="str">
        <f>IF(Table1[[#This Row],[Column4]]="","",(1+G2223)*(F2224)-1)</f>
        <v/>
      </c>
      <c r="H2224" s="1" t="str">
        <f>IF(Table1[[#This Row],[Column1]]="","",VLOOKUP(A2224,COPOMs!B:H,7)+prêmio_de_risco)</f>
        <v/>
      </c>
      <c r="I2224" s="3" t="str">
        <f>IF(Table1[[#This Row],[Tesouro Selic: Cenário 2]]="","",(H2224+1)^(1/252))</f>
        <v/>
      </c>
      <c r="J2224" s="2" t="str">
        <f>IF(Table1[[#This Row],[Column6]]="","",(1+J2223)*(I2224)-1)</f>
        <v/>
      </c>
      <c r="K2224" s="1" t="str">
        <f>IF(Table1[[#This Row],[Column1]]="","",VLOOKUP(A2224,COPOMs!B:K,10)+prêmio_de_risco)</f>
        <v/>
      </c>
      <c r="L2224" s="3" t="str">
        <f>IF(Table1[[#This Row],[Tesouro Selic: Cenário 3]]="","",(K2224+1)^(1/252))</f>
        <v/>
      </c>
      <c r="M2224" s="2" t="str">
        <f>IF(Table1[[#This Row],[Column8]]="","",(1+M2223)*(L2224)-1)</f>
        <v/>
      </c>
    </row>
    <row r="2225" spans="1:13" x14ac:dyDescent="0.25">
      <c r="A2225" s="15" t="str">
        <f t="shared" si="68"/>
        <v/>
      </c>
      <c r="B2225" s="25" t="str">
        <f t="shared" si="69"/>
        <v/>
      </c>
      <c r="C2225" s="3" t="str">
        <f>IF(Table1[[#This Row],[Tesouro Prefixado]]="","",(B2225+1)^(1/252))</f>
        <v/>
      </c>
      <c r="D2225" s="2" t="str">
        <f>IF(Table1[[#This Row],[Column2]]="","",(1+D2224)*(C2225)-1)</f>
        <v/>
      </c>
      <c r="E2225" s="1" t="str">
        <f>IF(Table1[[#This Row],[Column1]]="","",VLOOKUP(A2225,COPOMs!B:E,4)+prêmio_de_risco)</f>
        <v/>
      </c>
      <c r="F2225" s="3" t="str">
        <f>IF(Table1[[#This Row],[Tesouro Selic: Cenário 1]]="","",(E2225+1)^(1/252))</f>
        <v/>
      </c>
      <c r="G2225" s="2" t="str">
        <f>IF(Table1[[#This Row],[Column4]]="","",(1+G2224)*(F2225)-1)</f>
        <v/>
      </c>
      <c r="H2225" s="1" t="str">
        <f>IF(Table1[[#This Row],[Column1]]="","",VLOOKUP(A2225,COPOMs!B:H,7)+prêmio_de_risco)</f>
        <v/>
      </c>
      <c r="I2225" s="3" t="str">
        <f>IF(Table1[[#This Row],[Tesouro Selic: Cenário 2]]="","",(H2225+1)^(1/252))</f>
        <v/>
      </c>
      <c r="J2225" s="2" t="str">
        <f>IF(Table1[[#This Row],[Column6]]="","",(1+J2224)*(I2225)-1)</f>
        <v/>
      </c>
      <c r="K2225" s="1" t="str">
        <f>IF(Table1[[#This Row],[Column1]]="","",VLOOKUP(A2225,COPOMs!B:K,10)+prêmio_de_risco)</f>
        <v/>
      </c>
      <c r="L2225" s="3" t="str">
        <f>IF(Table1[[#This Row],[Tesouro Selic: Cenário 3]]="","",(K2225+1)^(1/252))</f>
        <v/>
      </c>
      <c r="M2225" s="2" t="str">
        <f>IF(Table1[[#This Row],[Column8]]="","",(1+M2224)*(L2225)-1)</f>
        <v/>
      </c>
    </row>
    <row r="2226" spans="1:13" x14ac:dyDescent="0.25">
      <c r="A2226" s="15" t="str">
        <f t="shared" si="68"/>
        <v/>
      </c>
      <c r="B2226" s="25" t="str">
        <f t="shared" si="69"/>
        <v/>
      </c>
      <c r="C2226" s="3" t="str">
        <f>IF(Table1[[#This Row],[Tesouro Prefixado]]="","",(B2226+1)^(1/252))</f>
        <v/>
      </c>
      <c r="D2226" s="2" t="str">
        <f>IF(Table1[[#This Row],[Column2]]="","",(1+D2225)*(C2226)-1)</f>
        <v/>
      </c>
      <c r="E2226" s="1" t="str">
        <f>IF(Table1[[#This Row],[Column1]]="","",VLOOKUP(A2226,COPOMs!B:E,4)+prêmio_de_risco)</f>
        <v/>
      </c>
      <c r="F2226" s="3" t="str">
        <f>IF(Table1[[#This Row],[Tesouro Selic: Cenário 1]]="","",(E2226+1)^(1/252))</f>
        <v/>
      </c>
      <c r="G2226" s="2" t="str">
        <f>IF(Table1[[#This Row],[Column4]]="","",(1+G2225)*(F2226)-1)</f>
        <v/>
      </c>
      <c r="H2226" s="1" t="str">
        <f>IF(Table1[[#This Row],[Column1]]="","",VLOOKUP(A2226,COPOMs!B:H,7)+prêmio_de_risco)</f>
        <v/>
      </c>
      <c r="I2226" s="3" t="str">
        <f>IF(Table1[[#This Row],[Tesouro Selic: Cenário 2]]="","",(H2226+1)^(1/252))</f>
        <v/>
      </c>
      <c r="J2226" s="2" t="str">
        <f>IF(Table1[[#This Row],[Column6]]="","",(1+J2225)*(I2226)-1)</f>
        <v/>
      </c>
      <c r="K2226" s="1" t="str">
        <f>IF(Table1[[#This Row],[Column1]]="","",VLOOKUP(A2226,COPOMs!B:K,10)+prêmio_de_risco)</f>
        <v/>
      </c>
      <c r="L2226" s="3" t="str">
        <f>IF(Table1[[#This Row],[Tesouro Selic: Cenário 3]]="","",(K2226+1)^(1/252))</f>
        <v/>
      </c>
      <c r="M2226" s="2" t="str">
        <f>IF(Table1[[#This Row],[Column8]]="","",(1+M2225)*(L2226)-1)</f>
        <v/>
      </c>
    </row>
    <row r="2227" spans="1:13" x14ac:dyDescent="0.25">
      <c r="A2227" s="15" t="str">
        <f t="shared" si="68"/>
        <v/>
      </c>
      <c r="B2227" s="25" t="str">
        <f t="shared" si="69"/>
        <v/>
      </c>
      <c r="C2227" s="3" t="str">
        <f>IF(Table1[[#This Row],[Tesouro Prefixado]]="","",(B2227+1)^(1/252))</f>
        <v/>
      </c>
      <c r="D2227" s="2" t="str">
        <f>IF(Table1[[#This Row],[Column2]]="","",(1+D2226)*(C2227)-1)</f>
        <v/>
      </c>
      <c r="E2227" s="1" t="str">
        <f>IF(Table1[[#This Row],[Column1]]="","",VLOOKUP(A2227,COPOMs!B:E,4)+prêmio_de_risco)</f>
        <v/>
      </c>
      <c r="F2227" s="3" t="str">
        <f>IF(Table1[[#This Row],[Tesouro Selic: Cenário 1]]="","",(E2227+1)^(1/252))</f>
        <v/>
      </c>
      <c r="G2227" s="2" t="str">
        <f>IF(Table1[[#This Row],[Column4]]="","",(1+G2226)*(F2227)-1)</f>
        <v/>
      </c>
      <c r="H2227" s="1" t="str">
        <f>IF(Table1[[#This Row],[Column1]]="","",VLOOKUP(A2227,COPOMs!B:H,7)+prêmio_de_risco)</f>
        <v/>
      </c>
      <c r="I2227" s="3" t="str">
        <f>IF(Table1[[#This Row],[Tesouro Selic: Cenário 2]]="","",(H2227+1)^(1/252))</f>
        <v/>
      </c>
      <c r="J2227" s="2" t="str">
        <f>IF(Table1[[#This Row],[Column6]]="","",(1+J2226)*(I2227)-1)</f>
        <v/>
      </c>
      <c r="K2227" s="1" t="str">
        <f>IF(Table1[[#This Row],[Column1]]="","",VLOOKUP(A2227,COPOMs!B:K,10)+prêmio_de_risco)</f>
        <v/>
      </c>
      <c r="L2227" s="3" t="str">
        <f>IF(Table1[[#This Row],[Tesouro Selic: Cenário 3]]="","",(K2227+1)^(1/252))</f>
        <v/>
      </c>
      <c r="M2227" s="2" t="str">
        <f>IF(Table1[[#This Row],[Column8]]="","",(1+M2226)*(L2227)-1)</f>
        <v/>
      </c>
    </row>
    <row r="2228" spans="1:13" x14ac:dyDescent="0.25">
      <c r="A2228" s="15" t="str">
        <f t="shared" si="68"/>
        <v/>
      </c>
      <c r="B2228" s="25" t="str">
        <f t="shared" si="69"/>
        <v/>
      </c>
      <c r="C2228" s="3" t="str">
        <f>IF(Table1[[#This Row],[Tesouro Prefixado]]="","",(B2228+1)^(1/252))</f>
        <v/>
      </c>
      <c r="D2228" s="2" t="str">
        <f>IF(Table1[[#This Row],[Column2]]="","",(1+D2227)*(C2228)-1)</f>
        <v/>
      </c>
      <c r="E2228" s="1" t="str">
        <f>IF(Table1[[#This Row],[Column1]]="","",VLOOKUP(A2228,COPOMs!B:E,4)+prêmio_de_risco)</f>
        <v/>
      </c>
      <c r="F2228" s="3" t="str">
        <f>IF(Table1[[#This Row],[Tesouro Selic: Cenário 1]]="","",(E2228+1)^(1/252))</f>
        <v/>
      </c>
      <c r="G2228" s="2" t="str">
        <f>IF(Table1[[#This Row],[Column4]]="","",(1+G2227)*(F2228)-1)</f>
        <v/>
      </c>
      <c r="H2228" s="1" t="str">
        <f>IF(Table1[[#This Row],[Column1]]="","",VLOOKUP(A2228,COPOMs!B:H,7)+prêmio_de_risco)</f>
        <v/>
      </c>
      <c r="I2228" s="3" t="str">
        <f>IF(Table1[[#This Row],[Tesouro Selic: Cenário 2]]="","",(H2228+1)^(1/252))</f>
        <v/>
      </c>
      <c r="J2228" s="2" t="str">
        <f>IF(Table1[[#This Row],[Column6]]="","",(1+J2227)*(I2228)-1)</f>
        <v/>
      </c>
      <c r="K2228" s="1" t="str">
        <f>IF(Table1[[#This Row],[Column1]]="","",VLOOKUP(A2228,COPOMs!B:K,10)+prêmio_de_risco)</f>
        <v/>
      </c>
      <c r="L2228" s="3" t="str">
        <f>IF(Table1[[#This Row],[Tesouro Selic: Cenário 3]]="","",(K2228+1)^(1/252))</f>
        <v/>
      </c>
      <c r="M2228" s="2" t="str">
        <f>IF(Table1[[#This Row],[Column8]]="","",(1+M2227)*(L2228)-1)</f>
        <v/>
      </c>
    </row>
    <row r="2229" spans="1:13" x14ac:dyDescent="0.25">
      <c r="A2229" s="15" t="str">
        <f t="shared" si="68"/>
        <v/>
      </c>
      <c r="B2229" s="25" t="str">
        <f t="shared" si="69"/>
        <v/>
      </c>
      <c r="C2229" s="3" t="str">
        <f>IF(Table1[[#This Row],[Tesouro Prefixado]]="","",(B2229+1)^(1/252))</f>
        <v/>
      </c>
      <c r="D2229" s="2" t="str">
        <f>IF(Table1[[#This Row],[Column2]]="","",(1+D2228)*(C2229)-1)</f>
        <v/>
      </c>
      <c r="E2229" s="1" t="str">
        <f>IF(Table1[[#This Row],[Column1]]="","",VLOOKUP(A2229,COPOMs!B:E,4)+prêmio_de_risco)</f>
        <v/>
      </c>
      <c r="F2229" s="3" t="str">
        <f>IF(Table1[[#This Row],[Tesouro Selic: Cenário 1]]="","",(E2229+1)^(1/252))</f>
        <v/>
      </c>
      <c r="G2229" s="2" t="str">
        <f>IF(Table1[[#This Row],[Column4]]="","",(1+G2228)*(F2229)-1)</f>
        <v/>
      </c>
      <c r="H2229" s="1" t="str">
        <f>IF(Table1[[#This Row],[Column1]]="","",VLOOKUP(A2229,COPOMs!B:H,7)+prêmio_de_risco)</f>
        <v/>
      </c>
      <c r="I2229" s="3" t="str">
        <f>IF(Table1[[#This Row],[Tesouro Selic: Cenário 2]]="","",(H2229+1)^(1/252))</f>
        <v/>
      </c>
      <c r="J2229" s="2" t="str">
        <f>IF(Table1[[#This Row],[Column6]]="","",(1+J2228)*(I2229)-1)</f>
        <v/>
      </c>
      <c r="K2229" s="1" t="str">
        <f>IF(Table1[[#This Row],[Column1]]="","",VLOOKUP(A2229,COPOMs!B:K,10)+prêmio_de_risco)</f>
        <v/>
      </c>
      <c r="L2229" s="3" t="str">
        <f>IF(Table1[[#This Row],[Tesouro Selic: Cenário 3]]="","",(K2229+1)^(1/252))</f>
        <v/>
      </c>
      <c r="M2229" s="2" t="str">
        <f>IF(Table1[[#This Row],[Column8]]="","",(1+M2228)*(L2229)-1)</f>
        <v/>
      </c>
    </row>
    <row r="2230" spans="1:13" x14ac:dyDescent="0.25">
      <c r="A2230" s="15" t="str">
        <f t="shared" si="68"/>
        <v/>
      </c>
      <c r="B2230" s="25" t="str">
        <f t="shared" si="69"/>
        <v/>
      </c>
      <c r="C2230" s="3" t="str">
        <f>IF(Table1[[#This Row],[Tesouro Prefixado]]="","",(B2230+1)^(1/252))</f>
        <v/>
      </c>
      <c r="D2230" s="2" t="str">
        <f>IF(Table1[[#This Row],[Column2]]="","",(1+D2229)*(C2230)-1)</f>
        <v/>
      </c>
      <c r="E2230" s="1" t="str">
        <f>IF(Table1[[#This Row],[Column1]]="","",VLOOKUP(A2230,COPOMs!B:E,4)+prêmio_de_risco)</f>
        <v/>
      </c>
      <c r="F2230" s="3" t="str">
        <f>IF(Table1[[#This Row],[Tesouro Selic: Cenário 1]]="","",(E2230+1)^(1/252))</f>
        <v/>
      </c>
      <c r="G2230" s="2" t="str">
        <f>IF(Table1[[#This Row],[Column4]]="","",(1+G2229)*(F2230)-1)</f>
        <v/>
      </c>
      <c r="H2230" s="1" t="str">
        <f>IF(Table1[[#This Row],[Column1]]="","",VLOOKUP(A2230,COPOMs!B:H,7)+prêmio_de_risco)</f>
        <v/>
      </c>
      <c r="I2230" s="3" t="str">
        <f>IF(Table1[[#This Row],[Tesouro Selic: Cenário 2]]="","",(H2230+1)^(1/252))</f>
        <v/>
      </c>
      <c r="J2230" s="2" t="str">
        <f>IF(Table1[[#This Row],[Column6]]="","",(1+J2229)*(I2230)-1)</f>
        <v/>
      </c>
      <c r="K2230" s="1" t="str">
        <f>IF(Table1[[#This Row],[Column1]]="","",VLOOKUP(A2230,COPOMs!B:K,10)+prêmio_de_risco)</f>
        <v/>
      </c>
      <c r="L2230" s="3" t="str">
        <f>IF(Table1[[#This Row],[Tesouro Selic: Cenário 3]]="","",(K2230+1)^(1/252))</f>
        <v/>
      </c>
      <c r="M2230" s="2" t="str">
        <f>IF(Table1[[#This Row],[Column8]]="","",(1+M2229)*(L2230)-1)</f>
        <v/>
      </c>
    </row>
    <row r="2231" spans="1:13" x14ac:dyDescent="0.25">
      <c r="A2231" s="15" t="str">
        <f t="shared" si="68"/>
        <v/>
      </c>
      <c r="B2231" s="25" t="str">
        <f t="shared" si="69"/>
        <v/>
      </c>
      <c r="C2231" s="3" t="str">
        <f>IF(Table1[[#This Row],[Tesouro Prefixado]]="","",(B2231+1)^(1/252))</f>
        <v/>
      </c>
      <c r="D2231" s="2" t="str">
        <f>IF(Table1[[#This Row],[Column2]]="","",(1+D2230)*(C2231)-1)</f>
        <v/>
      </c>
      <c r="E2231" s="1" t="str">
        <f>IF(Table1[[#This Row],[Column1]]="","",VLOOKUP(A2231,COPOMs!B:E,4)+prêmio_de_risco)</f>
        <v/>
      </c>
      <c r="F2231" s="3" t="str">
        <f>IF(Table1[[#This Row],[Tesouro Selic: Cenário 1]]="","",(E2231+1)^(1/252))</f>
        <v/>
      </c>
      <c r="G2231" s="2" t="str">
        <f>IF(Table1[[#This Row],[Column4]]="","",(1+G2230)*(F2231)-1)</f>
        <v/>
      </c>
      <c r="H2231" s="1" t="str">
        <f>IF(Table1[[#This Row],[Column1]]="","",VLOOKUP(A2231,COPOMs!B:H,7)+prêmio_de_risco)</f>
        <v/>
      </c>
      <c r="I2231" s="3" t="str">
        <f>IF(Table1[[#This Row],[Tesouro Selic: Cenário 2]]="","",(H2231+1)^(1/252))</f>
        <v/>
      </c>
      <c r="J2231" s="2" t="str">
        <f>IF(Table1[[#This Row],[Column6]]="","",(1+J2230)*(I2231)-1)</f>
        <v/>
      </c>
      <c r="K2231" s="1" t="str">
        <f>IF(Table1[[#This Row],[Column1]]="","",VLOOKUP(A2231,COPOMs!B:K,10)+prêmio_de_risco)</f>
        <v/>
      </c>
      <c r="L2231" s="3" t="str">
        <f>IF(Table1[[#This Row],[Tesouro Selic: Cenário 3]]="","",(K2231+1)^(1/252))</f>
        <v/>
      </c>
      <c r="M2231" s="2" t="str">
        <f>IF(Table1[[#This Row],[Column8]]="","",(1+M2230)*(L2231)-1)</f>
        <v/>
      </c>
    </row>
    <row r="2232" spans="1:13" x14ac:dyDescent="0.25">
      <c r="A2232" s="15" t="str">
        <f t="shared" si="68"/>
        <v/>
      </c>
      <c r="B2232" s="25" t="str">
        <f t="shared" si="69"/>
        <v/>
      </c>
      <c r="C2232" s="3" t="str">
        <f>IF(Table1[[#This Row],[Tesouro Prefixado]]="","",(B2232+1)^(1/252))</f>
        <v/>
      </c>
      <c r="D2232" s="2" t="str">
        <f>IF(Table1[[#This Row],[Column2]]="","",(1+D2231)*(C2232)-1)</f>
        <v/>
      </c>
      <c r="E2232" s="1" t="str">
        <f>IF(Table1[[#This Row],[Column1]]="","",VLOOKUP(A2232,COPOMs!B:E,4)+prêmio_de_risco)</f>
        <v/>
      </c>
      <c r="F2232" s="3" t="str">
        <f>IF(Table1[[#This Row],[Tesouro Selic: Cenário 1]]="","",(E2232+1)^(1/252))</f>
        <v/>
      </c>
      <c r="G2232" s="2" t="str">
        <f>IF(Table1[[#This Row],[Column4]]="","",(1+G2231)*(F2232)-1)</f>
        <v/>
      </c>
      <c r="H2232" s="1" t="str">
        <f>IF(Table1[[#This Row],[Column1]]="","",VLOOKUP(A2232,COPOMs!B:H,7)+prêmio_de_risco)</f>
        <v/>
      </c>
      <c r="I2232" s="3" t="str">
        <f>IF(Table1[[#This Row],[Tesouro Selic: Cenário 2]]="","",(H2232+1)^(1/252))</f>
        <v/>
      </c>
      <c r="J2232" s="2" t="str">
        <f>IF(Table1[[#This Row],[Column6]]="","",(1+J2231)*(I2232)-1)</f>
        <v/>
      </c>
      <c r="K2232" s="1" t="str">
        <f>IF(Table1[[#This Row],[Column1]]="","",VLOOKUP(A2232,COPOMs!B:K,10)+prêmio_de_risco)</f>
        <v/>
      </c>
      <c r="L2232" s="3" t="str">
        <f>IF(Table1[[#This Row],[Tesouro Selic: Cenário 3]]="","",(K2232+1)^(1/252))</f>
        <v/>
      </c>
      <c r="M2232" s="2" t="str">
        <f>IF(Table1[[#This Row],[Column8]]="","",(1+M2231)*(L2232)-1)</f>
        <v/>
      </c>
    </row>
    <row r="2233" spans="1:13" x14ac:dyDescent="0.25">
      <c r="A2233" s="15" t="str">
        <f t="shared" si="68"/>
        <v/>
      </c>
      <c r="B2233" s="25" t="str">
        <f t="shared" si="69"/>
        <v/>
      </c>
      <c r="C2233" s="3" t="str">
        <f>IF(Table1[[#This Row],[Tesouro Prefixado]]="","",(B2233+1)^(1/252))</f>
        <v/>
      </c>
      <c r="D2233" s="2" t="str">
        <f>IF(Table1[[#This Row],[Column2]]="","",(1+D2232)*(C2233)-1)</f>
        <v/>
      </c>
      <c r="E2233" s="1" t="str">
        <f>IF(Table1[[#This Row],[Column1]]="","",VLOOKUP(A2233,COPOMs!B:E,4)+prêmio_de_risco)</f>
        <v/>
      </c>
      <c r="F2233" s="3" t="str">
        <f>IF(Table1[[#This Row],[Tesouro Selic: Cenário 1]]="","",(E2233+1)^(1/252))</f>
        <v/>
      </c>
      <c r="G2233" s="2" t="str">
        <f>IF(Table1[[#This Row],[Column4]]="","",(1+G2232)*(F2233)-1)</f>
        <v/>
      </c>
      <c r="H2233" s="1" t="str">
        <f>IF(Table1[[#This Row],[Column1]]="","",VLOOKUP(A2233,COPOMs!B:H,7)+prêmio_de_risco)</f>
        <v/>
      </c>
      <c r="I2233" s="3" t="str">
        <f>IF(Table1[[#This Row],[Tesouro Selic: Cenário 2]]="","",(H2233+1)^(1/252))</f>
        <v/>
      </c>
      <c r="J2233" s="2" t="str">
        <f>IF(Table1[[#This Row],[Column6]]="","",(1+J2232)*(I2233)-1)</f>
        <v/>
      </c>
      <c r="K2233" s="1" t="str">
        <f>IF(Table1[[#This Row],[Column1]]="","",VLOOKUP(A2233,COPOMs!B:K,10)+prêmio_de_risco)</f>
        <v/>
      </c>
      <c r="L2233" s="3" t="str">
        <f>IF(Table1[[#This Row],[Tesouro Selic: Cenário 3]]="","",(K2233+1)^(1/252))</f>
        <v/>
      </c>
      <c r="M2233" s="2" t="str">
        <f>IF(Table1[[#This Row],[Column8]]="","",(1+M2232)*(L2233)-1)</f>
        <v/>
      </c>
    </row>
    <row r="2234" spans="1:13" x14ac:dyDescent="0.25">
      <c r="A2234" s="15" t="str">
        <f t="shared" si="68"/>
        <v/>
      </c>
      <c r="B2234" s="25" t="str">
        <f t="shared" si="69"/>
        <v/>
      </c>
      <c r="C2234" s="3" t="str">
        <f>IF(Table1[[#This Row],[Tesouro Prefixado]]="","",(B2234+1)^(1/252))</f>
        <v/>
      </c>
      <c r="D2234" s="2" t="str">
        <f>IF(Table1[[#This Row],[Column2]]="","",(1+D2233)*(C2234)-1)</f>
        <v/>
      </c>
      <c r="E2234" s="1" t="str">
        <f>IF(Table1[[#This Row],[Column1]]="","",VLOOKUP(A2234,COPOMs!B:E,4)+prêmio_de_risco)</f>
        <v/>
      </c>
      <c r="F2234" s="3" t="str">
        <f>IF(Table1[[#This Row],[Tesouro Selic: Cenário 1]]="","",(E2234+1)^(1/252))</f>
        <v/>
      </c>
      <c r="G2234" s="2" t="str">
        <f>IF(Table1[[#This Row],[Column4]]="","",(1+G2233)*(F2234)-1)</f>
        <v/>
      </c>
      <c r="H2234" s="1" t="str">
        <f>IF(Table1[[#This Row],[Column1]]="","",VLOOKUP(A2234,COPOMs!B:H,7)+prêmio_de_risco)</f>
        <v/>
      </c>
      <c r="I2234" s="3" t="str">
        <f>IF(Table1[[#This Row],[Tesouro Selic: Cenário 2]]="","",(H2234+1)^(1/252))</f>
        <v/>
      </c>
      <c r="J2234" s="2" t="str">
        <f>IF(Table1[[#This Row],[Column6]]="","",(1+J2233)*(I2234)-1)</f>
        <v/>
      </c>
      <c r="K2234" s="1" t="str">
        <f>IF(Table1[[#This Row],[Column1]]="","",VLOOKUP(A2234,COPOMs!B:K,10)+prêmio_de_risco)</f>
        <v/>
      </c>
      <c r="L2234" s="3" t="str">
        <f>IF(Table1[[#This Row],[Tesouro Selic: Cenário 3]]="","",(K2234+1)^(1/252))</f>
        <v/>
      </c>
      <c r="M2234" s="2" t="str">
        <f>IF(Table1[[#This Row],[Column8]]="","",(1+M2233)*(L2234)-1)</f>
        <v/>
      </c>
    </row>
    <row r="2235" spans="1:13" x14ac:dyDescent="0.25">
      <c r="A2235" s="15" t="str">
        <f t="shared" si="68"/>
        <v/>
      </c>
      <c r="B2235" s="25" t="str">
        <f t="shared" si="69"/>
        <v/>
      </c>
      <c r="C2235" s="3" t="str">
        <f>IF(Table1[[#This Row],[Tesouro Prefixado]]="","",(B2235+1)^(1/252))</f>
        <v/>
      </c>
      <c r="D2235" s="2" t="str">
        <f>IF(Table1[[#This Row],[Column2]]="","",(1+D2234)*(C2235)-1)</f>
        <v/>
      </c>
      <c r="E2235" s="1" t="str">
        <f>IF(Table1[[#This Row],[Column1]]="","",VLOOKUP(A2235,COPOMs!B:E,4)+prêmio_de_risco)</f>
        <v/>
      </c>
      <c r="F2235" s="3" t="str">
        <f>IF(Table1[[#This Row],[Tesouro Selic: Cenário 1]]="","",(E2235+1)^(1/252))</f>
        <v/>
      </c>
      <c r="G2235" s="2" t="str">
        <f>IF(Table1[[#This Row],[Column4]]="","",(1+G2234)*(F2235)-1)</f>
        <v/>
      </c>
      <c r="H2235" s="1" t="str">
        <f>IF(Table1[[#This Row],[Column1]]="","",VLOOKUP(A2235,COPOMs!B:H,7)+prêmio_de_risco)</f>
        <v/>
      </c>
      <c r="I2235" s="3" t="str">
        <f>IF(Table1[[#This Row],[Tesouro Selic: Cenário 2]]="","",(H2235+1)^(1/252))</f>
        <v/>
      </c>
      <c r="J2235" s="2" t="str">
        <f>IF(Table1[[#This Row],[Column6]]="","",(1+J2234)*(I2235)-1)</f>
        <v/>
      </c>
      <c r="K2235" s="1" t="str">
        <f>IF(Table1[[#This Row],[Column1]]="","",VLOOKUP(A2235,COPOMs!B:K,10)+prêmio_de_risco)</f>
        <v/>
      </c>
      <c r="L2235" s="3" t="str">
        <f>IF(Table1[[#This Row],[Tesouro Selic: Cenário 3]]="","",(K2235+1)^(1/252))</f>
        <v/>
      </c>
      <c r="M2235" s="2" t="str">
        <f>IF(Table1[[#This Row],[Column8]]="","",(1+M2234)*(L2235)-1)</f>
        <v/>
      </c>
    </row>
    <row r="2236" spans="1:13" x14ac:dyDescent="0.25">
      <c r="A2236" s="15" t="str">
        <f t="shared" si="68"/>
        <v/>
      </c>
      <c r="B2236" s="25" t="str">
        <f t="shared" si="69"/>
        <v/>
      </c>
      <c r="C2236" s="3" t="str">
        <f>IF(Table1[[#This Row],[Tesouro Prefixado]]="","",(B2236+1)^(1/252))</f>
        <v/>
      </c>
      <c r="D2236" s="2" t="str">
        <f>IF(Table1[[#This Row],[Column2]]="","",(1+D2235)*(C2236)-1)</f>
        <v/>
      </c>
      <c r="E2236" s="1" t="str">
        <f>IF(Table1[[#This Row],[Column1]]="","",VLOOKUP(A2236,COPOMs!B:E,4)+prêmio_de_risco)</f>
        <v/>
      </c>
      <c r="F2236" s="3" t="str">
        <f>IF(Table1[[#This Row],[Tesouro Selic: Cenário 1]]="","",(E2236+1)^(1/252))</f>
        <v/>
      </c>
      <c r="G2236" s="2" t="str">
        <f>IF(Table1[[#This Row],[Column4]]="","",(1+G2235)*(F2236)-1)</f>
        <v/>
      </c>
      <c r="H2236" s="1" t="str">
        <f>IF(Table1[[#This Row],[Column1]]="","",VLOOKUP(A2236,COPOMs!B:H,7)+prêmio_de_risco)</f>
        <v/>
      </c>
      <c r="I2236" s="3" t="str">
        <f>IF(Table1[[#This Row],[Tesouro Selic: Cenário 2]]="","",(H2236+1)^(1/252))</f>
        <v/>
      </c>
      <c r="J2236" s="2" t="str">
        <f>IF(Table1[[#This Row],[Column6]]="","",(1+J2235)*(I2236)-1)</f>
        <v/>
      </c>
      <c r="K2236" s="1" t="str">
        <f>IF(Table1[[#This Row],[Column1]]="","",VLOOKUP(A2236,COPOMs!B:K,10)+prêmio_de_risco)</f>
        <v/>
      </c>
      <c r="L2236" s="3" t="str">
        <f>IF(Table1[[#This Row],[Tesouro Selic: Cenário 3]]="","",(K2236+1)^(1/252))</f>
        <v/>
      </c>
      <c r="M2236" s="2" t="str">
        <f>IF(Table1[[#This Row],[Column8]]="","",(1+M2235)*(L2236)-1)</f>
        <v/>
      </c>
    </row>
    <row r="2237" spans="1:13" x14ac:dyDescent="0.25">
      <c r="A2237" s="15" t="str">
        <f t="shared" si="68"/>
        <v/>
      </c>
      <c r="B2237" s="25" t="str">
        <f t="shared" si="69"/>
        <v/>
      </c>
      <c r="C2237" s="3" t="str">
        <f>IF(Table1[[#This Row],[Tesouro Prefixado]]="","",(B2237+1)^(1/252))</f>
        <v/>
      </c>
      <c r="D2237" s="2" t="str">
        <f>IF(Table1[[#This Row],[Column2]]="","",(1+D2236)*(C2237)-1)</f>
        <v/>
      </c>
      <c r="E2237" s="1" t="str">
        <f>IF(Table1[[#This Row],[Column1]]="","",VLOOKUP(A2237,COPOMs!B:E,4)+prêmio_de_risco)</f>
        <v/>
      </c>
      <c r="F2237" s="3" t="str">
        <f>IF(Table1[[#This Row],[Tesouro Selic: Cenário 1]]="","",(E2237+1)^(1/252))</f>
        <v/>
      </c>
      <c r="G2237" s="2" t="str">
        <f>IF(Table1[[#This Row],[Column4]]="","",(1+G2236)*(F2237)-1)</f>
        <v/>
      </c>
      <c r="H2237" s="1" t="str">
        <f>IF(Table1[[#This Row],[Column1]]="","",VLOOKUP(A2237,COPOMs!B:H,7)+prêmio_de_risco)</f>
        <v/>
      </c>
      <c r="I2237" s="3" t="str">
        <f>IF(Table1[[#This Row],[Tesouro Selic: Cenário 2]]="","",(H2237+1)^(1/252))</f>
        <v/>
      </c>
      <c r="J2237" s="2" t="str">
        <f>IF(Table1[[#This Row],[Column6]]="","",(1+J2236)*(I2237)-1)</f>
        <v/>
      </c>
      <c r="K2237" s="1" t="str">
        <f>IF(Table1[[#This Row],[Column1]]="","",VLOOKUP(A2237,COPOMs!B:K,10)+prêmio_de_risco)</f>
        <v/>
      </c>
      <c r="L2237" s="3" t="str">
        <f>IF(Table1[[#This Row],[Tesouro Selic: Cenário 3]]="","",(K2237+1)^(1/252))</f>
        <v/>
      </c>
      <c r="M2237" s="2" t="str">
        <f>IF(Table1[[#This Row],[Column8]]="","",(1+M2236)*(L2237)-1)</f>
        <v/>
      </c>
    </row>
    <row r="2238" spans="1:13" x14ac:dyDescent="0.25">
      <c r="A2238" s="15" t="str">
        <f t="shared" si="68"/>
        <v/>
      </c>
      <c r="B2238" s="25" t="str">
        <f t="shared" si="69"/>
        <v/>
      </c>
      <c r="C2238" s="3" t="str">
        <f>IF(Table1[[#This Row],[Tesouro Prefixado]]="","",(B2238+1)^(1/252))</f>
        <v/>
      </c>
      <c r="D2238" s="2" t="str">
        <f>IF(Table1[[#This Row],[Column2]]="","",(1+D2237)*(C2238)-1)</f>
        <v/>
      </c>
      <c r="E2238" s="1" t="str">
        <f>IF(Table1[[#This Row],[Column1]]="","",VLOOKUP(A2238,COPOMs!B:E,4)+prêmio_de_risco)</f>
        <v/>
      </c>
      <c r="F2238" s="3" t="str">
        <f>IF(Table1[[#This Row],[Tesouro Selic: Cenário 1]]="","",(E2238+1)^(1/252))</f>
        <v/>
      </c>
      <c r="G2238" s="2" t="str">
        <f>IF(Table1[[#This Row],[Column4]]="","",(1+G2237)*(F2238)-1)</f>
        <v/>
      </c>
      <c r="H2238" s="1" t="str">
        <f>IF(Table1[[#This Row],[Column1]]="","",VLOOKUP(A2238,COPOMs!B:H,7)+prêmio_de_risco)</f>
        <v/>
      </c>
      <c r="I2238" s="3" t="str">
        <f>IF(Table1[[#This Row],[Tesouro Selic: Cenário 2]]="","",(H2238+1)^(1/252))</f>
        <v/>
      </c>
      <c r="J2238" s="2" t="str">
        <f>IF(Table1[[#This Row],[Column6]]="","",(1+J2237)*(I2238)-1)</f>
        <v/>
      </c>
      <c r="K2238" s="1" t="str">
        <f>IF(Table1[[#This Row],[Column1]]="","",VLOOKUP(A2238,COPOMs!B:K,10)+prêmio_de_risco)</f>
        <v/>
      </c>
      <c r="L2238" s="3" t="str">
        <f>IF(Table1[[#This Row],[Tesouro Selic: Cenário 3]]="","",(K2238+1)^(1/252))</f>
        <v/>
      </c>
      <c r="M2238" s="2" t="str">
        <f>IF(Table1[[#This Row],[Column8]]="","",(1+M2237)*(L2238)-1)</f>
        <v/>
      </c>
    </row>
    <row r="2239" spans="1:13" x14ac:dyDescent="0.25">
      <c r="A2239" s="15" t="str">
        <f t="shared" si="68"/>
        <v/>
      </c>
      <c r="B2239" s="25" t="str">
        <f t="shared" si="69"/>
        <v/>
      </c>
      <c r="C2239" s="3" t="str">
        <f>IF(Table1[[#This Row],[Tesouro Prefixado]]="","",(B2239+1)^(1/252))</f>
        <v/>
      </c>
      <c r="D2239" s="2" t="str">
        <f>IF(Table1[[#This Row],[Column2]]="","",(1+D2238)*(C2239)-1)</f>
        <v/>
      </c>
      <c r="E2239" s="1" t="str">
        <f>IF(Table1[[#This Row],[Column1]]="","",VLOOKUP(A2239,COPOMs!B:E,4)+prêmio_de_risco)</f>
        <v/>
      </c>
      <c r="F2239" s="3" t="str">
        <f>IF(Table1[[#This Row],[Tesouro Selic: Cenário 1]]="","",(E2239+1)^(1/252))</f>
        <v/>
      </c>
      <c r="G2239" s="2" t="str">
        <f>IF(Table1[[#This Row],[Column4]]="","",(1+G2238)*(F2239)-1)</f>
        <v/>
      </c>
      <c r="H2239" s="1" t="str">
        <f>IF(Table1[[#This Row],[Column1]]="","",VLOOKUP(A2239,COPOMs!B:H,7)+prêmio_de_risco)</f>
        <v/>
      </c>
      <c r="I2239" s="3" t="str">
        <f>IF(Table1[[#This Row],[Tesouro Selic: Cenário 2]]="","",(H2239+1)^(1/252))</f>
        <v/>
      </c>
      <c r="J2239" s="2" t="str">
        <f>IF(Table1[[#This Row],[Column6]]="","",(1+J2238)*(I2239)-1)</f>
        <v/>
      </c>
      <c r="K2239" s="1" t="str">
        <f>IF(Table1[[#This Row],[Column1]]="","",VLOOKUP(A2239,COPOMs!B:K,10)+prêmio_de_risco)</f>
        <v/>
      </c>
      <c r="L2239" s="3" t="str">
        <f>IF(Table1[[#This Row],[Tesouro Selic: Cenário 3]]="","",(K2239+1)^(1/252))</f>
        <v/>
      </c>
      <c r="M2239" s="2" t="str">
        <f>IF(Table1[[#This Row],[Column8]]="","",(1+M2238)*(L2239)-1)</f>
        <v/>
      </c>
    </row>
    <row r="2240" spans="1:13" x14ac:dyDescent="0.25">
      <c r="A2240" s="15" t="str">
        <f t="shared" si="68"/>
        <v/>
      </c>
      <c r="B2240" s="25" t="str">
        <f t="shared" si="69"/>
        <v/>
      </c>
      <c r="C2240" s="3" t="str">
        <f>IF(Table1[[#This Row],[Tesouro Prefixado]]="","",(B2240+1)^(1/252))</f>
        <v/>
      </c>
      <c r="D2240" s="2" t="str">
        <f>IF(Table1[[#This Row],[Column2]]="","",(1+D2239)*(C2240)-1)</f>
        <v/>
      </c>
      <c r="E2240" s="1" t="str">
        <f>IF(Table1[[#This Row],[Column1]]="","",VLOOKUP(A2240,COPOMs!B:E,4)+prêmio_de_risco)</f>
        <v/>
      </c>
      <c r="F2240" s="3" t="str">
        <f>IF(Table1[[#This Row],[Tesouro Selic: Cenário 1]]="","",(E2240+1)^(1/252))</f>
        <v/>
      </c>
      <c r="G2240" s="2" t="str">
        <f>IF(Table1[[#This Row],[Column4]]="","",(1+G2239)*(F2240)-1)</f>
        <v/>
      </c>
      <c r="H2240" s="1" t="str">
        <f>IF(Table1[[#This Row],[Column1]]="","",VLOOKUP(A2240,COPOMs!B:H,7)+prêmio_de_risco)</f>
        <v/>
      </c>
      <c r="I2240" s="3" t="str">
        <f>IF(Table1[[#This Row],[Tesouro Selic: Cenário 2]]="","",(H2240+1)^(1/252))</f>
        <v/>
      </c>
      <c r="J2240" s="2" t="str">
        <f>IF(Table1[[#This Row],[Column6]]="","",(1+J2239)*(I2240)-1)</f>
        <v/>
      </c>
      <c r="K2240" s="1" t="str">
        <f>IF(Table1[[#This Row],[Column1]]="","",VLOOKUP(A2240,COPOMs!B:K,10)+prêmio_de_risco)</f>
        <v/>
      </c>
      <c r="L2240" s="3" t="str">
        <f>IF(Table1[[#This Row],[Tesouro Selic: Cenário 3]]="","",(K2240+1)^(1/252))</f>
        <v/>
      </c>
      <c r="M2240" s="2" t="str">
        <f>IF(Table1[[#This Row],[Column8]]="","",(1+M2239)*(L2240)-1)</f>
        <v/>
      </c>
    </row>
    <row r="2241" spans="1:13" x14ac:dyDescent="0.25">
      <c r="A2241" s="15" t="str">
        <f t="shared" si="68"/>
        <v/>
      </c>
      <c r="B2241" s="25" t="str">
        <f t="shared" si="69"/>
        <v/>
      </c>
      <c r="C2241" s="3" t="str">
        <f>IF(Table1[[#This Row],[Tesouro Prefixado]]="","",(B2241+1)^(1/252))</f>
        <v/>
      </c>
      <c r="D2241" s="2" t="str">
        <f>IF(Table1[[#This Row],[Column2]]="","",(1+D2240)*(C2241)-1)</f>
        <v/>
      </c>
      <c r="E2241" s="1" t="str">
        <f>IF(Table1[[#This Row],[Column1]]="","",VLOOKUP(A2241,COPOMs!B:E,4)+prêmio_de_risco)</f>
        <v/>
      </c>
      <c r="F2241" s="3" t="str">
        <f>IF(Table1[[#This Row],[Tesouro Selic: Cenário 1]]="","",(E2241+1)^(1/252))</f>
        <v/>
      </c>
      <c r="G2241" s="2" t="str">
        <f>IF(Table1[[#This Row],[Column4]]="","",(1+G2240)*(F2241)-1)</f>
        <v/>
      </c>
      <c r="H2241" s="1" t="str">
        <f>IF(Table1[[#This Row],[Column1]]="","",VLOOKUP(A2241,COPOMs!B:H,7)+prêmio_de_risco)</f>
        <v/>
      </c>
      <c r="I2241" s="3" t="str">
        <f>IF(Table1[[#This Row],[Tesouro Selic: Cenário 2]]="","",(H2241+1)^(1/252))</f>
        <v/>
      </c>
      <c r="J2241" s="2" t="str">
        <f>IF(Table1[[#This Row],[Column6]]="","",(1+J2240)*(I2241)-1)</f>
        <v/>
      </c>
      <c r="K2241" s="1" t="str">
        <f>IF(Table1[[#This Row],[Column1]]="","",VLOOKUP(A2241,COPOMs!B:K,10)+prêmio_de_risco)</f>
        <v/>
      </c>
      <c r="L2241" s="3" t="str">
        <f>IF(Table1[[#This Row],[Tesouro Selic: Cenário 3]]="","",(K2241+1)^(1/252))</f>
        <v/>
      </c>
      <c r="M2241" s="2" t="str">
        <f>IF(Table1[[#This Row],[Column8]]="","",(1+M2240)*(L2241)-1)</f>
        <v/>
      </c>
    </row>
    <row r="2242" spans="1:13" x14ac:dyDescent="0.25">
      <c r="A2242" s="15" t="str">
        <f t="shared" si="68"/>
        <v/>
      </c>
      <c r="B2242" s="25" t="str">
        <f t="shared" si="69"/>
        <v/>
      </c>
      <c r="C2242" s="3" t="str">
        <f>IF(Table1[[#This Row],[Tesouro Prefixado]]="","",(B2242+1)^(1/252))</f>
        <v/>
      </c>
      <c r="D2242" s="2" t="str">
        <f>IF(Table1[[#This Row],[Column2]]="","",(1+D2241)*(C2242)-1)</f>
        <v/>
      </c>
      <c r="E2242" s="1" t="str">
        <f>IF(Table1[[#This Row],[Column1]]="","",VLOOKUP(A2242,COPOMs!B:E,4)+prêmio_de_risco)</f>
        <v/>
      </c>
      <c r="F2242" s="3" t="str">
        <f>IF(Table1[[#This Row],[Tesouro Selic: Cenário 1]]="","",(E2242+1)^(1/252))</f>
        <v/>
      </c>
      <c r="G2242" s="2" t="str">
        <f>IF(Table1[[#This Row],[Column4]]="","",(1+G2241)*(F2242)-1)</f>
        <v/>
      </c>
      <c r="H2242" s="1" t="str">
        <f>IF(Table1[[#This Row],[Column1]]="","",VLOOKUP(A2242,COPOMs!B:H,7)+prêmio_de_risco)</f>
        <v/>
      </c>
      <c r="I2242" s="3" t="str">
        <f>IF(Table1[[#This Row],[Tesouro Selic: Cenário 2]]="","",(H2242+1)^(1/252))</f>
        <v/>
      </c>
      <c r="J2242" s="2" t="str">
        <f>IF(Table1[[#This Row],[Column6]]="","",(1+J2241)*(I2242)-1)</f>
        <v/>
      </c>
      <c r="K2242" s="1" t="str">
        <f>IF(Table1[[#This Row],[Column1]]="","",VLOOKUP(A2242,COPOMs!B:K,10)+prêmio_de_risco)</f>
        <v/>
      </c>
      <c r="L2242" s="3" t="str">
        <f>IF(Table1[[#This Row],[Tesouro Selic: Cenário 3]]="","",(K2242+1)^(1/252))</f>
        <v/>
      </c>
      <c r="M2242" s="2" t="str">
        <f>IF(Table1[[#This Row],[Column8]]="","",(1+M2241)*(L2242)-1)</f>
        <v/>
      </c>
    </row>
    <row r="2243" spans="1:13" x14ac:dyDescent="0.25">
      <c r="A2243" s="15" t="str">
        <f t="shared" ref="A2243:A2306" si="70">IFERROR(IF(WORKDAY(A2242,1,feriados)&lt;=vencimento,WORKDAY(A2242,1,feriados),""),"")</f>
        <v/>
      </c>
      <c r="B2243" s="25" t="str">
        <f t="shared" ref="B2243:B2306" si="71">IF(A2243="","",taxa_pré)</f>
        <v/>
      </c>
      <c r="C2243" s="3" t="str">
        <f>IF(Table1[[#This Row],[Tesouro Prefixado]]="","",(B2243+1)^(1/252))</f>
        <v/>
      </c>
      <c r="D2243" s="2" t="str">
        <f>IF(Table1[[#This Row],[Column2]]="","",(1+D2242)*(C2243)-1)</f>
        <v/>
      </c>
      <c r="E2243" s="1" t="str">
        <f>IF(Table1[[#This Row],[Column1]]="","",VLOOKUP(A2243,COPOMs!B:E,4)+prêmio_de_risco)</f>
        <v/>
      </c>
      <c r="F2243" s="3" t="str">
        <f>IF(Table1[[#This Row],[Tesouro Selic: Cenário 1]]="","",(E2243+1)^(1/252))</f>
        <v/>
      </c>
      <c r="G2243" s="2" t="str">
        <f>IF(Table1[[#This Row],[Column4]]="","",(1+G2242)*(F2243)-1)</f>
        <v/>
      </c>
      <c r="H2243" s="1" t="str">
        <f>IF(Table1[[#This Row],[Column1]]="","",VLOOKUP(A2243,COPOMs!B:H,7)+prêmio_de_risco)</f>
        <v/>
      </c>
      <c r="I2243" s="3" t="str">
        <f>IF(Table1[[#This Row],[Tesouro Selic: Cenário 2]]="","",(H2243+1)^(1/252))</f>
        <v/>
      </c>
      <c r="J2243" s="2" t="str">
        <f>IF(Table1[[#This Row],[Column6]]="","",(1+J2242)*(I2243)-1)</f>
        <v/>
      </c>
      <c r="K2243" s="1" t="str">
        <f>IF(Table1[[#This Row],[Column1]]="","",VLOOKUP(A2243,COPOMs!B:K,10)+prêmio_de_risco)</f>
        <v/>
      </c>
      <c r="L2243" s="3" t="str">
        <f>IF(Table1[[#This Row],[Tesouro Selic: Cenário 3]]="","",(K2243+1)^(1/252))</f>
        <v/>
      </c>
      <c r="M2243" s="2" t="str">
        <f>IF(Table1[[#This Row],[Column8]]="","",(1+M2242)*(L2243)-1)</f>
        <v/>
      </c>
    </row>
    <row r="2244" spans="1:13" x14ac:dyDescent="0.25">
      <c r="A2244" s="15" t="str">
        <f t="shared" si="70"/>
        <v/>
      </c>
      <c r="B2244" s="25" t="str">
        <f t="shared" si="71"/>
        <v/>
      </c>
      <c r="C2244" s="3" t="str">
        <f>IF(Table1[[#This Row],[Tesouro Prefixado]]="","",(B2244+1)^(1/252))</f>
        <v/>
      </c>
      <c r="D2244" s="2" t="str">
        <f>IF(Table1[[#This Row],[Column2]]="","",(1+D2243)*(C2244)-1)</f>
        <v/>
      </c>
      <c r="E2244" s="1" t="str">
        <f>IF(Table1[[#This Row],[Column1]]="","",VLOOKUP(A2244,COPOMs!B:E,4)+prêmio_de_risco)</f>
        <v/>
      </c>
      <c r="F2244" s="3" t="str">
        <f>IF(Table1[[#This Row],[Tesouro Selic: Cenário 1]]="","",(E2244+1)^(1/252))</f>
        <v/>
      </c>
      <c r="G2244" s="2" t="str">
        <f>IF(Table1[[#This Row],[Column4]]="","",(1+G2243)*(F2244)-1)</f>
        <v/>
      </c>
      <c r="H2244" s="1" t="str">
        <f>IF(Table1[[#This Row],[Column1]]="","",VLOOKUP(A2244,COPOMs!B:H,7)+prêmio_de_risco)</f>
        <v/>
      </c>
      <c r="I2244" s="3" t="str">
        <f>IF(Table1[[#This Row],[Tesouro Selic: Cenário 2]]="","",(H2244+1)^(1/252))</f>
        <v/>
      </c>
      <c r="J2244" s="2" t="str">
        <f>IF(Table1[[#This Row],[Column6]]="","",(1+J2243)*(I2244)-1)</f>
        <v/>
      </c>
      <c r="K2244" s="1" t="str">
        <f>IF(Table1[[#This Row],[Column1]]="","",VLOOKUP(A2244,COPOMs!B:K,10)+prêmio_de_risco)</f>
        <v/>
      </c>
      <c r="L2244" s="3" t="str">
        <f>IF(Table1[[#This Row],[Tesouro Selic: Cenário 3]]="","",(K2244+1)^(1/252))</f>
        <v/>
      </c>
      <c r="M2244" s="2" t="str">
        <f>IF(Table1[[#This Row],[Column8]]="","",(1+M2243)*(L2244)-1)</f>
        <v/>
      </c>
    </row>
    <row r="2245" spans="1:13" x14ac:dyDescent="0.25">
      <c r="A2245" s="15" t="str">
        <f t="shared" si="70"/>
        <v/>
      </c>
      <c r="B2245" s="25" t="str">
        <f t="shared" si="71"/>
        <v/>
      </c>
      <c r="C2245" s="3" t="str">
        <f>IF(Table1[[#This Row],[Tesouro Prefixado]]="","",(B2245+1)^(1/252))</f>
        <v/>
      </c>
      <c r="D2245" s="2" t="str">
        <f>IF(Table1[[#This Row],[Column2]]="","",(1+D2244)*(C2245)-1)</f>
        <v/>
      </c>
      <c r="E2245" s="1" t="str">
        <f>IF(Table1[[#This Row],[Column1]]="","",VLOOKUP(A2245,COPOMs!B:E,4)+prêmio_de_risco)</f>
        <v/>
      </c>
      <c r="F2245" s="3" t="str">
        <f>IF(Table1[[#This Row],[Tesouro Selic: Cenário 1]]="","",(E2245+1)^(1/252))</f>
        <v/>
      </c>
      <c r="G2245" s="2" t="str">
        <f>IF(Table1[[#This Row],[Column4]]="","",(1+G2244)*(F2245)-1)</f>
        <v/>
      </c>
      <c r="H2245" s="1" t="str">
        <f>IF(Table1[[#This Row],[Column1]]="","",VLOOKUP(A2245,COPOMs!B:H,7)+prêmio_de_risco)</f>
        <v/>
      </c>
      <c r="I2245" s="3" t="str">
        <f>IF(Table1[[#This Row],[Tesouro Selic: Cenário 2]]="","",(H2245+1)^(1/252))</f>
        <v/>
      </c>
      <c r="J2245" s="2" t="str">
        <f>IF(Table1[[#This Row],[Column6]]="","",(1+J2244)*(I2245)-1)</f>
        <v/>
      </c>
      <c r="K2245" s="1" t="str">
        <f>IF(Table1[[#This Row],[Column1]]="","",VLOOKUP(A2245,COPOMs!B:K,10)+prêmio_de_risco)</f>
        <v/>
      </c>
      <c r="L2245" s="3" t="str">
        <f>IF(Table1[[#This Row],[Tesouro Selic: Cenário 3]]="","",(K2245+1)^(1/252))</f>
        <v/>
      </c>
      <c r="M2245" s="2" t="str">
        <f>IF(Table1[[#This Row],[Column8]]="","",(1+M2244)*(L2245)-1)</f>
        <v/>
      </c>
    </row>
    <row r="2246" spans="1:13" x14ac:dyDescent="0.25">
      <c r="A2246" s="15" t="str">
        <f t="shared" si="70"/>
        <v/>
      </c>
      <c r="B2246" s="25" t="str">
        <f t="shared" si="71"/>
        <v/>
      </c>
      <c r="C2246" s="3" t="str">
        <f>IF(Table1[[#This Row],[Tesouro Prefixado]]="","",(B2246+1)^(1/252))</f>
        <v/>
      </c>
      <c r="D2246" s="2" t="str">
        <f>IF(Table1[[#This Row],[Column2]]="","",(1+D2245)*(C2246)-1)</f>
        <v/>
      </c>
      <c r="E2246" s="1" t="str">
        <f>IF(Table1[[#This Row],[Column1]]="","",VLOOKUP(A2246,COPOMs!B:E,4)+prêmio_de_risco)</f>
        <v/>
      </c>
      <c r="F2246" s="3" t="str">
        <f>IF(Table1[[#This Row],[Tesouro Selic: Cenário 1]]="","",(E2246+1)^(1/252))</f>
        <v/>
      </c>
      <c r="G2246" s="2" t="str">
        <f>IF(Table1[[#This Row],[Column4]]="","",(1+G2245)*(F2246)-1)</f>
        <v/>
      </c>
      <c r="H2246" s="1" t="str">
        <f>IF(Table1[[#This Row],[Column1]]="","",VLOOKUP(A2246,COPOMs!B:H,7)+prêmio_de_risco)</f>
        <v/>
      </c>
      <c r="I2246" s="3" t="str">
        <f>IF(Table1[[#This Row],[Tesouro Selic: Cenário 2]]="","",(H2246+1)^(1/252))</f>
        <v/>
      </c>
      <c r="J2246" s="2" t="str">
        <f>IF(Table1[[#This Row],[Column6]]="","",(1+J2245)*(I2246)-1)</f>
        <v/>
      </c>
      <c r="K2246" s="1" t="str">
        <f>IF(Table1[[#This Row],[Column1]]="","",VLOOKUP(A2246,COPOMs!B:K,10)+prêmio_de_risco)</f>
        <v/>
      </c>
      <c r="L2246" s="3" t="str">
        <f>IF(Table1[[#This Row],[Tesouro Selic: Cenário 3]]="","",(K2246+1)^(1/252))</f>
        <v/>
      </c>
      <c r="M2246" s="2" t="str">
        <f>IF(Table1[[#This Row],[Column8]]="","",(1+M2245)*(L2246)-1)</f>
        <v/>
      </c>
    </row>
    <row r="2247" spans="1:13" x14ac:dyDescent="0.25">
      <c r="A2247" s="15" t="str">
        <f t="shared" si="70"/>
        <v/>
      </c>
      <c r="B2247" s="25" t="str">
        <f t="shared" si="71"/>
        <v/>
      </c>
      <c r="C2247" s="3" t="str">
        <f>IF(Table1[[#This Row],[Tesouro Prefixado]]="","",(B2247+1)^(1/252))</f>
        <v/>
      </c>
      <c r="D2247" s="2" t="str">
        <f>IF(Table1[[#This Row],[Column2]]="","",(1+D2246)*(C2247)-1)</f>
        <v/>
      </c>
      <c r="E2247" s="1" t="str">
        <f>IF(Table1[[#This Row],[Column1]]="","",VLOOKUP(A2247,COPOMs!B:E,4)+prêmio_de_risco)</f>
        <v/>
      </c>
      <c r="F2247" s="3" t="str">
        <f>IF(Table1[[#This Row],[Tesouro Selic: Cenário 1]]="","",(E2247+1)^(1/252))</f>
        <v/>
      </c>
      <c r="G2247" s="2" t="str">
        <f>IF(Table1[[#This Row],[Column4]]="","",(1+G2246)*(F2247)-1)</f>
        <v/>
      </c>
      <c r="H2247" s="1" t="str">
        <f>IF(Table1[[#This Row],[Column1]]="","",VLOOKUP(A2247,COPOMs!B:H,7)+prêmio_de_risco)</f>
        <v/>
      </c>
      <c r="I2247" s="3" t="str">
        <f>IF(Table1[[#This Row],[Tesouro Selic: Cenário 2]]="","",(H2247+1)^(1/252))</f>
        <v/>
      </c>
      <c r="J2247" s="2" t="str">
        <f>IF(Table1[[#This Row],[Column6]]="","",(1+J2246)*(I2247)-1)</f>
        <v/>
      </c>
      <c r="K2247" s="1" t="str">
        <f>IF(Table1[[#This Row],[Column1]]="","",VLOOKUP(A2247,COPOMs!B:K,10)+prêmio_de_risco)</f>
        <v/>
      </c>
      <c r="L2247" s="3" t="str">
        <f>IF(Table1[[#This Row],[Tesouro Selic: Cenário 3]]="","",(K2247+1)^(1/252))</f>
        <v/>
      </c>
      <c r="M2247" s="2" t="str">
        <f>IF(Table1[[#This Row],[Column8]]="","",(1+M2246)*(L2247)-1)</f>
        <v/>
      </c>
    </row>
    <row r="2248" spans="1:13" x14ac:dyDescent="0.25">
      <c r="A2248" s="15" t="str">
        <f t="shared" si="70"/>
        <v/>
      </c>
      <c r="B2248" s="25" t="str">
        <f t="shared" si="71"/>
        <v/>
      </c>
      <c r="C2248" s="3" t="str">
        <f>IF(Table1[[#This Row],[Tesouro Prefixado]]="","",(B2248+1)^(1/252))</f>
        <v/>
      </c>
      <c r="D2248" s="2" t="str">
        <f>IF(Table1[[#This Row],[Column2]]="","",(1+D2247)*(C2248)-1)</f>
        <v/>
      </c>
      <c r="E2248" s="1" t="str">
        <f>IF(Table1[[#This Row],[Column1]]="","",VLOOKUP(A2248,COPOMs!B:E,4)+prêmio_de_risco)</f>
        <v/>
      </c>
      <c r="F2248" s="3" t="str">
        <f>IF(Table1[[#This Row],[Tesouro Selic: Cenário 1]]="","",(E2248+1)^(1/252))</f>
        <v/>
      </c>
      <c r="G2248" s="2" t="str">
        <f>IF(Table1[[#This Row],[Column4]]="","",(1+G2247)*(F2248)-1)</f>
        <v/>
      </c>
      <c r="H2248" s="1" t="str">
        <f>IF(Table1[[#This Row],[Column1]]="","",VLOOKUP(A2248,COPOMs!B:H,7)+prêmio_de_risco)</f>
        <v/>
      </c>
      <c r="I2248" s="3" t="str">
        <f>IF(Table1[[#This Row],[Tesouro Selic: Cenário 2]]="","",(H2248+1)^(1/252))</f>
        <v/>
      </c>
      <c r="J2248" s="2" t="str">
        <f>IF(Table1[[#This Row],[Column6]]="","",(1+J2247)*(I2248)-1)</f>
        <v/>
      </c>
      <c r="K2248" s="1" t="str">
        <f>IF(Table1[[#This Row],[Column1]]="","",VLOOKUP(A2248,COPOMs!B:K,10)+prêmio_de_risco)</f>
        <v/>
      </c>
      <c r="L2248" s="3" t="str">
        <f>IF(Table1[[#This Row],[Tesouro Selic: Cenário 3]]="","",(K2248+1)^(1/252))</f>
        <v/>
      </c>
      <c r="M2248" s="2" t="str">
        <f>IF(Table1[[#This Row],[Column8]]="","",(1+M2247)*(L2248)-1)</f>
        <v/>
      </c>
    </row>
    <row r="2249" spans="1:13" x14ac:dyDescent="0.25">
      <c r="A2249" s="15" t="str">
        <f t="shared" si="70"/>
        <v/>
      </c>
      <c r="B2249" s="25" t="str">
        <f t="shared" si="71"/>
        <v/>
      </c>
      <c r="C2249" s="3" t="str">
        <f>IF(Table1[[#This Row],[Tesouro Prefixado]]="","",(B2249+1)^(1/252))</f>
        <v/>
      </c>
      <c r="D2249" s="2" t="str">
        <f>IF(Table1[[#This Row],[Column2]]="","",(1+D2248)*(C2249)-1)</f>
        <v/>
      </c>
      <c r="E2249" s="1" t="str">
        <f>IF(Table1[[#This Row],[Column1]]="","",VLOOKUP(A2249,COPOMs!B:E,4)+prêmio_de_risco)</f>
        <v/>
      </c>
      <c r="F2249" s="3" t="str">
        <f>IF(Table1[[#This Row],[Tesouro Selic: Cenário 1]]="","",(E2249+1)^(1/252))</f>
        <v/>
      </c>
      <c r="G2249" s="2" t="str">
        <f>IF(Table1[[#This Row],[Column4]]="","",(1+G2248)*(F2249)-1)</f>
        <v/>
      </c>
      <c r="H2249" s="1" t="str">
        <f>IF(Table1[[#This Row],[Column1]]="","",VLOOKUP(A2249,COPOMs!B:H,7)+prêmio_de_risco)</f>
        <v/>
      </c>
      <c r="I2249" s="3" t="str">
        <f>IF(Table1[[#This Row],[Tesouro Selic: Cenário 2]]="","",(H2249+1)^(1/252))</f>
        <v/>
      </c>
      <c r="J2249" s="2" t="str">
        <f>IF(Table1[[#This Row],[Column6]]="","",(1+J2248)*(I2249)-1)</f>
        <v/>
      </c>
      <c r="K2249" s="1" t="str">
        <f>IF(Table1[[#This Row],[Column1]]="","",VLOOKUP(A2249,COPOMs!B:K,10)+prêmio_de_risco)</f>
        <v/>
      </c>
      <c r="L2249" s="3" t="str">
        <f>IF(Table1[[#This Row],[Tesouro Selic: Cenário 3]]="","",(K2249+1)^(1/252))</f>
        <v/>
      </c>
      <c r="M2249" s="2" t="str">
        <f>IF(Table1[[#This Row],[Column8]]="","",(1+M2248)*(L2249)-1)</f>
        <v/>
      </c>
    </row>
    <row r="2250" spans="1:13" x14ac:dyDescent="0.25">
      <c r="A2250" s="15" t="str">
        <f t="shared" si="70"/>
        <v/>
      </c>
      <c r="B2250" s="25" t="str">
        <f t="shared" si="71"/>
        <v/>
      </c>
      <c r="C2250" s="3" t="str">
        <f>IF(Table1[[#This Row],[Tesouro Prefixado]]="","",(B2250+1)^(1/252))</f>
        <v/>
      </c>
      <c r="D2250" s="2" t="str">
        <f>IF(Table1[[#This Row],[Column2]]="","",(1+D2249)*(C2250)-1)</f>
        <v/>
      </c>
      <c r="E2250" s="1" t="str">
        <f>IF(Table1[[#This Row],[Column1]]="","",VLOOKUP(A2250,COPOMs!B:E,4)+prêmio_de_risco)</f>
        <v/>
      </c>
      <c r="F2250" s="3" t="str">
        <f>IF(Table1[[#This Row],[Tesouro Selic: Cenário 1]]="","",(E2250+1)^(1/252))</f>
        <v/>
      </c>
      <c r="G2250" s="2" t="str">
        <f>IF(Table1[[#This Row],[Column4]]="","",(1+G2249)*(F2250)-1)</f>
        <v/>
      </c>
      <c r="H2250" s="1" t="str">
        <f>IF(Table1[[#This Row],[Column1]]="","",VLOOKUP(A2250,COPOMs!B:H,7)+prêmio_de_risco)</f>
        <v/>
      </c>
      <c r="I2250" s="3" t="str">
        <f>IF(Table1[[#This Row],[Tesouro Selic: Cenário 2]]="","",(H2250+1)^(1/252))</f>
        <v/>
      </c>
      <c r="J2250" s="2" t="str">
        <f>IF(Table1[[#This Row],[Column6]]="","",(1+J2249)*(I2250)-1)</f>
        <v/>
      </c>
      <c r="K2250" s="1" t="str">
        <f>IF(Table1[[#This Row],[Column1]]="","",VLOOKUP(A2250,COPOMs!B:K,10)+prêmio_de_risco)</f>
        <v/>
      </c>
      <c r="L2250" s="3" t="str">
        <f>IF(Table1[[#This Row],[Tesouro Selic: Cenário 3]]="","",(K2250+1)^(1/252))</f>
        <v/>
      </c>
      <c r="M2250" s="2" t="str">
        <f>IF(Table1[[#This Row],[Column8]]="","",(1+M2249)*(L2250)-1)</f>
        <v/>
      </c>
    </row>
    <row r="2251" spans="1:13" x14ac:dyDescent="0.25">
      <c r="A2251" s="15" t="str">
        <f t="shared" si="70"/>
        <v/>
      </c>
      <c r="B2251" s="25" t="str">
        <f t="shared" si="71"/>
        <v/>
      </c>
      <c r="C2251" s="3" t="str">
        <f>IF(Table1[[#This Row],[Tesouro Prefixado]]="","",(B2251+1)^(1/252))</f>
        <v/>
      </c>
      <c r="D2251" s="2" t="str">
        <f>IF(Table1[[#This Row],[Column2]]="","",(1+D2250)*(C2251)-1)</f>
        <v/>
      </c>
      <c r="E2251" s="1" t="str">
        <f>IF(Table1[[#This Row],[Column1]]="","",VLOOKUP(A2251,COPOMs!B:E,4)+prêmio_de_risco)</f>
        <v/>
      </c>
      <c r="F2251" s="3" t="str">
        <f>IF(Table1[[#This Row],[Tesouro Selic: Cenário 1]]="","",(E2251+1)^(1/252))</f>
        <v/>
      </c>
      <c r="G2251" s="2" t="str">
        <f>IF(Table1[[#This Row],[Column4]]="","",(1+G2250)*(F2251)-1)</f>
        <v/>
      </c>
      <c r="H2251" s="1" t="str">
        <f>IF(Table1[[#This Row],[Column1]]="","",VLOOKUP(A2251,COPOMs!B:H,7)+prêmio_de_risco)</f>
        <v/>
      </c>
      <c r="I2251" s="3" t="str">
        <f>IF(Table1[[#This Row],[Tesouro Selic: Cenário 2]]="","",(H2251+1)^(1/252))</f>
        <v/>
      </c>
      <c r="J2251" s="2" t="str">
        <f>IF(Table1[[#This Row],[Column6]]="","",(1+J2250)*(I2251)-1)</f>
        <v/>
      </c>
      <c r="K2251" s="1" t="str">
        <f>IF(Table1[[#This Row],[Column1]]="","",VLOOKUP(A2251,COPOMs!B:K,10)+prêmio_de_risco)</f>
        <v/>
      </c>
      <c r="L2251" s="3" t="str">
        <f>IF(Table1[[#This Row],[Tesouro Selic: Cenário 3]]="","",(K2251+1)^(1/252))</f>
        <v/>
      </c>
      <c r="M2251" s="2" t="str">
        <f>IF(Table1[[#This Row],[Column8]]="","",(1+M2250)*(L2251)-1)</f>
        <v/>
      </c>
    </row>
    <row r="2252" spans="1:13" x14ac:dyDescent="0.25">
      <c r="A2252" s="15" t="str">
        <f t="shared" si="70"/>
        <v/>
      </c>
      <c r="B2252" s="25" t="str">
        <f t="shared" si="71"/>
        <v/>
      </c>
      <c r="C2252" s="3" t="str">
        <f>IF(Table1[[#This Row],[Tesouro Prefixado]]="","",(B2252+1)^(1/252))</f>
        <v/>
      </c>
      <c r="D2252" s="2" t="str">
        <f>IF(Table1[[#This Row],[Column2]]="","",(1+D2251)*(C2252)-1)</f>
        <v/>
      </c>
      <c r="E2252" s="1" t="str">
        <f>IF(Table1[[#This Row],[Column1]]="","",VLOOKUP(A2252,COPOMs!B:E,4)+prêmio_de_risco)</f>
        <v/>
      </c>
      <c r="F2252" s="3" t="str">
        <f>IF(Table1[[#This Row],[Tesouro Selic: Cenário 1]]="","",(E2252+1)^(1/252))</f>
        <v/>
      </c>
      <c r="G2252" s="2" t="str">
        <f>IF(Table1[[#This Row],[Column4]]="","",(1+G2251)*(F2252)-1)</f>
        <v/>
      </c>
      <c r="H2252" s="1" t="str">
        <f>IF(Table1[[#This Row],[Column1]]="","",VLOOKUP(A2252,COPOMs!B:H,7)+prêmio_de_risco)</f>
        <v/>
      </c>
      <c r="I2252" s="3" t="str">
        <f>IF(Table1[[#This Row],[Tesouro Selic: Cenário 2]]="","",(H2252+1)^(1/252))</f>
        <v/>
      </c>
      <c r="J2252" s="2" t="str">
        <f>IF(Table1[[#This Row],[Column6]]="","",(1+J2251)*(I2252)-1)</f>
        <v/>
      </c>
      <c r="K2252" s="1" t="str">
        <f>IF(Table1[[#This Row],[Column1]]="","",VLOOKUP(A2252,COPOMs!B:K,10)+prêmio_de_risco)</f>
        <v/>
      </c>
      <c r="L2252" s="3" t="str">
        <f>IF(Table1[[#This Row],[Tesouro Selic: Cenário 3]]="","",(K2252+1)^(1/252))</f>
        <v/>
      </c>
      <c r="M2252" s="2" t="str">
        <f>IF(Table1[[#This Row],[Column8]]="","",(1+M2251)*(L2252)-1)</f>
        <v/>
      </c>
    </row>
    <row r="2253" spans="1:13" x14ac:dyDescent="0.25">
      <c r="A2253" s="15" t="str">
        <f t="shared" si="70"/>
        <v/>
      </c>
      <c r="B2253" s="25" t="str">
        <f t="shared" si="71"/>
        <v/>
      </c>
      <c r="C2253" s="3" t="str">
        <f>IF(Table1[[#This Row],[Tesouro Prefixado]]="","",(B2253+1)^(1/252))</f>
        <v/>
      </c>
      <c r="D2253" s="2" t="str">
        <f>IF(Table1[[#This Row],[Column2]]="","",(1+D2252)*(C2253)-1)</f>
        <v/>
      </c>
      <c r="E2253" s="1" t="str">
        <f>IF(Table1[[#This Row],[Column1]]="","",VLOOKUP(A2253,COPOMs!B:E,4)+prêmio_de_risco)</f>
        <v/>
      </c>
      <c r="F2253" s="3" t="str">
        <f>IF(Table1[[#This Row],[Tesouro Selic: Cenário 1]]="","",(E2253+1)^(1/252))</f>
        <v/>
      </c>
      <c r="G2253" s="2" t="str">
        <f>IF(Table1[[#This Row],[Column4]]="","",(1+G2252)*(F2253)-1)</f>
        <v/>
      </c>
      <c r="H2253" s="1" t="str">
        <f>IF(Table1[[#This Row],[Column1]]="","",VLOOKUP(A2253,COPOMs!B:H,7)+prêmio_de_risco)</f>
        <v/>
      </c>
      <c r="I2253" s="3" t="str">
        <f>IF(Table1[[#This Row],[Tesouro Selic: Cenário 2]]="","",(H2253+1)^(1/252))</f>
        <v/>
      </c>
      <c r="J2253" s="2" t="str">
        <f>IF(Table1[[#This Row],[Column6]]="","",(1+J2252)*(I2253)-1)</f>
        <v/>
      </c>
      <c r="K2253" s="1" t="str">
        <f>IF(Table1[[#This Row],[Column1]]="","",VLOOKUP(A2253,COPOMs!B:K,10)+prêmio_de_risco)</f>
        <v/>
      </c>
      <c r="L2253" s="3" t="str">
        <f>IF(Table1[[#This Row],[Tesouro Selic: Cenário 3]]="","",(K2253+1)^(1/252))</f>
        <v/>
      </c>
      <c r="M2253" s="2" t="str">
        <f>IF(Table1[[#This Row],[Column8]]="","",(1+M2252)*(L2253)-1)</f>
        <v/>
      </c>
    </row>
    <row r="2254" spans="1:13" x14ac:dyDescent="0.25">
      <c r="A2254" s="15" t="str">
        <f t="shared" si="70"/>
        <v/>
      </c>
      <c r="B2254" s="25" t="str">
        <f t="shared" si="71"/>
        <v/>
      </c>
      <c r="C2254" s="3" t="str">
        <f>IF(Table1[[#This Row],[Tesouro Prefixado]]="","",(B2254+1)^(1/252))</f>
        <v/>
      </c>
      <c r="D2254" s="2" t="str">
        <f>IF(Table1[[#This Row],[Column2]]="","",(1+D2253)*(C2254)-1)</f>
        <v/>
      </c>
      <c r="E2254" s="1" t="str">
        <f>IF(Table1[[#This Row],[Column1]]="","",VLOOKUP(A2254,COPOMs!B:E,4)+prêmio_de_risco)</f>
        <v/>
      </c>
      <c r="F2254" s="3" t="str">
        <f>IF(Table1[[#This Row],[Tesouro Selic: Cenário 1]]="","",(E2254+1)^(1/252))</f>
        <v/>
      </c>
      <c r="G2254" s="2" t="str">
        <f>IF(Table1[[#This Row],[Column4]]="","",(1+G2253)*(F2254)-1)</f>
        <v/>
      </c>
      <c r="H2254" s="1" t="str">
        <f>IF(Table1[[#This Row],[Column1]]="","",VLOOKUP(A2254,COPOMs!B:H,7)+prêmio_de_risco)</f>
        <v/>
      </c>
      <c r="I2254" s="3" t="str">
        <f>IF(Table1[[#This Row],[Tesouro Selic: Cenário 2]]="","",(H2254+1)^(1/252))</f>
        <v/>
      </c>
      <c r="J2254" s="2" t="str">
        <f>IF(Table1[[#This Row],[Column6]]="","",(1+J2253)*(I2254)-1)</f>
        <v/>
      </c>
      <c r="K2254" s="1" t="str">
        <f>IF(Table1[[#This Row],[Column1]]="","",VLOOKUP(A2254,COPOMs!B:K,10)+prêmio_de_risco)</f>
        <v/>
      </c>
      <c r="L2254" s="3" t="str">
        <f>IF(Table1[[#This Row],[Tesouro Selic: Cenário 3]]="","",(K2254+1)^(1/252))</f>
        <v/>
      </c>
      <c r="M2254" s="2" t="str">
        <f>IF(Table1[[#This Row],[Column8]]="","",(1+M2253)*(L2254)-1)</f>
        <v/>
      </c>
    </row>
    <row r="2255" spans="1:13" x14ac:dyDescent="0.25">
      <c r="A2255" s="15" t="str">
        <f t="shared" si="70"/>
        <v/>
      </c>
      <c r="B2255" s="25" t="str">
        <f t="shared" si="71"/>
        <v/>
      </c>
      <c r="C2255" s="3" t="str">
        <f>IF(Table1[[#This Row],[Tesouro Prefixado]]="","",(B2255+1)^(1/252))</f>
        <v/>
      </c>
      <c r="D2255" s="2" t="str">
        <f>IF(Table1[[#This Row],[Column2]]="","",(1+D2254)*(C2255)-1)</f>
        <v/>
      </c>
      <c r="E2255" s="1" t="str">
        <f>IF(Table1[[#This Row],[Column1]]="","",VLOOKUP(A2255,COPOMs!B:E,4)+prêmio_de_risco)</f>
        <v/>
      </c>
      <c r="F2255" s="3" t="str">
        <f>IF(Table1[[#This Row],[Tesouro Selic: Cenário 1]]="","",(E2255+1)^(1/252))</f>
        <v/>
      </c>
      <c r="G2255" s="2" t="str">
        <f>IF(Table1[[#This Row],[Column4]]="","",(1+G2254)*(F2255)-1)</f>
        <v/>
      </c>
      <c r="H2255" s="1" t="str">
        <f>IF(Table1[[#This Row],[Column1]]="","",VLOOKUP(A2255,COPOMs!B:H,7)+prêmio_de_risco)</f>
        <v/>
      </c>
      <c r="I2255" s="3" t="str">
        <f>IF(Table1[[#This Row],[Tesouro Selic: Cenário 2]]="","",(H2255+1)^(1/252))</f>
        <v/>
      </c>
      <c r="J2255" s="2" t="str">
        <f>IF(Table1[[#This Row],[Column6]]="","",(1+J2254)*(I2255)-1)</f>
        <v/>
      </c>
      <c r="K2255" s="1" t="str">
        <f>IF(Table1[[#This Row],[Column1]]="","",VLOOKUP(A2255,COPOMs!B:K,10)+prêmio_de_risco)</f>
        <v/>
      </c>
      <c r="L2255" s="3" t="str">
        <f>IF(Table1[[#This Row],[Tesouro Selic: Cenário 3]]="","",(K2255+1)^(1/252))</f>
        <v/>
      </c>
      <c r="M2255" s="2" t="str">
        <f>IF(Table1[[#This Row],[Column8]]="","",(1+M2254)*(L2255)-1)</f>
        <v/>
      </c>
    </row>
    <row r="2256" spans="1:13" x14ac:dyDescent="0.25">
      <c r="A2256" s="15" t="str">
        <f t="shared" si="70"/>
        <v/>
      </c>
      <c r="B2256" s="25" t="str">
        <f t="shared" si="71"/>
        <v/>
      </c>
      <c r="C2256" s="3" t="str">
        <f>IF(Table1[[#This Row],[Tesouro Prefixado]]="","",(B2256+1)^(1/252))</f>
        <v/>
      </c>
      <c r="D2256" s="2" t="str">
        <f>IF(Table1[[#This Row],[Column2]]="","",(1+D2255)*(C2256)-1)</f>
        <v/>
      </c>
      <c r="E2256" s="1" t="str">
        <f>IF(Table1[[#This Row],[Column1]]="","",VLOOKUP(A2256,COPOMs!B:E,4)+prêmio_de_risco)</f>
        <v/>
      </c>
      <c r="F2256" s="3" t="str">
        <f>IF(Table1[[#This Row],[Tesouro Selic: Cenário 1]]="","",(E2256+1)^(1/252))</f>
        <v/>
      </c>
      <c r="G2256" s="2" t="str">
        <f>IF(Table1[[#This Row],[Column4]]="","",(1+G2255)*(F2256)-1)</f>
        <v/>
      </c>
      <c r="H2256" s="1" t="str">
        <f>IF(Table1[[#This Row],[Column1]]="","",VLOOKUP(A2256,COPOMs!B:H,7)+prêmio_de_risco)</f>
        <v/>
      </c>
      <c r="I2256" s="3" t="str">
        <f>IF(Table1[[#This Row],[Tesouro Selic: Cenário 2]]="","",(H2256+1)^(1/252))</f>
        <v/>
      </c>
      <c r="J2256" s="2" t="str">
        <f>IF(Table1[[#This Row],[Column6]]="","",(1+J2255)*(I2256)-1)</f>
        <v/>
      </c>
      <c r="K2256" s="1" t="str">
        <f>IF(Table1[[#This Row],[Column1]]="","",VLOOKUP(A2256,COPOMs!B:K,10)+prêmio_de_risco)</f>
        <v/>
      </c>
      <c r="L2256" s="3" t="str">
        <f>IF(Table1[[#This Row],[Tesouro Selic: Cenário 3]]="","",(K2256+1)^(1/252))</f>
        <v/>
      </c>
      <c r="M2256" s="2" t="str">
        <f>IF(Table1[[#This Row],[Column8]]="","",(1+M2255)*(L2256)-1)</f>
        <v/>
      </c>
    </row>
    <row r="2257" spans="1:13" x14ac:dyDescent="0.25">
      <c r="A2257" s="15" t="str">
        <f t="shared" si="70"/>
        <v/>
      </c>
      <c r="B2257" s="25" t="str">
        <f t="shared" si="71"/>
        <v/>
      </c>
      <c r="C2257" s="3" t="str">
        <f>IF(Table1[[#This Row],[Tesouro Prefixado]]="","",(B2257+1)^(1/252))</f>
        <v/>
      </c>
      <c r="D2257" s="2" t="str">
        <f>IF(Table1[[#This Row],[Column2]]="","",(1+D2256)*(C2257)-1)</f>
        <v/>
      </c>
      <c r="E2257" s="1" t="str">
        <f>IF(Table1[[#This Row],[Column1]]="","",VLOOKUP(A2257,COPOMs!B:E,4)+prêmio_de_risco)</f>
        <v/>
      </c>
      <c r="F2257" s="3" t="str">
        <f>IF(Table1[[#This Row],[Tesouro Selic: Cenário 1]]="","",(E2257+1)^(1/252))</f>
        <v/>
      </c>
      <c r="G2257" s="2" t="str">
        <f>IF(Table1[[#This Row],[Column4]]="","",(1+G2256)*(F2257)-1)</f>
        <v/>
      </c>
      <c r="H2257" s="1" t="str">
        <f>IF(Table1[[#This Row],[Column1]]="","",VLOOKUP(A2257,COPOMs!B:H,7)+prêmio_de_risco)</f>
        <v/>
      </c>
      <c r="I2257" s="3" t="str">
        <f>IF(Table1[[#This Row],[Tesouro Selic: Cenário 2]]="","",(H2257+1)^(1/252))</f>
        <v/>
      </c>
      <c r="J2257" s="2" t="str">
        <f>IF(Table1[[#This Row],[Column6]]="","",(1+J2256)*(I2257)-1)</f>
        <v/>
      </c>
      <c r="K2257" s="1" t="str">
        <f>IF(Table1[[#This Row],[Column1]]="","",VLOOKUP(A2257,COPOMs!B:K,10)+prêmio_de_risco)</f>
        <v/>
      </c>
      <c r="L2257" s="3" t="str">
        <f>IF(Table1[[#This Row],[Tesouro Selic: Cenário 3]]="","",(K2257+1)^(1/252))</f>
        <v/>
      </c>
      <c r="M2257" s="2" t="str">
        <f>IF(Table1[[#This Row],[Column8]]="","",(1+M2256)*(L2257)-1)</f>
        <v/>
      </c>
    </row>
    <row r="2258" spans="1:13" x14ac:dyDescent="0.25">
      <c r="A2258" s="15" t="str">
        <f t="shared" si="70"/>
        <v/>
      </c>
      <c r="B2258" s="25" t="str">
        <f t="shared" si="71"/>
        <v/>
      </c>
      <c r="C2258" s="3" t="str">
        <f>IF(Table1[[#This Row],[Tesouro Prefixado]]="","",(B2258+1)^(1/252))</f>
        <v/>
      </c>
      <c r="D2258" s="2" t="str">
        <f>IF(Table1[[#This Row],[Column2]]="","",(1+D2257)*(C2258)-1)</f>
        <v/>
      </c>
      <c r="E2258" s="1" t="str">
        <f>IF(Table1[[#This Row],[Column1]]="","",VLOOKUP(A2258,COPOMs!B:E,4)+prêmio_de_risco)</f>
        <v/>
      </c>
      <c r="F2258" s="3" t="str">
        <f>IF(Table1[[#This Row],[Tesouro Selic: Cenário 1]]="","",(E2258+1)^(1/252))</f>
        <v/>
      </c>
      <c r="G2258" s="2" t="str">
        <f>IF(Table1[[#This Row],[Column4]]="","",(1+G2257)*(F2258)-1)</f>
        <v/>
      </c>
      <c r="H2258" s="1" t="str">
        <f>IF(Table1[[#This Row],[Column1]]="","",VLOOKUP(A2258,COPOMs!B:H,7)+prêmio_de_risco)</f>
        <v/>
      </c>
      <c r="I2258" s="3" t="str">
        <f>IF(Table1[[#This Row],[Tesouro Selic: Cenário 2]]="","",(H2258+1)^(1/252))</f>
        <v/>
      </c>
      <c r="J2258" s="2" t="str">
        <f>IF(Table1[[#This Row],[Column6]]="","",(1+J2257)*(I2258)-1)</f>
        <v/>
      </c>
      <c r="K2258" s="1" t="str">
        <f>IF(Table1[[#This Row],[Column1]]="","",VLOOKUP(A2258,COPOMs!B:K,10)+prêmio_de_risco)</f>
        <v/>
      </c>
      <c r="L2258" s="3" t="str">
        <f>IF(Table1[[#This Row],[Tesouro Selic: Cenário 3]]="","",(K2258+1)^(1/252))</f>
        <v/>
      </c>
      <c r="M2258" s="2" t="str">
        <f>IF(Table1[[#This Row],[Column8]]="","",(1+M2257)*(L2258)-1)</f>
        <v/>
      </c>
    </row>
    <row r="2259" spans="1:13" x14ac:dyDescent="0.25">
      <c r="A2259" s="15" t="str">
        <f t="shared" si="70"/>
        <v/>
      </c>
      <c r="B2259" s="25" t="str">
        <f t="shared" si="71"/>
        <v/>
      </c>
      <c r="C2259" s="3" t="str">
        <f>IF(Table1[[#This Row],[Tesouro Prefixado]]="","",(B2259+1)^(1/252))</f>
        <v/>
      </c>
      <c r="D2259" s="2" t="str">
        <f>IF(Table1[[#This Row],[Column2]]="","",(1+D2258)*(C2259)-1)</f>
        <v/>
      </c>
      <c r="E2259" s="1" t="str">
        <f>IF(Table1[[#This Row],[Column1]]="","",VLOOKUP(A2259,COPOMs!B:E,4)+prêmio_de_risco)</f>
        <v/>
      </c>
      <c r="F2259" s="3" t="str">
        <f>IF(Table1[[#This Row],[Tesouro Selic: Cenário 1]]="","",(E2259+1)^(1/252))</f>
        <v/>
      </c>
      <c r="G2259" s="2" t="str">
        <f>IF(Table1[[#This Row],[Column4]]="","",(1+G2258)*(F2259)-1)</f>
        <v/>
      </c>
      <c r="H2259" s="1" t="str">
        <f>IF(Table1[[#This Row],[Column1]]="","",VLOOKUP(A2259,COPOMs!B:H,7)+prêmio_de_risco)</f>
        <v/>
      </c>
      <c r="I2259" s="3" t="str">
        <f>IF(Table1[[#This Row],[Tesouro Selic: Cenário 2]]="","",(H2259+1)^(1/252))</f>
        <v/>
      </c>
      <c r="J2259" s="2" t="str">
        <f>IF(Table1[[#This Row],[Column6]]="","",(1+J2258)*(I2259)-1)</f>
        <v/>
      </c>
      <c r="K2259" s="1" t="str">
        <f>IF(Table1[[#This Row],[Column1]]="","",VLOOKUP(A2259,COPOMs!B:K,10)+prêmio_de_risco)</f>
        <v/>
      </c>
      <c r="L2259" s="3" t="str">
        <f>IF(Table1[[#This Row],[Tesouro Selic: Cenário 3]]="","",(K2259+1)^(1/252))</f>
        <v/>
      </c>
      <c r="M2259" s="2" t="str">
        <f>IF(Table1[[#This Row],[Column8]]="","",(1+M2258)*(L2259)-1)</f>
        <v/>
      </c>
    </row>
    <row r="2260" spans="1:13" x14ac:dyDescent="0.25">
      <c r="A2260" s="15" t="str">
        <f t="shared" si="70"/>
        <v/>
      </c>
      <c r="B2260" s="25" t="str">
        <f t="shared" si="71"/>
        <v/>
      </c>
      <c r="C2260" s="3" t="str">
        <f>IF(Table1[[#This Row],[Tesouro Prefixado]]="","",(B2260+1)^(1/252))</f>
        <v/>
      </c>
      <c r="D2260" s="2" t="str">
        <f>IF(Table1[[#This Row],[Column2]]="","",(1+D2259)*(C2260)-1)</f>
        <v/>
      </c>
      <c r="E2260" s="1" t="str">
        <f>IF(Table1[[#This Row],[Column1]]="","",VLOOKUP(A2260,COPOMs!B:E,4)+prêmio_de_risco)</f>
        <v/>
      </c>
      <c r="F2260" s="3" t="str">
        <f>IF(Table1[[#This Row],[Tesouro Selic: Cenário 1]]="","",(E2260+1)^(1/252))</f>
        <v/>
      </c>
      <c r="G2260" s="2" t="str">
        <f>IF(Table1[[#This Row],[Column4]]="","",(1+G2259)*(F2260)-1)</f>
        <v/>
      </c>
      <c r="H2260" s="1" t="str">
        <f>IF(Table1[[#This Row],[Column1]]="","",VLOOKUP(A2260,COPOMs!B:H,7)+prêmio_de_risco)</f>
        <v/>
      </c>
      <c r="I2260" s="3" t="str">
        <f>IF(Table1[[#This Row],[Tesouro Selic: Cenário 2]]="","",(H2260+1)^(1/252))</f>
        <v/>
      </c>
      <c r="J2260" s="2" t="str">
        <f>IF(Table1[[#This Row],[Column6]]="","",(1+J2259)*(I2260)-1)</f>
        <v/>
      </c>
      <c r="K2260" s="1" t="str">
        <f>IF(Table1[[#This Row],[Column1]]="","",VLOOKUP(A2260,COPOMs!B:K,10)+prêmio_de_risco)</f>
        <v/>
      </c>
      <c r="L2260" s="3" t="str">
        <f>IF(Table1[[#This Row],[Tesouro Selic: Cenário 3]]="","",(K2260+1)^(1/252))</f>
        <v/>
      </c>
      <c r="M2260" s="2" t="str">
        <f>IF(Table1[[#This Row],[Column8]]="","",(1+M2259)*(L2260)-1)</f>
        <v/>
      </c>
    </row>
    <row r="2261" spans="1:13" x14ac:dyDescent="0.25">
      <c r="A2261" s="15" t="str">
        <f t="shared" si="70"/>
        <v/>
      </c>
      <c r="B2261" s="25" t="str">
        <f t="shared" si="71"/>
        <v/>
      </c>
      <c r="C2261" s="3" t="str">
        <f>IF(Table1[[#This Row],[Tesouro Prefixado]]="","",(B2261+1)^(1/252))</f>
        <v/>
      </c>
      <c r="D2261" s="2" t="str">
        <f>IF(Table1[[#This Row],[Column2]]="","",(1+D2260)*(C2261)-1)</f>
        <v/>
      </c>
      <c r="E2261" s="1" t="str">
        <f>IF(Table1[[#This Row],[Column1]]="","",VLOOKUP(A2261,COPOMs!B:E,4)+prêmio_de_risco)</f>
        <v/>
      </c>
      <c r="F2261" s="3" t="str">
        <f>IF(Table1[[#This Row],[Tesouro Selic: Cenário 1]]="","",(E2261+1)^(1/252))</f>
        <v/>
      </c>
      <c r="G2261" s="2" t="str">
        <f>IF(Table1[[#This Row],[Column4]]="","",(1+G2260)*(F2261)-1)</f>
        <v/>
      </c>
      <c r="H2261" s="1" t="str">
        <f>IF(Table1[[#This Row],[Column1]]="","",VLOOKUP(A2261,COPOMs!B:H,7)+prêmio_de_risco)</f>
        <v/>
      </c>
      <c r="I2261" s="3" t="str">
        <f>IF(Table1[[#This Row],[Tesouro Selic: Cenário 2]]="","",(H2261+1)^(1/252))</f>
        <v/>
      </c>
      <c r="J2261" s="2" t="str">
        <f>IF(Table1[[#This Row],[Column6]]="","",(1+J2260)*(I2261)-1)</f>
        <v/>
      </c>
      <c r="K2261" s="1" t="str">
        <f>IF(Table1[[#This Row],[Column1]]="","",VLOOKUP(A2261,COPOMs!B:K,10)+prêmio_de_risco)</f>
        <v/>
      </c>
      <c r="L2261" s="3" t="str">
        <f>IF(Table1[[#This Row],[Tesouro Selic: Cenário 3]]="","",(K2261+1)^(1/252))</f>
        <v/>
      </c>
      <c r="M2261" s="2" t="str">
        <f>IF(Table1[[#This Row],[Column8]]="","",(1+M2260)*(L2261)-1)</f>
        <v/>
      </c>
    </row>
    <row r="2262" spans="1:13" x14ac:dyDescent="0.25">
      <c r="A2262" s="15" t="str">
        <f t="shared" si="70"/>
        <v/>
      </c>
      <c r="B2262" s="25" t="str">
        <f t="shared" si="71"/>
        <v/>
      </c>
      <c r="C2262" s="3" t="str">
        <f>IF(Table1[[#This Row],[Tesouro Prefixado]]="","",(B2262+1)^(1/252))</f>
        <v/>
      </c>
      <c r="D2262" s="2" t="str">
        <f>IF(Table1[[#This Row],[Column2]]="","",(1+D2261)*(C2262)-1)</f>
        <v/>
      </c>
      <c r="E2262" s="1" t="str">
        <f>IF(Table1[[#This Row],[Column1]]="","",VLOOKUP(A2262,COPOMs!B:E,4)+prêmio_de_risco)</f>
        <v/>
      </c>
      <c r="F2262" s="3" t="str">
        <f>IF(Table1[[#This Row],[Tesouro Selic: Cenário 1]]="","",(E2262+1)^(1/252))</f>
        <v/>
      </c>
      <c r="G2262" s="2" t="str">
        <f>IF(Table1[[#This Row],[Column4]]="","",(1+G2261)*(F2262)-1)</f>
        <v/>
      </c>
      <c r="H2262" s="1" t="str">
        <f>IF(Table1[[#This Row],[Column1]]="","",VLOOKUP(A2262,COPOMs!B:H,7)+prêmio_de_risco)</f>
        <v/>
      </c>
      <c r="I2262" s="3" t="str">
        <f>IF(Table1[[#This Row],[Tesouro Selic: Cenário 2]]="","",(H2262+1)^(1/252))</f>
        <v/>
      </c>
      <c r="J2262" s="2" t="str">
        <f>IF(Table1[[#This Row],[Column6]]="","",(1+J2261)*(I2262)-1)</f>
        <v/>
      </c>
      <c r="K2262" s="1" t="str">
        <f>IF(Table1[[#This Row],[Column1]]="","",VLOOKUP(A2262,COPOMs!B:K,10)+prêmio_de_risco)</f>
        <v/>
      </c>
      <c r="L2262" s="3" t="str">
        <f>IF(Table1[[#This Row],[Tesouro Selic: Cenário 3]]="","",(K2262+1)^(1/252))</f>
        <v/>
      </c>
      <c r="M2262" s="2" t="str">
        <f>IF(Table1[[#This Row],[Column8]]="","",(1+M2261)*(L2262)-1)</f>
        <v/>
      </c>
    </row>
    <row r="2263" spans="1:13" x14ac:dyDescent="0.25">
      <c r="A2263" s="15" t="str">
        <f t="shared" si="70"/>
        <v/>
      </c>
      <c r="B2263" s="25" t="str">
        <f t="shared" si="71"/>
        <v/>
      </c>
      <c r="C2263" s="3" t="str">
        <f>IF(Table1[[#This Row],[Tesouro Prefixado]]="","",(B2263+1)^(1/252))</f>
        <v/>
      </c>
      <c r="D2263" s="2" t="str">
        <f>IF(Table1[[#This Row],[Column2]]="","",(1+D2262)*(C2263)-1)</f>
        <v/>
      </c>
      <c r="E2263" s="1" t="str">
        <f>IF(Table1[[#This Row],[Column1]]="","",VLOOKUP(A2263,COPOMs!B:E,4)+prêmio_de_risco)</f>
        <v/>
      </c>
      <c r="F2263" s="3" t="str">
        <f>IF(Table1[[#This Row],[Tesouro Selic: Cenário 1]]="","",(E2263+1)^(1/252))</f>
        <v/>
      </c>
      <c r="G2263" s="2" t="str">
        <f>IF(Table1[[#This Row],[Column4]]="","",(1+G2262)*(F2263)-1)</f>
        <v/>
      </c>
      <c r="H2263" s="1" t="str">
        <f>IF(Table1[[#This Row],[Column1]]="","",VLOOKUP(A2263,COPOMs!B:H,7)+prêmio_de_risco)</f>
        <v/>
      </c>
      <c r="I2263" s="3" t="str">
        <f>IF(Table1[[#This Row],[Tesouro Selic: Cenário 2]]="","",(H2263+1)^(1/252))</f>
        <v/>
      </c>
      <c r="J2263" s="2" t="str">
        <f>IF(Table1[[#This Row],[Column6]]="","",(1+J2262)*(I2263)-1)</f>
        <v/>
      </c>
      <c r="K2263" s="1" t="str">
        <f>IF(Table1[[#This Row],[Column1]]="","",VLOOKUP(A2263,COPOMs!B:K,10)+prêmio_de_risco)</f>
        <v/>
      </c>
      <c r="L2263" s="3" t="str">
        <f>IF(Table1[[#This Row],[Tesouro Selic: Cenário 3]]="","",(K2263+1)^(1/252))</f>
        <v/>
      </c>
      <c r="M2263" s="2" t="str">
        <f>IF(Table1[[#This Row],[Column8]]="","",(1+M2262)*(L2263)-1)</f>
        <v/>
      </c>
    </row>
    <row r="2264" spans="1:13" x14ac:dyDescent="0.25">
      <c r="A2264" s="15" t="str">
        <f t="shared" si="70"/>
        <v/>
      </c>
      <c r="B2264" s="25" t="str">
        <f t="shared" si="71"/>
        <v/>
      </c>
      <c r="C2264" s="3" t="str">
        <f>IF(Table1[[#This Row],[Tesouro Prefixado]]="","",(B2264+1)^(1/252))</f>
        <v/>
      </c>
      <c r="D2264" s="2" t="str">
        <f>IF(Table1[[#This Row],[Column2]]="","",(1+D2263)*(C2264)-1)</f>
        <v/>
      </c>
      <c r="E2264" s="1" t="str">
        <f>IF(Table1[[#This Row],[Column1]]="","",VLOOKUP(A2264,COPOMs!B:E,4)+prêmio_de_risco)</f>
        <v/>
      </c>
      <c r="F2264" s="3" t="str">
        <f>IF(Table1[[#This Row],[Tesouro Selic: Cenário 1]]="","",(E2264+1)^(1/252))</f>
        <v/>
      </c>
      <c r="G2264" s="2" t="str">
        <f>IF(Table1[[#This Row],[Column4]]="","",(1+G2263)*(F2264)-1)</f>
        <v/>
      </c>
      <c r="H2264" s="1" t="str">
        <f>IF(Table1[[#This Row],[Column1]]="","",VLOOKUP(A2264,COPOMs!B:H,7)+prêmio_de_risco)</f>
        <v/>
      </c>
      <c r="I2264" s="3" t="str">
        <f>IF(Table1[[#This Row],[Tesouro Selic: Cenário 2]]="","",(H2264+1)^(1/252))</f>
        <v/>
      </c>
      <c r="J2264" s="2" t="str">
        <f>IF(Table1[[#This Row],[Column6]]="","",(1+J2263)*(I2264)-1)</f>
        <v/>
      </c>
      <c r="K2264" s="1" t="str">
        <f>IF(Table1[[#This Row],[Column1]]="","",VLOOKUP(A2264,COPOMs!B:K,10)+prêmio_de_risco)</f>
        <v/>
      </c>
      <c r="L2264" s="3" t="str">
        <f>IF(Table1[[#This Row],[Tesouro Selic: Cenário 3]]="","",(K2264+1)^(1/252))</f>
        <v/>
      </c>
      <c r="M2264" s="2" t="str">
        <f>IF(Table1[[#This Row],[Column8]]="","",(1+M2263)*(L2264)-1)</f>
        <v/>
      </c>
    </row>
    <row r="2265" spans="1:13" x14ac:dyDescent="0.25">
      <c r="A2265" s="15" t="str">
        <f t="shared" si="70"/>
        <v/>
      </c>
      <c r="B2265" s="25" t="str">
        <f t="shared" si="71"/>
        <v/>
      </c>
      <c r="C2265" s="3" t="str">
        <f>IF(Table1[[#This Row],[Tesouro Prefixado]]="","",(B2265+1)^(1/252))</f>
        <v/>
      </c>
      <c r="D2265" s="2" t="str">
        <f>IF(Table1[[#This Row],[Column2]]="","",(1+D2264)*(C2265)-1)</f>
        <v/>
      </c>
      <c r="E2265" s="1" t="str">
        <f>IF(Table1[[#This Row],[Column1]]="","",VLOOKUP(A2265,COPOMs!B:E,4)+prêmio_de_risco)</f>
        <v/>
      </c>
      <c r="F2265" s="3" t="str">
        <f>IF(Table1[[#This Row],[Tesouro Selic: Cenário 1]]="","",(E2265+1)^(1/252))</f>
        <v/>
      </c>
      <c r="G2265" s="2" t="str">
        <f>IF(Table1[[#This Row],[Column4]]="","",(1+G2264)*(F2265)-1)</f>
        <v/>
      </c>
      <c r="H2265" s="1" t="str">
        <f>IF(Table1[[#This Row],[Column1]]="","",VLOOKUP(A2265,COPOMs!B:H,7)+prêmio_de_risco)</f>
        <v/>
      </c>
      <c r="I2265" s="3" t="str">
        <f>IF(Table1[[#This Row],[Tesouro Selic: Cenário 2]]="","",(H2265+1)^(1/252))</f>
        <v/>
      </c>
      <c r="J2265" s="2" t="str">
        <f>IF(Table1[[#This Row],[Column6]]="","",(1+J2264)*(I2265)-1)</f>
        <v/>
      </c>
      <c r="K2265" s="1" t="str">
        <f>IF(Table1[[#This Row],[Column1]]="","",VLOOKUP(A2265,COPOMs!B:K,10)+prêmio_de_risco)</f>
        <v/>
      </c>
      <c r="L2265" s="3" t="str">
        <f>IF(Table1[[#This Row],[Tesouro Selic: Cenário 3]]="","",(K2265+1)^(1/252))</f>
        <v/>
      </c>
      <c r="M2265" s="2" t="str">
        <f>IF(Table1[[#This Row],[Column8]]="","",(1+M2264)*(L2265)-1)</f>
        <v/>
      </c>
    </row>
    <row r="2266" spans="1:13" x14ac:dyDescent="0.25">
      <c r="A2266" s="15" t="str">
        <f t="shared" si="70"/>
        <v/>
      </c>
      <c r="B2266" s="25" t="str">
        <f t="shared" si="71"/>
        <v/>
      </c>
      <c r="C2266" s="3" t="str">
        <f>IF(Table1[[#This Row],[Tesouro Prefixado]]="","",(B2266+1)^(1/252))</f>
        <v/>
      </c>
      <c r="D2266" s="2" t="str">
        <f>IF(Table1[[#This Row],[Column2]]="","",(1+D2265)*(C2266)-1)</f>
        <v/>
      </c>
      <c r="E2266" s="1" t="str">
        <f>IF(Table1[[#This Row],[Column1]]="","",VLOOKUP(A2266,COPOMs!B:E,4)+prêmio_de_risco)</f>
        <v/>
      </c>
      <c r="F2266" s="3" t="str">
        <f>IF(Table1[[#This Row],[Tesouro Selic: Cenário 1]]="","",(E2266+1)^(1/252))</f>
        <v/>
      </c>
      <c r="G2266" s="2" t="str">
        <f>IF(Table1[[#This Row],[Column4]]="","",(1+G2265)*(F2266)-1)</f>
        <v/>
      </c>
      <c r="H2266" s="1" t="str">
        <f>IF(Table1[[#This Row],[Column1]]="","",VLOOKUP(A2266,COPOMs!B:H,7)+prêmio_de_risco)</f>
        <v/>
      </c>
      <c r="I2266" s="3" t="str">
        <f>IF(Table1[[#This Row],[Tesouro Selic: Cenário 2]]="","",(H2266+1)^(1/252))</f>
        <v/>
      </c>
      <c r="J2266" s="2" t="str">
        <f>IF(Table1[[#This Row],[Column6]]="","",(1+J2265)*(I2266)-1)</f>
        <v/>
      </c>
      <c r="K2266" s="1" t="str">
        <f>IF(Table1[[#This Row],[Column1]]="","",VLOOKUP(A2266,COPOMs!B:K,10)+prêmio_de_risco)</f>
        <v/>
      </c>
      <c r="L2266" s="3" t="str">
        <f>IF(Table1[[#This Row],[Tesouro Selic: Cenário 3]]="","",(K2266+1)^(1/252))</f>
        <v/>
      </c>
      <c r="M2266" s="2" t="str">
        <f>IF(Table1[[#This Row],[Column8]]="","",(1+M2265)*(L2266)-1)</f>
        <v/>
      </c>
    </row>
    <row r="2267" spans="1:13" x14ac:dyDescent="0.25">
      <c r="A2267" s="15" t="str">
        <f t="shared" si="70"/>
        <v/>
      </c>
      <c r="B2267" s="25" t="str">
        <f t="shared" si="71"/>
        <v/>
      </c>
      <c r="C2267" s="3" t="str">
        <f>IF(Table1[[#This Row],[Tesouro Prefixado]]="","",(B2267+1)^(1/252))</f>
        <v/>
      </c>
      <c r="D2267" s="2" t="str">
        <f>IF(Table1[[#This Row],[Column2]]="","",(1+D2266)*(C2267)-1)</f>
        <v/>
      </c>
      <c r="E2267" s="1" t="str">
        <f>IF(Table1[[#This Row],[Column1]]="","",VLOOKUP(A2267,COPOMs!B:E,4)+prêmio_de_risco)</f>
        <v/>
      </c>
      <c r="F2267" s="3" t="str">
        <f>IF(Table1[[#This Row],[Tesouro Selic: Cenário 1]]="","",(E2267+1)^(1/252))</f>
        <v/>
      </c>
      <c r="G2267" s="2" t="str">
        <f>IF(Table1[[#This Row],[Column4]]="","",(1+G2266)*(F2267)-1)</f>
        <v/>
      </c>
      <c r="H2267" s="1" t="str">
        <f>IF(Table1[[#This Row],[Column1]]="","",VLOOKUP(A2267,COPOMs!B:H,7)+prêmio_de_risco)</f>
        <v/>
      </c>
      <c r="I2267" s="3" t="str">
        <f>IF(Table1[[#This Row],[Tesouro Selic: Cenário 2]]="","",(H2267+1)^(1/252))</f>
        <v/>
      </c>
      <c r="J2267" s="2" t="str">
        <f>IF(Table1[[#This Row],[Column6]]="","",(1+J2266)*(I2267)-1)</f>
        <v/>
      </c>
      <c r="K2267" s="1" t="str">
        <f>IF(Table1[[#This Row],[Column1]]="","",VLOOKUP(A2267,COPOMs!B:K,10)+prêmio_de_risco)</f>
        <v/>
      </c>
      <c r="L2267" s="3" t="str">
        <f>IF(Table1[[#This Row],[Tesouro Selic: Cenário 3]]="","",(K2267+1)^(1/252))</f>
        <v/>
      </c>
      <c r="M2267" s="2" t="str">
        <f>IF(Table1[[#This Row],[Column8]]="","",(1+M2266)*(L2267)-1)</f>
        <v/>
      </c>
    </row>
    <row r="2268" spans="1:13" x14ac:dyDescent="0.25">
      <c r="A2268" s="15" t="str">
        <f t="shared" si="70"/>
        <v/>
      </c>
      <c r="B2268" s="25" t="str">
        <f t="shared" si="71"/>
        <v/>
      </c>
      <c r="C2268" s="3" t="str">
        <f>IF(Table1[[#This Row],[Tesouro Prefixado]]="","",(B2268+1)^(1/252))</f>
        <v/>
      </c>
      <c r="D2268" s="2" t="str">
        <f>IF(Table1[[#This Row],[Column2]]="","",(1+D2267)*(C2268)-1)</f>
        <v/>
      </c>
      <c r="E2268" s="1" t="str">
        <f>IF(Table1[[#This Row],[Column1]]="","",VLOOKUP(A2268,COPOMs!B:E,4)+prêmio_de_risco)</f>
        <v/>
      </c>
      <c r="F2268" s="3" t="str">
        <f>IF(Table1[[#This Row],[Tesouro Selic: Cenário 1]]="","",(E2268+1)^(1/252))</f>
        <v/>
      </c>
      <c r="G2268" s="2" t="str">
        <f>IF(Table1[[#This Row],[Column4]]="","",(1+G2267)*(F2268)-1)</f>
        <v/>
      </c>
      <c r="H2268" s="1" t="str">
        <f>IF(Table1[[#This Row],[Column1]]="","",VLOOKUP(A2268,COPOMs!B:H,7)+prêmio_de_risco)</f>
        <v/>
      </c>
      <c r="I2268" s="3" t="str">
        <f>IF(Table1[[#This Row],[Tesouro Selic: Cenário 2]]="","",(H2268+1)^(1/252))</f>
        <v/>
      </c>
      <c r="J2268" s="2" t="str">
        <f>IF(Table1[[#This Row],[Column6]]="","",(1+J2267)*(I2268)-1)</f>
        <v/>
      </c>
      <c r="K2268" s="1" t="str">
        <f>IF(Table1[[#This Row],[Column1]]="","",VLOOKUP(A2268,COPOMs!B:K,10)+prêmio_de_risco)</f>
        <v/>
      </c>
      <c r="L2268" s="3" t="str">
        <f>IF(Table1[[#This Row],[Tesouro Selic: Cenário 3]]="","",(K2268+1)^(1/252))</f>
        <v/>
      </c>
      <c r="M2268" s="2" t="str">
        <f>IF(Table1[[#This Row],[Column8]]="","",(1+M2267)*(L2268)-1)</f>
        <v/>
      </c>
    </row>
    <row r="2269" spans="1:13" x14ac:dyDescent="0.25">
      <c r="A2269" s="15" t="str">
        <f t="shared" si="70"/>
        <v/>
      </c>
      <c r="B2269" s="25" t="str">
        <f t="shared" si="71"/>
        <v/>
      </c>
      <c r="C2269" s="3" t="str">
        <f>IF(Table1[[#This Row],[Tesouro Prefixado]]="","",(B2269+1)^(1/252))</f>
        <v/>
      </c>
      <c r="D2269" s="2" t="str">
        <f>IF(Table1[[#This Row],[Column2]]="","",(1+D2268)*(C2269)-1)</f>
        <v/>
      </c>
      <c r="E2269" s="1" t="str">
        <f>IF(Table1[[#This Row],[Column1]]="","",VLOOKUP(A2269,COPOMs!B:E,4)+prêmio_de_risco)</f>
        <v/>
      </c>
      <c r="F2269" s="3" t="str">
        <f>IF(Table1[[#This Row],[Tesouro Selic: Cenário 1]]="","",(E2269+1)^(1/252))</f>
        <v/>
      </c>
      <c r="G2269" s="2" t="str">
        <f>IF(Table1[[#This Row],[Column4]]="","",(1+G2268)*(F2269)-1)</f>
        <v/>
      </c>
      <c r="H2269" s="1" t="str">
        <f>IF(Table1[[#This Row],[Column1]]="","",VLOOKUP(A2269,COPOMs!B:H,7)+prêmio_de_risco)</f>
        <v/>
      </c>
      <c r="I2269" s="3" t="str">
        <f>IF(Table1[[#This Row],[Tesouro Selic: Cenário 2]]="","",(H2269+1)^(1/252))</f>
        <v/>
      </c>
      <c r="J2269" s="2" t="str">
        <f>IF(Table1[[#This Row],[Column6]]="","",(1+J2268)*(I2269)-1)</f>
        <v/>
      </c>
      <c r="K2269" s="1" t="str">
        <f>IF(Table1[[#This Row],[Column1]]="","",VLOOKUP(A2269,COPOMs!B:K,10)+prêmio_de_risco)</f>
        <v/>
      </c>
      <c r="L2269" s="3" t="str">
        <f>IF(Table1[[#This Row],[Tesouro Selic: Cenário 3]]="","",(K2269+1)^(1/252))</f>
        <v/>
      </c>
      <c r="M2269" s="2" t="str">
        <f>IF(Table1[[#This Row],[Column8]]="","",(1+M2268)*(L2269)-1)</f>
        <v/>
      </c>
    </row>
    <row r="2270" spans="1:13" x14ac:dyDescent="0.25">
      <c r="A2270" s="15" t="str">
        <f t="shared" si="70"/>
        <v/>
      </c>
      <c r="B2270" s="25" t="str">
        <f t="shared" si="71"/>
        <v/>
      </c>
      <c r="C2270" s="3" t="str">
        <f>IF(Table1[[#This Row],[Tesouro Prefixado]]="","",(B2270+1)^(1/252))</f>
        <v/>
      </c>
      <c r="D2270" s="2" t="str">
        <f>IF(Table1[[#This Row],[Column2]]="","",(1+D2269)*(C2270)-1)</f>
        <v/>
      </c>
      <c r="E2270" s="1" t="str">
        <f>IF(Table1[[#This Row],[Column1]]="","",VLOOKUP(A2270,COPOMs!B:E,4)+prêmio_de_risco)</f>
        <v/>
      </c>
      <c r="F2270" s="3" t="str">
        <f>IF(Table1[[#This Row],[Tesouro Selic: Cenário 1]]="","",(E2270+1)^(1/252))</f>
        <v/>
      </c>
      <c r="G2270" s="2" t="str">
        <f>IF(Table1[[#This Row],[Column4]]="","",(1+G2269)*(F2270)-1)</f>
        <v/>
      </c>
      <c r="H2270" s="1" t="str">
        <f>IF(Table1[[#This Row],[Column1]]="","",VLOOKUP(A2270,COPOMs!B:H,7)+prêmio_de_risco)</f>
        <v/>
      </c>
      <c r="I2270" s="3" t="str">
        <f>IF(Table1[[#This Row],[Tesouro Selic: Cenário 2]]="","",(H2270+1)^(1/252))</f>
        <v/>
      </c>
      <c r="J2270" s="2" t="str">
        <f>IF(Table1[[#This Row],[Column6]]="","",(1+J2269)*(I2270)-1)</f>
        <v/>
      </c>
      <c r="K2270" s="1" t="str">
        <f>IF(Table1[[#This Row],[Column1]]="","",VLOOKUP(A2270,COPOMs!B:K,10)+prêmio_de_risco)</f>
        <v/>
      </c>
      <c r="L2270" s="3" t="str">
        <f>IF(Table1[[#This Row],[Tesouro Selic: Cenário 3]]="","",(K2270+1)^(1/252))</f>
        <v/>
      </c>
      <c r="M2270" s="2" t="str">
        <f>IF(Table1[[#This Row],[Column8]]="","",(1+M2269)*(L2270)-1)</f>
        <v/>
      </c>
    </row>
    <row r="2271" spans="1:13" x14ac:dyDescent="0.25">
      <c r="A2271" s="15" t="str">
        <f t="shared" si="70"/>
        <v/>
      </c>
      <c r="B2271" s="25" t="str">
        <f t="shared" si="71"/>
        <v/>
      </c>
      <c r="C2271" s="3" t="str">
        <f>IF(Table1[[#This Row],[Tesouro Prefixado]]="","",(B2271+1)^(1/252))</f>
        <v/>
      </c>
      <c r="D2271" s="2" t="str">
        <f>IF(Table1[[#This Row],[Column2]]="","",(1+D2270)*(C2271)-1)</f>
        <v/>
      </c>
      <c r="E2271" s="1" t="str">
        <f>IF(Table1[[#This Row],[Column1]]="","",VLOOKUP(A2271,COPOMs!B:E,4)+prêmio_de_risco)</f>
        <v/>
      </c>
      <c r="F2271" s="3" t="str">
        <f>IF(Table1[[#This Row],[Tesouro Selic: Cenário 1]]="","",(E2271+1)^(1/252))</f>
        <v/>
      </c>
      <c r="G2271" s="2" t="str">
        <f>IF(Table1[[#This Row],[Column4]]="","",(1+G2270)*(F2271)-1)</f>
        <v/>
      </c>
      <c r="H2271" s="1" t="str">
        <f>IF(Table1[[#This Row],[Column1]]="","",VLOOKUP(A2271,COPOMs!B:H,7)+prêmio_de_risco)</f>
        <v/>
      </c>
      <c r="I2271" s="3" t="str">
        <f>IF(Table1[[#This Row],[Tesouro Selic: Cenário 2]]="","",(H2271+1)^(1/252))</f>
        <v/>
      </c>
      <c r="J2271" s="2" t="str">
        <f>IF(Table1[[#This Row],[Column6]]="","",(1+J2270)*(I2271)-1)</f>
        <v/>
      </c>
      <c r="K2271" s="1" t="str">
        <f>IF(Table1[[#This Row],[Column1]]="","",VLOOKUP(A2271,COPOMs!B:K,10)+prêmio_de_risco)</f>
        <v/>
      </c>
      <c r="L2271" s="3" t="str">
        <f>IF(Table1[[#This Row],[Tesouro Selic: Cenário 3]]="","",(K2271+1)^(1/252))</f>
        <v/>
      </c>
      <c r="M2271" s="2" t="str">
        <f>IF(Table1[[#This Row],[Column8]]="","",(1+M2270)*(L2271)-1)</f>
        <v/>
      </c>
    </row>
    <row r="2272" spans="1:13" x14ac:dyDescent="0.25">
      <c r="A2272" s="15" t="str">
        <f t="shared" si="70"/>
        <v/>
      </c>
      <c r="B2272" s="25" t="str">
        <f t="shared" si="71"/>
        <v/>
      </c>
      <c r="C2272" s="3" t="str">
        <f>IF(Table1[[#This Row],[Tesouro Prefixado]]="","",(B2272+1)^(1/252))</f>
        <v/>
      </c>
      <c r="D2272" s="2" t="str">
        <f>IF(Table1[[#This Row],[Column2]]="","",(1+D2271)*(C2272)-1)</f>
        <v/>
      </c>
      <c r="E2272" s="1" t="str">
        <f>IF(Table1[[#This Row],[Column1]]="","",VLOOKUP(A2272,COPOMs!B:E,4)+prêmio_de_risco)</f>
        <v/>
      </c>
      <c r="F2272" s="3" t="str">
        <f>IF(Table1[[#This Row],[Tesouro Selic: Cenário 1]]="","",(E2272+1)^(1/252))</f>
        <v/>
      </c>
      <c r="G2272" s="2" t="str">
        <f>IF(Table1[[#This Row],[Column4]]="","",(1+G2271)*(F2272)-1)</f>
        <v/>
      </c>
      <c r="H2272" s="1" t="str">
        <f>IF(Table1[[#This Row],[Column1]]="","",VLOOKUP(A2272,COPOMs!B:H,7)+prêmio_de_risco)</f>
        <v/>
      </c>
      <c r="I2272" s="3" t="str">
        <f>IF(Table1[[#This Row],[Tesouro Selic: Cenário 2]]="","",(H2272+1)^(1/252))</f>
        <v/>
      </c>
      <c r="J2272" s="2" t="str">
        <f>IF(Table1[[#This Row],[Column6]]="","",(1+J2271)*(I2272)-1)</f>
        <v/>
      </c>
      <c r="K2272" s="1" t="str">
        <f>IF(Table1[[#This Row],[Column1]]="","",VLOOKUP(A2272,COPOMs!B:K,10)+prêmio_de_risco)</f>
        <v/>
      </c>
      <c r="L2272" s="3" t="str">
        <f>IF(Table1[[#This Row],[Tesouro Selic: Cenário 3]]="","",(K2272+1)^(1/252))</f>
        <v/>
      </c>
      <c r="M2272" s="2" t="str">
        <f>IF(Table1[[#This Row],[Column8]]="","",(1+M2271)*(L2272)-1)</f>
        <v/>
      </c>
    </row>
    <row r="2273" spans="1:13" x14ac:dyDescent="0.25">
      <c r="A2273" s="15" t="str">
        <f t="shared" si="70"/>
        <v/>
      </c>
      <c r="B2273" s="25" t="str">
        <f t="shared" si="71"/>
        <v/>
      </c>
      <c r="C2273" s="3" t="str">
        <f>IF(Table1[[#This Row],[Tesouro Prefixado]]="","",(B2273+1)^(1/252))</f>
        <v/>
      </c>
      <c r="D2273" s="2" t="str">
        <f>IF(Table1[[#This Row],[Column2]]="","",(1+D2272)*(C2273)-1)</f>
        <v/>
      </c>
      <c r="E2273" s="1" t="str">
        <f>IF(Table1[[#This Row],[Column1]]="","",VLOOKUP(A2273,COPOMs!B:E,4)+prêmio_de_risco)</f>
        <v/>
      </c>
      <c r="F2273" s="3" t="str">
        <f>IF(Table1[[#This Row],[Tesouro Selic: Cenário 1]]="","",(E2273+1)^(1/252))</f>
        <v/>
      </c>
      <c r="G2273" s="2" t="str">
        <f>IF(Table1[[#This Row],[Column4]]="","",(1+G2272)*(F2273)-1)</f>
        <v/>
      </c>
      <c r="H2273" s="1" t="str">
        <f>IF(Table1[[#This Row],[Column1]]="","",VLOOKUP(A2273,COPOMs!B:H,7)+prêmio_de_risco)</f>
        <v/>
      </c>
      <c r="I2273" s="3" t="str">
        <f>IF(Table1[[#This Row],[Tesouro Selic: Cenário 2]]="","",(H2273+1)^(1/252))</f>
        <v/>
      </c>
      <c r="J2273" s="2" t="str">
        <f>IF(Table1[[#This Row],[Column6]]="","",(1+J2272)*(I2273)-1)</f>
        <v/>
      </c>
      <c r="K2273" s="1" t="str">
        <f>IF(Table1[[#This Row],[Column1]]="","",VLOOKUP(A2273,COPOMs!B:K,10)+prêmio_de_risco)</f>
        <v/>
      </c>
      <c r="L2273" s="3" t="str">
        <f>IF(Table1[[#This Row],[Tesouro Selic: Cenário 3]]="","",(K2273+1)^(1/252))</f>
        <v/>
      </c>
      <c r="M2273" s="2" t="str">
        <f>IF(Table1[[#This Row],[Column8]]="","",(1+M2272)*(L2273)-1)</f>
        <v/>
      </c>
    </row>
    <row r="2274" spans="1:13" x14ac:dyDescent="0.25">
      <c r="A2274" s="15" t="str">
        <f t="shared" si="70"/>
        <v/>
      </c>
      <c r="B2274" s="25" t="str">
        <f t="shared" si="71"/>
        <v/>
      </c>
      <c r="C2274" s="3" t="str">
        <f>IF(Table1[[#This Row],[Tesouro Prefixado]]="","",(B2274+1)^(1/252))</f>
        <v/>
      </c>
      <c r="D2274" s="2" t="str">
        <f>IF(Table1[[#This Row],[Column2]]="","",(1+D2273)*(C2274)-1)</f>
        <v/>
      </c>
      <c r="E2274" s="1" t="str">
        <f>IF(Table1[[#This Row],[Column1]]="","",VLOOKUP(A2274,COPOMs!B:E,4)+prêmio_de_risco)</f>
        <v/>
      </c>
      <c r="F2274" s="3" t="str">
        <f>IF(Table1[[#This Row],[Tesouro Selic: Cenário 1]]="","",(E2274+1)^(1/252))</f>
        <v/>
      </c>
      <c r="G2274" s="2" t="str">
        <f>IF(Table1[[#This Row],[Column4]]="","",(1+G2273)*(F2274)-1)</f>
        <v/>
      </c>
      <c r="H2274" s="1" t="str">
        <f>IF(Table1[[#This Row],[Column1]]="","",VLOOKUP(A2274,COPOMs!B:H,7)+prêmio_de_risco)</f>
        <v/>
      </c>
      <c r="I2274" s="3" t="str">
        <f>IF(Table1[[#This Row],[Tesouro Selic: Cenário 2]]="","",(H2274+1)^(1/252))</f>
        <v/>
      </c>
      <c r="J2274" s="2" t="str">
        <f>IF(Table1[[#This Row],[Column6]]="","",(1+J2273)*(I2274)-1)</f>
        <v/>
      </c>
      <c r="K2274" s="1" t="str">
        <f>IF(Table1[[#This Row],[Column1]]="","",VLOOKUP(A2274,COPOMs!B:K,10)+prêmio_de_risco)</f>
        <v/>
      </c>
      <c r="L2274" s="3" t="str">
        <f>IF(Table1[[#This Row],[Tesouro Selic: Cenário 3]]="","",(K2274+1)^(1/252))</f>
        <v/>
      </c>
      <c r="M2274" s="2" t="str">
        <f>IF(Table1[[#This Row],[Column8]]="","",(1+M2273)*(L2274)-1)</f>
        <v/>
      </c>
    </row>
    <row r="2275" spans="1:13" x14ac:dyDescent="0.25">
      <c r="A2275" s="15" t="str">
        <f t="shared" si="70"/>
        <v/>
      </c>
      <c r="B2275" s="25" t="str">
        <f t="shared" si="71"/>
        <v/>
      </c>
      <c r="C2275" s="3" t="str">
        <f>IF(Table1[[#This Row],[Tesouro Prefixado]]="","",(B2275+1)^(1/252))</f>
        <v/>
      </c>
      <c r="D2275" s="2" t="str">
        <f>IF(Table1[[#This Row],[Column2]]="","",(1+D2274)*(C2275)-1)</f>
        <v/>
      </c>
      <c r="E2275" s="1" t="str">
        <f>IF(Table1[[#This Row],[Column1]]="","",VLOOKUP(A2275,COPOMs!B:E,4)+prêmio_de_risco)</f>
        <v/>
      </c>
      <c r="F2275" s="3" t="str">
        <f>IF(Table1[[#This Row],[Tesouro Selic: Cenário 1]]="","",(E2275+1)^(1/252))</f>
        <v/>
      </c>
      <c r="G2275" s="2" t="str">
        <f>IF(Table1[[#This Row],[Column4]]="","",(1+G2274)*(F2275)-1)</f>
        <v/>
      </c>
      <c r="H2275" s="1" t="str">
        <f>IF(Table1[[#This Row],[Column1]]="","",VLOOKUP(A2275,COPOMs!B:H,7)+prêmio_de_risco)</f>
        <v/>
      </c>
      <c r="I2275" s="3" t="str">
        <f>IF(Table1[[#This Row],[Tesouro Selic: Cenário 2]]="","",(H2275+1)^(1/252))</f>
        <v/>
      </c>
      <c r="J2275" s="2" t="str">
        <f>IF(Table1[[#This Row],[Column6]]="","",(1+J2274)*(I2275)-1)</f>
        <v/>
      </c>
      <c r="K2275" s="1" t="str">
        <f>IF(Table1[[#This Row],[Column1]]="","",VLOOKUP(A2275,COPOMs!B:K,10)+prêmio_de_risco)</f>
        <v/>
      </c>
      <c r="L2275" s="3" t="str">
        <f>IF(Table1[[#This Row],[Tesouro Selic: Cenário 3]]="","",(K2275+1)^(1/252))</f>
        <v/>
      </c>
      <c r="M2275" s="2" t="str">
        <f>IF(Table1[[#This Row],[Column8]]="","",(1+M2274)*(L2275)-1)</f>
        <v/>
      </c>
    </row>
    <row r="2276" spans="1:13" x14ac:dyDescent="0.25">
      <c r="A2276" s="15" t="str">
        <f t="shared" si="70"/>
        <v/>
      </c>
      <c r="B2276" s="25" t="str">
        <f t="shared" si="71"/>
        <v/>
      </c>
      <c r="C2276" s="3" t="str">
        <f>IF(Table1[[#This Row],[Tesouro Prefixado]]="","",(B2276+1)^(1/252))</f>
        <v/>
      </c>
      <c r="D2276" s="2" t="str">
        <f>IF(Table1[[#This Row],[Column2]]="","",(1+D2275)*(C2276)-1)</f>
        <v/>
      </c>
      <c r="E2276" s="1" t="str">
        <f>IF(Table1[[#This Row],[Column1]]="","",VLOOKUP(A2276,COPOMs!B:E,4)+prêmio_de_risco)</f>
        <v/>
      </c>
      <c r="F2276" s="3" t="str">
        <f>IF(Table1[[#This Row],[Tesouro Selic: Cenário 1]]="","",(E2276+1)^(1/252))</f>
        <v/>
      </c>
      <c r="G2276" s="2" t="str">
        <f>IF(Table1[[#This Row],[Column4]]="","",(1+G2275)*(F2276)-1)</f>
        <v/>
      </c>
      <c r="H2276" s="1" t="str">
        <f>IF(Table1[[#This Row],[Column1]]="","",VLOOKUP(A2276,COPOMs!B:H,7)+prêmio_de_risco)</f>
        <v/>
      </c>
      <c r="I2276" s="3" t="str">
        <f>IF(Table1[[#This Row],[Tesouro Selic: Cenário 2]]="","",(H2276+1)^(1/252))</f>
        <v/>
      </c>
      <c r="J2276" s="2" t="str">
        <f>IF(Table1[[#This Row],[Column6]]="","",(1+J2275)*(I2276)-1)</f>
        <v/>
      </c>
      <c r="K2276" s="1" t="str">
        <f>IF(Table1[[#This Row],[Column1]]="","",VLOOKUP(A2276,COPOMs!B:K,10)+prêmio_de_risco)</f>
        <v/>
      </c>
      <c r="L2276" s="3" t="str">
        <f>IF(Table1[[#This Row],[Tesouro Selic: Cenário 3]]="","",(K2276+1)^(1/252))</f>
        <v/>
      </c>
      <c r="M2276" s="2" t="str">
        <f>IF(Table1[[#This Row],[Column8]]="","",(1+M2275)*(L2276)-1)</f>
        <v/>
      </c>
    </row>
    <row r="2277" spans="1:13" x14ac:dyDescent="0.25">
      <c r="A2277" s="15" t="str">
        <f t="shared" si="70"/>
        <v/>
      </c>
      <c r="B2277" s="25" t="str">
        <f t="shared" si="71"/>
        <v/>
      </c>
      <c r="C2277" s="3" t="str">
        <f>IF(Table1[[#This Row],[Tesouro Prefixado]]="","",(B2277+1)^(1/252))</f>
        <v/>
      </c>
      <c r="D2277" s="2" t="str">
        <f>IF(Table1[[#This Row],[Column2]]="","",(1+D2276)*(C2277)-1)</f>
        <v/>
      </c>
      <c r="E2277" s="1" t="str">
        <f>IF(Table1[[#This Row],[Column1]]="","",VLOOKUP(A2277,COPOMs!B:E,4)+prêmio_de_risco)</f>
        <v/>
      </c>
      <c r="F2277" s="3" t="str">
        <f>IF(Table1[[#This Row],[Tesouro Selic: Cenário 1]]="","",(E2277+1)^(1/252))</f>
        <v/>
      </c>
      <c r="G2277" s="2" t="str">
        <f>IF(Table1[[#This Row],[Column4]]="","",(1+G2276)*(F2277)-1)</f>
        <v/>
      </c>
      <c r="H2277" s="1" t="str">
        <f>IF(Table1[[#This Row],[Column1]]="","",VLOOKUP(A2277,COPOMs!B:H,7)+prêmio_de_risco)</f>
        <v/>
      </c>
      <c r="I2277" s="3" t="str">
        <f>IF(Table1[[#This Row],[Tesouro Selic: Cenário 2]]="","",(H2277+1)^(1/252))</f>
        <v/>
      </c>
      <c r="J2277" s="2" t="str">
        <f>IF(Table1[[#This Row],[Column6]]="","",(1+J2276)*(I2277)-1)</f>
        <v/>
      </c>
      <c r="K2277" s="1" t="str">
        <f>IF(Table1[[#This Row],[Column1]]="","",VLOOKUP(A2277,COPOMs!B:K,10)+prêmio_de_risco)</f>
        <v/>
      </c>
      <c r="L2277" s="3" t="str">
        <f>IF(Table1[[#This Row],[Tesouro Selic: Cenário 3]]="","",(K2277+1)^(1/252))</f>
        <v/>
      </c>
      <c r="M2277" s="2" t="str">
        <f>IF(Table1[[#This Row],[Column8]]="","",(1+M2276)*(L2277)-1)</f>
        <v/>
      </c>
    </row>
    <row r="2278" spans="1:13" x14ac:dyDescent="0.25">
      <c r="A2278" s="15" t="str">
        <f t="shared" si="70"/>
        <v/>
      </c>
      <c r="B2278" s="25" t="str">
        <f t="shared" si="71"/>
        <v/>
      </c>
      <c r="C2278" s="3" t="str">
        <f>IF(Table1[[#This Row],[Tesouro Prefixado]]="","",(B2278+1)^(1/252))</f>
        <v/>
      </c>
      <c r="D2278" s="2" t="str">
        <f>IF(Table1[[#This Row],[Column2]]="","",(1+D2277)*(C2278)-1)</f>
        <v/>
      </c>
      <c r="E2278" s="1" t="str">
        <f>IF(Table1[[#This Row],[Column1]]="","",VLOOKUP(A2278,COPOMs!B:E,4)+prêmio_de_risco)</f>
        <v/>
      </c>
      <c r="F2278" s="3" t="str">
        <f>IF(Table1[[#This Row],[Tesouro Selic: Cenário 1]]="","",(E2278+1)^(1/252))</f>
        <v/>
      </c>
      <c r="G2278" s="2" t="str">
        <f>IF(Table1[[#This Row],[Column4]]="","",(1+G2277)*(F2278)-1)</f>
        <v/>
      </c>
      <c r="H2278" s="1" t="str">
        <f>IF(Table1[[#This Row],[Column1]]="","",VLOOKUP(A2278,COPOMs!B:H,7)+prêmio_de_risco)</f>
        <v/>
      </c>
      <c r="I2278" s="3" t="str">
        <f>IF(Table1[[#This Row],[Tesouro Selic: Cenário 2]]="","",(H2278+1)^(1/252))</f>
        <v/>
      </c>
      <c r="J2278" s="2" t="str">
        <f>IF(Table1[[#This Row],[Column6]]="","",(1+J2277)*(I2278)-1)</f>
        <v/>
      </c>
      <c r="K2278" s="1" t="str">
        <f>IF(Table1[[#This Row],[Column1]]="","",VLOOKUP(A2278,COPOMs!B:K,10)+prêmio_de_risco)</f>
        <v/>
      </c>
      <c r="L2278" s="3" t="str">
        <f>IF(Table1[[#This Row],[Tesouro Selic: Cenário 3]]="","",(K2278+1)^(1/252))</f>
        <v/>
      </c>
      <c r="M2278" s="2" t="str">
        <f>IF(Table1[[#This Row],[Column8]]="","",(1+M2277)*(L2278)-1)</f>
        <v/>
      </c>
    </row>
    <row r="2279" spans="1:13" x14ac:dyDescent="0.25">
      <c r="A2279" s="15" t="str">
        <f t="shared" si="70"/>
        <v/>
      </c>
      <c r="B2279" s="25" t="str">
        <f t="shared" si="71"/>
        <v/>
      </c>
      <c r="C2279" s="3" t="str">
        <f>IF(Table1[[#This Row],[Tesouro Prefixado]]="","",(B2279+1)^(1/252))</f>
        <v/>
      </c>
      <c r="D2279" s="2" t="str">
        <f>IF(Table1[[#This Row],[Column2]]="","",(1+D2278)*(C2279)-1)</f>
        <v/>
      </c>
      <c r="E2279" s="1" t="str">
        <f>IF(Table1[[#This Row],[Column1]]="","",VLOOKUP(A2279,COPOMs!B:E,4)+prêmio_de_risco)</f>
        <v/>
      </c>
      <c r="F2279" s="3" t="str">
        <f>IF(Table1[[#This Row],[Tesouro Selic: Cenário 1]]="","",(E2279+1)^(1/252))</f>
        <v/>
      </c>
      <c r="G2279" s="2" t="str">
        <f>IF(Table1[[#This Row],[Column4]]="","",(1+G2278)*(F2279)-1)</f>
        <v/>
      </c>
      <c r="H2279" s="1" t="str">
        <f>IF(Table1[[#This Row],[Column1]]="","",VLOOKUP(A2279,COPOMs!B:H,7)+prêmio_de_risco)</f>
        <v/>
      </c>
      <c r="I2279" s="3" t="str">
        <f>IF(Table1[[#This Row],[Tesouro Selic: Cenário 2]]="","",(H2279+1)^(1/252))</f>
        <v/>
      </c>
      <c r="J2279" s="2" t="str">
        <f>IF(Table1[[#This Row],[Column6]]="","",(1+J2278)*(I2279)-1)</f>
        <v/>
      </c>
      <c r="K2279" s="1" t="str">
        <f>IF(Table1[[#This Row],[Column1]]="","",VLOOKUP(A2279,COPOMs!B:K,10)+prêmio_de_risco)</f>
        <v/>
      </c>
      <c r="L2279" s="3" t="str">
        <f>IF(Table1[[#This Row],[Tesouro Selic: Cenário 3]]="","",(K2279+1)^(1/252))</f>
        <v/>
      </c>
      <c r="M2279" s="2" t="str">
        <f>IF(Table1[[#This Row],[Column8]]="","",(1+M2278)*(L2279)-1)</f>
        <v/>
      </c>
    </row>
    <row r="2280" spans="1:13" x14ac:dyDescent="0.25">
      <c r="A2280" s="15" t="str">
        <f t="shared" si="70"/>
        <v/>
      </c>
      <c r="B2280" s="25" t="str">
        <f t="shared" si="71"/>
        <v/>
      </c>
      <c r="C2280" s="3" t="str">
        <f>IF(Table1[[#This Row],[Tesouro Prefixado]]="","",(B2280+1)^(1/252))</f>
        <v/>
      </c>
      <c r="D2280" s="2" t="str">
        <f>IF(Table1[[#This Row],[Column2]]="","",(1+D2279)*(C2280)-1)</f>
        <v/>
      </c>
      <c r="E2280" s="1" t="str">
        <f>IF(Table1[[#This Row],[Column1]]="","",VLOOKUP(A2280,COPOMs!B:E,4)+prêmio_de_risco)</f>
        <v/>
      </c>
      <c r="F2280" s="3" t="str">
        <f>IF(Table1[[#This Row],[Tesouro Selic: Cenário 1]]="","",(E2280+1)^(1/252))</f>
        <v/>
      </c>
      <c r="G2280" s="2" t="str">
        <f>IF(Table1[[#This Row],[Column4]]="","",(1+G2279)*(F2280)-1)</f>
        <v/>
      </c>
      <c r="H2280" s="1" t="str">
        <f>IF(Table1[[#This Row],[Column1]]="","",VLOOKUP(A2280,COPOMs!B:H,7)+prêmio_de_risco)</f>
        <v/>
      </c>
      <c r="I2280" s="3" t="str">
        <f>IF(Table1[[#This Row],[Tesouro Selic: Cenário 2]]="","",(H2280+1)^(1/252))</f>
        <v/>
      </c>
      <c r="J2280" s="2" t="str">
        <f>IF(Table1[[#This Row],[Column6]]="","",(1+J2279)*(I2280)-1)</f>
        <v/>
      </c>
      <c r="K2280" s="1" t="str">
        <f>IF(Table1[[#This Row],[Column1]]="","",VLOOKUP(A2280,COPOMs!B:K,10)+prêmio_de_risco)</f>
        <v/>
      </c>
      <c r="L2280" s="3" t="str">
        <f>IF(Table1[[#This Row],[Tesouro Selic: Cenário 3]]="","",(K2280+1)^(1/252))</f>
        <v/>
      </c>
      <c r="M2280" s="2" t="str">
        <f>IF(Table1[[#This Row],[Column8]]="","",(1+M2279)*(L2280)-1)</f>
        <v/>
      </c>
    </row>
    <row r="2281" spans="1:13" x14ac:dyDescent="0.25">
      <c r="A2281" s="15" t="str">
        <f t="shared" si="70"/>
        <v/>
      </c>
      <c r="B2281" s="25" t="str">
        <f t="shared" si="71"/>
        <v/>
      </c>
      <c r="C2281" s="3" t="str">
        <f>IF(Table1[[#This Row],[Tesouro Prefixado]]="","",(B2281+1)^(1/252))</f>
        <v/>
      </c>
      <c r="D2281" s="2" t="str">
        <f>IF(Table1[[#This Row],[Column2]]="","",(1+D2280)*(C2281)-1)</f>
        <v/>
      </c>
      <c r="E2281" s="1" t="str">
        <f>IF(Table1[[#This Row],[Column1]]="","",VLOOKUP(A2281,COPOMs!B:E,4)+prêmio_de_risco)</f>
        <v/>
      </c>
      <c r="F2281" s="3" t="str">
        <f>IF(Table1[[#This Row],[Tesouro Selic: Cenário 1]]="","",(E2281+1)^(1/252))</f>
        <v/>
      </c>
      <c r="G2281" s="2" t="str">
        <f>IF(Table1[[#This Row],[Column4]]="","",(1+G2280)*(F2281)-1)</f>
        <v/>
      </c>
      <c r="H2281" s="1" t="str">
        <f>IF(Table1[[#This Row],[Column1]]="","",VLOOKUP(A2281,COPOMs!B:H,7)+prêmio_de_risco)</f>
        <v/>
      </c>
      <c r="I2281" s="3" t="str">
        <f>IF(Table1[[#This Row],[Tesouro Selic: Cenário 2]]="","",(H2281+1)^(1/252))</f>
        <v/>
      </c>
      <c r="J2281" s="2" t="str">
        <f>IF(Table1[[#This Row],[Column6]]="","",(1+J2280)*(I2281)-1)</f>
        <v/>
      </c>
      <c r="K2281" s="1" t="str">
        <f>IF(Table1[[#This Row],[Column1]]="","",VLOOKUP(A2281,COPOMs!B:K,10)+prêmio_de_risco)</f>
        <v/>
      </c>
      <c r="L2281" s="3" t="str">
        <f>IF(Table1[[#This Row],[Tesouro Selic: Cenário 3]]="","",(K2281+1)^(1/252))</f>
        <v/>
      </c>
      <c r="M2281" s="2" t="str">
        <f>IF(Table1[[#This Row],[Column8]]="","",(1+M2280)*(L2281)-1)</f>
        <v/>
      </c>
    </row>
    <row r="2282" spans="1:13" x14ac:dyDescent="0.25">
      <c r="A2282" s="15" t="str">
        <f t="shared" si="70"/>
        <v/>
      </c>
      <c r="B2282" s="25" t="str">
        <f t="shared" si="71"/>
        <v/>
      </c>
      <c r="C2282" s="3" t="str">
        <f>IF(Table1[[#This Row],[Tesouro Prefixado]]="","",(B2282+1)^(1/252))</f>
        <v/>
      </c>
      <c r="D2282" s="2" t="str">
        <f>IF(Table1[[#This Row],[Column2]]="","",(1+D2281)*(C2282)-1)</f>
        <v/>
      </c>
      <c r="E2282" s="1" t="str">
        <f>IF(Table1[[#This Row],[Column1]]="","",VLOOKUP(A2282,COPOMs!B:E,4)+prêmio_de_risco)</f>
        <v/>
      </c>
      <c r="F2282" s="3" t="str">
        <f>IF(Table1[[#This Row],[Tesouro Selic: Cenário 1]]="","",(E2282+1)^(1/252))</f>
        <v/>
      </c>
      <c r="G2282" s="2" t="str">
        <f>IF(Table1[[#This Row],[Column4]]="","",(1+G2281)*(F2282)-1)</f>
        <v/>
      </c>
      <c r="H2282" s="1" t="str">
        <f>IF(Table1[[#This Row],[Column1]]="","",VLOOKUP(A2282,COPOMs!B:H,7)+prêmio_de_risco)</f>
        <v/>
      </c>
      <c r="I2282" s="3" t="str">
        <f>IF(Table1[[#This Row],[Tesouro Selic: Cenário 2]]="","",(H2282+1)^(1/252))</f>
        <v/>
      </c>
      <c r="J2282" s="2" t="str">
        <f>IF(Table1[[#This Row],[Column6]]="","",(1+J2281)*(I2282)-1)</f>
        <v/>
      </c>
      <c r="K2282" s="1" t="str">
        <f>IF(Table1[[#This Row],[Column1]]="","",VLOOKUP(A2282,COPOMs!B:K,10)+prêmio_de_risco)</f>
        <v/>
      </c>
      <c r="L2282" s="3" t="str">
        <f>IF(Table1[[#This Row],[Tesouro Selic: Cenário 3]]="","",(K2282+1)^(1/252))</f>
        <v/>
      </c>
      <c r="M2282" s="2" t="str">
        <f>IF(Table1[[#This Row],[Column8]]="","",(1+M2281)*(L2282)-1)</f>
        <v/>
      </c>
    </row>
    <row r="2283" spans="1:13" x14ac:dyDescent="0.25">
      <c r="A2283" s="15" t="str">
        <f t="shared" si="70"/>
        <v/>
      </c>
      <c r="B2283" s="25" t="str">
        <f t="shared" si="71"/>
        <v/>
      </c>
      <c r="C2283" s="3" t="str">
        <f>IF(Table1[[#This Row],[Tesouro Prefixado]]="","",(B2283+1)^(1/252))</f>
        <v/>
      </c>
      <c r="D2283" s="2" t="str">
        <f>IF(Table1[[#This Row],[Column2]]="","",(1+D2282)*(C2283)-1)</f>
        <v/>
      </c>
      <c r="E2283" s="1" t="str">
        <f>IF(Table1[[#This Row],[Column1]]="","",VLOOKUP(A2283,COPOMs!B:E,4)+prêmio_de_risco)</f>
        <v/>
      </c>
      <c r="F2283" s="3" t="str">
        <f>IF(Table1[[#This Row],[Tesouro Selic: Cenário 1]]="","",(E2283+1)^(1/252))</f>
        <v/>
      </c>
      <c r="G2283" s="2" t="str">
        <f>IF(Table1[[#This Row],[Column4]]="","",(1+G2282)*(F2283)-1)</f>
        <v/>
      </c>
      <c r="H2283" s="1" t="str">
        <f>IF(Table1[[#This Row],[Column1]]="","",VLOOKUP(A2283,COPOMs!B:H,7)+prêmio_de_risco)</f>
        <v/>
      </c>
      <c r="I2283" s="3" t="str">
        <f>IF(Table1[[#This Row],[Tesouro Selic: Cenário 2]]="","",(H2283+1)^(1/252))</f>
        <v/>
      </c>
      <c r="J2283" s="2" t="str">
        <f>IF(Table1[[#This Row],[Column6]]="","",(1+J2282)*(I2283)-1)</f>
        <v/>
      </c>
      <c r="K2283" s="1" t="str">
        <f>IF(Table1[[#This Row],[Column1]]="","",VLOOKUP(A2283,COPOMs!B:K,10)+prêmio_de_risco)</f>
        <v/>
      </c>
      <c r="L2283" s="3" t="str">
        <f>IF(Table1[[#This Row],[Tesouro Selic: Cenário 3]]="","",(K2283+1)^(1/252))</f>
        <v/>
      </c>
      <c r="M2283" s="2" t="str">
        <f>IF(Table1[[#This Row],[Column8]]="","",(1+M2282)*(L2283)-1)</f>
        <v/>
      </c>
    </row>
    <row r="2284" spans="1:13" x14ac:dyDescent="0.25">
      <c r="A2284" s="15" t="str">
        <f t="shared" si="70"/>
        <v/>
      </c>
      <c r="B2284" s="25" t="str">
        <f t="shared" si="71"/>
        <v/>
      </c>
      <c r="C2284" s="3" t="str">
        <f>IF(Table1[[#This Row],[Tesouro Prefixado]]="","",(B2284+1)^(1/252))</f>
        <v/>
      </c>
      <c r="D2284" s="2" t="str">
        <f>IF(Table1[[#This Row],[Column2]]="","",(1+D2283)*(C2284)-1)</f>
        <v/>
      </c>
      <c r="E2284" s="1" t="str">
        <f>IF(Table1[[#This Row],[Column1]]="","",VLOOKUP(A2284,COPOMs!B:E,4)+prêmio_de_risco)</f>
        <v/>
      </c>
      <c r="F2284" s="3" t="str">
        <f>IF(Table1[[#This Row],[Tesouro Selic: Cenário 1]]="","",(E2284+1)^(1/252))</f>
        <v/>
      </c>
      <c r="G2284" s="2" t="str">
        <f>IF(Table1[[#This Row],[Column4]]="","",(1+G2283)*(F2284)-1)</f>
        <v/>
      </c>
      <c r="H2284" s="1" t="str">
        <f>IF(Table1[[#This Row],[Column1]]="","",VLOOKUP(A2284,COPOMs!B:H,7)+prêmio_de_risco)</f>
        <v/>
      </c>
      <c r="I2284" s="3" t="str">
        <f>IF(Table1[[#This Row],[Tesouro Selic: Cenário 2]]="","",(H2284+1)^(1/252))</f>
        <v/>
      </c>
      <c r="J2284" s="2" t="str">
        <f>IF(Table1[[#This Row],[Column6]]="","",(1+J2283)*(I2284)-1)</f>
        <v/>
      </c>
      <c r="K2284" s="1" t="str">
        <f>IF(Table1[[#This Row],[Column1]]="","",VLOOKUP(A2284,COPOMs!B:K,10)+prêmio_de_risco)</f>
        <v/>
      </c>
      <c r="L2284" s="3" t="str">
        <f>IF(Table1[[#This Row],[Tesouro Selic: Cenário 3]]="","",(K2284+1)^(1/252))</f>
        <v/>
      </c>
      <c r="M2284" s="2" t="str">
        <f>IF(Table1[[#This Row],[Column8]]="","",(1+M2283)*(L2284)-1)</f>
        <v/>
      </c>
    </row>
    <row r="2285" spans="1:13" x14ac:dyDescent="0.25">
      <c r="A2285" s="15" t="str">
        <f t="shared" si="70"/>
        <v/>
      </c>
      <c r="B2285" s="25" t="str">
        <f t="shared" si="71"/>
        <v/>
      </c>
      <c r="C2285" s="3" t="str">
        <f>IF(Table1[[#This Row],[Tesouro Prefixado]]="","",(B2285+1)^(1/252))</f>
        <v/>
      </c>
      <c r="D2285" s="2" t="str">
        <f>IF(Table1[[#This Row],[Column2]]="","",(1+D2284)*(C2285)-1)</f>
        <v/>
      </c>
      <c r="E2285" s="1" t="str">
        <f>IF(Table1[[#This Row],[Column1]]="","",VLOOKUP(A2285,COPOMs!B:E,4)+prêmio_de_risco)</f>
        <v/>
      </c>
      <c r="F2285" s="3" t="str">
        <f>IF(Table1[[#This Row],[Tesouro Selic: Cenário 1]]="","",(E2285+1)^(1/252))</f>
        <v/>
      </c>
      <c r="G2285" s="2" t="str">
        <f>IF(Table1[[#This Row],[Column4]]="","",(1+G2284)*(F2285)-1)</f>
        <v/>
      </c>
      <c r="H2285" s="1" t="str">
        <f>IF(Table1[[#This Row],[Column1]]="","",VLOOKUP(A2285,COPOMs!B:H,7)+prêmio_de_risco)</f>
        <v/>
      </c>
      <c r="I2285" s="3" t="str">
        <f>IF(Table1[[#This Row],[Tesouro Selic: Cenário 2]]="","",(H2285+1)^(1/252))</f>
        <v/>
      </c>
      <c r="J2285" s="2" t="str">
        <f>IF(Table1[[#This Row],[Column6]]="","",(1+J2284)*(I2285)-1)</f>
        <v/>
      </c>
      <c r="K2285" s="1" t="str">
        <f>IF(Table1[[#This Row],[Column1]]="","",VLOOKUP(A2285,COPOMs!B:K,10)+prêmio_de_risco)</f>
        <v/>
      </c>
      <c r="L2285" s="3" t="str">
        <f>IF(Table1[[#This Row],[Tesouro Selic: Cenário 3]]="","",(K2285+1)^(1/252))</f>
        <v/>
      </c>
      <c r="M2285" s="2" t="str">
        <f>IF(Table1[[#This Row],[Column8]]="","",(1+M2284)*(L2285)-1)</f>
        <v/>
      </c>
    </row>
    <row r="2286" spans="1:13" x14ac:dyDescent="0.25">
      <c r="A2286" s="15" t="str">
        <f t="shared" si="70"/>
        <v/>
      </c>
      <c r="B2286" s="25" t="str">
        <f t="shared" si="71"/>
        <v/>
      </c>
      <c r="C2286" s="3" t="str">
        <f>IF(Table1[[#This Row],[Tesouro Prefixado]]="","",(B2286+1)^(1/252))</f>
        <v/>
      </c>
      <c r="D2286" s="2" t="str">
        <f>IF(Table1[[#This Row],[Column2]]="","",(1+D2285)*(C2286)-1)</f>
        <v/>
      </c>
      <c r="E2286" s="1" t="str">
        <f>IF(Table1[[#This Row],[Column1]]="","",VLOOKUP(A2286,COPOMs!B:E,4)+prêmio_de_risco)</f>
        <v/>
      </c>
      <c r="F2286" s="3" t="str">
        <f>IF(Table1[[#This Row],[Tesouro Selic: Cenário 1]]="","",(E2286+1)^(1/252))</f>
        <v/>
      </c>
      <c r="G2286" s="2" t="str">
        <f>IF(Table1[[#This Row],[Column4]]="","",(1+G2285)*(F2286)-1)</f>
        <v/>
      </c>
      <c r="H2286" s="1" t="str">
        <f>IF(Table1[[#This Row],[Column1]]="","",VLOOKUP(A2286,COPOMs!B:H,7)+prêmio_de_risco)</f>
        <v/>
      </c>
      <c r="I2286" s="3" t="str">
        <f>IF(Table1[[#This Row],[Tesouro Selic: Cenário 2]]="","",(H2286+1)^(1/252))</f>
        <v/>
      </c>
      <c r="J2286" s="2" t="str">
        <f>IF(Table1[[#This Row],[Column6]]="","",(1+J2285)*(I2286)-1)</f>
        <v/>
      </c>
      <c r="K2286" s="1" t="str">
        <f>IF(Table1[[#This Row],[Column1]]="","",VLOOKUP(A2286,COPOMs!B:K,10)+prêmio_de_risco)</f>
        <v/>
      </c>
      <c r="L2286" s="3" t="str">
        <f>IF(Table1[[#This Row],[Tesouro Selic: Cenário 3]]="","",(K2286+1)^(1/252))</f>
        <v/>
      </c>
      <c r="M2286" s="2" t="str">
        <f>IF(Table1[[#This Row],[Column8]]="","",(1+M2285)*(L2286)-1)</f>
        <v/>
      </c>
    </row>
    <row r="2287" spans="1:13" x14ac:dyDescent="0.25">
      <c r="A2287" s="15" t="str">
        <f t="shared" si="70"/>
        <v/>
      </c>
      <c r="B2287" s="25" t="str">
        <f t="shared" si="71"/>
        <v/>
      </c>
      <c r="C2287" s="3" t="str">
        <f>IF(Table1[[#This Row],[Tesouro Prefixado]]="","",(B2287+1)^(1/252))</f>
        <v/>
      </c>
      <c r="D2287" s="2" t="str">
        <f>IF(Table1[[#This Row],[Column2]]="","",(1+D2286)*(C2287)-1)</f>
        <v/>
      </c>
      <c r="E2287" s="1" t="str">
        <f>IF(Table1[[#This Row],[Column1]]="","",VLOOKUP(A2287,COPOMs!B:E,4)+prêmio_de_risco)</f>
        <v/>
      </c>
      <c r="F2287" s="3" t="str">
        <f>IF(Table1[[#This Row],[Tesouro Selic: Cenário 1]]="","",(E2287+1)^(1/252))</f>
        <v/>
      </c>
      <c r="G2287" s="2" t="str">
        <f>IF(Table1[[#This Row],[Column4]]="","",(1+G2286)*(F2287)-1)</f>
        <v/>
      </c>
      <c r="H2287" s="1" t="str">
        <f>IF(Table1[[#This Row],[Column1]]="","",VLOOKUP(A2287,COPOMs!B:H,7)+prêmio_de_risco)</f>
        <v/>
      </c>
      <c r="I2287" s="3" t="str">
        <f>IF(Table1[[#This Row],[Tesouro Selic: Cenário 2]]="","",(H2287+1)^(1/252))</f>
        <v/>
      </c>
      <c r="J2287" s="2" t="str">
        <f>IF(Table1[[#This Row],[Column6]]="","",(1+J2286)*(I2287)-1)</f>
        <v/>
      </c>
      <c r="K2287" s="1" t="str">
        <f>IF(Table1[[#This Row],[Column1]]="","",VLOOKUP(A2287,COPOMs!B:K,10)+prêmio_de_risco)</f>
        <v/>
      </c>
      <c r="L2287" s="3" t="str">
        <f>IF(Table1[[#This Row],[Tesouro Selic: Cenário 3]]="","",(K2287+1)^(1/252))</f>
        <v/>
      </c>
      <c r="M2287" s="2" t="str">
        <f>IF(Table1[[#This Row],[Column8]]="","",(1+M2286)*(L2287)-1)</f>
        <v/>
      </c>
    </row>
    <row r="2288" spans="1:13" x14ac:dyDescent="0.25">
      <c r="A2288" s="15" t="str">
        <f t="shared" si="70"/>
        <v/>
      </c>
      <c r="B2288" s="25" t="str">
        <f t="shared" si="71"/>
        <v/>
      </c>
      <c r="C2288" s="3" t="str">
        <f>IF(Table1[[#This Row],[Tesouro Prefixado]]="","",(B2288+1)^(1/252))</f>
        <v/>
      </c>
      <c r="D2288" s="2" t="str">
        <f>IF(Table1[[#This Row],[Column2]]="","",(1+D2287)*(C2288)-1)</f>
        <v/>
      </c>
      <c r="E2288" s="1" t="str">
        <f>IF(Table1[[#This Row],[Column1]]="","",VLOOKUP(A2288,COPOMs!B:E,4)+prêmio_de_risco)</f>
        <v/>
      </c>
      <c r="F2288" s="3" t="str">
        <f>IF(Table1[[#This Row],[Tesouro Selic: Cenário 1]]="","",(E2288+1)^(1/252))</f>
        <v/>
      </c>
      <c r="G2288" s="2" t="str">
        <f>IF(Table1[[#This Row],[Column4]]="","",(1+G2287)*(F2288)-1)</f>
        <v/>
      </c>
      <c r="H2288" s="1" t="str">
        <f>IF(Table1[[#This Row],[Column1]]="","",VLOOKUP(A2288,COPOMs!B:H,7)+prêmio_de_risco)</f>
        <v/>
      </c>
      <c r="I2288" s="3" t="str">
        <f>IF(Table1[[#This Row],[Tesouro Selic: Cenário 2]]="","",(H2288+1)^(1/252))</f>
        <v/>
      </c>
      <c r="J2288" s="2" t="str">
        <f>IF(Table1[[#This Row],[Column6]]="","",(1+J2287)*(I2288)-1)</f>
        <v/>
      </c>
      <c r="K2288" s="1" t="str">
        <f>IF(Table1[[#This Row],[Column1]]="","",VLOOKUP(A2288,COPOMs!B:K,10)+prêmio_de_risco)</f>
        <v/>
      </c>
      <c r="L2288" s="3" t="str">
        <f>IF(Table1[[#This Row],[Tesouro Selic: Cenário 3]]="","",(K2288+1)^(1/252))</f>
        <v/>
      </c>
      <c r="M2288" s="2" t="str">
        <f>IF(Table1[[#This Row],[Column8]]="","",(1+M2287)*(L2288)-1)</f>
        <v/>
      </c>
    </row>
    <row r="2289" spans="1:13" x14ac:dyDescent="0.25">
      <c r="A2289" s="15" t="str">
        <f t="shared" si="70"/>
        <v/>
      </c>
      <c r="B2289" s="25" t="str">
        <f t="shared" si="71"/>
        <v/>
      </c>
      <c r="C2289" s="3" t="str">
        <f>IF(Table1[[#This Row],[Tesouro Prefixado]]="","",(B2289+1)^(1/252))</f>
        <v/>
      </c>
      <c r="D2289" s="2" t="str">
        <f>IF(Table1[[#This Row],[Column2]]="","",(1+D2288)*(C2289)-1)</f>
        <v/>
      </c>
      <c r="E2289" s="1" t="str">
        <f>IF(Table1[[#This Row],[Column1]]="","",VLOOKUP(A2289,COPOMs!B:E,4)+prêmio_de_risco)</f>
        <v/>
      </c>
      <c r="F2289" s="3" t="str">
        <f>IF(Table1[[#This Row],[Tesouro Selic: Cenário 1]]="","",(E2289+1)^(1/252))</f>
        <v/>
      </c>
      <c r="G2289" s="2" t="str">
        <f>IF(Table1[[#This Row],[Column4]]="","",(1+G2288)*(F2289)-1)</f>
        <v/>
      </c>
      <c r="H2289" s="1" t="str">
        <f>IF(Table1[[#This Row],[Column1]]="","",VLOOKUP(A2289,COPOMs!B:H,7)+prêmio_de_risco)</f>
        <v/>
      </c>
      <c r="I2289" s="3" t="str">
        <f>IF(Table1[[#This Row],[Tesouro Selic: Cenário 2]]="","",(H2289+1)^(1/252))</f>
        <v/>
      </c>
      <c r="J2289" s="2" t="str">
        <f>IF(Table1[[#This Row],[Column6]]="","",(1+J2288)*(I2289)-1)</f>
        <v/>
      </c>
      <c r="K2289" s="1" t="str">
        <f>IF(Table1[[#This Row],[Column1]]="","",VLOOKUP(A2289,COPOMs!B:K,10)+prêmio_de_risco)</f>
        <v/>
      </c>
      <c r="L2289" s="3" t="str">
        <f>IF(Table1[[#This Row],[Tesouro Selic: Cenário 3]]="","",(K2289+1)^(1/252))</f>
        <v/>
      </c>
      <c r="M2289" s="2" t="str">
        <f>IF(Table1[[#This Row],[Column8]]="","",(1+M2288)*(L2289)-1)</f>
        <v/>
      </c>
    </row>
    <row r="2290" spans="1:13" x14ac:dyDescent="0.25">
      <c r="A2290" s="15" t="str">
        <f t="shared" si="70"/>
        <v/>
      </c>
      <c r="B2290" s="25" t="str">
        <f t="shared" si="71"/>
        <v/>
      </c>
      <c r="C2290" s="3" t="str">
        <f>IF(Table1[[#This Row],[Tesouro Prefixado]]="","",(B2290+1)^(1/252))</f>
        <v/>
      </c>
      <c r="D2290" s="2" t="str">
        <f>IF(Table1[[#This Row],[Column2]]="","",(1+D2289)*(C2290)-1)</f>
        <v/>
      </c>
      <c r="E2290" s="1" t="str">
        <f>IF(Table1[[#This Row],[Column1]]="","",VLOOKUP(A2290,COPOMs!B:E,4)+prêmio_de_risco)</f>
        <v/>
      </c>
      <c r="F2290" s="3" t="str">
        <f>IF(Table1[[#This Row],[Tesouro Selic: Cenário 1]]="","",(E2290+1)^(1/252))</f>
        <v/>
      </c>
      <c r="G2290" s="2" t="str">
        <f>IF(Table1[[#This Row],[Column4]]="","",(1+G2289)*(F2290)-1)</f>
        <v/>
      </c>
      <c r="H2290" s="1" t="str">
        <f>IF(Table1[[#This Row],[Column1]]="","",VLOOKUP(A2290,COPOMs!B:H,7)+prêmio_de_risco)</f>
        <v/>
      </c>
      <c r="I2290" s="3" t="str">
        <f>IF(Table1[[#This Row],[Tesouro Selic: Cenário 2]]="","",(H2290+1)^(1/252))</f>
        <v/>
      </c>
      <c r="J2290" s="2" t="str">
        <f>IF(Table1[[#This Row],[Column6]]="","",(1+J2289)*(I2290)-1)</f>
        <v/>
      </c>
      <c r="K2290" s="1" t="str">
        <f>IF(Table1[[#This Row],[Column1]]="","",VLOOKUP(A2290,COPOMs!B:K,10)+prêmio_de_risco)</f>
        <v/>
      </c>
      <c r="L2290" s="3" t="str">
        <f>IF(Table1[[#This Row],[Tesouro Selic: Cenário 3]]="","",(K2290+1)^(1/252))</f>
        <v/>
      </c>
      <c r="M2290" s="2" t="str">
        <f>IF(Table1[[#This Row],[Column8]]="","",(1+M2289)*(L2290)-1)</f>
        <v/>
      </c>
    </row>
    <row r="2291" spans="1:13" x14ac:dyDescent="0.25">
      <c r="A2291" s="15" t="str">
        <f t="shared" si="70"/>
        <v/>
      </c>
      <c r="B2291" s="25" t="str">
        <f t="shared" si="71"/>
        <v/>
      </c>
      <c r="C2291" s="3" t="str">
        <f>IF(Table1[[#This Row],[Tesouro Prefixado]]="","",(B2291+1)^(1/252))</f>
        <v/>
      </c>
      <c r="D2291" s="2" t="str">
        <f>IF(Table1[[#This Row],[Column2]]="","",(1+D2290)*(C2291)-1)</f>
        <v/>
      </c>
      <c r="E2291" s="1" t="str">
        <f>IF(Table1[[#This Row],[Column1]]="","",VLOOKUP(A2291,COPOMs!B:E,4)+prêmio_de_risco)</f>
        <v/>
      </c>
      <c r="F2291" s="3" t="str">
        <f>IF(Table1[[#This Row],[Tesouro Selic: Cenário 1]]="","",(E2291+1)^(1/252))</f>
        <v/>
      </c>
      <c r="G2291" s="2" t="str">
        <f>IF(Table1[[#This Row],[Column4]]="","",(1+G2290)*(F2291)-1)</f>
        <v/>
      </c>
      <c r="H2291" s="1" t="str">
        <f>IF(Table1[[#This Row],[Column1]]="","",VLOOKUP(A2291,COPOMs!B:H,7)+prêmio_de_risco)</f>
        <v/>
      </c>
      <c r="I2291" s="3" t="str">
        <f>IF(Table1[[#This Row],[Tesouro Selic: Cenário 2]]="","",(H2291+1)^(1/252))</f>
        <v/>
      </c>
      <c r="J2291" s="2" t="str">
        <f>IF(Table1[[#This Row],[Column6]]="","",(1+J2290)*(I2291)-1)</f>
        <v/>
      </c>
      <c r="K2291" s="1" t="str">
        <f>IF(Table1[[#This Row],[Column1]]="","",VLOOKUP(A2291,COPOMs!B:K,10)+prêmio_de_risco)</f>
        <v/>
      </c>
      <c r="L2291" s="3" t="str">
        <f>IF(Table1[[#This Row],[Tesouro Selic: Cenário 3]]="","",(K2291+1)^(1/252))</f>
        <v/>
      </c>
      <c r="M2291" s="2" t="str">
        <f>IF(Table1[[#This Row],[Column8]]="","",(1+M2290)*(L2291)-1)</f>
        <v/>
      </c>
    </row>
    <row r="2292" spans="1:13" x14ac:dyDescent="0.25">
      <c r="A2292" s="15" t="str">
        <f t="shared" si="70"/>
        <v/>
      </c>
      <c r="B2292" s="25" t="str">
        <f t="shared" si="71"/>
        <v/>
      </c>
      <c r="C2292" s="3" t="str">
        <f>IF(Table1[[#This Row],[Tesouro Prefixado]]="","",(B2292+1)^(1/252))</f>
        <v/>
      </c>
      <c r="D2292" s="2" t="str">
        <f>IF(Table1[[#This Row],[Column2]]="","",(1+D2291)*(C2292)-1)</f>
        <v/>
      </c>
      <c r="E2292" s="1" t="str">
        <f>IF(Table1[[#This Row],[Column1]]="","",VLOOKUP(A2292,COPOMs!B:E,4)+prêmio_de_risco)</f>
        <v/>
      </c>
      <c r="F2292" s="3" t="str">
        <f>IF(Table1[[#This Row],[Tesouro Selic: Cenário 1]]="","",(E2292+1)^(1/252))</f>
        <v/>
      </c>
      <c r="G2292" s="2" t="str">
        <f>IF(Table1[[#This Row],[Column4]]="","",(1+G2291)*(F2292)-1)</f>
        <v/>
      </c>
      <c r="H2292" s="1" t="str">
        <f>IF(Table1[[#This Row],[Column1]]="","",VLOOKUP(A2292,COPOMs!B:H,7)+prêmio_de_risco)</f>
        <v/>
      </c>
      <c r="I2292" s="3" t="str">
        <f>IF(Table1[[#This Row],[Tesouro Selic: Cenário 2]]="","",(H2292+1)^(1/252))</f>
        <v/>
      </c>
      <c r="J2292" s="2" t="str">
        <f>IF(Table1[[#This Row],[Column6]]="","",(1+J2291)*(I2292)-1)</f>
        <v/>
      </c>
      <c r="K2292" s="1" t="str">
        <f>IF(Table1[[#This Row],[Column1]]="","",VLOOKUP(A2292,COPOMs!B:K,10)+prêmio_de_risco)</f>
        <v/>
      </c>
      <c r="L2292" s="3" t="str">
        <f>IF(Table1[[#This Row],[Tesouro Selic: Cenário 3]]="","",(K2292+1)^(1/252))</f>
        <v/>
      </c>
      <c r="M2292" s="2" t="str">
        <f>IF(Table1[[#This Row],[Column8]]="","",(1+M2291)*(L2292)-1)</f>
        <v/>
      </c>
    </row>
    <row r="2293" spans="1:13" x14ac:dyDescent="0.25">
      <c r="A2293" s="15" t="str">
        <f t="shared" si="70"/>
        <v/>
      </c>
      <c r="B2293" s="25" t="str">
        <f t="shared" si="71"/>
        <v/>
      </c>
      <c r="C2293" s="3" t="str">
        <f>IF(Table1[[#This Row],[Tesouro Prefixado]]="","",(B2293+1)^(1/252))</f>
        <v/>
      </c>
      <c r="D2293" s="2" t="str">
        <f>IF(Table1[[#This Row],[Column2]]="","",(1+D2292)*(C2293)-1)</f>
        <v/>
      </c>
      <c r="E2293" s="1" t="str">
        <f>IF(Table1[[#This Row],[Column1]]="","",VLOOKUP(A2293,COPOMs!B:E,4)+prêmio_de_risco)</f>
        <v/>
      </c>
      <c r="F2293" s="3" t="str">
        <f>IF(Table1[[#This Row],[Tesouro Selic: Cenário 1]]="","",(E2293+1)^(1/252))</f>
        <v/>
      </c>
      <c r="G2293" s="2" t="str">
        <f>IF(Table1[[#This Row],[Column4]]="","",(1+G2292)*(F2293)-1)</f>
        <v/>
      </c>
      <c r="H2293" s="1" t="str">
        <f>IF(Table1[[#This Row],[Column1]]="","",VLOOKUP(A2293,COPOMs!B:H,7)+prêmio_de_risco)</f>
        <v/>
      </c>
      <c r="I2293" s="3" t="str">
        <f>IF(Table1[[#This Row],[Tesouro Selic: Cenário 2]]="","",(H2293+1)^(1/252))</f>
        <v/>
      </c>
      <c r="J2293" s="2" t="str">
        <f>IF(Table1[[#This Row],[Column6]]="","",(1+J2292)*(I2293)-1)</f>
        <v/>
      </c>
      <c r="K2293" s="1" t="str">
        <f>IF(Table1[[#This Row],[Column1]]="","",VLOOKUP(A2293,COPOMs!B:K,10)+prêmio_de_risco)</f>
        <v/>
      </c>
      <c r="L2293" s="3" t="str">
        <f>IF(Table1[[#This Row],[Tesouro Selic: Cenário 3]]="","",(K2293+1)^(1/252))</f>
        <v/>
      </c>
      <c r="M2293" s="2" t="str">
        <f>IF(Table1[[#This Row],[Column8]]="","",(1+M2292)*(L2293)-1)</f>
        <v/>
      </c>
    </row>
    <row r="2294" spans="1:13" x14ac:dyDescent="0.25">
      <c r="A2294" s="15" t="str">
        <f t="shared" si="70"/>
        <v/>
      </c>
      <c r="B2294" s="25" t="str">
        <f t="shared" si="71"/>
        <v/>
      </c>
      <c r="C2294" s="3" t="str">
        <f>IF(Table1[[#This Row],[Tesouro Prefixado]]="","",(B2294+1)^(1/252))</f>
        <v/>
      </c>
      <c r="D2294" s="2" t="str">
        <f>IF(Table1[[#This Row],[Column2]]="","",(1+D2293)*(C2294)-1)</f>
        <v/>
      </c>
      <c r="E2294" s="1" t="str">
        <f>IF(Table1[[#This Row],[Column1]]="","",VLOOKUP(A2294,COPOMs!B:E,4)+prêmio_de_risco)</f>
        <v/>
      </c>
      <c r="F2294" s="3" t="str">
        <f>IF(Table1[[#This Row],[Tesouro Selic: Cenário 1]]="","",(E2294+1)^(1/252))</f>
        <v/>
      </c>
      <c r="G2294" s="2" t="str">
        <f>IF(Table1[[#This Row],[Column4]]="","",(1+G2293)*(F2294)-1)</f>
        <v/>
      </c>
      <c r="H2294" s="1" t="str">
        <f>IF(Table1[[#This Row],[Column1]]="","",VLOOKUP(A2294,COPOMs!B:H,7)+prêmio_de_risco)</f>
        <v/>
      </c>
      <c r="I2294" s="3" t="str">
        <f>IF(Table1[[#This Row],[Tesouro Selic: Cenário 2]]="","",(H2294+1)^(1/252))</f>
        <v/>
      </c>
      <c r="J2294" s="2" t="str">
        <f>IF(Table1[[#This Row],[Column6]]="","",(1+J2293)*(I2294)-1)</f>
        <v/>
      </c>
      <c r="K2294" s="1" t="str">
        <f>IF(Table1[[#This Row],[Column1]]="","",VLOOKUP(A2294,COPOMs!B:K,10)+prêmio_de_risco)</f>
        <v/>
      </c>
      <c r="L2294" s="3" t="str">
        <f>IF(Table1[[#This Row],[Tesouro Selic: Cenário 3]]="","",(K2294+1)^(1/252))</f>
        <v/>
      </c>
      <c r="M2294" s="2" t="str">
        <f>IF(Table1[[#This Row],[Column8]]="","",(1+M2293)*(L2294)-1)</f>
        <v/>
      </c>
    </row>
    <row r="2295" spans="1:13" x14ac:dyDescent="0.25">
      <c r="A2295" s="15" t="str">
        <f t="shared" si="70"/>
        <v/>
      </c>
      <c r="B2295" s="25" t="str">
        <f t="shared" si="71"/>
        <v/>
      </c>
      <c r="C2295" s="3" t="str">
        <f>IF(Table1[[#This Row],[Tesouro Prefixado]]="","",(B2295+1)^(1/252))</f>
        <v/>
      </c>
      <c r="D2295" s="2" t="str">
        <f>IF(Table1[[#This Row],[Column2]]="","",(1+D2294)*(C2295)-1)</f>
        <v/>
      </c>
      <c r="E2295" s="1" t="str">
        <f>IF(Table1[[#This Row],[Column1]]="","",VLOOKUP(A2295,COPOMs!B:E,4)+prêmio_de_risco)</f>
        <v/>
      </c>
      <c r="F2295" s="3" t="str">
        <f>IF(Table1[[#This Row],[Tesouro Selic: Cenário 1]]="","",(E2295+1)^(1/252))</f>
        <v/>
      </c>
      <c r="G2295" s="2" t="str">
        <f>IF(Table1[[#This Row],[Column4]]="","",(1+G2294)*(F2295)-1)</f>
        <v/>
      </c>
      <c r="H2295" s="1" t="str">
        <f>IF(Table1[[#This Row],[Column1]]="","",VLOOKUP(A2295,COPOMs!B:H,7)+prêmio_de_risco)</f>
        <v/>
      </c>
      <c r="I2295" s="3" t="str">
        <f>IF(Table1[[#This Row],[Tesouro Selic: Cenário 2]]="","",(H2295+1)^(1/252))</f>
        <v/>
      </c>
      <c r="J2295" s="2" t="str">
        <f>IF(Table1[[#This Row],[Column6]]="","",(1+J2294)*(I2295)-1)</f>
        <v/>
      </c>
      <c r="K2295" s="1" t="str">
        <f>IF(Table1[[#This Row],[Column1]]="","",VLOOKUP(A2295,COPOMs!B:K,10)+prêmio_de_risco)</f>
        <v/>
      </c>
      <c r="L2295" s="3" t="str">
        <f>IF(Table1[[#This Row],[Tesouro Selic: Cenário 3]]="","",(K2295+1)^(1/252))</f>
        <v/>
      </c>
      <c r="M2295" s="2" t="str">
        <f>IF(Table1[[#This Row],[Column8]]="","",(1+M2294)*(L2295)-1)</f>
        <v/>
      </c>
    </row>
    <row r="2296" spans="1:13" x14ac:dyDescent="0.25">
      <c r="A2296" s="15" t="str">
        <f t="shared" si="70"/>
        <v/>
      </c>
      <c r="B2296" s="25" t="str">
        <f t="shared" si="71"/>
        <v/>
      </c>
      <c r="C2296" s="3" t="str">
        <f>IF(Table1[[#This Row],[Tesouro Prefixado]]="","",(B2296+1)^(1/252))</f>
        <v/>
      </c>
      <c r="D2296" s="2" t="str">
        <f>IF(Table1[[#This Row],[Column2]]="","",(1+D2295)*(C2296)-1)</f>
        <v/>
      </c>
      <c r="E2296" s="1" t="str">
        <f>IF(Table1[[#This Row],[Column1]]="","",VLOOKUP(A2296,COPOMs!B:E,4)+prêmio_de_risco)</f>
        <v/>
      </c>
      <c r="F2296" s="3" t="str">
        <f>IF(Table1[[#This Row],[Tesouro Selic: Cenário 1]]="","",(E2296+1)^(1/252))</f>
        <v/>
      </c>
      <c r="G2296" s="2" t="str">
        <f>IF(Table1[[#This Row],[Column4]]="","",(1+G2295)*(F2296)-1)</f>
        <v/>
      </c>
      <c r="H2296" s="1" t="str">
        <f>IF(Table1[[#This Row],[Column1]]="","",VLOOKUP(A2296,COPOMs!B:H,7)+prêmio_de_risco)</f>
        <v/>
      </c>
      <c r="I2296" s="3" t="str">
        <f>IF(Table1[[#This Row],[Tesouro Selic: Cenário 2]]="","",(H2296+1)^(1/252))</f>
        <v/>
      </c>
      <c r="J2296" s="2" t="str">
        <f>IF(Table1[[#This Row],[Column6]]="","",(1+J2295)*(I2296)-1)</f>
        <v/>
      </c>
      <c r="K2296" s="1" t="str">
        <f>IF(Table1[[#This Row],[Column1]]="","",VLOOKUP(A2296,COPOMs!B:K,10)+prêmio_de_risco)</f>
        <v/>
      </c>
      <c r="L2296" s="3" t="str">
        <f>IF(Table1[[#This Row],[Tesouro Selic: Cenário 3]]="","",(K2296+1)^(1/252))</f>
        <v/>
      </c>
      <c r="M2296" s="2" t="str">
        <f>IF(Table1[[#This Row],[Column8]]="","",(1+M2295)*(L2296)-1)</f>
        <v/>
      </c>
    </row>
    <row r="2297" spans="1:13" x14ac:dyDescent="0.25">
      <c r="A2297" s="15" t="str">
        <f t="shared" si="70"/>
        <v/>
      </c>
      <c r="B2297" s="25" t="str">
        <f t="shared" si="71"/>
        <v/>
      </c>
      <c r="C2297" s="3" t="str">
        <f>IF(Table1[[#This Row],[Tesouro Prefixado]]="","",(B2297+1)^(1/252))</f>
        <v/>
      </c>
      <c r="D2297" s="2" t="str">
        <f>IF(Table1[[#This Row],[Column2]]="","",(1+D2296)*(C2297)-1)</f>
        <v/>
      </c>
      <c r="E2297" s="1" t="str">
        <f>IF(Table1[[#This Row],[Column1]]="","",VLOOKUP(A2297,COPOMs!B:E,4)+prêmio_de_risco)</f>
        <v/>
      </c>
      <c r="F2297" s="3" t="str">
        <f>IF(Table1[[#This Row],[Tesouro Selic: Cenário 1]]="","",(E2297+1)^(1/252))</f>
        <v/>
      </c>
      <c r="G2297" s="2" t="str">
        <f>IF(Table1[[#This Row],[Column4]]="","",(1+G2296)*(F2297)-1)</f>
        <v/>
      </c>
      <c r="H2297" s="1" t="str">
        <f>IF(Table1[[#This Row],[Column1]]="","",VLOOKUP(A2297,COPOMs!B:H,7)+prêmio_de_risco)</f>
        <v/>
      </c>
      <c r="I2297" s="3" t="str">
        <f>IF(Table1[[#This Row],[Tesouro Selic: Cenário 2]]="","",(H2297+1)^(1/252))</f>
        <v/>
      </c>
      <c r="J2297" s="2" t="str">
        <f>IF(Table1[[#This Row],[Column6]]="","",(1+J2296)*(I2297)-1)</f>
        <v/>
      </c>
      <c r="K2297" s="1" t="str">
        <f>IF(Table1[[#This Row],[Column1]]="","",VLOOKUP(A2297,COPOMs!B:K,10)+prêmio_de_risco)</f>
        <v/>
      </c>
      <c r="L2297" s="3" t="str">
        <f>IF(Table1[[#This Row],[Tesouro Selic: Cenário 3]]="","",(K2297+1)^(1/252))</f>
        <v/>
      </c>
      <c r="M2297" s="2" t="str">
        <f>IF(Table1[[#This Row],[Column8]]="","",(1+M2296)*(L2297)-1)</f>
        <v/>
      </c>
    </row>
    <row r="2298" spans="1:13" x14ac:dyDescent="0.25">
      <c r="A2298" s="15" t="str">
        <f t="shared" si="70"/>
        <v/>
      </c>
      <c r="B2298" s="25" t="str">
        <f t="shared" si="71"/>
        <v/>
      </c>
      <c r="C2298" s="3" t="str">
        <f>IF(Table1[[#This Row],[Tesouro Prefixado]]="","",(B2298+1)^(1/252))</f>
        <v/>
      </c>
      <c r="D2298" s="2" t="str">
        <f>IF(Table1[[#This Row],[Column2]]="","",(1+D2297)*(C2298)-1)</f>
        <v/>
      </c>
      <c r="E2298" s="1" t="str">
        <f>IF(Table1[[#This Row],[Column1]]="","",VLOOKUP(A2298,COPOMs!B:E,4)+prêmio_de_risco)</f>
        <v/>
      </c>
      <c r="F2298" s="3" t="str">
        <f>IF(Table1[[#This Row],[Tesouro Selic: Cenário 1]]="","",(E2298+1)^(1/252))</f>
        <v/>
      </c>
      <c r="G2298" s="2" t="str">
        <f>IF(Table1[[#This Row],[Column4]]="","",(1+G2297)*(F2298)-1)</f>
        <v/>
      </c>
      <c r="H2298" s="1" t="str">
        <f>IF(Table1[[#This Row],[Column1]]="","",VLOOKUP(A2298,COPOMs!B:H,7)+prêmio_de_risco)</f>
        <v/>
      </c>
      <c r="I2298" s="3" t="str">
        <f>IF(Table1[[#This Row],[Tesouro Selic: Cenário 2]]="","",(H2298+1)^(1/252))</f>
        <v/>
      </c>
      <c r="J2298" s="2" t="str">
        <f>IF(Table1[[#This Row],[Column6]]="","",(1+J2297)*(I2298)-1)</f>
        <v/>
      </c>
      <c r="K2298" s="1" t="str">
        <f>IF(Table1[[#This Row],[Column1]]="","",VLOOKUP(A2298,COPOMs!B:K,10)+prêmio_de_risco)</f>
        <v/>
      </c>
      <c r="L2298" s="3" t="str">
        <f>IF(Table1[[#This Row],[Tesouro Selic: Cenário 3]]="","",(K2298+1)^(1/252))</f>
        <v/>
      </c>
      <c r="M2298" s="2" t="str">
        <f>IF(Table1[[#This Row],[Column8]]="","",(1+M2297)*(L2298)-1)</f>
        <v/>
      </c>
    </row>
    <row r="2299" spans="1:13" x14ac:dyDescent="0.25">
      <c r="A2299" s="15" t="str">
        <f t="shared" si="70"/>
        <v/>
      </c>
      <c r="B2299" s="25" t="str">
        <f t="shared" si="71"/>
        <v/>
      </c>
      <c r="C2299" s="3" t="str">
        <f>IF(Table1[[#This Row],[Tesouro Prefixado]]="","",(B2299+1)^(1/252))</f>
        <v/>
      </c>
      <c r="D2299" s="2" t="str">
        <f>IF(Table1[[#This Row],[Column2]]="","",(1+D2298)*(C2299)-1)</f>
        <v/>
      </c>
      <c r="E2299" s="1" t="str">
        <f>IF(Table1[[#This Row],[Column1]]="","",VLOOKUP(A2299,COPOMs!B:E,4)+prêmio_de_risco)</f>
        <v/>
      </c>
      <c r="F2299" s="3" t="str">
        <f>IF(Table1[[#This Row],[Tesouro Selic: Cenário 1]]="","",(E2299+1)^(1/252))</f>
        <v/>
      </c>
      <c r="G2299" s="2" t="str">
        <f>IF(Table1[[#This Row],[Column4]]="","",(1+G2298)*(F2299)-1)</f>
        <v/>
      </c>
      <c r="H2299" s="1" t="str">
        <f>IF(Table1[[#This Row],[Column1]]="","",VLOOKUP(A2299,COPOMs!B:H,7)+prêmio_de_risco)</f>
        <v/>
      </c>
      <c r="I2299" s="3" t="str">
        <f>IF(Table1[[#This Row],[Tesouro Selic: Cenário 2]]="","",(H2299+1)^(1/252))</f>
        <v/>
      </c>
      <c r="J2299" s="2" t="str">
        <f>IF(Table1[[#This Row],[Column6]]="","",(1+J2298)*(I2299)-1)</f>
        <v/>
      </c>
      <c r="K2299" s="1" t="str">
        <f>IF(Table1[[#This Row],[Column1]]="","",VLOOKUP(A2299,COPOMs!B:K,10)+prêmio_de_risco)</f>
        <v/>
      </c>
      <c r="L2299" s="3" t="str">
        <f>IF(Table1[[#This Row],[Tesouro Selic: Cenário 3]]="","",(K2299+1)^(1/252))</f>
        <v/>
      </c>
      <c r="M2299" s="2" t="str">
        <f>IF(Table1[[#This Row],[Column8]]="","",(1+M2298)*(L2299)-1)</f>
        <v/>
      </c>
    </row>
    <row r="2300" spans="1:13" x14ac:dyDescent="0.25">
      <c r="A2300" s="15" t="str">
        <f t="shared" si="70"/>
        <v/>
      </c>
      <c r="B2300" s="25" t="str">
        <f t="shared" si="71"/>
        <v/>
      </c>
      <c r="C2300" s="3" t="str">
        <f>IF(Table1[[#This Row],[Tesouro Prefixado]]="","",(B2300+1)^(1/252))</f>
        <v/>
      </c>
      <c r="D2300" s="2" t="str">
        <f>IF(Table1[[#This Row],[Column2]]="","",(1+D2299)*(C2300)-1)</f>
        <v/>
      </c>
      <c r="E2300" s="1" t="str">
        <f>IF(Table1[[#This Row],[Column1]]="","",VLOOKUP(A2300,COPOMs!B:E,4)+prêmio_de_risco)</f>
        <v/>
      </c>
      <c r="F2300" s="3" t="str">
        <f>IF(Table1[[#This Row],[Tesouro Selic: Cenário 1]]="","",(E2300+1)^(1/252))</f>
        <v/>
      </c>
      <c r="G2300" s="2" t="str">
        <f>IF(Table1[[#This Row],[Column4]]="","",(1+G2299)*(F2300)-1)</f>
        <v/>
      </c>
      <c r="H2300" s="1" t="str">
        <f>IF(Table1[[#This Row],[Column1]]="","",VLOOKUP(A2300,COPOMs!B:H,7)+prêmio_de_risco)</f>
        <v/>
      </c>
      <c r="I2300" s="3" t="str">
        <f>IF(Table1[[#This Row],[Tesouro Selic: Cenário 2]]="","",(H2300+1)^(1/252))</f>
        <v/>
      </c>
      <c r="J2300" s="2" t="str">
        <f>IF(Table1[[#This Row],[Column6]]="","",(1+J2299)*(I2300)-1)</f>
        <v/>
      </c>
      <c r="K2300" s="1" t="str">
        <f>IF(Table1[[#This Row],[Column1]]="","",VLOOKUP(A2300,COPOMs!B:K,10)+prêmio_de_risco)</f>
        <v/>
      </c>
      <c r="L2300" s="3" t="str">
        <f>IF(Table1[[#This Row],[Tesouro Selic: Cenário 3]]="","",(K2300+1)^(1/252))</f>
        <v/>
      </c>
      <c r="M2300" s="2" t="str">
        <f>IF(Table1[[#This Row],[Column8]]="","",(1+M2299)*(L2300)-1)</f>
        <v/>
      </c>
    </row>
    <row r="2301" spans="1:13" x14ac:dyDescent="0.25">
      <c r="A2301" s="15" t="str">
        <f t="shared" si="70"/>
        <v/>
      </c>
      <c r="B2301" s="25" t="str">
        <f t="shared" si="71"/>
        <v/>
      </c>
      <c r="C2301" s="3" t="str">
        <f>IF(Table1[[#This Row],[Tesouro Prefixado]]="","",(B2301+1)^(1/252))</f>
        <v/>
      </c>
      <c r="D2301" s="2" t="str">
        <f>IF(Table1[[#This Row],[Column2]]="","",(1+D2300)*(C2301)-1)</f>
        <v/>
      </c>
      <c r="E2301" s="1" t="str">
        <f>IF(Table1[[#This Row],[Column1]]="","",VLOOKUP(A2301,COPOMs!B:E,4)+prêmio_de_risco)</f>
        <v/>
      </c>
      <c r="F2301" s="3" t="str">
        <f>IF(Table1[[#This Row],[Tesouro Selic: Cenário 1]]="","",(E2301+1)^(1/252))</f>
        <v/>
      </c>
      <c r="G2301" s="2" t="str">
        <f>IF(Table1[[#This Row],[Column4]]="","",(1+G2300)*(F2301)-1)</f>
        <v/>
      </c>
      <c r="H2301" s="1" t="str">
        <f>IF(Table1[[#This Row],[Column1]]="","",VLOOKUP(A2301,COPOMs!B:H,7)+prêmio_de_risco)</f>
        <v/>
      </c>
      <c r="I2301" s="3" t="str">
        <f>IF(Table1[[#This Row],[Tesouro Selic: Cenário 2]]="","",(H2301+1)^(1/252))</f>
        <v/>
      </c>
      <c r="J2301" s="2" t="str">
        <f>IF(Table1[[#This Row],[Column6]]="","",(1+J2300)*(I2301)-1)</f>
        <v/>
      </c>
      <c r="K2301" s="1" t="str">
        <f>IF(Table1[[#This Row],[Column1]]="","",VLOOKUP(A2301,COPOMs!B:K,10)+prêmio_de_risco)</f>
        <v/>
      </c>
      <c r="L2301" s="3" t="str">
        <f>IF(Table1[[#This Row],[Tesouro Selic: Cenário 3]]="","",(K2301+1)^(1/252))</f>
        <v/>
      </c>
      <c r="M2301" s="2" t="str">
        <f>IF(Table1[[#This Row],[Column8]]="","",(1+M2300)*(L2301)-1)</f>
        <v/>
      </c>
    </row>
    <row r="2302" spans="1:13" x14ac:dyDescent="0.25">
      <c r="A2302" s="15" t="str">
        <f t="shared" si="70"/>
        <v/>
      </c>
      <c r="B2302" s="25" t="str">
        <f t="shared" si="71"/>
        <v/>
      </c>
      <c r="C2302" s="3" t="str">
        <f>IF(Table1[[#This Row],[Tesouro Prefixado]]="","",(B2302+1)^(1/252))</f>
        <v/>
      </c>
      <c r="D2302" s="2" t="str">
        <f>IF(Table1[[#This Row],[Column2]]="","",(1+D2301)*(C2302)-1)</f>
        <v/>
      </c>
      <c r="E2302" s="1" t="str">
        <f>IF(Table1[[#This Row],[Column1]]="","",VLOOKUP(A2302,COPOMs!B:E,4)+prêmio_de_risco)</f>
        <v/>
      </c>
      <c r="F2302" s="3" t="str">
        <f>IF(Table1[[#This Row],[Tesouro Selic: Cenário 1]]="","",(E2302+1)^(1/252))</f>
        <v/>
      </c>
      <c r="G2302" s="2" t="str">
        <f>IF(Table1[[#This Row],[Column4]]="","",(1+G2301)*(F2302)-1)</f>
        <v/>
      </c>
      <c r="H2302" s="1" t="str">
        <f>IF(Table1[[#This Row],[Column1]]="","",VLOOKUP(A2302,COPOMs!B:H,7)+prêmio_de_risco)</f>
        <v/>
      </c>
      <c r="I2302" s="3" t="str">
        <f>IF(Table1[[#This Row],[Tesouro Selic: Cenário 2]]="","",(H2302+1)^(1/252))</f>
        <v/>
      </c>
      <c r="J2302" s="2" t="str">
        <f>IF(Table1[[#This Row],[Column6]]="","",(1+J2301)*(I2302)-1)</f>
        <v/>
      </c>
      <c r="K2302" s="1" t="str">
        <f>IF(Table1[[#This Row],[Column1]]="","",VLOOKUP(A2302,COPOMs!B:K,10)+prêmio_de_risco)</f>
        <v/>
      </c>
      <c r="L2302" s="3" t="str">
        <f>IF(Table1[[#This Row],[Tesouro Selic: Cenário 3]]="","",(K2302+1)^(1/252))</f>
        <v/>
      </c>
      <c r="M2302" s="2" t="str">
        <f>IF(Table1[[#This Row],[Column8]]="","",(1+M2301)*(L2302)-1)</f>
        <v/>
      </c>
    </row>
    <row r="2303" spans="1:13" x14ac:dyDescent="0.25">
      <c r="A2303" s="15" t="str">
        <f t="shared" si="70"/>
        <v/>
      </c>
      <c r="B2303" s="25" t="str">
        <f t="shared" si="71"/>
        <v/>
      </c>
      <c r="C2303" s="3" t="str">
        <f>IF(Table1[[#This Row],[Tesouro Prefixado]]="","",(B2303+1)^(1/252))</f>
        <v/>
      </c>
      <c r="D2303" s="2" t="str">
        <f>IF(Table1[[#This Row],[Column2]]="","",(1+D2302)*(C2303)-1)</f>
        <v/>
      </c>
      <c r="E2303" s="1" t="str">
        <f>IF(Table1[[#This Row],[Column1]]="","",VLOOKUP(A2303,COPOMs!B:E,4)+prêmio_de_risco)</f>
        <v/>
      </c>
      <c r="F2303" s="3" t="str">
        <f>IF(Table1[[#This Row],[Tesouro Selic: Cenário 1]]="","",(E2303+1)^(1/252))</f>
        <v/>
      </c>
      <c r="G2303" s="2" t="str">
        <f>IF(Table1[[#This Row],[Column4]]="","",(1+G2302)*(F2303)-1)</f>
        <v/>
      </c>
      <c r="H2303" s="1" t="str">
        <f>IF(Table1[[#This Row],[Column1]]="","",VLOOKUP(A2303,COPOMs!B:H,7)+prêmio_de_risco)</f>
        <v/>
      </c>
      <c r="I2303" s="3" t="str">
        <f>IF(Table1[[#This Row],[Tesouro Selic: Cenário 2]]="","",(H2303+1)^(1/252))</f>
        <v/>
      </c>
      <c r="J2303" s="2" t="str">
        <f>IF(Table1[[#This Row],[Column6]]="","",(1+J2302)*(I2303)-1)</f>
        <v/>
      </c>
      <c r="K2303" s="1" t="str">
        <f>IF(Table1[[#This Row],[Column1]]="","",VLOOKUP(A2303,COPOMs!B:K,10)+prêmio_de_risco)</f>
        <v/>
      </c>
      <c r="L2303" s="3" t="str">
        <f>IF(Table1[[#This Row],[Tesouro Selic: Cenário 3]]="","",(K2303+1)^(1/252))</f>
        <v/>
      </c>
      <c r="M2303" s="2" t="str">
        <f>IF(Table1[[#This Row],[Column8]]="","",(1+M2302)*(L2303)-1)</f>
        <v/>
      </c>
    </row>
    <row r="2304" spans="1:13" x14ac:dyDescent="0.25">
      <c r="A2304" s="15" t="str">
        <f t="shared" si="70"/>
        <v/>
      </c>
      <c r="B2304" s="25" t="str">
        <f t="shared" si="71"/>
        <v/>
      </c>
      <c r="C2304" s="3" t="str">
        <f>IF(Table1[[#This Row],[Tesouro Prefixado]]="","",(B2304+1)^(1/252))</f>
        <v/>
      </c>
      <c r="D2304" s="2" t="str">
        <f>IF(Table1[[#This Row],[Column2]]="","",(1+D2303)*(C2304)-1)</f>
        <v/>
      </c>
      <c r="E2304" s="1" t="str">
        <f>IF(Table1[[#This Row],[Column1]]="","",VLOOKUP(A2304,COPOMs!B:E,4)+prêmio_de_risco)</f>
        <v/>
      </c>
      <c r="F2304" s="3" t="str">
        <f>IF(Table1[[#This Row],[Tesouro Selic: Cenário 1]]="","",(E2304+1)^(1/252))</f>
        <v/>
      </c>
      <c r="G2304" s="2" t="str">
        <f>IF(Table1[[#This Row],[Column4]]="","",(1+G2303)*(F2304)-1)</f>
        <v/>
      </c>
      <c r="H2304" s="1" t="str">
        <f>IF(Table1[[#This Row],[Column1]]="","",VLOOKUP(A2304,COPOMs!B:H,7)+prêmio_de_risco)</f>
        <v/>
      </c>
      <c r="I2304" s="3" t="str">
        <f>IF(Table1[[#This Row],[Tesouro Selic: Cenário 2]]="","",(H2304+1)^(1/252))</f>
        <v/>
      </c>
      <c r="J2304" s="2" t="str">
        <f>IF(Table1[[#This Row],[Column6]]="","",(1+J2303)*(I2304)-1)</f>
        <v/>
      </c>
      <c r="K2304" s="1" t="str">
        <f>IF(Table1[[#This Row],[Column1]]="","",VLOOKUP(A2304,COPOMs!B:K,10)+prêmio_de_risco)</f>
        <v/>
      </c>
      <c r="L2304" s="3" t="str">
        <f>IF(Table1[[#This Row],[Tesouro Selic: Cenário 3]]="","",(K2304+1)^(1/252))</f>
        <v/>
      </c>
      <c r="M2304" s="2" t="str">
        <f>IF(Table1[[#This Row],[Column8]]="","",(1+M2303)*(L2304)-1)</f>
        <v/>
      </c>
    </row>
    <row r="2305" spans="1:13" x14ac:dyDescent="0.25">
      <c r="A2305" s="15" t="str">
        <f t="shared" si="70"/>
        <v/>
      </c>
      <c r="B2305" s="25" t="str">
        <f t="shared" si="71"/>
        <v/>
      </c>
      <c r="C2305" s="3" t="str">
        <f>IF(Table1[[#This Row],[Tesouro Prefixado]]="","",(B2305+1)^(1/252))</f>
        <v/>
      </c>
      <c r="D2305" s="2" t="str">
        <f>IF(Table1[[#This Row],[Column2]]="","",(1+D2304)*(C2305)-1)</f>
        <v/>
      </c>
      <c r="E2305" s="1" t="str">
        <f>IF(Table1[[#This Row],[Column1]]="","",VLOOKUP(A2305,COPOMs!B:E,4)+prêmio_de_risco)</f>
        <v/>
      </c>
      <c r="F2305" s="3" t="str">
        <f>IF(Table1[[#This Row],[Tesouro Selic: Cenário 1]]="","",(E2305+1)^(1/252))</f>
        <v/>
      </c>
      <c r="G2305" s="2" t="str">
        <f>IF(Table1[[#This Row],[Column4]]="","",(1+G2304)*(F2305)-1)</f>
        <v/>
      </c>
      <c r="H2305" s="1" t="str">
        <f>IF(Table1[[#This Row],[Column1]]="","",VLOOKUP(A2305,COPOMs!B:H,7)+prêmio_de_risco)</f>
        <v/>
      </c>
      <c r="I2305" s="3" t="str">
        <f>IF(Table1[[#This Row],[Tesouro Selic: Cenário 2]]="","",(H2305+1)^(1/252))</f>
        <v/>
      </c>
      <c r="J2305" s="2" t="str">
        <f>IF(Table1[[#This Row],[Column6]]="","",(1+J2304)*(I2305)-1)</f>
        <v/>
      </c>
      <c r="K2305" s="1" t="str">
        <f>IF(Table1[[#This Row],[Column1]]="","",VLOOKUP(A2305,COPOMs!B:K,10)+prêmio_de_risco)</f>
        <v/>
      </c>
      <c r="L2305" s="3" t="str">
        <f>IF(Table1[[#This Row],[Tesouro Selic: Cenário 3]]="","",(K2305+1)^(1/252))</f>
        <v/>
      </c>
      <c r="M2305" s="2" t="str">
        <f>IF(Table1[[#This Row],[Column8]]="","",(1+M2304)*(L2305)-1)</f>
        <v/>
      </c>
    </row>
    <row r="2306" spans="1:13" x14ac:dyDescent="0.25">
      <c r="A2306" s="15" t="str">
        <f t="shared" si="70"/>
        <v/>
      </c>
      <c r="B2306" s="25" t="str">
        <f t="shared" si="71"/>
        <v/>
      </c>
      <c r="C2306" s="3" t="str">
        <f>IF(Table1[[#This Row],[Tesouro Prefixado]]="","",(B2306+1)^(1/252))</f>
        <v/>
      </c>
      <c r="D2306" s="2" t="str">
        <f>IF(Table1[[#This Row],[Column2]]="","",(1+D2305)*(C2306)-1)</f>
        <v/>
      </c>
      <c r="E2306" s="1" t="str">
        <f>IF(Table1[[#This Row],[Column1]]="","",VLOOKUP(A2306,COPOMs!B:E,4)+prêmio_de_risco)</f>
        <v/>
      </c>
      <c r="F2306" s="3" t="str">
        <f>IF(Table1[[#This Row],[Tesouro Selic: Cenário 1]]="","",(E2306+1)^(1/252))</f>
        <v/>
      </c>
      <c r="G2306" s="2" t="str">
        <f>IF(Table1[[#This Row],[Column4]]="","",(1+G2305)*(F2306)-1)</f>
        <v/>
      </c>
      <c r="H2306" s="1" t="str">
        <f>IF(Table1[[#This Row],[Column1]]="","",VLOOKUP(A2306,COPOMs!B:H,7)+prêmio_de_risco)</f>
        <v/>
      </c>
      <c r="I2306" s="3" t="str">
        <f>IF(Table1[[#This Row],[Tesouro Selic: Cenário 2]]="","",(H2306+1)^(1/252))</f>
        <v/>
      </c>
      <c r="J2306" s="2" t="str">
        <f>IF(Table1[[#This Row],[Column6]]="","",(1+J2305)*(I2306)-1)</f>
        <v/>
      </c>
      <c r="K2306" s="1" t="str">
        <f>IF(Table1[[#This Row],[Column1]]="","",VLOOKUP(A2306,COPOMs!B:K,10)+prêmio_de_risco)</f>
        <v/>
      </c>
      <c r="L2306" s="3" t="str">
        <f>IF(Table1[[#This Row],[Tesouro Selic: Cenário 3]]="","",(K2306+1)^(1/252))</f>
        <v/>
      </c>
      <c r="M2306" s="2" t="str">
        <f>IF(Table1[[#This Row],[Column8]]="","",(1+M2305)*(L2306)-1)</f>
        <v/>
      </c>
    </row>
    <row r="2307" spans="1:13" x14ac:dyDescent="0.25">
      <c r="A2307" s="15" t="str">
        <f t="shared" ref="A2307:A2370" si="72">IFERROR(IF(WORKDAY(A2306,1,feriados)&lt;=vencimento,WORKDAY(A2306,1,feriados),""),"")</f>
        <v/>
      </c>
      <c r="B2307" s="25" t="str">
        <f t="shared" ref="B2307:B2370" si="73">IF(A2307="","",taxa_pré)</f>
        <v/>
      </c>
      <c r="C2307" s="3" t="str">
        <f>IF(Table1[[#This Row],[Tesouro Prefixado]]="","",(B2307+1)^(1/252))</f>
        <v/>
      </c>
      <c r="D2307" s="2" t="str">
        <f>IF(Table1[[#This Row],[Column2]]="","",(1+D2306)*(C2307)-1)</f>
        <v/>
      </c>
      <c r="E2307" s="1" t="str">
        <f>IF(Table1[[#This Row],[Column1]]="","",VLOOKUP(A2307,COPOMs!B:E,4)+prêmio_de_risco)</f>
        <v/>
      </c>
      <c r="F2307" s="3" t="str">
        <f>IF(Table1[[#This Row],[Tesouro Selic: Cenário 1]]="","",(E2307+1)^(1/252))</f>
        <v/>
      </c>
      <c r="G2307" s="2" t="str">
        <f>IF(Table1[[#This Row],[Column4]]="","",(1+G2306)*(F2307)-1)</f>
        <v/>
      </c>
      <c r="H2307" s="1" t="str">
        <f>IF(Table1[[#This Row],[Column1]]="","",VLOOKUP(A2307,COPOMs!B:H,7)+prêmio_de_risco)</f>
        <v/>
      </c>
      <c r="I2307" s="3" t="str">
        <f>IF(Table1[[#This Row],[Tesouro Selic: Cenário 2]]="","",(H2307+1)^(1/252))</f>
        <v/>
      </c>
      <c r="J2307" s="2" t="str">
        <f>IF(Table1[[#This Row],[Column6]]="","",(1+J2306)*(I2307)-1)</f>
        <v/>
      </c>
      <c r="K2307" s="1" t="str">
        <f>IF(Table1[[#This Row],[Column1]]="","",VLOOKUP(A2307,COPOMs!B:K,10)+prêmio_de_risco)</f>
        <v/>
      </c>
      <c r="L2307" s="3" t="str">
        <f>IF(Table1[[#This Row],[Tesouro Selic: Cenário 3]]="","",(K2307+1)^(1/252))</f>
        <v/>
      </c>
      <c r="M2307" s="2" t="str">
        <f>IF(Table1[[#This Row],[Column8]]="","",(1+M2306)*(L2307)-1)</f>
        <v/>
      </c>
    </row>
    <row r="2308" spans="1:13" x14ac:dyDescent="0.25">
      <c r="A2308" s="15" t="str">
        <f t="shared" si="72"/>
        <v/>
      </c>
      <c r="B2308" s="25" t="str">
        <f t="shared" si="73"/>
        <v/>
      </c>
      <c r="C2308" s="3" t="str">
        <f>IF(Table1[[#This Row],[Tesouro Prefixado]]="","",(B2308+1)^(1/252))</f>
        <v/>
      </c>
      <c r="D2308" s="2" t="str">
        <f>IF(Table1[[#This Row],[Column2]]="","",(1+D2307)*(C2308)-1)</f>
        <v/>
      </c>
      <c r="E2308" s="1" t="str">
        <f>IF(Table1[[#This Row],[Column1]]="","",VLOOKUP(A2308,COPOMs!B:E,4)+prêmio_de_risco)</f>
        <v/>
      </c>
      <c r="F2308" s="3" t="str">
        <f>IF(Table1[[#This Row],[Tesouro Selic: Cenário 1]]="","",(E2308+1)^(1/252))</f>
        <v/>
      </c>
      <c r="G2308" s="2" t="str">
        <f>IF(Table1[[#This Row],[Column4]]="","",(1+G2307)*(F2308)-1)</f>
        <v/>
      </c>
      <c r="H2308" s="1" t="str">
        <f>IF(Table1[[#This Row],[Column1]]="","",VLOOKUP(A2308,COPOMs!B:H,7)+prêmio_de_risco)</f>
        <v/>
      </c>
      <c r="I2308" s="3" t="str">
        <f>IF(Table1[[#This Row],[Tesouro Selic: Cenário 2]]="","",(H2308+1)^(1/252))</f>
        <v/>
      </c>
      <c r="J2308" s="2" t="str">
        <f>IF(Table1[[#This Row],[Column6]]="","",(1+J2307)*(I2308)-1)</f>
        <v/>
      </c>
      <c r="K2308" s="1" t="str">
        <f>IF(Table1[[#This Row],[Column1]]="","",VLOOKUP(A2308,COPOMs!B:K,10)+prêmio_de_risco)</f>
        <v/>
      </c>
      <c r="L2308" s="3" t="str">
        <f>IF(Table1[[#This Row],[Tesouro Selic: Cenário 3]]="","",(K2308+1)^(1/252))</f>
        <v/>
      </c>
      <c r="M2308" s="2" t="str">
        <f>IF(Table1[[#This Row],[Column8]]="","",(1+M2307)*(L2308)-1)</f>
        <v/>
      </c>
    </row>
    <row r="2309" spans="1:13" x14ac:dyDescent="0.25">
      <c r="A2309" s="15" t="str">
        <f t="shared" si="72"/>
        <v/>
      </c>
      <c r="B2309" s="25" t="str">
        <f t="shared" si="73"/>
        <v/>
      </c>
      <c r="C2309" s="3" t="str">
        <f>IF(Table1[[#This Row],[Tesouro Prefixado]]="","",(B2309+1)^(1/252))</f>
        <v/>
      </c>
      <c r="D2309" s="2" t="str">
        <f>IF(Table1[[#This Row],[Column2]]="","",(1+D2308)*(C2309)-1)</f>
        <v/>
      </c>
      <c r="E2309" s="1" t="str">
        <f>IF(Table1[[#This Row],[Column1]]="","",VLOOKUP(A2309,COPOMs!B:E,4)+prêmio_de_risco)</f>
        <v/>
      </c>
      <c r="F2309" s="3" t="str">
        <f>IF(Table1[[#This Row],[Tesouro Selic: Cenário 1]]="","",(E2309+1)^(1/252))</f>
        <v/>
      </c>
      <c r="G2309" s="2" t="str">
        <f>IF(Table1[[#This Row],[Column4]]="","",(1+G2308)*(F2309)-1)</f>
        <v/>
      </c>
      <c r="H2309" s="1" t="str">
        <f>IF(Table1[[#This Row],[Column1]]="","",VLOOKUP(A2309,COPOMs!B:H,7)+prêmio_de_risco)</f>
        <v/>
      </c>
      <c r="I2309" s="3" t="str">
        <f>IF(Table1[[#This Row],[Tesouro Selic: Cenário 2]]="","",(H2309+1)^(1/252))</f>
        <v/>
      </c>
      <c r="J2309" s="2" t="str">
        <f>IF(Table1[[#This Row],[Column6]]="","",(1+J2308)*(I2309)-1)</f>
        <v/>
      </c>
      <c r="K2309" s="1" t="str">
        <f>IF(Table1[[#This Row],[Column1]]="","",VLOOKUP(A2309,COPOMs!B:K,10)+prêmio_de_risco)</f>
        <v/>
      </c>
      <c r="L2309" s="3" t="str">
        <f>IF(Table1[[#This Row],[Tesouro Selic: Cenário 3]]="","",(K2309+1)^(1/252))</f>
        <v/>
      </c>
      <c r="M2309" s="2" t="str">
        <f>IF(Table1[[#This Row],[Column8]]="","",(1+M2308)*(L2309)-1)</f>
        <v/>
      </c>
    </row>
    <row r="2310" spans="1:13" x14ac:dyDescent="0.25">
      <c r="A2310" s="15" t="str">
        <f t="shared" si="72"/>
        <v/>
      </c>
      <c r="B2310" s="25" t="str">
        <f t="shared" si="73"/>
        <v/>
      </c>
      <c r="C2310" s="3" t="str">
        <f>IF(Table1[[#This Row],[Tesouro Prefixado]]="","",(B2310+1)^(1/252))</f>
        <v/>
      </c>
      <c r="D2310" s="2" t="str">
        <f>IF(Table1[[#This Row],[Column2]]="","",(1+D2309)*(C2310)-1)</f>
        <v/>
      </c>
      <c r="E2310" s="1" t="str">
        <f>IF(Table1[[#This Row],[Column1]]="","",VLOOKUP(A2310,COPOMs!B:E,4)+prêmio_de_risco)</f>
        <v/>
      </c>
      <c r="F2310" s="3" t="str">
        <f>IF(Table1[[#This Row],[Tesouro Selic: Cenário 1]]="","",(E2310+1)^(1/252))</f>
        <v/>
      </c>
      <c r="G2310" s="2" t="str">
        <f>IF(Table1[[#This Row],[Column4]]="","",(1+G2309)*(F2310)-1)</f>
        <v/>
      </c>
      <c r="H2310" s="1" t="str">
        <f>IF(Table1[[#This Row],[Column1]]="","",VLOOKUP(A2310,COPOMs!B:H,7)+prêmio_de_risco)</f>
        <v/>
      </c>
      <c r="I2310" s="3" t="str">
        <f>IF(Table1[[#This Row],[Tesouro Selic: Cenário 2]]="","",(H2310+1)^(1/252))</f>
        <v/>
      </c>
      <c r="J2310" s="2" t="str">
        <f>IF(Table1[[#This Row],[Column6]]="","",(1+J2309)*(I2310)-1)</f>
        <v/>
      </c>
      <c r="K2310" s="1" t="str">
        <f>IF(Table1[[#This Row],[Column1]]="","",VLOOKUP(A2310,COPOMs!B:K,10)+prêmio_de_risco)</f>
        <v/>
      </c>
      <c r="L2310" s="3" t="str">
        <f>IF(Table1[[#This Row],[Tesouro Selic: Cenário 3]]="","",(K2310+1)^(1/252))</f>
        <v/>
      </c>
      <c r="M2310" s="2" t="str">
        <f>IF(Table1[[#This Row],[Column8]]="","",(1+M2309)*(L2310)-1)</f>
        <v/>
      </c>
    </row>
    <row r="2311" spans="1:13" x14ac:dyDescent="0.25">
      <c r="A2311" s="15" t="str">
        <f t="shared" si="72"/>
        <v/>
      </c>
      <c r="B2311" s="25" t="str">
        <f t="shared" si="73"/>
        <v/>
      </c>
      <c r="C2311" s="3" t="str">
        <f>IF(Table1[[#This Row],[Tesouro Prefixado]]="","",(B2311+1)^(1/252))</f>
        <v/>
      </c>
      <c r="D2311" s="2" t="str">
        <f>IF(Table1[[#This Row],[Column2]]="","",(1+D2310)*(C2311)-1)</f>
        <v/>
      </c>
      <c r="E2311" s="1" t="str">
        <f>IF(Table1[[#This Row],[Column1]]="","",VLOOKUP(A2311,COPOMs!B:E,4)+prêmio_de_risco)</f>
        <v/>
      </c>
      <c r="F2311" s="3" t="str">
        <f>IF(Table1[[#This Row],[Tesouro Selic: Cenário 1]]="","",(E2311+1)^(1/252))</f>
        <v/>
      </c>
      <c r="G2311" s="2" t="str">
        <f>IF(Table1[[#This Row],[Column4]]="","",(1+G2310)*(F2311)-1)</f>
        <v/>
      </c>
      <c r="H2311" s="1" t="str">
        <f>IF(Table1[[#This Row],[Column1]]="","",VLOOKUP(A2311,COPOMs!B:H,7)+prêmio_de_risco)</f>
        <v/>
      </c>
      <c r="I2311" s="3" t="str">
        <f>IF(Table1[[#This Row],[Tesouro Selic: Cenário 2]]="","",(H2311+1)^(1/252))</f>
        <v/>
      </c>
      <c r="J2311" s="2" t="str">
        <f>IF(Table1[[#This Row],[Column6]]="","",(1+J2310)*(I2311)-1)</f>
        <v/>
      </c>
      <c r="K2311" s="1" t="str">
        <f>IF(Table1[[#This Row],[Column1]]="","",VLOOKUP(A2311,COPOMs!B:K,10)+prêmio_de_risco)</f>
        <v/>
      </c>
      <c r="L2311" s="3" t="str">
        <f>IF(Table1[[#This Row],[Tesouro Selic: Cenário 3]]="","",(K2311+1)^(1/252))</f>
        <v/>
      </c>
      <c r="M2311" s="2" t="str">
        <f>IF(Table1[[#This Row],[Column8]]="","",(1+M2310)*(L2311)-1)</f>
        <v/>
      </c>
    </row>
    <row r="2312" spans="1:13" x14ac:dyDescent="0.25">
      <c r="A2312" s="15" t="str">
        <f t="shared" si="72"/>
        <v/>
      </c>
      <c r="B2312" s="25" t="str">
        <f t="shared" si="73"/>
        <v/>
      </c>
      <c r="C2312" s="3" t="str">
        <f>IF(Table1[[#This Row],[Tesouro Prefixado]]="","",(B2312+1)^(1/252))</f>
        <v/>
      </c>
      <c r="D2312" s="2" t="str">
        <f>IF(Table1[[#This Row],[Column2]]="","",(1+D2311)*(C2312)-1)</f>
        <v/>
      </c>
      <c r="E2312" s="1" t="str">
        <f>IF(Table1[[#This Row],[Column1]]="","",VLOOKUP(A2312,COPOMs!B:E,4)+prêmio_de_risco)</f>
        <v/>
      </c>
      <c r="F2312" s="3" t="str">
        <f>IF(Table1[[#This Row],[Tesouro Selic: Cenário 1]]="","",(E2312+1)^(1/252))</f>
        <v/>
      </c>
      <c r="G2312" s="2" t="str">
        <f>IF(Table1[[#This Row],[Column4]]="","",(1+G2311)*(F2312)-1)</f>
        <v/>
      </c>
      <c r="H2312" s="1" t="str">
        <f>IF(Table1[[#This Row],[Column1]]="","",VLOOKUP(A2312,COPOMs!B:H,7)+prêmio_de_risco)</f>
        <v/>
      </c>
      <c r="I2312" s="3" t="str">
        <f>IF(Table1[[#This Row],[Tesouro Selic: Cenário 2]]="","",(H2312+1)^(1/252))</f>
        <v/>
      </c>
      <c r="J2312" s="2" t="str">
        <f>IF(Table1[[#This Row],[Column6]]="","",(1+J2311)*(I2312)-1)</f>
        <v/>
      </c>
      <c r="K2312" s="1" t="str">
        <f>IF(Table1[[#This Row],[Column1]]="","",VLOOKUP(A2312,COPOMs!B:K,10)+prêmio_de_risco)</f>
        <v/>
      </c>
      <c r="L2312" s="3" t="str">
        <f>IF(Table1[[#This Row],[Tesouro Selic: Cenário 3]]="","",(K2312+1)^(1/252))</f>
        <v/>
      </c>
      <c r="M2312" s="2" t="str">
        <f>IF(Table1[[#This Row],[Column8]]="","",(1+M2311)*(L2312)-1)</f>
        <v/>
      </c>
    </row>
    <row r="2313" spans="1:13" x14ac:dyDescent="0.25">
      <c r="A2313" s="15" t="str">
        <f t="shared" si="72"/>
        <v/>
      </c>
      <c r="B2313" s="25" t="str">
        <f t="shared" si="73"/>
        <v/>
      </c>
      <c r="C2313" s="3" t="str">
        <f>IF(Table1[[#This Row],[Tesouro Prefixado]]="","",(B2313+1)^(1/252))</f>
        <v/>
      </c>
      <c r="D2313" s="2" t="str">
        <f>IF(Table1[[#This Row],[Column2]]="","",(1+D2312)*(C2313)-1)</f>
        <v/>
      </c>
      <c r="E2313" s="1" t="str">
        <f>IF(Table1[[#This Row],[Column1]]="","",VLOOKUP(A2313,COPOMs!B:E,4)+prêmio_de_risco)</f>
        <v/>
      </c>
      <c r="F2313" s="3" t="str">
        <f>IF(Table1[[#This Row],[Tesouro Selic: Cenário 1]]="","",(E2313+1)^(1/252))</f>
        <v/>
      </c>
      <c r="G2313" s="2" t="str">
        <f>IF(Table1[[#This Row],[Column4]]="","",(1+G2312)*(F2313)-1)</f>
        <v/>
      </c>
      <c r="H2313" s="1" t="str">
        <f>IF(Table1[[#This Row],[Column1]]="","",VLOOKUP(A2313,COPOMs!B:H,7)+prêmio_de_risco)</f>
        <v/>
      </c>
      <c r="I2313" s="3" t="str">
        <f>IF(Table1[[#This Row],[Tesouro Selic: Cenário 2]]="","",(H2313+1)^(1/252))</f>
        <v/>
      </c>
      <c r="J2313" s="2" t="str">
        <f>IF(Table1[[#This Row],[Column6]]="","",(1+J2312)*(I2313)-1)</f>
        <v/>
      </c>
      <c r="K2313" s="1" t="str">
        <f>IF(Table1[[#This Row],[Column1]]="","",VLOOKUP(A2313,COPOMs!B:K,10)+prêmio_de_risco)</f>
        <v/>
      </c>
      <c r="L2313" s="3" t="str">
        <f>IF(Table1[[#This Row],[Tesouro Selic: Cenário 3]]="","",(K2313+1)^(1/252))</f>
        <v/>
      </c>
      <c r="M2313" s="2" t="str">
        <f>IF(Table1[[#This Row],[Column8]]="","",(1+M2312)*(L2313)-1)</f>
        <v/>
      </c>
    </row>
    <row r="2314" spans="1:13" x14ac:dyDescent="0.25">
      <c r="A2314" s="15" t="str">
        <f t="shared" si="72"/>
        <v/>
      </c>
      <c r="B2314" s="25" t="str">
        <f t="shared" si="73"/>
        <v/>
      </c>
      <c r="C2314" s="3" t="str">
        <f>IF(Table1[[#This Row],[Tesouro Prefixado]]="","",(B2314+1)^(1/252))</f>
        <v/>
      </c>
      <c r="D2314" s="2" t="str">
        <f>IF(Table1[[#This Row],[Column2]]="","",(1+D2313)*(C2314)-1)</f>
        <v/>
      </c>
      <c r="E2314" s="1" t="str">
        <f>IF(Table1[[#This Row],[Column1]]="","",VLOOKUP(A2314,COPOMs!B:E,4)+prêmio_de_risco)</f>
        <v/>
      </c>
      <c r="F2314" s="3" t="str">
        <f>IF(Table1[[#This Row],[Tesouro Selic: Cenário 1]]="","",(E2314+1)^(1/252))</f>
        <v/>
      </c>
      <c r="G2314" s="2" t="str">
        <f>IF(Table1[[#This Row],[Column4]]="","",(1+G2313)*(F2314)-1)</f>
        <v/>
      </c>
      <c r="H2314" s="1" t="str">
        <f>IF(Table1[[#This Row],[Column1]]="","",VLOOKUP(A2314,COPOMs!B:H,7)+prêmio_de_risco)</f>
        <v/>
      </c>
      <c r="I2314" s="3" t="str">
        <f>IF(Table1[[#This Row],[Tesouro Selic: Cenário 2]]="","",(H2314+1)^(1/252))</f>
        <v/>
      </c>
      <c r="J2314" s="2" t="str">
        <f>IF(Table1[[#This Row],[Column6]]="","",(1+J2313)*(I2314)-1)</f>
        <v/>
      </c>
      <c r="K2314" s="1" t="str">
        <f>IF(Table1[[#This Row],[Column1]]="","",VLOOKUP(A2314,COPOMs!B:K,10)+prêmio_de_risco)</f>
        <v/>
      </c>
      <c r="L2314" s="3" t="str">
        <f>IF(Table1[[#This Row],[Tesouro Selic: Cenário 3]]="","",(K2314+1)^(1/252))</f>
        <v/>
      </c>
      <c r="M2314" s="2" t="str">
        <f>IF(Table1[[#This Row],[Column8]]="","",(1+M2313)*(L2314)-1)</f>
        <v/>
      </c>
    </row>
    <row r="2315" spans="1:13" x14ac:dyDescent="0.25">
      <c r="A2315" s="15" t="str">
        <f t="shared" si="72"/>
        <v/>
      </c>
      <c r="B2315" s="25" t="str">
        <f t="shared" si="73"/>
        <v/>
      </c>
      <c r="C2315" s="3" t="str">
        <f>IF(Table1[[#This Row],[Tesouro Prefixado]]="","",(B2315+1)^(1/252))</f>
        <v/>
      </c>
      <c r="D2315" s="2" t="str">
        <f>IF(Table1[[#This Row],[Column2]]="","",(1+D2314)*(C2315)-1)</f>
        <v/>
      </c>
      <c r="E2315" s="1" t="str">
        <f>IF(Table1[[#This Row],[Column1]]="","",VLOOKUP(A2315,COPOMs!B:E,4)+prêmio_de_risco)</f>
        <v/>
      </c>
      <c r="F2315" s="3" t="str">
        <f>IF(Table1[[#This Row],[Tesouro Selic: Cenário 1]]="","",(E2315+1)^(1/252))</f>
        <v/>
      </c>
      <c r="G2315" s="2" t="str">
        <f>IF(Table1[[#This Row],[Column4]]="","",(1+G2314)*(F2315)-1)</f>
        <v/>
      </c>
      <c r="H2315" s="1" t="str">
        <f>IF(Table1[[#This Row],[Column1]]="","",VLOOKUP(A2315,COPOMs!B:H,7)+prêmio_de_risco)</f>
        <v/>
      </c>
      <c r="I2315" s="3" t="str">
        <f>IF(Table1[[#This Row],[Tesouro Selic: Cenário 2]]="","",(H2315+1)^(1/252))</f>
        <v/>
      </c>
      <c r="J2315" s="2" t="str">
        <f>IF(Table1[[#This Row],[Column6]]="","",(1+J2314)*(I2315)-1)</f>
        <v/>
      </c>
      <c r="K2315" s="1" t="str">
        <f>IF(Table1[[#This Row],[Column1]]="","",VLOOKUP(A2315,COPOMs!B:K,10)+prêmio_de_risco)</f>
        <v/>
      </c>
      <c r="L2315" s="3" t="str">
        <f>IF(Table1[[#This Row],[Tesouro Selic: Cenário 3]]="","",(K2315+1)^(1/252))</f>
        <v/>
      </c>
      <c r="M2315" s="2" t="str">
        <f>IF(Table1[[#This Row],[Column8]]="","",(1+M2314)*(L2315)-1)</f>
        <v/>
      </c>
    </row>
    <row r="2316" spans="1:13" x14ac:dyDescent="0.25">
      <c r="A2316" s="15" t="str">
        <f t="shared" si="72"/>
        <v/>
      </c>
      <c r="B2316" s="25" t="str">
        <f t="shared" si="73"/>
        <v/>
      </c>
      <c r="C2316" s="3" t="str">
        <f>IF(Table1[[#This Row],[Tesouro Prefixado]]="","",(B2316+1)^(1/252))</f>
        <v/>
      </c>
      <c r="D2316" s="2" t="str">
        <f>IF(Table1[[#This Row],[Column2]]="","",(1+D2315)*(C2316)-1)</f>
        <v/>
      </c>
      <c r="E2316" s="1" t="str">
        <f>IF(Table1[[#This Row],[Column1]]="","",VLOOKUP(A2316,COPOMs!B:E,4)+prêmio_de_risco)</f>
        <v/>
      </c>
      <c r="F2316" s="3" t="str">
        <f>IF(Table1[[#This Row],[Tesouro Selic: Cenário 1]]="","",(E2316+1)^(1/252))</f>
        <v/>
      </c>
      <c r="G2316" s="2" t="str">
        <f>IF(Table1[[#This Row],[Column4]]="","",(1+G2315)*(F2316)-1)</f>
        <v/>
      </c>
      <c r="H2316" s="1" t="str">
        <f>IF(Table1[[#This Row],[Column1]]="","",VLOOKUP(A2316,COPOMs!B:H,7)+prêmio_de_risco)</f>
        <v/>
      </c>
      <c r="I2316" s="3" t="str">
        <f>IF(Table1[[#This Row],[Tesouro Selic: Cenário 2]]="","",(H2316+1)^(1/252))</f>
        <v/>
      </c>
      <c r="J2316" s="2" t="str">
        <f>IF(Table1[[#This Row],[Column6]]="","",(1+J2315)*(I2316)-1)</f>
        <v/>
      </c>
      <c r="K2316" s="1" t="str">
        <f>IF(Table1[[#This Row],[Column1]]="","",VLOOKUP(A2316,COPOMs!B:K,10)+prêmio_de_risco)</f>
        <v/>
      </c>
      <c r="L2316" s="3" t="str">
        <f>IF(Table1[[#This Row],[Tesouro Selic: Cenário 3]]="","",(K2316+1)^(1/252))</f>
        <v/>
      </c>
      <c r="M2316" s="2" t="str">
        <f>IF(Table1[[#This Row],[Column8]]="","",(1+M2315)*(L2316)-1)</f>
        <v/>
      </c>
    </row>
    <row r="2317" spans="1:13" x14ac:dyDescent="0.25">
      <c r="A2317" s="15" t="str">
        <f t="shared" si="72"/>
        <v/>
      </c>
      <c r="B2317" s="25" t="str">
        <f t="shared" si="73"/>
        <v/>
      </c>
      <c r="C2317" s="3" t="str">
        <f>IF(Table1[[#This Row],[Tesouro Prefixado]]="","",(B2317+1)^(1/252))</f>
        <v/>
      </c>
      <c r="D2317" s="2" t="str">
        <f>IF(Table1[[#This Row],[Column2]]="","",(1+D2316)*(C2317)-1)</f>
        <v/>
      </c>
      <c r="E2317" s="1" t="str">
        <f>IF(Table1[[#This Row],[Column1]]="","",VLOOKUP(A2317,COPOMs!B:E,4)+prêmio_de_risco)</f>
        <v/>
      </c>
      <c r="F2317" s="3" t="str">
        <f>IF(Table1[[#This Row],[Tesouro Selic: Cenário 1]]="","",(E2317+1)^(1/252))</f>
        <v/>
      </c>
      <c r="G2317" s="2" t="str">
        <f>IF(Table1[[#This Row],[Column4]]="","",(1+G2316)*(F2317)-1)</f>
        <v/>
      </c>
      <c r="H2317" s="1" t="str">
        <f>IF(Table1[[#This Row],[Column1]]="","",VLOOKUP(A2317,COPOMs!B:H,7)+prêmio_de_risco)</f>
        <v/>
      </c>
      <c r="I2317" s="3" t="str">
        <f>IF(Table1[[#This Row],[Tesouro Selic: Cenário 2]]="","",(H2317+1)^(1/252))</f>
        <v/>
      </c>
      <c r="J2317" s="2" t="str">
        <f>IF(Table1[[#This Row],[Column6]]="","",(1+J2316)*(I2317)-1)</f>
        <v/>
      </c>
      <c r="K2317" s="1" t="str">
        <f>IF(Table1[[#This Row],[Column1]]="","",VLOOKUP(A2317,COPOMs!B:K,10)+prêmio_de_risco)</f>
        <v/>
      </c>
      <c r="L2317" s="3" t="str">
        <f>IF(Table1[[#This Row],[Tesouro Selic: Cenário 3]]="","",(K2317+1)^(1/252))</f>
        <v/>
      </c>
      <c r="M2317" s="2" t="str">
        <f>IF(Table1[[#This Row],[Column8]]="","",(1+M2316)*(L2317)-1)</f>
        <v/>
      </c>
    </row>
    <row r="2318" spans="1:13" x14ac:dyDescent="0.25">
      <c r="A2318" s="15" t="str">
        <f t="shared" si="72"/>
        <v/>
      </c>
      <c r="B2318" s="25" t="str">
        <f t="shared" si="73"/>
        <v/>
      </c>
      <c r="C2318" s="3" t="str">
        <f>IF(Table1[[#This Row],[Tesouro Prefixado]]="","",(B2318+1)^(1/252))</f>
        <v/>
      </c>
      <c r="D2318" s="2" t="str">
        <f>IF(Table1[[#This Row],[Column2]]="","",(1+D2317)*(C2318)-1)</f>
        <v/>
      </c>
      <c r="E2318" s="1" t="str">
        <f>IF(Table1[[#This Row],[Column1]]="","",VLOOKUP(A2318,COPOMs!B:E,4)+prêmio_de_risco)</f>
        <v/>
      </c>
      <c r="F2318" s="3" t="str">
        <f>IF(Table1[[#This Row],[Tesouro Selic: Cenário 1]]="","",(E2318+1)^(1/252))</f>
        <v/>
      </c>
      <c r="G2318" s="2" t="str">
        <f>IF(Table1[[#This Row],[Column4]]="","",(1+G2317)*(F2318)-1)</f>
        <v/>
      </c>
      <c r="H2318" s="1" t="str">
        <f>IF(Table1[[#This Row],[Column1]]="","",VLOOKUP(A2318,COPOMs!B:H,7)+prêmio_de_risco)</f>
        <v/>
      </c>
      <c r="I2318" s="3" t="str">
        <f>IF(Table1[[#This Row],[Tesouro Selic: Cenário 2]]="","",(H2318+1)^(1/252))</f>
        <v/>
      </c>
      <c r="J2318" s="2" t="str">
        <f>IF(Table1[[#This Row],[Column6]]="","",(1+J2317)*(I2318)-1)</f>
        <v/>
      </c>
      <c r="K2318" s="1" t="str">
        <f>IF(Table1[[#This Row],[Column1]]="","",VLOOKUP(A2318,COPOMs!B:K,10)+prêmio_de_risco)</f>
        <v/>
      </c>
      <c r="L2318" s="3" t="str">
        <f>IF(Table1[[#This Row],[Tesouro Selic: Cenário 3]]="","",(K2318+1)^(1/252))</f>
        <v/>
      </c>
      <c r="M2318" s="2" t="str">
        <f>IF(Table1[[#This Row],[Column8]]="","",(1+M2317)*(L2318)-1)</f>
        <v/>
      </c>
    </row>
    <row r="2319" spans="1:13" x14ac:dyDescent="0.25">
      <c r="A2319" s="15" t="str">
        <f t="shared" si="72"/>
        <v/>
      </c>
      <c r="B2319" s="25" t="str">
        <f t="shared" si="73"/>
        <v/>
      </c>
      <c r="C2319" s="3" t="str">
        <f>IF(Table1[[#This Row],[Tesouro Prefixado]]="","",(B2319+1)^(1/252))</f>
        <v/>
      </c>
      <c r="D2319" s="2" t="str">
        <f>IF(Table1[[#This Row],[Column2]]="","",(1+D2318)*(C2319)-1)</f>
        <v/>
      </c>
      <c r="E2319" s="1" t="str">
        <f>IF(Table1[[#This Row],[Column1]]="","",VLOOKUP(A2319,COPOMs!B:E,4)+prêmio_de_risco)</f>
        <v/>
      </c>
      <c r="F2319" s="3" t="str">
        <f>IF(Table1[[#This Row],[Tesouro Selic: Cenário 1]]="","",(E2319+1)^(1/252))</f>
        <v/>
      </c>
      <c r="G2319" s="2" t="str">
        <f>IF(Table1[[#This Row],[Column4]]="","",(1+G2318)*(F2319)-1)</f>
        <v/>
      </c>
      <c r="H2319" s="1" t="str">
        <f>IF(Table1[[#This Row],[Column1]]="","",VLOOKUP(A2319,COPOMs!B:H,7)+prêmio_de_risco)</f>
        <v/>
      </c>
      <c r="I2319" s="3" t="str">
        <f>IF(Table1[[#This Row],[Tesouro Selic: Cenário 2]]="","",(H2319+1)^(1/252))</f>
        <v/>
      </c>
      <c r="J2319" s="2" t="str">
        <f>IF(Table1[[#This Row],[Column6]]="","",(1+J2318)*(I2319)-1)</f>
        <v/>
      </c>
      <c r="K2319" s="1" t="str">
        <f>IF(Table1[[#This Row],[Column1]]="","",VLOOKUP(A2319,COPOMs!B:K,10)+prêmio_de_risco)</f>
        <v/>
      </c>
      <c r="L2319" s="3" t="str">
        <f>IF(Table1[[#This Row],[Tesouro Selic: Cenário 3]]="","",(K2319+1)^(1/252))</f>
        <v/>
      </c>
      <c r="M2319" s="2" t="str">
        <f>IF(Table1[[#This Row],[Column8]]="","",(1+M2318)*(L2319)-1)</f>
        <v/>
      </c>
    </row>
    <row r="2320" spans="1:13" x14ac:dyDescent="0.25">
      <c r="A2320" s="15" t="str">
        <f t="shared" si="72"/>
        <v/>
      </c>
      <c r="B2320" s="25" t="str">
        <f t="shared" si="73"/>
        <v/>
      </c>
      <c r="C2320" s="3" t="str">
        <f>IF(Table1[[#This Row],[Tesouro Prefixado]]="","",(B2320+1)^(1/252))</f>
        <v/>
      </c>
      <c r="D2320" s="2" t="str">
        <f>IF(Table1[[#This Row],[Column2]]="","",(1+D2319)*(C2320)-1)</f>
        <v/>
      </c>
      <c r="E2320" s="1" t="str">
        <f>IF(Table1[[#This Row],[Column1]]="","",VLOOKUP(A2320,COPOMs!B:E,4)+prêmio_de_risco)</f>
        <v/>
      </c>
      <c r="F2320" s="3" t="str">
        <f>IF(Table1[[#This Row],[Tesouro Selic: Cenário 1]]="","",(E2320+1)^(1/252))</f>
        <v/>
      </c>
      <c r="G2320" s="2" t="str">
        <f>IF(Table1[[#This Row],[Column4]]="","",(1+G2319)*(F2320)-1)</f>
        <v/>
      </c>
      <c r="H2320" s="1" t="str">
        <f>IF(Table1[[#This Row],[Column1]]="","",VLOOKUP(A2320,COPOMs!B:H,7)+prêmio_de_risco)</f>
        <v/>
      </c>
      <c r="I2320" s="3" t="str">
        <f>IF(Table1[[#This Row],[Tesouro Selic: Cenário 2]]="","",(H2320+1)^(1/252))</f>
        <v/>
      </c>
      <c r="J2320" s="2" t="str">
        <f>IF(Table1[[#This Row],[Column6]]="","",(1+J2319)*(I2320)-1)</f>
        <v/>
      </c>
      <c r="K2320" s="1" t="str">
        <f>IF(Table1[[#This Row],[Column1]]="","",VLOOKUP(A2320,COPOMs!B:K,10)+prêmio_de_risco)</f>
        <v/>
      </c>
      <c r="L2320" s="3" t="str">
        <f>IF(Table1[[#This Row],[Tesouro Selic: Cenário 3]]="","",(K2320+1)^(1/252))</f>
        <v/>
      </c>
      <c r="M2320" s="2" t="str">
        <f>IF(Table1[[#This Row],[Column8]]="","",(1+M2319)*(L2320)-1)</f>
        <v/>
      </c>
    </row>
    <row r="2321" spans="1:13" x14ac:dyDescent="0.25">
      <c r="A2321" s="15" t="str">
        <f t="shared" si="72"/>
        <v/>
      </c>
      <c r="B2321" s="25" t="str">
        <f t="shared" si="73"/>
        <v/>
      </c>
      <c r="C2321" s="3" t="str">
        <f>IF(Table1[[#This Row],[Tesouro Prefixado]]="","",(B2321+1)^(1/252))</f>
        <v/>
      </c>
      <c r="D2321" s="2" t="str">
        <f>IF(Table1[[#This Row],[Column2]]="","",(1+D2320)*(C2321)-1)</f>
        <v/>
      </c>
      <c r="E2321" s="1" t="str">
        <f>IF(Table1[[#This Row],[Column1]]="","",VLOOKUP(A2321,COPOMs!B:E,4)+prêmio_de_risco)</f>
        <v/>
      </c>
      <c r="F2321" s="3" t="str">
        <f>IF(Table1[[#This Row],[Tesouro Selic: Cenário 1]]="","",(E2321+1)^(1/252))</f>
        <v/>
      </c>
      <c r="G2321" s="2" t="str">
        <f>IF(Table1[[#This Row],[Column4]]="","",(1+G2320)*(F2321)-1)</f>
        <v/>
      </c>
      <c r="H2321" s="1" t="str">
        <f>IF(Table1[[#This Row],[Column1]]="","",VLOOKUP(A2321,COPOMs!B:H,7)+prêmio_de_risco)</f>
        <v/>
      </c>
      <c r="I2321" s="3" t="str">
        <f>IF(Table1[[#This Row],[Tesouro Selic: Cenário 2]]="","",(H2321+1)^(1/252))</f>
        <v/>
      </c>
      <c r="J2321" s="2" t="str">
        <f>IF(Table1[[#This Row],[Column6]]="","",(1+J2320)*(I2321)-1)</f>
        <v/>
      </c>
      <c r="K2321" s="1" t="str">
        <f>IF(Table1[[#This Row],[Column1]]="","",VLOOKUP(A2321,COPOMs!B:K,10)+prêmio_de_risco)</f>
        <v/>
      </c>
      <c r="L2321" s="3" t="str">
        <f>IF(Table1[[#This Row],[Tesouro Selic: Cenário 3]]="","",(K2321+1)^(1/252))</f>
        <v/>
      </c>
      <c r="M2321" s="2" t="str">
        <f>IF(Table1[[#This Row],[Column8]]="","",(1+M2320)*(L2321)-1)</f>
        <v/>
      </c>
    </row>
    <row r="2322" spans="1:13" x14ac:dyDescent="0.25">
      <c r="A2322" s="15" t="str">
        <f t="shared" si="72"/>
        <v/>
      </c>
      <c r="B2322" s="25" t="str">
        <f t="shared" si="73"/>
        <v/>
      </c>
      <c r="C2322" s="3" t="str">
        <f>IF(Table1[[#This Row],[Tesouro Prefixado]]="","",(B2322+1)^(1/252))</f>
        <v/>
      </c>
      <c r="D2322" s="2" t="str">
        <f>IF(Table1[[#This Row],[Column2]]="","",(1+D2321)*(C2322)-1)</f>
        <v/>
      </c>
      <c r="E2322" s="1" t="str">
        <f>IF(Table1[[#This Row],[Column1]]="","",VLOOKUP(A2322,COPOMs!B:E,4)+prêmio_de_risco)</f>
        <v/>
      </c>
      <c r="F2322" s="3" t="str">
        <f>IF(Table1[[#This Row],[Tesouro Selic: Cenário 1]]="","",(E2322+1)^(1/252))</f>
        <v/>
      </c>
      <c r="G2322" s="2" t="str">
        <f>IF(Table1[[#This Row],[Column4]]="","",(1+G2321)*(F2322)-1)</f>
        <v/>
      </c>
      <c r="H2322" s="1" t="str">
        <f>IF(Table1[[#This Row],[Column1]]="","",VLOOKUP(A2322,COPOMs!B:H,7)+prêmio_de_risco)</f>
        <v/>
      </c>
      <c r="I2322" s="3" t="str">
        <f>IF(Table1[[#This Row],[Tesouro Selic: Cenário 2]]="","",(H2322+1)^(1/252))</f>
        <v/>
      </c>
      <c r="J2322" s="2" t="str">
        <f>IF(Table1[[#This Row],[Column6]]="","",(1+J2321)*(I2322)-1)</f>
        <v/>
      </c>
      <c r="K2322" s="1" t="str">
        <f>IF(Table1[[#This Row],[Column1]]="","",VLOOKUP(A2322,COPOMs!B:K,10)+prêmio_de_risco)</f>
        <v/>
      </c>
      <c r="L2322" s="3" t="str">
        <f>IF(Table1[[#This Row],[Tesouro Selic: Cenário 3]]="","",(K2322+1)^(1/252))</f>
        <v/>
      </c>
      <c r="M2322" s="2" t="str">
        <f>IF(Table1[[#This Row],[Column8]]="","",(1+M2321)*(L2322)-1)</f>
        <v/>
      </c>
    </row>
    <row r="2323" spans="1:13" x14ac:dyDescent="0.25">
      <c r="A2323" s="15" t="str">
        <f t="shared" si="72"/>
        <v/>
      </c>
      <c r="B2323" s="25" t="str">
        <f t="shared" si="73"/>
        <v/>
      </c>
      <c r="C2323" s="3" t="str">
        <f>IF(Table1[[#This Row],[Tesouro Prefixado]]="","",(B2323+1)^(1/252))</f>
        <v/>
      </c>
      <c r="D2323" s="2" t="str">
        <f>IF(Table1[[#This Row],[Column2]]="","",(1+D2322)*(C2323)-1)</f>
        <v/>
      </c>
      <c r="E2323" s="1" t="str">
        <f>IF(Table1[[#This Row],[Column1]]="","",VLOOKUP(A2323,COPOMs!B:E,4)+prêmio_de_risco)</f>
        <v/>
      </c>
      <c r="F2323" s="3" t="str">
        <f>IF(Table1[[#This Row],[Tesouro Selic: Cenário 1]]="","",(E2323+1)^(1/252))</f>
        <v/>
      </c>
      <c r="G2323" s="2" t="str">
        <f>IF(Table1[[#This Row],[Column4]]="","",(1+G2322)*(F2323)-1)</f>
        <v/>
      </c>
      <c r="H2323" s="1" t="str">
        <f>IF(Table1[[#This Row],[Column1]]="","",VLOOKUP(A2323,COPOMs!B:H,7)+prêmio_de_risco)</f>
        <v/>
      </c>
      <c r="I2323" s="3" t="str">
        <f>IF(Table1[[#This Row],[Tesouro Selic: Cenário 2]]="","",(H2323+1)^(1/252))</f>
        <v/>
      </c>
      <c r="J2323" s="2" t="str">
        <f>IF(Table1[[#This Row],[Column6]]="","",(1+J2322)*(I2323)-1)</f>
        <v/>
      </c>
      <c r="K2323" s="1" t="str">
        <f>IF(Table1[[#This Row],[Column1]]="","",VLOOKUP(A2323,COPOMs!B:K,10)+prêmio_de_risco)</f>
        <v/>
      </c>
      <c r="L2323" s="3" t="str">
        <f>IF(Table1[[#This Row],[Tesouro Selic: Cenário 3]]="","",(K2323+1)^(1/252))</f>
        <v/>
      </c>
      <c r="M2323" s="2" t="str">
        <f>IF(Table1[[#This Row],[Column8]]="","",(1+M2322)*(L2323)-1)</f>
        <v/>
      </c>
    </row>
    <row r="2324" spans="1:13" x14ac:dyDescent="0.25">
      <c r="A2324" s="15" t="str">
        <f t="shared" si="72"/>
        <v/>
      </c>
      <c r="B2324" s="25" t="str">
        <f t="shared" si="73"/>
        <v/>
      </c>
      <c r="C2324" s="3" t="str">
        <f>IF(Table1[[#This Row],[Tesouro Prefixado]]="","",(B2324+1)^(1/252))</f>
        <v/>
      </c>
      <c r="D2324" s="2" t="str">
        <f>IF(Table1[[#This Row],[Column2]]="","",(1+D2323)*(C2324)-1)</f>
        <v/>
      </c>
      <c r="E2324" s="1" t="str">
        <f>IF(Table1[[#This Row],[Column1]]="","",VLOOKUP(A2324,COPOMs!B:E,4)+prêmio_de_risco)</f>
        <v/>
      </c>
      <c r="F2324" s="3" t="str">
        <f>IF(Table1[[#This Row],[Tesouro Selic: Cenário 1]]="","",(E2324+1)^(1/252))</f>
        <v/>
      </c>
      <c r="G2324" s="2" t="str">
        <f>IF(Table1[[#This Row],[Column4]]="","",(1+G2323)*(F2324)-1)</f>
        <v/>
      </c>
      <c r="H2324" s="1" t="str">
        <f>IF(Table1[[#This Row],[Column1]]="","",VLOOKUP(A2324,COPOMs!B:H,7)+prêmio_de_risco)</f>
        <v/>
      </c>
      <c r="I2324" s="3" t="str">
        <f>IF(Table1[[#This Row],[Tesouro Selic: Cenário 2]]="","",(H2324+1)^(1/252))</f>
        <v/>
      </c>
      <c r="J2324" s="2" t="str">
        <f>IF(Table1[[#This Row],[Column6]]="","",(1+J2323)*(I2324)-1)</f>
        <v/>
      </c>
      <c r="K2324" s="1" t="str">
        <f>IF(Table1[[#This Row],[Column1]]="","",VLOOKUP(A2324,COPOMs!B:K,10)+prêmio_de_risco)</f>
        <v/>
      </c>
      <c r="L2324" s="3" t="str">
        <f>IF(Table1[[#This Row],[Tesouro Selic: Cenário 3]]="","",(K2324+1)^(1/252))</f>
        <v/>
      </c>
      <c r="M2324" s="2" t="str">
        <f>IF(Table1[[#This Row],[Column8]]="","",(1+M2323)*(L2324)-1)</f>
        <v/>
      </c>
    </row>
    <row r="2325" spans="1:13" x14ac:dyDescent="0.25">
      <c r="A2325" s="15" t="str">
        <f t="shared" si="72"/>
        <v/>
      </c>
      <c r="B2325" s="25" t="str">
        <f t="shared" si="73"/>
        <v/>
      </c>
      <c r="C2325" s="3" t="str">
        <f>IF(Table1[[#This Row],[Tesouro Prefixado]]="","",(B2325+1)^(1/252))</f>
        <v/>
      </c>
      <c r="D2325" s="2" t="str">
        <f>IF(Table1[[#This Row],[Column2]]="","",(1+D2324)*(C2325)-1)</f>
        <v/>
      </c>
      <c r="E2325" s="1" t="str">
        <f>IF(Table1[[#This Row],[Column1]]="","",VLOOKUP(A2325,COPOMs!B:E,4)+prêmio_de_risco)</f>
        <v/>
      </c>
      <c r="F2325" s="3" t="str">
        <f>IF(Table1[[#This Row],[Tesouro Selic: Cenário 1]]="","",(E2325+1)^(1/252))</f>
        <v/>
      </c>
      <c r="G2325" s="2" t="str">
        <f>IF(Table1[[#This Row],[Column4]]="","",(1+G2324)*(F2325)-1)</f>
        <v/>
      </c>
      <c r="H2325" s="1" t="str">
        <f>IF(Table1[[#This Row],[Column1]]="","",VLOOKUP(A2325,COPOMs!B:H,7)+prêmio_de_risco)</f>
        <v/>
      </c>
      <c r="I2325" s="3" t="str">
        <f>IF(Table1[[#This Row],[Tesouro Selic: Cenário 2]]="","",(H2325+1)^(1/252))</f>
        <v/>
      </c>
      <c r="J2325" s="2" t="str">
        <f>IF(Table1[[#This Row],[Column6]]="","",(1+J2324)*(I2325)-1)</f>
        <v/>
      </c>
      <c r="K2325" s="1" t="str">
        <f>IF(Table1[[#This Row],[Column1]]="","",VLOOKUP(A2325,COPOMs!B:K,10)+prêmio_de_risco)</f>
        <v/>
      </c>
      <c r="L2325" s="3" t="str">
        <f>IF(Table1[[#This Row],[Tesouro Selic: Cenário 3]]="","",(K2325+1)^(1/252))</f>
        <v/>
      </c>
      <c r="M2325" s="2" t="str">
        <f>IF(Table1[[#This Row],[Column8]]="","",(1+M2324)*(L2325)-1)</f>
        <v/>
      </c>
    </row>
    <row r="2326" spans="1:13" x14ac:dyDescent="0.25">
      <c r="A2326" s="15" t="str">
        <f t="shared" si="72"/>
        <v/>
      </c>
      <c r="B2326" s="25" t="str">
        <f t="shared" si="73"/>
        <v/>
      </c>
      <c r="C2326" s="3" t="str">
        <f>IF(Table1[[#This Row],[Tesouro Prefixado]]="","",(B2326+1)^(1/252))</f>
        <v/>
      </c>
      <c r="D2326" s="2" t="str">
        <f>IF(Table1[[#This Row],[Column2]]="","",(1+D2325)*(C2326)-1)</f>
        <v/>
      </c>
      <c r="E2326" s="1" t="str">
        <f>IF(Table1[[#This Row],[Column1]]="","",VLOOKUP(A2326,COPOMs!B:E,4)+prêmio_de_risco)</f>
        <v/>
      </c>
      <c r="F2326" s="3" t="str">
        <f>IF(Table1[[#This Row],[Tesouro Selic: Cenário 1]]="","",(E2326+1)^(1/252))</f>
        <v/>
      </c>
      <c r="G2326" s="2" t="str">
        <f>IF(Table1[[#This Row],[Column4]]="","",(1+G2325)*(F2326)-1)</f>
        <v/>
      </c>
      <c r="H2326" s="1" t="str">
        <f>IF(Table1[[#This Row],[Column1]]="","",VLOOKUP(A2326,COPOMs!B:H,7)+prêmio_de_risco)</f>
        <v/>
      </c>
      <c r="I2326" s="3" t="str">
        <f>IF(Table1[[#This Row],[Tesouro Selic: Cenário 2]]="","",(H2326+1)^(1/252))</f>
        <v/>
      </c>
      <c r="J2326" s="2" t="str">
        <f>IF(Table1[[#This Row],[Column6]]="","",(1+J2325)*(I2326)-1)</f>
        <v/>
      </c>
      <c r="K2326" s="1" t="str">
        <f>IF(Table1[[#This Row],[Column1]]="","",VLOOKUP(A2326,COPOMs!B:K,10)+prêmio_de_risco)</f>
        <v/>
      </c>
      <c r="L2326" s="3" t="str">
        <f>IF(Table1[[#This Row],[Tesouro Selic: Cenário 3]]="","",(K2326+1)^(1/252))</f>
        <v/>
      </c>
      <c r="M2326" s="2" t="str">
        <f>IF(Table1[[#This Row],[Column8]]="","",(1+M2325)*(L2326)-1)</f>
        <v/>
      </c>
    </row>
    <row r="2327" spans="1:13" x14ac:dyDescent="0.25">
      <c r="A2327" s="15" t="str">
        <f t="shared" si="72"/>
        <v/>
      </c>
      <c r="B2327" s="25" t="str">
        <f t="shared" si="73"/>
        <v/>
      </c>
      <c r="C2327" s="3" t="str">
        <f>IF(Table1[[#This Row],[Tesouro Prefixado]]="","",(B2327+1)^(1/252))</f>
        <v/>
      </c>
      <c r="D2327" s="2" t="str">
        <f>IF(Table1[[#This Row],[Column2]]="","",(1+D2326)*(C2327)-1)</f>
        <v/>
      </c>
      <c r="E2327" s="1" t="str">
        <f>IF(Table1[[#This Row],[Column1]]="","",VLOOKUP(A2327,COPOMs!B:E,4)+prêmio_de_risco)</f>
        <v/>
      </c>
      <c r="F2327" s="3" t="str">
        <f>IF(Table1[[#This Row],[Tesouro Selic: Cenário 1]]="","",(E2327+1)^(1/252))</f>
        <v/>
      </c>
      <c r="G2327" s="2" t="str">
        <f>IF(Table1[[#This Row],[Column4]]="","",(1+G2326)*(F2327)-1)</f>
        <v/>
      </c>
      <c r="H2327" s="1" t="str">
        <f>IF(Table1[[#This Row],[Column1]]="","",VLOOKUP(A2327,COPOMs!B:H,7)+prêmio_de_risco)</f>
        <v/>
      </c>
      <c r="I2327" s="3" t="str">
        <f>IF(Table1[[#This Row],[Tesouro Selic: Cenário 2]]="","",(H2327+1)^(1/252))</f>
        <v/>
      </c>
      <c r="J2327" s="2" t="str">
        <f>IF(Table1[[#This Row],[Column6]]="","",(1+J2326)*(I2327)-1)</f>
        <v/>
      </c>
      <c r="K2327" s="1" t="str">
        <f>IF(Table1[[#This Row],[Column1]]="","",VLOOKUP(A2327,COPOMs!B:K,10)+prêmio_de_risco)</f>
        <v/>
      </c>
      <c r="L2327" s="3" t="str">
        <f>IF(Table1[[#This Row],[Tesouro Selic: Cenário 3]]="","",(K2327+1)^(1/252))</f>
        <v/>
      </c>
      <c r="M2327" s="2" t="str">
        <f>IF(Table1[[#This Row],[Column8]]="","",(1+M2326)*(L2327)-1)</f>
        <v/>
      </c>
    </row>
    <row r="2328" spans="1:13" x14ac:dyDescent="0.25">
      <c r="A2328" s="15" t="str">
        <f t="shared" si="72"/>
        <v/>
      </c>
      <c r="B2328" s="25" t="str">
        <f t="shared" si="73"/>
        <v/>
      </c>
      <c r="C2328" s="3" t="str">
        <f>IF(Table1[[#This Row],[Tesouro Prefixado]]="","",(B2328+1)^(1/252))</f>
        <v/>
      </c>
      <c r="D2328" s="2" t="str">
        <f>IF(Table1[[#This Row],[Column2]]="","",(1+D2327)*(C2328)-1)</f>
        <v/>
      </c>
      <c r="E2328" s="1" t="str">
        <f>IF(Table1[[#This Row],[Column1]]="","",VLOOKUP(A2328,COPOMs!B:E,4)+prêmio_de_risco)</f>
        <v/>
      </c>
      <c r="F2328" s="3" t="str">
        <f>IF(Table1[[#This Row],[Tesouro Selic: Cenário 1]]="","",(E2328+1)^(1/252))</f>
        <v/>
      </c>
      <c r="G2328" s="2" t="str">
        <f>IF(Table1[[#This Row],[Column4]]="","",(1+G2327)*(F2328)-1)</f>
        <v/>
      </c>
      <c r="H2328" s="1" t="str">
        <f>IF(Table1[[#This Row],[Column1]]="","",VLOOKUP(A2328,COPOMs!B:H,7)+prêmio_de_risco)</f>
        <v/>
      </c>
      <c r="I2328" s="3" t="str">
        <f>IF(Table1[[#This Row],[Tesouro Selic: Cenário 2]]="","",(H2328+1)^(1/252))</f>
        <v/>
      </c>
      <c r="J2328" s="2" t="str">
        <f>IF(Table1[[#This Row],[Column6]]="","",(1+J2327)*(I2328)-1)</f>
        <v/>
      </c>
      <c r="K2328" s="1" t="str">
        <f>IF(Table1[[#This Row],[Column1]]="","",VLOOKUP(A2328,COPOMs!B:K,10)+prêmio_de_risco)</f>
        <v/>
      </c>
      <c r="L2328" s="3" t="str">
        <f>IF(Table1[[#This Row],[Tesouro Selic: Cenário 3]]="","",(K2328+1)^(1/252))</f>
        <v/>
      </c>
      <c r="M2328" s="2" t="str">
        <f>IF(Table1[[#This Row],[Column8]]="","",(1+M2327)*(L2328)-1)</f>
        <v/>
      </c>
    </row>
    <row r="2329" spans="1:13" x14ac:dyDescent="0.25">
      <c r="A2329" s="15" t="str">
        <f t="shared" si="72"/>
        <v/>
      </c>
      <c r="B2329" s="25" t="str">
        <f t="shared" si="73"/>
        <v/>
      </c>
      <c r="C2329" s="3" t="str">
        <f>IF(Table1[[#This Row],[Tesouro Prefixado]]="","",(B2329+1)^(1/252))</f>
        <v/>
      </c>
      <c r="D2329" s="2" t="str">
        <f>IF(Table1[[#This Row],[Column2]]="","",(1+D2328)*(C2329)-1)</f>
        <v/>
      </c>
      <c r="E2329" s="1" t="str">
        <f>IF(Table1[[#This Row],[Column1]]="","",VLOOKUP(A2329,COPOMs!B:E,4)+prêmio_de_risco)</f>
        <v/>
      </c>
      <c r="F2329" s="3" t="str">
        <f>IF(Table1[[#This Row],[Tesouro Selic: Cenário 1]]="","",(E2329+1)^(1/252))</f>
        <v/>
      </c>
      <c r="G2329" s="2" t="str">
        <f>IF(Table1[[#This Row],[Column4]]="","",(1+G2328)*(F2329)-1)</f>
        <v/>
      </c>
      <c r="H2329" s="1" t="str">
        <f>IF(Table1[[#This Row],[Column1]]="","",VLOOKUP(A2329,COPOMs!B:H,7)+prêmio_de_risco)</f>
        <v/>
      </c>
      <c r="I2329" s="3" t="str">
        <f>IF(Table1[[#This Row],[Tesouro Selic: Cenário 2]]="","",(H2329+1)^(1/252))</f>
        <v/>
      </c>
      <c r="J2329" s="2" t="str">
        <f>IF(Table1[[#This Row],[Column6]]="","",(1+J2328)*(I2329)-1)</f>
        <v/>
      </c>
      <c r="K2329" s="1" t="str">
        <f>IF(Table1[[#This Row],[Column1]]="","",VLOOKUP(A2329,COPOMs!B:K,10)+prêmio_de_risco)</f>
        <v/>
      </c>
      <c r="L2329" s="3" t="str">
        <f>IF(Table1[[#This Row],[Tesouro Selic: Cenário 3]]="","",(K2329+1)^(1/252))</f>
        <v/>
      </c>
      <c r="M2329" s="2" t="str">
        <f>IF(Table1[[#This Row],[Column8]]="","",(1+M2328)*(L2329)-1)</f>
        <v/>
      </c>
    </row>
    <row r="2330" spans="1:13" x14ac:dyDescent="0.25">
      <c r="A2330" s="15" t="str">
        <f t="shared" si="72"/>
        <v/>
      </c>
      <c r="B2330" s="25" t="str">
        <f t="shared" si="73"/>
        <v/>
      </c>
      <c r="C2330" s="3" t="str">
        <f>IF(Table1[[#This Row],[Tesouro Prefixado]]="","",(B2330+1)^(1/252))</f>
        <v/>
      </c>
      <c r="D2330" s="2" t="str">
        <f>IF(Table1[[#This Row],[Column2]]="","",(1+D2329)*(C2330)-1)</f>
        <v/>
      </c>
      <c r="E2330" s="1" t="str">
        <f>IF(Table1[[#This Row],[Column1]]="","",VLOOKUP(A2330,COPOMs!B:E,4)+prêmio_de_risco)</f>
        <v/>
      </c>
      <c r="F2330" s="3" t="str">
        <f>IF(Table1[[#This Row],[Tesouro Selic: Cenário 1]]="","",(E2330+1)^(1/252))</f>
        <v/>
      </c>
      <c r="G2330" s="2" t="str">
        <f>IF(Table1[[#This Row],[Column4]]="","",(1+G2329)*(F2330)-1)</f>
        <v/>
      </c>
      <c r="H2330" s="1" t="str">
        <f>IF(Table1[[#This Row],[Column1]]="","",VLOOKUP(A2330,COPOMs!B:H,7)+prêmio_de_risco)</f>
        <v/>
      </c>
      <c r="I2330" s="3" t="str">
        <f>IF(Table1[[#This Row],[Tesouro Selic: Cenário 2]]="","",(H2330+1)^(1/252))</f>
        <v/>
      </c>
      <c r="J2330" s="2" t="str">
        <f>IF(Table1[[#This Row],[Column6]]="","",(1+J2329)*(I2330)-1)</f>
        <v/>
      </c>
      <c r="K2330" s="1" t="str">
        <f>IF(Table1[[#This Row],[Column1]]="","",VLOOKUP(A2330,COPOMs!B:K,10)+prêmio_de_risco)</f>
        <v/>
      </c>
      <c r="L2330" s="3" t="str">
        <f>IF(Table1[[#This Row],[Tesouro Selic: Cenário 3]]="","",(K2330+1)^(1/252))</f>
        <v/>
      </c>
      <c r="M2330" s="2" t="str">
        <f>IF(Table1[[#This Row],[Column8]]="","",(1+M2329)*(L2330)-1)</f>
        <v/>
      </c>
    </row>
    <row r="2331" spans="1:13" x14ac:dyDescent="0.25">
      <c r="A2331" s="15" t="str">
        <f t="shared" si="72"/>
        <v/>
      </c>
      <c r="B2331" s="25" t="str">
        <f t="shared" si="73"/>
        <v/>
      </c>
      <c r="C2331" s="3" t="str">
        <f>IF(Table1[[#This Row],[Tesouro Prefixado]]="","",(B2331+1)^(1/252))</f>
        <v/>
      </c>
      <c r="D2331" s="2" t="str">
        <f>IF(Table1[[#This Row],[Column2]]="","",(1+D2330)*(C2331)-1)</f>
        <v/>
      </c>
      <c r="E2331" s="1" t="str">
        <f>IF(Table1[[#This Row],[Column1]]="","",VLOOKUP(A2331,COPOMs!B:E,4)+prêmio_de_risco)</f>
        <v/>
      </c>
      <c r="F2331" s="3" t="str">
        <f>IF(Table1[[#This Row],[Tesouro Selic: Cenário 1]]="","",(E2331+1)^(1/252))</f>
        <v/>
      </c>
      <c r="G2331" s="2" t="str">
        <f>IF(Table1[[#This Row],[Column4]]="","",(1+G2330)*(F2331)-1)</f>
        <v/>
      </c>
      <c r="H2331" s="1" t="str">
        <f>IF(Table1[[#This Row],[Column1]]="","",VLOOKUP(A2331,COPOMs!B:H,7)+prêmio_de_risco)</f>
        <v/>
      </c>
      <c r="I2331" s="3" t="str">
        <f>IF(Table1[[#This Row],[Tesouro Selic: Cenário 2]]="","",(H2331+1)^(1/252))</f>
        <v/>
      </c>
      <c r="J2331" s="2" t="str">
        <f>IF(Table1[[#This Row],[Column6]]="","",(1+J2330)*(I2331)-1)</f>
        <v/>
      </c>
      <c r="K2331" s="1" t="str">
        <f>IF(Table1[[#This Row],[Column1]]="","",VLOOKUP(A2331,COPOMs!B:K,10)+prêmio_de_risco)</f>
        <v/>
      </c>
      <c r="L2331" s="3" t="str">
        <f>IF(Table1[[#This Row],[Tesouro Selic: Cenário 3]]="","",(K2331+1)^(1/252))</f>
        <v/>
      </c>
      <c r="M2331" s="2" t="str">
        <f>IF(Table1[[#This Row],[Column8]]="","",(1+M2330)*(L2331)-1)</f>
        <v/>
      </c>
    </row>
    <row r="2332" spans="1:13" x14ac:dyDescent="0.25">
      <c r="A2332" s="15" t="str">
        <f t="shared" si="72"/>
        <v/>
      </c>
      <c r="B2332" s="25" t="str">
        <f t="shared" si="73"/>
        <v/>
      </c>
      <c r="C2332" s="3" t="str">
        <f>IF(Table1[[#This Row],[Tesouro Prefixado]]="","",(B2332+1)^(1/252))</f>
        <v/>
      </c>
      <c r="D2332" s="2" t="str">
        <f>IF(Table1[[#This Row],[Column2]]="","",(1+D2331)*(C2332)-1)</f>
        <v/>
      </c>
      <c r="E2332" s="1" t="str">
        <f>IF(Table1[[#This Row],[Column1]]="","",VLOOKUP(A2332,COPOMs!B:E,4)+prêmio_de_risco)</f>
        <v/>
      </c>
      <c r="F2332" s="3" t="str">
        <f>IF(Table1[[#This Row],[Tesouro Selic: Cenário 1]]="","",(E2332+1)^(1/252))</f>
        <v/>
      </c>
      <c r="G2332" s="2" t="str">
        <f>IF(Table1[[#This Row],[Column4]]="","",(1+G2331)*(F2332)-1)</f>
        <v/>
      </c>
      <c r="H2332" s="1" t="str">
        <f>IF(Table1[[#This Row],[Column1]]="","",VLOOKUP(A2332,COPOMs!B:H,7)+prêmio_de_risco)</f>
        <v/>
      </c>
      <c r="I2332" s="3" t="str">
        <f>IF(Table1[[#This Row],[Tesouro Selic: Cenário 2]]="","",(H2332+1)^(1/252))</f>
        <v/>
      </c>
      <c r="J2332" s="2" t="str">
        <f>IF(Table1[[#This Row],[Column6]]="","",(1+J2331)*(I2332)-1)</f>
        <v/>
      </c>
      <c r="K2332" s="1" t="str">
        <f>IF(Table1[[#This Row],[Column1]]="","",VLOOKUP(A2332,COPOMs!B:K,10)+prêmio_de_risco)</f>
        <v/>
      </c>
      <c r="L2332" s="3" t="str">
        <f>IF(Table1[[#This Row],[Tesouro Selic: Cenário 3]]="","",(K2332+1)^(1/252))</f>
        <v/>
      </c>
      <c r="M2332" s="2" t="str">
        <f>IF(Table1[[#This Row],[Column8]]="","",(1+M2331)*(L2332)-1)</f>
        <v/>
      </c>
    </row>
    <row r="2333" spans="1:13" x14ac:dyDescent="0.25">
      <c r="A2333" s="15" t="str">
        <f t="shared" si="72"/>
        <v/>
      </c>
      <c r="B2333" s="25" t="str">
        <f t="shared" si="73"/>
        <v/>
      </c>
      <c r="C2333" s="3" t="str">
        <f>IF(Table1[[#This Row],[Tesouro Prefixado]]="","",(B2333+1)^(1/252))</f>
        <v/>
      </c>
      <c r="D2333" s="2" t="str">
        <f>IF(Table1[[#This Row],[Column2]]="","",(1+D2332)*(C2333)-1)</f>
        <v/>
      </c>
      <c r="E2333" s="1" t="str">
        <f>IF(Table1[[#This Row],[Column1]]="","",VLOOKUP(A2333,COPOMs!B:E,4)+prêmio_de_risco)</f>
        <v/>
      </c>
      <c r="F2333" s="3" t="str">
        <f>IF(Table1[[#This Row],[Tesouro Selic: Cenário 1]]="","",(E2333+1)^(1/252))</f>
        <v/>
      </c>
      <c r="G2333" s="2" t="str">
        <f>IF(Table1[[#This Row],[Column4]]="","",(1+G2332)*(F2333)-1)</f>
        <v/>
      </c>
      <c r="H2333" s="1" t="str">
        <f>IF(Table1[[#This Row],[Column1]]="","",VLOOKUP(A2333,COPOMs!B:H,7)+prêmio_de_risco)</f>
        <v/>
      </c>
      <c r="I2333" s="3" t="str">
        <f>IF(Table1[[#This Row],[Tesouro Selic: Cenário 2]]="","",(H2333+1)^(1/252))</f>
        <v/>
      </c>
      <c r="J2333" s="2" t="str">
        <f>IF(Table1[[#This Row],[Column6]]="","",(1+J2332)*(I2333)-1)</f>
        <v/>
      </c>
      <c r="K2333" s="1" t="str">
        <f>IF(Table1[[#This Row],[Column1]]="","",VLOOKUP(A2333,COPOMs!B:K,10)+prêmio_de_risco)</f>
        <v/>
      </c>
      <c r="L2333" s="3" t="str">
        <f>IF(Table1[[#This Row],[Tesouro Selic: Cenário 3]]="","",(K2333+1)^(1/252))</f>
        <v/>
      </c>
      <c r="M2333" s="2" t="str">
        <f>IF(Table1[[#This Row],[Column8]]="","",(1+M2332)*(L2333)-1)</f>
        <v/>
      </c>
    </row>
    <row r="2334" spans="1:13" x14ac:dyDescent="0.25">
      <c r="A2334" s="15" t="str">
        <f t="shared" si="72"/>
        <v/>
      </c>
      <c r="B2334" s="25" t="str">
        <f t="shared" si="73"/>
        <v/>
      </c>
      <c r="C2334" s="3" t="str">
        <f>IF(Table1[[#This Row],[Tesouro Prefixado]]="","",(B2334+1)^(1/252))</f>
        <v/>
      </c>
      <c r="D2334" s="2" t="str">
        <f>IF(Table1[[#This Row],[Column2]]="","",(1+D2333)*(C2334)-1)</f>
        <v/>
      </c>
      <c r="E2334" s="1" t="str">
        <f>IF(Table1[[#This Row],[Column1]]="","",VLOOKUP(A2334,COPOMs!B:E,4)+prêmio_de_risco)</f>
        <v/>
      </c>
      <c r="F2334" s="3" t="str">
        <f>IF(Table1[[#This Row],[Tesouro Selic: Cenário 1]]="","",(E2334+1)^(1/252))</f>
        <v/>
      </c>
      <c r="G2334" s="2" t="str">
        <f>IF(Table1[[#This Row],[Column4]]="","",(1+G2333)*(F2334)-1)</f>
        <v/>
      </c>
      <c r="H2334" s="1" t="str">
        <f>IF(Table1[[#This Row],[Column1]]="","",VLOOKUP(A2334,COPOMs!B:H,7)+prêmio_de_risco)</f>
        <v/>
      </c>
      <c r="I2334" s="3" t="str">
        <f>IF(Table1[[#This Row],[Tesouro Selic: Cenário 2]]="","",(H2334+1)^(1/252))</f>
        <v/>
      </c>
      <c r="J2334" s="2" t="str">
        <f>IF(Table1[[#This Row],[Column6]]="","",(1+J2333)*(I2334)-1)</f>
        <v/>
      </c>
      <c r="K2334" s="1" t="str">
        <f>IF(Table1[[#This Row],[Column1]]="","",VLOOKUP(A2334,COPOMs!B:K,10)+prêmio_de_risco)</f>
        <v/>
      </c>
      <c r="L2334" s="3" t="str">
        <f>IF(Table1[[#This Row],[Tesouro Selic: Cenário 3]]="","",(K2334+1)^(1/252))</f>
        <v/>
      </c>
      <c r="M2334" s="2" t="str">
        <f>IF(Table1[[#This Row],[Column8]]="","",(1+M2333)*(L2334)-1)</f>
        <v/>
      </c>
    </row>
    <row r="2335" spans="1:13" x14ac:dyDescent="0.25">
      <c r="A2335" s="15" t="str">
        <f t="shared" si="72"/>
        <v/>
      </c>
      <c r="B2335" s="25" t="str">
        <f t="shared" si="73"/>
        <v/>
      </c>
      <c r="C2335" s="3" t="str">
        <f>IF(Table1[[#This Row],[Tesouro Prefixado]]="","",(B2335+1)^(1/252))</f>
        <v/>
      </c>
      <c r="D2335" s="2" t="str">
        <f>IF(Table1[[#This Row],[Column2]]="","",(1+D2334)*(C2335)-1)</f>
        <v/>
      </c>
      <c r="E2335" s="1" t="str">
        <f>IF(Table1[[#This Row],[Column1]]="","",VLOOKUP(A2335,COPOMs!B:E,4)+prêmio_de_risco)</f>
        <v/>
      </c>
      <c r="F2335" s="3" t="str">
        <f>IF(Table1[[#This Row],[Tesouro Selic: Cenário 1]]="","",(E2335+1)^(1/252))</f>
        <v/>
      </c>
      <c r="G2335" s="2" t="str">
        <f>IF(Table1[[#This Row],[Column4]]="","",(1+G2334)*(F2335)-1)</f>
        <v/>
      </c>
      <c r="H2335" s="1" t="str">
        <f>IF(Table1[[#This Row],[Column1]]="","",VLOOKUP(A2335,COPOMs!B:H,7)+prêmio_de_risco)</f>
        <v/>
      </c>
      <c r="I2335" s="3" t="str">
        <f>IF(Table1[[#This Row],[Tesouro Selic: Cenário 2]]="","",(H2335+1)^(1/252))</f>
        <v/>
      </c>
      <c r="J2335" s="2" t="str">
        <f>IF(Table1[[#This Row],[Column6]]="","",(1+J2334)*(I2335)-1)</f>
        <v/>
      </c>
      <c r="K2335" s="1" t="str">
        <f>IF(Table1[[#This Row],[Column1]]="","",VLOOKUP(A2335,COPOMs!B:K,10)+prêmio_de_risco)</f>
        <v/>
      </c>
      <c r="L2335" s="3" t="str">
        <f>IF(Table1[[#This Row],[Tesouro Selic: Cenário 3]]="","",(K2335+1)^(1/252))</f>
        <v/>
      </c>
      <c r="M2335" s="2" t="str">
        <f>IF(Table1[[#This Row],[Column8]]="","",(1+M2334)*(L2335)-1)</f>
        <v/>
      </c>
    </row>
    <row r="2336" spans="1:13" x14ac:dyDescent="0.25">
      <c r="A2336" s="15" t="str">
        <f t="shared" si="72"/>
        <v/>
      </c>
      <c r="B2336" s="25" t="str">
        <f t="shared" si="73"/>
        <v/>
      </c>
      <c r="C2336" s="3" t="str">
        <f>IF(Table1[[#This Row],[Tesouro Prefixado]]="","",(B2336+1)^(1/252))</f>
        <v/>
      </c>
      <c r="D2336" s="2" t="str">
        <f>IF(Table1[[#This Row],[Column2]]="","",(1+D2335)*(C2336)-1)</f>
        <v/>
      </c>
      <c r="E2336" s="1" t="str">
        <f>IF(Table1[[#This Row],[Column1]]="","",VLOOKUP(A2336,COPOMs!B:E,4)+prêmio_de_risco)</f>
        <v/>
      </c>
      <c r="F2336" s="3" t="str">
        <f>IF(Table1[[#This Row],[Tesouro Selic: Cenário 1]]="","",(E2336+1)^(1/252))</f>
        <v/>
      </c>
      <c r="G2336" s="2" t="str">
        <f>IF(Table1[[#This Row],[Column4]]="","",(1+G2335)*(F2336)-1)</f>
        <v/>
      </c>
      <c r="H2336" s="1" t="str">
        <f>IF(Table1[[#This Row],[Column1]]="","",VLOOKUP(A2336,COPOMs!B:H,7)+prêmio_de_risco)</f>
        <v/>
      </c>
      <c r="I2336" s="3" t="str">
        <f>IF(Table1[[#This Row],[Tesouro Selic: Cenário 2]]="","",(H2336+1)^(1/252))</f>
        <v/>
      </c>
      <c r="J2336" s="2" t="str">
        <f>IF(Table1[[#This Row],[Column6]]="","",(1+J2335)*(I2336)-1)</f>
        <v/>
      </c>
      <c r="K2336" s="1" t="str">
        <f>IF(Table1[[#This Row],[Column1]]="","",VLOOKUP(A2336,COPOMs!B:K,10)+prêmio_de_risco)</f>
        <v/>
      </c>
      <c r="L2336" s="3" t="str">
        <f>IF(Table1[[#This Row],[Tesouro Selic: Cenário 3]]="","",(K2336+1)^(1/252))</f>
        <v/>
      </c>
      <c r="M2336" s="2" t="str">
        <f>IF(Table1[[#This Row],[Column8]]="","",(1+M2335)*(L2336)-1)</f>
        <v/>
      </c>
    </row>
    <row r="2337" spans="1:13" x14ac:dyDescent="0.25">
      <c r="A2337" s="15" t="str">
        <f t="shared" si="72"/>
        <v/>
      </c>
      <c r="B2337" s="25" t="str">
        <f t="shared" si="73"/>
        <v/>
      </c>
      <c r="C2337" s="3" t="str">
        <f>IF(Table1[[#This Row],[Tesouro Prefixado]]="","",(B2337+1)^(1/252))</f>
        <v/>
      </c>
      <c r="D2337" s="2" t="str">
        <f>IF(Table1[[#This Row],[Column2]]="","",(1+D2336)*(C2337)-1)</f>
        <v/>
      </c>
      <c r="E2337" s="1" t="str">
        <f>IF(Table1[[#This Row],[Column1]]="","",VLOOKUP(A2337,COPOMs!B:E,4)+prêmio_de_risco)</f>
        <v/>
      </c>
      <c r="F2337" s="3" t="str">
        <f>IF(Table1[[#This Row],[Tesouro Selic: Cenário 1]]="","",(E2337+1)^(1/252))</f>
        <v/>
      </c>
      <c r="G2337" s="2" t="str">
        <f>IF(Table1[[#This Row],[Column4]]="","",(1+G2336)*(F2337)-1)</f>
        <v/>
      </c>
      <c r="H2337" s="1" t="str">
        <f>IF(Table1[[#This Row],[Column1]]="","",VLOOKUP(A2337,COPOMs!B:H,7)+prêmio_de_risco)</f>
        <v/>
      </c>
      <c r="I2337" s="3" t="str">
        <f>IF(Table1[[#This Row],[Tesouro Selic: Cenário 2]]="","",(H2337+1)^(1/252))</f>
        <v/>
      </c>
      <c r="J2337" s="2" t="str">
        <f>IF(Table1[[#This Row],[Column6]]="","",(1+J2336)*(I2337)-1)</f>
        <v/>
      </c>
      <c r="K2337" s="1" t="str">
        <f>IF(Table1[[#This Row],[Column1]]="","",VLOOKUP(A2337,COPOMs!B:K,10)+prêmio_de_risco)</f>
        <v/>
      </c>
      <c r="L2337" s="3" t="str">
        <f>IF(Table1[[#This Row],[Tesouro Selic: Cenário 3]]="","",(K2337+1)^(1/252))</f>
        <v/>
      </c>
      <c r="M2337" s="2" t="str">
        <f>IF(Table1[[#This Row],[Column8]]="","",(1+M2336)*(L2337)-1)</f>
        <v/>
      </c>
    </row>
    <row r="2338" spans="1:13" x14ac:dyDescent="0.25">
      <c r="A2338" s="15" t="str">
        <f t="shared" si="72"/>
        <v/>
      </c>
      <c r="B2338" s="25" t="str">
        <f t="shared" si="73"/>
        <v/>
      </c>
      <c r="C2338" s="3" t="str">
        <f>IF(Table1[[#This Row],[Tesouro Prefixado]]="","",(B2338+1)^(1/252))</f>
        <v/>
      </c>
      <c r="D2338" s="2" t="str">
        <f>IF(Table1[[#This Row],[Column2]]="","",(1+D2337)*(C2338)-1)</f>
        <v/>
      </c>
      <c r="E2338" s="1" t="str">
        <f>IF(Table1[[#This Row],[Column1]]="","",VLOOKUP(A2338,COPOMs!B:E,4)+prêmio_de_risco)</f>
        <v/>
      </c>
      <c r="F2338" s="3" t="str">
        <f>IF(Table1[[#This Row],[Tesouro Selic: Cenário 1]]="","",(E2338+1)^(1/252))</f>
        <v/>
      </c>
      <c r="G2338" s="2" t="str">
        <f>IF(Table1[[#This Row],[Column4]]="","",(1+G2337)*(F2338)-1)</f>
        <v/>
      </c>
      <c r="H2338" s="1" t="str">
        <f>IF(Table1[[#This Row],[Column1]]="","",VLOOKUP(A2338,COPOMs!B:H,7)+prêmio_de_risco)</f>
        <v/>
      </c>
      <c r="I2338" s="3" t="str">
        <f>IF(Table1[[#This Row],[Tesouro Selic: Cenário 2]]="","",(H2338+1)^(1/252))</f>
        <v/>
      </c>
      <c r="J2338" s="2" t="str">
        <f>IF(Table1[[#This Row],[Column6]]="","",(1+J2337)*(I2338)-1)</f>
        <v/>
      </c>
      <c r="K2338" s="1" t="str">
        <f>IF(Table1[[#This Row],[Column1]]="","",VLOOKUP(A2338,COPOMs!B:K,10)+prêmio_de_risco)</f>
        <v/>
      </c>
      <c r="L2338" s="3" t="str">
        <f>IF(Table1[[#This Row],[Tesouro Selic: Cenário 3]]="","",(K2338+1)^(1/252))</f>
        <v/>
      </c>
      <c r="M2338" s="2" t="str">
        <f>IF(Table1[[#This Row],[Column8]]="","",(1+M2337)*(L2338)-1)</f>
        <v/>
      </c>
    </row>
    <row r="2339" spans="1:13" x14ac:dyDescent="0.25">
      <c r="A2339" s="15" t="str">
        <f t="shared" si="72"/>
        <v/>
      </c>
      <c r="B2339" s="25" t="str">
        <f t="shared" si="73"/>
        <v/>
      </c>
      <c r="C2339" s="3" t="str">
        <f>IF(Table1[[#This Row],[Tesouro Prefixado]]="","",(B2339+1)^(1/252))</f>
        <v/>
      </c>
      <c r="D2339" s="2" t="str">
        <f>IF(Table1[[#This Row],[Column2]]="","",(1+D2338)*(C2339)-1)</f>
        <v/>
      </c>
      <c r="E2339" s="1" t="str">
        <f>IF(Table1[[#This Row],[Column1]]="","",VLOOKUP(A2339,COPOMs!B:E,4)+prêmio_de_risco)</f>
        <v/>
      </c>
      <c r="F2339" s="3" t="str">
        <f>IF(Table1[[#This Row],[Tesouro Selic: Cenário 1]]="","",(E2339+1)^(1/252))</f>
        <v/>
      </c>
      <c r="G2339" s="2" t="str">
        <f>IF(Table1[[#This Row],[Column4]]="","",(1+G2338)*(F2339)-1)</f>
        <v/>
      </c>
      <c r="H2339" s="1" t="str">
        <f>IF(Table1[[#This Row],[Column1]]="","",VLOOKUP(A2339,COPOMs!B:H,7)+prêmio_de_risco)</f>
        <v/>
      </c>
      <c r="I2339" s="3" t="str">
        <f>IF(Table1[[#This Row],[Tesouro Selic: Cenário 2]]="","",(H2339+1)^(1/252))</f>
        <v/>
      </c>
      <c r="J2339" s="2" t="str">
        <f>IF(Table1[[#This Row],[Column6]]="","",(1+J2338)*(I2339)-1)</f>
        <v/>
      </c>
      <c r="K2339" s="1" t="str">
        <f>IF(Table1[[#This Row],[Column1]]="","",VLOOKUP(A2339,COPOMs!B:K,10)+prêmio_de_risco)</f>
        <v/>
      </c>
      <c r="L2339" s="3" t="str">
        <f>IF(Table1[[#This Row],[Tesouro Selic: Cenário 3]]="","",(K2339+1)^(1/252))</f>
        <v/>
      </c>
      <c r="M2339" s="2" t="str">
        <f>IF(Table1[[#This Row],[Column8]]="","",(1+M2338)*(L2339)-1)</f>
        <v/>
      </c>
    </row>
    <row r="2340" spans="1:13" x14ac:dyDescent="0.25">
      <c r="A2340" s="15" t="str">
        <f t="shared" si="72"/>
        <v/>
      </c>
      <c r="B2340" s="25" t="str">
        <f t="shared" si="73"/>
        <v/>
      </c>
      <c r="C2340" s="3" t="str">
        <f>IF(Table1[[#This Row],[Tesouro Prefixado]]="","",(B2340+1)^(1/252))</f>
        <v/>
      </c>
      <c r="D2340" s="2" t="str">
        <f>IF(Table1[[#This Row],[Column2]]="","",(1+D2339)*(C2340)-1)</f>
        <v/>
      </c>
      <c r="E2340" s="1" t="str">
        <f>IF(Table1[[#This Row],[Column1]]="","",VLOOKUP(A2340,COPOMs!B:E,4)+prêmio_de_risco)</f>
        <v/>
      </c>
      <c r="F2340" s="3" t="str">
        <f>IF(Table1[[#This Row],[Tesouro Selic: Cenário 1]]="","",(E2340+1)^(1/252))</f>
        <v/>
      </c>
      <c r="G2340" s="2" t="str">
        <f>IF(Table1[[#This Row],[Column4]]="","",(1+G2339)*(F2340)-1)</f>
        <v/>
      </c>
      <c r="H2340" s="1" t="str">
        <f>IF(Table1[[#This Row],[Column1]]="","",VLOOKUP(A2340,COPOMs!B:H,7)+prêmio_de_risco)</f>
        <v/>
      </c>
      <c r="I2340" s="3" t="str">
        <f>IF(Table1[[#This Row],[Tesouro Selic: Cenário 2]]="","",(H2340+1)^(1/252))</f>
        <v/>
      </c>
      <c r="J2340" s="2" t="str">
        <f>IF(Table1[[#This Row],[Column6]]="","",(1+J2339)*(I2340)-1)</f>
        <v/>
      </c>
      <c r="K2340" s="1" t="str">
        <f>IF(Table1[[#This Row],[Column1]]="","",VLOOKUP(A2340,COPOMs!B:K,10)+prêmio_de_risco)</f>
        <v/>
      </c>
      <c r="L2340" s="3" t="str">
        <f>IF(Table1[[#This Row],[Tesouro Selic: Cenário 3]]="","",(K2340+1)^(1/252))</f>
        <v/>
      </c>
      <c r="M2340" s="2" t="str">
        <f>IF(Table1[[#This Row],[Column8]]="","",(1+M2339)*(L2340)-1)</f>
        <v/>
      </c>
    </row>
    <row r="2341" spans="1:13" x14ac:dyDescent="0.25">
      <c r="A2341" s="15" t="str">
        <f t="shared" si="72"/>
        <v/>
      </c>
      <c r="B2341" s="25" t="str">
        <f t="shared" si="73"/>
        <v/>
      </c>
      <c r="C2341" s="3" t="str">
        <f>IF(Table1[[#This Row],[Tesouro Prefixado]]="","",(B2341+1)^(1/252))</f>
        <v/>
      </c>
      <c r="D2341" s="2" t="str">
        <f>IF(Table1[[#This Row],[Column2]]="","",(1+D2340)*(C2341)-1)</f>
        <v/>
      </c>
      <c r="E2341" s="1" t="str">
        <f>IF(Table1[[#This Row],[Column1]]="","",VLOOKUP(A2341,COPOMs!B:E,4)+prêmio_de_risco)</f>
        <v/>
      </c>
      <c r="F2341" s="3" t="str">
        <f>IF(Table1[[#This Row],[Tesouro Selic: Cenário 1]]="","",(E2341+1)^(1/252))</f>
        <v/>
      </c>
      <c r="G2341" s="2" t="str">
        <f>IF(Table1[[#This Row],[Column4]]="","",(1+G2340)*(F2341)-1)</f>
        <v/>
      </c>
      <c r="H2341" s="1" t="str">
        <f>IF(Table1[[#This Row],[Column1]]="","",VLOOKUP(A2341,COPOMs!B:H,7)+prêmio_de_risco)</f>
        <v/>
      </c>
      <c r="I2341" s="3" t="str">
        <f>IF(Table1[[#This Row],[Tesouro Selic: Cenário 2]]="","",(H2341+1)^(1/252))</f>
        <v/>
      </c>
      <c r="J2341" s="2" t="str">
        <f>IF(Table1[[#This Row],[Column6]]="","",(1+J2340)*(I2341)-1)</f>
        <v/>
      </c>
      <c r="K2341" s="1" t="str">
        <f>IF(Table1[[#This Row],[Column1]]="","",VLOOKUP(A2341,COPOMs!B:K,10)+prêmio_de_risco)</f>
        <v/>
      </c>
      <c r="L2341" s="3" t="str">
        <f>IF(Table1[[#This Row],[Tesouro Selic: Cenário 3]]="","",(K2341+1)^(1/252))</f>
        <v/>
      </c>
      <c r="M2341" s="2" t="str">
        <f>IF(Table1[[#This Row],[Column8]]="","",(1+M2340)*(L2341)-1)</f>
        <v/>
      </c>
    </row>
    <row r="2342" spans="1:13" x14ac:dyDescent="0.25">
      <c r="A2342" s="15" t="str">
        <f t="shared" si="72"/>
        <v/>
      </c>
      <c r="B2342" s="25" t="str">
        <f t="shared" si="73"/>
        <v/>
      </c>
      <c r="C2342" s="3" t="str">
        <f>IF(Table1[[#This Row],[Tesouro Prefixado]]="","",(B2342+1)^(1/252))</f>
        <v/>
      </c>
      <c r="D2342" s="2" t="str">
        <f>IF(Table1[[#This Row],[Column2]]="","",(1+D2341)*(C2342)-1)</f>
        <v/>
      </c>
      <c r="E2342" s="1" t="str">
        <f>IF(Table1[[#This Row],[Column1]]="","",VLOOKUP(A2342,COPOMs!B:E,4)+prêmio_de_risco)</f>
        <v/>
      </c>
      <c r="F2342" s="3" t="str">
        <f>IF(Table1[[#This Row],[Tesouro Selic: Cenário 1]]="","",(E2342+1)^(1/252))</f>
        <v/>
      </c>
      <c r="G2342" s="2" t="str">
        <f>IF(Table1[[#This Row],[Column4]]="","",(1+G2341)*(F2342)-1)</f>
        <v/>
      </c>
      <c r="H2342" s="1" t="str">
        <f>IF(Table1[[#This Row],[Column1]]="","",VLOOKUP(A2342,COPOMs!B:H,7)+prêmio_de_risco)</f>
        <v/>
      </c>
      <c r="I2342" s="3" t="str">
        <f>IF(Table1[[#This Row],[Tesouro Selic: Cenário 2]]="","",(H2342+1)^(1/252))</f>
        <v/>
      </c>
      <c r="J2342" s="2" t="str">
        <f>IF(Table1[[#This Row],[Column6]]="","",(1+J2341)*(I2342)-1)</f>
        <v/>
      </c>
      <c r="K2342" s="1" t="str">
        <f>IF(Table1[[#This Row],[Column1]]="","",VLOOKUP(A2342,COPOMs!B:K,10)+prêmio_de_risco)</f>
        <v/>
      </c>
      <c r="L2342" s="3" t="str">
        <f>IF(Table1[[#This Row],[Tesouro Selic: Cenário 3]]="","",(K2342+1)^(1/252))</f>
        <v/>
      </c>
      <c r="M2342" s="2" t="str">
        <f>IF(Table1[[#This Row],[Column8]]="","",(1+M2341)*(L2342)-1)</f>
        <v/>
      </c>
    </row>
    <row r="2343" spans="1:13" x14ac:dyDescent="0.25">
      <c r="A2343" s="15" t="str">
        <f t="shared" si="72"/>
        <v/>
      </c>
      <c r="B2343" s="25" t="str">
        <f t="shared" si="73"/>
        <v/>
      </c>
      <c r="C2343" s="3" t="str">
        <f>IF(Table1[[#This Row],[Tesouro Prefixado]]="","",(B2343+1)^(1/252))</f>
        <v/>
      </c>
      <c r="D2343" s="2" t="str">
        <f>IF(Table1[[#This Row],[Column2]]="","",(1+D2342)*(C2343)-1)</f>
        <v/>
      </c>
      <c r="E2343" s="1" t="str">
        <f>IF(Table1[[#This Row],[Column1]]="","",VLOOKUP(A2343,COPOMs!B:E,4)+prêmio_de_risco)</f>
        <v/>
      </c>
      <c r="F2343" s="3" t="str">
        <f>IF(Table1[[#This Row],[Tesouro Selic: Cenário 1]]="","",(E2343+1)^(1/252))</f>
        <v/>
      </c>
      <c r="G2343" s="2" t="str">
        <f>IF(Table1[[#This Row],[Column4]]="","",(1+G2342)*(F2343)-1)</f>
        <v/>
      </c>
      <c r="H2343" s="1" t="str">
        <f>IF(Table1[[#This Row],[Column1]]="","",VLOOKUP(A2343,COPOMs!B:H,7)+prêmio_de_risco)</f>
        <v/>
      </c>
      <c r="I2343" s="3" t="str">
        <f>IF(Table1[[#This Row],[Tesouro Selic: Cenário 2]]="","",(H2343+1)^(1/252))</f>
        <v/>
      </c>
      <c r="J2343" s="2" t="str">
        <f>IF(Table1[[#This Row],[Column6]]="","",(1+J2342)*(I2343)-1)</f>
        <v/>
      </c>
      <c r="K2343" s="1" t="str">
        <f>IF(Table1[[#This Row],[Column1]]="","",VLOOKUP(A2343,COPOMs!B:K,10)+prêmio_de_risco)</f>
        <v/>
      </c>
      <c r="L2343" s="3" t="str">
        <f>IF(Table1[[#This Row],[Tesouro Selic: Cenário 3]]="","",(K2343+1)^(1/252))</f>
        <v/>
      </c>
      <c r="M2343" s="2" t="str">
        <f>IF(Table1[[#This Row],[Column8]]="","",(1+M2342)*(L2343)-1)</f>
        <v/>
      </c>
    </row>
    <row r="2344" spans="1:13" x14ac:dyDescent="0.25">
      <c r="A2344" s="15" t="str">
        <f t="shared" si="72"/>
        <v/>
      </c>
      <c r="B2344" s="25" t="str">
        <f t="shared" si="73"/>
        <v/>
      </c>
      <c r="C2344" s="3" t="str">
        <f>IF(Table1[[#This Row],[Tesouro Prefixado]]="","",(B2344+1)^(1/252))</f>
        <v/>
      </c>
      <c r="D2344" s="2" t="str">
        <f>IF(Table1[[#This Row],[Column2]]="","",(1+D2343)*(C2344)-1)</f>
        <v/>
      </c>
      <c r="E2344" s="1" t="str">
        <f>IF(Table1[[#This Row],[Column1]]="","",VLOOKUP(A2344,COPOMs!B:E,4)+prêmio_de_risco)</f>
        <v/>
      </c>
      <c r="F2344" s="3" t="str">
        <f>IF(Table1[[#This Row],[Tesouro Selic: Cenário 1]]="","",(E2344+1)^(1/252))</f>
        <v/>
      </c>
      <c r="G2344" s="2" t="str">
        <f>IF(Table1[[#This Row],[Column4]]="","",(1+G2343)*(F2344)-1)</f>
        <v/>
      </c>
      <c r="H2344" s="1" t="str">
        <f>IF(Table1[[#This Row],[Column1]]="","",VLOOKUP(A2344,COPOMs!B:H,7)+prêmio_de_risco)</f>
        <v/>
      </c>
      <c r="I2344" s="3" t="str">
        <f>IF(Table1[[#This Row],[Tesouro Selic: Cenário 2]]="","",(H2344+1)^(1/252))</f>
        <v/>
      </c>
      <c r="J2344" s="2" t="str">
        <f>IF(Table1[[#This Row],[Column6]]="","",(1+J2343)*(I2344)-1)</f>
        <v/>
      </c>
      <c r="K2344" s="1" t="str">
        <f>IF(Table1[[#This Row],[Column1]]="","",VLOOKUP(A2344,COPOMs!B:K,10)+prêmio_de_risco)</f>
        <v/>
      </c>
      <c r="L2344" s="3" t="str">
        <f>IF(Table1[[#This Row],[Tesouro Selic: Cenário 3]]="","",(K2344+1)^(1/252))</f>
        <v/>
      </c>
      <c r="M2344" s="2" t="str">
        <f>IF(Table1[[#This Row],[Column8]]="","",(1+M2343)*(L2344)-1)</f>
        <v/>
      </c>
    </row>
    <row r="2345" spans="1:13" x14ac:dyDescent="0.25">
      <c r="A2345" s="15" t="str">
        <f t="shared" si="72"/>
        <v/>
      </c>
      <c r="B2345" s="25" t="str">
        <f t="shared" si="73"/>
        <v/>
      </c>
      <c r="C2345" s="3" t="str">
        <f>IF(Table1[[#This Row],[Tesouro Prefixado]]="","",(B2345+1)^(1/252))</f>
        <v/>
      </c>
      <c r="D2345" s="2" t="str">
        <f>IF(Table1[[#This Row],[Column2]]="","",(1+D2344)*(C2345)-1)</f>
        <v/>
      </c>
      <c r="E2345" s="1" t="str">
        <f>IF(Table1[[#This Row],[Column1]]="","",VLOOKUP(A2345,COPOMs!B:E,4)+prêmio_de_risco)</f>
        <v/>
      </c>
      <c r="F2345" s="3" t="str">
        <f>IF(Table1[[#This Row],[Tesouro Selic: Cenário 1]]="","",(E2345+1)^(1/252))</f>
        <v/>
      </c>
      <c r="G2345" s="2" t="str">
        <f>IF(Table1[[#This Row],[Column4]]="","",(1+G2344)*(F2345)-1)</f>
        <v/>
      </c>
      <c r="H2345" s="1" t="str">
        <f>IF(Table1[[#This Row],[Column1]]="","",VLOOKUP(A2345,COPOMs!B:H,7)+prêmio_de_risco)</f>
        <v/>
      </c>
      <c r="I2345" s="3" t="str">
        <f>IF(Table1[[#This Row],[Tesouro Selic: Cenário 2]]="","",(H2345+1)^(1/252))</f>
        <v/>
      </c>
      <c r="J2345" s="2" t="str">
        <f>IF(Table1[[#This Row],[Column6]]="","",(1+J2344)*(I2345)-1)</f>
        <v/>
      </c>
      <c r="K2345" s="1" t="str">
        <f>IF(Table1[[#This Row],[Column1]]="","",VLOOKUP(A2345,COPOMs!B:K,10)+prêmio_de_risco)</f>
        <v/>
      </c>
      <c r="L2345" s="3" t="str">
        <f>IF(Table1[[#This Row],[Tesouro Selic: Cenário 3]]="","",(K2345+1)^(1/252))</f>
        <v/>
      </c>
      <c r="M2345" s="2" t="str">
        <f>IF(Table1[[#This Row],[Column8]]="","",(1+M2344)*(L2345)-1)</f>
        <v/>
      </c>
    </row>
    <row r="2346" spans="1:13" x14ac:dyDescent="0.25">
      <c r="A2346" s="15" t="str">
        <f t="shared" si="72"/>
        <v/>
      </c>
      <c r="B2346" s="25" t="str">
        <f t="shared" si="73"/>
        <v/>
      </c>
      <c r="C2346" s="3" t="str">
        <f>IF(Table1[[#This Row],[Tesouro Prefixado]]="","",(B2346+1)^(1/252))</f>
        <v/>
      </c>
      <c r="D2346" s="2" t="str">
        <f>IF(Table1[[#This Row],[Column2]]="","",(1+D2345)*(C2346)-1)</f>
        <v/>
      </c>
      <c r="E2346" s="1" t="str">
        <f>IF(Table1[[#This Row],[Column1]]="","",VLOOKUP(A2346,COPOMs!B:E,4)+prêmio_de_risco)</f>
        <v/>
      </c>
      <c r="F2346" s="3" t="str">
        <f>IF(Table1[[#This Row],[Tesouro Selic: Cenário 1]]="","",(E2346+1)^(1/252))</f>
        <v/>
      </c>
      <c r="G2346" s="2" t="str">
        <f>IF(Table1[[#This Row],[Column4]]="","",(1+G2345)*(F2346)-1)</f>
        <v/>
      </c>
      <c r="H2346" s="1" t="str">
        <f>IF(Table1[[#This Row],[Column1]]="","",VLOOKUP(A2346,COPOMs!B:H,7)+prêmio_de_risco)</f>
        <v/>
      </c>
      <c r="I2346" s="3" t="str">
        <f>IF(Table1[[#This Row],[Tesouro Selic: Cenário 2]]="","",(H2346+1)^(1/252))</f>
        <v/>
      </c>
      <c r="J2346" s="2" t="str">
        <f>IF(Table1[[#This Row],[Column6]]="","",(1+J2345)*(I2346)-1)</f>
        <v/>
      </c>
      <c r="K2346" s="1" t="str">
        <f>IF(Table1[[#This Row],[Column1]]="","",VLOOKUP(A2346,COPOMs!B:K,10)+prêmio_de_risco)</f>
        <v/>
      </c>
      <c r="L2346" s="3" t="str">
        <f>IF(Table1[[#This Row],[Tesouro Selic: Cenário 3]]="","",(K2346+1)^(1/252))</f>
        <v/>
      </c>
      <c r="M2346" s="2" t="str">
        <f>IF(Table1[[#This Row],[Column8]]="","",(1+M2345)*(L2346)-1)</f>
        <v/>
      </c>
    </row>
    <row r="2347" spans="1:13" x14ac:dyDescent="0.25">
      <c r="A2347" s="15" t="str">
        <f t="shared" si="72"/>
        <v/>
      </c>
      <c r="B2347" s="25" t="str">
        <f t="shared" si="73"/>
        <v/>
      </c>
      <c r="C2347" s="3" t="str">
        <f>IF(Table1[[#This Row],[Tesouro Prefixado]]="","",(B2347+1)^(1/252))</f>
        <v/>
      </c>
      <c r="D2347" s="2" t="str">
        <f>IF(Table1[[#This Row],[Column2]]="","",(1+D2346)*(C2347)-1)</f>
        <v/>
      </c>
      <c r="E2347" s="1" t="str">
        <f>IF(Table1[[#This Row],[Column1]]="","",VLOOKUP(A2347,COPOMs!B:E,4)+prêmio_de_risco)</f>
        <v/>
      </c>
      <c r="F2347" s="3" t="str">
        <f>IF(Table1[[#This Row],[Tesouro Selic: Cenário 1]]="","",(E2347+1)^(1/252))</f>
        <v/>
      </c>
      <c r="G2347" s="2" t="str">
        <f>IF(Table1[[#This Row],[Column4]]="","",(1+G2346)*(F2347)-1)</f>
        <v/>
      </c>
      <c r="H2347" s="1" t="str">
        <f>IF(Table1[[#This Row],[Column1]]="","",VLOOKUP(A2347,COPOMs!B:H,7)+prêmio_de_risco)</f>
        <v/>
      </c>
      <c r="I2347" s="3" t="str">
        <f>IF(Table1[[#This Row],[Tesouro Selic: Cenário 2]]="","",(H2347+1)^(1/252))</f>
        <v/>
      </c>
      <c r="J2347" s="2" t="str">
        <f>IF(Table1[[#This Row],[Column6]]="","",(1+J2346)*(I2347)-1)</f>
        <v/>
      </c>
      <c r="K2347" s="1" t="str">
        <f>IF(Table1[[#This Row],[Column1]]="","",VLOOKUP(A2347,COPOMs!B:K,10)+prêmio_de_risco)</f>
        <v/>
      </c>
      <c r="L2347" s="3" t="str">
        <f>IF(Table1[[#This Row],[Tesouro Selic: Cenário 3]]="","",(K2347+1)^(1/252))</f>
        <v/>
      </c>
      <c r="M2347" s="2" t="str">
        <f>IF(Table1[[#This Row],[Column8]]="","",(1+M2346)*(L2347)-1)</f>
        <v/>
      </c>
    </row>
    <row r="2348" spans="1:13" x14ac:dyDescent="0.25">
      <c r="A2348" s="15" t="str">
        <f t="shared" si="72"/>
        <v/>
      </c>
      <c r="B2348" s="25" t="str">
        <f t="shared" si="73"/>
        <v/>
      </c>
      <c r="C2348" s="3" t="str">
        <f>IF(Table1[[#This Row],[Tesouro Prefixado]]="","",(B2348+1)^(1/252))</f>
        <v/>
      </c>
      <c r="D2348" s="2" t="str">
        <f>IF(Table1[[#This Row],[Column2]]="","",(1+D2347)*(C2348)-1)</f>
        <v/>
      </c>
      <c r="E2348" s="1" t="str">
        <f>IF(Table1[[#This Row],[Column1]]="","",VLOOKUP(A2348,COPOMs!B:E,4)+prêmio_de_risco)</f>
        <v/>
      </c>
      <c r="F2348" s="3" t="str">
        <f>IF(Table1[[#This Row],[Tesouro Selic: Cenário 1]]="","",(E2348+1)^(1/252))</f>
        <v/>
      </c>
      <c r="G2348" s="2" t="str">
        <f>IF(Table1[[#This Row],[Column4]]="","",(1+G2347)*(F2348)-1)</f>
        <v/>
      </c>
      <c r="H2348" s="1" t="str">
        <f>IF(Table1[[#This Row],[Column1]]="","",VLOOKUP(A2348,COPOMs!B:H,7)+prêmio_de_risco)</f>
        <v/>
      </c>
      <c r="I2348" s="3" t="str">
        <f>IF(Table1[[#This Row],[Tesouro Selic: Cenário 2]]="","",(H2348+1)^(1/252))</f>
        <v/>
      </c>
      <c r="J2348" s="2" t="str">
        <f>IF(Table1[[#This Row],[Column6]]="","",(1+J2347)*(I2348)-1)</f>
        <v/>
      </c>
      <c r="K2348" s="1" t="str">
        <f>IF(Table1[[#This Row],[Column1]]="","",VLOOKUP(A2348,COPOMs!B:K,10)+prêmio_de_risco)</f>
        <v/>
      </c>
      <c r="L2348" s="3" t="str">
        <f>IF(Table1[[#This Row],[Tesouro Selic: Cenário 3]]="","",(K2348+1)^(1/252))</f>
        <v/>
      </c>
      <c r="M2348" s="2" t="str">
        <f>IF(Table1[[#This Row],[Column8]]="","",(1+M2347)*(L2348)-1)</f>
        <v/>
      </c>
    </row>
    <row r="2349" spans="1:13" x14ac:dyDescent="0.25">
      <c r="A2349" s="15" t="str">
        <f t="shared" si="72"/>
        <v/>
      </c>
      <c r="B2349" s="25" t="str">
        <f t="shared" si="73"/>
        <v/>
      </c>
      <c r="C2349" s="3" t="str">
        <f>IF(Table1[[#This Row],[Tesouro Prefixado]]="","",(B2349+1)^(1/252))</f>
        <v/>
      </c>
      <c r="D2349" s="2" t="str">
        <f>IF(Table1[[#This Row],[Column2]]="","",(1+D2348)*(C2349)-1)</f>
        <v/>
      </c>
      <c r="E2349" s="1" t="str">
        <f>IF(Table1[[#This Row],[Column1]]="","",VLOOKUP(A2349,COPOMs!B:E,4)+prêmio_de_risco)</f>
        <v/>
      </c>
      <c r="F2349" s="3" t="str">
        <f>IF(Table1[[#This Row],[Tesouro Selic: Cenário 1]]="","",(E2349+1)^(1/252))</f>
        <v/>
      </c>
      <c r="G2349" s="2" t="str">
        <f>IF(Table1[[#This Row],[Column4]]="","",(1+G2348)*(F2349)-1)</f>
        <v/>
      </c>
      <c r="H2349" s="1" t="str">
        <f>IF(Table1[[#This Row],[Column1]]="","",VLOOKUP(A2349,COPOMs!B:H,7)+prêmio_de_risco)</f>
        <v/>
      </c>
      <c r="I2349" s="3" t="str">
        <f>IF(Table1[[#This Row],[Tesouro Selic: Cenário 2]]="","",(H2349+1)^(1/252))</f>
        <v/>
      </c>
      <c r="J2349" s="2" t="str">
        <f>IF(Table1[[#This Row],[Column6]]="","",(1+J2348)*(I2349)-1)</f>
        <v/>
      </c>
      <c r="K2349" s="1" t="str">
        <f>IF(Table1[[#This Row],[Column1]]="","",VLOOKUP(A2349,COPOMs!B:K,10)+prêmio_de_risco)</f>
        <v/>
      </c>
      <c r="L2349" s="3" t="str">
        <f>IF(Table1[[#This Row],[Tesouro Selic: Cenário 3]]="","",(K2349+1)^(1/252))</f>
        <v/>
      </c>
      <c r="M2349" s="2" t="str">
        <f>IF(Table1[[#This Row],[Column8]]="","",(1+M2348)*(L2349)-1)</f>
        <v/>
      </c>
    </row>
    <row r="2350" spans="1:13" x14ac:dyDescent="0.25">
      <c r="A2350" s="15" t="str">
        <f t="shared" si="72"/>
        <v/>
      </c>
      <c r="B2350" s="25" t="str">
        <f t="shared" si="73"/>
        <v/>
      </c>
      <c r="C2350" s="3" t="str">
        <f>IF(Table1[[#This Row],[Tesouro Prefixado]]="","",(B2350+1)^(1/252))</f>
        <v/>
      </c>
      <c r="D2350" s="2" t="str">
        <f>IF(Table1[[#This Row],[Column2]]="","",(1+D2349)*(C2350)-1)</f>
        <v/>
      </c>
      <c r="E2350" s="1" t="str">
        <f>IF(Table1[[#This Row],[Column1]]="","",VLOOKUP(A2350,COPOMs!B:E,4)+prêmio_de_risco)</f>
        <v/>
      </c>
      <c r="F2350" s="3" t="str">
        <f>IF(Table1[[#This Row],[Tesouro Selic: Cenário 1]]="","",(E2350+1)^(1/252))</f>
        <v/>
      </c>
      <c r="G2350" s="2" t="str">
        <f>IF(Table1[[#This Row],[Column4]]="","",(1+G2349)*(F2350)-1)</f>
        <v/>
      </c>
      <c r="H2350" s="1" t="str">
        <f>IF(Table1[[#This Row],[Column1]]="","",VLOOKUP(A2350,COPOMs!B:H,7)+prêmio_de_risco)</f>
        <v/>
      </c>
      <c r="I2350" s="3" t="str">
        <f>IF(Table1[[#This Row],[Tesouro Selic: Cenário 2]]="","",(H2350+1)^(1/252))</f>
        <v/>
      </c>
      <c r="J2350" s="2" t="str">
        <f>IF(Table1[[#This Row],[Column6]]="","",(1+J2349)*(I2350)-1)</f>
        <v/>
      </c>
      <c r="K2350" s="1" t="str">
        <f>IF(Table1[[#This Row],[Column1]]="","",VLOOKUP(A2350,COPOMs!B:K,10)+prêmio_de_risco)</f>
        <v/>
      </c>
      <c r="L2350" s="3" t="str">
        <f>IF(Table1[[#This Row],[Tesouro Selic: Cenário 3]]="","",(K2350+1)^(1/252))</f>
        <v/>
      </c>
      <c r="M2350" s="2" t="str">
        <f>IF(Table1[[#This Row],[Column8]]="","",(1+M2349)*(L2350)-1)</f>
        <v/>
      </c>
    </row>
    <row r="2351" spans="1:13" x14ac:dyDescent="0.25">
      <c r="A2351" s="15" t="str">
        <f t="shared" si="72"/>
        <v/>
      </c>
      <c r="B2351" s="25" t="str">
        <f t="shared" si="73"/>
        <v/>
      </c>
      <c r="C2351" s="3" t="str">
        <f>IF(Table1[[#This Row],[Tesouro Prefixado]]="","",(B2351+1)^(1/252))</f>
        <v/>
      </c>
      <c r="D2351" s="2" t="str">
        <f>IF(Table1[[#This Row],[Column2]]="","",(1+D2350)*(C2351)-1)</f>
        <v/>
      </c>
      <c r="E2351" s="1" t="str">
        <f>IF(Table1[[#This Row],[Column1]]="","",VLOOKUP(A2351,COPOMs!B:E,4)+prêmio_de_risco)</f>
        <v/>
      </c>
      <c r="F2351" s="3" t="str">
        <f>IF(Table1[[#This Row],[Tesouro Selic: Cenário 1]]="","",(E2351+1)^(1/252))</f>
        <v/>
      </c>
      <c r="G2351" s="2" t="str">
        <f>IF(Table1[[#This Row],[Column4]]="","",(1+G2350)*(F2351)-1)</f>
        <v/>
      </c>
      <c r="H2351" s="1" t="str">
        <f>IF(Table1[[#This Row],[Column1]]="","",VLOOKUP(A2351,COPOMs!B:H,7)+prêmio_de_risco)</f>
        <v/>
      </c>
      <c r="I2351" s="3" t="str">
        <f>IF(Table1[[#This Row],[Tesouro Selic: Cenário 2]]="","",(H2351+1)^(1/252))</f>
        <v/>
      </c>
      <c r="J2351" s="2" t="str">
        <f>IF(Table1[[#This Row],[Column6]]="","",(1+J2350)*(I2351)-1)</f>
        <v/>
      </c>
      <c r="K2351" s="1" t="str">
        <f>IF(Table1[[#This Row],[Column1]]="","",VLOOKUP(A2351,COPOMs!B:K,10)+prêmio_de_risco)</f>
        <v/>
      </c>
      <c r="L2351" s="3" t="str">
        <f>IF(Table1[[#This Row],[Tesouro Selic: Cenário 3]]="","",(K2351+1)^(1/252))</f>
        <v/>
      </c>
      <c r="M2351" s="2" t="str">
        <f>IF(Table1[[#This Row],[Column8]]="","",(1+M2350)*(L2351)-1)</f>
        <v/>
      </c>
    </row>
    <row r="2352" spans="1:13" x14ac:dyDescent="0.25">
      <c r="A2352" s="15" t="str">
        <f t="shared" si="72"/>
        <v/>
      </c>
      <c r="B2352" s="25" t="str">
        <f t="shared" si="73"/>
        <v/>
      </c>
      <c r="C2352" s="3" t="str">
        <f>IF(Table1[[#This Row],[Tesouro Prefixado]]="","",(B2352+1)^(1/252))</f>
        <v/>
      </c>
      <c r="D2352" s="2" t="str">
        <f>IF(Table1[[#This Row],[Column2]]="","",(1+D2351)*(C2352)-1)</f>
        <v/>
      </c>
      <c r="E2352" s="1" t="str">
        <f>IF(Table1[[#This Row],[Column1]]="","",VLOOKUP(A2352,COPOMs!B:E,4)+prêmio_de_risco)</f>
        <v/>
      </c>
      <c r="F2352" s="3" t="str">
        <f>IF(Table1[[#This Row],[Tesouro Selic: Cenário 1]]="","",(E2352+1)^(1/252))</f>
        <v/>
      </c>
      <c r="G2352" s="2" t="str">
        <f>IF(Table1[[#This Row],[Column4]]="","",(1+G2351)*(F2352)-1)</f>
        <v/>
      </c>
      <c r="H2352" s="1" t="str">
        <f>IF(Table1[[#This Row],[Column1]]="","",VLOOKUP(A2352,COPOMs!B:H,7)+prêmio_de_risco)</f>
        <v/>
      </c>
      <c r="I2352" s="3" t="str">
        <f>IF(Table1[[#This Row],[Tesouro Selic: Cenário 2]]="","",(H2352+1)^(1/252))</f>
        <v/>
      </c>
      <c r="J2352" s="2" t="str">
        <f>IF(Table1[[#This Row],[Column6]]="","",(1+J2351)*(I2352)-1)</f>
        <v/>
      </c>
      <c r="K2352" s="1" t="str">
        <f>IF(Table1[[#This Row],[Column1]]="","",VLOOKUP(A2352,COPOMs!B:K,10)+prêmio_de_risco)</f>
        <v/>
      </c>
      <c r="L2352" s="3" t="str">
        <f>IF(Table1[[#This Row],[Tesouro Selic: Cenário 3]]="","",(K2352+1)^(1/252))</f>
        <v/>
      </c>
      <c r="M2352" s="2" t="str">
        <f>IF(Table1[[#This Row],[Column8]]="","",(1+M2351)*(L2352)-1)</f>
        <v/>
      </c>
    </row>
    <row r="2353" spans="1:13" x14ac:dyDescent="0.25">
      <c r="A2353" s="15" t="str">
        <f t="shared" si="72"/>
        <v/>
      </c>
      <c r="B2353" s="25" t="str">
        <f t="shared" si="73"/>
        <v/>
      </c>
      <c r="C2353" s="3" t="str">
        <f>IF(Table1[[#This Row],[Tesouro Prefixado]]="","",(B2353+1)^(1/252))</f>
        <v/>
      </c>
      <c r="D2353" s="2" t="str">
        <f>IF(Table1[[#This Row],[Column2]]="","",(1+D2352)*(C2353)-1)</f>
        <v/>
      </c>
      <c r="E2353" s="1" t="str">
        <f>IF(Table1[[#This Row],[Column1]]="","",VLOOKUP(A2353,COPOMs!B:E,4)+prêmio_de_risco)</f>
        <v/>
      </c>
      <c r="F2353" s="3" t="str">
        <f>IF(Table1[[#This Row],[Tesouro Selic: Cenário 1]]="","",(E2353+1)^(1/252))</f>
        <v/>
      </c>
      <c r="G2353" s="2" t="str">
        <f>IF(Table1[[#This Row],[Column4]]="","",(1+G2352)*(F2353)-1)</f>
        <v/>
      </c>
      <c r="H2353" s="1" t="str">
        <f>IF(Table1[[#This Row],[Column1]]="","",VLOOKUP(A2353,COPOMs!B:H,7)+prêmio_de_risco)</f>
        <v/>
      </c>
      <c r="I2353" s="3" t="str">
        <f>IF(Table1[[#This Row],[Tesouro Selic: Cenário 2]]="","",(H2353+1)^(1/252))</f>
        <v/>
      </c>
      <c r="J2353" s="2" t="str">
        <f>IF(Table1[[#This Row],[Column6]]="","",(1+J2352)*(I2353)-1)</f>
        <v/>
      </c>
      <c r="K2353" s="1" t="str">
        <f>IF(Table1[[#This Row],[Column1]]="","",VLOOKUP(A2353,COPOMs!B:K,10)+prêmio_de_risco)</f>
        <v/>
      </c>
      <c r="L2353" s="3" t="str">
        <f>IF(Table1[[#This Row],[Tesouro Selic: Cenário 3]]="","",(K2353+1)^(1/252))</f>
        <v/>
      </c>
      <c r="M2353" s="2" t="str">
        <f>IF(Table1[[#This Row],[Column8]]="","",(1+M2352)*(L2353)-1)</f>
        <v/>
      </c>
    </row>
    <row r="2354" spans="1:13" x14ac:dyDescent="0.25">
      <c r="A2354" s="15" t="str">
        <f t="shared" si="72"/>
        <v/>
      </c>
      <c r="B2354" s="25" t="str">
        <f t="shared" si="73"/>
        <v/>
      </c>
      <c r="C2354" s="3" t="str">
        <f>IF(Table1[[#This Row],[Tesouro Prefixado]]="","",(B2354+1)^(1/252))</f>
        <v/>
      </c>
      <c r="D2354" s="2" t="str">
        <f>IF(Table1[[#This Row],[Column2]]="","",(1+D2353)*(C2354)-1)</f>
        <v/>
      </c>
      <c r="E2354" s="1" t="str">
        <f>IF(Table1[[#This Row],[Column1]]="","",VLOOKUP(A2354,COPOMs!B:E,4)+prêmio_de_risco)</f>
        <v/>
      </c>
      <c r="F2354" s="3" t="str">
        <f>IF(Table1[[#This Row],[Tesouro Selic: Cenário 1]]="","",(E2354+1)^(1/252))</f>
        <v/>
      </c>
      <c r="G2354" s="2" t="str">
        <f>IF(Table1[[#This Row],[Column4]]="","",(1+G2353)*(F2354)-1)</f>
        <v/>
      </c>
      <c r="H2354" s="1" t="str">
        <f>IF(Table1[[#This Row],[Column1]]="","",VLOOKUP(A2354,COPOMs!B:H,7)+prêmio_de_risco)</f>
        <v/>
      </c>
      <c r="I2354" s="3" t="str">
        <f>IF(Table1[[#This Row],[Tesouro Selic: Cenário 2]]="","",(H2354+1)^(1/252))</f>
        <v/>
      </c>
      <c r="J2354" s="2" t="str">
        <f>IF(Table1[[#This Row],[Column6]]="","",(1+J2353)*(I2354)-1)</f>
        <v/>
      </c>
      <c r="K2354" s="1" t="str">
        <f>IF(Table1[[#This Row],[Column1]]="","",VLOOKUP(A2354,COPOMs!B:K,10)+prêmio_de_risco)</f>
        <v/>
      </c>
      <c r="L2354" s="3" t="str">
        <f>IF(Table1[[#This Row],[Tesouro Selic: Cenário 3]]="","",(K2354+1)^(1/252))</f>
        <v/>
      </c>
      <c r="M2354" s="2" t="str">
        <f>IF(Table1[[#This Row],[Column8]]="","",(1+M2353)*(L2354)-1)</f>
        <v/>
      </c>
    </row>
    <row r="2355" spans="1:13" x14ac:dyDescent="0.25">
      <c r="A2355" s="15" t="str">
        <f t="shared" si="72"/>
        <v/>
      </c>
      <c r="B2355" s="25" t="str">
        <f t="shared" si="73"/>
        <v/>
      </c>
      <c r="C2355" s="3" t="str">
        <f>IF(Table1[[#This Row],[Tesouro Prefixado]]="","",(B2355+1)^(1/252))</f>
        <v/>
      </c>
      <c r="D2355" s="2" t="str">
        <f>IF(Table1[[#This Row],[Column2]]="","",(1+D2354)*(C2355)-1)</f>
        <v/>
      </c>
      <c r="E2355" s="1" t="str">
        <f>IF(Table1[[#This Row],[Column1]]="","",VLOOKUP(A2355,COPOMs!B:E,4)+prêmio_de_risco)</f>
        <v/>
      </c>
      <c r="F2355" s="3" t="str">
        <f>IF(Table1[[#This Row],[Tesouro Selic: Cenário 1]]="","",(E2355+1)^(1/252))</f>
        <v/>
      </c>
      <c r="G2355" s="2" t="str">
        <f>IF(Table1[[#This Row],[Column4]]="","",(1+G2354)*(F2355)-1)</f>
        <v/>
      </c>
      <c r="H2355" s="1" t="str">
        <f>IF(Table1[[#This Row],[Column1]]="","",VLOOKUP(A2355,COPOMs!B:H,7)+prêmio_de_risco)</f>
        <v/>
      </c>
      <c r="I2355" s="3" t="str">
        <f>IF(Table1[[#This Row],[Tesouro Selic: Cenário 2]]="","",(H2355+1)^(1/252))</f>
        <v/>
      </c>
      <c r="J2355" s="2" t="str">
        <f>IF(Table1[[#This Row],[Column6]]="","",(1+J2354)*(I2355)-1)</f>
        <v/>
      </c>
      <c r="K2355" s="1" t="str">
        <f>IF(Table1[[#This Row],[Column1]]="","",VLOOKUP(A2355,COPOMs!B:K,10)+prêmio_de_risco)</f>
        <v/>
      </c>
      <c r="L2355" s="3" t="str">
        <f>IF(Table1[[#This Row],[Tesouro Selic: Cenário 3]]="","",(K2355+1)^(1/252))</f>
        <v/>
      </c>
      <c r="M2355" s="2" t="str">
        <f>IF(Table1[[#This Row],[Column8]]="","",(1+M2354)*(L2355)-1)</f>
        <v/>
      </c>
    </row>
    <row r="2356" spans="1:13" x14ac:dyDescent="0.25">
      <c r="A2356" s="15" t="str">
        <f t="shared" si="72"/>
        <v/>
      </c>
      <c r="B2356" s="25" t="str">
        <f t="shared" si="73"/>
        <v/>
      </c>
      <c r="C2356" s="3" t="str">
        <f>IF(Table1[[#This Row],[Tesouro Prefixado]]="","",(B2356+1)^(1/252))</f>
        <v/>
      </c>
      <c r="D2356" s="2" t="str">
        <f>IF(Table1[[#This Row],[Column2]]="","",(1+D2355)*(C2356)-1)</f>
        <v/>
      </c>
      <c r="E2356" s="1" t="str">
        <f>IF(Table1[[#This Row],[Column1]]="","",VLOOKUP(A2356,COPOMs!B:E,4)+prêmio_de_risco)</f>
        <v/>
      </c>
      <c r="F2356" s="3" t="str">
        <f>IF(Table1[[#This Row],[Tesouro Selic: Cenário 1]]="","",(E2356+1)^(1/252))</f>
        <v/>
      </c>
      <c r="G2356" s="2" t="str">
        <f>IF(Table1[[#This Row],[Column4]]="","",(1+G2355)*(F2356)-1)</f>
        <v/>
      </c>
      <c r="H2356" s="1" t="str">
        <f>IF(Table1[[#This Row],[Column1]]="","",VLOOKUP(A2356,COPOMs!B:H,7)+prêmio_de_risco)</f>
        <v/>
      </c>
      <c r="I2356" s="3" t="str">
        <f>IF(Table1[[#This Row],[Tesouro Selic: Cenário 2]]="","",(H2356+1)^(1/252))</f>
        <v/>
      </c>
      <c r="J2356" s="2" t="str">
        <f>IF(Table1[[#This Row],[Column6]]="","",(1+J2355)*(I2356)-1)</f>
        <v/>
      </c>
      <c r="K2356" s="1" t="str">
        <f>IF(Table1[[#This Row],[Column1]]="","",VLOOKUP(A2356,COPOMs!B:K,10)+prêmio_de_risco)</f>
        <v/>
      </c>
      <c r="L2356" s="3" t="str">
        <f>IF(Table1[[#This Row],[Tesouro Selic: Cenário 3]]="","",(K2356+1)^(1/252))</f>
        <v/>
      </c>
      <c r="M2356" s="2" t="str">
        <f>IF(Table1[[#This Row],[Column8]]="","",(1+M2355)*(L2356)-1)</f>
        <v/>
      </c>
    </row>
    <row r="2357" spans="1:13" x14ac:dyDescent="0.25">
      <c r="A2357" s="15" t="str">
        <f t="shared" si="72"/>
        <v/>
      </c>
      <c r="B2357" s="25" t="str">
        <f t="shared" si="73"/>
        <v/>
      </c>
      <c r="C2357" s="3" t="str">
        <f>IF(Table1[[#This Row],[Tesouro Prefixado]]="","",(B2357+1)^(1/252))</f>
        <v/>
      </c>
      <c r="D2357" s="2" t="str">
        <f>IF(Table1[[#This Row],[Column2]]="","",(1+D2356)*(C2357)-1)</f>
        <v/>
      </c>
      <c r="E2357" s="1" t="str">
        <f>IF(Table1[[#This Row],[Column1]]="","",VLOOKUP(A2357,COPOMs!B:E,4)+prêmio_de_risco)</f>
        <v/>
      </c>
      <c r="F2357" s="3" t="str">
        <f>IF(Table1[[#This Row],[Tesouro Selic: Cenário 1]]="","",(E2357+1)^(1/252))</f>
        <v/>
      </c>
      <c r="G2357" s="2" t="str">
        <f>IF(Table1[[#This Row],[Column4]]="","",(1+G2356)*(F2357)-1)</f>
        <v/>
      </c>
      <c r="H2357" s="1" t="str">
        <f>IF(Table1[[#This Row],[Column1]]="","",VLOOKUP(A2357,COPOMs!B:H,7)+prêmio_de_risco)</f>
        <v/>
      </c>
      <c r="I2357" s="3" t="str">
        <f>IF(Table1[[#This Row],[Tesouro Selic: Cenário 2]]="","",(H2357+1)^(1/252))</f>
        <v/>
      </c>
      <c r="J2357" s="2" t="str">
        <f>IF(Table1[[#This Row],[Column6]]="","",(1+J2356)*(I2357)-1)</f>
        <v/>
      </c>
      <c r="K2357" s="1" t="str">
        <f>IF(Table1[[#This Row],[Column1]]="","",VLOOKUP(A2357,COPOMs!B:K,10)+prêmio_de_risco)</f>
        <v/>
      </c>
      <c r="L2357" s="3" t="str">
        <f>IF(Table1[[#This Row],[Tesouro Selic: Cenário 3]]="","",(K2357+1)^(1/252))</f>
        <v/>
      </c>
      <c r="M2357" s="2" t="str">
        <f>IF(Table1[[#This Row],[Column8]]="","",(1+M2356)*(L2357)-1)</f>
        <v/>
      </c>
    </row>
    <row r="2358" spans="1:13" x14ac:dyDescent="0.25">
      <c r="A2358" s="15" t="str">
        <f t="shared" si="72"/>
        <v/>
      </c>
      <c r="B2358" s="25" t="str">
        <f t="shared" si="73"/>
        <v/>
      </c>
      <c r="C2358" s="3" t="str">
        <f>IF(Table1[[#This Row],[Tesouro Prefixado]]="","",(B2358+1)^(1/252))</f>
        <v/>
      </c>
      <c r="D2358" s="2" t="str">
        <f>IF(Table1[[#This Row],[Column2]]="","",(1+D2357)*(C2358)-1)</f>
        <v/>
      </c>
      <c r="E2358" s="1" t="str">
        <f>IF(Table1[[#This Row],[Column1]]="","",VLOOKUP(A2358,COPOMs!B:E,4)+prêmio_de_risco)</f>
        <v/>
      </c>
      <c r="F2358" s="3" t="str">
        <f>IF(Table1[[#This Row],[Tesouro Selic: Cenário 1]]="","",(E2358+1)^(1/252))</f>
        <v/>
      </c>
      <c r="G2358" s="2" t="str">
        <f>IF(Table1[[#This Row],[Column4]]="","",(1+G2357)*(F2358)-1)</f>
        <v/>
      </c>
      <c r="H2358" s="1" t="str">
        <f>IF(Table1[[#This Row],[Column1]]="","",VLOOKUP(A2358,COPOMs!B:H,7)+prêmio_de_risco)</f>
        <v/>
      </c>
      <c r="I2358" s="3" t="str">
        <f>IF(Table1[[#This Row],[Tesouro Selic: Cenário 2]]="","",(H2358+1)^(1/252))</f>
        <v/>
      </c>
      <c r="J2358" s="2" t="str">
        <f>IF(Table1[[#This Row],[Column6]]="","",(1+J2357)*(I2358)-1)</f>
        <v/>
      </c>
      <c r="K2358" s="1" t="str">
        <f>IF(Table1[[#This Row],[Column1]]="","",VLOOKUP(A2358,COPOMs!B:K,10)+prêmio_de_risco)</f>
        <v/>
      </c>
      <c r="L2358" s="3" t="str">
        <f>IF(Table1[[#This Row],[Tesouro Selic: Cenário 3]]="","",(K2358+1)^(1/252))</f>
        <v/>
      </c>
      <c r="M2358" s="2" t="str">
        <f>IF(Table1[[#This Row],[Column8]]="","",(1+M2357)*(L2358)-1)</f>
        <v/>
      </c>
    </row>
    <row r="2359" spans="1:13" x14ac:dyDescent="0.25">
      <c r="A2359" s="15" t="str">
        <f t="shared" si="72"/>
        <v/>
      </c>
      <c r="B2359" s="25" t="str">
        <f t="shared" si="73"/>
        <v/>
      </c>
      <c r="C2359" s="3" t="str">
        <f>IF(Table1[[#This Row],[Tesouro Prefixado]]="","",(B2359+1)^(1/252))</f>
        <v/>
      </c>
      <c r="D2359" s="2" t="str">
        <f>IF(Table1[[#This Row],[Column2]]="","",(1+D2358)*(C2359)-1)</f>
        <v/>
      </c>
      <c r="E2359" s="1" t="str">
        <f>IF(Table1[[#This Row],[Column1]]="","",VLOOKUP(A2359,COPOMs!B:E,4)+prêmio_de_risco)</f>
        <v/>
      </c>
      <c r="F2359" s="3" t="str">
        <f>IF(Table1[[#This Row],[Tesouro Selic: Cenário 1]]="","",(E2359+1)^(1/252))</f>
        <v/>
      </c>
      <c r="G2359" s="2" t="str">
        <f>IF(Table1[[#This Row],[Column4]]="","",(1+G2358)*(F2359)-1)</f>
        <v/>
      </c>
      <c r="H2359" s="1" t="str">
        <f>IF(Table1[[#This Row],[Column1]]="","",VLOOKUP(A2359,COPOMs!B:H,7)+prêmio_de_risco)</f>
        <v/>
      </c>
      <c r="I2359" s="3" t="str">
        <f>IF(Table1[[#This Row],[Tesouro Selic: Cenário 2]]="","",(H2359+1)^(1/252))</f>
        <v/>
      </c>
      <c r="J2359" s="2" t="str">
        <f>IF(Table1[[#This Row],[Column6]]="","",(1+J2358)*(I2359)-1)</f>
        <v/>
      </c>
      <c r="K2359" s="1" t="str">
        <f>IF(Table1[[#This Row],[Column1]]="","",VLOOKUP(A2359,COPOMs!B:K,10)+prêmio_de_risco)</f>
        <v/>
      </c>
      <c r="L2359" s="3" t="str">
        <f>IF(Table1[[#This Row],[Tesouro Selic: Cenário 3]]="","",(K2359+1)^(1/252))</f>
        <v/>
      </c>
      <c r="M2359" s="2" t="str">
        <f>IF(Table1[[#This Row],[Column8]]="","",(1+M2358)*(L2359)-1)</f>
        <v/>
      </c>
    </row>
    <row r="2360" spans="1:13" x14ac:dyDescent="0.25">
      <c r="A2360" s="15" t="str">
        <f t="shared" si="72"/>
        <v/>
      </c>
      <c r="B2360" s="25" t="str">
        <f t="shared" si="73"/>
        <v/>
      </c>
      <c r="C2360" s="3" t="str">
        <f>IF(Table1[[#This Row],[Tesouro Prefixado]]="","",(B2360+1)^(1/252))</f>
        <v/>
      </c>
      <c r="D2360" s="2" t="str">
        <f>IF(Table1[[#This Row],[Column2]]="","",(1+D2359)*(C2360)-1)</f>
        <v/>
      </c>
      <c r="E2360" s="1" t="str">
        <f>IF(Table1[[#This Row],[Column1]]="","",VLOOKUP(A2360,COPOMs!B:E,4)+prêmio_de_risco)</f>
        <v/>
      </c>
      <c r="F2360" s="3" t="str">
        <f>IF(Table1[[#This Row],[Tesouro Selic: Cenário 1]]="","",(E2360+1)^(1/252))</f>
        <v/>
      </c>
      <c r="G2360" s="2" t="str">
        <f>IF(Table1[[#This Row],[Column4]]="","",(1+G2359)*(F2360)-1)</f>
        <v/>
      </c>
      <c r="H2360" s="1" t="str">
        <f>IF(Table1[[#This Row],[Column1]]="","",VLOOKUP(A2360,COPOMs!B:H,7)+prêmio_de_risco)</f>
        <v/>
      </c>
      <c r="I2360" s="3" t="str">
        <f>IF(Table1[[#This Row],[Tesouro Selic: Cenário 2]]="","",(H2360+1)^(1/252))</f>
        <v/>
      </c>
      <c r="J2360" s="2" t="str">
        <f>IF(Table1[[#This Row],[Column6]]="","",(1+J2359)*(I2360)-1)</f>
        <v/>
      </c>
      <c r="K2360" s="1" t="str">
        <f>IF(Table1[[#This Row],[Column1]]="","",VLOOKUP(A2360,COPOMs!B:K,10)+prêmio_de_risco)</f>
        <v/>
      </c>
      <c r="L2360" s="3" t="str">
        <f>IF(Table1[[#This Row],[Tesouro Selic: Cenário 3]]="","",(K2360+1)^(1/252))</f>
        <v/>
      </c>
      <c r="M2360" s="2" t="str">
        <f>IF(Table1[[#This Row],[Column8]]="","",(1+M2359)*(L2360)-1)</f>
        <v/>
      </c>
    </row>
    <row r="2361" spans="1:13" x14ac:dyDescent="0.25">
      <c r="A2361" s="15" t="str">
        <f t="shared" si="72"/>
        <v/>
      </c>
      <c r="B2361" s="25" t="str">
        <f t="shared" si="73"/>
        <v/>
      </c>
      <c r="C2361" s="3" t="str">
        <f>IF(Table1[[#This Row],[Tesouro Prefixado]]="","",(B2361+1)^(1/252))</f>
        <v/>
      </c>
      <c r="D2361" s="2" t="str">
        <f>IF(Table1[[#This Row],[Column2]]="","",(1+D2360)*(C2361)-1)</f>
        <v/>
      </c>
      <c r="E2361" s="1" t="str">
        <f>IF(Table1[[#This Row],[Column1]]="","",VLOOKUP(A2361,COPOMs!B:E,4)+prêmio_de_risco)</f>
        <v/>
      </c>
      <c r="F2361" s="3" t="str">
        <f>IF(Table1[[#This Row],[Tesouro Selic: Cenário 1]]="","",(E2361+1)^(1/252))</f>
        <v/>
      </c>
      <c r="G2361" s="2" t="str">
        <f>IF(Table1[[#This Row],[Column4]]="","",(1+G2360)*(F2361)-1)</f>
        <v/>
      </c>
      <c r="H2361" s="1" t="str">
        <f>IF(Table1[[#This Row],[Column1]]="","",VLOOKUP(A2361,COPOMs!B:H,7)+prêmio_de_risco)</f>
        <v/>
      </c>
      <c r="I2361" s="3" t="str">
        <f>IF(Table1[[#This Row],[Tesouro Selic: Cenário 2]]="","",(H2361+1)^(1/252))</f>
        <v/>
      </c>
      <c r="J2361" s="2" t="str">
        <f>IF(Table1[[#This Row],[Column6]]="","",(1+J2360)*(I2361)-1)</f>
        <v/>
      </c>
      <c r="K2361" s="1" t="str">
        <f>IF(Table1[[#This Row],[Column1]]="","",VLOOKUP(A2361,COPOMs!B:K,10)+prêmio_de_risco)</f>
        <v/>
      </c>
      <c r="L2361" s="3" t="str">
        <f>IF(Table1[[#This Row],[Tesouro Selic: Cenário 3]]="","",(K2361+1)^(1/252))</f>
        <v/>
      </c>
      <c r="M2361" s="2" t="str">
        <f>IF(Table1[[#This Row],[Column8]]="","",(1+M2360)*(L2361)-1)</f>
        <v/>
      </c>
    </row>
    <row r="2362" spans="1:13" x14ac:dyDescent="0.25">
      <c r="A2362" s="15" t="str">
        <f t="shared" si="72"/>
        <v/>
      </c>
      <c r="B2362" s="25" t="str">
        <f t="shared" si="73"/>
        <v/>
      </c>
      <c r="C2362" s="3" t="str">
        <f>IF(Table1[[#This Row],[Tesouro Prefixado]]="","",(B2362+1)^(1/252))</f>
        <v/>
      </c>
      <c r="D2362" s="2" t="str">
        <f>IF(Table1[[#This Row],[Column2]]="","",(1+D2361)*(C2362)-1)</f>
        <v/>
      </c>
      <c r="E2362" s="1" t="str">
        <f>IF(Table1[[#This Row],[Column1]]="","",VLOOKUP(A2362,COPOMs!B:E,4)+prêmio_de_risco)</f>
        <v/>
      </c>
      <c r="F2362" s="3" t="str">
        <f>IF(Table1[[#This Row],[Tesouro Selic: Cenário 1]]="","",(E2362+1)^(1/252))</f>
        <v/>
      </c>
      <c r="G2362" s="2" t="str">
        <f>IF(Table1[[#This Row],[Column4]]="","",(1+G2361)*(F2362)-1)</f>
        <v/>
      </c>
      <c r="H2362" s="1" t="str">
        <f>IF(Table1[[#This Row],[Column1]]="","",VLOOKUP(A2362,COPOMs!B:H,7)+prêmio_de_risco)</f>
        <v/>
      </c>
      <c r="I2362" s="3" t="str">
        <f>IF(Table1[[#This Row],[Tesouro Selic: Cenário 2]]="","",(H2362+1)^(1/252))</f>
        <v/>
      </c>
      <c r="J2362" s="2" t="str">
        <f>IF(Table1[[#This Row],[Column6]]="","",(1+J2361)*(I2362)-1)</f>
        <v/>
      </c>
      <c r="K2362" s="1" t="str">
        <f>IF(Table1[[#This Row],[Column1]]="","",VLOOKUP(A2362,COPOMs!B:K,10)+prêmio_de_risco)</f>
        <v/>
      </c>
      <c r="L2362" s="3" t="str">
        <f>IF(Table1[[#This Row],[Tesouro Selic: Cenário 3]]="","",(K2362+1)^(1/252))</f>
        <v/>
      </c>
      <c r="M2362" s="2" t="str">
        <f>IF(Table1[[#This Row],[Column8]]="","",(1+M2361)*(L2362)-1)</f>
        <v/>
      </c>
    </row>
    <row r="2363" spans="1:13" x14ac:dyDescent="0.25">
      <c r="A2363" s="15" t="str">
        <f t="shared" si="72"/>
        <v/>
      </c>
      <c r="B2363" s="25" t="str">
        <f t="shared" si="73"/>
        <v/>
      </c>
      <c r="C2363" s="3" t="str">
        <f>IF(Table1[[#This Row],[Tesouro Prefixado]]="","",(B2363+1)^(1/252))</f>
        <v/>
      </c>
      <c r="D2363" s="2" t="str">
        <f>IF(Table1[[#This Row],[Column2]]="","",(1+D2362)*(C2363)-1)</f>
        <v/>
      </c>
      <c r="E2363" s="1" t="str">
        <f>IF(Table1[[#This Row],[Column1]]="","",VLOOKUP(A2363,COPOMs!B:E,4)+prêmio_de_risco)</f>
        <v/>
      </c>
      <c r="F2363" s="3" t="str">
        <f>IF(Table1[[#This Row],[Tesouro Selic: Cenário 1]]="","",(E2363+1)^(1/252))</f>
        <v/>
      </c>
      <c r="G2363" s="2" t="str">
        <f>IF(Table1[[#This Row],[Column4]]="","",(1+G2362)*(F2363)-1)</f>
        <v/>
      </c>
      <c r="H2363" s="1" t="str">
        <f>IF(Table1[[#This Row],[Column1]]="","",VLOOKUP(A2363,COPOMs!B:H,7)+prêmio_de_risco)</f>
        <v/>
      </c>
      <c r="I2363" s="3" t="str">
        <f>IF(Table1[[#This Row],[Tesouro Selic: Cenário 2]]="","",(H2363+1)^(1/252))</f>
        <v/>
      </c>
      <c r="J2363" s="2" t="str">
        <f>IF(Table1[[#This Row],[Column6]]="","",(1+J2362)*(I2363)-1)</f>
        <v/>
      </c>
      <c r="K2363" s="1" t="str">
        <f>IF(Table1[[#This Row],[Column1]]="","",VLOOKUP(A2363,COPOMs!B:K,10)+prêmio_de_risco)</f>
        <v/>
      </c>
      <c r="L2363" s="3" t="str">
        <f>IF(Table1[[#This Row],[Tesouro Selic: Cenário 3]]="","",(K2363+1)^(1/252))</f>
        <v/>
      </c>
      <c r="M2363" s="2" t="str">
        <f>IF(Table1[[#This Row],[Column8]]="","",(1+M2362)*(L2363)-1)</f>
        <v/>
      </c>
    </row>
    <row r="2364" spans="1:13" x14ac:dyDescent="0.25">
      <c r="A2364" s="15" t="str">
        <f t="shared" si="72"/>
        <v/>
      </c>
      <c r="B2364" s="25" t="str">
        <f t="shared" si="73"/>
        <v/>
      </c>
      <c r="C2364" s="3" t="str">
        <f>IF(Table1[[#This Row],[Tesouro Prefixado]]="","",(B2364+1)^(1/252))</f>
        <v/>
      </c>
      <c r="D2364" s="2" t="str">
        <f>IF(Table1[[#This Row],[Column2]]="","",(1+D2363)*(C2364)-1)</f>
        <v/>
      </c>
      <c r="E2364" s="1" t="str">
        <f>IF(Table1[[#This Row],[Column1]]="","",VLOOKUP(A2364,COPOMs!B:E,4)+prêmio_de_risco)</f>
        <v/>
      </c>
      <c r="F2364" s="3" t="str">
        <f>IF(Table1[[#This Row],[Tesouro Selic: Cenário 1]]="","",(E2364+1)^(1/252))</f>
        <v/>
      </c>
      <c r="G2364" s="2" t="str">
        <f>IF(Table1[[#This Row],[Column4]]="","",(1+G2363)*(F2364)-1)</f>
        <v/>
      </c>
      <c r="H2364" s="1" t="str">
        <f>IF(Table1[[#This Row],[Column1]]="","",VLOOKUP(A2364,COPOMs!B:H,7)+prêmio_de_risco)</f>
        <v/>
      </c>
      <c r="I2364" s="3" t="str">
        <f>IF(Table1[[#This Row],[Tesouro Selic: Cenário 2]]="","",(H2364+1)^(1/252))</f>
        <v/>
      </c>
      <c r="J2364" s="2" t="str">
        <f>IF(Table1[[#This Row],[Column6]]="","",(1+J2363)*(I2364)-1)</f>
        <v/>
      </c>
      <c r="K2364" s="1" t="str">
        <f>IF(Table1[[#This Row],[Column1]]="","",VLOOKUP(A2364,COPOMs!B:K,10)+prêmio_de_risco)</f>
        <v/>
      </c>
      <c r="L2364" s="3" t="str">
        <f>IF(Table1[[#This Row],[Tesouro Selic: Cenário 3]]="","",(K2364+1)^(1/252))</f>
        <v/>
      </c>
      <c r="M2364" s="2" t="str">
        <f>IF(Table1[[#This Row],[Column8]]="","",(1+M2363)*(L2364)-1)</f>
        <v/>
      </c>
    </row>
    <row r="2365" spans="1:13" x14ac:dyDescent="0.25">
      <c r="A2365" s="15" t="str">
        <f t="shared" si="72"/>
        <v/>
      </c>
      <c r="B2365" s="25" t="str">
        <f t="shared" si="73"/>
        <v/>
      </c>
      <c r="C2365" s="3" t="str">
        <f>IF(Table1[[#This Row],[Tesouro Prefixado]]="","",(B2365+1)^(1/252))</f>
        <v/>
      </c>
      <c r="D2365" s="2" t="str">
        <f>IF(Table1[[#This Row],[Column2]]="","",(1+D2364)*(C2365)-1)</f>
        <v/>
      </c>
      <c r="E2365" s="1" t="str">
        <f>IF(Table1[[#This Row],[Column1]]="","",VLOOKUP(A2365,COPOMs!B:E,4)+prêmio_de_risco)</f>
        <v/>
      </c>
      <c r="F2365" s="3" t="str">
        <f>IF(Table1[[#This Row],[Tesouro Selic: Cenário 1]]="","",(E2365+1)^(1/252))</f>
        <v/>
      </c>
      <c r="G2365" s="2" t="str">
        <f>IF(Table1[[#This Row],[Column4]]="","",(1+G2364)*(F2365)-1)</f>
        <v/>
      </c>
      <c r="H2365" s="1" t="str">
        <f>IF(Table1[[#This Row],[Column1]]="","",VLOOKUP(A2365,COPOMs!B:H,7)+prêmio_de_risco)</f>
        <v/>
      </c>
      <c r="I2365" s="3" t="str">
        <f>IF(Table1[[#This Row],[Tesouro Selic: Cenário 2]]="","",(H2365+1)^(1/252))</f>
        <v/>
      </c>
      <c r="J2365" s="2" t="str">
        <f>IF(Table1[[#This Row],[Column6]]="","",(1+J2364)*(I2365)-1)</f>
        <v/>
      </c>
      <c r="K2365" s="1" t="str">
        <f>IF(Table1[[#This Row],[Column1]]="","",VLOOKUP(A2365,COPOMs!B:K,10)+prêmio_de_risco)</f>
        <v/>
      </c>
      <c r="L2365" s="3" t="str">
        <f>IF(Table1[[#This Row],[Tesouro Selic: Cenário 3]]="","",(K2365+1)^(1/252))</f>
        <v/>
      </c>
      <c r="M2365" s="2" t="str">
        <f>IF(Table1[[#This Row],[Column8]]="","",(1+M2364)*(L2365)-1)</f>
        <v/>
      </c>
    </row>
    <row r="2366" spans="1:13" x14ac:dyDescent="0.25">
      <c r="A2366" s="15" t="str">
        <f t="shared" si="72"/>
        <v/>
      </c>
      <c r="B2366" s="25" t="str">
        <f t="shared" si="73"/>
        <v/>
      </c>
      <c r="C2366" s="3" t="str">
        <f>IF(Table1[[#This Row],[Tesouro Prefixado]]="","",(B2366+1)^(1/252))</f>
        <v/>
      </c>
      <c r="D2366" s="2" t="str">
        <f>IF(Table1[[#This Row],[Column2]]="","",(1+D2365)*(C2366)-1)</f>
        <v/>
      </c>
      <c r="E2366" s="1" t="str">
        <f>IF(Table1[[#This Row],[Column1]]="","",VLOOKUP(A2366,COPOMs!B:E,4)+prêmio_de_risco)</f>
        <v/>
      </c>
      <c r="F2366" s="3" t="str">
        <f>IF(Table1[[#This Row],[Tesouro Selic: Cenário 1]]="","",(E2366+1)^(1/252))</f>
        <v/>
      </c>
      <c r="G2366" s="2" t="str">
        <f>IF(Table1[[#This Row],[Column4]]="","",(1+G2365)*(F2366)-1)</f>
        <v/>
      </c>
      <c r="H2366" s="1" t="str">
        <f>IF(Table1[[#This Row],[Column1]]="","",VLOOKUP(A2366,COPOMs!B:H,7)+prêmio_de_risco)</f>
        <v/>
      </c>
      <c r="I2366" s="3" t="str">
        <f>IF(Table1[[#This Row],[Tesouro Selic: Cenário 2]]="","",(H2366+1)^(1/252))</f>
        <v/>
      </c>
      <c r="J2366" s="2" t="str">
        <f>IF(Table1[[#This Row],[Column6]]="","",(1+J2365)*(I2366)-1)</f>
        <v/>
      </c>
      <c r="K2366" s="1" t="str">
        <f>IF(Table1[[#This Row],[Column1]]="","",VLOOKUP(A2366,COPOMs!B:K,10)+prêmio_de_risco)</f>
        <v/>
      </c>
      <c r="L2366" s="3" t="str">
        <f>IF(Table1[[#This Row],[Tesouro Selic: Cenário 3]]="","",(K2366+1)^(1/252))</f>
        <v/>
      </c>
      <c r="M2366" s="2" t="str">
        <f>IF(Table1[[#This Row],[Column8]]="","",(1+M2365)*(L2366)-1)</f>
        <v/>
      </c>
    </row>
    <row r="2367" spans="1:13" x14ac:dyDescent="0.25">
      <c r="A2367" s="15" t="str">
        <f t="shared" si="72"/>
        <v/>
      </c>
      <c r="B2367" s="25" t="str">
        <f t="shared" si="73"/>
        <v/>
      </c>
      <c r="C2367" s="3" t="str">
        <f>IF(Table1[[#This Row],[Tesouro Prefixado]]="","",(B2367+1)^(1/252))</f>
        <v/>
      </c>
      <c r="D2367" s="2" t="str">
        <f>IF(Table1[[#This Row],[Column2]]="","",(1+D2366)*(C2367)-1)</f>
        <v/>
      </c>
      <c r="E2367" s="1" t="str">
        <f>IF(Table1[[#This Row],[Column1]]="","",VLOOKUP(A2367,COPOMs!B:E,4)+prêmio_de_risco)</f>
        <v/>
      </c>
      <c r="F2367" s="3" t="str">
        <f>IF(Table1[[#This Row],[Tesouro Selic: Cenário 1]]="","",(E2367+1)^(1/252))</f>
        <v/>
      </c>
      <c r="G2367" s="2" t="str">
        <f>IF(Table1[[#This Row],[Column4]]="","",(1+G2366)*(F2367)-1)</f>
        <v/>
      </c>
      <c r="H2367" s="1" t="str">
        <f>IF(Table1[[#This Row],[Column1]]="","",VLOOKUP(A2367,COPOMs!B:H,7)+prêmio_de_risco)</f>
        <v/>
      </c>
      <c r="I2367" s="3" t="str">
        <f>IF(Table1[[#This Row],[Tesouro Selic: Cenário 2]]="","",(H2367+1)^(1/252))</f>
        <v/>
      </c>
      <c r="J2367" s="2" t="str">
        <f>IF(Table1[[#This Row],[Column6]]="","",(1+J2366)*(I2367)-1)</f>
        <v/>
      </c>
      <c r="K2367" s="1" t="str">
        <f>IF(Table1[[#This Row],[Column1]]="","",VLOOKUP(A2367,COPOMs!B:K,10)+prêmio_de_risco)</f>
        <v/>
      </c>
      <c r="L2367" s="3" t="str">
        <f>IF(Table1[[#This Row],[Tesouro Selic: Cenário 3]]="","",(K2367+1)^(1/252))</f>
        <v/>
      </c>
      <c r="M2367" s="2" t="str">
        <f>IF(Table1[[#This Row],[Column8]]="","",(1+M2366)*(L2367)-1)</f>
        <v/>
      </c>
    </row>
    <row r="2368" spans="1:13" x14ac:dyDescent="0.25">
      <c r="A2368" s="15" t="str">
        <f t="shared" si="72"/>
        <v/>
      </c>
      <c r="B2368" s="25" t="str">
        <f t="shared" si="73"/>
        <v/>
      </c>
      <c r="C2368" s="3" t="str">
        <f>IF(Table1[[#This Row],[Tesouro Prefixado]]="","",(B2368+1)^(1/252))</f>
        <v/>
      </c>
      <c r="D2368" s="2" t="str">
        <f>IF(Table1[[#This Row],[Column2]]="","",(1+D2367)*(C2368)-1)</f>
        <v/>
      </c>
      <c r="E2368" s="1" t="str">
        <f>IF(Table1[[#This Row],[Column1]]="","",VLOOKUP(A2368,COPOMs!B:E,4)+prêmio_de_risco)</f>
        <v/>
      </c>
      <c r="F2368" s="3" t="str">
        <f>IF(Table1[[#This Row],[Tesouro Selic: Cenário 1]]="","",(E2368+1)^(1/252))</f>
        <v/>
      </c>
      <c r="G2368" s="2" t="str">
        <f>IF(Table1[[#This Row],[Column4]]="","",(1+G2367)*(F2368)-1)</f>
        <v/>
      </c>
      <c r="H2368" s="1" t="str">
        <f>IF(Table1[[#This Row],[Column1]]="","",VLOOKUP(A2368,COPOMs!B:H,7)+prêmio_de_risco)</f>
        <v/>
      </c>
      <c r="I2368" s="3" t="str">
        <f>IF(Table1[[#This Row],[Tesouro Selic: Cenário 2]]="","",(H2368+1)^(1/252))</f>
        <v/>
      </c>
      <c r="J2368" s="2" t="str">
        <f>IF(Table1[[#This Row],[Column6]]="","",(1+J2367)*(I2368)-1)</f>
        <v/>
      </c>
      <c r="K2368" s="1" t="str">
        <f>IF(Table1[[#This Row],[Column1]]="","",VLOOKUP(A2368,COPOMs!B:K,10)+prêmio_de_risco)</f>
        <v/>
      </c>
      <c r="L2368" s="3" t="str">
        <f>IF(Table1[[#This Row],[Tesouro Selic: Cenário 3]]="","",(K2368+1)^(1/252))</f>
        <v/>
      </c>
      <c r="M2368" s="2" t="str">
        <f>IF(Table1[[#This Row],[Column8]]="","",(1+M2367)*(L2368)-1)</f>
        <v/>
      </c>
    </row>
    <row r="2369" spans="1:13" x14ac:dyDescent="0.25">
      <c r="A2369" s="15" t="str">
        <f t="shared" si="72"/>
        <v/>
      </c>
      <c r="B2369" s="25" t="str">
        <f t="shared" si="73"/>
        <v/>
      </c>
      <c r="C2369" s="3" t="str">
        <f>IF(Table1[[#This Row],[Tesouro Prefixado]]="","",(B2369+1)^(1/252))</f>
        <v/>
      </c>
      <c r="D2369" s="2" t="str">
        <f>IF(Table1[[#This Row],[Column2]]="","",(1+D2368)*(C2369)-1)</f>
        <v/>
      </c>
      <c r="E2369" s="1" t="str">
        <f>IF(Table1[[#This Row],[Column1]]="","",VLOOKUP(A2369,COPOMs!B:E,4)+prêmio_de_risco)</f>
        <v/>
      </c>
      <c r="F2369" s="3" t="str">
        <f>IF(Table1[[#This Row],[Tesouro Selic: Cenário 1]]="","",(E2369+1)^(1/252))</f>
        <v/>
      </c>
      <c r="G2369" s="2" t="str">
        <f>IF(Table1[[#This Row],[Column4]]="","",(1+G2368)*(F2369)-1)</f>
        <v/>
      </c>
      <c r="H2369" s="1" t="str">
        <f>IF(Table1[[#This Row],[Column1]]="","",VLOOKUP(A2369,COPOMs!B:H,7)+prêmio_de_risco)</f>
        <v/>
      </c>
      <c r="I2369" s="3" t="str">
        <f>IF(Table1[[#This Row],[Tesouro Selic: Cenário 2]]="","",(H2369+1)^(1/252))</f>
        <v/>
      </c>
      <c r="J2369" s="2" t="str">
        <f>IF(Table1[[#This Row],[Column6]]="","",(1+J2368)*(I2369)-1)</f>
        <v/>
      </c>
      <c r="K2369" s="1" t="str">
        <f>IF(Table1[[#This Row],[Column1]]="","",VLOOKUP(A2369,COPOMs!B:K,10)+prêmio_de_risco)</f>
        <v/>
      </c>
      <c r="L2369" s="3" t="str">
        <f>IF(Table1[[#This Row],[Tesouro Selic: Cenário 3]]="","",(K2369+1)^(1/252))</f>
        <v/>
      </c>
      <c r="M2369" s="2" t="str">
        <f>IF(Table1[[#This Row],[Column8]]="","",(1+M2368)*(L2369)-1)</f>
        <v/>
      </c>
    </row>
    <row r="2370" spans="1:13" x14ac:dyDescent="0.25">
      <c r="A2370" s="15" t="str">
        <f t="shared" si="72"/>
        <v/>
      </c>
      <c r="B2370" s="25" t="str">
        <f t="shared" si="73"/>
        <v/>
      </c>
      <c r="C2370" s="3" t="str">
        <f>IF(Table1[[#This Row],[Tesouro Prefixado]]="","",(B2370+1)^(1/252))</f>
        <v/>
      </c>
      <c r="D2370" s="2" t="str">
        <f>IF(Table1[[#This Row],[Column2]]="","",(1+D2369)*(C2370)-1)</f>
        <v/>
      </c>
      <c r="E2370" s="1" t="str">
        <f>IF(Table1[[#This Row],[Column1]]="","",VLOOKUP(A2370,COPOMs!B:E,4)+prêmio_de_risco)</f>
        <v/>
      </c>
      <c r="F2370" s="3" t="str">
        <f>IF(Table1[[#This Row],[Tesouro Selic: Cenário 1]]="","",(E2370+1)^(1/252))</f>
        <v/>
      </c>
      <c r="G2370" s="2" t="str">
        <f>IF(Table1[[#This Row],[Column4]]="","",(1+G2369)*(F2370)-1)</f>
        <v/>
      </c>
      <c r="H2370" s="1" t="str">
        <f>IF(Table1[[#This Row],[Column1]]="","",VLOOKUP(A2370,COPOMs!B:H,7)+prêmio_de_risco)</f>
        <v/>
      </c>
      <c r="I2370" s="3" t="str">
        <f>IF(Table1[[#This Row],[Tesouro Selic: Cenário 2]]="","",(H2370+1)^(1/252))</f>
        <v/>
      </c>
      <c r="J2370" s="2" t="str">
        <f>IF(Table1[[#This Row],[Column6]]="","",(1+J2369)*(I2370)-1)</f>
        <v/>
      </c>
      <c r="K2370" s="1" t="str">
        <f>IF(Table1[[#This Row],[Column1]]="","",VLOOKUP(A2370,COPOMs!B:K,10)+prêmio_de_risco)</f>
        <v/>
      </c>
      <c r="L2370" s="3" t="str">
        <f>IF(Table1[[#This Row],[Tesouro Selic: Cenário 3]]="","",(K2370+1)^(1/252))</f>
        <v/>
      </c>
      <c r="M2370" s="2" t="str">
        <f>IF(Table1[[#This Row],[Column8]]="","",(1+M2369)*(L2370)-1)</f>
        <v/>
      </c>
    </row>
    <row r="2371" spans="1:13" x14ac:dyDescent="0.25">
      <c r="A2371" s="15" t="str">
        <f t="shared" ref="A2371:A2434" si="74">IFERROR(IF(WORKDAY(A2370,1,feriados)&lt;=vencimento,WORKDAY(A2370,1,feriados),""),"")</f>
        <v/>
      </c>
      <c r="B2371" s="25" t="str">
        <f t="shared" ref="B2371:B2434" si="75">IF(A2371="","",taxa_pré)</f>
        <v/>
      </c>
      <c r="C2371" s="3" t="str">
        <f>IF(Table1[[#This Row],[Tesouro Prefixado]]="","",(B2371+1)^(1/252))</f>
        <v/>
      </c>
      <c r="D2371" s="2" t="str">
        <f>IF(Table1[[#This Row],[Column2]]="","",(1+D2370)*(C2371)-1)</f>
        <v/>
      </c>
      <c r="E2371" s="1" t="str">
        <f>IF(Table1[[#This Row],[Column1]]="","",VLOOKUP(A2371,COPOMs!B:E,4)+prêmio_de_risco)</f>
        <v/>
      </c>
      <c r="F2371" s="3" t="str">
        <f>IF(Table1[[#This Row],[Tesouro Selic: Cenário 1]]="","",(E2371+1)^(1/252))</f>
        <v/>
      </c>
      <c r="G2371" s="2" t="str">
        <f>IF(Table1[[#This Row],[Column4]]="","",(1+G2370)*(F2371)-1)</f>
        <v/>
      </c>
      <c r="H2371" s="1" t="str">
        <f>IF(Table1[[#This Row],[Column1]]="","",VLOOKUP(A2371,COPOMs!B:H,7)+prêmio_de_risco)</f>
        <v/>
      </c>
      <c r="I2371" s="3" t="str">
        <f>IF(Table1[[#This Row],[Tesouro Selic: Cenário 2]]="","",(H2371+1)^(1/252))</f>
        <v/>
      </c>
      <c r="J2371" s="2" t="str">
        <f>IF(Table1[[#This Row],[Column6]]="","",(1+J2370)*(I2371)-1)</f>
        <v/>
      </c>
      <c r="K2371" s="1" t="str">
        <f>IF(Table1[[#This Row],[Column1]]="","",VLOOKUP(A2371,COPOMs!B:K,10)+prêmio_de_risco)</f>
        <v/>
      </c>
      <c r="L2371" s="3" t="str">
        <f>IF(Table1[[#This Row],[Tesouro Selic: Cenário 3]]="","",(K2371+1)^(1/252))</f>
        <v/>
      </c>
      <c r="M2371" s="2" t="str">
        <f>IF(Table1[[#This Row],[Column8]]="","",(1+M2370)*(L2371)-1)</f>
        <v/>
      </c>
    </row>
    <row r="2372" spans="1:13" x14ac:dyDescent="0.25">
      <c r="A2372" s="15" t="str">
        <f t="shared" si="74"/>
        <v/>
      </c>
      <c r="B2372" s="25" t="str">
        <f t="shared" si="75"/>
        <v/>
      </c>
      <c r="C2372" s="3" t="str">
        <f>IF(Table1[[#This Row],[Tesouro Prefixado]]="","",(B2372+1)^(1/252))</f>
        <v/>
      </c>
      <c r="D2372" s="2" t="str">
        <f>IF(Table1[[#This Row],[Column2]]="","",(1+D2371)*(C2372)-1)</f>
        <v/>
      </c>
      <c r="E2372" s="1" t="str">
        <f>IF(Table1[[#This Row],[Column1]]="","",VLOOKUP(A2372,COPOMs!B:E,4)+prêmio_de_risco)</f>
        <v/>
      </c>
      <c r="F2372" s="3" t="str">
        <f>IF(Table1[[#This Row],[Tesouro Selic: Cenário 1]]="","",(E2372+1)^(1/252))</f>
        <v/>
      </c>
      <c r="G2372" s="2" t="str">
        <f>IF(Table1[[#This Row],[Column4]]="","",(1+G2371)*(F2372)-1)</f>
        <v/>
      </c>
      <c r="H2372" s="1" t="str">
        <f>IF(Table1[[#This Row],[Column1]]="","",VLOOKUP(A2372,COPOMs!B:H,7)+prêmio_de_risco)</f>
        <v/>
      </c>
      <c r="I2372" s="3" t="str">
        <f>IF(Table1[[#This Row],[Tesouro Selic: Cenário 2]]="","",(H2372+1)^(1/252))</f>
        <v/>
      </c>
      <c r="J2372" s="2" t="str">
        <f>IF(Table1[[#This Row],[Column6]]="","",(1+J2371)*(I2372)-1)</f>
        <v/>
      </c>
      <c r="K2372" s="1" t="str">
        <f>IF(Table1[[#This Row],[Column1]]="","",VLOOKUP(A2372,COPOMs!B:K,10)+prêmio_de_risco)</f>
        <v/>
      </c>
      <c r="L2372" s="3" t="str">
        <f>IF(Table1[[#This Row],[Tesouro Selic: Cenário 3]]="","",(K2372+1)^(1/252))</f>
        <v/>
      </c>
      <c r="M2372" s="2" t="str">
        <f>IF(Table1[[#This Row],[Column8]]="","",(1+M2371)*(L2372)-1)</f>
        <v/>
      </c>
    </row>
    <row r="2373" spans="1:13" x14ac:dyDescent="0.25">
      <c r="A2373" s="15" t="str">
        <f t="shared" si="74"/>
        <v/>
      </c>
      <c r="B2373" s="25" t="str">
        <f t="shared" si="75"/>
        <v/>
      </c>
      <c r="C2373" s="3" t="str">
        <f>IF(Table1[[#This Row],[Tesouro Prefixado]]="","",(B2373+1)^(1/252))</f>
        <v/>
      </c>
      <c r="D2373" s="2" t="str">
        <f>IF(Table1[[#This Row],[Column2]]="","",(1+D2372)*(C2373)-1)</f>
        <v/>
      </c>
      <c r="E2373" s="1" t="str">
        <f>IF(Table1[[#This Row],[Column1]]="","",VLOOKUP(A2373,COPOMs!B:E,4)+prêmio_de_risco)</f>
        <v/>
      </c>
      <c r="F2373" s="3" t="str">
        <f>IF(Table1[[#This Row],[Tesouro Selic: Cenário 1]]="","",(E2373+1)^(1/252))</f>
        <v/>
      </c>
      <c r="G2373" s="2" t="str">
        <f>IF(Table1[[#This Row],[Column4]]="","",(1+G2372)*(F2373)-1)</f>
        <v/>
      </c>
      <c r="H2373" s="1" t="str">
        <f>IF(Table1[[#This Row],[Column1]]="","",VLOOKUP(A2373,COPOMs!B:H,7)+prêmio_de_risco)</f>
        <v/>
      </c>
      <c r="I2373" s="3" t="str">
        <f>IF(Table1[[#This Row],[Tesouro Selic: Cenário 2]]="","",(H2373+1)^(1/252))</f>
        <v/>
      </c>
      <c r="J2373" s="2" t="str">
        <f>IF(Table1[[#This Row],[Column6]]="","",(1+J2372)*(I2373)-1)</f>
        <v/>
      </c>
      <c r="K2373" s="1" t="str">
        <f>IF(Table1[[#This Row],[Column1]]="","",VLOOKUP(A2373,COPOMs!B:K,10)+prêmio_de_risco)</f>
        <v/>
      </c>
      <c r="L2373" s="3" t="str">
        <f>IF(Table1[[#This Row],[Tesouro Selic: Cenário 3]]="","",(K2373+1)^(1/252))</f>
        <v/>
      </c>
      <c r="M2373" s="2" t="str">
        <f>IF(Table1[[#This Row],[Column8]]="","",(1+M2372)*(L2373)-1)</f>
        <v/>
      </c>
    </row>
    <row r="2374" spans="1:13" x14ac:dyDescent="0.25">
      <c r="A2374" s="15" t="str">
        <f t="shared" si="74"/>
        <v/>
      </c>
      <c r="B2374" s="25" t="str">
        <f t="shared" si="75"/>
        <v/>
      </c>
      <c r="C2374" s="3" t="str">
        <f>IF(Table1[[#This Row],[Tesouro Prefixado]]="","",(B2374+1)^(1/252))</f>
        <v/>
      </c>
      <c r="D2374" s="2" t="str">
        <f>IF(Table1[[#This Row],[Column2]]="","",(1+D2373)*(C2374)-1)</f>
        <v/>
      </c>
      <c r="E2374" s="1" t="str">
        <f>IF(Table1[[#This Row],[Column1]]="","",VLOOKUP(A2374,COPOMs!B:E,4)+prêmio_de_risco)</f>
        <v/>
      </c>
      <c r="F2374" s="3" t="str">
        <f>IF(Table1[[#This Row],[Tesouro Selic: Cenário 1]]="","",(E2374+1)^(1/252))</f>
        <v/>
      </c>
      <c r="G2374" s="2" t="str">
        <f>IF(Table1[[#This Row],[Column4]]="","",(1+G2373)*(F2374)-1)</f>
        <v/>
      </c>
      <c r="H2374" s="1" t="str">
        <f>IF(Table1[[#This Row],[Column1]]="","",VLOOKUP(A2374,COPOMs!B:H,7)+prêmio_de_risco)</f>
        <v/>
      </c>
      <c r="I2374" s="3" t="str">
        <f>IF(Table1[[#This Row],[Tesouro Selic: Cenário 2]]="","",(H2374+1)^(1/252))</f>
        <v/>
      </c>
      <c r="J2374" s="2" t="str">
        <f>IF(Table1[[#This Row],[Column6]]="","",(1+J2373)*(I2374)-1)</f>
        <v/>
      </c>
      <c r="K2374" s="1" t="str">
        <f>IF(Table1[[#This Row],[Column1]]="","",VLOOKUP(A2374,COPOMs!B:K,10)+prêmio_de_risco)</f>
        <v/>
      </c>
      <c r="L2374" s="3" t="str">
        <f>IF(Table1[[#This Row],[Tesouro Selic: Cenário 3]]="","",(K2374+1)^(1/252))</f>
        <v/>
      </c>
      <c r="M2374" s="2" t="str">
        <f>IF(Table1[[#This Row],[Column8]]="","",(1+M2373)*(L2374)-1)</f>
        <v/>
      </c>
    </row>
    <row r="2375" spans="1:13" x14ac:dyDescent="0.25">
      <c r="A2375" s="15" t="str">
        <f t="shared" si="74"/>
        <v/>
      </c>
      <c r="B2375" s="25" t="str">
        <f t="shared" si="75"/>
        <v/>
      </c>
      <c r="C2375" s="3" t="str">
        <f>IF(Table1[[#This Row],[Tesouro Prefixado]]="","",(B2375+1)^(1/252))</f>
        <v/>
      </c>
      <c r="D2375" s="2" t="str">
        <f>IF(Table1[[#This Row],[Column2]]="","",(1+D2374)*(C2375)-1)</f>
        <v/>
      </c>
      <c r="E2375" s="1" t="str">
        <f>IF(Table1[[#This Row],[Column1]]="","",VLOOKUP(A2375,COPOMs!B:E,4)+prêmio_de_risco)</f>
        <v/>
      </c>
      <c r="F2375" s="3" t="str">
        <f>IF(Table1[[#This Row],[Tesouro Selic: Cenário 1]]="","",(E2375+1)^(1/252))</f>
        <v/>
      </c>
      <c r="G2375" s="2" t="str">
        <f>IF(Table1[[#This Row],[Column4]]="","",(1+G2374)*(F2375)-1)</f>
        <v/>
      </c>
      <c r="H2375" s="1" t="str">
        <f>IF(Table1[[#This Row],[Column1]]="","",VLOOKUP(A2375,COPOMs!B:H,7)+prêmio_de_risco)</f>
        <v/>
      </c>
      <c r="I2375" s="3" t="str">
        <f>IF(Table1[[#This Row],[Tesouro Selic: Cenário 2]]="","",(H2375+1)^(1/252))</f>
        <v/>
      </c>
      <c r="J2375" s="2" t="str">
        <f>IF(Table1[[#This Row],[Column6]]="","",(1+J2374)*(I2375)-1)</f>
        <v/>
      </c>
      <c r="K2375" s="1" t="str">
        <f>IF(Table1[[#This Row],[Column1]]="","",VLOOKUP(A2375,COPOMs!B:K,10)+prêmio_de_risco)</f>
        <v/>
      </c>
      <c r="L2375" s="3" t="str">
        <f>IF(Table1[[#This Row],[Tesouro Selic: Cenário 3]]="","",(K2375+1)^(1/252))</f>
        <v/>
      </c>
      <c r="M2375" s="2" t="str">
        <f>IF(Table1[[#This Row],[Column8]]="","",(1+M2374)*(L2375)-1)</f>
        <v/>
      </c>
    </row>
    <row r="2376" spans="1:13" x14ac:dyDescent="0.25">
      <c r="A2376" s="15" t="str">
        <f t="shared" si="74"/>
        <v/>
      </c>
      <c r="B2376" s="25" t="str">
        <f t="shared" si="75"/>
        <v/>
      </c>
      <c r="C2376" s="3" t="str">
        <f>IF(Table1[[#This Row],[Tesouro Prefixado]]="","",(B2376+1)^(1/252))</f>
        <v/>
      </c>
      <c r="D2376" s="2" t="str">
        <f>IF(Table1[[#This Row],[Column2]]="","",(1+D2375)*(C2376)-1)</f>
        <v/>
      </c>
      <c r="E2376" s="1" t="str">
        <f>IF(Table1[[#This Row],[Column1]]="","",VLOOKUP(A2376,COPOMs!B:E,4)+prêmio_de_risco)</f>
        <v/>
      </c>
      <c r="F2376" s="3" t="str">
        <f>IF(Table1[[#This Row],[Tesouro Selic: Cenário 1]]="","",(E2376+1)^(1/252))</f>
        <v/>
      </c>
      <c r="G2376" s="2" t="str">
        <f>IF(Table1[[#This Row],[Column4]]="","",(1+G2375)*(F2376)-1)</f>
        <v/>
      </c>
      <c r="H2376" s="1" t="str">
        <f>IF(Table1[[#This Row],[Column1]]="","",VLOOKUP(A2376,COPOMs!B:H,7)+prêmio_de_risco)</f>
        <v/>
      </c>
      <c r="I2376" s="3" t="str">
        <f>IF(Table1[[#This Row],[Tesouro Selic: Cenário 2]]="","",(H2376+1)^(1/252))</f>
        <v/>
      </c>
      <c r="J2376" s="2" t="str">
        <f>IF(Table1[[#This Row],[Column6]]="","",(1+J2375)*(I2376)-1)</f>
        <v/>
      </c>
      <c r="K2376" s="1" t="str">
        <f>IF(Table1[[#This Row],[Column1]]="","",VLOOKUP(A2376,COPOMs!B:K,10)+prêmio_de_risco)</f>
        <v/>
      </c>
      <c r="L2376" s="3" t="str">
        <f>IF(Table1[[#This Row],[Tesouro Selic: Cenário 3]]="","",(K2376+1)^(1/252))</f>
        <v/>
      </c>
      <c r="M2376" s="2" t="str">
        <f>IF(Table1[[#This Row],[Column8]]="","",(1+M2375)*(L2376)-1)</f>
        <v/>
      </c>
    </row>
    <row r="2377" spans="1:13" x14ac:dyDescent="0.25">
      <c r="A2377" s="15" t="str">
        <f t="shared" si="74"/>
        <v/>
      </c>
      <c r="B2377" s="25" t="str">
        <f t="shared" si="75"/>
        <v/>
      </c>
      <c r="C2377" s="3" t="str">
        <f>IF(Table1[[#This Row],[Tesouro Prefixado]]="","",(B2377+1)^(1/252))</f>
        <v/>
      </c>
      <c r="D2377" s="2" t="str">
        <f>IF(Table1[[#This Row],[Column2]]="","",(1+D2376)*(C2377)-1)</f>
        <v/>
      </c>
      <c r="E2377" s="1" t="str">
        <f>IF(Table1[[#This Row],[Column1]]="","",VLOOKUP(A2377,COPOMs!B:E,4)+prêmio_de_risco)</f>
        <v/>
      </c>
      <c r="F2377" s="3" t="str">
        <f>IF(Table1[[#This Row],[Tesouro Selic: Cenário 1]]="","",(E2377+1)^(1/252))</f>
        <v/>
      </c>
      <c r="G2377" s="2" t="str">
        <f>IF(Table1[[#This Row],[Column4]]="","",(1+G2376)*(F2377)-1)</f>
        <v/>
      </c>
      <c r="H2377" s="1" t="str">
        <f>IF(Table1[[#This Row],[Column1]]="","",VLOOKUP(A2377,COPOMs!B:H,7)+prêmio_de_risco)</f>
        <v/>
      </c>
      <c r="I2377" s="3" t="str">
        <f>IF(Table1[[#This Row],[Tesouro Selic: Cenário 2]]="","",(H2377+1)^(1/252))</f>
        <v/>
      </c>
      <c r="J2377" s="2" t="str">
        <f>IF(Table1[[#This Row],[Column6]]="","",(1+J2376)*(I2377)-1)</f>
        <v/>
      </c>
      <c r="K2377" s="1" t="str">
        <f>IF(Table1[[#This Row],[Column1]]="","",VLOOKUP(A2377,COPOMs!B:K,10)+prêmio_de_risco)</f>
        <v/>
      </c>
      <c r="L2377" s="3" t="str">
        <f>IF(Table1[[#This Row],[Tesouro Selic: Cenário 3]]="","",(K2377+1)^(1/252))</f>
        <v/>
      </c>
      <c r="M2377" s="2" t="str">
        <f>IF(Table1[[#This Row],[Column8]]="","",(1+M2376)*(L2377)-1)</f>
        <v/>
      </c>
    </row>
    <row r="2378" spans="1:13" x14ac:dyDescent="0.25">
      <c r="A2378" s="15" t="str">
        <f t="shared" si="74"/>
        <v/>
      </c>
      <c r="B2378" s="25" t="str">
        <f t="shared" si="75"/>
        <v/>
      </c>
      <c r="C2378" s="3" t="str">
        <f>IF(Table1[[#This Row],[Tesouro Prefixado]]="","",(B2378+1)^(1/252))</f>
        <v/>
      </c>
      <c r="D2378" s="2" t="str">
        <f>IF(Table1[[#This Row],[Column2]]="","",(1+D2377)*(C2378)-1)</f>
        <v/>
      </c>
      <c r="E2378" s="1" t="str">
        <f>IF(Table1[[#This Row],[Column1]]="","",VLOOKUP(A2378,COPOMs!B:E,4)+prêmio_de_risco)</f>
        <v/>
      </c>
      <c r="F2378" s="3" t="str">
        <f>IF(Table1[[#This Row],[Tesouro Selic: Cenário 1]]="","",(E2378+1)^(1/252))</f>
        <v/>
      </c>
      <c r="G2378" s="2" t="str">
        <f>IF(Table1[[#This Row],[Column4]]="","",(1+G2377)*(F2378)-1)</f>
        <v/>
      </c>
      <c r="H2378" s="1" t="str">
        <f>IF(Table1[[#This Row],[Column1]]="","",VLOOKUP(A2378,COPOMs!B:H,7)+prêmio_de_risco)</f>
        <v/>
      </c>
      <c r="I2378" s="3" t="str">
        <f>IF(Table1[[#This Row],[Tesouro Selic: Cenário 2]]="","",(H2378+1)^(1/252))</f>
        <v/>
      </c>
      <c r="J2378" s="2" t="str">
        <f>IF(Table1[[#This Row],[Column6]]="","",(1+J2377)*(I2378)-1)</f>
        <v/>
      </c>
      <c r="K2378" s="1" t="str">
        <f>IF(Table1[[#This Row],[Column1]]="","",VLOOKUP(A2378,COPOMs!B:K,10)+prêmio_de_risco)</f>
        <v/>
      </c>
      <c r="L2378" s="3" t="str">
        <f>IF(Table1[[#This Row],[Tesouro Selic: Cenário 3]]="","",(K2378+1)^(1/252))</f>
        <v/>
      </c>
      <c r="M2378" s="2" t="str">
        <f>IF(Table1[[#This Row],[Column8]]="","",(1+M2377)*(L2378)-1)</f>
        <v/>
      </c>
    </row>
    <row r="2379" spans="1:13" x14ac:dyDescent="0.25">
      <c r="A2379" s="15" t="str">
        <f t="shared" si="74"/>
        <v/>
      </c>
      <c r="B2379" s="25" t="str">
        <f t="shared" si="75"/>
        <v/>
      </c>
      <c r="C2379" s="3" t="str">
        <f>IF(Table1[[#This Row],[Tesouro Prefixado]]="","",(B2379+1)^(1/252))</f>
        <v/>
      </c>
      <c r="D2379" s="2" t="str">
        <f>IF(Table1[[#This Row],[Column2]]="","",(1+D2378)*(C2379)-1)</f>
        <v/>
      </c>
      <c r="E2379" s="1" t="str">
        <f>IF(Table1[[#This Row],[Column1]]="","",VLOOKUP(A2379,COPOMs!B:E,4)+prêmio_de_risco)</f>
        <v/>
      </c>
      <c r="F2379" s="3" t="str">
        <f>IF(Table1[[#This Row],[Tesouro Selic: Cenário 1]]="","",(E2379+1)^(1/252))</f>
        <v/>
      </c>
      <c r="G2379" s="2" t="str">
        <f>IF(Table1[[#This Row],[Column4]]="","",(1+G2378)*(F2379)-1)</f>
        <v/>
      </c>
      <c r="H2379" s="1" t="str">
        <f>IF(Table1[[#This Row],[Column1]]="","",VLOOKUP(A2379,COPOMs!B:H,7)+prêmio_de_risco)</f>
        <v/>
      </c>
      <c r="I2379" s="3" t="str">
        <f>IF(Table1[[#This Row],[Tesouro Selic: Cenário 2]]="","",(H2379+1)^(1/252))</f>
        <v/>
      </c>
      <c r="J2379" s="2" t="str">
        <f>IF(Table1[[#This Row],[Column6]]="","",(1+J2378)*(I2379)-1)</f>
        <v/>
      </c>
      <c r="K2379" s="1" t="str">
        <f>IF(Table1[[#This Row],[Column1]]="","",VLOOKUP(A2379,COPOMs!B:K,10)+prêmio_de_risco)</f>
        <v/>
      </c>
      <c r="L2379" s="3" t="str">
        <f>IF(Table1[[#This Row],[Tesouro Selic: Cenário 3]]="","",(K2379+1)^(1/252))</f>
        <v/>
      </c>
      <c r="M2379" s="2" t="str">
        <f>IF(Table1[[#This Row],[Column8]]="","",(1+M2378)*(L2379)-1)</f>
        <v/>
      </c>
    </row>
    <row r="2380" spans="1:13" x14ac:dyDescent="0.25">
      <c r="A2380" s="15" t="str">
        <f t="shared" si="74"/>
        <v/>
      </c>
      <c r="B2380" s="25" t="str">
        <f t="shared" si="75"/>
        <v/>
      </c>
      <c r="C2380" s="3" t="str">
        <f>IF(Table1[[#This Row],[Tesouro Prefixado]]="","",(B2380+1)^(1/252))</f>
        <v/>
      </c>
      <c r="D2380" s="2" t="str">
        <f>IF(Table1[[#This Row],[Column2]]="","",(1+D2379)*(C2380)-1)</f>
        <v/>
      </c>
      <c r="E2380" s="1" t="str">
        <f>IF(Table1[[#This Row],[Column1]]="","",VLOOKUP(A2380,COPOMs!B:E,4)+prêmio_de_risco)</f>
        <v/>
      </c>
      <c r="F2380" s="3" t="str">
        <f>IF(Table1[[#This Row],[Tesouro Selic: Cenário 1]]="","",(E2380+1)^(1/252))</f>
        <v/>
      </c>
      <c r="G2380" s="2" t="str">
        <f>IF(Table1[[#This Row],[Column4]]="","",(1+G2379)*(F2380)-1)</f>
        <v/>
      </c>
      <c r="H2380" s="1" t="str">
        <f>IF(Table1[[#This Row],[Column1]]="","",VLOOKUP(A2380,COPOMs!B:H,7)+prêmio_de_risco)</f>
        <v/>
      </c>
      <c r="I2380" s="3" t="str">
        <f>IF(Table1[[#This Row],[Tesouro Selic: Cenário 2]]="","",(H2380+1)^(1/252))</f>
        <v/>
      </c>
      <c r="J2380" s="2" t="str">
        <f>IF(Table1[[#This Row],[Column6]]="","",(1+J2379)*(I2380)-1)</f>
        <v/>
      </c>
      <c r="K2380" s="1" t="str">
        <f>IF(Table1[[#This Row],[Column1]]="","",VLOOKUP(A2380,COPOMs!B:K,10)+prêmio_de_risco)</f>
        <v/>
      </c>
      <c r="L2380" s="3" t="str">
        <f>IF(Table1[[#This Row],[Tesouro Selic: Cenário 3]]="","",(K2380+1)^(1/252))</f>
        <v/>
      </c>
      <c r="M2380" s="2" t="str">
        <f>IF(Table1[[#This Row],[Column8]]="","",(1+M2379)*(L2380)-1)</f>
        <v/>
      </c>
    </row>
    <row r="2381" spans="1:13" x14ac:dyDescent="0.25">
      <c r="A2381" s="15" t="str">
        <f t="shared" si="74"/>
        <v/>
      </c>
      <c r="B2381" s="25" t="str">
        <f t="shared" si="75"/>
        <v/>
      </c>
      <c r="C2381" s="3" t="str">
        <f>IF(Table1[[#This Row],[Tesouro Prefixado]]="","",(B2381+1)^(1/252))</f>
        <v/>
      </c>
      <c r="D2381" s="2" t="str">
        <f>IF(Table1[[#This Row],[Column2]]="","",(1+D2380)*(C2381)-1)</f>
        <v/>
      </c>
      <c r="E2381" s="1" t="str">
        <f>IF(Table1[[#This Row],[Column1]]="","",VLOOKUP(A2381,COPOMs!B:E,4)+prêmio_de_risco)</f>
        <v/>
      </c>
      <c r="F2381" s="3" t="str">
        <f>IF(Table1[[#This Row],[Tesouro Selic: Cenário 1]]="","",(E2381+1)^(1/252))</f>
        <v/>
      </c>
      <c r="G2381" s="2" t="str">
        <f>IF(Table1[[#This Row],[Column4]]="","",(1+G2380)*(F2381)-1)</f>
        <v/>
      </c>
      <c r="H2381" s="1" t="str">
        <f>IF(Table1[[#This Row],[Column1]]="","",VLOOKUP(A2381,COPOMs!B:H,7)+prêmio_de_risco)</f>
        <v/>
      </c>
      <c r="I2381" s="3" t="str">
        <f>IF(Table1[[#This Row],[Tesouro Selic: Cenário 2]]="","",(H2381+1)^(1/252))</f>
        <v/>
      </c>
      <c r="J2381" s="2" t="str">
        <f>IF(Table1[[#This Row],[Column6]]="","",(1+J2380)*(I2381)-1)</f>
        <v/>
      </c>
      <c r="K2381" s="1" t="str">
        <f>IF(Table1[[#This Row],[Column1]]="","",VLOOKUP(A2381,COPOMs!B:K,10)+prêmio_de_risco)</f>
        <v/>
      </c>
      <c r="L2381" s="3" t="str">
        <f>IF(Table1[[#This Row],[Tesouro Selic: Cenário 3]]="","",(K2381+1)^(1/252))</f>
        <v/>
      </c>
      <c r="M2381" s="2" t="str">
        <f>IF(Table1[[#This Row],[Column8]]="","",(1+M2380)*(L2381)-1)</f>
        <v/>
      </c>
    </row>
    <row r="2382" spans="1:13" x14ac:dyDescent="0.25">
      <c r="A2382" s="15" t="str">
        <f t="shared" si="74"/>
        <v/>
      </c>
      <c r="B2382" s="25" t="str">
        <f t="shared" si="75"/>
        <v/>
      </c>
      <c r="C2382" s="3" t="str">
        <f>IF(Table1[[#This Row],[Tesouro Prefixado]]="","",(B2382+1)^(1/252))</f>
        <v/>
      </c>
      <c r="D2382" s="2" t="str">
        <f>IF(Table1[[#This Row],[Column2]]="","",(1+D2381)*(C2382)-1)</f>
        <v/>
      </c>
      <c r="E2382" s="1" t="str">
        <f>IF(Table1[[#This Row],[Column1]]="","",VLOOKUP(A2382,COPOMs!B:E,4)+prêmio_de_risco)</f>
        <v/>
      </c>
      <c r="F2382" s="3" t="str">
        <f>IF(Table1[[#This Row],[Tesouro Selic: Cenário 1]]="","",(E2382+1)^(1/252))</f>
        <v/>
      </c>
      <c r="G2382" s="2" t="str">
        <f>IF(Table1[[#This Row],[Column4]]="","",(1+G2381)*(F2382)-1)</f>
        <v/>
      </c>
      <c r="H2382" s="1" t="str">
        <f>IF(Table1[[#This Row],[Column1]]="","",VLOOKUP(A2382,COPOMs!B:H,7)+prêmio_de_risco)</f>
        <v/>
      </c>
      <c r="I2382" s="3" t="str">
        <f>IF(Table1[[#This Row],[Tesouro Selic: Cenário 2]]="","",(H2382+1)^(1/252))</f>
        <v/>
      </c>
      <c r="J2382" s="2" t="str">
        <f>IF(Table1[[#This Row],[Column6]]="","",(1+J2381)*(I2382)-1)</f>
        <v/>
      </c>
      <c r="K2382" s="1" t="str">
        <f>IF(Table1[[#This Row],[Column1]]="","",VLOOKUP(A2382,COPOMs!B:K,10)+prêmio_de_risco)</f>
        <v/>
      </c>
      <c r="L2382" s="3" t="str">
        <f>IF(Table1[[#This Row],[Tesouro Selic: Cenário 3]]="","",(K2382+1)^(1/252))</f>
        <v/>
      </c>
      <c r="M2382" s="2" t="str">
        <f>IF(Table1[[#This Row],[Column8]]="","",(1+M2381)*(L2382)-1)</f>
        <v/>
      </c>
    </row>
    <row r="2383" spans="1:13" x14ac:dyDescent="0.25">
      <c r="A2383" s="15" t="str">
        <f t="shared" si="74"/>
        <v/>
      </c>
      <c r="B2383" s="25" t="str">
        <f t="shared" si="75"/>
        <v/>
      </c>
      <c r="C2383" s="3" t="str">
        <f>IF(Table1[[#This Row],[Tesouro Prefixado]]="","",(B2383+1)^(1/252))</f>
        <v/>
      </c>
      <c r="D2383" s="2" t="str">
        <f>IF(Table1[[#This Row],[Column2]]="","",(1+D2382)*(C2383)-1)</f>
        <v/>
      </c>
      <c r="E2383" s="1" t="str">
        <f>IF(Table1[[#This Row],[Column1]]="","",VLOOKUP(A2383,COPOMs!B:E,4)+prêmio_de_risco)</f>
        <v/>
      </c>
      <c r="F2383" s="3" t="str">
        <f>IF(Table1[[#This Row],[Tesouro Selic: Cenário 1]]="","",(E2383+1)^(1/252))</f>
        <v/>
      </c>
      <c r="G2383" s="2" t="str">
        <f>IF(Table1[[#This Row],[Column4]]="","",(1+G2382)*(F2383)-1)</f>
        <v/>
      </c>
      <c r="H2383" s="1" t="str">
        <f>IF(Table1[[#This Row],[Column1]]="","",VLOOKUP(A2383,COPOMs!B:H,7)+prêmio_de_risco)</f>
        <v/>
      </c>
      <c r="I2383" s="3" t="str">
        <f>IF(Table1[[#This Row],[Tesouro Selic: Cenário 2]]="","",(H2383+1)^(1/252))</f>
        <v/>
      </c>
      <c r="J2383" s="2" t="str">
        <f>IF(Table1[[#This Row],[Column6]]="","",(1+J2382)*(I2383)-1)</f>
        <v/>
      </c>
      <c r="K2383" s="1" t="str">
        <f>IF(Table1[[#This Row],[Column1]]="","",VLOOKUP(A2383,COPOMs!B:K,10)+prêmio_de_risco)</f>
        <v/>
      </c>
      <c r="L2383" s="3" t="str">
        <f>IF(Table1[[#This Row],[Tesouro Selic: Cenário 3]]="","",(K2383+1)^(1/252))</f>
        <v/>
      </c>
      <c r="M2383" s="2" t="str">
        <f>IF(Table1[[#This Row],[Column8]]="","",(1+M2382)*(L2383)-1)</f>
        <v/>
      </c>
    </row>
    <row r="2384" spans="1:13" x14ac:dyDescent="0.25">
      <c r="A2384" s="15" t="str">
        <f t="shared" si="74"/>
        <v/>
      </c>
      <c r="B2384" s="25" t="str">
        <f t="shared" si="75"/>
        <v/>
      </c>
      <c r="C2384" s="3" t="str">
        <f>IF(Table1[[#This Row],[Tesouro Prefixado]]="","",(B2384+1)^(1/252))</f>
        <v/>
      </c>
      <c r="D2384" s="2" t="str">
        <f>IF(Table1[[#This Row],[Column2]]="","",(1+D2383)*(C2384)-1)</f>
        <v/>
      </c>
      <c r="E2384" s="1" t="str">
        <f>IF(Table1[[#This Row],[Column1]]="","",VLOOKUP(A2384,COPOMs!B:E,4)+prêmio_de_risco)</f>
        <v/>
      </c>
      <c r="F2384" s="3" t="str">
        <f>IF(Table1[[#This Row],[Tesouro Selic: Cenário 1]]="","",(E2384+1)^(1/252))</f>
        <v/>
      </c>
      <c r="G2384" s="2" t="str">
        <f>IF(Table1[[#This Row],[Column4]]="","",(1+G2383)*(F2384)-1)</f>
        <v/>
      </c>
      <c r="H2384" s="1" t="str">
        <f>IF(Table1[[#This Row],[Column1]]="","",VLOOKUP(A2384,COPOMs!B:H,7)+prêmio_de_risco)</f>
        <v/>
      </c>
      <c r="I2384" s="3" t="str">
        <f>IF(Table1[[#This Row],[Tesouro Selic: Cenário 2]]="","",(H2384+1)^(1/252))</f>
        <v/>
      </c>
      <c r="J2384" s="2" t="str">
        <f>IF(Table1[[#This Row],[Column6]]="","",(1+J2383)*(I2384)-1)</f>
        <v/>
      </c>
      <c r="K2384" s="1" t="str">
        <f>IF(Table1[[#This Row],[Column1]]="","",VLOOKUP(A2384,COPOMs!B:K,10)+prêmio_de_risco)</f>
        <v/>
      </c>
      <c r="L2384" s="3" t="str">
        <f>IF(Table1[[#This Row],[Tesouro Selic: Cenário 3]]="","",(K2384+1)^(1/252))</f>
        <v/>
      </c>
      <c r="M2384" s="2" t="str">
        <f>IF(Table1[[#This Row],[Column8]]="","",(1+M2383)*(L2384)-1)</f>
        <v/>
      </c>
    </row>
    <row r="2385" spans="1:13" x14ac:dyDescent="0.25">
      <c r="A2385" s="15" t="str">
        <f t="shared" si="74"/>
        <v/>
      </c>
      <c r="B2385" s="25" t="str">
        <f t="shared" si="75"/>
        <v/>
      </c>
      <c r="C2385" s="3" t="str">
        <f>IF(Table1[[#This Row],[Tesouro Prefixado]]="","",(B2385+1)^(1/252))</f>
        <v/>
      </c>
      <c r="D2385" s="2" t="str">
        <f>IF(Table1[[#This Row],[Column2]]="","",(1+D2384)*(C2385)-1)</f>
        <v/>
      </c>
      <c r="E2385" s="1" t="str">
        <f>IF(Table1[[#This Row],[Column1]]="","",VLOOKUP(A2385,COPOMs!B:E,4)+prêmio_de_risco)</f>
        <v/>
      </c>
      <c r="F2385" s="3" t="str">
        <f>IF(Table1[[#This Row],[Tesouro Selic: Cenário 1]]="","",(E2385+1)^(1/252))</f>
        <v/>
      </c>
      <c r="G2385" s="2" t="str">
        <f>IF(Table1[[#This Row],[Column4]]="","",(1+G2384)*(F2385)-1)</f>
        <v/>
      </c>
      <c r="H2385" s="1" t="str">
        <f>IF(Table1[[#This Row],[Column1]]="","",VLOOKUP(A2385,COPOMs!B:H,7)+prêmio_de_risco)</f>
        <v/>
      </c>
      <c r="I2385" s="3" t="str">
        <f>IF(Table1[[#This Row],[Tesouro Selic: Cenário 2]]="","",(H2385+1)^(1/252))</f>
        <v/>
      </c>
      <c r="J2385" s="2" t="str">
        <f>IF(Table1[[#This Row],[Column6]]="","",(1+J2384)*(I2385)-1)</f>
        <v/>
      </c>
      <c r="K2385" s="1" t="str">
        <f>IF(Table1[[#This Row],[Column1]]="","",VLOOKUP(A2385,COPOMs!B:K,10)+prêmio_de_risco)</f>
        <v/>
      </c>
      <c r="L2385" s="3" t="str">
        <f>IF(Table1[[#This Row],[Tesouro Selic: Cenário 3]]="","",(K2385+1)^(1/252))</f>
        <v/>
      </c>
      <c r="M2385" s="2" t="str">
        <f>IF(Table1[[#This Row],[Column8]]="","",(1+M2384)*(L2385)-1)</f>
        <v/>
      </c>
    </row>
    <row r="2386" spans="1:13" x14ac:dyDescent="0.25">
      <c r="A2386" s="15" t="str">
        <f t="shared" si="74"/>
        <v/>
      </c>
      <c r="B2386" s="25" t="str">
        <f t="shared" si="75"/>
        <v/>
      </c>
      <c r="C2386" s="3" t="str">
        <f>IF(Table1[[#This Row],[Tesouro Prefixado]]="","",(B2386+1)^(1/252))</f>
        <v/>
      </c>
      <c r="D2386" s="2" t="str">
        <f>IF(Table1[[#This Row],[Column2]]="","",(1+D2385)*(C2386)-1)</f>
        <v/>
      </c>
      <c r="E2386" s="1" t="str">
        <f>IF(Table1[[#This Row],[Column1]]="","",VLOOKUP(A2386,COPOMs!B:E,4)+prêmio_de_risco)</f>
        <v/>
      </c>
      <c r="F2386" s="3" t="str">
        <f>IF(Table1[[#This Row],[Tesouro Selic: Cenário 1]]="","",(E2386+1)^(1/252))</f>
        <v/>
      </c>
      <c r="G2386" s="2" t="str">
        <f>IF(Table1[[#This Row],[Column4]]="","",(1+G2385)*(F2386)-1)</f>
        <v/>
      </c>
      <c r="H2386" s="1" t="str">
        <f>IF(Table1[[#This Row],[Column1]]="","",VLOOKUP(A2386,COPOMs!B:H,7)+prêmio_de_risco)</f>
        <v/>
      </c>
      <c r="I2386" s="3" t="str">
        <f>IF(Table1[[#This Row],[Tesouro Selic: Cenário 2]]="","",(H2386+1)^(1/252))</f>
        <v/>
      </c>
      <c r="J2386" s="2" t="str">
        <f>IF(Table1[[#This Row],[Column6]]="","",(1+J2385)*(I2386)-1)</f>
        <v/>
      </c>
      <c r="K2386" s="1" t="str">
        <f>IF(Table1[[#This Row],[Column1]]="","",VLOOKUP(A2386,COPOMs!B:K,10)+prêmio_de_risco)</f>
        <v/>
      </c>
      <c r="L2386" s="3" t="str">
        <f>IF(Table1[[#This Row],[Tesouro Selic: Cenário 3]]="","",(K2386+1)^(1/252))</f>
        <v/>
      </c>
      <c r="M2386" s="2" t="str">
        <f>IF(Table1[[#This Row],[Column8]]="","",(1+M2385)*(L2386)-1)</f>
        <v/>
      </c>
    </row>
    <row r="2387" spans="1:13" x14ac:dyDescent="0.25">
      <c r="A2387" s="15" t="str">
        <f t="shared" si="74"/>
        <v/>
      </c>
      <c r="B2387" s="25" t="str">
        <f t="shared" si="75"/>
        <v/>
      </c>
      <c r="C2387" s="3" t="str">
        <f>IF(Table1[[#This Row],[Tesouro Prefixado]]="","",(B2387+1)^(1/252))</f>
        <v/>
      </c>
      <c r="D2387" s="2" t="str">
        <f>IF(Table1[[#This Row],[Column2]]="","",(1+D2386)*(C2387)-1)</f>
        <v/>
      </c>
      <c r="E2387" s="1" t="str">
        <f>IF(Table1[[#This Row],[Column1]]="","",VLOOKUP(A2387,COPOMs!B:E,4)+prêmio_de_risco)</f>
        <v/>
      </c>
      <c r="F2387" s="3" t="str">
        <f>IF(Table1[[#This Row],[Tesouro Selic: Cenário 1]]="","",(E2387+1)^(1/252))</f>
        <v/>
      </c>
      <c r="G2387" s="2" t="str">
        <f>IF(Table1[[#This Row],[Column4]]="","",(1+G2386)*(F2387)-1)</f>
        <v/>
      </c>
      <c r="H2387" s="1" t="str">
        <f>IF(Table1[[#This Row],[Column1]]="","",VLOOKUP(A2387,COPOMs!B:H,7)+prêmio_de_risco)</f>
        <v/>
      </c>
      <c r="I2387" s="3" t="str">
        <f>IF(Table1[[#This Row],[Tesouro Selic: Cenário 2]]="","",(H2387+1)^(1/252))</f>
        <v/>
      </c>
      <c r="J2387" s="2" t="str">
        <f>IF(Table1[[#This Row],[Column6]]="","",(1+J2386)*(I2387)-1)</f>
        <v/>
      </c>
      <c r="K2387" s="1" t="str">
        <f>IF(Table1[[#This Row],[Column1]]="","",VLOOKUP(A2387,COPOMs!B:K,10)+prêmio_de_risco)</f>
        <v/>
      </c>
      <c r="L2387" s="3" t="str">
        <f>IF(Table1[[#This Row],[Tesouro Selic: Cenário 3]]="","",(K2387+1)^(1/252))</f>
        <v/>
      </c>
      <c r="M2387" s="2" t="str">
        <f>IF(Table1[[#This Row],[Column8]]="","",(1+M2386)*(L2387)-1)</f>
        <v/>
      </c>
    </row>
    <row r="2388" spans="1:13" x14ac:dyDescent="0.25">
      <c r="A2388" s="15" t="str">
        <f t="shared" si="74"/>
        <v/>
      </c>
      <c r="B2388" s="25" t="str">
        <f t="shared" si="75"/>
        <v/>
      </c>
      <c r="C2388" s="3" t="str">
        <f>IF(Table1[[#This Row],[Tesouro Prefixado]]="","",(B2388+1)^(1/252))</f>
        <v/>
      </c>
      <c r="D2388" s="2" t="str">
        <f>IF(Table1[[#This Row],[Column2]]="","",(1+D2387)*(C2388)-1)</f>
        <v/>
      </c>
      <c r="E2388" s="1" t="str">
        <f>IF(Table1[[#This Row],[Column1]]="","",VLOOKUP(A2388,COPOMs!B:E,4)+prêmio_de_risco)</f>
        <v/>
      </c>
      <c r="F2388" s="3" t="str">
        <f>IF(Table1[[#This Row],[Tesouro Selic: Cenário 1]]="","",(E2388+1)^(1/252))</f>
        <v/>
      </c>
      <c r="G2388" s="2" t="str">
        <f>IF(Table1[[#This Row],[Column4]]="","",(1+G2387)*(F2388)-1)</f>
        <v/>
      </c>
      <c r="H2388" s="1" t="str">
        <f>IF(Table1[[#This Row],[Column1]]="","",VLOOKUP(A2388,COPOMs!B:H,7)+prêmio_de_risco)</f>
        <v/>
      </c>
      <c r="I2388" s="3" t="str">
        <f>IF(Table1[[#This Row],[Tesouro Selic: Cenário 2]]="","",(H2388+1)^(1/252))</f>
        <v/>
      </c>
      <c r="J2388" s="2" t="str">
        <f>IF(Table1[[#This Row],[Column6]]="","",(1+J2387)*(I2388)-1)</f>
        <v/>
      </c>
      <c r="K2388" s="1" t="str">
        <f>IF(Table1[[#This Row],[Column1]]="","",VLOOKUP(A2388,COPOMs!B:K,10)+prêmio_de_risco)</f>
        <v/>
      </c>
      <c r="L2388" s="3" t="str">
        <f>IF(Table1[[#This Row],[Tesouro Selic: Cenário 3]]="","",(K2388+1)^(1/252))</f>
        <v/>
      </c>
      <c r="M2388" s="2" t="str">
        <f>IF(Table1[[#This Row],[Column8]]="","",(1+M2387)*(L2388)-1)</f>
        <v/>
      </c>
    </row>
    <row r="2389" spans="1:13" x14ac:dyDescent="0.25">
      <c r="A2389" s="15" t="str">
        <f t="shared" si="74"/>
        <v/>
      </c>
      <c r="B2389" s="25" t="str">
        <f t="shared" si="75"/>
        <v/>
      </c>
      <c r="C2389" s="3" t="str">
        <f>IF(Table1[[#This Row],[Tesouro Prefixado]]="","",(B2389+1)^(1/252))</f>
        <v/>
      </c>
      <c r="D2389" s="2" t="str">
        <f>IF(Table1[[#This Row],[Column2]]="","",(1+D2388)*(C2389)-1)</f>
        <v/>
      </c>
      <c r="E2389" s="1" t="str">
        <f>IF(Table1[[#This Row],[Column1]]="","",VLOOKUP(A2389,COPOMs!B:E,4)+prêmio_de_risco)</f>
        <v/>
      </c>
      <c r="F2389" s="3" t="str">
        <f>IF(Table1[[#This Row],[Tesouro Selic: Cenário 1]]="","",(E2389+1)^(1/252))</f>
        <v/>
      </c>
      <c r="G2389" s="2" t="str">
        <f>IF(Table1[[#This Row],[Column4]]="","",(1+G2388)*(F2389)-1)</f>
        <v/>
      </c>
      <c r="H2389" s="1" t="str">
        <f>IF(Table1[[#This Row],[Column1]]="","",VLOOKUP(A2389,COPOMs!B:H,7)+prêmio_de_risco)</f>
        <v/>
      </c>
      <c r="I2389" s="3" t="str">
        <f>IF(Table1[[#This Row],[Tesouro Selic: Cenário 2]]="","",(H2389+1)^(1/252))</f>
        <v/>
      </c>
      <c r="J2389" s="2" t="str">
        <f>IF(Table1[[#This Row],[Column6]]="","",(1+J2388)*(I2389)-1)</f>
        <v/>
      </c>
      <c r="K2389" s="1" t="str">
        <f>IF(Table1[[#This Row],[Column1]]="","",VLOOKUP(A2389,COPOMs!B:K,10)+prêmio_de_risco)</f>
        <v/>
      </c>
      <c r="L2389" s="3" t="str">
        <f>IF(Table1[[#This Row],[Tesouro Selic: Cenário 3]]="","",(K2389+1)^(1/252))</f>
        <v/>
      </c>
      <c r="M2389" s="2" t="str">
        <f>IF(Table1[[#This Row],[Column8]]="","",(1+M2388)*(L2389)-1)</f>
        <v/>
      </c>
    </row>
    <row r="2390" spans="1:13" x14ac:dyDescent="0.25">
      <c r="A2390" s="15" t="str">
        <f t="shared" si="74"/>
        <v/>
      </c>
      <c r="B2390" s="25" t="str">
        <f t="shared" si="75"/>
        <v/>
      </c>
      <c r="C2390" s="3" t="str">
        <f>IF(Table1[[#This Row],[Tesouro Prefixado]]="","",(B2390+1)^(1/252))</f>
        <v/>
      </c>
      <c r="D2390" s="2" t="str">
        <f>IF(Table1[[#This Row],[Column2]]="","",(1+D2389)*(C2390)-1)</f>
        <v/>
      </c>
      <c r="E2390" s="1" t="str">
        <f>IF(Table1[[#This Row],[Column1]]="","",VLOOKUP(A2390,COPOMs!B:E,4)+prêmio_de_risco)</f>
        <v/>
      </c>
      <c r="F2390" s="3" t="str">
        <f>IF(Table1[[#This Row],[Tesouro Selic: Cenário 1]]="","",(E2390+1)^(1/252))</f>
        <v/>
      </c>
      <c r="G2390" s="2" t="str">
        <f>IF(Table1[[#This Row],[Column4]]="","",(1+G2389)*(F2390)-1)</f>
        <v/>
      </c>
      <c r="H2390" s="1" t="str">
        <f>IF(Table1[[#This Row],[Column1]]="","",VLOOKUP(A2390,COPOMs!B:H,7)+prêmio_de_risco)</f>
        <v/>
      </c>
      <c r="I2390" s="3" t="str">
        <f>IF(Table1[[#This Row],[Tesouro Selic: Cenário 2]]="","",(H2390+1)^(1/252))</f>
        <v/>
      </c>
      <c r="J2390" s="2" t="str">
        <f>IF(Table1[[#This Row],[Column6]]="","",(1+J2389)*(I2390)-1)</f>
        <v/>
      </c>
      <c r="K2390" s="1" t="str">
        <f>IF(Table1[[#This Row],[Column1]]="","",VLOOKUP(A2390,COPOMs!B:K,10)+prêmio_de_risco)</f>
        <v/>
      </c>
      <c r="L2390" s="3" t="str">
        <f>IF(Table1[[#This Row],[Tesouro Selic: Cenário 3]]="","",(K2390+1)^(1/252))</f>
        <v/>
      </c>
      <c r="M2390" s="2" t="str">
        <f>IF(Table1[[#This Row],[Column8]]="","",(1+M2389)*(L2390)-1)</f>
        <v/>
      </c>
    </row>
    <row r="2391" spans="1:13" x14ac:dyDescent="0.25">
      <c r="A2391" s="15" t="str">
        <f t="shared" si="74"/>
        <v/>
      </c>
      <c r="B2391" s="25" t="str">
        <f t="shared" si="75"/>
        <v/>
      </c>
      <c r="C2391" s="3" t="str">
        <f>IF(Table1[[#This Row],[Tesouro Prefixado]]="","",(B2391+1)^(1/252))</f>
        <v/>
      </c>
      <c r="D2391" s="2" t="str">
        <f>IF(Table1[[#This Row],[Column2]]="","",(1+D2390)*(C2391)-1)</f>
        <v/>
      </c>
      <c r="E2391" s="1" t="str">
        <f>IF(Table1[[#This Row],[Column1]]="","",VLOOKUP(A2391,COPOMs!B:E,4)+prêmio_de_risco)</f>
        <v/>
      </c>
      <c r="F2391" s="3" t="str">
        <f>IF(Table1[[#This Row],[Tesouro Selic: Cenário 1]]="","",(E2391+1)^(1/252))</f>
        <v/>
      </c>
      <c r="G2391" s="2" t="str">
        <f>IF(Table1[[#This Row],[Column4]]="","",(1+G2390)*(F2391)-1)</f>
        <v/>
      </c>
      <c r="H2391" s="1" t="str">
        <f>IF(Table1[[#This Row],[Column1]]="","",VLOOKUP(A2391,COPOMs!B:H,7)+prêmio_de_risco)</f>
        <v/>
      </c>
      <c r="I2391" s="3" t="str">
        <f>IF(Table1[[#This Row],[Tesouro Selic: Cenário 2]]="","",(H2391+1)^(1/252))</f>
        <v/>
      </c>
      <c r="J2391" s="2" t="str">
        <f>IF(Table1[[#This Row],[Column6]]="","",(1+J2390)*(I2391)-1)</f>
        <v/>
      </c>
      <c r="K2391" s="1" t="str">
        <f>IF(Table1[[#This Row],[Column1]]="","",VLOOKUP(A2391,COPOMs!B:K,10)+prêmio_de_risco)</f>
        <v/>
      </c>
      <c r="L2391" s="3" t="str">
        <f>IF(Table1[[#This Row],[Tesouro Selic: Cenário 3]]="","",(K2391+1)^(1/252))</f>
        <v/>
      </c>
      <c r="M2391" s="2" t="str">
        <f>IF(Table1[[#This Row],[Column8]]="","",(1+M2390)*(L2391)-1)</f>
        <v/>
      </c>
    </row>
    <row r="2392" spans="1:13" x14ac:dyDescent="0.25">
      <c r="A2392" s="15" t="str">
        <f t="shared" si="74"/>
        <v/>
      </c>
      <c r="B2392" s="25" t="str">
        <f t="shared" si="75"/>
        <v/>
      </c>
      <c r="C2392" s="3" t="str">
        <f>IF(Table1[[#This Row],[Tesouro Prefixado]]="","",(B2392+1)^(1/252))</f>
        <v/>
      </c>
      <c r="D2392" s="2" t="str">
        <f>IF(Table1[[#This Row],[Column2]]="","",(1+D2391)*(C2392)-1)</f>
        <v/>
      </c>
      <c r="E2392" s="1" t="str">
        <f>IF(Table1[[#This Row],[Column1]]="","",VLOOKUP(A2392,COPOMs!B:E,4)+prêmio_de_risco)</f>
        <v/>
      </c>
      <c r="F2392" s="3" t="str">
        <f>IF(Table1[[#This Row],[Tesouro Selic: Cenário 1]]="","",(E2392+1)^(1/252))</f>
        <v/>
      </c>
      <c r="G2392" s="2" t="str">
        <f>IF(Table1[[#This Row],[Column4]]="","",(1+G2391)*(F2392)-1)</f>
        <v/>
      </c>
      <c r="H2392" s="1" t="str">
        <f>IF(Table1[[#This Row],[Column1]]="","",VLOOKUP(A2392,COPOMs!B:H,7)+prêmio_de_risco)</f>
        <v/>
      </c>
      <c r="I2392" s="3" t="str">
        <f>IF(Table1[[#This Row],[Tesouro Selic: Cenário 2]]="","",(H2392+1)^(1/252))</f>
        <v/>
      </c>
      <c r="J2392" s="2" t="str">
        <f>IF(Table1[[#This Row],[Column6]]="","",(1+J2391)*(I2392)-1)</f>
        <v/>
      </c>
      <c r="K2392" s="1" t="str">
        <f>IF(Table1[[#This Row],[Column1]]="","",VLOOKUP(A2392,COPOMs!B:K,10)+prêmio_de_risco)</f>
        <v/>
      </c>
      <c r="L2392" s="3" t="str">
        <f>IF(Table1[[#This Row],[Tesouro Selic: Cenário 3]]="","",(K2392+1)^(1/252))</f>
        <v/>
      </c>
      <c r="M2392" s="2" t="str">
        <f>IF(Table1[[#This Row],[Column8]]="","",(1+M2391)*(L2392)-1)</f>
        <v/>
      </c>
    </row>
    <row r="2393" spans="1:13" x14ac:dyDescent="0.25">
      <c r="A2393" s="15" t="str">
        <f t="shared" si="74"/>
        <v/>
      </c>
      <c r="B2393" s="25" t="str">
        <f t="shared" si="75"/>
        <v/>
      </c>
      <c r="C2393" s="3" t="str">
        <f>IF(Table1[[#This Row],[Tesouro Prefixado]]="","",(B2393+1)^(1/252))</f>
        <v/>
      </c>
      <c r="D2393" s="2" t="str">
        <f>IF(Table1[[#This Row],[Column2]]="","",(1+D2392)*(C2393)-1)</f>
        <v/>
      </c>
      <c r="E2393" s="1" t="str">
        <f>IF(Table1[[#This Row],[Column1]]="","",VLOOKUP(A2393,COPOMs!B:E,4)+prêmio_de_risco)</f>
        <v/>
      </c>
      <c r="F2393" s="3" t="str">
        <f>IF(Table1[[#This Row],[Tesouro Selic: Cenário 1]]="","",(E2393+1)^(1/252))</f>
        <v/>
      </c>
      <c r="G2393" s="2" t="str">
        <f>IF(Table1[[#This Row],[Column4]]="","",(1+G2392)*(F2393)-1)</f>
        <v/>
      </c>
      <c r="H2393" s="1" t="str">
        <f>IF(Table1[[#This Row],[Column1]]="","",VLOOKUP(A2393,COPOMs!B:H,7)+prêmio_de_risco)</f>
        <v/>
      </c>
      <c r="I2393" s="3" t="str">
        <f>IF(Table1[[#This Row],[Tesouro Selic: Cenário 2]]="","",(H2393+1)^(1/252))</f>
        <v/>
      </c>
      <c r="J2393" s="2" t="str">
        <f>IF(Table1[[#This Row],[Column6]]="","",(1+J2392)*(I2393)-1)</f>
        <v/>
      </c>
      <c r="K2393" s="1" t="str">
        <f>IF(Table1[[#This Row],[Column1]]="","",VLOOKUP(A2393,COPOMs!B:K,10)+prêmio_de_risco)</f>
        <v/>
      </c>
      <c r="L2393" s="3" t="str">
        <f>IF(Table1[[#This Row],[Tesouro Selic: Cenário 3]]="","",(K2393+1)^(1/252))</f>
        <v/>
      </c>
      <c r="M2393" s="2" t="str">
        <f>IF(Table1[[#This Row],[Column8]]="","",(1+M2392)*(L2393)-1)</f>
        <v/>
      </c>
    </row>
    <row r="2394" spans="1:13" x14ac:dyDescent="0.25">
      <c r="A2394" s="15" t="str">
        <f t="shared" si="74"/>
        <v/>
      </c>
      <c r="B2394" s="25" t="str">
        <f t="shared" si="75"/>
        <v/>
      </c>
      <c r="C2394" s="3" t="str">
        <f>IF(Table1[[#This Row],[Tesouro Prefixado]]="","",(B2394+1)^(1/252))</f>
        <v/>
      </c>
      <c r="D2394" s="2" t="str">
        <f>IF(Table1[[#This Row],[Column2]]="","",(1+D2393)*(C2394)-1)</f>
        <v/>
      </c>
      <c r="E2394" s="1" t="str">
        <f>IF(Table1[[#This Row],[Column1]]="","",VLOOKUP(A2394,COPOMs!B:E,4)+prêmio_de_risco)</f>
        <v/>
      </c>
      <c r="F2394" s="3" t="str">
        <f>IF(Table1[[#This Row],[Tesouro Selic: Cenário 1]]="","",(E2394+1)^(1/252))</f>
        <v/>
      </c>
      <c r="G2394" s="2" t="str">
        <f>IF(Table1[[#This Row],[Column4]]="","",(1+G2393)*(F2394)-1)</f>
        <v/>
      </c>
      <c r="H2394" s="1" t="str">
        <f>IF(Table1[[#This Row],[Column1]]="","",VLOOKUP(A2394,COPOMs!B:H,7)+prêmio_de_risco)</f>
        <v/>
      </c>
      <c r="I2394" s="3" t="str">
        <f>IF(Table1[[#This Row],[Tesouro Selic: Cenário 2]]="","",(H2394+1)^(1/252))</f>
        <v/>
      </c>
      <c r="J2394" s="2" t="str">
        <f>IF(Table1[[#This Row],[Column6]]="","",(1+J2393)*(I2394)-1)</f>
        <v/>
      </c>
      <c r="K2394" s="1" t="str">
        <f>IF(Table1[[#This Row],[Column1]]="","",VLOOKUP(A2394,COPOMs!B:K,10)+prêmio_de_risco)</f>
        <v/>
      </c>
      <c r="L2394" s="3" t="str">
        <f>IF(Table1[[#This Row],[Tesouro Selic: Cenário 3]]="","",(K2394+1)^(1/252))</f>
        <v/>
      </c>
      <c r="M2394" s="2" t="str">
        <f>IF(Table1[[#This Row],[Column8]]="","",(1+M2393)*(L2394)-1)</f>
        <v/>
      </c>
    </row>
    <row r="2395" spans="1:13" x14ac:dyDescent="0.25">
      <c r="A2395" s="15" t="str">
        <f t="shared" si="74"/>
        <v/>
      </c>
      <c r="B2395" s="25" t="str">
        <f t="shared" si="75"/>
        <v/>
      </c>
      <c r="C2395" s="3" t="str">
        <f>IF(Table1[[#This Row],[Tesouro Prefixado]]="","",(B2395+1)^(1/252))</f>
        <v/>
      </c>
      <c r="D2395" s="2" t="str">
        <f>IF(Table1[[#This Row],[Column2]]="","",(1+D2394)*(C2395)-1)</f>
        <v/>
      </c>
      <c r="E2395" s="1" t="str">
        <f>IF(Table1[[#This Row],[Column1]]="","",VLOOKUP(A2395,COPOMs!B:E,4)+prêmio_de_risco)</f>
        <v/>
      </c>
      <c r="F2395" s="3" t="str">
        <f>IF(Table1[[#This Row],[Tesouro Selic: Cenário 1]]="","",(E2395+1)^(1/252))</f>
        <v/>
      </c>
      <c r="G2395" s="2" t="str">
        <f>IF(Table1[[#This Row],[Column4]]="","",(1+G2394)*(F2395)-1)</f>
        <v/>
      </c>
      <c r="H2395" s="1" t="str">
        <f>IF(Table1[[#This Row],[Column1]]="","",VLOOKUP(A2395,COPOMs!B:H,7)+prêmio_de_risco)</f>
        <v/>
      </c>
      <c r="I2395" s="3" t="str">
        <f>IF(Table1[[#This Row],[Tesouro Selic: Cenário 2]]="","",(H2395+1)^(1/252))</f>
        <v/>
      </c>
      <c r="J2395" s="2" t="str">
        <f>IF(Table1[[#This Row],[Column6]]="","",(1+J2394)*(I2395)-1)</f>
        <v/>
      </c>
      <c r="K2395" s="1" t="str">
        <f>IF(Table1[[#This Row],[Column1]]="","",VLOOKUP(A2395,COPOMs!B:K,10)+prêmio_de_risco)</f>
        <v/>
      </c>
      <c r="L2395" s="3" t="str">
        <f>IF(Table1[[#This Row],[Tesouro Selic: Cenário 3]]="","",(K2395+1)^(1/252))</f>
        <v/>
      </c>
      <c r="M2395" s="2" t="str">
        <f>IF(Table1[[#This Row],[Column8]]="","",(1+M2394)*(L2395)-1)</f>
        <v/>
      </c>
    </row>
    <row r="2396" spans="1:13" x14ac:dyDescent="0.25">
      <c r="A2396" s="15" t="str">
        <f t="shared" si="74"/>
        <v/>
      </c>
      <c r="B2396" s="25" t="str">
        <f t="shared" si="75"/>
        <v/>
      </c>
      <c r="C2396" s="3" t="str">
        <f>IF(Table1[[#This Row],[Tesouro Prefixado]]="","",(B2396+1)^(1/252))</f>
        <v/>
      </c>
      <c r="D2396" s="2" t="str">
        <f>IF(Table1[[#This Row],[Column2]]="","",(1+D2395)*(C2396)-1)</f>
        <v/>
      </c>
      <c r="E2396" s="1" t="str">
        <f>IF(Table1[[#This Row],[Column1]]="","",VLOOKUP(A2396,COPOMs!B:E,4)+prêmio_de_risco)</f>
        <v/>
      </c>
      <c r="F2396" s="3" t="str">
        <f>IF(Table1[[#This Row],[Tesouro Selic: Cenário 1]]="","",(E2396+1)^(1/252))</f>
        <v/>
      </c>
      <c r="G2396" s="2" t="str">
        <f>IF(Table1[[#This Row],[Column4]]="","",(1+G2395)*(F2396)-1)</f>
        <v/>
      </c>
      <c r="H2396" s="1" t="str">
        <f>IF(Table1[[#This Row],[Column1]]="","",VLOOKUP(A2396,COPOMs!B:H,7)+prêmio_de_risco)</f>
        <v/>
      </c>
      <c r="I2396" s="3" t="str">
        <f>IF(Table1[[#This Row],[Tesouro Selic: Cenário 2]]="","",(H2396+1)^(1/252))</f>
        <v/>
      </c>
      <c r="J2396" s="2" t="str">
        <f>IF(Table1[[#This Row],[Column6]]="","",(1+J2395)*(I2396)-1)</f>
        <v/>
      </c>
      <c r="K2396" s="1" t="str">
        <f>IF(Table1[[#This Row],[Column1]]="","",VLOOKUP(A2396,COPOMs!B:K,10)+prêmio_de_risco)</f>
        <v/>
      </c>
      <c r="L2396" s="3" t="str">
        <f>IF(Table1[[#This Row],[Tesouro Selic: Cenário 3]]="","",(K2396+1)^(1/252))</f>
        <v/>
      </c>
      <c r="M2396" s="2" t="str">
        <f>IF(Table1[[#This Row],[Column8]]="","",(1+M2395)*(L2396)-1)</f>
        <v/>
      </c>
    </row>
    <row r="2397" spans="1:13" x14ac:dyDescent="0.25">
      <c r="A2397" s="15" t="str">
        <f t="shared" si="74"/>
        <v/>
      </c>
      <c r="B2397" s="25" t="str">
        <f t="shared" si="75"/>
        <v/>
      </c>
      <c r="C2397" s="3" t="str">
        <f>IF(Table1[[#This Row],[Tesouro Prefixado]]="","",(B2397+1)^(1/252))</f>
        <v/>
      </c>
      <c r="D2397" s="2" t="str">
        <f>IF(Table1[[#This Row],[Column2]]="","",(1+D2396)*(C2397)-1)</f>
        <v/>
      </c>
      <c r="E2397" s="1" t="str">
        <f>IF(Table1[[#This Row],[Column1]]="","",VLOOKUP(A2397,COPOMs!B:E,4)+prêmio_de_risco)</f>
        <v/>
      </c>
      <c r="F2397" s="3" t="str">
        <f>IF(Table1[[#This Row],[Tesouro Selic: Cenário 1]]="","",(E2397+1)^(1/252))</f>
        <v/>
      </c>
      <c r="G2397" s="2" t="str">
        <f>IF(Table1[[#This Row],[Column4]]="","",(1+G2396)*(F2397)-1)</f>
        <v/>
      </c>
      <c r="H2397" s="1" t="str">
        <f>IF(Table1[[#This Row],[Column1]]="","",VLOOKUP(A2397,COPOMs!B:H,7)+prêmio_de_risco)</f>
        <v/>
      </c>
      <c r="I2397" s="3" t="str">
        <f>IF(Table1[[#This Row],[Tesouro Selic: Cenário 2]]="","",(H2397+1)^(1/252))</f>
        <v/>
      </c>
      <c r="J2397" s="2" t="str">
        <f>IF(Table1[[#This Row],[Column6]]="","",(1+J2396)*(I2397)-1)</f>
        <v/>
      </c>
      <c r="K2397" s="1" t="str">
        <f>IF(Table1[[#This Row],[Column1]]="","",VLOOKUP(A2397,COPOMs!B:K,10)+prêmio_de_risco)</f>
        <v/>
      </c>
      <c r="L2397" s="3" t="str">
        <f>IF(Table1[[#This Row],[Tesouro Selic: Cenário 3]]="","",(K2397+1)^(1/252))</f>
        <v/>
      </c>
      <c r="M2397" s="2" t="str">
        <f>IF(Table1[[#This Row],[Column8]]="","",(1+M2396)*(L2397)-1)</f>
        <v/>
      </c>
    </row>
    <row r="2398" spans="1:13" x14ac:dyDescent="0.25">
      <c r="A2398" s="15" t="str">
        <f t="shared" si="74"/>
        <v/>
      </c>
      <c r="B2398" s="25" t="str">
        <f t="shared" si="75"/>
        <v/>
      </c>
      <c r="C2398" s="3" t="str">
        <f>IF(Table1[[#This Row],[Tesouro Prefixado]]="","",(B2398+1)^(1/252))</f>
        <v/>
      </c>
      <c r="D2398" s="2" t="str">
        <f>IF(Table1[[#This Row],[Column2]]="","",(1+D2397)*(C2398)-1)</f>
        <v/>
      </c>
      <c r="E2398" s="1" t="str">
        <f>IF(Table1[[#This Row],[Column1]]="","",VLOOKUP(A2398,COPOMs!B:E,4)+prêmio_de_risco)</f>
        <v/>
      </c>
      <c r="F2398" s="3" t="str">
        <f>IF(Table1[[#This Row],[Tesouro Selic: Cenário 1]]="","",(E2398+1)^(1/252))</f>
        <v/>
      </c>
      <c r="G2398" s="2" t="str">
        <f>IF(Table1[[#This Row],[Column4]]="","",(1+G2397)*(F2398)-1)</f>
        <v/>
      </c>
      <c r="H2398" s="1" t="str">
        <f>IF(Table1[[#This Row],[Column1]]="","",VLOOKUP(A2398,COPOMs!B:H,7)+prêmio_de_risco)</f>
        <v/>
      </c>
      <c r="I2398" s="3" t="str">
        <f>IF(Table1[[#This Row],[Tesouro Selic: Cenário 2]]="","",(H2398+1)^(1/252))</f>
        <v/>
      </c>
      <c r="J2398" s="2" t="str">
        <f>IF(Table1[[#This Row],[Column6]]="","",(1+J2397)*(I2398)-1)</f>
        <v/>
      </c>
      <c r="K2398" s="1" t="str">
        <f>IF(Table1[[#This Row],[Column1]]="","",VLOOKUP(A2398,COPOMs!B:K,10)+prêmio_de_risco)</f>
        <v/>
      </c>
      <c r="L2398" s="3" t="str">
        <f>IF(Table1[[#This Row],[Tesouro Selic: Cenário 3]]="","",(K2398+1)^(1/252))</f>
        <v/>
      </c>
      <c r="M2398" s="2" t="str">
        <f>IF(Table1[[#This Row],[Column8]]="","",(1+M2397)*(L2398)-1)</f>
        <v/>
      </c>
    </row>
    <row r="2399" spans="1:13" x14ac:dyDescent="0.25">
      <c r="A2399" s="15" t="str">
        <f t="shared" si="74"/>
        <v/>
      </c>
      <c r="B2399" s="25" t="str">
        <f t="shared" si="75"/>
        <v/>
      </c>
      <c r="C2399" s="3" t="str">
        <f>IF(Table1[[#This Row],[Tesouro Prefixado]]="","",(B2399+1)^(1/252))</f>
        <v/>
      </c>
      <c r="D2399" s="2" t="str">
        <f>IF(Table1[[#This Row],[Column2]]="","",(1+D2398)*(C2399)-1)</f>
        <v/>
      </c>
      <c r="E2399" s="1" t="str">
        <f>IF(Table1[[#This Row],[Column1]]="","",VLOOKUP(A2399,COPOMs!B:E,4)+prêmio_de_risco)</f>
        <v/>
      </c>
      <c r="F2399" s="3" t="str">
        <f>IF(Table1[[#This Row],[Tesouro Selic: Cenário 1]]="","",(E2399+1)^(1/252))</f>
        <v/>
      </c>
      <c r="G2399" s="2" t="str">
        <f>IF(Table1[[#This Row],[Column4]]="","",(1+G2398)*(F2399)-1)</f>
        <v/>
      </c>
      <c r="H2399" s="1" t="str">
        <f>IF(Table1[[#This Row],[Column1]]="","",VLOOKUP(A2399,COPOMs!B:H,7)+prêmio_de_risco)</f>
        <v/>
      </c>
      <c r="I2399" s="3" t="str">
        <f>IF(Table1[[#This Row],[Tesouro Selic: Cenário 2]]="","",(H2399+1)^(1/252))</f>
        <v/>
      </c>
      <c r="J2399" s="2" t="str">
        <f>IF(Table1[[#This Row],[Column6]]="","",(1+J2398)*(I2399)-1)</f>
        <v/>
      </c>
      <c r="K2399" s="1" t="str">
        <f>IF(Table1[[#This Row],[Column1]]="","",VLOOKUP(A2399,COPOMs!B:K,10)+prêmio_de_risco)</f>
        <v/>
      </c>
      <c r="L2399" s="3" t="str">
        <f>IF(Table1[[#This Row],[Tesouro Selic: Cenário 3]]="","",(K2399+1)^(1/252))</f>
        <v/>
      </c>
      <c r="M2399" s="2" t="str">
        <f>IF(Table1[[#This Row],[Column8]]="","",(1+M2398)*(L2399)-1)</f>
        <v/>
      </c>
    </row>
    <row r="2400" spans="1:13" x14ac:dyDescent="0.25">
      <c r="A2400" s="15" t="str">
        <f t="shared" si="74"/>
        <v/>
      </c>
      <c r="B2400" s="25" t="str">
        <f t="shared" si="75"/>
        <v/>
      </c>
      <c r="C2400" s="3" t="str">
        <f>IF(Table1[[#This Row],[Tesouro Prefixado]]="","",(B2400+1)^(1/252))</f>
        <v/>
      </c>
      <c r="D2400" s="2" t="str">
        <f>IF(Table1[[#This Row],[Column2]]="","",(1+D2399)*(C2400)-1)</f>
        <v/>
      </c>
      <c r="E2400" s="1" t="str">
        <f>IF(Table1[[#This Row],[Column1]]="","",VLOOKUP(A2400,COPOMs!B:E,4)+prêmio_de_risco)</f>
        <v/>
      </c>
      <c r="F2400" s="3" t="str">
        <f>IF(Table1[[#This Row],[Tesouro Selic: Cenário 1]]="","",(E2400+1)^(1/252))</f>
        <v/>
      </c>
      <c r="G2400" s="2" t="str">
        <f>IF(Table1[[#This Row],[Column4]]="","",(1+G2399)*(F2400)-1)</f>
        <v/>
      </c>
      <c r="H2400" s="1" t="str">
        <f>IF(Table1[[#This Row],[Column1]]="","",VLOOKUP(A2400,COPOMs!B:H,7)+prêmio_de_risco)</f>
        <v/>
      </c>
      <c r="I2400" s="3" t="str">
        <f>IF(Table1[[#This Row],[Tesouro Selic: Cenário 2]]="","",(H2400+1)^(1/252))</f>
        <v/>
      </c>
      <c r="J2400" s="2" t="str">
        <f>IF(Table1[[#This Row],[Column6]]="","",(1+J2399)*(I2400)-1)</f>
        <v/>
      </c>
      <c r="K2400" s="1" t="str">
        <f>IF(Table1[[#This Row],[Column1]]="","",VLOOKUP(A2400,COPOMs!B:K,10)+prêmio_de_risco)</f>
        <v/>
      </c>
      <c r="L2400" s="3" t="str">
        <f>IF(Table1[[#This Row],[Tesouro Selic: Cenário 3]]="","",(K2400+1)^(1/252))</f>
        <v/>
      </c>
      <c r="M2400" s="2" t="str">
        <f>IF(Table1[[#This Row],[Column8]]="","",(1+M2399)*(L2400)-1)</f>
        <v/>
      </c>
    </row>
    <row r="2401" spans="1:13" x14ac:dyDescent="0.25">
      <c r="A2401" s="15" t="str">
        <f t="shared" si="74"/>
        <v/>
      </c>
      <c r="B2401" s="25" t="str">
        <f t="shared" si="75"/>
        <v/>
      </c>
      <c r="C2401" s="3" t="str">
        <f>IF(Table1[[#This Row],[Tesouro Prefixado]]="","",(B2401+1)^(1/252))</f>
        <v/>
      </c>
      <c r="D2401" s="2" t="str">
        <f>IF(Table1[[#This Row],[Column2]]="","",(1+D2400)*(C2401)-1)</f>
        <v/>
      </c>
      <c r="E2401" s="1" t="str">
        <f>IF(Table1[[#This Row],[Column1]]="","",VLOOKUP(A2401,COPOMs!B:E,4)+prêmio_de_risco)</f>
        <v/>
      </c>
      <c r="F2401" s="3" t="str">
        <f>IF(Table1[[#This Row],[Tesouro Selic: Cenário 1]]="","",(E2401+1)^(1/252))</f>
        <v/>
      </c>
      <c r="G2401" s="2" t="str">
        <f>IF(Table1[[#This Row],[Column4]]="","",(1+G2400)*(F2401)-1)</f>
        <v/>
      </c>
      <c r="H2401" s="1" t="str">
        <f>IF(Table1[[#This Row],[Column1]]="","",VLOOKUP(A2401,COPOMs!B:H,7)+prêmio_de_risco)</f>
        <v/>
      </c>
      <c r="I2401" s="3" t="str">
        <f>IF(Table1[[#This Row],[Tesouro Selic: Cenário 2]]="","",(H2401+1)^(1/252))</f>
        <v/>
      </c>
      <c r="J2401" s="2" t="str">
        <f>IF(Table1[[#This Row],[Column6]]="","",(1+J2400)*(I2401)-1)</f>
        <v/>
      </c>
      <c r="K2401" s="1" t="str">
        <f>IF(Table1[[#This Row],[Column1]]="","",VLOOKUP(A2401,COPOMs!B:K,10)+prêmio_de_risco)</f>
        <v/>
      </c>
      <c r="L2401" s="3" t="str">
        <f>IF(Table1[[#This Row],[Tesouro Selic: Cenário 3]]="","",(K2401+1)^(1/252))</f>
        <v/>
      </c>
      <c r="M2401" s="2" t="str">
        <f>IF(Table1[[#This Row],[Column8]]="","",(1+M2400)*(L2401)-1)</f>
        <v/>
      </c>
    </row>
    <row r="2402" spans="1:13" x14ac:dyDescent="0.25">
      <c r="A2402" s="15" t="str">
        <f t="shared" si="74"/>
        <v/>
      </c>
      <c r="B2402" s="25" t="str">
        <f t="shared" si="75"/>
        <v/>
      </c>
      <c r="C2402" s="3" t="str">
        <f>IF(Table1[[#This Row],[Tesouro Prefixado]]="","",(B2402+1)^(1/252))</f>
        <v/>
      </c>
      <c r="D2402" s="2" t="str">
        <f>IF(Table1[[#This Row],[Column2]]="","",(1+D2401)*(C2402)-1)</f>
        <v/>
      </c>
      <c r="E2402" s="1" t="str">
        <f>IF(Table1[[#This Row],[Column1]]="","",VLOOKUP(A2402,COPOMs!B:E,4)+prêmio_de_risco)</f>
        <v/>
      </c>
      <c r="F2402" s="3" t="str">
        <f>IF(Table1[[#This Row],[Tesouro Selic: Cenário 1]]="","",(E2402+1)^(1/252))</f>
        <v/>
      </c>
      <c r="G2402" s="2" t="str">
        <f>IF(Table1[[#This Row],[Column4]]="","",(1+G2401)*(F2402)-1)</f>
        <v/>
      </c>
      <c r="H2402" s="1" t="str">
        <f>IF(Table1[[#This Row],[Column1]]="","",VLOOKUP(A2402,COPOMs!B:H,7)+prêmio_de_risco)</f>
        <v/>
      </c>
      <c r="I2402" s="3" t="str">
        <f>IF(Table1[[#This Row],[Tesouro Selic: Cenário 2]]="","",(H2402+1)^(1/252))</f>
        <v/>
      </c>
      <c r="J2402" s="2" t="str">
        <f>IF(Table1[[#This Row],[Column6]]="","",(1+J2401)*(I2402)-1)</f>
        <v/>
      </c>
      <c r="K2402" s="1" t="str">
        <f>IF(Table1[[#This Row],[Column1]]="","",VLOOKUP(A2402,COPOMs!B:K,10)+prêmio_de_risco)</f>
        <v/>
      </c>
      <c r="L2402" s="3" t="str">
        <f>IF(Table1[[#This Row],[Tesouro Selic: Cenário 3]]="","",(K2402+1)^(1/252))</f>
        <v/>
      </c>
      <c r="M2402" s="2" t="str">
        <f>IF(Table1[[#This Row],[Column8]]="","",(1+M2401)*(L2402)-1)</f>
        <v/>
      </c>
    </row>
    <row r="2403" spans="1:13" x14ac:dyDescent="0.25">
      <c r="A2403" s="15" t="str">
        <f t="shared" si="74"/>
        <v/>
      </c>
      <c r="B2403" s="25" t="str">
        <f t="shared" si="75"/>
        <v/>
      </c>
      <c r="C2403" s="3" t="str">
        <f>IF(Table1[[#This Row],[Tesouro Prefixado]]="","",(B2403+1)^(1/252))</f>
        <v/>
      </c>
      <c r="D2403" s="2" t="str">
        <f>IF(Table1[[#This Row],[Column2]]="","",(1+D2402)*(C2403)-1)</f>
        <v/>
      </c>
      <c r="E2403" s="1" t="str">
        <f>IF(Table1[[#This Row],[Column1]]="","",VLOOKUP(A2403,COPOMs!B:E,4)+prêmio_de_risco)</f>
        <v/>
      </c>
      <c r="F2403" s="3" t="str">
        <f>IF(Table1[[#This Row],[Tesouro Selic: Cenário 1]]="","",(E2403+1)^(1/252))</f>
        <v/>
      </c>
      <c r="G2403" s="2" t="str">
        <f>IF(Table1[[#This Row],[Column4]]="","",(1+G2402)*(F2403)-1)</f>
        <v/>
      </c>
      <c r="H2403" s="1" t="str">
        <f>IF(Table1[[#This Row],[Column1]]="","",VLOOKUP(A2403,COPOMs!B:H,7)+prêmio_de_risco)</f>
        <v/>
      </c>
      <c r="I2403" s="3" t="str">
        <f>IF(Table1[[#This Row],[Tesouro Selic: Cenário 2]]="","",(H2403+1)^(1/252))</f>
        <v/>
      </c>
      <c r="J2403" s="2" t="str">
        <f>IF(Table1[[#This Row],[Column6]]="","",(1+J2402)*(I2403)-1)</f>
        <v/>
      </c>
      <c r="K2403" s="1" t="str">
        <f>IF(Table1[[#This Row],[Column1]]="","",VLOOKUP(A2403,COPOMs!B:K,10)+prêmio_de_risco)</f>
        <v/>
      </c>
      <c r="L2403" s="3" t="str">
        <f>IF(Table1[[#This Row],[Tesouro Selic: Cenário 3]]="","",(K2403+1)^(1/252))</f>
        <v/>
      </c>
      <c r="M2403" s="2" t="str">
        <f>IF(Table1[[#This Row],[Column8]]="","",(1+M2402)*(L2403)-1)</f>
        <v/>
      </c>
    </row>
    <row r="2404" spans="1:13" x14ac:dyDescent="0.25">
      <c r="A2404" s="15" t="str">
        <f t="shared" si="74"/>
        <v/>
      </c>
      <c r="B2404" s="25" t="str">
        <f t="shared" si="75"/>
        <v/>
      </c>
      <c r="C2404" s="3" t="str">
        <f>IF(Table1[[#This Row],[Tesouro Prefixado]]="","",(B2404+1)^(1/252))</f>
        <v/>
      </c>
      <c r="D2404" s="2" t="str">
        <f>IF(Table1[[#This Row],[Column2]]="","",(1+D2403)*(C2404)-1)</f>
        <v/>
      </c>
      <c r="E2404" s="1" t="str">
        <f>IF(Table1[[#This Row],[Column1]]="","",VLOOKUP(A2404,COPOMs!B:E,4)+prêmio_de_risco)</f>
        <v/>
      </c>
      <c r="F2404" s="3" t="str">
        <f>IF(Table1[[#This Row],[Tesouro Selic: Cenário 1]]="","",(E2404+1)^(1/252))</f>
        <v/>
      </c>
      <c r="G2404" s="2" t="str">
        <f>IF(Table1[[#This Row],[Column4]]="","",(1+G2403)*(F2404)-1)</f>
        <v/>
      </c>
      <c r="H2404" s="1" t="str">
        <f>IF(Table1[[#This Row],[Column1]]="","",VLOOKUP(A2404,COPOMs!B:H,7)+prêmio_de_risco)</f>
        <v/>
      </c>
      <c r="I2404" s="3" t="str">
        <f>IF(Table1[[#This Row],[Tesouro Selic: Cenário 2]]="","",(H2404+1)^(1/252))</f>
        <v/>
      </c>
      <c r="J2404" s="2" t="str">
        <f>IF(Table1[[#This Row],[Column6]]="","",(1+J2403)*(I2404)-1)</f>
        <v/>
      </c>
      <c r="K2404" s="1" t="str">
        <f>IF(Table1[[#This Row],[Column1]]="","",VLOOKUP(A2404,COPOMs!B:K,10)+prêmio_de_risco)</f>
        <v/>
      </c>
      <c r="L2404" s="3" t="str">
        <f>IF(Table1[[#This Row],[Tesouro Selic: Cenário 3]]="","",(K2404+1)^(1/252))</f>
        <v/>
      </c>
      <c r="M2404" s="2" t="str">
        <f>IF(Table1[[#This Row],[Column8]]="","",(1+M2403)*(L2404)-1)</f>
        <v/>
      </c>
    </row>
    <row r="2405" spans="1:13" x14ac:dyDescent="0.25">
      <c r="A2405" s="15" t="str">
        <f t="shared" si="74"/>
        <v/>
      </c>
      <c r="B2405" s="25" t="str">
        <f t="shared" si="75"/>
        <v/>
      </c>
      <c r="C2405" s="3" t="str">
        <f>IF(Table1[[#This Row],[Tesouro Prefixado]]="","",(B2405+1)^(1/252))</f>
        <v/>
      </c>
      <c r="D2405" s="2" t="str">
        <f>IF(Table1[[#This Row],[Column2]]="","",(1+D2404)*(C2405)-1)</f>
        <v/>
      </c>
      <c r="E2405" s="1" t="str">
        <f>IF(Table1[[#This Row],[Column1]]="","",VLOOKUP(A2405,COPOMs!B:E,4)+prêmio_de_risco)</f>
        <v/>
      </c>
      <c r="F2405" s="3" t="str">
        <f>IF(Table1[[#This Row],[Tesouro Selic: Cenário 1]]="","",(E2405+1)^(1/252))</f>
        <v/>
      </c>
      <c r="G2405" s="2" t="str">
        <f>IF(Table1[[#This Row],[Column4]]="","",(1+G2404)*(F2405)-1)</f>
        <v/>
      </c>
      <c r="H2405" s="1" t="str">
        <f>IF(Table1[[#This Row],[Column1]]="","",VLOOKUP(A2405,COPOMs!B:H,7)+prêmio_de_risco)</f>
        <v/>
      </c>
      <c r="I2405" s="3" t="str">
        <f>IF(Table1[[#This Row],[Tesouro Selic: Cenário 2]]="","",(H2405+1)^(1/252))</f>
        <v/>
      </c>
      <c r="J2405" s="2" t="str">
        <f>IF(Table1[[#This Row],[Column6]]="","",(1+J2404)*(I2405)-1)</f>
        <v/>
      </c>
      <c r="K2405" s="1" t="str">
        <f>IF(Table1[[#This Row],[Column1]]="","",VLOOKUP(A2405,COPOMs!B:K,10)+prêmio_de_risco)</f>
        <v/>
      </c>
      <c r="L2405" s="3" t="str">
        <f>IF(Table1[[#This Row],[Tesouro Selic: Cenário 3]]="","",(K2405+1)^(1/252))</f>
        <v/>
      </c>
      <c r="M2405" s="2" t="str">
        <f>IF(Table1[[#This Row],[Column8]]="","",(1+M2404)*(L2405)-1)</f>
        <v/>
      </c>
    </row>
    <row r="2406" spans="1:13" x14ac:dyDescent="0.25">
      <c r="A2406" s="15" t="str">
        <f t="shared" si="74"/>
        <v/>
      </c>
      <c r="B2406" s="25" t="str">
        <f t="shared" si="75"/>
        <v/>
      </c>
      <c r="C2406" s="3" t="str">
        <f>IF(Table1[[#This Row],[Tesouro Prefixado]]="","",(B2406+1)^(1/252))</f>
        <v/>
      </c>
      <c r="D2406" s="2" t="str">
        <f>IF(Table1[[#This Row],[Column2]]="","",(1+D2405)*(C2406)-1)</f>
        <v/>
      </c>
      <c r="E2406" s="1" t="str">
        <f>IF(Table1[[#This Row],[Column1]]="","",VLOOKUP(A2406,COPOMs!B:E,4)+prêmio_de_risco)</f>
        <v/>
      </c>
      <c r="F2406" s="3" t="str">
        <f>IF(Table1[[#This Row],[Tesouro Selic: Cenário 1]]="","",(E2406+1)^(1/252))</f>
        <v/>
      </c>
      <c r="G2406" s="2" t="str">
        <f>IF(Table1[[#This Row],[Column4]]="","",(1+G2405)*(F2406)-1)</f>
        <v/>
      </c>
      <c r="H2406" s="1" t="str">
        <f>IF(Table1[[#This Row],[Column1]]="","",VLOOKUP(A2406,COPOMs!B:H,7)+prêmio_de_risco)</f>
        <v/>
      </c>
      <c r="I2406" s="3" t="str">
        <f>IF(Table1[[#This Row],[Tesouro Selic: Cenário 2]]="","",(H2406+1)^(1/252))</f>
        <v/>
      </c>
      <c r="J2406" s="2" t="str">
        <f>IF(Table1[[#This Row],[Column6]]="","",(1+J2405)*(I2406)-1)</f>
        <v/>
      </c>
      <c r="K2406" s="1" t="str">
        <f>IF(Table1[[#This Row],[Column1]]="","",VLOOKUP(A2406,COPOMs!B:K,10)+prêmio_de_risco)</f>
        <v/>
      </c>
      <c r="L2406" s="3" t="str">
        <f>IF(Table1[[#This Row],[Tesouro Selic: Cenário 3]]="","",(K2406+1)^(1/252))</f>
        <v/>
      </c>
      <c r="M2406" s="2" t="str">
        <f>IF(Table1[[#This Row],[Column8]]="","",(1+M2405)*(L2406)-1)</f>
        <v/>
      </c>
    </row>
    <row r="2407" spans="1:13" x14ac:dyDescent="0.25">
      <c r="A2407" s="15" t="str">
        <f t="shared" si="74"/>
        <v/>
      </c>
      <c r="B2407" s="25" t="str">
        <f t="shared" si="75"/>
        <v/>
      </c>
      <c r="C2407" s="3" t="str">
        <f>IF(Table1[[#This Row],[Tesouro Prefixado]]="","",(B2407+1)^(1/252))</f>
        <v/>
      </c>
      <c r="D2407" s="2" t="str">
        <f>IF(Table1[[#This Row],[Column2]]="","",(1+D2406)*(C2407)-1)</f>
        <v/>
      </c>
      <c r="E2407" s="1" t="str">
        <f>IF(Table1[[#This Row],[Column1]]="","",VLOOKUP(A2407,COPOMs!B:E,4)+prêmio_de_risco)</f>
        <v/>
      </c>
      <c r="F2407" s="3" t="str">
        <f>IF(Table1[[#This Row],[Tesouro Selic: Cenário 1]]="","",(E2407+1)^(1/252))</f>
        <v/>
      </c>
      <c r="G2407" s="2" t="str">
        <f>IF(Table1[[#This Row],[Column4]]="","",(1+G2406)*(F2407)-1)</f>
        <v/>
      </c>
      <c r="H2407" s="1" t="str">
        <f>IF(Table1[[#This Row],[Column1]]="","",VLOOKUP(A2407,COPOMs!B:H,7)+prêmio_de_risco)</f>
        <v/>
      </c>
      <c r="I2407" s="3" t="str">
        <f>IF(Table1[[#This Row],[Tesouro Selic: Cenário 2]]="","",(H2407+1)^(1/252))</f>
        <v/>
      </c>
      <c r="J2407" s="2" t="str">
        <f>IF(Table1[[#This Row],[Column6]]="","",(1+J2406)*(I2407)-1)</f>
        <v/>
      </c>
      <c r="K2407" s="1" t="str">
        <f>IF(Table1[[#This Row],[Column1]]="","",VLOOKUP(A2407,COPOMs!B:K,10)+prêmio_de_risco)</f>
        <v/>
      </c>
      <c r="L2407" s="3" t="str">
        <f>IF(Table1[[#This Row],[Tesouro Selic: Cenário 3]]="","",(K2407+1)^(1/252))</f>
        <v/>
      </c>
      <c r="M2407" s="2" t="str">
        <f>IF(Table1[[#This Row],[Column8]]="","",(1+M2406)*(L2407)-1)</f>
        <v/>
      </c>
    </row>
    <row r="2408" spans="1:13" x14ac:dyDescent="0.25">
      <c r="A2408" s="15" t="str">
        <f t="shared" si="74"/>
        <v/>
      </c>
      <c r="B2408" s="25" t="str">
        <f t="shared" si="75"/>
        <v/>
      </c>
      <c r="C2408" s="3" t="str">
        <f>IF(Table1[[#This Row],[Tesouro Prefixado]]="","",(B2408+1)^(1/252))</f>
        <v/>
      </c>
      <c r="D2408" s="2" t="str">
        <f>IF(Table1[[#This Row],[Column2]]="","",(1+D2407)*(C2408)-1)</f>
        <v/>
      </c>
      <c r="E2408" s="1" t="str">
        <f>IF(Table1[[#This Row],[Column1]]="","",VLOOKUP(A2408,COPOMs!B:E,4)+prêmio_de_risco)</f>
        <v/>
      </c>
      <c r="F2408" s="3" t="str">
        <f>IF(Table1[[#This Row],[Tesouro Selic: Cenário 1]]="","",(E2408+1)^(1/252))</f>
        <v/>
      </c>
      <c r="G2408" s="2" t="str">
        <f>IF(Table1[[#This Row],[Column4]]="","",(1+G2407)*(F2408)-1)</f>
        <v/>
      </c>
      <c r="H2408" s="1" t="str">
        <f>IF(Table1[[#This Row],[Column1]]="","",VLOOKUP(A2408,COPOMs!B:H,7)+prêmio_de_risco)</f>
        <v/>
      </c>
      <c r="I2408" s="3" t="str">
        <f>IF(Table1[[#This Row],[Tesouro Selic: Cenário 2]]="","",(H2408+1)^(1/252))</f>
        <v/>
      </c>
      <c r="J2408" s="2" t="str">
        <f>IF(Table1[[#This Row],[Column6]]="","",(1+J2407)*(I2408)-1)</f>
        <v/>
      </c>
      <c r="K2408" s="1" t="str">
        <f>IF(Table1[[#This Row],[Column1]]="","",VLOOKUP(A2408,COPOMs!B:K,10)+prêmio_de_risco)</f>
        <v/>
      </c>
      <c r="L2408" s="3" t="str">
        <f>IF(Table1[[#This Row],[Tesouro Selic: Cenário 3]]="","",(K2408+1)^(1/252))</f>
        <v/>
      </c>
      <c r="M2408" s="2" t="str">
        <f>IF(Table1[[#This Row],[Column8]]="","",(1+M2407)*(L2408)-1)</f>
        <v/>
      </c>
    </row>
    <row r="2409" spans="1:13" x14ac:dyDescent="0.25">
      <c r="A2409" s="15" t="str">
        <f t="shared" si="74"/>
        <v/>
      </c>
      <c r="B2409" s="25" t="str">
        <f t="shared" si="75"/>
        <v/>
      </c>
      <c r="C2409" s="3" t="str">
        <f>IF(Table1[[#This Row],[Tesouro Prefixado]]="","",(B2409+1)^(1/252))</f>
        <v/>
      </c>
      <c r="D2409" s="2" t="str">
        <f>IF(Table1[[#This Row],[Column2]]="","",(1+D2408)*(C2409)-1)</f>
        <v/>
      </c>
      <c r="E2409" s="1" t="str">
        <f>IF(Table1[[#This Row],[Column1]]="","",VLOOKUP(A2409,COPOMs!B:E,4)+prêmio_de_risco)</f>
        <v/>
      </c>
      <c r="F2409" s="3" t="str">
        <f>IF(Table1[[#This Row],[Tesouro Selic: Cenário 1]]="","",(E2409+1)^(1/252))</f>
        <v/>
      </c>
      <c r="G2409" s="2" t="str">
        <f>IF(Table1[[#This Row],[Column4]]="","",(1+G2408)*(F2409)-1)</f>
        <v/>
      </c>
      <c r="H2409" s="1" t="str">
        <f>IF(Table1[[#This Row],[Column1]]="","",VLOOKUP(A2409,COPOMs!B:H,7)+prêmio_de_risco)</f>
        <v/>
      </c>
      <c r="I2409" s="3" t="str">
        <f>IF(Table1[[#This Row],[Tesouro Selic: Cenário 2]]="","",(H2409+1)^(1/252))</f>
        <v/>
      </c>
      <c r="J2409" s="2" t="str">
        <f>IF(Table1[[#This Row],[Column6]]="","",(1+J2408)*(I2409)-1)</f>
        <v/>
      </c>
      <c r="K2409" s="1" t="str">
        <f>IF(Table1[[#This Row],[Column1]]="","",VLOOKUP(A2409,COPOMs!B:K,10)+prêmio_de_risco)</f>
        <v/>
      </c>
      <c r="L2409" s="3" t="str">
        <f>IF(Table1[[#This Row],[Tesouro Selic: Cenário 3]]="","",(K2409+1)^(1/252))</f>
        <v/>
      </c>
      <c r="M2409" s="2" t="str">
        <f>IF(Table1[[#This Row],[Column8]]="","",(1+M2408)*(L2409)-1)</f>
        <v/>
      </c>
    </row>
    <row r="2410" spans="1:13" x14ac:dyDescent="0.25">
      <c r="A2410" s="15" t="str">
        <f t="shared" si="74"/>
        <v/>
      </c>
      <c r="B2410" s="25" t="str">
        <f t="shared" si="75"/>
        <v/>
      </c>
      <c r="C2410" s="3" t="str">
        <f>IF(Table1[[#This Row],[Tesouro Prefixado]]="","",(B2410+1)^(1/252))</f>
        <v/>
      </c>
      <c r="D2410" s="2" t="str">
        <f>IF(Table1[[#This Row],[Column2]]="","",(1+D2409)*(C2410)-1)</f>
        <v/>
      </c>
      <c r="E2410" s="1" t="str">
        <f>IF(Table1[[#This Row],[Column1]]="","",VLOOKUP(A2410,COPOMs!B:E,4)+prêmio_de_risco)</f>
        <v/>
      </c>
      <c r="F2410" s="3" t="str">
        <f>IF(Table1[[#This Row],[Tesouro Selic: Cenário 1]]="","",(E2410+1)^(1/252))</f>
        <v/>
      </c>
      <c r="G2410" s="2" t="str">
        <f>IF(Table1[[#This Row],[Column4]]="","",(1+G2409)*(F2410)-1)</f>
        <v/>
      </c>
      <c r="H2410" s="1" t="str">
        <f>IF(Table1[[#This Row],[Column1]]="","",VLOOKUP(A2410,COPOMs!B:H,7)+prêmio_de_risco)</f>
        <v/>
      </c>
      <c r="I2410" s="3" t="str">
        <f>IF(Table1[[#This Row],[Tesouro Selic: Cenário 2]]="","",(H2410+1)^(1/252))</f>
        <v/>
      </c>
      <c r="J2410" s="2" t="str">
        <f>IF(Table1[[#This Row],[Column6]]="","",(1+J2409)*(I2410)-1)</f>
        <v/>
      </c>
      <c r="K2410" s="1" t="str">
        <f>IF(Table1[[#This Row],[Column1]]="","",VLOOKUP(A2410,COPOMs!B:K,10)+prêmio_de_risco)</f>
        <v/>
      </c>
      <c r="L2410" s="3" t="str">
        <f>IF(Table1[[#This Row],[Tesouro Selic: Cenário 3]]="","",(K2410+1)^(1/252))</f>
        <v/>
      </c>
      <c r="M2410" s="2" t="str">
        <f>IF(Table1[[#This Row],[Column8]]="","",(1+M2409)*(L2410)-1)</f>
        <v/>
      </c>
    </row>
    <row r="2411" spans="1:13" x14ac:dyDescent="0.25">
      <c r="A2411" s="15" t="str">
        <f t="shared" si="74"/>
        <v/>
      </c>
      <c r="B2411" s="25" t="str">
        <f t="shared" si="75"/>
        <v/>
      </c>
      <c r="C2411" s="3" t="str">
        <f>IF(Table1[[#This Row],[Tesouro Prefixado]]="","",(B2411+1)^(1/252))</f>
        <v/>
      </c>
      <c r="D2411" s="2" t="str">
        <f>IF(Table1[[#This Row],[Column2]]="","",(1+D2410)*(C2411)-1)</f>
        <v/>
      </c>
      <c r="E2411" s="1" t="str">
        <f>IF(Table1[[#This Row],[Column1]]="","",VLOOKUP(A2411,COPOMs!B:E,4)+prêmio_de_risco)</f>
        <v/>
      </c>
      <c r="F2411" s="3" t="str">
        <f>IF(Table1[[#This Row],[Tesouro Selic: Cenário 1]]="","",(E2411+1)^(1/252))</f>
        <v/>
      </c>
      <c r="G2411" s="2" t="str">
        <f>IF(Table1[[#This Row],[Column4]]="","",(1+G2410)*(F2411)-1)</f>
        <v/>
      </c>
      <c r="H2411" s="1" t="str">
        <f>IF(Table1[[#This Row],[Column1]]="","",VLOOKUP(A2411,COPOMs!B:H,7)+prêmio_de_risco)</f>
        <v/>
      </c>
      <c r="I2411" s="3" t="str">
        <f>IF(Table1[[#This Row],[Tesouro Selic: Cenário 2]]="","",(H2411+1)^(1/252))</f>
        <v/>
      </c>
      <c r="J2411" s="2" t="str">
        <f>IF(Table1[[#This Row],[Column6]]="","",(1+J2410)*(I2411)-1)</f>
        <v/>
      </c>
      <c r="K2411" s="1" t="str">
        <f>IF(Table1[[#This Row],[Column1]]="","",VLOOKUP(A2411,COPOMs!B:K,10)+prêmio_de_risco)</f>
        <v/>
      </c>
      <c r="L2411" s="3" t="str">
        <f>IF(Table1[[#This Row],[Tesouro Selic: Cenário 3]]="","",(K2411+1)^(1/252))</f>
        <v/>
      </c>
      <c r="M2411" s="2" t="str">
        <f>IF(Table1[[#This Row],[Column8]]="","",(1+M2410)*(L2411)-1)</f>
        <v/>
      </c>
    </row>
    <row r="2412" spans="1:13" x14ac:dyDescent="0.25">
      <c r="A2412" s="15" t="str">
        <f t="shared" si="74"/>
        <v/>
      </c>
      <c r="B2412" s="25" t="str">
        <f t="shared" si="75"/>
        <v/>
      </c>
      <c r="C2412" s="3" t="str">
        <f>IF(Table1[[#This Row],[Tesouro Prefixado]]="","",(B2412+1)^(1/252))</f>
        <v/>
      </c>
      <c r="D2412" s="2" t="str">
        <f>IF(Table1[[#This Row],[Column2]]="","",(1+D2411)*(C2412)-1)</f>
        <v/>
      </c>
      <c r="E2412" s="1" t="str">
        <f>IF(Table1[[#This Row],[Column1]]="","",VLOOKUP(A2412,COPOMs!B:E,4)+prêmio_de_risco)</f>
        <v/>
      </c>
      <c r="F2412" s="3" t="str">
        <f>IF(Table1[[#This Row],[Tesouro Selic: Cenário 1]]="","",(E2412+1)^(1/252))</f>
        <v/>
      </c>
      <c r="G2412" s="2" t="str">
        <f>IF(Table1[[#This Row],[Column4]]="","",(1+G2411)*(F2412)-1)</f>
        <v/>
      </c>
      <c r="H2412" s="1" t="str">
        <f>IF(Table1[[#This Row],[Column1]]="","",VLOOKUP(A2412,COPOMs!B:H,7)+prêmio_de_risco)</f>
        <v/>
      </c>
      <c r="I2412" s="3" t="str">
        <f>IF(Table1[[#This Row],[Tesouro Selic: Cenário 2]]="","",(H2412+1)^(1/252))</f>
        <v/>
      </c>
      <c r="J2412" s="2" t="str">
        <f>IF(Table1[[#This Row],[Column6]]="","",(1+J2411)*(I2412)-1)</f>
        <v/>
      </c>
      <c r="K2412" s="1" t="str">
        <f>IF(Table1[[#This Row],[Column1]]="","",VLOOKUP(A2412,COPOMs!B:K,10)+prêmio_de_risco)</f>
        <v/>
      </c>
      <c r="L2412" s="3" t="str">
        <f>IF(Table1[[#This Row],[Tesouro Selic: Cenário 3]]="","",(K2412+1)^(1/252))</f>
        <v/>
      </c>
      <c r="M2412" s="2" t="str">
        <f>IF(Table1[[#This Row],[Column8]]="","",(1+M2411)*(L2412)-1)</f>
        <v/>
      </c>
    </row>
    <row r="2413" spans="1:13" x14ac:dyDescent="0.25">
      <c r="A2413" s="15" t="str">
        <f t="shared" si="74"/>
        <v/>
      </c>
      <c r="B2413" s="25" t="str">
        <f t="shared" si="75"/>
        <v/>
      </c>
      <c r="C2413" s="3" t="str">
        <f>IF(Table1[[#This Row],[Tesouro Prefixado]]="","",(B2413+1)^(1/252))</f>
        <v/>
      </c>
      <c r="D2413" s="2" t="str">
        <f>IF(Table1[[#This Row],[Column2]]="","",(1+D2412)*(C2413)-1)</f>
        <v/>
      </c>
      <c r="E2413" s="1" t="str">
        <f>IF(Table1[[#This Row],[Column1]]="","",VLOOKUP(A2413,COPOMs!B:E,4)+prêmio_de_risco)</f>
        <v/>
      </c>
      <c r="F2413" s="3" t="str">
        <f>IF(Table1[[#This Row],[Tesouro Selic: Cenário 1]]="","",(E2413+1)^(1/252))</f>
        <v/>
      </c>
      <c r="G2413" s="2" t="str">
        <f>IF(Table1[[#This Row],[Column4]]="","",(1+G2412)*(F2413)-1)</f>
        <v/>
      </c>
      <c r="H2413" s="1" t="str">
        <f>IF(Table1[[#This Row],[Column1]]="","",VLOOKUP(A2413,COPOMs!B:H,7)+prêmio_de_risco)</f>
        <v/>
      </c>
      <c r="I2413" s="3" t="str">
        <f>IF(Table1[[#This Row],[Tesouro Selic: Cenário 2]]="","",(H2413+1)^(1/252))</f>
        <v/>
      </c>
      <c r="J2413" s="2" t="str">
        <f>IF(Table1[[#This Row],[Column6]]="","",(1+J2412)*(I2413)-1)</f>
        <v/>
      </c>
      <c r="K2413" s="1" t="str">
        <f>IF(Table1[[#This Row],[Column1]]="","",VLOOKUP(A2413,COPOMs!B:K,10)+prêmio_de_risco)</f>
        <v/>
      </c>
      <c r="L2413" s="3" t="str">
        <f>IF(Table1[[#This Row],[Tesouro Selic: Cenário 3]]="","",(K2413+1)^(1/252))</f>
        <v/>
      </c>
      <c r="M2413" s="2" t="str">
        <f>IF(Table1[[#This Row],[Column8]]="","",(1+M2412)*(L2413)-1)</f>
        <v/>
      </c>
    </row>
    <row r="2414" spans="1:13" x14ac:dyDescent="0.25">
      <c r="A2414" s="15" t="str">
        <f t="shared" si="74"/>
        <v/>
      </c>
      <c r="B2414" s="25" t="str">
        <f t="shared" si="75"/>
        <v/>
      </c>
      <c r="C2414" s="3" t="str">
        <f>IF(Table1[[#This Row],[Tesouro Prefixado]]="","",(B2414+1)^(1/252))</f>
        <v/>
      </c>
      <c r="D2414" s="2" t="str">
        <f>IF(Table1[[#This Row],[Column2]]="","",(1+D2413)*(C2414)-1)</f>
        <v/>
      </c>
      <c r="E2414" s="1" t="str">
        <f>IF(Table1[[#This Row],[Column1]]="","",VLOOKUP(A2414,COPOMs!B:E,4)+prêmio_de_risco)</f>
        <v/>
      </c>
      <c r="F2414" s="3" t="str">
        <f>IF(Table1[[#This Row],[Tesouro Selic: Cenário 1]]="","",(E2414+1)^(1/252))</f>
        <v/>
      </c>
      <c r="G2414" s="2" t="str">
        <f>IF(Table1[[#This Row],[Column4]]="","",(1+G2413)*(F2414)-1)</f>
        <v/>
      </c>
      <c r="H2414" s="1" t="str">
        <f>IF(Table1[[#This Row],[Column1]]="","",VLOOKUP(A2414,COPOMs!B:H,7)+prêmio_de_risco)</f>
        <v/>
      </c>
      <c r="I2414" s="3" t="str">
        <f>IF(Table1[[#This Row],[Tesouro Selic: Cenário 2]]="","",(H2414+1)^(1/252))</f>
        <v/>
      </c>
      <c r="J2414" s="2" t="str">
        <f>IF(Table1[[#This Row],[Column6]]="","",(1+J2413)*(I2414)-1)</f>
        <v/>
      </c>
      <c r="K2414" s="1" t="str">
        <f>IF(Table1[[#This Row],[Column1]]="","",VLOOKUP(A2414,COPOMs!B:K,10)+prêmio_de_risco)</f>
        <v/>
      </c>
      <c r="L2414" s="3" t="str">
        <f>IF(Table1[[#This Row],[Tesouro Selic: Cenário 3]]="","",(K2414+1)^(1/252))</f>
        <v/>
      </c>
      <c r="M2414" s="2" t="str">
        <f>IF(Table1[[#This Row],[Column8]]="","",(1+M2413)*(L2414)-1)</f>
        <v/>
      </c>
    </row>
    <row r="2415" spans="1:13" x14ac:dyDescent="0.25">
      <c r="A2415" s="15" t="str">
        <f t="shared" si="74"/>
        <v/>
      </c>
      <c r="B2415" s="25" t="str">
        <f t="shared" si="75"/>
        <v/>
      </c>
      <c r="C2415" s="3" t="str">
        <f>IF(Table1[[#This Row],[Tesouro Prefixado]]="","",(B2415+1)^(1/252))</f>
        <v/>
      </c>
      <c r="D2415" s="2" t="str">
        <f>IF(Table1[[#This Row],[Column2]]="","",(1+D2414)*(C2415)-1)</f>
        <v/>
      </c>
      <c r="E2415" s="1" t="str">
        <f>IF(Table1[[#This Row],[Column1]]="","",VLOOKUP(A2415,COPOMs!B:E,4)+prêmio_de_risco)</f>
        <v/>
      </c>
      <c r="F2415" s="3" t="str">
        <f>IF(Table1[[#This Row],[Tesouro Selic: Cenário 1]]="","",(E2415+1)^(1/252))</f>
        <v/>
      </c>
      <c r="G2415" s="2" t="str">
        <f>IF(Table1[[#This Row],[Column4]]="","",(1+G2414)*(F2415)-1)</f>
        <v/>
      </c>
      <c r="H2415" s="1" t="str">
        <f>IF(Table1[[#This Row],[Column1]]="","",VLOOKUP(A2415,COPOMs!B:H,7)+prêmio_de_risco)</f>
        <v/>
      </c>
      <c r="I2415" s="3" t="str">
        <f>IF(Table1[[#This Row],[Tesouro Selic: Cenário 2]]="","",(H2415+1)^(1/252))</f>
        <v/>
      </c>
      <c r="J2415" s="2" t="str">
        <f>IF(Table1[[#This Row],[Column6]]="","",(1+J2414)*(I2415)-1)</f>
        <v/>
      </c>
      <c r="K2415" s="1" t="str">
        <f>IF(Table1[[#This Row],[Column1]]="","",VLOOKUP(A2415,COPOMs!B:K,10)+prêmio_de_risco)</f>
        <v/>
      </c>
      <c r="L2415" s="3" t="str">
        <f>IF(Table1[[#This Row],[Tesouro Selic: Cenário 3]]="","",(K2415+1)^(1/252))</f>
        <v/>
      </c>
      <c r="M2415" s="2" t="str">
        <f>IF(Table1[[#This Row],[Column8]]="","",(1+M2414)*(L2415)-1)</f>
        <v/>
      </c>
    </row>
    <row r="2416" spans="1:13" x14ac:dyDescent="0.25">
      <c r="A2416" s="15" t="str">
        <f t="shared" si="74"/>
        <v/>
      </c>
      <c r="B2416" s="25" t="str">
        <f t="shared" si="75"/>
        <v/>
      </c>
      <c r="C2416" s="3" t="str">
        <f>IF(Table1[[#This Row],[Tesouro Prefixado]]="","",(B2416+1)^(1/252))</f>
        <v/>
      </c>
      <c r="D2416" s="2" t="str">
        <f>IF(Table1[[#This Row],[Column2]]="","",(1+D2415)*(C2416)-1)</f>
        <v/>
      </c>
      <c r="E2416" s="1" t="str">
        <f>IF(Table1[[#This Row],[Column1]]="","",VLOOKUP(A2416,COPOMs!B:E,4)+prêmio_de_risco)</f>
        <v/>
      </c>
      <c r="F2416" s="3" t="str">
        <f>IF(Table1[[#This Row],[Tesouro Selic: Cenário 1]]="","",(E2416+1)^(1/252))</f>
        <v/>
      </c>
      <c r="G2416" s="2" t="str">
        <f>IF(Table1[[#This Row],[Column4]]="","",(1+G2415)*(F2416)-1)</f>
        <v/>
      </c>
      <c r="H2416" s="1" t="str">
        <f>IF(Table1[[#This Row],[Column1]]="","",VLOOKUP(A2416,COPOMs!B:H,7)+prêmio_de_risco)</f>
        <v/>
      </c>
      <c r="I2416" s="3" t="str">
        <f>IF(Table1[[#This Row],[Tesouro Selic: Cenário 2]]="","",(H2416+1)^(1/252))</f>
        <v/>
      </c>
      <c r="J2416" s="2" t="str">
        <f>IF(Table1[[#This Row],[Column6]]="","",(1+J2415)*(I2416)-1)</f>
        <v/>
      </c>
      <c r="K2416" s="1" t="str">
        <f>IF(Table1[[#This Row],[Column1]]="","",VLOOKUP(A2416,COPOMs!B:K,10)+prêmio_de_risco)</f>
        <v/>
      </c>
      <c r="L2416" s="3" t="str">
        <f>IF(Table1[[#This Row],[Tesouro Selic: Cenário 3]]="","",(K2416+1)^(1/252))</f>
        <v/>
      </c>
      <c r="M2416" s="2" t="str">
        <f>IF(Table1[[#This Row],[Column8]]="","",(1+M2415)*(L2416)-1)</f>
        <v/>
      </c>
    </row>
    <row r="2417" spans="1:13" x14ac:dyDescent="0.25">
      <c r="A2417" s="15" t="str">
        <f t="shared" si="74"/>
        <v/>
      </c>
      <c r="B2417" s="25" t="str">
        <f t="shared" si="75"/>
        <v/>
      </c>
      <c r="C2417" s="3" t="str">
        <f>IF(Table1[[#This Row],[Tesouro Prefixado]]="","",(B2417+1)^(1/252))</f>
        <v/>
      </c>
      <c r="D2417" s="2" t="str">
        <f>IF(Table1[[#This Row],[Column2]]="","",(1+D2416)*(C2417)-1)</f>
        <v/>
      </c>
      <c r="E2417" s="1" t="str">
        <f>IF(Table1[[#This Row],[Column1]]="","",VLOOKUP(A2417,COPOMs!B:E,4)+prêmio_de_risco)</f>
        <v/>
      </c>
      <c r="F2417" s="3" t="str">
        <f>IF(Table1[[#This Row],[Tesouro Selic: Cenário 1]]="","",(E2417+1)^(1/252))</f>
        <v/>
      </c>
      <c r="G2417" s="2" t="str">
        <f>IF(Table1[[#This Row],[Column4]]="","",(1+G2416)*(F2417)-1)</f>
        <v/>
      </c>
      <c r="H2417" s="1" t="str">
        <f>IF(Table1[[#This Row],[Column1]]="","",VLOOKUP(A2417,COPOMs!B:H,7)+prêmio_de_risco)</f>
        <v/>
      </c>
      <c r="I2417" s="3" t="str">
        <f>IF(Table1[[#This Row],[Tesouro Selic: Cenário 2]]="","",(H2417+1)^(1/252))</f>
        <v/>
      </c>
      <c r="J2417" s="2" t="str">
        <f>IF(Table1[[#This Row],[Column6]]="","",(1+J2416)*(I2417)-1)</f>
        <v/>
      </c>
      <c r="K2417" s="1" t="str">
        <f>IF(Table1[[#This Row],[Column1]]="","",VLOOKUP(A2417,COPOMs!B:K,10)+prêmio_de_risco)</f>
        <v/>
      </c>
      <c r="L2417" s="3" t="str">
        <f>IF(Table1[[#This Row],[Tesouro Selic: Cenário 3]]="","",(K2417+1)^(1/252))</f>
        <v/>
      </c>
      <c r="M2417" s="2" t="str">
        <f>IF(Table1[[#This Row],[Column8]]="","",(1+M2416)*(L2417)-1)</f>
        <v/>
      </c>
    </row>
    <row r="2418" spans="1:13" x14ac:dyDescent="0.25">
      <c r="A2418" s="15" t="str">
        <f t="shared" si="74"/>
        <v/>
      </c>
      <c r="B2418" s="25" t="str">
        <f t="shared" si="75"/>
        <v/>
      </c>
      <c r="C2418" s="3" t="str">
        <f>IF(Table1[[#This Row],[Tesouro Prefixado]]="","",(B2418+1)^(1/252))</f>
        <v/>
      </c>
      <c r="D2418" s="2" t="str">
        <f>IF(Table1[[#This Row],[Column2]]="","",(1+D2417)*(C2418)-1)</f>
        <v/>
      </c>
      <c r="E2418" s="1" t="str">
        <f>IF(Table1[[#This Row],[Column1]]="","",VLOOKUP(A2418,COPOMs!B:E,4)+prêmio_de_risco)</f>
        <v/>
      </c>
      <c r="F2418" s="3" t="str">
        <f>IF(Table1[[#This Row],[Tesouro Selic: Cenário 1]]="","",(E2418+1)^(1/252))</f>
        <v/>
      </c>
      <c r="G2418" s="2" t="str">
        <f>IF(Table1[[#This Row],[Column4]]="","",(1+G2417)*(F2418)-1)</f>
        <v/>
      </c>
      <c r="H2418" s="1" t="str">
        <f>IF(Table1[[#This Row],[Column1]]="","",VLOOKUP(A2418,COPOMs!B:H,7)+prêmio_de_risco)</f>
        <v/>
      </c>
      <c r="I2418" s="3" t="str">
        <f>IF(Table1[[#This Row],[Tesouro Selic: Cenário 2]]="","",(H2418+1)^(1/252))</f>
        <v/>
      </c>
      <c r="J2418" s="2" t="str">
        <f>IF(Table1[[#This Row],[Column6]]="","",(1+J2417)*(I2418)-1)</f>
        <v/>
      </c>
      <c r="K2418" s="1" t="str">
        <f>IF(Table1[[#This Row],[Column1]]="","",VLOOKUP(A2418,COPOMs!B:K,10)+prêmio_de_risco)</f>
        <v/>
      </c>
      <c r="L2418" s="3" t="str">
        <f>IF(Table1[[#This Row],[Tesouro Selic: Cenário 3]]="","",(K2418+1)^(1/252))</f>
        <v/>
      </c>
      <c r="M2418" s="2" t="str">
        <f>IF(Table1[[#This Row],[Column8]]="","",(1+M2417)*(L2418)-1)</f>
        <v/>
      </c>
    </row>
    <row r="2419" spans="1:13" x14ac:dyDescent="0.25">
      <c r="A2419" s="15" t="str">
        <f t="shared" si="74"/>
        <v/>
      </c>
      <c r="B2419" s="25" t="str">
        <f t="shared" si="75"/>
        <v/>
      </c>
      <c r="C2419" s="3" t="str">
        <f>IF(Table1[[#This Row],[Tesouro Prefixado]]="","",(B2419+1)^(1/252))</f>
        <v/>
      </c>
      <c r="D2419" s="2" t="str">
        <f>IF(Table1[[#This Row],[Column2]]="","",(1+D2418)*(C2419)-1)</f>
        <v/>
      </c>
      <c r="E2419" s="1" t="str">
        <f>IF(Table1[[#This Row],[Column1]]="","",VLOOKUP(A2419,COPOMs!B:E,4)+prêmio_de_risco)</f>
        <v/>
      </c>
      <c r="F2419" s="3" t="str">
        <f>IF(Table1[[#This Row],[Tesouro Selic: Cenário 1]]="","",(E2419+1)^(1/252))</f>
        <v/>
      </c>
      <c r="G2419" s="2" t="str">
        <f>IF(Table1[[#This Row],[Column4]]="","",(1+G2418)*(F2419)-1)</f>
        <v/>
      </c>
      <c r="H2419" s="1" t="str">
        <f>IF(Table1[[#This Row],[Column1]]="","",VLOOKUP(A2419,COPOMs!B:H,7)+prêmio_de_risco)</f>
        <v/>
      </c>
      <c r="I2419" s="3" t="str">
        <f>IF(Table1[[#This Row],[Tesouro Selic: Cenário 2]]="","",(H2419+1)^(1/252))</f>
        <v/>
      </c>
      <c r="J2419" s="2" t="str">
        <f>IF(Table1[[#This Row],[Column6]]="","",(1+J2418)*(I2419)-1)</f>
        <v/>
      </c>
      <c r="K2419" s="1" t="str">
        <f>IF(Table1[[#This Row],[Column1]]="","",VLOOKUP(A2419,COPOMs!B:K,10)+prêmio_de_risco)</f>
        <v/>
      </c>
      <c r="L2419" s="3" t="str">
        <f>IF(Table1[[#This Row],[Tesouro Selic: Cenário 3]]="","",(K2419+1)^(1/252))</f>
        <v/>
      </c>
      <c r="M2419" s="2" t="str">
        <f>IF(Table1[[#This Row],[Column8]]="","",(1+M2418)*(L2419)-1)</f>
        <v/>
      </c>
    </row>
    <row r="2420" spans="1:13" x14ac:dyDescent="0.25">
      <c r="A2420" s="15" t="str">
        <f t="shared" si="74"/>
        <v/>
      </c>
      <c r="B2420" s="25" t="str">
        <f t="shared" si="75"/>
        <v/>
      </c>
      <c r="C2420" s="3" t="str">
        <f>IF(Table1[[#This Row],[Tesouro Prefixado]]="","",(B2420+1)^(1/252))</f>
        <v/>
      </c>
      <c r="D2420" s="2" t="str">
        <f>IF(Table1[[#This Row],[Column2]]="","",(1+D2419)*(C2420)-1)</f>
        <v/>
      </c>
      <c r="E2420" s="1" t="str">
        <f>IF(Table1[[#This Row],[Column1]]="","",VLOOKUP(A2420,COPOMs!B:E,4)+prêmio_de_risco)</f>
        <v/>
      </c>
      <c r="F2420" s="3" t="str">
        <f>IF(Table1[[#This Row],[Tesouro Selic: Cenário 1]]="","",(E2420+1)^(1/252))</f>
        <v/>
      </c>
      <c r="G2420" s="2" t="str">
        <f>IF(Table1[[#This Row],[Column4]]="","",(1+G2419)*(F2420)-1)</f>
        <v/>
      </c>
      <c r="H2420" s="1" t="str">
        <f>IF(Table1[[#This Row],[Column1]]="","",VLOOKUP(A2420,COPOMs!B:H,7)+prêmio_de_risco)</f>
        <v/>
      </c>
      <c r="I2420" s="3" t="str">
        <f>IF(Table1[[#This Row],[Tesouro Selic: Cenário 2]]="","",(H2420+1)^(1/252))</f>
        <v/>
      </c>
      <c r="J2420" s="2" t="str">
        <f>IF(Table1[[#This Row],[Column6]]="","",(1+J2419)*(I2420)-1)</f>
        <v/>
      </c>
      <c r="K2420" s="1" t="str">
        <f>IF(Table1[[#This Row],[Column1]]="","",VLOOKUP(A2420,COPOMs!B:K,10)+prêmio_de_risco)</f>
        <v/>
      </c>
      <c r="L2420" s="3" t="str">
        <f>IF(Table1[[#This Row],[Tesouro Selic: Cenário 3]]="","",(K2420+1)^(1/252))</f>
        <v/>
      </c>
      <c r="M2420" s="2" t="str">
        <f>IF(Table1[[#This Row],[Column8]]="","",(1+M2419)*(L2420)-1)</f>
        <v/>
      </c>
    </row>
    <row r="2421" spans="1:13" x14ac:dyDescent="0.25">
      <c r="A2421" s="15" t="str">
        <f t="shared" si="74"/>
        <v/>
      </c>
      <c r="B2421" s="25" t="str">
        <f t="shared" si="75"/>
        <v/>
      </c>
      <c r="C2421" s="3" t="str">
        <f>IF(Table1[[#This Row],[Tesouro Prefixado]]="","",(B2421+1)^(1/252))</f>
        <v/>
      </c>
      <c r="D2421" s="2" t="str">
        <f>IF(Table1[[#This Row],[Column2]]="","",(1+D2420)*(C2421)-1)</f>
        <v/>
      </c>
      <c r="E2421" s="1" t="str">
        <f>IF(Table1[[#This Row],[Column1]]="","",VLOOKUP(A2421,COPOMs!B:E,4)+prêmio_de_risco)</f>
        <v/>
      </c>
      <c r="F2421" s="3" t="str">
        <f>IF(Table1[[#This Row],[Tesouro Selic: Cenário 1]]="","",(E2421+1)^(1/252))</f>
        <v/>
      </c>
      <c r="G2421" s="2" t="str">
        <f>IF(Table1[[#This Row],[Column4]]="","",(1+G2420)*(F2421)-1)</f>
        <v/>
      </c>
      <c r="H2421" s="1" t="str">
        <f>IF(Table1[[#This Row],[Column1]]="","",VLOOKUP(A2421,COPOMs!B:H,7)+prêmio_de_risco)</f>
        <v/>
      </c>
      <c r="I2421" s="3" t="str">
        <f>IF(Table1[[#This Row],[Tesouro Selic: Cenário 2]]="","",(H2421+1)^(1/252))</f>
        <v/>
      </c>
      <c r="J2421" s="2" t="str">
        <f>IF(Table1[[#This Row],[Column6]]="","",(1+J2420)*(I2421)-1)</f>
        <v/>
      </c>
      <c r="K2421" s="1" t="str">
        <f>IF(Table1[[#This Row],[Column1]]="","",VLOOKUP(A2421,COPOMs!B:K,10)+prêmio_de_risco)</f>
        <v/>
      </c>
      <c r="L2421" s="3" t="str">
        <f>IF(Table1[[#This Row],[Tesouro Selic: Cenário 3]]="","",(K2421+1)^(1/252))</f>
        <v/>
      </c>
      <c r="M2421" s="2" t="str">
        <f>IF(Table1[[#This Row],[Column8]]="","",(1+M2420)*(L2421)-1)</f>
        <v/>
      </c>
    </row>
    <row r="2422" spans="1:13" x14ac:dyDescent="0.25">
      <c r="A2422" s="15" t="str">
        <f t="shared" si="74"/>
        <v/>
      </c>
      <c r="B2422" s="25" t="str">
        <f t="shared" si="75"/>
        <v/>
      </c>
      <c r="C2422" s="3" t="str">
        <f>IF(Table1[[#This Row],[Tesouro Prefixado]]="","",(B2422+1)^(1/252))</f>
        <v/>
      </c>
      <c r="D2422" s="2" t="str">
        <f>IF(Table1[[#This Row],[Column2]]="","",(1+D2421)*(C2422)-1)</f>
        <v/>
      </c>
      <c r="E2422" s="1" t="str">
        <f>IF(Table1[[#This Row],[Column1]]="","",VLOOKUP(A2422,COPOMs!B:E,4)+prêmio_de_risco)</f>
        <v/>
      </c>
      <c r="F2422" s="3" t="str">
        <f>IF(Table1[[#This Row],[Tesouro Selic: Cenário 1]]="","",(E2422+1)^(1/252))</f>
        <v/>
      </c>
      <c r="G2422" s="2" t="str">
        <f>IF(Table1[[#This Row],[Column4]]="","",(1+G2421)*(F2422)-1)</f>
        <v/>
      </c>
      <c r="H2422" s="1" t="str">
        <f>IF(Table1[[#This Row],[Column1]]="","",VLOOKUP(A2422,COPOMs!B:H,7)+prêmio_de_risco)</f>
        <v/>
      </c>
      <c r="I2422" s="3" t="str">
        <f>IF(Table1[[#This Row],[Tesouro Selic: Cenário 2]]="","",(H2422+1)^(1/252))</f>
        <v/>
      </c>
      <c r="J2422" s="2" t="str">
        <f>IF(Table1[[#This Row],[Column6]]="","",(1+J2421)*(I2422)-1)</f>
        <v/>
      </c>
      <c r="K2422" s="1" t="str">
        <f>IF(Table1[[#This Row],[Column1]]="","",VLOOKUP(A2422,COPOMs!B:K,10)+prêmio_de_risco)</f>
        <v/>
      </c>
      <c r="L2422" s="3" t="str">
        <f>IF(Table1[[#This Row],[Tesouro Selic: Cenário 3]]="","",(K2422+1)^(1/252))</f>
        <v/>
      </c>
      <c r="M2422" s="2" t="str">
        <f>IF(Table1[[#This Row],[Column8]]="","",(1+M2421)*(L2422)-1)</f>
        <v/>
      </c>
    </row>
    <row r="2423" spans="1:13" x14ac:dyDescent="0.25">
      <c r="A2423" s="15" t="str">
        <f t="shared" si="74"/>
        <v/>
      </c>
      <c r="B2423" s="25" t="str">
        <f t="shared" si="75"/>
        <v/>
      </c>
      <c r="C2423" s="3" t="str">
        <f>IF(Table1[[#This Row],[Tesouro Prefixado]]="","",(B2423+1)^(1/252))</f>
        <v/>
      </c>
      <c r="D2423" s="2" t="str">
        <f>IF(Table1[[#This Row],[Column2]]="","",(1+D2422)*(C2423)-1)</f>
        <v/>
      </c>
      <c r="E2423" s="1" t="str">
        <f>IF(Table1[[#This Row],[Column1]]="","",VLOOKUP(A2423,COPOMs!B:E,4)+prêmio_de_risco)</f>
        <v/>
      </c>
      <c r="F2423" s="3" t="str">
        <f>IF(Table1[[#This Row],[Tesouro Selic: Cenário 1]]="","",(E2423+1)^(1/252))</f>
        <v/>
      </c>
      <c r="G2423" s="2" t="str">
        <f>IF(Table1[[#This Row],[Column4]]="","",(1+G2422)*(F2423)-1)</f>
        <v/>
      </c>
      <c r="H2423" s="1" t="str">
        <f>IF(Table1[[#This Row],[Column1]]="","",VLOOKUP(A2423,COPOMs!B:H,7)+prêmio_de_risco)</f>
        <v/>
      </c>
      <c r="I2423" s="3" t="str">
        <f>IF(Table1[[#This Row],[Tesouro Selic: Cenário 2]]="","",(H2423+1)^(1/252))</f>
        <v/>
      </c>
      <c r="J2423" s="2" t="str">
        <f>IF(Table1[[#This Row],[Column6]]="","",(1+J2422)*(I2423)-1)</f>
        <v/>
      </c>
      <c r="K2423" s="1" t="str">
        <f>IF(Table1[[#This Row],[Column1]]="","",VLOOKUP(A2423,COPOMs!B:K,10)+prêmio_de_risco)</f>
        <v/>
      </c>
      <c r="L2423" s="3" t="str">
        <f>IF(Table1[[#This Row],[Tesouro Selic: Cenário 3]]="","",(K2423+1)^(1/252))</f>
        <v/>
      </c>
      <c r="M2423" s="2" t="str">
        <f>IF(Table1[[#This Row],[Column8]]="","",(1+M2422)*(L2423)-1)</f>
        <v/>
      </c>
    </row>
    <row r="2424" spans="1:13" x14ac:dyDescent="0.25">
      <c r="A2424" s="15" t="str">
        <f t="shared" si="74"/>
        <v/>
      </c>
      <c r="B2424" s="25" t="str">
        <f t="shared" si="75"/>
        <v/>
      </c>
      <c r="C2424" s="3" t="str">
        <f>IF(Table1[[#This Row],[Tesouro Prefixado]]="","",(B2424+1)^(1/252))</f>
        <v/>
      </c>
      <c r="D2424" s="2" t="str">
        <f>IF(Table1[[#This Row],[Column2]]="","",(1+D2423)*(C2424)-1)</f>
        <v/>
      </c>
      <c r="E2424" s="1" t="str">
        <f>IF(Table1[[#This Row],[Column1]]="","",VLOOKUP(A2424,COPOMs!B:E,4)+prêmio_de_risco)</f>
        <v/>
      </c>
      <c r="F2424" s="3" t="str">
        <f>IF(Table1[[#This Row],[Tesouro Selic: Cenário 1]]="","",(E2424+1)^(1/252))</f>
        <v/>
      </c>
      <c r="G2424" s="2" t="str">
        <f>IF(Table1[[#This Row],[Column4]]="","",(1+G2423)*(F2424)-1)</f>
        <v/>
      </c>
      <c r="H2424" s="1" t="str">
        <f>IF(Table1[[#This Row],[Column1]]="","",VLOOKUP(A2424,COPOMs!B:H,7)+prêmio_de_risco)</f>
        <v/>
      </c>
      <c r="I2424" s="3" t="str">
        <f>IF(Table1[[#This Row],[Tesouro Selic: Cenário 2]]="","",(H2424+1)^(1/252))</f>
        <v/>
      </c>
      <c r="J2424" s="2" t="str">
        <f>IF(Table1[[#This Row],[Column6]]="","",(1+J2423)*(I2424)-1)</f>
        <v/>
      </c>
      <c r="K2424" s="1" t="str">
        <f>IF(Table1[[#This Row],[Column1]]="","",VLOOKUP(A2424,COPOMs!B:K,10)+prêmio_de_risco)</f>
        <v/>
      </c>
      <c r="L2424" s="3" t="str">
        <f>IF(Table1[[#This Row],[Tesouro Selic: Cenário 3]]="","",(K2424+1)^(1/252))</f>
        <v/>
      </c>
      <c r="M2424" s="2" t="str">
        <f>IF(Table1[[#This Row],[Column8]]="","",(1+M2423)*(L2424)-1)</f>
        <v/>
      </c>
    </row>
    <row r="2425" spans="1:13" x14ac:dyDescent="0.25">
      <c r="A2425" s="15" t="str">
        <f t="shared" si="74"/>
        <v/>
      </c>
      <c r="B2425" s="25" t="str">
        <f t="shared" si="75"/>
        <v/>
      </c>
      <c r="C2425" s="3" t="str">
        <f>IF(Table1[[#This Row],[Tesouro Prefixado]]="","",(B2425+1)^(1/252))</f>
        <v/>
      </c>
      <c r="D2425" s="2" t="str">
        <f>IF(Table1[[#This Row],[Column2]]="","",(1+D2424)*(C2425)-1)</f>
        <v/>
      </c>
      <c r="E2425" s="1" t="str">
        <f>IF(Table1[[#This Row],[Column1]]="","",VLOOKUP(A2425,COPOMs!B:E,4)+prêmio_de_risco)</f>
        <v/>
      </c>
      <c r="F2425" s="3" t="str">
        <f>IF(Table1[[#This Row],[Tesouro Selic: Cenário 1]]="","",(E2425+1)^(1/252))</f>
        <v/>
      </c>
      <c r="G2425" s="2" t="str">
        <f>IF(Table1[[#This Row],[Column4]]="","",(1+G2424)*(F2425)-1)</f>
        <v/>
      </c>
      <c r="H2425" s="1" t="str">
        <f>IF(Table1[[#This Row],[Column1]]="","",VLOOKUP(A2425,COPOMs!B:H,7)+prêmio_de_risco)</f>
        <v/>
      </c>
      <c r="I2425" s="3" t="str">
        <f>IF(Table1[[#This Row],[Tesouro Selic: Cenário 2]]="","",(H2425+1)^(1/252))</f>
        <v/>
      </c>
      <c r="J2425" s="2" t="str">
        <f>IF(Table1[[#This Row],[Column6]]="","",(1+J2424)*(I2425)-1)</f>
        <v/>
      </c>
      <c r="K2425" s="1" t="str">
        <f>IF(Table1[[#This Row],[Column1]]="","",VLOOKUP(A2425,COPOMs!B:K,10)+prêmio_de_risco)</f>
        <v/>
      </c>
      <c r="L2425" s="3" t="str">
        <f>IF(Table1[[#This Row],[Tesouro Selic: Cenário 3]]="","",(K2425+1)^(1/252))</f>
        <v/>
      </c>
      <c r="M2425" s="2" t="str">
        <f>IF(Table1[[#This Row],[Column8]]="","",(1+M2424)*(L2425)-1)</f>
        <v/>
      </c>
    </row>
    <row r="2426" spans="1:13" x14ac:dyDescent="0.25">
      <c r="A2426" s="15" t="str">
        <f t="shared" si="74"/>
        <v/>
      </c>
      <c r="B2426" s="25" t="str">
        <f t="shared" si="75"/>
        <v/>
      </c>
      <c r="C2426" s="3" t="str">
        <f>IF(Table1[[#This Row],[Tesouro Prefixado]]="","",(B2426+1)^(1/252))</f>
        <v/>
      </c>
      <c r="D2426" s="2" t="str">
        <f>IF(Table1[[#This Row],[Column2]]="","",(1+D2425)*(C2426)-1)</f>
        <v/>
      </c>
      <c r="E2426" s="1" t="str">
        <f>IF(Table1[[#This Row],[Column1]]="","",VLOOKUP(A2426,COPOMs!B:E,4)+prêmio_de_risco)</f>
        <v/>
      </c>
      <c r="F2426" s="3" t="str">
        <f>IF(Table1[[#This Row],[Tesouro Selic: Cenário 1]]="","",(E2426+1)^(1/252))</f>
        <v/>
      </c>
      <c r="G2426" s="2" t="str">
        <f>IF(Table1[[#This Row],[Column4]]="","",(1+G2425)*(F2426)-1)</f>
        <v/>
      </c>
      <c r="H2426" s="1" t="str">
        <f>IF(Table1[[#This Row],[Column1]]="","",VLOOKUP(A2426,COPOMs!B:H,7)+prêmio_de_risco)</f>
        <v/>
      </c>
      <c r="I2426" s="3" t="str">
        <f>IF(Table1[[#This Row],[Tesouro Selic: Cenário 2]]="","",(H2426+1)^(1/252))</f>
        <v/>
      </c>
      <c r="J2426" s="2" t="str">
        <f>IF(Table1[[#This Row],[Column6]]="","",(1+J2425)*(I2426)-1)</f>
        <v/>
      </c>
      <c r="K2426" s="1" t="str">
        <f>IF(Table1[[#This Row],[Column1]]="","",VLOOKUP(A2426,COPOMs!B:K,10)+prêmio_de_risco)</f>
        <v/>
      </c>
      <c r="L2426" s="3" t="str">
        <f>IF(Table1[[#This Row],[Tesouro Selic: Cenário 3]]="","",(K2426+1)^(1/252))</f>
        <v/>
      </c>
      <c r="M2426" s="2" t="str">
        <f>IF(Table1[[#This Row],[Column8]]="","",(1+M2425)*(L2426)-1)</f>
        <v/>
      </c>
    </row>
    <row r="2427" spans="1:13" x14ac:dyDescent="0.25">
      <c r="A2427" s="15" t="str">
        <f t="shared" si="74"/>
        <v/>
      </c>
      <c r="B2427" s="25" t="str">
        <f t="shared" si="75"/>
        <v/>
      </c>
      <c r="C2427" s="3" t="str">
        <f>IF(Table1[[#This Row],[Tesouro Prefixado]]="","",(B2427+1)^(1/252))</f>
        <v/>
      </c>
      <c r="D2427" s="2" t="str">
        <f>IF(Table1[[#This Row],[Column2]]="","",(1+D2426)*(C2427)-1)</f>
        <v/>
      </c>
      <c r="E2427" s="1" t="str">
        <f>IF(Table1[[#This Row],[Column1]]="","",VLOOKUP(A2427,COPOMs!B:E,4)+prêmio_de_risco)</f>
        <v/>
      </c>
      <c r="F2427" s="3" t="str">
        <f>IF(Table1[[#This Row],[Tesouro Selic: Cenário 1]]="","",(E2427+1)^(1/252))</f>
        <v/>
      </c>
      <c r="G2427" s="2" t="str">
        <f>IF(Table1[[#This Row],[Column4]]="","",(1+G2426)*(F2427)-1)</f>
        <v/>
      </c>
      <c r="H2427" s="1" t="str">
        <f>IF(Table1[[#This Row],[Column1]]="","",VLOOKUP(A2427,COPOMs!B:H,7)+prêmio_de_risco)</f>
        <v/>
      </c>
      <c r="I2427" s="3" t="str">
        <f>IF(Table1[[#This Row],[Tesouro Selic: Cenário 2]]="","",(H2427+1)^(1/252))</f>
        <v/>
      </c>
      <c r="J2427" s="2" t="str">
        <f>IF(Table1[[#This Row],[Column6]]="","",(1+J2426)*(I2427)-1)</f>
        <v/>
      </c>
      <c r="K2427" s="1" t="str">
        <f>IF(Table1[[#This Row],[Column1]]="","",VLOOKUP(A2427,COPOMs!B:K,10)+prêmio_de_risco)</f>
        <v/>
      </c>
      <c r="L2427" s="3" t="str">
        <f>IF(Table1[[#This Row],[Tesouro Selic: Cenário 3]]="","",(K2427+1)^(1/252))</f>
        <v/>
      </c>
      <c r="M2427" s="2" t="str">
        <f>IF(Table1[[#This Row],[Column8]]="","",(1+M2426)*(L2427)-1)</f>
        <v/>
      </c>
    </row>
    <row r="2428" spans="1:13" x14ac:dyDescent="0.25">
      <c r="A2428" s="15" t="str">
        <f t="shared" si="74"/>
        <v/>
      </c>
      <c r="B2428" s="25" t="str">
        <f t="shared" si="75"/>
        <v/>
      </c>
      <c r="C2428" s="3" t="str">
        <f>IF(Table1[[#This Row],[Tesouro Prefixado]]="","",(B2428+1)^(1/252))</f>
        <v/>
      </c>
      <c r="D2428" s="2" t="str">
        <f>IF(Table1[[#This Row],[Column2]]="","",(1+D2427)*(C2428)-1)</f>
        <v/>
      </c>
      <c r="E2428" s="1" t="str">
        <f>IF(Table1[[#This Row],[Column1]]="","",VLOOKUP(A2428,COPOMs!B:E,4)+prêmio_de_risco)</f>
        <v/>
      </c>
      <c r="F2428" s="3" t="str">
        <f>IF(Table1[[#This Row],[Tesouro Selic: Cenário 1]]="","",(E2428+1)^(1/252))</f>
        <v/>
      </c>
      <c r="G2428" s="2" t="str">
        <f>IF(Table1[[#This Row],[Column4]]="","",(1+G2427)*(F2428)-1)</f>
        <v/>
      </c>
      <c r="H2428" s="1" t="str">
        <f>IF(Table1[[#This Row],[Column1]]="","",VLOOKUP(A2428,COPOMs!B:H,7)+prêmio_de_risco)</f>
        <v/>
      </c>
      <c r="I2428" s="3" t="str">
        <f>IF(Table1[[#This Row],[Tesouro Selic: Cenário 2]]="","",(H2428+1)^(1/252))</f>
        <v/>
      </c>
      <c r="J2428" s="2" t="str">
        <f>IF(Table1[[#This Row],[Column6]]="","",(1+J2427)*(I2428)-1)</f>
        <v/>
      </c>
      <c r="K2428" s="1" t="str">
        <f>IF(Table1[[#This Row],[Column1]]="","",VLOOKUP(A2428,COPOMs!B:K,10)+prêmio_de_risco)</f>
        <v/>
      </c>
      <c r="L2428" s="3" t="str">
        <f>IF(Table1[[#This Row],[Tesouro Selic: Cenário 3]]="","",(K2428+1)^(1/252))</f>
        <v/>
      </c>
      <c r="M2428" s="2" t="str">
        <f>IF(Table1[[#This Row],[Column8]]="","",(1+M2427)*(L2428)-1)</f>
        <v/>
      </c>
    </row>
    <row r="2429" spans="1:13" x14ac:dyDescent="0.25">
      <c r="A2429" s="15" t="str">
        <f t="shared" si="74"/>
        <v/>
      </c>
      <c r="B2429" s="25" t="str">
        <f t="shared" si="75"/>
        <v/>
      </c>
      <c r="C2429" s="3" t="str">
        <f>IF(Table1[[#This Row],[Tesouro Prefixado]]="","",(B2429+1)^(1/252))</f>
        <v/>
      </c>
      <c r="D2429" s="2" t="str">
        <f>IF(Table1[[#This Row],[Column2]]="","",(1+D2428)*(C2429)-1)</f>
        <v/>
      </c>
      <c r="E2429" s="1" t="str">
        <f>IF(Table1[[#This Row],[Column1]]="","",VLOOKUP(A2429,COPOMs!B:E,4)+prêmio_de_risco)</f>
        <v/>
      </c>
      <c r="F2429" s="3" t="str">
        <f>IF(Table1[[#This Row],[Tesouro Selic: Cenário 1]]="","",(E2429+1)^(1/252))</f>
        <v/>
      </c>
      <c r="G2429" s="2" t="str">
        <f>IF(Table1[[#This Row],[Column4]]="","",(1+G2428)*(F2429)-1)</f>
        <v/>
      </c>
      <c r="H2429" s="1" t="str">
        <f>IF(Table1[[#This Row],[Column1]]="","",VLOOKUP(A2429,COPOMs!B:H,7)+prêmio_de_risco)</f>
        <v/>
      </c>
      <c r="I2429" s="3" t="str">
        <f>IF(Table1[[#This Row],[Tesouro Selic: Cenário 2]]="","",(H2429+1)^(1/252))</f>
        <v/>
      </c>
      <c r="J2429" s="2" t="str">
        <f>IF(Table1[[#This Row],[Column6]]="","",(1+J2428)*(I2429)-1)</f>
        <v/>
      </c>
      <c r="K2429" s="1" t="str">
        <f>IF(Table1[[#This Row],[Column1]]="","",VLOOKUP(A2429,COPOMs!B:K,10)+prêmio_de_risco)</f>
        <v/>
      </c>
      <c r="L2429" s="3" t="str">
        <f>IF(Table1[[#This Row],[Tesouro Selic: Cenário 3]]="","",(K2429+1)^(1/252))</f>
        <v/>
      </c>
      <c r="M2429" s="2" t="str">
        <f>IF(Table1[[#This Row],[Column8]]="","",(1+M2428)*(L2429)-1)</f>
        <v/>
      </c>
    </row>
    <row r="2430" spans="1:13" x14ac:dyDescent="0.25">
      <c r="A2430" s="15" t="str">
        <f t="shared" si="74"/>
        <v/>
      </c>
      <c r="B2430" s="25" t="str">
        <f t="shared" si="75"/>
        <v/>
      </c>
      <c r="C2430" s="3" t="str">
        <f>IF(Table1[[#This Row],[Tesouro Prefixado]]="","",(B2430+1)^(1/252))</f>
        <v/>
      </c>
      <c r="D2430" s="2" t="str">
        <f>IF(Table1[[#This Row],[Column2]]="","",(1+D2429)*(C2430)-1)</f>
        <v/>
      </c>
      <c r="E2430" s="1" t="str">
        <f>IF(Table1[[#This Row],[Column1]]="","",VLOOKUP(A2430,COPOMs!B:E,4)+prêmio_de_risco)</f>
        <v/>
      </c>
      <c r="F2430" s="3" t="str">
        <f>IF(Table1[[#This Row],[Tesouro Selic: Cenário 1]]="","",(E2430+1)^(1/252))</f>
        <v/>
      </c>
      <c r="G2430" s="2" t="str">
        <f>IF(Table1[[#This Row],[Column4]]="","",(1+G2429)*(F2430)-1)</f>
        <v/>
      </c>
      <c r="H2430" s="1" t="str">
        <f>IF(Table1[[#This Row],[Column1]]="","",VLOOKUP(A2430,COPOMs!B:H,7)+prêmio_de_risco)</f>
        <v/>
      </c>
      <c r="I2430" s="3" t="str">
        <f>IF(Table1[[#This Row],[Tesouro Selic: Cenário 2]]="","",(H2430+1)^(1/252))</f>
        <v/>
      </c>
      <c r="J2430" s="2" t="str">
        <f>IF(Table1[[#This Row],[Column6]]="","",(1+J2429)*(I2430)-1)</f>
        <v/>
      </c>
      <c r="K2430" s="1" t="str">
        <f>IF(Table1[[#This Row],[Column1]]="","",VLOOKUP(A2430,COPOMs!B:K,10)+prêmio_de_risco)</f>
        <v/>
      </c>
      <c r="L2430" s="3" t="str">
        <f>IF(Table1[[#This Row],[Tesouro Selic: Cenário 3]]="","",(K2430+1)^(1/252))</f>
        <v/>
      </c>
      <c r="M2430" s="2" t="str">
        <f>IF(Table1[[#This Row],[Column8]]="","",(1+M2429)*(L2430)-1)</f>
        <v/>
      </c>
    </row>
    <row r="2431" spans="1:13" x14ac:dyDescent="0.25">
      <c r="A2431" s="15" t="str">
        <f t="shared" si="74"/>
        <v/>
      </c>
      <c r="B2431" s="25" t="str">
        <f t="shared" si="75"/>
        <v/>
      </c>
      <c r="C2431" s="3" t="str">
        <f>IF(Table1[[#This Row],[Tesouro Prefixado]]="","",(B2431+1)^(1/252))</f>
        <v/>
      </c>
      <c r="D2431" s="2" t="str">
        <f>IF(Table1[[#This Row],[Column2]]="","",(1+D2430)*(C2431)-1)</f>
        <v/>
      </c>
      <c r="E2431" s="1" t="str">
        <f>IF(Table1[[#This Row],[Column1]]="","",VLOOKUP(A2431,COPOMs!B:E,4)+prêmio_de_risco)</f>
        <v/>
      </c>
      <c r="F2431" s="3" t="str">
        <f>IF(Table1[[#This Row],[Tesouro Selic: Cenário 1]]="","",(E2431+1)^(1/252))</f>
        <v/>
      </c>
      <c r="G2431" s="2" t="str">
        <f>IF(Table1[[#This Row],[Column4]]="","",(1+G2430)*(F2431)-1)</f>
        <v/>
      </c>
      <c r="H2431" s="1" t="str">
        <f>IF(Table1[[#This Row],[Column1]]="","",VLOOKUP(A2431,COPOMs!B:H,7)+prêmio_de_risco)</f>
        <v/>
      </c>
      <c r="I2431" s="3" t="str">
        <f>IF(Table1[[#This Row],[Tesouro Selic: Cenário 2]]="","",(H2431+1)^(1/252))</f>
        <v/>
      </c>
      <c r="J2431" s="2" t="str">
        <f>IF(Table1[[#This Row],[Column6]]="","",(1+J2430)*(I2431)-1)</f>
        <v/>
      </c>
      <c r="K2431" s="1" t="str">
        <f>IF(Table1[[#This Row],[Column1]]="","",VLOOKUP(A2431,COPOMs!B:K,10)+prêmio_de_risco)</f>
        <v/>
      </c>
      <c r="L2431" s="3" t="str">
        <f>IF(Table1[[#This Row],[Tesouro Selic: Cenário 3]]="","",(K2431+1)^(1/252))</f>
        <v/>
      </c>
      <c r="M2431" s="2" t="str">
        <f>IF(Table1[[#This Row],[Column8]]="","",(1+M2430)*(L2431)-1)</f>
        <v/>
      </c>
    </row>
    <row r="2432" spans="1:13" x14ac:dyDescent="0.25">
      <c r="A2432" s="15" t="str">
        <f t="shared" si="74"/>
        <v/>
      </c>
      <c r="B2432" s="25" t="str">
        <f t="shared" si="75"/>
        <v/>
      </c>
      <c r="C2432" s="3" t="str">
        <f>IF(Table1[[#This Row],[Tesouro Prefixado]]="","",(B2432+1)^(1/252))</f>
        <v/>
      </c>
      <c r="D2432" s="2" t="str">
        <f>IF(Table1[[#This Row],[Column2]]="","",(1+D2431)*(C2432)-1)</f>
        <v/>
      </c>
      <c r="E2432" s="1" t="str">
        <f>IF(Table1[[#This Row],[Column1]]="","",VLOOKUP(A2432,COPOMs!B:E,4)+prêmio_de_risco)</f>
        <v/>
      </c>
      <c r="F2432" s="3" t="str">
        <f>IF(Table1[[#This Row],[Tesouro Selic: Cenário 1]]="","",(E2432+1)^(1/252))</f>
        <v/>
      </c>
      <c r="G2432" s="2" t="str">
        <f>IF(Table1[[#This Row],[Column4]]="","",(1+G2431)*(F2432)-1)</f>
        <v/>
      </c>
      <c r="H2432" s="1" t="str">
        <f>IF(Table1[[#This Row],[Column1]]="","",VLOOKUP(A2432,COPOMs!B:H,7)+prêmio_de_risco)</f>
        <v/>
      </c>
      <c r="I2432" s="3" t="str">
        <f>IF(Table1[[#This Row],[Tesouro Selic: Cenário 2]]="","",(H2432+1)^(1/252))</f>
        <v/>
      </c>
      <c r="J2432" s="2" t="str">
        <f>IF(Table1[[#This Row],[Column6]]="","",(1+J2431)*(I2432)-1)</f>
        <v/>
      </c>
      <c r="K2432" s="1" t="str">
        <f>IF(Table1[[#This Row],[Column1]]="","",VLOOKUP(A2432,COPOMs!B:K,10)+prêmio_de_risco)</f>
        <v/>
      </c>
      <c r="L2432" s="3" t="str">
        <f>IF(Table1[[#This Row],[Tesouro Selic: Cenário 3]]="","",(K2432+1)^(1/252))</f>
        <v/>
      </c>
      <c r="M2432" s="2" t="str">
        <f>IF(Table1[[#This Row],[Column8]]="","",(1+M2431)*(L2432)-1)</f>
        <v/>
      </c>
    </row>
    <row r="2433" spans="1:13" x14ac:dyDescent="0.25">
      <c r="A2433" s="15" t="str">
        <f t="shared" si="74"/>
        <v/>
      </c>
      <c r="B2433" s="25" t="str">
        <f t="shared" si="75"/>
        <v/>
      </c>
      <c r="C2433" s="3" t="str">
        <f>IF(Table1[[#This Row],[Tesouro Prefixado]]="","",(B2433+1)^(1/252))</f>
        <v/>
      </c>
      <c r="D2433" s="2" t="str">
        <f>IF(Table1[[#This Row],[Column2]]="","",(1+D2432)*(C2433)-1)</f>
        <v/>
      </c>
      <c r="E2433" s="1" t="str">
        <f>IF(Table1[[#This Row],[Column1]]="","",VLOOKUP(A2433,COPOMs!B:E,4)+prêmio_de_risco)</f>
        <v/>
      </c>
      <c r="F2433" s="3" t="str">
        <f>IF(Table1[[#This Row],[Tesouro Selic: Cenário 1]]="","",(E2433+1)^(1/252))</f>
        <v/>
      </c>
      <c r="G2433" s="2" t="str">
        <f>IF(Table1[[#This Row],[Column4]]="","",(1+G2432)*(F2433)-1)</f>
        <v/>
      </c>
      <c r="H2433" s="1" t="str">
        <f>IF(Table1[[#This Row],[Column1]]="","",VLOOKUP(A2433,COPOMs!B:H,7)+prêmio_de_risco)</f>
        <v/>
      </c>
      <c r="I2433" s="3" t="str">
        <f>IF(Table1[[#This Row],[Tesouro Selic: Cenário 2]]="","",(H2433+1)^(1/252))</f>
        <v/>
      </c>
      <c r="J2433" s="2" t="str">
        <f>IF(Table1[[#This Row],[Column6]]="","",(1+J2432)*(I2433)-1)</f>
        <v/>
      </c>
      <c r="K2433" s="1" t="str">
        <f>IF(Table1[[#This Row],[Column1]]="","",VLOOKUP(A2433,COPOMs!B:K,10)+prêmio_de_risco)</f>
        <v/>
      </c>
      <c r="L2433" s="3" t="str">
        <f>IF(Table1[[#This Row],[Tesouro Selic: Cenário 3]]="","",(K2433+1)^(1/252))</f>
        <v/>
      </c>
      <c r="M2433" s="2" t="str">
        <f>IF(Table1[[#This Row],[Column8]]="","",(1+M2432)*(L2433)-1)</f>
        <v/>
      </c>
    </row>
    <row r="2434" spans="1:13" x14ac:dyDescent="0.25">
      <c r="A2434" s="15" t="str">
        <f t="shared" si="74"/>
        <v/>
      </c>
      <c r="B2434" s="25" t="str">
        <f t="shared" si="75"/>
        <v/>
      </c>
      <c r="C2434" s="3" t="str">
        <f>IF(Table1[[#This Row],[Tesouro Prefixado]]="","",(B2434+1)^(1/252))</f>
        <v/>
      </c>
      <c r="D2434" s="2" t="str">
        <f>IF(Table1[[#This Row],[Column2]]="","",(1+D2433)*(C2434)-1)</f>
        <v/>
      </c>
      <c r="E2434" s="1" t="str">
        <f>IF(Table1[[#This Row],[Column1]]="","",VLOOKUP(A2434,COPOMs!B:E,4)+prêmio_de_risco)</f>
        <v/>
      </c>
      <c r="F2434" s="3" t="str">
        <f>IF(Table1[[#This Row],[Tesouro Selic: Cenário 1]]="","",(E2434+1)^(1/252))</f>
        <v/>
      </c>
      <c r="G2434" s="2" t="str">
        <f>IF(Table1[[#This Row],[Column4]]="","",(1+G2433)*(F2434)-1)</f>
        <v/>
      </c>
      <c r="H2434" s="1" t="str">
        <f>IF(Table1[[#This Row],[Column1]]="","",VLOOKUP(A2434,COPOMs!B:H,7)+prêmio_de_risco)</f>
        <v/>
      </c>
      <c r="I2434" s="3" t="str">
        <f>IF(Table1[[#This Row],[Tesouro Selic: Cenário 2]]="","",(H2434+1)^(1/252))</f>
        <v/>
      </c>
      <c r="J2434" s="2" t="str">
        <f>IF(Table1[[#This Row],[Column6]]="","",(1+J2433)*(I2434)-1)</f>
        <v/>
      </c>
      <c r="K2434" s="1" t="str">
        <f>IF(Table1[[#This Row],[Column1]]="","",VLOOKUP(A2434,COPOMs!B:K,10)+prêmio_de_risco)</f>
        <v/>
      </c>
      <c r="L2434" s="3" t="str">
        <f>IF(Table1[[#This Row],[Tesouro Selic: Cenário 3]]="","",(K2434+1)^(1/252))</f>
        <v/>
      </c>
      <c r="M2434" s="2" t="str">
        <f>IF(Table1[[#This Row],[Column8]]="","",(1+M2433)*(L2434)-1)</f>
        <v/>
      </c>
    </row>
    <row r="2435" spans="1:13" x14ac:dyDescent="0.25">
      <c r="A2435" s="15" t="str">
        <f t="shared" ref="A2435:A2498" si="76">IFERROR(IF(WORKDAY(A2434,1,feriados)&lt;=vencimento,WORKDAY(A2434,1,feriados),""),"")</f>
        <v/>
      </c>
      <c r="B2435" s="25" t="str">
        <f t="shared" ref="B2435:B2498" si="77">IF(A2435="","",taxa_pré)</f>
        <v/>
      </c>
      <c r="C2435" s="3" t="str">
        <f>IF(Table1[[#This Row],[Tesouro Prefixado]]="","",(B2435+1)^(1/252))</f>
        <v/>
      </c>
      <c r="D2435" s="2" t="str">
        <f>IF(Table1[[#This Row],[Column2]]="","",(1+D2434)*(C2435)-1)</f>
        <v/>
      </c>
      <c r="E2435" s="1" t="str">
        <f>IF(Table1[[#This Row],[Column1]]="","",VLOOKUP(A2435,COPOMs!B:E,4)+prêmio_de_risco)</f>
        <v/>
      </c>
      <c r="F2435" s="3" t="str">
        <f>IF(Table1[[#This Row],[Tesouro Selic: Cenário 1]]="","",(E2435+1)^(1/252))</f>
        <v/>
      </c>
      <c r="G2435" s="2" t="str">
        <f>IF(Table1[[#This Row],[Column4]]="","",(1+G2434)*(F2435)-1)</f>
        <v/>
      </c>
      <c r="H2435" s="1" t="str">
        <f>IF(Table1[[#This Row],[Column1]]="","",VLOOKUP(A2435,COPOMs!B:H,7)+prêmio_de_risco)</f>
        <v/>
      </c>
      <c r="I2435" s="3" t="str">
        <f>IF(Table1[[#This Row],[Tesouro Selic: Cenário 2]]="","",(H2435+1)^(1/252))</f>
        <v/>
      </c>
      <c r="J2435" s="2" t="str">
        <f>IF(Table1[[#This Row],[Column6]]="","",(1+J2434)*(I2435)-1)</f>
        <v/>
      </c>
      <c r="K2435" s="1" t="str">
        <f>IF(Table1[[#This Row],[Column1]]="","",VLOOKUP(A2435,COPOMs!B:K,10)+prêmio_de_risco)</f>
        <v/>
      </c>
      <c r="L2435" s="3" t="str">
        <f>IF(Table1[[#This Row],[Tesouro Selic: Cenário 3]]="","",(K2435+1)^(1/252))</f>
        <v/>
      </c>
      <c r="M2435" s="2" t="str">
        <f>IF(Table1[[#This Row],[Column8]]="","",(1+M2434)*(L2435)-1)</f>
        <v/>
      </c>
    </row>
    <row r="2436" spans="1:13" x14ac:dyDescent="0.25">
      <c r="A2436" s="15" t="str">
        <f t="shared" si="76"/>
        <v/>
      </c>
      <c r="B2436" s="25" t="str">
        <f t="shared" si="77"/>
        <v/>
      </c>
      <c r="C2436" s="3" t="str">
        <f>IF(Table1[[#This Row],[Tesouro Prefixado]]="","",(B2436+1)^(1/252))</f>
        <v/>
      </c>
      <c r="D2436" s="2" t="str">
        <f>IF(Table1[[#This Row],[Column2]]="","",(1+D2435)*(C2436)-1)</f>
        <v/>
      </c>
      <c r="E2436" s="1" t="str">
        <f>IF(Table1[[#This Row],[Column1]]="","",VLOOKUP(A2436,COPOMs!B:E,4)+prêmio_de_risco)</f>
        <v/>
      </c>
      <c r="F2436" s="3" t="str">
        <f>IF(Table1[[#This Row],[Tesouro Selic: Cenário 1]]="","",(E2436+1)^(1/252))</f>
        <v/>
      </c>
      <c r="G2436" s="2" t="str">
        <f>IF(Table1[[#This Row],[Column4]]="","",(1+G2435)*(F2436)-1)</f>
        <v/>
      </c>
      <c r="H2436" s="1" t="str">
        <f>IF(Table1[[#This Row],[Column1]]="","",VLOOKUP(A2436,COPOMs!B:H,7)+prêmio_de_risco)</f>
        <v/>
      </c>
      <c r="I2436" s="3" t="str">
        <f>IF(Table1[[#This Row],[Tesouro Selic: Cenário 2]]="","",(H2436+1)^(1/252))</f>
        <v/>
      </c>
      <c r="J2436" s="2" t="str">
        <f>IF(Table1[[#This Row],[Column6]]="","",(1+J2435)*(I2436)-1)</f>
        <v/>
      </c>
      <c r="K2436" s="1" t="str">
        <f>IF(Table1[[#This Row],[Column1]]="","",VLOOKUP(A2436,COPOMs!B:K,10)+prêmio_de_risco)</f>
        <v/>
      </c>
      <c r="L2436" s="3" t="str">
        <f>IF(Table1[[#This Row],[Tesouro Selic: Cenário 3]]="","",(K2436+1)^(1/252))</f>
        <v/>
      </c>
      <c r="M2436" s="2" t="str">
        <f>IF(Table1[[#This Row],[Column8]]="","",(1+M2435)*(L2436)-1)</f>
        <v/>
      </c>
    </row>
    <row r="2437" spans="1:13" x14ac:dyDescent="0.25">
      <c r="A2437" s="15" t="str">
        <f t="shared" si="76"/>
        <v/>
      </c>
      <c r="B2437" s="25" t="str">
        <f t="shared" si="77"/>
        <v/>
      </c>
      <c r="C2437" s="3" t="str">
        <f>IF(Table1[[#This Row],[Tesouro Prefixado]]="","",(B2437+1)^(1/252))</f>
        <v/>
      </c>
      <c r="D2437" s="2" t="str">
        <f>IF(Table1[[#This Row],[Column2]]="","",(1+D2436)*(C2437)-1)</f>
        <v/>
      </c>
      <c r="E2437" s="1" t="str">
        <f>IF(Table1[[#This Row],[Column1]]="","",VLOOKUP(A2437,COPOMs!B:E,4)+prêmio_de_risco)</f>
        <v/>
      </c>
      <c r="F2437" s="3" t="str">
        <f>IF(Table1[[#This Row],[Tesouro Selic: Cenário 1]]="","",(E2437+1)^(1/252))</f>
        <v/>
      </c>
      <c r="G2437" s="2" t="str">
        <f>IF(Table1[[#This Row],[Column4]]="","",(1+G2436)*(F2437)-1)</f>
        <v/>
      </c>
      <c r="H2437" s="1" t="str">
        <f>IF(Table1[[#This Row],[Column1]]="","",VLOOKUP(A2437,COPOMs!B:H,7)+prêmio_de_risco)</f>
        <v/>
      </c>
      <c r="I2437" s="3" t="str">
        <f>IF(Table1[[#This Row],[Tesouro Selic: Cenário 2]]="","",(H2437+1)^(1/252))</f>
        <v/>
      </c>
      <c r="J2437" s="2" t="str">
        <f>IF(Table1[[#This Row],[Column6]]="","",(1+J2436)*(I2437)-1)</f>
        <v/>
      </c>
      <c r="K2437" s="1" t="str">
        <f>IF(Table1[[#This Row],[Column1]]="","",VLOOKUP(A2437,COPOMs!B:K,10)+prêmio_de_risco)</f>
        <v/>
      </c>
      <c r="L2437" s="3" t="str">
        <f>IF(Table1[[#This Row],[Tesouro Selic: Cenário 3]]="","",(K2437+1)^(1/252))</f>
        <v/>
      </c>
      <c r="M2437" s="2" t="str">
        <f>IF(Table1[[#This Row],[Column8]]="","",(1+M2436)*(L2437)-1)</f>
        <v/>
      </c>
    </row>
    <row r="2438" spans="1:13" x14ac:dyDescent="0.25">
      <c r="A2438" s="15" t="str">
        <f t="shared" si="76"/>
        <v/>
      </c>
      <c r="B2438" s="25" t="str">
        <f t="shared" si="77"/>
        <v/>
      </c>
      <c r="C2438" s="3" t="str">
        <f>IF(Table1[[#This Row],[Tesouro Prefixado]]="","",(B2438+1)^(1/252))</f>
        <v/>
      </c>
      <c r="D2438" s="2" t="str">
        <f>IF(Table1[[#This Row],[Column2]]="","",(1+D2437)*(C2438)-1)</f>
        <v/>
      </c>
      <c r="E2438" s="1" t="str">
        <f>IF(Table1[[#This Row],[Column1]]="","",VLOOKUP(A2438,COPOMs!B:E,4)+prêmio_de_risco)</f>
        <v/>
      </c>
      <c r="F2438" s="3" t="str">
        <f>IF(Table1[[#This Row],[Tesouro Selic: Cenário 1]]="","",(E2438+1)^(1/252))</f>
        <v/>
      </c>
      <c r="G2438" s="2" t="str">
        <f>IF(Table1[[#This Row],[Column4]]="","",(1+G2437)*(F2438)-1)</f>
        <v/>
      </c>
      <c r="H2438" s="1" t="str">
        <f>IF(Table1[[#This Row],[Column1]]="","",VLOOKUP(A2438,COPOMs!B:H,7)+prêmio_de_risco)</f>
        <v/>
      </c>
      <c r="I2438" s="3" t="str">
        <f>IF(Table1[[#This Row],[Tesouro Selic: Cenário 2]]="","",(H2438+1)^(1/252))</f>
        <v/>
      </c>
      <c r="J2438" s="2" t="str">
        <f>IF(Table1[[#This Row],[Column6]]="","",(1+J2437)*(I2438)-1)</f>
        <v/>
      </c>
      <c r="K2438" s="1" t="str">
        <f>IF(Table1[[#This Row],[Column1]]="","",VLOOKUP(A2438,COPOMs!B:K,10)+prêmio_de_risco)</f>
        <v/>
      </c>
      <c r="L2438" s="3" t="str">
        <f>IF(Table1[[#This Row],[Tesouro Selic: Cenário 3]]="","",(K2438+1)^(1/252))</f>
        <v/>
      </c>
      <c r="M2438" s="2" t="str">
        <f>IF(Table1[[#This Row],[Column8]]="","",(1+M2437)*(L2438)-1)</f>
        <v/>
      </c>
    </row>
    <row r="2439" spans="1:13" x14ac:dyDescent="0.25">
      <c r="A2439" s="15" t="str">
        <f t="shared" si="76"/>
        <v/>
      </c>
      <c r="B2439" s="25" t="str">
        <f t="shared" si="77"/>
        <v/>
      </c>
      <c r="C2439" s="3" t="str">
        <f>IF(Table1[[#This Row],[Tesouro Prefixado]]="","",(B2439+1)^(1/252))</f>
        <v/>
      </c>
      <c r="D2439" s="2" t="str">
        <f>IF(Table1[[#This Row],[Column2]]="","",(1+D2438)*(C2439)-1)</f>
        <v/>
      </c>
      <c r="E2439" s="1" t="str">
        <f>IF(Table1[[#This Row],[Column1]]="","",VLOOKUP(A2439,COPOMs!B:E,4)+prêmio_de_risco)</f>
        <v/>
      </c>
      <c r="F2439" s="3" t="str">
        <f>IF(Table1[[#This Row],[Tesouro Selic: Cenário 1]]="","",(E2439+1)^(1/252))</f>
        <v/>
      </c>
      <c r="G2439" s="2" t="str">
        <f>IF(Table1[[#This Row],[Column4]]="","",(1+G2438)*(F2439)-1)</f>
        <v/>
      </c>
      <c r="H2439" s="1" t="str">
        <f>IF(Table1[[#This Row],[Column1]]="","",VLOOKUP(A2439,COPOMs!B:H,7)+prêmio_de_risco)</f>
        <v/>
      </c>
      <c r="I2439" s="3" t="str">
        <f>IF(Table1[[#This Row],[Tesouro Selic: Cenário 2]]="","",(H2439+1)^(1/252))</f>
        <v/>
      </c>
      <c r="J2439" s="2" t="str">
        <f>IF(Table1[[#This Row],[Column6]]="","",(1+J2438)*(I2439)-1)</f>
        <v/>
      </c>
      <c r="K2439" s="1" t="str">
        <f>IF(Table1[[#This Row],[Column1]]="","",VLOOKUP(A2439,COPOMs!B:K,10)+prêmio_de_risco)</f>
        <v/>
      </c>
      <c r="L2439" s="3" t="str">
        <f>IF(Table1[[#This Row],[Tesouro Selic: Cenário 3]]="","",(K2439+1)^(1/252))</f>
        <v/>
      </c>
      <c r="M2439" s="2" t="str">
        <f>IF(Table1[[#This Row],[Column8]]="","",(1+M2438)*(L2439)-1)</f>
        <v/>
      </c>
    </row>
    <row r="2440" spans="1:13" x14ac:dyDescent="0.25">
      <c r="A2440" s="15" t="str">
        <f t="shared" si="76"/>
        <v/>
      </c>
      <c r="B2440" s="25" t="str">
        <f t="shared" si="77"/>
        <v/>
      </c>
      <c r="C2440" s="3" t="str">
        <f>IF(Table1[[#This Row],[Tesouro Prefixado]]="","",(B2440+1)^(1/252))</f>
        <v/>
      </c>
      <c r="D2440" s="2" t="str">
        <f>IF(Table1[[#This Row],[Column2]]="","",(1+D2439)*(C2440)-1)</f>
        <v/>
      </c>
      <c r="E2440" s="1" t="str">
        <f>IF(Table1[[#This Row],[Column1]]="","",VLOOKUP(A2440,COPOMs!B:E,4)+prêmio_de_risco)</f>
        <v/>
      </c>
      <c r="F2440" s="3" t="str">
        <f>IF(Table1[[#This Row],[Tesouro Selic: Cenário 1]]="","",(E2440+1)^(1/252))</f>
        <v/>
      </c>
      <c r="G2440" s="2" t="str">
        <f>IF(Table1[[#This Row],[Column4]]="","",(1+G2439)*(F2440)-1)</f>
        <v/>
      </c>
      <c r="H2440" s="1" t="str">
        <f>IF(Table1[[#This Row],[Column1]]="","",VLOOKUP(A2440,COPOMs!B:H,7)+prêmio_de_risco)</f>
        <v/>
      </c>
      <c r="I2440" s="3" t="str">
        <f>IF(Table1[[#This Row],[Tesouro Selic: Cenário 2]]="","",(H2440+1)^(1/252))</f>
        <v/>
      </c>
      <c r="J2440" s="2" t="str">
        <f>IF(Table1[[#This Row],[Column6]]="","",(1+J2439)*(I2440)-1)</f>
        <v/>
      </c>
      <c r="K2440" s="1" t="str">
        <f>IF(Table1[[#This Row],[Column1]]="","",VLOOKUP(A2440,COPOMs!B:K,10)+prêmio_de_risco)</f>
        <v/>
      </c>
      <c r="L2440" s="3" t="str">
        <f>IF(Table1[[#This Row],[Tesouro Selic: Cenário 3]]="","",(K2440+1)^(1/252))</f>
        <v/>
      </c>
      <c r="M2440" s="2" t="str">
        <f>IF(Table1[[#This Row],[Column8]]="","",(1+M2439)*(L2440)-1)</f>
        <v/>
      </c>
    </row>
    <row r="2441" spans="1:13" x14ac:dyDescent="0.25">
      <c r="A2441" s="15" t="str">
        <f t="shared" si="76"/>
        <v/>
      </c>
      <c r="B2441" s="25" t="str">
        <f t="shared" si="77"/>
        <v/>
      </c>
      <c r="C2441" s="3" t="str">
        <f>IF(Table1[[#This Row],[Tesouro Prefixado]]="","",(B2441+1)^(1/252))</f>
        <v/>
      </c>
      <c r="D2441" s="2" t="str">
        <f>IF(Table1[[#This Row],[Column2]]="","",(1+D2440)*(C2441)-1)</f>
        <v/>
      </c>
      <c r="E2441" s="1" t="str">
        <f>IF(Table1[[#This Row],[Column1]]="","",VLOOKUP(A2441,COPOMs!B:E,4)+prêmio_de_risco)</f>
        <v/>
      </c>
      <c r="F2441" s="3" t="str">
        <f>IF(Table1[[#This Row],[Tesouro Selic: Cenário 1]]="","",(E2441+1)^(1/252))</f>
        <v/>
      </c>
      <c r="G2441" s="2" t="str">
        <f>IF(Table1[[#This Row],[Column4]]="","",(1+G2440)*(F2441)-1)</f>
        <v/>
      </c>
      <c r="H2441" s="1" t="str">
        <f>IF(Table1[[#This Row],[Column1]]="","",VLOOKUP(A2441,COPOMs!B:H,7)+prêmio_de_risco)</f>
        <v/>
      </c>
      <c r="I2441" s="3" t="str">
        <f>IF(Table1[[#This Row],[Tesouro Selic: Cenário 2]]="","",(H2441+1)^(1/252))</f>
        <v/>
      </c>
      <c r="J2441" s="2" t="str">
        <f>IF(Table1[[#This Row],[Column6]]="","",(1+J2440)*(I2441)-1)</f>
        <v/>
      </c>
      <c r="K2441" s="1" t="str">
        <f>IF(Table1[[#This Row],[Column1]]="","",VLOOKUP(A2441,COPOMs!B:K,10)+prêmio_de_risco)</f>
        <v/>
      </c>
      <c r="L2441" s="3" t="str">
        <f>IF(Table1[[#This Row],[Tesouro Selic: Cenário 3]]="","",(K2441+1)^(1/252))</f>
        <v/>
      </c>
      <c r="M2441" s="2" t="str">
        <f>IF(Table1[[#This Row],[Column8]]="","",(1+M2440)*(L2441)-1)</f>
        <v/>
      </c>
    </row>
    <row r="2442" spans="1:13" x14ac:dyDescent="0.25">
      <c r="A2442" s="15" t="str">
        <f t="shared" si="76"/>
        <v/>
      </c>
      <c r="B2442" s="25" t="str">
        <f t="shared" si="77"/>
        <v/>
      </c>
      <c r="C2442" s="3" t="str">
        <f>IF(Table1[[#This Row],[Tesouro Prefixado]]="","",(B2442+1)^(1/252))</f>
        <v/>
      </c>
      <c r="D2442" s="2" t="str">
        <f>IF(Table1[[#This Row],[Column2]]="","",(1+D2441)*(C2442)-1)</f>
        <v/>
      </c>
      <c r="E2442" s="1" t="str">
        <f>IF(Table1[[#This Row],[Column1]]="","",VLOOKUP(A2442,COPOMs!B:E,4)+prêmio_de_risco)</f>
        <v/>
      </c>
      <c r="F2442" s="3" t="str">
        <f>IF(Table1[[#This Row],[Tesouro Selic: Cenário 1]]="","",(E2442+1)^(1/252))</f>
        <v/>
      </c>
      <c r="G2442" s="2" t="str">
        <f>IF(Table1[[#This Row],[Column4]]="","",(1+G2441)*(F2442)-1)</f>
        <v/>
      </c>
      <c r="H2442" s="1" t="str">
        <f>IF(Table1[[#This Row],[Column1]]="","",VLOOKUP(A2442,COPOMs!B:H,7)+prêmio_de_risco)</f>
        <v/>
      </c>
      <c r="I2442" s="3" t="str">
        <f>IF(Table1[[#This Row],[Tesouro Selic: Cenário 2]]="","",(H2442+1)^(1/252))</f>
        <v/>
      </c>
      <c r="J2442" s="2" t="str">
        <f>IF(Table1[[#This Row],[Column6]]="","",(1+J2441)*(I2442)-1)</f>
        <v/>
      </c>
      <c r="K2442" s="1" t="str">
        <f>IF(Table1[[#This Row],[Column1]]="","",VLOOKUP(A2442,COPOMs!B:K,10)+prêmio_de_risco)</f>
        <v/>
      </c>
      <c r="L2442" s="3" t="str">
        <f>IF(Table1[[#This Row],[Tesouro Selic: Cenário 3]]="","",(K2442+1)^(1/252))</f>
        <v/>
      </c>
      <c r="M2442" s="2" t="str">
        <f>IF(Table1[[#This Row],[Column8]]="","",(1+M2441)*(L2442)-1)</f>
        <v/>
      </c>
    </row>
    <row r="2443" spans="1:13" x14ac:dyDescent="0.25">
      <c r="A2443" s="15" t="str">
        <f t="shared" si="76"/>
        <v/>
      </c>
      <c r="B2443" s="25" t="str">
        <f t="shared" si="77"/>
        <v/>
      </c>
      <c r="C2443" s="3" t="str">
        <f>IF(Table1[[#This Row],[Tesouro Prefixado]]="","",(B2443+1)^(1/252))</f>
        <v/>
      </c>
      <c r="D2443" s="2" t="str">
        <f>IF(Table1[[#This Row],[Column2]]="","",(1+D2442)*(C2443)-1)</f>
        <v/>
      </c>
      <c r="E2443" s="1" t="str">
        <f>IF(Table1[[#This Row],[Column1]]="","",VLOOKUP(A2443,COPOMs!B:E,4)+prêmio_de_risco)</f>
        <v/>
      </c>
      <c r="F2443" s="3" t="str">
        <f>IF(Table1[[#This Row],[Tesouro Selic: Cenário 1]]="","",(E2443+1)^(1/252))</f>
        <v/>
      </c>
      <c r="G2443" s="2" t="str">
        <f>IF(Table1[[#This Row],[Column4]]="","",(1+G2442)*(F2443)-1)</f>
        <v/>
      </c>
      <c r="H2443" s="1" t="str">
        <f>IF(Table1[[#This Row],[Column1]]="","",VLOOKUP(A2443,COPOMs!B:H,7)+prêmio_de_risco)</f>
        <v/>
      </c>
      <c r="I2443" s="3" t="str">
        <f>IF(Table1[[#This Row],[Tesouro Selic: Cenário 2]]="","",(H2443+1)^(1/252))</f>
        <v/>
      </c>
      <c r="J2443" s="2" t="str">
        <f>IF(Table1[[#This Row],[Column6]]="","",(1+J2442)*(I2443)-1)</f>
        <v/>
      </c>
      <c r="K2443" s="1" t="str">
        <f>IF(Table1[[#This Row],[Column1]]="","",VLOOKUP(A2443,COPOMs!B:K,10)+prêmio_de_risco)</f>
        <v/>
      </c>
      <c r="L2443" s="3" t="str">
        <f>IF(Table1[[#This Row],[Tesouro Selic: Cenário 3]]="","",(K2443+1)^(1/252))</f>
        <v/>
      </c>
      <c r="M2443" s="2" t="str">
        <f>IF(Table1[[#This Row],[Column8]]="","",(1+M2442)*(L2443)-1)</f>
        <v/>
      </c>
    </row>
    <row r="2444" spans="1:13" x14ac:dyDescent="0.25">
      <c r="A2444" s="15" t="str">
        <f t="shared" si="76"/>
        <v/>
      </c>
      <c r="B2444" s="25" t="str">
        <f t="shared" si="77"/>
        <v/>
      </c>
      <c r="C2444" s="3" t="str">
        <f>IF(Table1[[#This Row],[Tesouro Prefixado]]="","",(B2444+1)^(1/252))</f>
        <v/>
      </c>
      <c r="D2444" s="2" t="str">
        <f>IF(Table1[[#This Row],[Column2]]="","",(1+D2443)*(C2444)-1)</f>
        <v/>
      </c>
      <c r="E2444" s="1" t="str">
        <f>IF(Table1[[#This Row],[Column1]]="","",VLOOKUP(A2444,COPOMs!B:E,4)+prêmio_de_risco)</f>
        <v/>
      </c>
      <c r="F2444" s="3" t="str">
        <f>IF(Table1[[#This Row],[Tesouro Selic: Cenário 1]]="","",(E2444+1)^(1/252))</f>
        <v/>
      </c>
      <c r="G2444" s="2" t="str">
        <f>IF(Table1[[#This Row],[Column4]]="","",(1+G2443)*(F2444)-1)</f>
        <v/>
      </c>
      <c r="H2444" s="1" t="str">
        <f>IF(Table1[[#This Row],[Column1]]="","",VLOOKUP(A2444,COPOMs!B:H,7)+prêmio_de_risco)</f>
        <v/>
      </c>
      <c r="I2444" s="3" t="str">
        <f>IF(Table1[[#This Row],[Tesouro Selic: Cenário 2]]="","",(H2444+1)^(1/252))</f>
        <v/>
      </c>
      <c r="J2444" s="2" t="str">
        <f>IF(Table1[[#This Row],[Column6]]="","",(1+J2443)*(I2444)-1)</f>
        <v/>
      </c>
      <c r="K2444" s="1" t="str">
        <f>IF(Table1[[#This Row],[Column1]]="","",VLOOKUP(A2444,COPOMs!B:K,10)+prêmio_de_risco)</f>
        <v/>
      </c>
      <c r="L2444" s="3" t="str">
        <f>IF(Table1[[#This Row],[Tesouro Selic: Cenário 3]]="","",(K2444+1)^(1/252))</f>
        <v/>
      </c>
      <c r="M2444" s="2" t="str">
        <f>IF(Table1[[#This Row],[Column8]]="","",(1+M2443)*(L2444)-1)</f>
        <v/>
      </c>
    </row>
    <row r="2445" spans="1:13" x14ac:dyDescent="0.25">
      <c r="A2445" s="15" t="str">
        <f t="shared" si="76"/>
        <v/>
      </c>
      <c r="B2445" s="25" t="str">
        <f t="shared" si="77"/>
        <v/>
      </c>
      <c r="C2445" s="3" t="str">
        <f>IF(Table1[[#This Row],[Tesouro Prefixado]]="","",(B2445+1)^(1/252))</f>
        <v/>
      </c>
      <c r="D2445" s="2" t="str">
        <f>IF(Table1[[#This Row],[Column2]]="","",(1+D2444)*(C2445)-1)</f>
        <v/>
      </c>
      <c r="E2445" s="1" t="str">
        <f>IF(Table1[[#This Row],[Column1]]="","",VLOOKUP(A2445,COPOMs!B:E,4)+prêmio_de_risco)</f>
        <v/>
      </c>
      <c r="F2445" s="3" t="str">
        <f>IF(Table1[[#This Row],[Tesouro Selic: Cenário 1]]="","",(E2445+1)^(1/252))</f>
        <v/>
      </c>
      <c r="G2445" s="2" t="str">
        <f>IF(Table1[[#This Row],[Column4]]="","",(1+G2444)*(F2445)-1)</f>
        <v/>
      </c>
      <c r="H2445" s="1" t="str">
        <f>IF(Table1[[#This Row],[Column1]]="","",VLOOKUP(A2445,COPOMs!B:H,7)+prêmio_de_risco)</f>
        <v/>
      </c>
      <c r="I2445" s="3" t="str">
        <f>IF(Table1[[#This Row],[Tesouro Selic: Cenário 2]]="","",(H2445+1)^(1/252))</f>
        <v/>
      </c>
      <c r="J2445" s="2" t="str">
        <f>IF(Table1[[#This Row],[Column6]]="","",(1+J2444)*(I2445)-1)</f>
        <v/>
      </c>
      <c r="K2445" s="1" t="str">
        <f>IF(Table1[[#This Row],[Column1]]="","",VLOOKUP(A2445,COPOMs!B:K,10)+prêmio_de_risco)</f>
        <v/>
      </c>
      <c r="L2445" s="3" t="str">
        <f>IF(Table1[[#This Row],[Tesouro Selic: Cenário 3]]="","",(K2445+1)^(1/252))</f>
        <v/>
      </c>
      <c r="M2445" s="2" t="str">
        <f>IF(Table1[[#This Row],[Column8]]="","",(1+M2444)*(L2445)-1)</f>
        <v/>
      </c>
    </row>
    <row r="2446" spans="1:13" x14ac:dyDescent="0.25">
      <c r="A2446" s="15" t="str">
        <f t="shared" si="76"/>
        <v/>
      </c>
      <c r="B2446" s="25" t="str">
        <f t="shared" si="77"/>
        <v/>
      </c>
      <c r="C2446" s="3" t="str">
        <f>IF(Table1[[#This Row],[Tesouro Prefixado]]="","",(B2446+1)^(1/252))</f>
        <v/>
      </c>
      <c r="D2446" s="2" t="str">
        <f>IF(Table1[[#This Row],[Column2]]="","",(1+D2445)*(C2446)-1)</f>
        <v/>
      </c>
      <c r="E2446" s="1" t="str">
        <f>IF(Table1[[#This Row],[Column1]]="","",VLOOKUP(A2446,COPOMs!B:E,4)+prêmio_de_risco)</f>
        <v/>
      </c>
      <c r="F2446" s="3" t="str">
        <f>IF(Table1[[#This Row],[Tesouro Selic: Cenário 1]]="","",(E2446+1)^(1/252))</f>
        <v/>
      </c>
      <c r="G2446" s="2" t="str">
        <f>IF(Table1[[#This Row],[Column4]]="","",(1+G2445)*(F2446)-1)</f>
        <v/>
      </c>
      <c r="H2446" s="1" t="str">
        <f>IF(Table1[[#This Row],[Column1]]="","",VLOOKUP(A2446,COPOMs!B:H,7)+prêmio_de_risco)</f>
        <v/>
      </c>
      <c r="I2446" s="3" t="str">
        <f>IF(Table1[[#This Row],[Tesouro Selic: Cenário 2]]="","",(H2446+1)^(1/252))</f>
        <v/>
      </c>
      <c r="J2446" s="2" t="str">
        <f>IF(Table1[[#This Row],[Column6]]="","",(1+J2445)*(I2446)-1)</f>
        <v/>
      </c>
      <c r="K2446" s="1" t="str">
        <f>IF(Table1[[#This Row],[Column1]]="","",VLOOKUP(A2446,COPOMs!B:K,10)+prêmio_de_risco)</f>
        <v/>
      </c>
      <c r="L2446" s="3" t="str">
        <f>IF(Table1[[#This Row],[Tesouro Selic: Cenário 3]]="","",(K2446+1)^(1/252))</f>
        <v/>
      </c>
      <c r="M2446" s="2" t="str">
        <f>IF(Table1[[#This Row],[Column8]]="","",(1+M2445)*(L2446)-1)</f>
        <v/>
      </c>
    </row>
    <row r="2447" spans="1:13" x14ac:dyDescent="0.25">
      <c r="A2447" s="15" t="str">
        <f t="shared" si="76"/>
        <v/>
      </c>
      <c r="B2447" s="25" t="str">
        <f t="shared" si="77"/>
        <v/>
      </c>
      <c r="C2447" s="3" t="str">
        <f>IF(Table1[[#This Row],[Tesouro Prefixado]]="","",(B2447+1)^(1/252))</f>
        <v/>
      </c>
      <c r="D2447" s="2" t="str">
        <f>IF(Table1[[#This Row],[Column2]]="","",(1+D2446)*(C2447)-1)</f>
        <v/>
      </c>
      <c r="E2447" s="1" t="str">
        <f>IF(Table1[[#This Row],[Column1]]="","",VLOOKUP(A2447,COPOMs!B:E,4)+prêmio_de_risco)</f>
        <v/>
      </c>
      <c r="F2447" s="3" t="str">
        <f>IF(Table1[[#This Row],[Tesouro Selic: Cenário 1]]="","",(E2447+1)^(1/252))</f>
        <v/>
      </c>
      <c r="G2447" s="2" t="str">
        <f>IF(Table1[[#This Row],[Column4]]="","",(1+G2446)*(F2447)-1)</f>
        <v/>
      </c>
      <c r="H2447" s="1" t="str">
        <f>IF(Table1[[#This Row],[Column1]]="","",VLOOKUP(A2447,COPOMs!B:H,7)+prêmio_de_risco)</f>
        <v/>
      </c>
      <c r="I2447" s="3" t="str">
        <f>IF(Table1[[#This Row],[Tesouro Selic: Cenário 2]]="","",(H2447+1)^(1/252))</f>
        <v/>
      </c>
      <c r="J2447" s="2" t="str">
        <f>IF(Table1[[#This Row],[Column6]]="","",(1+J2446)*(I2447)-1)</f>
        <v/>
      </c>
      <c r="K2447" s="1" t="str">
        <f>IF(Table1[[#This Row],[Column1]]="","",VLOOKUP(A2447,COPOMs!B:K,10)+prêmio_de_risco)</f>
        <v/>
      </c>
      <c r="L2447" s="3" t="str">
        <f>IF(Table1[[#This Row],[Tesouro Selic: Cenário 3]]="","",(K2447+1)^(1/252))</f>
        <v/>
      </c>
      <c r="M2447" s="2" t="str">
        <f>IF(Table1[[#This Row],[Column8]]="","",(1+M2446)*(L2447)-1)</f>
        <v/>
      </c>
    </row>
    <row r="2448" spans="1:13" x14ac:dyDescent="0.25">
      <c r="A2448" s="15" t="str">
        <f t="shared" si="76"/>
        <v/>
      </c>
      <c r="B2448" s="25" t="str">
        <f t="shared" si="77"/>
        <v/>
      </c>
      <c r="C2448" s="3" t="str">
        <f>IF(Table1[[#This Row],[Tesouro Prefixado]]="","",(B2448+1)^(1/252))</f>
        <v/>
      </c>
      <c r="D2448" s="2" t="str">
        <f>IF(Table1[[#This Row],[Column2]]="","",(1+D2447)*(C2448)-1)</f>
        <v/>
      </c>
      <c r="E2448" s="1" t="str">
        <f>IF(Table1[[#This Row],[Column1]]="","",VLOOKUP(A2448,COPOMs!B:E,4)+prêmio_de_risco)</f>
        <v/>
      </c>
      <c r="F2448" s="3" t="str">
        <f>IF(Table1[[#This Row],[Tesouro Selic: Cenário 1]]="","",(E2448+1)^(1/252))</f>
        <v/>
      </c>
      <c r="G2448" s="2" t="str">
        <f>IF(Table1[[#This Row],[Column4]]="","",(1+G2447)*(F2448)-1)</f>
        <v/>
      </c>
      <c r="H2448" s="1" t="str">
        <f>IF(Table1[[#This Row],[Column1]]="","",VLOOKUP(A2448,COPOMs!B:H,7)+prêmio_de_risco)</f>
        <v/>
      </c>
      <c r="I2448" s="3" t="str">
        <f>IF(Table1[[#This Row],[Tesouro Selic: Cenário 2]]="","",(H2448+1)^(1/252))</f>
        <v/>
      </c>
      <c r="J2448" s="2" t="str">
        <f>IF(Table1[[#This Row],[Column6]]="","",(1+J2447)*(I2448)-1)</f>
        <v/>
      </c>
      <c r="K2448" s="1" t="str">
        <f>IF(Table1[[#This Row],[Column1]]="","",VLOOKUP(A2448,COPOMs!B:K,10)+prêmio_de_risco)</f>
        <v/>
      </c>
      <c r="L2448" s="3" t="str">
        <f>IF(Table1[[#This Row],[Tesouro Selic: Cenário 3]]="","",(K2448+1)^(1/252))</f>
        <v/>
      </c>
      <c r="M2448" s="2" t="str">
        <f>IF(Table1[[#This Row],[Column8]]="","",(1+M2447)*(L2448)-1)</f>
        <v/>
      </c>
    </row>
    <row r="2449" spans="1:13" x14ac:dyDescent="0.25">
      <c r="A2449" s="15" t="str">
        <f t="shared" si="76"/>
        <v/>
      </c>
      <c r="B2449" s="25" t="str">
        <f t="shared" si="77"/>
        <v/>
      </c>
      <c r="C2449" s="3" t="str">
        <f>IF(Table1[[#This Row],[Tesouro Prefixado]]="","",(B2449+1)^(1/252))</f>
        <v/>
      </c>
      <c r="D2449" s="2" t="str">
        <f>IF(Table1[[#This Row],[Column2]]="","",(1+D2448)*(C2449)-1)</f>
        <v/>
      </c>
      <c r="E2449" s="1" t="str">
        <f>IF(Table1[[#This Row],[Column1]]="","",VLOOKUP(A2449,COPOMs!B:E,4)+prêmio_de_risco)</f>
        <v/>
      </c>
      <c r="F2449" s="3" t="str">
        <f>IF(Table1[[#This Row],[Tesouro Selic: Cenário 1]]="","",(E2449+1)^(1/252))</f>
        <v/>
      </c>
      <c r="G2449" s="2" t="str">
        <f>IF(Table1[[#This Row],[Column4]]="","",(1+G2448)*(F2449)-1)</f>
        <v/>
      </c>
      <c r="H2449" s="1" t="str">
        <f>IF(Table1[[#This Row],[Column1]]="","",VLOOKUP(A2449,COPOMs!B:H,7)+prêmio_de_risco)</f>
        <v/>
      </c>
      <c r="I2449" s="3" t="str">
        <f>IF(Table1[[#This Row],[Tesouro Selic: Cenário 2]]="","",(H2449+1)^(1/252))</f>
        <v/>
      </c>
      <c r="J2449" s="2" t="str">
        <f>IF(Table1[[#This Row],[Column6]]="","",(1+J2448)*(I2449)-1)</f>
        <v/>
      </c>
      <c r="K2449" s="1" t="str">
        <f>IF(Table1[[#This Row],[Column1]]="","",VLOOKUP(A2449,COPOMs!B:K,10)+prêmio_de_risco)</f>
        <v/>
      </c>
      <c r="L2449" s="3" t="str">
        <f>IF(Table1[[#This Row],[Tesouro Selic: Cenário 3]]="","",(K2449+1)^(1/252))</f>
        <v/>
      </c>
      <c r="M2449" s="2" t="str">
        <f>IF(Table1[[#This Row],[Column8]]="","",(1+M2448)*(L2449)-1)</f>
        <v/>
      </c>
    </row>
    <row r="2450" spans="1:13" x14ac:dyDescent="0.25">
      <c r="A2450" s="15" t="str">
        <f t="shared" si="76"/>
        <v/>
      </c>
      <c r="B2450" s="25" t="str">
        <f t="shared" si="77"/>
        <v/>
      </c>
      <c r="C2450" s="3" t="str">
        <f>IF(Table1[[#This Row],[Tesouro Prefixado]]="","",(B2450+1)^(1/252))</f>
        <v/>
      </c>
      <c r="D2450" s="2" t="str">
        <f>IF(Table1[[#This Row],[Column2]]="","",(1+D2449)*(C2450)-1)</f>
        <v/>
      </c>
      <c r="E2450" s="1" t="str">
        <f>IF(Table1[[#This Row],[Column1]]="","",VLOOKUP(A2450,COPOMs!B:E,4)+prêmio_de_risco)</f>
        <v/>
      </c>
      <c r="F2450" s="3" t="str">
        <f>IF(Table1[[#This Row],[Tesouro Selic: Cenário 1]]="","",(E2450+1)^(1/252))</f>
        <v/>
      </c>
      <c r="G2450" s="2" t="str">
        <f>IF(Table1[[#This Row],[Column4]]="","",(1+G2449)*(F2450)-1)</f>
        <v/>
      </c>
      <c r="H2450" s="1" t="str">
        <f>IF(Table1[[#This Row],[Column1]]="","",VLOOKUP(A2450,COPOMs!B:H,7)+prêmio_de_risco)</f>
        <v/>
      </c>
      <c r="I2450" s="3" t="str">
        <f>IF(Table1[[#This Row],[Tesouro Selic: Cenário 2]]="","",(H2450+1)^(1/252))</f>
        <v/>
      </c>
      <c r="J2450" s="2" t="str">
        <f>IF(Table1[[#This Row],[Column6]]="","",(1+J2449)*(I2450)-1)</f>
        <v/>
      </c>
      <c r="K2450" s="1" t="str">
        <f>IF(Table1[[#This Row],[Column1]]="","",VLOOKUP(A2450,COPOMs!B:K,10)+prêmio_de_risco)</f>
        <v/>
      </c>
      <c r="L2450" s="3" t="str">
        <f>IF(Table1[[#This Row],[Tesouro Selic: Cenário 3]]="","",(K2450+1)^(1/252))</f>
        <v/>
      </c>
      <c r="M2450" s="2" t="str">
        <f>IF(Table1[[#This Row],[Column8]]="","",(1+M2449)*(L2450)-1)</f>
        <v/>
      </c>
    </row>
    <row r="2451" spans="1:13" x14ac:dyDescent="0.25">
      <c r="A2451" s="15" t="str">
        <f t="shared" si="76"/>
        <v/>
      </c>
      <c r="B2451" s="25" t="str">
        <f t="shared" si="77"/>
        <v/>
      </c>
      <c r="C2451" s="3" t="str">
        <f>IF(Table1[[#This Row],[Tesouro Prefixado]]="","",(B2451+1)^(1/252))</f>
        <v/>
      </c>
      <c r="D2451" s="2" t="str">
        <f>IF(Table1[[#This Row],[Column2]]="","",(1+D2450)*(C2451)-1)</f>
        <v/>
      </c>
      <c r="E2451" s="1" t="str">
        <f>IF(Table1[[#This Row],[Column1]]="","",VLOOKUP(A2451,COPOMs!B:E,4)+prêmio_de_risco)</f>
        <v/>
      </c>
      <c r="F2451" s="3" t="str">
        <f>IF(Table1[[#This Row],[Tesouro Selic: Cenário 1]]="","",(E2451+1)^(1/252))</f>
        <v/>
      </c>
      <c r="G2451" s="2" t="str">
        <f>IF(Table1[[#This Row],[Column4]]="","",(1+G2450)*(F2451)-1)</f>
        <v/>
      </c>
      <c r="H2451" s="1" t="str">
        <f>IF(Table1[[#This Row],[Column1]]="","",VLOOKUP(A2451,COPOMs!B:H,7)+prêmio_de_risco)</f>
        <v/>
      </c>
      <c r="I2451" s="3" t="str">
        <f>IF(Table1[[#This Row],[Tesouro Selic: Cenário 2]]="","",(H2451+1)^(1/252))</f>
        <v/>
      </c>
      <c r="J2451" s="2" t="str">
        <f>IF(Table1[[#This Row],[Column6]]="","",(1+J2450)*(I2451)-1)</f>
        <v/>
      </c>
      <c r="K2451" s="1" t="str">
        <f>IF(Table1[[#This Row],[Column1]]="","",VLOOKUP(A2451,COPOMs!B:K,10)+prêmio_de_risco)</f>
        <v/>
      </c>
      <c r="L2451" s="3" t="str">
        <f>IF(Table1[[#This Row],[Tesouro Selic: Cenário 3]]="","",(K2451+1)^(1/252))</f>
        <v/>
      </c>
      <c r="M2451" s="2" t="str">
        <f>IF(Table1[[#This Row],[Column8]]="","",(1+M2450)*(L2451)-1)</f>
        <v/>
      </c>
    </row>
    <row r="2452" spans="1:13" x14ac:dyDescent="0.25">
      <c r="A2452" s="15" t="str">
        <f t="shared" si="76"/>
        <v/>
      </c>
      <c r="B2452" s="25" t="str">
        <f t="shared" si="77"/>
        <v/>
      </c>
      <c r="C2452" s="3" t="str">
        <f>IF(Table1[[#This Row],[Tesouro Prefixado]]="","",(B2452+1)^(1/252))</f>
        <v/>
      </c>
      <c r="D2452" s="2" t="str">
        <f>IF(Table1[[#This Row],[Column2]]="","",(1+D2451)*(C2452)-1)</f>
        <v/>
      </c>
      <c r="E2452" s="1" t="str">
        <f>IF(Table1[[#This Row],[Column1]]="","",VLOOKUP(A2452,COPOMs!B:E,4)+prêmio_de_risco)</f>
        <v/>
      </c>
      <c r="F2452" s="3" t="str">
        <f>IF(Table1[[#This Row],[Tesouro Selic: Cenário 1]]="","",(E2452+1)^(1/252))</f>
        <v/>
      </c>
      <c r="G2452" s="2" t="str">
        <f>IF(Table1[[#This Row],[Column4]]="","",(1+G2451)*(F2452)-1)</f>
        <v/>
      </c>
      <c r="H2452" s="1" t="str">
        <f>IF(Table1[[#This Row],[Column1]]="","",VLOOKUP(A2452,COPOMs!B:H,7)+prêmio_de_risco)</f>
        <v/>
      </c>
      <c r="I2452" s="3" t="str">
        <f>IF(Table1[[#This Row],[Tesouro Selic: Cenário 2]]="","",(H2452+1)^(1/252))</f>
        <v/>
      </c>
      <c r="J2452" s="2" t="str">
        <f>IF(Table1[[#This Row],[Column6]]="","",(1+J2451)*(I2452)-1)</f>
        <v/>
      </c>
      <c r="K2452" s="1" t="str">
        <f>IF(Table1[[#This Row],[Column1]]="","",VLOOKUP(A2452,COPOMs!B:K,10)+prêmio_de_risco)</f>
        <v/>
      </c>
      <c r="L2452" s="3" t="str">
        <f>IF(Table1[[#This Row],[Tesouro Selic: Cenário 3]]="","",(K2452+1)^(1/252))</f>
        <v/>
      </c>
      <c r="M2452" s="2" t="str">
        <f>IF(Table1[[#This Row],[Column8]]="","",(1+M2451)*(L2452)-1)</f>
        <v/>
      </c>
    </row>
    <row r="2453" spans="1:13" x14ac:dyDescent="0.25">
      <c r="A2453" s="15" t="str">
        <f t="shared" si="76"/>
        <v/>
      </c>
      <c r="B2453" s="25" t="str">
        <f t="shared" si="77"/>
        <v/>
      </c>
      <c r="C2453" s="3" t="str">
        <f>IF(Table1[[#This Row],[Tesouro Prefixado]]="","",(B2453+1)^(1/252))</f>
        <v/>
      </c>
      <c r="D2453" s="2" t="str">
        <f>IF(Table1[[#This Row],[Column2]]="","",(1+D2452)*(C2453)-1)</f>
        <v/>
      </c>
      <c r="E2453" s="1" t="str">
        <f>IF(Table1[[#This Row],[Column1]]="","",VLOOKUP(A2453,COPOMs!B:E,4)+prêmio_de_risco)</f>
        <v/>
      </c>
      <c r="F2453" s="3" t="str">
        <f>IF(Table1[[#This Row],[Tesouro Selic: Cenário 1]]="","",(E2453+1)^(1/252))</f>
        <v/>
      </c>
      <c r="G2453" s="2" t="str">
        <f>IF(Table1[[#This Row],[Column4]]="","",(1+G2452)*(F2453)-1)</f>
        <v/>
      </c>
      <c r="H2453" s="1" t="str">
        <f>IF(Table1[[#This Row],[Column1]]="","",VLOOKUP(A2453,COPOMs!B:H,7)+prêmio_de_risco)</f>
        <v/>
      </c>
      <c r="I2453" s="3" t="str">
        <f>IF(Table1[[#This Row],[Tesouro Selic: Cenário 2]]="","",(H2453+1)^(1/252))</f>
        <v/>
      </c>
      <c r="J2453" s="2" t="str">
        <f>IF(Table1[[#This Row],[Column6]]="","",(1+J2452)*(I2453)-1)</f>
        <v/>
      </c>
      <c r="K2453" s="1" t="str">
        <f>IF(Table1[[#This Row],[Column1]]="","",VLOOKUP(A2453,COPOMs!B:K,10)+prêmio_de_risco)</f>
        <v/>
      </c>
      <c r="L2453" s="3" t="str">
        <f>IF(Table1[[#This Row],[Tesouro Selic: Cenário 3]]="","",(K2453+1)^(1/252))</f>
        <v/>
      </c>
      <c r="M2453" s="2" t="str">
        <f>IF(Table1[[#This Row],[Column8]]="","",(1+M2452)*(L2453)-1)</f>
        <v/>
      </c>
    </row>
    <row r="2454" spans="1:13" x14ac:dyDescent="0.25">
      <c r="A2454" s="15" t="str">
        <f t="shared" si="76"/>
        <v/>
      </c>
      <c r="B2454" s="25" t="str">
        <f t="shared" si="77"/>
        <v/>
      </c>
      <c r="C2454" s="3" t="str">
        <f>IF(Table1[[#This Row],[Tesouro Prefixado]]="","",(B2454+1)^(1/252))</f>
        <v/>
      </c>
      <c r="D2454" s="2" t="str">
        <f>IF(Table1[[#This Row],[Column2]]="","",(1+D2453)*(C2454)-1)</f>
        <v/>
      </c>
      <c r="E2454" s="1" t="str">
        <f>IF(Table1[[#This Row],[Column1]]="","",VLOOKUP(A2454,COPOMs!B:E,4)+prêmio_de_risco)</f>
        <v/>
      </c>
      <c r="F2454" s="3" t="str">
        <f>IF(Table1[[#This Row],[Tesouro Selic: Cenário 1]]="","",(E2454+1)^(1/252))</f>
        <v/>
      </c>
      <c r="G2454" s="2" t="str">
        <f>IF(Table1[[#This Row],[Column4]]="","",(1+G2453)*(F2454)-1)</f>
        <v/>
      </c>
      <c r="H2454" s="1" t="str">
        <f>IF(Table1[[#This Row],[Column1]]="","",VLOOKUP(A2454,COPOMs!B:H,7)+prêmio_de_risco)</f>
        <v/>
      </c>
      <c r="I2454" s="3" t="str">
        <f>IF(Table1[[#This Row],[Tesouro Selic: Cenário 2]]="","",(H2454+1)^(1/252))</f>
        <v/>
      </c>
      <c r="J2454" s="2" t="str">
        <f>IF(Table1[[#This Row],[Column6]]="","",(1+J2453)*(I2454)-1)</f>
        <v/>
      </c>
      <c r="K2454" s="1" t="str">
        <f>IF(Table1[[#This Row],[Column1]]="","",VLOOKUP(A2454,COPOMs!B:K,10)+prêmio_de_risco)</f>
        <v/>
      </c>
      <c r="L2454" s="3" t="str">
        <f>IF(Table1[[#This Row],[Tesouro Selic: Cenário 3]]="","",(K2454+1)^(1/252))</f>
        <v/>
      </c>
      <c r="M2454" s="2" t="str">
        <f>IF(Table1[[#This Row],[Column8]]="","",(1+M2453)*(L2454)-1)</f>
        <v/>
      </c>
    </row>
    <row r="2455" spans="1:13" x14ac:dyDescent="0.25">
      <c r="A2455" s="15" t="str">
        <f t="shared" si="76"/>
        <v/>
      </c>
      <c r="B2455" s="25" t="str">
        <f t="shared" si="77"/>
        <v/>
      </c>
      <c r="C2455" s="3" t="str">
        <f>IF(Table1[[#This Row],[Tesouro Prefixado]]="","",(B2455+1)^(1/252))</f>
        <v/>
      </c>
      <c r="D2455" s="2" t="str">
        <f>IF(Table1[[#This Row],[Column2]]="","",(1+D2454)*(C2455)-1)</f>
        <v/>
      </c>
      <c r="E2455" s="1" t="str">
        <f>IF(Table1[[#This Row],[Column1]]="","",VLOOKUP(A2455,COPOMs!B:E,4)+prêmio_de_risco)</f>
        <v/>
      </c>
      <c r="F2455" s="3" t="str">
        <f>IF(Table1[[#This Row],[Tesouro Selic: Cenário 1]]="","",(E2455+1)^(1/252))</f>
        <v/>
      </c>
      <c r="G2455" s="2" t="str">
        <f>IF(Table1[[#This Row],[Column4]]="","",(1+G2454)*(F2455)-1)</f>
        <v/>
      </c>
      <c r="H2455" s="1" t="str">
        <f>IF(Table1[[#This Row],[Column1]]="","",VLOOKUP(A2455,COPOMs!B:H,7)+prêmio_de_risco)</f>
        <v/>
      </c>
      <c r="I2455" s="3" t="str">
        <f>IF(Table1[[#This Row],[Tesouro Selic: Cenário 2]]="","",(H2455+1)^(1/252))</f>
        <v/>
      </c>
      <c r="J2455" s="2" t="str">
        <f>IF(Table1[[#This Row],[Column6]]="","",(1+J2454)*(I2455)-1)</f>
        <v/>
      </c>
      <c r="K2455" s="1" t="str">
        <f>IF(Table1[[#This Row],[Column1]]="","",VLOOKUP(A2455,COPOMs!B:K,10)+prêmio_de_risco)</f>
        <v/>
      </c>
      <c r="L2455" s="3" t="str">
        <f>IF(Table1[[#This Row],[Tesouro Selic: Cenário 3]]="","",(K2455+1)^(1/252))</f>
        <v/>
      </c>
      <c r="M2455" s="2" t="str">
        <f>IF(Table1[[#This Row],[Column8]]="","",(1+M2454)*(L2455)-1)</f>
        <v/>
      </c>
    </row>
    <row r="2456" spans="1:13" x14ac:dyDescent="0.25">
      <c r="A2456" s="15" t="str">
        <f t="shared" si="76"/>
        <v/>
      </c>
      <c r="B2456" s="25" t="str">
        <f t="shared" si="77"/>
        <v/>
      </c>
      <c r="C2456" s="3" t="str">
        <f>IF(Table1[[#This Row],[Tesouro Prefixado]]="","",(B2456+1)^(1/252))</f>
        <v/>
      </c>
      <c r="D2456" s="2" t="str">
        <f>IF(Table1[[#This Row],[Column2]]="","",(1+D2455)*(C2456)-1)</f>
        <v/>
      </c>
      <c r="E2456" s="1" t="str">
        <f>IF(Table1[[#This Row],[Column1]]="","",VLOOKUP(A2456,COPOMs!B:E,4)+prêmio_de_risco)</f>
        <v/>
      </c>
      <c r="F2456" s="3" t="str">
        <f>IF(Table1[[#This Row],[Tesouro Selic: Cenário 1]]="","",(E2456+1)^(1/252))</f>
        <v/>
      </c>
      <c r="G2456" s="2" t="str">
        <f>IF(Table1[[#This Row],[Column4]]="","",(1+G2455)*(F2456)-1)</f>
        <v/>
      </c>
      <c r="H2456" s="1" t="str">
        <f>IF(Table1[[#This Row],[Column1]]="","",VLOOKUP(A2456,COPOMs!B:H,7)+prêmio_de_risco)</f>
        <v/>
      </c>
      <c r="I2456" s="3" t="str">
        <f>IF(Table1[[#This Row],[Tesouro Selic: Cenário 2]]="","",(H2456+1)^(1/252))</f>
        <v/>
      </c>
      <c r="J2456" s="2" t="str">
        <f>IF(Table1[[#This Row],[Column6]]="","",(1+J2455)*(I2456)-1)</f>
        <v/>
      </c>
      <c r="K2456" s="1" t="str">
        <f>IF(Table1[[#This Row],[Column1]]="","",VLOOKUP(A2456,COPOMs!B:K,10)+prêmio_de_risco)</f>
        <v/>
      </c>
      <c r="L2456" s="3" t="str">
        <f>IF(Table1[[#This Row],[Tesouro Selic: Cenário 3]]="","",(K2456+1)^(1/252))</f>
        <v/>
      </c>
      <c r="M2456" s="2" t="str">
        <f>IF(Table1[[#This Row],[Column8]]="","",(1+M2455)*(L2456)-1)</f>
        <v/>
      </c>
    </row>
    <row r="2457" spans="1:13" x14ac:dyDescent="0.25">
      <c r="A2457" s="15" t="str">
        <f t="shared" si="76"/>
        <v/>
      </c>
      <c r="B2457" s="25" t="str">
        <f t="shared" si="77"/>
        <v/>
      </c>
      <c r="C2457" s="3" t="str">
        <f>IF(Table1[[#This Row],[Tesouro Prefixado]]="","",(B2457+1)^(1/252))</f>
        <v/>
      </c>
      <c r="D2457" s="2" t="str">
        <f>IF(Table1[[#This Row],[Column2]]="","",(1+D2456)*(C2457)-1)</f>
        <v/>
      </c>
      <c r="E2457" s="1" t="str">
        <f>IF(Table1[[#This Row],[Column1]]="","",VLOOKUP(A2457,COPOMs!B:E,4)+prêmio_de_risco)</f>
        <v/>
      </c>
      <c r="F2457" s="3" t="str">
        <f>IF(Table1[[#This Row],[Tesouro Selic: Cenário 1]]="","",(E2457+1)^(1/252))</f>
        <v/>
      </c>
      <c r="G2457" s="2" t="str">
        <f>IF(Table1[[#This Row],[Column4]]="","",(1+G2456)*(F2457)-1)</f>
        <v/>
      </c>
      <c r="H2457" s="1" t="str">
        <f>IF(Table1[[#This Row],[Column1]]="","",VLOOKUP(A2457,COPOMs!B:H,7)+prêmio_de_risco)</f>
        <v/>
      </c>
      <c r="I2457" s="3" t="str">
        <f>IF(Table1[[#This Row],[Tesouro Selic: Cenário 2]]="","",(H2457+1)^(1/252))</f>
        <v/>
      </c>
      <c r="J2457" s="2" t="str">
        <f>IF(Table1[[#This Row],[Column6]]="","",(1+J2456)*(I2457)-1)</f>
        <v/>
      </c>
      <c r="K2457" s="1" t="str">
        <f>IF(Table1[[#This Row],[Column1]]="","",VLOOKUP(A2457,COPOMs!B:K,10)+prêmio_de_risco)</f>
        <v/>
      </c>
      <c r="L2457" s="3" t="str">
        <f>IF(Table1[[#This Row],[Tesouro Selic: Cenário 3]]="","",(K2457+1)^(1/252))</f>
        <v/>
      </c>
      <c r="M2457" s="2" t="str">
        <f>IF(Table1[[#This Row],[Column8]]="","",(1+M2456)*(L2457)-1)</f>
        <v/>
      </c>
    </row>
    <row r="2458" spans="1:13" x14ac:dyDescent="0.25">
      <c r="A2458" s="15" t="str">
        <f t="shared" si="76"/>
        <v/>
      </c>
      <c r="B2458" s="25" t="str">
        <f t="shared" si="77"/>
        <v/>
      </c>
      <c r="C2458" s="3" t="str">
        <f>IF(Table1[[#This Row],[Tesouro Prefixado]]="","",(B2458+1)^(1/252))</f>
        <v/>
      </c>
      <c r="D2458" s="2" t="str">
        <f>IF(Table1[[#This Row],[Column2]]="","",(1+D2457)*(C2458)-1)</f>
        <v/>
      </c>
      <c r="E2458" s="1" t="str">
        <f>IF(Table1[[#This Row],[Column1]]="","",VLOOKUP(A2458,COPOMs!B:E,4)+prêmio_de_risco)</f>
        <v/>
      </c>
      <c r="F2458" s="3" t="str">
        <f>IF(Table1[[#This Row],[Tesouro Selic: Cenário 1]]="","",(E2458+1)^(1/252))</f>
        <v/>
      </c>
      <c r="G2458" s="2" t="str">
        <f>IF(Table1[[#This Row],[Column4]]="","",(1+G2457)*(F2458)-1)</f>
        <v/>
      </c>
      <c r="H2458" s="1" t="str">
        <f>IF(Table1[[#This Row],[Column1]]="","",VLOOKUP(A2458,COPOMs!B:H,7)+prêmio_de_risco)</f>
        <v/>
      </c>
      <c r="I2458" s="3" t="str">
        <f>IF(Table1[[#This Row],[Tesouro Selic: Cenário 2]]="","",(H2458+1)^(1/252))</f>
        <v/>
      </c>
      <c r="J2458" s="2" t="str">
        <f>IF(Table1[[#This Row],[Column6]]="","",(1+J2457)*(I2458)-1)</f>
        <v/>
      </c>
      <c r="K2458" s="1" t="str">
        <f>IF(Table1[[#This Row],[Column1]]="","",VLOOKUP(A2458,COPOMs!B:K,10)+prêmio_de_risco)</f>
        <v/>
      </c>
      <c r="L2458" s="3" t="str">
        <f>IF(Table1[[#This Row],[Tesouro Selic: Cenário 3]]="","",(K2458+1)^(1/252))</f>
        <v/>
      </c>
      <c r="M2458" s="2" t="str">
        <f>IF(Table1[[#This Row],[Column8]]="","",(1+M2457)*(L2458)-1)</f>
        <v/>
      </c>
    </row>
    <row r="2459" spans="1:13" x14ac:dyDescent="0.25">
      <c r="A2459" s="15" t="str">
        <f t="shared" si="76"/>
        <v/>
      </c>
      <c r="B2459" s="25" t="str">
        <f t="shared" si="77"/>
        <v/>
      </c>
      <c r="C2459" s="3" t="str">
        <f>IF(Table1[[#This Row],[Tesouro Prefixado]]="","",(B2459+1)^(1/252))</f>
        <v/>
      </c>
      <c r="D2459" s="2" t="str">
        <f>IF(Table1[[#This Row],[Column2]]="","",(1+D2458)*(C2459)-1)</f>
        <v/>
      </c>
      <c r="E2459" s="1" t="str">
        <f>IF(Table1[[#This Row],[Column1]]="","",VLOOKUP(A2459,COPOMs!B:E,4)+prêmio_de_risco)</f>
        <v/>
      </c>
      <c r="F2459" s="3" t="str">
        <f>IF(Table1[[#This Row],[Tesouro Selic: Cenário 1]]="","",(E2459+1)^(1/252))</f>
        <v/>
      </c>
      <c r="G2459" s="2" t="str">
        <f>IF(Table1[[#This Row],[Column4]]="","",(1+G2458)*(F2459)-1)</f>
        <v/>
      </c>
      <c r="H2459" s="1" t="str">
        <f>IF(Table1[[#This Row],[Column1]]="","",VLOOKUP(A2459,COPOMs!B:H,7)+prêmio_de_risco)</f>
        <v/>
      </c>
      <c r="I2459" s="3" t="str">
        <f>IF(Table1[[#This Row],[Tesouro Selic: Cenário 2]]="","",(H2459+1)^(1/252))</f>
        <v/>
      </c>
      <c r="J2459" s="2" t="str">
        <f>IF(Table1[[#This Row],[Column6]]="","",(1+J2458)*(I2459)-1)</f>
        <v/>
      </c>
      <c r="K2459" s="1" t="str">
        <f>IF(Table1[[#This Row],[Column1]]="","",VLOOKUP(A2459,COPOMs!B:K,10)+prêmio_de_risco)</f>
        <v/>
      </c>
      <c r="L2459" s="3" t="str">
        <f>IF(Table1[[#This Row],[Tesouro Selic: Cenário 3]]="","",(K2459+1)^(1/252))</f>
        <v/>
      </c>
      <c r="M2459" s="2" t="str">
        <f>IF(Table1[[#This Row],[Column8]]="","",(1+M2458)*(L2459)-1)</f>
        <v/>
      </c>
    </row>
    <row r="2460" spans="1:13" x14ac:dyDescent="0.25">
      <c r="A2460" s="15" t="str">
        <f t="shared" si="76"/>
        <v/>
      </c>
      <c r="B2460" s="25" t="str">
        <f t="shared" si="77"/>
        <v/>
      </c>
      <c r="C2460" s="3" t="str">
        <f>IF(Table1[[#This Row],[Tesouro Prefixado]]="","",(B2460+1)^(1/252))</f>
        <v/>
      </c>
      <c r="D2460" s="2" t="str">
        <f>IF(Table1[[#This Row],[Column2]]="","",(1+D2459)*(C2460)-1)</f>
        <v/>
      </c>
      <c r="E2460" s="1" t="str">
        <f>IF(Table1[[#This Row],[Column1]]="","",VLOOKUP(A2460,COPOMs!B:E,4)+prêmio_de_risco)</f>
        <v/>
      </c>
      <c r="F2460" s="3" t="str">
        <f>IF(Table1[[#This Row],[Tesouro Selic: Cenário 1]]="","",(E2460+1)^(1/252))</f>
        <v/>
      </c>
      <c r="G2460" s="2" t="str">
        <f>IF(Table1[[#This Row],[Column4]]="","",(1+G2459)*(F2460)-1)</f>
        <v/>
      </c>
      <c r="H2460" s="1" t="str">
        <f>IF(Table1[[#This Row],[Column1]]="","",VLOOKUP(A2460,COPOMs!B:H,7)+prêmio_de_risco)</f>
        <v/>
      </c>
      <c r="I2460" s="3" t="str">
        <f>IF(Table1[[#This Row],[Tesouro Selic: Cenário 2]]="","",(H2460+1)^(1/252))</f>
        <v/>
      </c>
      <c r="J2460" s="2" t="str">
        <f>IF(Table1[[#This Row],[Column6]]="","",(1+J2459)*(I2460)-1)</f>
        <v/>
      </c>
      <c r="K2460" s="1" t="str">
        <f>IF(Table1[[#This Row],[Column1]]="","",VLOOKUP(A2460,COPOMs!B:K,10)+prêmio_de_risco)</f>
        <v/>
      </c>
      <c r="L2460" s="3" t="str">
        <f>IF(Table1[[#This Row],[Tesouro Selic: Cenário 3]]="","",(K2460+1)^(1/252))</f>
        <v/>
      </c>
      <c r="M2460" s="2" t="str">
        <f>IF(Table1[[#This Row],[Column8]]="","",(1+M2459)*(L2460)-1)</f>
        <v/>
      </c>
    </row>
    <row r="2461" spans="1:13" x14ac:dyDescent="0.25">
      <c r="A2461" s="15" t="str">
        <f t="shared" si="76"/>
        <v/>
      </c>
      <c r="B2461" s="25" t="str">
        <f t="shared" si="77"/>
        <v/>
      </c>
      <c r="C2461" s="3" t="str">
        <f>IF(Table1[[#This Row],[Tesouro Prefixado]]="","",(B2461+1)^(1/252))</f>
        <v/>
      </c>
      <c r="D2461" s="2" t="str">
        <f>IF(Table1[[#This Row],[Column2]]="","",(1+D2460)*(C2461)-1)</f>
        <v/>
      </c>
      <c r="E2461" s="1" t="str">
        <f>IF(Table1[[#This Row],[Column1]]="","",VLOOKUP(A2461,COPOMs!B:E,4)+prêmio_de_risco)</f>
        <v/>
      </c>
      <c r="F2461" s="3" t="str">
        <f>IF(Table1[[#This Row],[Tesouro Selic: Cenário 1]]="","",(E2461+1)^(1/252))</f>
        <v/>
      </c>
      <c r="G2461" s="2" t="str">
        <f>IF(Table1[[#This Row],[Column4]]="","",(1+G2460)*(F2461)-1)</f>
        <v/>
      </c>
      <c r="H2461" s="1" t="str">
        <f>IF(Table1[[#This Row],[Column1]]="","",VLOOKUP(A2461,COPOMs!B:H,7)+prêmio_de_risco)</f>
        <v/>
      </c>
      <c r="I2461" s="3" t="str">
        <f>IF(Table1[[#This Row],[Tesouro Selic: Cenário 2]]="","",(H2461+1)^(1/252))</f>
        <v/>
      </c>
      <c r="J2461" s="2" t="str">
        <f>IF(Table1[[#This Row],[Column6]]="","",(1+J2460)*(I2461)-1)</f>
        <v/>
      </c>
      <c r="K2461" s="1" t="str">
        <f>IF(Table1[[#This Row],[Column1]]="","",VLOOKUP(A2461,COPOMs!B:K,10)+prêmio_de_risco)</f>
        <v/>
      </c>
      <c r="L2461" s="3" t="str">
        <f>IF(Table1[[#This Row],[Tesouro Selic: Cenário 3]]="","",(K2461+1)^(1/252))</f>
        <v/>
      </c>
      <c r="M2461" s="2" t="str">
        <f>IF(Table1[[#This Row],[Column8]]="","",(1+M2460)*(L2461)-1)</f>
        <v/>
      </c>
    </row>
    <row r="2462" spans="1:13" x14ac:dyDescent="0.25">
      <c r="A2462" s="15" t="str">
        <f t="shared" si="76"/>
        <v/>
      </c>
      <c r="B2462" s="25" t="str">
        <f t="shared" si="77"/>
        <v/>
      </c>
      <c r="C2462" s="3" t="str">
        <f>IF(Table1[[#This Row],[Tesouro Prefixado]]="","",(B2462+1)^(1/252))</f>
        <v/>
      </c>
      <c r="D2462" s="2" t="str">
        <f>IF(Table1[[#This Row],[Column2]]="","",(1+D2461)*(C2462)-1)</f>
        <v/>
      </c>
      <c r="E2462" s="1" t="str">
        <f>IF(Table1[[#This Row],[Column1]]="","",VLOOKUP(A2462,COPOMs!B:E,4)+prêmio_de_risco)</f>
        <v/>
      </c>
      <c r="F2462" s="3" t="str">
        <f>IF(Table1[[#This Row],[Tesouro Selic: Cenário 1]]="","",(E2462+1)^(1/252))</f>
        <v/>
      </c>
      <c r="G2462" s="2" t="str">
        <f>IF(Table1[[#This Row],[Column4]]="","",(1+G2461)*(F2462)-1)</f>
        <v/>
      </c>
      <c r="H2462" s="1" t="str">
        <f>IF(Table1[[#This Row],[Column1]]="","",VLOOKUP(A2462,COPOMs!B:H,7)+prêmio_de_risco)</f>
        <v/>
      </c>
      <c r="I2462" s="3" t="str">
        <f>IF(Table1[[#This Row],[Tesouro Selic: Cenário 2]]="","",(H2462+1)^(1/252))</f>
        <v/>
      </c>
      <c r="J2462" s="2" t="str">
        <f>IF(Table1[[#This Row],[Column6]]="","",(1+J2461)*(I2462)-1)</f>
        <v/>
      </c>
      <c r="K2462" s="1" t="str">
        <f>IF(Table1[[#This Row],[Column1]]="","",VLOOKUP(A2462,COPOMs!B:K,10)+prêmio_de_risco)</f>
        <v/>
      </c>
      <c r="L2462" s="3" t="str">
        <f>IF(Table1[[#This Row],[Tesouro Selic: Cenário 3]]="","",(K2462+1)^(1/252))</f>
        <v/>
      </c>
      <c r="M2462" s="2" t="str">
        <f>IF(Table1[[#This Row],[Column8]]="","",(1+M2461)*(L2462)-1)</f>
        <v/>
      </c>
    </row>
    <row r="2463" spans="1:13" x14ac:dyDescent="0.25">
      <c r="A2463" s="15" t="str">
        <f t="shared" si="76"/>
        <v/>
      </c>
      <c r="B2463" s="25" t="str">
        <f t="shared" si="77"/>
        <v/>
      </c>
      <c r="C2463" s="3" t="str">
        <f>IF(Table1[[#This Row],[Tesouro Prefixado]]="","",(B2463+1)^(1/252))</f>
        <v/>
      </c>
      <c r="D2463" s="2" t="str">
        <f>IF(Table1[[#This Row],[Column2]]="","",(1+D2462)*(C2463)-1)</f>
        <v/>
      </c>
      <c r="E2463" s="1" t="str">
        <f>IF(Table1[[#This Row],[Column1]]="","",VLOOKUP(A2463,COPOMs!B:E,4)+prêmio_de_risco)</f>
        <v/>
      </c>
      <c r="F2463" s="3" t="str">
        <f>IF(Table1[[#This Row],[Tesouro Selic: Cenário 1]]="","",(E2463+1)^(1/252))</f>
        <v/>
      </c>
      <c r="G2463" s="2" t="str">
        <f>IF(Table1[[#This Row],[Column4]]="","",(1+G2462)*(F2463)-1)</f>
        <v/>
      </c>
      <c r="H2463" s="1" t="str">
        <f>IF(Table1[[#This Row],[Column1]]="","",VLOOKUP(A2463,COPOMs!B:H,7)+prêmio_de_risco)</f>
        <v/>
      </c>
      <c r="I2463" s="3" t="str">
        <f>IF(Table1[[#This Row],[Tesouro Selic: Cenário 2]]="","",(H2463+1)^(1/252))</f>
        <v/>
      </c>
      <c r="J2463" s="2" t="str">
        <f>IF(Table1[[#This Row],[Column6]]="","",(1+J2462)*(I2463)-1)</f>
        <v/>
      </c>
      <c r="K2463" s="1" t="str">
        <f>IF(Table1[[#This Row],[Column1]]="","",VLOOKUP(A2463,COPOMs!B:K,10)+prêmio_de_risco)</f>
        <v/>
      </c>
      <c r="L2463" s="3" t="str">
        <f>IF(Table1[[#This Row],[Tesouro Selic: Cenário 3]]="","",(K2463+1)^(1/252))</f>
        <v/>
      </c>
      <c r="M2463" s="2" t="str">
        <f>IF(Table1[[#This Row],[Column8]]="","",(1+M2462)*(L2463)-1)</f>
        <v/>
      </c>
    </row>
    <row r="2464" spans="1:13" x14ac:dyDescent="0.25">
      <c r="A2464" s="15" t="str">
        <f t="shared" si="76"/>
        <v/>
      </c>
      <c r="B2464" s="25" t="str">
        <f t="shared" si="77"/>
        <v/>
      </c>
      <c r="C2464" s="3" t="str">
        <f>IF(Table1[[#This Row],[Tesouro Prefixado]]="","",(B2464+1)^(1/252))</f>
        <v/>
      </c>
      <c r="D2464" s="2" t="str">
        <f>IF(Table1[[#This Row],[Column2]]="","",(1+D2463)*(C2464)-1)</f>
        <v/>
      </c>
      <c r="E2464" s="1" t="str">
        <f>IF(Table1[[#This Row],[Column1]]="","",VLOOKUP(A2464,COPOMs!B:E,4)+prêmio_de_risco)</f>
        <v/>
      </c>
      <c r="F2464" s="3" t="str">
        <f>IF(Table1[[#This Row],[Tesouro Selic: Cenário 1]]="","",(E2464+1)^(1/252))</f>
        <v/>
      </c>
      <c r="G2464" s="2" t="str">
        <f>IF(Table1[[#This Row],[Column4]]="","",(1+G2463)*(F2464)-1)</f>
        <v/>
      </c>
      <c r="H2464" s="1" t="str">
        <f>IF(Table1[[#This Row],[Column1]]="","",VLOOKUP(A2464,COPOMs!B:H,7)+prêmio_de_risco)</f>
        <v/>
      </c>
      <c r="I2464" s="3" t="str">
        <f>IF(Table1[[#This Row],[Tesouro Selic: Cenário 2]]="","",(H2464+1)^(1/252))</f>
        <v/>
      </c>
      <c r="J2464" s="2" t="str">
        <f>IF(Table1[[#This Row],[Column6]]="","",(1+J2463)*(I2464)-1)</f>
        <v/>
      </c>
      <c r="K2464" s="1" t="str">
        <f>IF(Table1[[#This Row],[Column1]]="","",VLOOKUP(A2464,COPOMs!B:K,10)+prêmio_de_risco)</f>
        <v/>
      </c>
      <c r="L2464" s="3" t="str">
        <f>IF(Table1[[#This Row],[Tesouro Selic: Cenário 3]]="","",(K2464+1)^(1/252))</f>
        <v/>
      </c>
      <c r="M2464" s="2" t="str">
        <f>IF(Table1[[#This Row],[Column8]]="","",(1+M2463)*(L2464)-1)</f>
        <v/>
      </c>
    </row>
    <row r="2465" spans="1:13" x14ac:dyDescent="0.25">
      <c r="A2465" s="15" t="str">
        <f t="shared" si="76"/>
        <v/>
      </c>
      <c r="B2465" s="25" t="str">
        <f t="shared" si="77"/>
        <v/>
      </c>
      <c r="C2465" s="3" t="str">
        <f>IF(Table1[[#This Row],[Tesouro Prefixado]]="","",(B2465+1)^(1/252))</f>
        <v/>
      </c>
      <c r="D2465" s="2" t="str">
        <f>IF(Table1[[#This Row],[Column2]]="","",(1+D2464)*(C2465)-1)</f>
        <v/>
      </c>
      <c r="E2465" s="1" t="str">
        <f>IF(Table1[[#This Row],[Column1]]="","",VLOOKUP(A2465,COPOMs!B:E,4)+prêmio_de_risco)</f>
        <v/>
      </c>
      <c r="F2465" s="3" t="str">
        <f>IF(Table1[[#This Row],[Tesouro Selic: Cenário 1]]="","",(E2465+1)^(1/252))</f>
        <v/>
      </c>
      <c r="G2465" s="2" t="str">
        <f>IF(Table1[[#This Row],[Column4]]="","",(1+G2464)*(F2465)-1)</f>
        <v/>
      </c>
      <c r="H2465" s="1" t="str">
        <f>IF(Table1[[#This Row],[Column1]]="","",VLOOKUP(A2465,COPOMs!B:H,7)+prêmio_de_risco)</f>
        <v/>
      </c>
      <c r="I2465" s="3" t="str">
        <f>IF(Table1[[#This Row],[Tesouro Selic: Cenário 2]]="","",(H2465+1)^(1/252))</f>
        <v/>
      </c>
      <c r="J2465" s="2" t="str">
        <f>IF(Table1[[#This Row],[Column6]]="","",(1+J2464)*(I2465)-1)</f>
        <v/>
      </c>
      <c r="K2465" s="1" t="str">
        <f>IF(Table1[[#This Row],[Column1]]="","",VLOOKUP(A2465,COPOMs!B:K,10)+prêmio_de_risco)</f>
        <v/>
      </c>
      <c r="L2465" s="3" t="str">
        <f>IF(Table1[[#This Row],[Tesouro Selic: Cenário 3]]="","",(K2465+1)^(1/252))</f>
        <v/>
      </c>
      <c r="M2465" s="2" t="str">
        <f>IF(Table1[[#This Row],[Column8]]="","",(1+M2464)*(L2465)-1)</f>
        <v/>
      </c>
    </row>
    <row r="2466" spans="1:13" x14ac:dyDescent="0.25">
      <c r="A2466" s="15" t="str">
        <f t="shared" si="76"/>
        <v/>
      </c>
      <c r="B2466" s="25" t="str">
        <f t="shared" si="77"/>
        <v/>
      </c>
      <c r="C2466" s="3" t="str">
        <f>IF(Table1[[#This Row],[Tesouro Prefixado]]="","",(B2466+1)^(1/252))</f>
        <v/>
      </c>
      <c r="D2466" s="2" t="str">
        <f>IF(Table1[[#This Row],[Column2]]="","",(1+D2465)*(C2466)-1)</f>
        <v/>
      </c>
      <c r="E2466" s="1" t="str">
        <f>IF(Table1[[#This Row],[Column1]]="","",VLOOKUP(A2466,COPOMs!B:E,4)+prêmio_de_risco)</f>
        <v/>
      </c>
      <c r="F2466" s="3" t="str">
        <f>IF(Table1[[#This Row],[Tesouro Selic: Cenário 1]]="","",(E2466+1)^(1/252))</f>
        <v/>
      </c>
      <c r="G2466" s="2" t="str">
        <f>IF(Table1[[#This Row],[Column4]]="","",(1+G2465)*(F2466)-1)</f>
        <v/>
      </c>
      <c r="H2466" s="1" t="str">
        <f>IF(Table1[[#This Row],[Column1]]="","",VLOOKUP(A2466,COPOMs!B:H,7)+prêmio_de_risco)</f>
        <v/>
      </c>
      <c r="I2466" s="3" t="str">
        <f>IF(Table1[[#This Row],[Tesouro Selic: Cenário 2]]="","",(H2466+1)^(1/252))</f>
        <v/>
      </c>
      <c r="J2466" s="2" t="str">
        <f>IF(Table1[[#This Row],[Column6]]="","",(1+J2465)*(I2466)-1)</f>
        <v/>
      </c>
      <c r="K2466" s="1" t="str">
        <f>IF(Table1[[#This Row],[Column1]]="","",VLOOKUP(A2466,COPOMs!B:K,10)+prêmio_de_risco)</f>
        <v/>
      </c>
      <c r="L2466" s="3" t="str">
        <f>IF(Table1[[#This Row],[Tesouro Selic: Cenário 3]]="","",(K2466+1)^(1/252))</f>
        <v/>
      </c>
      <c r="M2466" s="2" t="str">
        <f>IF(Table1[[#This Row],[Column8]]="","",(1+M2465)*(L2466)-1)</f>
        <v/>
      </c>
    </row>
    <row r="2467" spans="1:13" x14ac:dyDescent="0.25">
      <c r="A2467" s="15" t="str">
        <f t="shared" si="76"/>
        <v/>
      </c>
      <c r="B2467" s="25" t="str">
        <f t="shared" si="77"/>
        <v/>
      </c>
      <c r="C2467" s="3" t="str">
        <f>IF(Table1[[#This Row],[Tesouro Prefixado]]="","",(B2467+1)^(1/252))</f>
        <v/>
      </c>
      <c r="D2467" s="2" t="str">
        <f>IF(Table1[[#This Row],[Column2]]="","",(1+D2466)*(C2467)-1)</f>
        <v/>
      </c>
      <c r="E2467" s="1" t="str">
        <f>IF(Table1[[#This Row],[Column1]]="","",VLOOKUP(A2467,COPOMs!B:E,4)+prêmio_de_risco)</f>
        <v/>
      </c>
      <c r="F2467" s="3" t="str">
        <f>IF(Table1[[#This Row],[Tesouro Selic: Cenário 1]]="","",(E2467+1)^(1/252))</f>
        <v/>
      </c>
      <c r="G2467" s="2" t="str">
        <f>IF(Table1[[#This Row],[Column4]]="","",(1+G2466)*(F2467)-1)</f>
        <v/>
      </c>
      <c r="H2467" s="1" t="str">
        <f>IF(Table1[[#This Row],[Column1]]="","",VLOOKUP(A2467,COPOMs!B:H,7)+prêmio_de_risco)</f>
        <v/>
      </c>
      <c r="I2467" s="3" t="str">
        <f>IF(Table1[[#This Row],[Tesouro Selic: Cenário 2]]="","",(H2467+1)^(1/252))</f>
        <v/>
      </c>
      <c r="J2467" s="2" t="str">
        <f>IF(Table1[[#This Row],[Column6]]="","",(1+J2466)*(I2467)-1)</f>
        <v/>
      </c>
      <c r="K2467" s="1" t="str">
        <f>IF(Table1[[#This Row],[Column1]]="","",VLOOKUP(A2467,COPOMs!B:K,10)+prêmio_de_risco)</f>
        <v/>
      </c>
      <c r="L2467" s="3" t="str">
        <f>IF(Table1[[#This Row],[Tesouro Selic: Cenário 3]]="","",(K2467+1)^(1/252))</f>
        <v/>
      </c>
      <c r="M2467" s="2" t="str">
        <f>IF(Table1[[#This Row],[Column8]]="","",(1+M2466)*(L2467)-1)</f>
        <v/>
      </c>
    </row>
    <row r="2468" spans="1:13" x14ac:dyDescent="0.25">
      <c r="A2468" s="15" t="str">
        <f t="shared" si="76"/>
        <v/>
      </c>
      <c r="B2468" s="25" t="str">
        <f t="shared" si="77"/>
        <v/>
      </c>
      <c r="C2468" s="3" t="str">
        <f>IF(Table1[[#This Row],[Tesouro Prefixado]]="","",(B2468+1)^(1/252))</f>
        <v/>
      </c>
      <c r="D2468" s="2" t="str">
        <f>IF(Table1[[#This Row],[Column2]]="","",(1+D2467)*(C2468)-1)</f>
        <v/>
      </c>
      <c r="E2468" s="1" t="str">
        <f>IF(Table1[[#This Row],[Column1]]="","",VLOOKUP(A2468,COPOMs!B:E,4)+prêmio_de_risco)</f>
        <v/>
      </c>
      <c r="F2468" s="3" t="str">
        <f>IF(Table1[[#This Row],[Tesouro Selic: Cenário 1]]="","",(E2468+1)^(1/252))</f>
        <v/>
      </c>
      <c r="G2468" s="2" t="str">
        <f>IF(Table1[[#This Row],[Column4]]="","",(1+G2467)*(F2468)-1)</f>
        <v/>
      </c>
      <c r="H2468" s="1" t="str">
        <f>IF(Table1[[#This Row],[Column1]]="","",VLOOKUP(A2468,COPOMs!B:H,7)+prêmio_de_risco)</f>
        <v/>
      </c>
      <c r="I2468" s="3" t="str">
        <f>IF(Table1[[#This Row],[Tesouro Selic: Cenário 2]]="","",(H2468+1)^(1/252))</f>
        <v/>
      </c>
      <c r="J2468" s="2" t="str">
        <f>IF(Table1[[#This Row],[Column6]]="","",(1+J2467)*(I2468)-1)</f>
        <v/>
      </c>
      <c r="K2468" s="1" t="str">
        <f>IF(Table1[[#This Row],[Column1]]="","",VLOOKUP(A2468,COPOMs!B:K,10)+prêmio_de_risco)</f>
        <v/>
      </c>
      <c r="L2468" s="3" t="str">
        <f>IF(Table1[[#This Row],[Tesouro Selic: Cenário 3]]="","",(K2468+1)^(1/252))</f>
        <v/>
      </c>
      <c r="M2468" s="2" t="str">
        <f>IF(Table1[[#This Row],[Column8]]="","",(1+M2467)*(L2468)-1)</f>
        <v/>
      </c>
    </row>
    <row r="2469" spans="1:13" x14ac:dyDescent="0.25">
      <c r="A2469" s="15" t="str">
        <f t="shared" si="76"/>
        <v/>
      </c>
      <c r="B2469" s="25" t="str">
        <f t="shared" si="77"/>
        <v/>
      </c>
      <c r="C2469" s="3" t="str">
        <f>IF(Table1[[#This Row],[Tesouro Prefixado]]="","",(B2469+1)^(1/252))</f>
        <v/>
      </c>
      <c r="D2469" s="2" t="str">
        <f>IF(Table1[[#This Row],[Column2]]="","",(1+D2468)*(C2469)-1)</f>
        <v/>
      </c>
      <c r="E2469" s="1" t="str">
        <f>IF(Table1[[#This Row],[Column1]]="","",VLOOKUP(A2469,COPOMs!B:E,4)+prêmio_de_risco)</f>
        <v/>
      </c>
      <c r="F2469" s="3" t="str">
        <f>IF(Table1[[#This Row],[Tesouro Selic: Cenário 1]]="","",(E2469+1)^(1/252))</f>
        <v/>
      </c>
      <c r="G2469" s="2" t="str">
        <f>IF(Table1[[#This Row],[Column4]]="","",(1+G2468)*(F2469)-1)</f>
        <v/>
      </c>
      <c r="H2469" s="1" t="str">
        <f>IF(Table1[[#This Row],[Column1]]="","",VLOOKUP(A2469,COPOMs!B:H,7)+prêmio_de_risco)</f>
        <v/>
      </c>
      <c r="I2469" s="3" t="str">
        <f>IF(Table1[[#This Row],[Tesouro Selic: Cenário 2]]="","",(H2469+1)^(1/252))</f>
        <v/>
      </c>
      <c r="J2469" s="2" t="str">
        <f>IF(Table1[[#This Row],[Column6]]="","",(1+J2468)*(I2469)-1)</f>
        <v/>
      </c>
      <c r="K2469" s="1" t="str">
        <f>IF(Table1[[#This Row],[Column1]]="","",VLOOKUP(A2469,COPOMs!B:K,10)+prêmio_de_risco)</f>
        <v/>
      </c>
      <c r="L2469" s="3" t="str">
        <f>IF(Table1[[#This Row],[Tesouro Selic: Cenário 3]]="","",(K2469+1)^(1/252))</f>
        <v/>
      </c>
      <c r="M2469" s="2" t="str">
        <f>IF(Table1[[#This Row],[Column8]]="","",(1+M2468)*(L2469)-1)</f>
        <v/>
      </c>
    </row>
    <row r="2470" spans="1:13" x14ac:dyDescent="0.25">
      <c r="A2470" s="15" t="str">
        <f t="shared" si="76"/>
        <v/>
      </c>
      <c r="B2470" s="25" t="str">
        <f t="shared" si="77"/>
        <v/>
      </c>
      <c r="C2470" s="3" t="str">
        <f>IF(Table1[[#This Row],[Tesouro Prefixado]]="","",(B2470+1)^(1/252))</f>
        <v/>
      </c>
      <c r="D2470" s="2" t="str">
        <f>IF(Table1[[#This Row],[Column2]]="","",(1+D2469)*(C2470)-1)</f>
        <v/>
      </c>
      <c r="E2470" s="1" t="str">
        <f>IF(Table1[[#This Row],[Column1]]="","",VLOOKUP(A2470,COPOMs!B:E,4)+prêmio_de_risco)</f>
        <v/>
      </c>
      <c r="F2470" s="3" t="str">
        <f>IF(Table1[[#This Row],[Tesouro Selic: Cenário 1]]="","",(E2470+1)^(1/252))</f>
        <v/>
      </c>
      <c r="G2470" s="2" t="str">
        <f>IF(Table1[[#This Row],[Column4]]="","",(1+G2469)*(F2470)-1)</f>
        <v/>
      </c>
      <c r="H2470" s="1" t="str">
        <f>IF(Table1[[#This Row],[Column1]]="","",VLOOKUP(A2470,COPOMs!B:H,7)+prêmio_de_risco)</f>
        <v/>
      </c>
      <c r="I2470" s="3" t="str">
        <f>IF(Table1[[#This Row],[Tesouro Selic: Cenário 2]]="","",(H2470+1)^(1/252))</f>
        <v/>
      </c>
      <c r="J2470" s="2" t="str">
        <f>IF(Table1[[#This Row],[Column6]]="","",(1+J2469)*(I2470)-1)</f>
        <v/>
      </c>
      <c r="K2470" s="1" t="str">
        <f>IF(Table1[[#This Row],[Column1]]="","",VLOOKUP(A2470,COPOMs!B:K,10)+prêmio_de_risco)</f>
        <v/>
      </c>
      <c r="L2470" s="3" t="str">
        <f>IF(Table1[[#This Row],[Tesouro Selic: Cenário 3]]="","",(K2470+1)^(1/252))</f>
        <v/>
      </c>
      <c r="M2470" s="2" t="str">
        <f>IF(Table1[[#This Row],[Column8]]="","",(1+M2469)*(L2470)-1)</f>
        <v/>
      </c>
    </row>
    <row r="2471" spans="1:13" x14ac:dyDescent="0.25">
      <c r="A2471" s="15" t="str">
        <f t="shared" si="76"/>
        <v/>
      </c>
      <c r="B2471" s="25" t="str">
        <f t="shared" si="77"/>
        <v/>
      </c>
      <c r="C2471" s="3" t="str">
        <f>IF(Table1[[#This Row],[Tesouro Prefixado]]="","",(B2471+1)^(1/252))</f>
        <v/>
      </c>
      <c r="D2471" s="2" t="str">
        <f>IF(Table1[[#This Row],[Column2]]="","",(1+D2470)*(C2471)-1)</f>
        <v/>
      </c>
      <c r="E2471" s="1" t="str">
        <f>IF(Table1[[#This Row],[Column1]]="","",VLOOKUP(A2471,COPOMs!B:E,4)+prêmio_de_risco)</f>
        <v/>
      </c>
      <c r="F2471" s="3" t="str">
        <f>IF(Table1[[#This Row],[Tesouro Selic: Cenário 1]]="","",(E2471+1)^(1/252))</f>
        <v/>
      </c>
      <c r="G2471" s="2" t="str">
        <f>IF(Table1[[#This Row],[Column4]]="","",(1+G2470)*(F2471)-1)</f>
        <v/>
      </c>
      <c r="H2471" s="1" t="str">
        <f>IF(Table1[[#This Row],[Column1]]="","",VLOOKUP(A2471,COPOMs!B:H,7)+prêmio_de_risco)</f>
        <v/>
      </c>
      <c r="I2471" s="3" t="str">
        <f>IF(Table1[[#This Row],[Tesouro Selic: Cenário 2]]="","",(H2471+1)^(1/252))</f>
        <v/>
      </c>
      <c r="J2471" s="2" t="str">
        <f>IF(Table1[[#This Row],[Column6]]="","",(1+J2470)*(I2471)-1)</f>
        <v/>
      </c>
      <c r="K2471" s="1" t="str">
        <f>IF(Table1[[#This Row],[Column1]]="","",VLOOKUP(A2471,COPOMs!B:K,10)+prêmio_de_risco)</f>
        <v/>
      </c>
      <c r="L2471" s="3" t="str">
        <f>IF(Table1[[#This Row],[Tesouro Selic: Cenário 3]]="","",(K2471+1)^(1/252))</f>
        <v/>
      </c>
      <c r="M2471" s="2" t="str">
        <f>IF(Table1[[#This Row],[Column8]]="","",(1+M2470)*(L2471)-1)</f>
        <v/>
      </c>
    </row>
    <row r="2472" spans="1:13" x14ac:dyDescent="0.25">
      <c r="A2472" s="15" t="str">
        <f t="shared" si="76"/>
        <v/>
      </c>
      <c r="B2472" s="25" t="str">
        <f t="shared" si="77"/>
        <v/>
      </c>
      <c r="C2472" s="3" t="str">
        <f>IF(Table1[[#This Row],[Tesouro Prefixado]]="","",(B2472+1)^(1/252))</f>
        <v/>
      </c>
      <c r="D2472" s="2" t="str">
        <f>IF(Table1[[#This Row],[Column2]]="","",(1+D2471)*(C2472)-1)</f>
        <v/>
      </c>
      <c r="E2472" s="1" t="str">
        <f>IF(Table1[[#This Row],[Column1]]="","",VLOOKUP(A2472,COPOMs!B:E,4)+prêmio_de_risco)</f>
        <v/>
      </c>
      <c r="F2472" s="3" t="str">
        <f>IF(Table1[[#This Row],[Tesouro Selic: Cenário 1]]="","",(E2472+1)^(1/252))</f>
        <v/>
      </c>
      <c r="G2472" s="2" t="str">
        <f>IF(Table1[[#This Row],[Column4]]="","",(1+G2471)*(F2472)-1)</f>
        <v/>
      </c>
      <c r="H2472" s="1" t="str">
        <f>IF(Table1[[#This Row],[Column1]]="","",VLOOKUP(A2472,COPOMs!B:H,7)+prêmio_de_risco)</f>
        <v/>
      </c>
      <c r="I2472" s="3" t="str">
        <f>IF(Table1[[#This Row],[Tesouro Selic: Cenário 2]]="","",(H2472+1)^(1/252))</f>
        <v/>
      </c>
      <c r="J2472" s="2" t="str">
        <f>IF(Table1[[#This Row],[Column6]]="","",(1+J2471)*(I2472)-1)</f>
        <v/>
      </c>
      <c r="K2472" s="1" t="str">
        <f>IF(Table1[[#This Row],[Column1]]="","",VLOOKUP(A2472,COPOMs!B:K,10)+prêmio_de_risco)</f>
        <v/>
      </c>
      <c r="L2472" s="3" t="str">
        <f>IF(Table1[[#This Row],[Tesouro Selic: Cenário 3]]="","",(K2472+1)^(1/252))</f>
        <v/>
      </c>
      <c r="M2472" s="2" t="str">
        <f>IF(Table1[[#This Row],[Column8]]="","",(1+M2471)*(L2472)-1)</f>
        <v/>
      </c>
    </row>
    <row r="2473" spans="1:13" x14ac:dyDescent="0.25">
      <c r="A2473" s="15" t="str">
        <f t="shared" si="76"/>
        <v/>
      </c>
      <c r="B2473" s="25" t="str">
        <f t="shared" si="77"/>
        <v/>
      </c>
      <c r="C2473" s="3" t="str">
        <f>IF(Table1[[#This Row],[Tesouro Prefixado]]="","",(B2473+1)^(1/252))</f>
        <v/>
      </c>
      <c r="D2473" s="2" t="str">
        <f>IF(Table1[[#This Row],[Column2]]="","",(1+D2472)*(C2473)-1)</f>
        <v/>
      </c>
      <c r="E2473" s="1" t="str">
        <f>IF(Table1[[#This Row],[Column1]]="","",VLOOKUP(A2473,COPOMs!B:E,4)+prêmio_de_risco)</f>
        <v/>
      </c>
      <c r="F2473" s="3" t="str">
        <f>IF(Table1[[#This Row],[Tesouro Selic: Cenário 1]]="","",(E2473+1)^(1/252))</f>
        <v/>
      </c>
      <c r="G2473" s="2" t="str">
        <f>IF(Table1[[#This Row],[Column4]]="","",(1+G2472)*(F2473)-1)</f>
        <v/>
      </c>
      <c r="H2473" s="1" t="str">
        <f>IF(Table1[[#This Row],[Column1]]="","",VLOOKUP(A2473,COPOMs!B:H,7)+prêmio_de_risco)</f>
        <v/>
      </c>
      <c r="I2473" s="3" t="str">
        <f>IF(Table1[[#This Row],[Tesouro Selic: Cenário 2]]="","",(H2473+1)^(1/252))</f>
        <v/>
      </c>
      <c r="J2473" s="2" t="str">
        <f>IF(Table1[[#This Row],[Column6]]="","",(1+J2472)*(I2473)-1)</f>
        <v/>
      </c>
      <c r="K2473" s="1" t="str">
        <f>IF(Table1[[#This Row],[Column1]]="","",VLOOKUP(A2473,COPOMs!B:K,10)+prêmio_de_risco)</f>
        <v/>
      </c>
      <c r="L2473" s="3" t="str">
        <f>IF(Table1[[#This Row],[Tesouro Selic: Cenário 3]]="","",(K2473+1)^(1/252))</f>
        <v/>
      </c>
      <c r="M2473" s="2" t="str">
        <f>IF(Table1[[#This Row],[Column8]]="","",(1+M2472)*(L2473)-1)</f>
        <v/>
      </c>
    </row>
    <row r="2474" spans="1:13" x14ac:dyDescent="0.25">
      <c r="A2474" s="15" t="str">
        <f t="shared" si="76"/>
        <v/>
      </c>
      <c r="B2474" s="25" t="str">
        <f t="shared" si="77"/>
        <v/>
      </c>
      <c r="C2474" s="3" t="str">
        <f>IF(Table1[[#This Row],[Tesouro Prefixado]]="","",(B2474+1)^(1/252))</f>
        <v/>
      </c>
      <c r="D2474" s="2" t="str">
        <f>IF(Table1[[#This Row],[Column2]]="","",(1+D2473)*(C2474)-1)</f>
        <v/>
      </c>
      <c r="E2474" s="1" t="str">
        <f>IF(Table1[[#This Row],[Column1]]="","",VLOOKUP(A2474,COPOMs!B:E,4)+prêmio_de_risco)</f>
        <v/>
      </c>
      <c r="F2474" s="3" t="str">
        <f>IF(Table1[[#This Row],[Tesouro Selic: Cenário 1]]="","",(E2474+1)^(1/252))</f>
        <v/>
      </c>
      <c r="G2474" s="2" t="str">
        <f>IF(Table1[[#This Row],[Column4]]="","",(1+G2473)*(F2474)-1)</f>
        <v/>
      </c>
      <c r="H2474" s="1" t="str">
        <f>IF(Table1[[#This Row],[Column1]]="","",VLOOKUP(A2474,COPOMs!B:H,7)+prêmio_de_risco)</f>
        <v/>
      </c>
      <c r="I2474" s="3" t="str">
        <f>IF(Table1[[#This Row],[Tesouro Selic: Cenário 2]]="","",(H2474+1)^(1/252))</f>
        <v/>
      </c>
      <c r="J2474" s="2" t="str">
        <f>IF(Table1[[#This Row],[Column6]]="","",(1+J2473)*(I2474)-1)</f>
        <v/>
      </c>
      <c r="K2474" s="1" t="str">
        <f>IF(Table1[[#This Row],[Column1]]="","",VLOOKUP(A2474,COPOMs!B:K,10)+prêmio_de_risco)</f>
        <v/>
      </c>
      <c r="L2474" s="3" t="str">
        <f>IF(Table1[[#This Row],[Tesouro Selic: Cenário 3]]="","",(K2474+1)^(1/252))</f>
        <v/>
      </c>
      <c r="M2474" s="2" t="str">
        <f>IF(Table1[[#This Row],[Column8]]="","",(1+M2473)*(L2474)-1)</f>
        <v/>
      </c>
    </row>
    <row r="2475" spans="1:13" x14ac:dyDescent="0.25">
      <c r="A2475" s="15" t="str">
        <f t="shared" si="76"/>
        <v/>
      </c>
      <c r="B2475" s="25" t="str">
        <f t="shared" si="77"/>
        <v/>
      </c>
      <c r="C2475" s="3" t="str">
        <f>IF(Table1[[#This Row],[Tesouro Prefixado]]="","",(B2475+1)^(1/252))</f>
        <v/>
      </c>
      <c r="D2475" s="2" t="str">
        <f>IF(Table1[[#This Row],[Column2]]="","",(1+D2474)*(C2475)-1)</f>
        <v/>
      </c>
      <c r="E2475" s="1" t="str">
        <f>IF(Table1[[#This Row],[Column1]]="","",VLOOKUP(A2475,COPOMs!B:E,4)+prêmio_de_risco)</f>
        <v/>
      </c>
      <c r="F2475" s="3" t="str">
        <f>IF(Table1[[#This Row],[Tesouro Selic: Cenário 1]]="","",(E2475+1)^(1/252))</f>
        <v/>
      </c>
      <c r="G2475" s="2" t="str">
        <f>IF(Table1[[#This Row],[Column4]]="","",(1+G2474)*(F2475)-1)</f>
        <v/>
      </c>
      <c r="H2475" s="1" t="str">
        <f>IF(Table1[[#This Row],[Column1]]="","",VLOOKUP(A2475,COPOMs!B:H,7)+prêmio_de_risco)</f>
        <v/>
      </c>
      <c r="I2475" s="3" t="str">
        <f>IF(Table1[[#This Row],[Tesouro Selic: Cenário 2]]="","",(H2475+1)^(1/252))</f>
        <v/>
      </c>
      <c r="J2475" s="2" t="str">
        <f>IF(Table1[[#This Row],[Column6]]="","",(1+J2474)*(I2475)-1)</f>
        <v/>
      </c>
      <c r="K2475" s="1" t="str">
        <f>IF(Table1[[#This Row],[Column1]]="","",VLOOKUP(A2475,COPOMs!B:K,10)+prêmio_de_risco)</f>
        <v/>
      </c>
      <c r="L2475" s="3" t="str">
        <f>IF(Table1[[#This Row],[Tesouro Selic: Cenário 3]]="","",(K2475+1)^(1/252))</f>
        <v/>
      </c>
      <c r="M2475" s="2" t="str">
        <f>IF(Table1[[#This Row],[Column8]]="","",(1+M2474)*(L2475)-1)</f>
        <v/>
      </c>
    </row>
    <row r="2476" spans="1:13" x14ac:dyDescent="0.25">
      <c r="A2476" s="15" t="str">
        <f t="shared" si="76"/>
        <v/>
      </c>
      <c r="B2476" s="25" t="str">
        <f t="shared" si="77"/>
        <v/>
      </c>
      <c r="C2476" s="3" t="str">
        <f>IF(Table1[[#This Row],[Tesouro Prefixado]]="","",(B2476+1)^(1/252))</f>
        <v/>
      </c>
      <c r="D2476" s="2" t="str">
        <f>IF(Table1[[#This Row],[Column2]]="","",(1+D2475)*(C2476)-1)</f>
        <v/>
      </c>
      <c r="E2476" s="1" t="str">
        <f>IF(Table1[[#This Row],[Column1]]="","",VLOOKUP(A2476,COPOMs!B:E,4)+prêmio_de_risco)</f>
        <v/>
      </c>
      <c r="F2476" s="3" t="str">
        <f>IF(Table1[[#This Row],[Tesouro Selic: Cenário 1]]="","",(E2476+1)^(1/252))</f>
        <v/>
      </c>
      <c r="G2476" s="2" t="str">
        <f>IF(Table1[[#This Row],[Column4]]="","",(1+G2475)*(F2476)-1)</f>
        <v/>
      </c>
      <c r="H2476" s="1" t="str">
        <f>IF(Table1[[#This Row],[Column1]]="","",VLOOKUP(A2476,COPOMs!B:H,7)+prêmio_de_risco)</f>
        <v/>
      </c>
      <c r="I2476" s="3" t="str">
        <f>IF(Table1[[#This Row],[Tesouro Selic: Cenário 2]]="","",(H2476+1)^(1/252))</f>
        <v/>
      </c>
      <c r="J2476" s="2" t="str">
        <f>IF(Table1[[#This Row],[Column6]]="","",(1+J2475)*(I2476)-1)</f>
        <v/>
      </c>
      <c r="K2476" s="1" t="str">
        <f>IF(Table1[[#This Row],[Column1]]="","",VLOOKUP(A2476,COPOMs!B:K,10)+prêmio_de_risco)</f>
        <v/>
      </c>
      <c r="L2476" s="3" t="str">
        <f>IF(Table1[[#This Row],[Tesouro Selic: Cenário 3]]="","",(K2476+1)^(1/252))</f>
        <v/>
      </c>
      <c r="M2476" s="2" t="str">
        <f>IF(Table1[[#This Row],[Column8]]="","",(1+M2475)*(L2476)-1)</f>
        <v/>
      </c>
    </row>
    <row r="2477" spans="1:13" x14ac:dyDescent="0.25">
      <c r="A2477" s="15" t="str">
        <f t="shared" si="76"/>
        <v/>
      </c>
      <c r="B2477" s="25" t="str">
        <f t="shared" si="77"/>
        <v/>
      </c>
      <c r="C2477" s="3" t="str">
        <f>IF(Table1[[#This Row],[Tesouro Prefixado]]="","",(B2477+1)^(1/252))</f>
        <v/>
      </c>
      <c r="D2477" s="2" t="str">
        <f>IF(Table1[[#This Row],[Column2]]="","",(1+D2476)*(C2477)-1)</f>
        <v/>
      </c>
      <c r="E2477" s="1" t="str">
        <f>IF(Table1[[#This Row],[Column1]]="","",VLOOKUP(A2477,COPOMs!B:E,4)+prêmio_de_risco)</f>
        <v/>
      </c>
      <c r="F2477" s="3" t="str">
        <f>IF(Table1[[#This Row],[Tesouro Selic: Cenário 1]]="","",(E2477+1)^(1/252))</f>
        <v/>
      </c>
      <c r="G2477" s="2" t="str">
        <f>IF(Table1[[#This Row],[Column4]]="","",(1+G2476)*(F2477)-1)</f>
        <v/>
      </c>
      <c r="H2477" s="1" t="str">
        <f>IF(Table1[[#This Row],[Column1]]="","",VLOOKUP(A2477,COPOMs!B:H,7)+prêmio_de_risco)</f>
        <v/>
      </c>
      <c r="I2477" s="3" t="str">
        <f>IF(Table1[[#This Row],[Tesouro Selic: Cenário 2]]="","",(H2477+1)^(1/252))</f>
        <v/>
      </c>
      <c r="J2477" s="2" t="str">
        <f>IF(Table1[[#This Row],[Column6]]="","",(1+J2476)*(I2477)-1)</f>
        <v/>
      </c>
      <c r="K2477" s="1" t="str">
        <f>IF(Table1[[#This Row],[Column1]]="","",VLOOKUP(A2477,COPOMs!B:K,10)+prêmio_de_risco)</f>
        <v/>
      </c>
      <c r="L2477" s="3" t="str">
        <f>IF(Table1[[#This Row],[Tesouro Selic: Cenário 3]]="","",(K2477+1)^(1/252))</f>
        <v/>
      </c>
      <c r="M2477" s="2" t="str">
        <f>IF(Table1[[#This Row],[Column8]]="","",(1+M2476)*(L2477)-1)</f>
        <v/>
      </c>
    </row>
    <row r="2478" spans="1:13" x14ac:dyDescent="0.25">
      <c r="A2478" s="15" t="str">
        <f t="shared" si="76"/>
        <v/>
      </c>
      <c r="B2478" s="25" t="str">
        <f t="shared" si="77"/>
        <v/>
      </c>
      <c r="C2478" s="3" t="str">
        <f>IF(Table1[[#This Row],[Tesouro Prefixado]]="","",(B2478+1)^(1/252))</f>
        <v/>
      </c>
      <c r="D2478" s="2" t="str">
        <f>IF(Table1[[#This Row],[Column2]]="","",(1+D2477)*(C2478)-1)</f>
        <v/>
      </c>
      <c r="E2478" s="1" t="str">
        <f>IF(Table1[[#This Row],[Column1]]="","",VLOOKUP(A2478,COPOMs!B:E,4)+prêmio_de_risco)</f>
        <v/>
      </c>
      <c r="F2478" s="3" t="str">
        <f>IF(Table1[[#This Row],[Tesouro Selic: Cenário 1]]="","",(E2478+1)^(1/252))</f>
        <v/>
      </c>
      <c r="G2478" s="2" t="str">
        <f>IF(Table1[[#This Row],[Column4]]="","",(1+G2477)*(F2478)-1)</f>
        <v/>
      </c>
      <c r="H2478" s="1" t="str">
        <f>IF(Table1[[#This Row],[Column1]]="","",VLOOKUP(A2478,COPOMs!B:H,7)+prêmio_de_risco)</f>
        <v/>
      </c>
      <c r="I2478" s="3" t="str">
        <f>IF(Table1[[#This Row],[Tesouro Selic: Cenário 2]]="","",(H2478+1)^(1/252))</f>
        <v/>
      </c>
      <c r="J2478" s="2" t="str">
        <f>IF(Table1[[#This Row],[Column6]]="","",(1+J2477)*(I2478)-1)</f>
        <v/>
      </c>
      <c r="K2478" s="1" t="str">
        <f>IF(Table1[[#This Row],[Column1]]="","",VLOOKUP(A2478,COPOMs!B:K,10)+prêmio_de_risco)</f>
        <v/>
      </c>
      <c r="L2478" s="3" t="str">
        <f>IF(Table1[[#This Row],[Tesouro Selic: Cenário 3]]="","",(K2478+1)^(1/252))</f>
        <v/>
      </c>
      <c r="M2478" s="2" t="str">
        <f>IF(Table1[[#This Row],[Column8]]="","",(1+M2477)*(L2478)-1)</f>
        <v/>
      </c>
    </row>
    <row r="2479" spans="1:13" x14ac:dyDescent="0.25">
      <c r="A2479" s="15" t="str">
        <f t="shared" si="76"/>
        <v/>
      </c>
      <c r="B2479" s="25" t="str">
        <f t="shared" si="77"/>
        <v/>
      </c>
      <c r="C2479" s="3" t="str">
        <f>IF(Table1[[#This Row],[Tesouro Prefixado]]="","",(B2479+1)^(1/252))</f>
        <v/>
      </c>
      <c r="D2479" s="2" t="str">
        <f>IF(Table1[[#This Row],[Column2]]="","",(1+D2478)*(C2479)-1)</f>
        <v/>
      </c>
      <c r="E2479" s="1" t="str">
        <f>IF(Table1[[#This Row],[Column1]]="","",VLOOKUP(A2479,COPOMs!B:E,4)+prêmio_de_risco)</f>
        <v/>
      </c>
      <c r="F2479" s="3" t="str">
        <f>IF(Table1[[#This Row],[Tesouro Selic: Cenário 1]]="","",(E2479+1)^(1/252))</f>
        <v/>
      </c>
      <c r="G2479" s="2" t="str">
        <f>IF(Table1[[#This Row],[Column4]]="","",(1+G2478)*(F2479)-1)</f>
        <v/>
      </c>
      <c r="H2479" s="1" t="str">
        <f>IF(Table1[[#This Row],[Column1]]="","",VLOOKUP(A2479,COPOMs!B:H,7)+prêmio_de_risco)</f>
        <v/>
      </c>
      <c r="I2479" s="3" t="str">
        <f>IF(Table1[[#This Row],[Tesouro Selic: Cenário 2]]="","",(H2479+1)^(1/252))</f>
        <v/>
      </c>
      <c r="J2479" s="2" t="str">
        <f>IF(Table1[[#This Row],[Column6]]="","",(1+J2478)*(I2479)-1)</f>
        <v/>
      </c>
      <c r="K2479" s="1" t="str">
        <f>IF(Table1[[#This Row],[Column1]]="","",VLOOKUP(A2479,COPOMs!B:K,10)+prêmio_de_risco)</f>
        <v/>
      </c>
      <c r="L2479" s="3" t="str">
        <f>IF(Table1[[#This Row],[Tesouro Selic: Cenário 3]]="","",(K2479+1)^(1/252))</f>
        <v/>
      </c>
      <c r="M2479" s="2" t="str">
        <f>IF(Table1[[#This Row],[Column8]]="","",(1+M2478)*(L2479)-1)</f>
        <v/>
      </c>
    </row>
    <row r="2480" spans="1:13" x14ac:dyDescent="0.25">
      <c r="A2480" s="15" t="str">
        <f t="shared" si="76"/>
        <v/>
      </c>
      <c r="B2480" s="25" t="str">
        <f t="shared" si="77"/>
        <v/>
      </c>
      <c r="C2480" s="3" t="str">
        <f>IF(Table1[[#This Row],[Tesouro Prefixado]]="","",(B2480+1)^(1/252))</f>
        <v/>
      </c>
      <c r="D2480" s="2" t="str">
        <f>IF(Table1[[#This Row],[Column2]]="","",(1+D2479)*(C2480)-1)</f>
        <v/>
      </c>
      <c r="E2480" s="1" t="str">
        <f>IF(Table1[[#This Row],[Column1]]="","",VLOOKUP(A2480,COPOMs!B:E,4)+prêmio_de_risco)</f>
        <v/>
      </c>
      <c r="F2480" s="3" t="str">
        <f>IF(Table1[[#This Row],[Tesouro Selic: Cenário 1]]="","",(E2480+1)^(1/252))</f>
        <v/>
      </c>
      <c r="G2480" s="2" t="str">
        <f>IF(Table1[[#This Row],[Column4]]="","",(1+G2479)*(F2480)-1)</f>
        <v/>
      </c>
      <c r="H2480" s="1" t="str">
        <f>IF(Table1[[#This Row],[Column1]]="","",VLOOKUP(A2480,COPOMs!B:H,7)+prêmio_de_risco)</f>
        <v/>
      </c>
      <c r="I2480" s="3" t="str">
        <f>IF(Table1[[#This Row],[Tesouro Selic: Cenário 2]]="","",(H2480+1)^(1/252))</f>
        <v/>
      </c>
      <c r="J2480" s="2" t="str">
        <f>IF(Table1[[#This Row],[Column6]]="","",(1+J2479)*(I2480)-1)</f>
        <v/>
      </c>
      <c r="K2480" s="1" t="str">
        <f>IF(Table1[[#This Row],[Column1]]="","",VLOOKUP(A2480,COPOMs!B:K,10)+prêmio_de_risco)</f>
        <v/>
      </c>
      <c r="L2480" s="3" t="str">
        <f>IF(Table1[[#This Row],[Tesouro Selic: Cenário 3]]="","",(K2480+1)^(1/252))</f>
        <v/>
      </c>
      <c r="M2480" s="2" t="str">
        <f>IF(Table1[[#This Row],[Column8]]="","",(1+M2479)*(L2480)-1)</f>
        <v/>
      </c>
    </row>
    <row r="2481" spans="1:13" x14ac:dyDescent="0.25">
      <c r="A2481" s="15" t="str">
        <f t="shared" si="76"/>
        <v/>
      </c>
      <c r="B2481" s="25" t="str">
        <f t="shared" si="77"/>
        <v/>
      </c>
      <c r="C2481" s="3" t="str">
        <f>IF(Table1[[#This Row],[Tesouro Prefixado]]="","",(B2481+1)^(1/252))</f>
        <v/>
      </c>
      <c r="D2481" s="2" t="str">
        <f>IF(Table1[[#This Row],[Column2]]="","",(1+D2480)*(C2481)-1)</f>
        <v/>
      </c>
      <c r="E2481" s="1" t="str">
        <f>IF(Table1[[#This Row],[Column1]]="","",VLOOKUP(A2481,COPOMs!B:E,4)+prêmio_de_risco)</f>
        <v/>
      </c>
      <c r="F2481" s="3" t="str">
        <f>IF(Table1[[#This Row],[Tesouro Selic: Cenário 1]]="","",(E2481+1)^(1/252))</f>
        <v/>
      </c>
      <c r="G2481" s="2" t="str">
        <f>IF(Table1[[#This Row],[Column4]]="","",(1+G2480)*(F2481)-1)</f>
        <v/>
      </c>
      <c r="H2481" s="1" t="str">
        <f>IF(Table1[[#This Row],[Column1]]="","",VLOOKUP(A2481,COPOMs!B:H,7)+prêmio_de_risco)</f>
        <v/>
      </c>
      <c r="I2481" s="3" t="str">
        <f>IF(Table1[[#This Row],[Tesouro Selic: Cenário 2]]="","",(H2481+1)^(1/252))</f>
        <v/>
      </c>
      <c r="J2481" s="2" t="str">
        <f>IF(Table1[[#This Row],[Column6]]="","",(1+J2480)*(I2481)-1)</f>
        <v/>
      </c>
      <c r="K2481" s="1" t="str">
        <f>IF(Table1[[#This Row],[Column1]]="","",VLOOKUP(A2481,COPOMs!B:K,10)+prêmio_de_risco)</f>
        <v/>
      </c>
      <c r="L2481" s="3" t="str">
        <f>IF(Table1[[#This Row],[Tesouro Selic: Cenário 3]]="","",(K2481+1)^(1/252))</f>
        <v/>
      </c>
      <c r="M2481" s="2" t="str">
        <f>IF(Table1[[#This Row],[Column8]]="","",(1+M2480)*(L2481)-1)</f>
        <v/>
      </c>
    </row>
    <row r="2482" spans="1:13" x14ac:dyDescent="0.25">
      <c r="A2482" s="15" t="str">
        <f t="shared" si="76"/>
        <v/>
      </c>
      <c r="B2482" s="25" t="str">
        <f t="shared" si="77"/>
        <v/>
      </c>
      <c r="C2482" s="3" t="str">
        <f>IF(Table1[[#This Row],[Tesouro Prefixado]]="","",(B2482+1)^(1/252))</f>
        <v/>
      </c>
      <c r="D2482" s="2" t="str">
        <f>IF(Table1[[#This Row],[Column2]]="","",(1+D2481)*(C2482)-1)</f>
        <v/>
      </c>
      <c r="E2482" s="1" t="str">
        <f>IF(Table1[[#This Row],[Column1]]="","",VLOOKUP(A2482,COPOMs!B:E,4)+prêmio_de_risco)</f>
        <v/>
      </c>
      <c r="F2482" s="3" t="str">
        <f>IF(Table1[[#This Row],[Tesouro Selic: Cenário 1]]="","",(E2482+1)^(1/252))</f>
        <v/>
      </c>
      <c r="G2482" s="2" t="str">
        <f>IF(Table1[[#This Row],[Column4]]="","",(1+G2481)*(F2482)-1)</f>
        <v/>
      </c>
      <c r="H2482" s="1" t="str">
        <f>IF(Table1[[#This Row],[Column1]]="","",VLOOKUP(A2482,COPOMs!B:H,7)+prêmio_de_risco)</f>
        <v/>
      </c>
      <c r="I2482" s="3" t="str">
        <f>IF(Table1[[#This Row],[Tesouro Selic: Cenário 2]]="","",(H2482+1)^(1/252))</f>
        <v/>
      </c>
      <c r="J2482" s="2" t="str">
        <f>IF(Table1[[#This Row],[Column6]]="","",(1+J2481)*(I2482)-1)</f>
        <v/>
      </c>
      <c r="K2482" s="1" t="str">
        <f>IF(Table1[[#This Row],[Column1]]="","",VLOOKUP(A2482,COPOMs!B:K,10)+prêmio_de_risco)</f>
        <v/>
      </c>
      <c r="L2482" s="3" t="str">
        <f>IF(Table1[[#This Row],[Tesouro Selic: Cenário 3]]="","",(K2482+1)^(1/252))</f>
        <v/>
      </c>
      <c r="M2482" s="2" t="str">
        <f>IF(Table1[[#This Row],[Column8]]="","",(1+M2481)*(L2482)-1)</f>
        <v/>
      </c>
    </row>
    <row r="2483" spans="1:13" x14ac:dyDescent="0.25">
      <c r="A2483" s="15" t="str">
        <f t="shared" si="76"/>
        <v/>
      </c>
      <c r="B2483" s="25" t="str">
        <f t="shared" si="77"/>
        <v/>
      </c>
      <c r="C2483" s="3" t="str">
        <f>IF(Table1[[#This Row],[Tesouro Prefixado]]="","",(B2483+1)^(1/252))</f>
        <v/>
      </c>
      <c r="D2483" s="2" t="str">
        <f>IF(Table1[[#This Row],[Column2]]="","",(1+D2482)*(C2483)-1)</f>
        <v/>
      </c>
      <c r="E2483" s="1" t="str">
        <f>IF(Table1[[#This Row],[Column1]]="","",VLOOKUP(A2483,COPOMs!B:E,4)+prêmio_de_risco)</f>
        <v/>
      </c>
      <c r="F2483" s="3" t="str">
        <f>IF(Table1[[#This Row],[Tesouro Selic: Cenário 1]]="","",(E2483+1)^(1/252))</f>
        <v/>
      </c>
      <c r="G2483" s="2" t="str">
        <f>IF(Table1[[#This Row],[Column4]]="","",(1+G2482)*(F2483)-1)</f>
        <v/>
      </c>
      <c r="H2483" s="1" t="str">
        <f>IF(Table1[[#This Row],[Column1]]="","",VLOOKUP(A2483,COPOMs!B:H,7)+prêmio_de_risco)</f>
        <v/>
      </c>
      <c r="I2483" s="3" t="str">
        <f>IF(Table1[[#This Row],[Tesouro Selic: Cenário 2]]="","",(H2483+1)^(1/252))</f>
        <v/>
      </c>
      <c r="J2483" s="2" t="str">
        <f>IF(Table1[[#This Row],[Column6]]="","",(1+J2482)*(I2483)-1)</f>
        <v/>
      </c>
      <c r="K2483" s="1" t="str">
        <f>IF(Table1[[#This Row],[Column1]]="","",VLOOKUP(A2483,COPOMs!B:K,10)+prêmio_de_risco)</f>
        <v/>
      </c>
      <c r="L2483" s="3" t="str">
        <f>IF(Table1[[#This Row],[Tesouro Selic: Cenário 3]]="","",(K2483+1)^(1/252))</f>
        <v/>
      </c>
      <c r="M2483" s="2" t="str">
        <f>IF(Table1[[#This Row],[Column8]]="","",(1+M2482)*(L2483)-1)</f>
        <v/>
      </c>
    </row>
    <row r="2484" spans="1:13" x14ac:dyDescent="0.25">
      <c r="A2484" s="15" t="str">
        <f t="shared" si="76"/>
        <v/>
      </c>
      <c r="B2484" s="25" t="str">
        <f t="shared" si="77"/>
        <v/>
      </c>
      <c r="C2484" s="3" t="str">
        <f>IF(Table1[[#This Row],[Tesouro Prefixado]]="","",(B2484+1)^(1/252))</f>
        <v/>
      </c>
      <c r="D2484" s="2" t="str">
        <f>IF(Table1[[#This Row],[Column2]]="","",(1+D2483)*(C2484)-1)</f>
        <v/>
      </c>
      <c r="E2484" s="1" t="str">
        <f>IF(Table1[[#This Row],[Column1]]="","",VLOOKUP(A2484,COPOMs!B:E,4)+prêmio_de_risco)</f>
        <v/>
      </c>
      <c r="F2484" s="3" t="str">
        <f>IF(Table1[[#This Row],[Tesouro Selic: Cenário 1]]="","",(E2484+1)^(1/252))</f>
        <v/>
      </c>
      <c r="G2484" s="2" t="str">
        <f>IF(Table1[[#This Row],[Column4]]="","",(1+G2483)*(F2484)-1)</f>
        <v/>
      </c>
      <c r="H2484" s="1" t="str">
        <f>IF(Table1[[#This Row],[Column1]]="","",VLOOKUP(A2484,COPOMs!B:H,7)+prêmio_de_risco)</f>
        <v/>
      </c>
      <c r="I2484" s="3" t="str">
        <f>IF(Table1[[#This Row],[Tesouro Selic: Cenário 2]]="","",(H2484+1)^(1/252))</f>
        <v/>
      </c>
      <c r="J2484" s="2" t="str">
        <f>IF(Table1[[#This Row],[Column6]]="","",(1+J2483)*(I2484)-1)</f>
        <v/>
      </c>
      <c r="K2484" s="1" t="str">
        <f>IF(Table1[[#This Row],[Column1]]="","",VLOOKUP(A2484,COPOMs!B:K,10)+prêmio_de_risco)</f>
        <v/>
      </c>
      <c r="L2484" s="3" t="str">
        <f>IF(Table1[[#This Row],[Tesouro Selic: Cenário 3]]="","",(K2484+1)^(1/252))</f>
        <v/>
      </c>
      <c r="M2484" s="2" t="str">
        <f>IF(Table1[[#This Row],[Column8]]="","",(1+M2483)*(L2484)-1)</f>
        <v/>
      </c>
    </row>
    <row r="2485" spans="1:13" x14ac:dyDescent="0.25">
      <c r="A2485" s="15" t="str">
        <f t="shared" si="76"/>
        <v/>
      </c>
      <c r="B2485" s="25" t="str">
        <f t="shared" si="77"/>
        <v/>
      </c>
      <c r="C2485" s="3" t="str">
        <f>IF(Table1[[#This Row],[Tesouro Prefixado]]="","",(B2485+1)^(1/252))</f>
        <v/>
      </c>
      <c r="D2485" s="2" t="str">
        <f>IF(Table1[[#This Row],[Column2]]="","",(1+D2484)*(C2485)-1)</f>
        <v/>
      </c>
      <c r="E2485" s="1" t="str">
        <f>IF(Table1[[#This Row],[Column1]]="","",VLOOKUP(A2485,COPOMs!B:E,4)+prêmio_de_risco)</f>
        <v/>
      </c>
      <c r="F2485" s="3" t="str">
        <f>IF(Table1[[#This Row],[Tesouro Selic: Cenário 1]]="","",(E2485+1)^(1/252))</f>
        <v/>
      </c>
      <c r="G2485" s="2" t="str">
        <f>IF(Table1[[#This Row],[Column4]]="","",(1+G2484)*(F2485)-1)</f>
        <v/>
      </c>
      <c r="H2485" s="1" t="str">
        <f>IF(Table1[[#This Row],[Column1]]="","",VLOOKUP(A2485,COPOMs!B:H,7)+prêmio_de_risco)</f>
        <v/>
      </c>
      <c r="I2485" s="3" t="str">
        <f>IF(Table1[[#This Row],[Tesouro Selic: Cenário 2]]="","",(H2485+1)^(1/252))</f>
        <v/>
      </c>
      <c r="J2485" s="2" t="str">
        <f>IF(Table1[[#This Row],[Column6]]="","",(1+J2484)*(I2485)-1)</f>
        <v/>
      </c>
      <c r="K2485" s="1" t="str">
        <f>IF(Table1[[#This Row],[Column1]]="","",VLOOKUP(A2485,COPOMs!B:K,10)+prêmio_de_risco)</f>
        <v/>
      </c>
      <c r="L2485" s="3" t="str">
        <f>IF(Table1[[#This Row],[Tesouro Selic: Cenário 3]]="","",(K2485+1)^(1/252))</f>
        <v/>
      </c>
      <c r="M2485" s="2" t="str">
        <f>IF(Table1[[#This Row],[Column8]]="","",(1+M2484)*(L2485)-1)</f>
        <v/>
      </c>
    </row>
    <row r="2486" spans="1:13" x14ac:dyDescent="0.25">
      <c r="A2486" s="15" t="str">
        <f t="shared" si="76"/>
        <v/>
      </c>
      <c r="B2486" s="25" t="str">
        <f t="shared" si="77"/>
        <v/>
      </c>
      <c r="C2486" s="3" t="str">
        <f>IF(Table1[[#This Row],[Tesouro Prefixado]]="","",(B2486+1)^(1/252))</f>
        <v/>
      </c>
      <c r="D2486" s="2" t="str">
        <f>IF(Table1[[#This Row],[Column2]]="","",(1+D2485)*(C2486)-1)</f>
        <v/>
      </c>
      <c r="E2486" s="1" t="str">
        <f>IF(Table1[[#This Row],[Column1]]="","",VLOOKUP(A2486,COPOMs!B:E,4)+prêmio_de_risco)</f>
        <v/>
      </c>
      <c r="F2486" s="3" t="str">
        <f>IF(Table1[[#This Row],[Tesouro Selic: Cenário 1]]="","",(E2486+1)^(1/252))</f>
        <v/>
      </c>
      <c r="G2486" s="2" t="str">
        <f>IF(Table1[[#This Row],[Column4]]="","",(1+G2485)*(F2486)-1)</f>
        <v/>
      </c>
      <c r="H2486" s="1" t="str">
        <f>IF(Table1[[#This Row],[Column1]]="","",VLOOKUP(A2486,COPOMs!B:H,7)+prêmio_de_risco)</f>
        <v/>
      </c>
      <c r="I2486" s="3" t="str">
        <f>IF(Table1[[#This Row],[Tesouro Selic: Cenário 2]]="","",(H2486+1)^(1/252))</f>
        <v/>
      </c>
      <c r="J2486" s="2" t="str">
        <f>IF(Table1[[#This Row],[Column6]]="","",(1+J2485)*(I2486)-1)</f>
        <v/>
      </c>
      <c r="K2486" s="1" t="str">
        <f>IF(Table1[[#This Row],[Column1]]="","",VLOOKUP(A2486,COPOMs!B:K,10)+prêmio_de_risco)</f>
        <v/>
      </c>
      <c r="L2486" s="3" t="str">
        <f>IF(Table1[[#This Row],[Tesouro Selic: Cenário 3]]="","",(K2486+1)^(1/252))</f>
        <v/>
      </c>
      <c r="M2486" s="2" t="str">
        <f>IF(Table1[[#This Row],[Column8]]="","",(1+M2485)*(L2486)-1)</f>
        <v/>
      </c>
    </row>
    <row r="2487" spans="1:13" x14ac:dyDescent="0.25">
      <c r="A2487" s="15" t="str">
        <f t="shared" si="76"/>
        <v/>
      </c>
      <c r="B2487" s="25" t="str">
        <f t="shared" si="77"/>
        <v/>
      </c>
      <c r="C2487" s="3" t="str">
        <f>IF(Table1[[#This Row],[Tesouro Prefixado]]="","",(B2487+1)^(1/252))</f>
        <v/>
      </c>
      <c r="D2487" s="2" t="str">
        <f>IF(Table1[[#This Row],[Column2]]="","",(1+D2486)*(C2487)-1)</f>
        <v/>
      </c>
      <c r="E2487" s="1" t="str">
        <f>IF(Table1[[#This Row],[Column1]]="","",VLOOKUP(A2487,COPOMs!B:E,4)+prêmio_de_risco)</f>
        <v/>
      </c>
      <c r="F2487" s="3" t="str">
        <f>IF(Table1[[#This Row],[Tesouro Selic: Cenário 1]]="","",(E2487+1)^(1/252))</f>
        <v/>
      </c>
      <c r="G2487" s="2" t="str">
        <f>IF(Table1[[#This Row],[Column4]]="","",(1+G2486)*(F2487)-1)</f>
        <v/>
      </c>
      <c r="H2487" s="1" t="str">
        <f>IF(Table1[[#This Row],[Column1]]="","",VLOOKUP(A2487,COPOMs!B:H,7)+prêmio_de_risco)</f>
        <v/>
      </c>
      <c r="I2487" s="3" t="str">
        <f>IF(Table1[[#This Row],[Tesouro Selic: Cenário 2]]="","",(H2487+1)^(1/252))</f>
        <v/>
      </c>
      <c r="J2487" s="2" t="str">
        <f>IF(Table1[[#This Row],[Column6]]="","",(1+J2486)*(I2487)-1)</f>
        <v/>
      </c>
      <c r="K2487" s="1" t="str">
        <f>IF(Table1[[#This Row],[Column1]]="","",VLOOKUP(A2487,COPOMs!B:K,10)+prêmio_de_risco)</f>
        <v/>
      </c>
      <c r="L2487" s="3" t="str">
        <f>IF(Table1[[#This Row],[Tesouro Selic: Cenário 3]]="","",(K2487+1)^(1/252))</f>
        <v/>
      </c>
      <c r="M2487" s="2" t="str">
        <f>IF(Table1[[#This Row],[Column8]]="","",(1+M2486)*(L2487)-1)</f>
        <v/>
      </c>
    </row>
    <row r="2488" spans="1:13" x14ac:dyDescent="0.25">
      <c r="A2488" s="15" t="str">
        <f t="shared" si="76"/>
        <v/>
      </c>
      <c r="B2488" s="25" t="str">
        <f t="shared" si="77"/>
        <v/>
      </c>
      <c r="C2488" s="3" t="str">
        <f>IF(Table1[[#This Row],[Tesouro Prefixado]]="","",(B2488+1)^(1/252))</f>
        <v/>
      </c>
      <c r="D2488" s="2" t="str">
        <f>IF(Table1[[#This Row],[Column2]]="","",(1+D2487)*(C2488)-1)</f>
        <v/>
      </c>
      <c r="E2488" s="1" t="str">
        <f>IF(Table1[[#This Row],[Column1]]="","",VLOOKUP(A2488,COPOMs!B:E,4)+prêmio_de_risco)</f>
        <v/>
      </c>
      <c r="F2488" s="3" t="str">
        <f>IF(Table1[[#This Row],[Tesouro Selic: Cenário 1]]="","",(E2488+1)^(1/252))</f>
        <v/>
      </c>
      <c r="G2488" s="2" t="str">
        <f>IF(Table1[[#This Row],[Column4]]="","",(1+G2487)*(F2488)-1)</f>
        <v/>
      </c>
      <c r="H2488" s="1" t="str">
        <f>IF(Table1[[#This Row],[Column1]]="","",VLOOKUP(A2488,COPOMs!B:H,7)+prêmio_de_risco)</f>
        <v/>
      </c>
      <c r="I2488" s="3" t="str">
        <f>IF(Table1[[#This Row],[Tesouro Selic: Cenário 2]]="","",(H2488+1)^(1/252))</f>
        <v/>
      </c>
      <c r="J2488" s="2" t="str">
        <f>IF(Table1[[#This Row],[Column6]]="","",(1+J2487)*(I2488)-1)</f>
        <v/>
      </c>
      <c r="K2488" s="1" t="str">
        <f>IF(Table1[[#This Row],[Column1]]="","",VLOOKUP(A2488,COPOMs!B:K,10)+prêmio_de_risco)</f>
        <v/>
      </c>
      <c r="L2488" s="3" t="str">
        <f>IF(Table1[[#This Row],[Tesouro Selic: Cenário 3]]="","",(K2488+1)^(1/252))</f>
        <v/>
      </c>
      <c r="M2488" s="2" t="str">
        <f>IF(Table1[[#This Row],[Column8]]="","",(1+M2487)*(L2488)-1)</f>
        <v/>
      </c>
    </row>
    <row r="2489" spans="1:13" x14ac:dyDescent="0.25">
      <c r="A2489" s="15" t="str">
        <f t="shared" si="76"/>
        <v/>
      </c>
      <c r="B2489" s="25" t="str">
        <f t="shared" si="77"/>
        <v/>
      </c>
      <c r="C2489" s="3" t="str">
        <f>IF(Table1[[#This Row],[Tesouro Prefixado]]="","",(B2489+1)^(1/252))</f>
        <v/>
      </c>
      <c r="D2489" s="2" t="str">
        <f>IF(Table1[[#This Row],[Column2]]="","",(1+D2488)*(C2489)-1)</f>
        <v/>
      </c>
      <c r="E2489" s="1" t="str">
        <f>IF(Table1[[#This Row],[Column1]]="","",VLOOKUP(A2489,COPOMs!B:E,4)+prêmio_de_risco)</f>
        <v/>
      </c>
      <c r="F2489" s="3" t="str">
        <f>IF(Table1[[#This Row],[Tesouro Selic: Cenário 1]]="","",(E2489+1)^(1/252))</f>
        <v/>
      </c>
      <c r="G2489" s="2" t="str">
        <f>IF(Table1[[#This Row],[Column4]]="","",(1+G2488)*(F2489)-1)</f>
        <v/>
      </c>
      <c r="H2489" s="1" t="str">
        <f>IF(Table1[[#This Row],[Column1]]="","",VLOOKUP(A2489,COPOMs!B:H,7)+prêmio_de_risco)</f>
        <v/>
      </c>
      <c r="I2489" s="3" t="str">
        <f>IF(Table1[[#This Row],[Tesouro Selic: Cenário 2]]="","",(H2489+1)^(1/252))</f>
        <v/>
      </c>
      <c r="J2489" s="2" t="str">
        <f>IF(Table1[[#This Row],[Column6]]="","",(1+J2488)*(I2489)-1)</f>
        <v/>
      </c>
      <c r="K2489" s="1" t="str">
        <f>IF(Table1[[#This Row],[Column1]]="","",VLOOKUP(A2489,COPOMs!B:K,10)+prêmio_de_risco)</f>
        <v/>
      </c>
      <c r="L2489" s="3" t="str">
        <f>IF(Table1[[#This Row],[Tesouro Selic: Cenário 3]]="","",(K2489+1)^(1/252))</f>
        <v/>
      </c>
      <c r="M2489" s="2" t="str">
        <f>IF(Table1[[#This Row],[Column8]]="","",(1+M2488)*(L2489)-1)</f>
        <v/>
      </c>
    </row>
    <row r="2490" spans="1:13" x14ac:dyDescent="0.25">
      <c r="A2490" s="15" t="str">
        <f t="shared" si="76"/>
        <v/>
      </c>
      <c r="B2490" s="25" t="str">
        <f t="shared" si="77"/>
        <v/>
      </c>
      <c r="C2490" s="3" t="str">
        <f>IF(Table1[[#This Row],[Tesouro Prefixado]]="","",(B2490+1)^(1/252))</f>
        <v/>
      </c>
      <c r="D2490" s="2" t="str">
        <f>IF(Table1[[#This Row],[Column2]]="","",(1+D2489)*(C2490)-1)</f>
        <v/>
      </c>
      <c r="E2490" s="1" t="str">
        <f>IF(Table1[[#This Row],[Column1]]="","",VLOOKUP(A2490,COPOMs!B:E,4)+prêmio_de_risco)</f>
        <v/>
      </c>
      <c r="F2490" s="3" t="str">
        <f>IF(Table1[[#This Row],[Tesouro Selic: Cenário 1]]="","",(E2490+1)^(1/252))</f>
        <v/>
      </c>
      <c r="G2490" s="2" t="str">
        <f>IF(Table1[[#This Row],[Column4]]="","",(1+G2489)*(F2490)-1)</f>
        <v/>
      </c>
      <c r="H2490" s="1" t="str">
        <f>IF(Table1[[#This Row],[Column1]]="","",VLOOKUP(A2490,COPOMs!B:H,7)+prêmio_de_risco)</f>
        <v/>
      </c>
      <c r="I2490" s="3" t="str">
        <f>IF(Table1[[#This Row],[Tesouro Selic: Cenário 2]]="","",(H2490+1)^(1/252))</f>
        <v/>
      </c>
      <c r="J2490" s="2" t="str">
        <f>IF(Table1[[#This Row],[Column6]]="","",(1+J2489)*(I2490)-1)</f>
        <v/>
      </c>
      <c r="K2490" s="1" t="str">
        <f>IF(Table1[[#This Row],[Column1]]="","",VLOOKUP(A2490,COPOMs!B:K,10)+prêmio_de_risco)</f>
        <v/>
      </c>
      <c r="L2490" s="3" t="str">
        <f>IF(Table1[[#This Row],[Tesouro Selic: Cenário 3]]="","",(K2490+1)^(1/252))</f>
        <v/>
      </c>
      <c r="M2490" s="2" t="str">
        <f>IF(Table1[[#This Row],[Column8]]="","",(1+M2489)*(L2490)-1)</f>
        <v/>
      </c>
    </row>
    <row r="2491" spans="1:13" x14ac:dyDescent="0.25">
      <c r="A2491" s="15" t="str">
        <f t="shared" si="76"/>
        <v/>
      </c>
      <c r="B2491" s="25" t="str">
        <f t="shared" si="77"/>
        <v/>
      </c>
      <c r="C2491" s="3" t="str">
        <f>IF(Table1[[#This Row],[Tesouro Prefixado]]="","",(B2491+1)^(1/252))</f>
        <v/>
      </c>
      <c r="D2491" s="2" t="str">
        <f>IF(Table1[[#This Row],[Column2]]="","",(1+D2490)*(C2491)-1)</f>
        <v/>
      </c>
      <c r="E2491" s="1" t="str">
        <f>IF(Table1[[#This Row],[Column1]]="","",VLOOKUP(A2491,COPOMs!B:E,4)+prêmio_de_risco)</f>
        <v/>
      </c>
      <c r="F2491" s="3" t="str">
        <f>IF(Table1[[#This Row],[Tesouro Selic: Cenário 1]]="","",(E2491+1)^(1/252))</f>
        <v/>
      </c>
      <c r="G2491" s="2" t="str">
        <f>IF(Table1[[#This Row],[Column4]]="","",(1+G2490)*(F2491)-1)</f>
        <v/>
      </c>
      <c r="H2491" s="1" t="str">
        <f>IF(Table1[[#This Row],[Column1]]="","",VLOOKUP(A2491,COPOMs!B:H,7)+prêmio_de_risco)</f>
        <v/>
      </c>
      <c r="I2491" s="3" t="str">
        <f>IF(Table1[[#This Row],[Tesouro Selic: Cenário 2]]="","",(H2491+1)^(1/252))</f>
        <v/>
      </c>
      <c r="J2491" s="2" t="str">
        <f>IF(Table1[[#This Row],[Column6]]="","",(1+J2490)*(I2491)-1)</f>
        <v/>
      </c>
      <c r="K2491" s="1" t="str">
        <f>IF(Table1[[#This Row],[Column1]]="","",VLOOKUP(A2491,COPOMs!B:K,10)+prêmio_de_risco)</f>
        <v/>
      </c>
      <c r="L2491" s="3" t="str">
        <f>IF(Table1[[#This Row],[Tesouro Selic: Cenário 3]]="","",(K2491+1)^(1/252))</f>
        <v/>
      </c>
      <c r="M2491" s="2" t="str">
        <f>IF(Table1[[#This Row],[Column8]]="","",(1+M2490)*(L2491)-1)</f>
        <v/>
      </c>
    </row>
    <row r="2492" spans="1:13" x14ac:dyDescent="0.25">
      <c r="A2492" s="15" t="str">
        <f t="shared" si="76"/>
        <v/>
      </c>
      <c r="B2492" s="25" t="str">
        <f t="shared" si="77"/>
        <v/>
      </c>
      <c r="C2492" s="3" t="str">
        <f>IF(Table1[[#This Row],[Tesouro Prefixado]]="","",(B2492+1)^(1/252))</f>
        <v/>
      </c>
      <c r="D2492" s="2" t="str">
        <f>IF(Table1[[#This Row],[Column2]]="","",(1+D2491)*(C2492)-1)</f>
        <v/>
      </c>
      <c r="E2492" s="1" t="str">
        <f>IF(Table1[[#This Row],[Column1]]="","",VLOOKUP(A2492,COPOMs!B:E,4)+prêmio_de_risco)</f>
        <v/>
      </c>
      <c r="F2492" s="3" t="str">
        <f>IF(Table1[[#This Row],[Tesouro Selic: Cenário 1]]="","",(E2492+1)^(1/252))</f>
        <v/>
      </c>
      <c r="G2492" s="2" t="str">
        <f>IF(Table1[[#This Row],[Column4]]="","",(1+G2491)*(F2492)-1)</f>
        <v/>
      </c>
      <c r="H2492" s="1" t="str">
        <f>IF(Table1[[#This Row],[Column1]]="","",VLOOKUP(A2492,COPOMs!B:H,7)+prêmio_de_risco)</f>
        <v/>
      </c>
      <c r="I2492" s="3" t="str">
        <f>IF(Table1[[#This Row],[Tesouro Selic: Cenário 2]]="","",(H2492+1)^(1/252))</f>
        <v/>
      </c>
      <c r="J2492" s="2" t="str">
        <f>IF(Table1[[#This Row],[Column6]]="","",(1+J2491)*(I2492)-1)</f>
        <v/>
      </c>
      <c r="K2492" s="1" t="str">
        <f>IF(Table1[[#This Row],[Column1]]="","",VLOOKUP(A2492,COPOMs!B:K,10)+prêmio_de_risco)</f>
        <v/>
      </c>
      <c r="L2492" s="3" t="str">
        <f>IF(Table1[[#This Row],[Tesouro Selic: Cenário 3]]="","",(K2492+1)^(1/252))</f>
        <v/>
      </c>
      <c r="M2492" s="2" t="str">
        <f>IF(Table1[[#This Row],[Column8]]="","",(1+M2491)*(L2492)-1)</f>
        <v/>
      </c>
    </row>
    <row r="2493" spans="1:13" x14ac:dyDescent="0.25">
      <c r="A2493" s="15" t="str">
        <f t="shared" si="76"/>
        <v/>
      </c>
      <c r="B2493" s="25" t="str">
        <f t="shared" si="77"/>
        <v/>
      </c>
      <c r="C2493" s="3" t="str">
        <f>IF(Table1[[#This Row],[Tesouro Prefixado]]="","",(B2493+1)^(1/252))</f>
        <v/>
      </c>
      <c r="D2493" s="2" t="str">
        <f>IF(Table1[[#This Row],[Column2]]="","",(1+D2492)*(C2493)-1)</f>
        <v/>
      </c>
      <c r="E2493" s="1" t="str">
        <f>IF(Table1[[#This Row],[Column1]]="","",VLOOKUP(A2493,COPOMs!B:E,4)+prêmio_de_risco)</f>
        <v/>
      </c>
      <c r="F2493" s="3" t="str">
        <f>IF(Table1[[#This Row],[Tesouro Selic: Cenário 1]]="","",(E2493+1)^(1/252))</f>
        <v/>
      </c>
      <c r="G2493" s="2" t="str">
        <f>IF(Table1[[#This Row],[Column4]]="","",(1+G2492)*(F2493)-1)</f>
        <v/>
      </c>
      <c r="H2493" s="1" t="str">
        <f>IF(Table1[[#This Row],[Column1]]="","",VLOOKUP(A2493,COPOMs!B:H,7)+prêmio_de_risco)</f>
        <v/>
      </c>
      <c r="I2493" s="3" t="str">
        <f>IF(Table1[[#This Row],[Tesouro Selic: Cenário 2]]="","",(H2493+1)^(1/252))</f>
        <v/>
      </c>
      <c r="J2493" s="2" t="str">
        <f>IF(Table1[[#This Row],[Column6]]="","",(1+J2492)*(I2493)-1)</f>
        <v/>
      </c>
      <c r="K2493" s="1" t="str">
        <f>IF(Table1[[#This Row],[Column1]]="","",VLOOKUP(A2493,COPOMs!B:K,10)+prêmio_de_risco)</f>
        <v/>
      </c>
      <c r="L2493" s="3" t="str">
        <f>IF(Table1[[#This Row],[Tesouro Selic: Cenário 3]]="","",(K2493+1)^(1/252))</f>
        <v/>
      </c>
      <c r="M2493" s="2" t="str">
        <f>IF(Table1[[#This Row],[Column8]]="","",(1+M2492)*(L2493)-1)</f>
        <v/>
      </c>
    </row>
    <row r="2494" spans="1:13" x14ac:dyDescent="0.25">
      <c r="A2494" s="15" t="str">
        <f t="shared" si="76"/>
        <v/>
      </c>
      <c r="B2494" s="25" t="str">
        <f t="shared" si="77"/>
        <v/>
      </c>
      <c r="C2494" s="3" t="str">
        <f>IF(Table1[[#This Row],[Tesouro Prefixado]]="","",(B2494+1)^(1/252))</f>
        <v/>
      </c>
      <c r="D2494" s="2" t="str">
        <f>IF(Table1[[#This Row],[Column2]]="","",(1+D2493)*(C2494)-1)</f>
        <v/>
      </c>
      <c r="E2494" s="1" t="str">
        <f>IF(Table1[[#This Row],[Column1]]="","",VLOOKUP(A2494,COPOMs!B:E,4)+prêmio_de_risco)</f>
        <v/>
      </c>
      <c r="F2494" s="3" t="str">
        <f>IF(Table1[[#This Row],[Tesouro Selic: Cenário 1]]="","",(E2494+1)^(1/252))</f>
        <v/>
      </c>
      <c r="G2494" s="2" t="str">
        <f>IF(Table1[[#This Row],[Column4]]="","",(1+G2493)*(F2494)-1)</f>
        <v/>
      </c>
      <c r="H2494" s="1" t="str">
        <f>IF(Table1[[#This Row],[Column1]]="","",VLOOKUP(A2494,COPOMs!B:H,7)+prêmio_de_risco)</f>
        <v/>
      </c>
      <c r="I2494" s="3" t="str">
        <f>IF(Table1[[#This Row],[Tesouro Selic: Cenário 2]]="","",(H2494+1)^(1/252))</f>
        <v/>
      </c>
      <c r="J2494" s="2" t="str">
        <f>IF(Table1[[#This Row],[Column6]]="","",(1+J2493)*(I2494)-1)</f>
        <v/>
      </c>
      <c r="K2494" s="1" t="str">
        <f>IF(Table1[[#This Row],[Column1]]="","",VLOOKUP(A2494,COPOMs!B:K,10)+prêmio_de_risco)</f>
        <v/>
      </c>
      <c r="L2494" s="3" t="str">
        <f>IF(Table1[[#This Row],[Tesouro Selic: Cenário 3]]="","",(K2494+1)^(1/252))</f>
        <v/>
      </c>
      <c r="M2494" s="2" t="str">
        <f>IF(Table1[[#This Row],[Column8]]="","",(1+M2493)*(L2494)-1)</f>
        <v/>
      </c>
    </row>
    <row r="2495" spans="1:13" x14ac:dyDescent="0.25">
      <c r="A2495" s="15" t="str">
        <f t="shared" si="76"/>
        <v/>
      </c>
      <c r="B2495" s="25" t="str">
        <f t="shared" si="77"/>
        <v/>
      </c>
      <c r="C2495" s="3" t="str">
        <f>IF(Table1[[#This Row],[Tesouro Prefixado]]="","",(B2495+1)^(1/252))</f>
        <v/>
      </c>
      <c r="D2495" s="2" t="str">
        <f>IF(Table1[[#This Row],[Column2]]="","",(1+D2494)*(C2495)-1)</f>
        <v/>
      </c>
      <c r="E2495" s="1" t="str">
        <f>IF(Table1[[#This Row],[Column1]]="","",VLOOKUP(A2495,COPOMs!B:E,4)+prêmio_de_risco)</f>
        <v/>
      </c>
      <c r="F2495" s="3" t="str">
        <f>IF(Table1[[#This Row],[Tesouro Selic: Cenário 1]]="","",(E2495+1)^(1/252))</f>
        <v/>
      </c>
      <c r="G2495" s="2" t="str">
        <f>IF(Table1[[#This Row],[Column4]]="","",(1+G2494)*(F2495)-1)</f>
        <v/>
      </c>
      <c r="H2495" s="1" t="str">
        <f>IF(Table1[[#This Row],[Column1]]="","",VLOOKUP(A2495,COPOMs!B:H,7)+prêmio_de_risco)</f>
        <v/>
      </c>
      <c r="I2495" s="3" t="str">
        <f>IF(Table1[[#This Row],[Tesouro Selic: Cenário 2]]="","",(H2495+1)^(1/252))</f>
        <v/>
      </c>
      <c r="J2495" s="2" t="str">
        <f>IF(Table1[[#This Row],[Column6]]="","",(1+J2494)*(I2495)-1)</f>
        <v/>
      </c>
      <c r="K2495" s="1" t="str">
        <f>IF(Table1[[#This Row],[Column1]]="","",VLOOKUP(A2495,COPOMs!B:K,10)+prêmio_de_risco)</f>
        <v/>
      </c>
      <c r="L2495" s="3" t="str">
        <f>IF(Table1[[#This Row],[Tesouro Selic: Cenário 3]]="","",(K2495+1)^(1/252))</f>
        <v/>
      </c>
      <c r="M2495" s="2" t="str">
        <f>IF(Table1[[#This Row],[Column8]]="","",(1+M2494)*(L2495)-1)</f>
        <v/>
      </c>
    </row>
    <row r="2496" spans="1:13" x14ac:dyDescent="0.25">
      <c r="A2496" s="15" t="str">
        <f t="shared" si="76"/>
        <v/>
      </c>
      <c r="B2496" s="25" t="str">
        <f t="shared" si="77"/>
        <v/>
      </c>
      <c r="C2496" s="3" t="str">
        <f>IF(Table1[[#This Row],[Tesouro Prefixado]]="","",(B2496+1)^(1/252))</f>
        <v/>
      </c>
      <c r="D2496" s="2" t="str">
        <f>IF(Table1[[#This Row],[Column2]]="","",(1+D2495)*(C2496)-1)</f>
        <v/>
      </c>
      <c r="E2496" s="1" t="str">
        <f>IF(Table1[[#This Row],[Column1]]="","",VLOOKUP(A2496,COPOMs!B:E,4)+prêmio_de_risco)</f>
        <v/>
      </c>
      <c r="F2496" s="3" t="str">
        <f>IF(Table1[[#This Row],[Tesouro Selic: Cenário 1]]="","",(E2496+1)^(1/252))</f>
        <v/>
      </c>
      <c r="G2496" s="2" t="str">
        <f>IF(Table1[[#This Row],[Column4]]="","",(1+G2495)*(F2496)-1)</f>
        <v/>
      </c>
      <c r="H2496" s="1" t="str">
        <f>IF(Table1[[#This Row],[Column1]]="","",VLOOKUP(A2496,COPOMs!B:H,7)+prêmio_de_risco)</f>
        <v/>
      </c>
      <c r="I2496" s="3" t="str">
        <f>IF(Table1[[#This Row],[Tesouro Selic: Cenário 2]]="","",(H2496+1)^(1/252))</f>
        <v/>
      </c>
      <c r="J2496" s="2" t="str">
        <f>IF(Table1[[#This Row],[Column6]]="","",(1+J2495)*(I2496)-1)</f>
        <v/>
      </c>
      <c r="K2496" s="1" t="str">
        <f>IF(Table1[[#This Row],[Column1]]="","",VLOOKUP(A2496,COPOMs!B:K,10)+prêmio_de_risco)</f>
        <v/>
      </c>
      <c r="L2496" s="3" t="str">
        <f>IF(Table1[[#This Row],[Tesouro Selic: Cenário 3]]="","",(K2496+1)^(1/252))</f>
        <v/>
      </c>
      <c r="M2496" s="2" t="str">
        <f>IF(Table1[[#This Row],[Column8]]="","",(1+M2495)*(L2496)-1)</f>
        <v/>
      </c>
    </row>
    <row r="2497" spans="1:13" x14ac:dyDescent="0.25">
      <c r="A2497" s="15" t="str">
        <f t="shared" si="76"/>
        <v/>
      </c>
      <c r="B2497" s="25" t="str">
        <f t="shared" si="77"/>
        <v/>
      </c>
      <c r="C2497" s="3" t="str">
        <f>IF(Table1[[#This Row],[Tesouro Prefixado]]="","",(B2497+1)^(1/252))</f>
        <v/>
      </c>
      <c r="D2497" s="2" t="str">
        <f>IF(Table1[[#This Row],[Column2]]="","",(1+D2496)*(C2497)-1)</f>
        <v/>
      </c>
      <c r="E2497" s="1" t="str">
        <f>IF(Table1[[#This Row],[Column1]]="","",VLOOKUP(A2497,COPOMs!B:E,4)+prêmio_de_risco)</f>
        <v/>
      </c>
      <c r="F2497" s="3" t="str">
        <f>IF(Table1[[#This Row],[Tesouro Selic: Cenário 1]]="","",(E2497+1)^(1/252))</f>
        <v/>
      </c>
      <c r="G2497" s="2" t="str">
        <f>IF(Table1[[#This Row],[Column4]]="","",(1+G2496)*(F2497)-1)</f>
        <v/>
      </c>
      <c r="H2497" s="1" t="str">
        <f>IF(Table1[[#This Row],[Column1]]="","",VLOOKUP(A2497,COPOMs!B:H,7)+prêmio_de_risco)</f>
        <v/>
      </c>
      <c r="I2497" s="3" t="str">
        <f>IF(Table1[[#This Row],[Tesouro Selic: Cenário 2]]="","",(H2497+1)^(1/252))</f>
        <v/>
      </c>
      <c r="J2497" s="2" t="str">
        <f>IF(Table1[[#This Row],[Column6]]="","",(1+J2496)*(I2497)-1)</f>
        <v/>
      </c>
      <c r="K2497" s="1" t="str">
        <f>IF(Table1[[#This Row],[Column1]]="","",VLOOKUP(A2497,COPOMs!B:K,10)+prêmio_de_risco)</f>
        <v/>
      </c>
      <c r="L2497" s="3" t="str">
        <f>IF(Table1[[#This Row],[Tesouro Selic: Cenário 3]]="","",(K2497+1)^(1/252))</f>
        <v/>
      </c>
      <c r="M2497" s="2" t="str">
        <f>IF(Table1[[#This Row],[Column8]]="","",(1+M2496)*(L2497)-1)</f>
        <v/>
      </c>
    </row>
    <row r="2498" spans="1:13" x14ac:dyDescent="0.25">
      <c r="A2498" s="15" t="str">
        <f t="shared" si="76"/>
        <v/>
      </c>
      <c r="B2498" s="25" t="str">
        <f t="shared" si="77"/>
        <v/>
      </c>
      <c r="C2498" s="3" t="str">
        <f>IF(Table1[[#This Row],[Tesouro Prefixado]]="","",(B2498+1)^(1/252))</f>
        <v/>
      </c>
      <c r="D2498" s="2" t="str">
        <f>IF(Table1[[#This Row],[Column2]]="","",(1+D2497)*(C2498)-1)</f>
        <v/>
      </c>
      <c r="E2498" s="1" t="str">
        <f>IF(Table1[[#This Row],[Column1]]="","",VLOOKUP(A2498,COPOMs!B:E,4)+prêmio_de_risco)</f>
        <v/>
      </c>
      <c r="F2498" s="3" t="str">
        <f>IF(Table1[[#This Row],[Tesouro Selic: Cenário 1]]="","",(E2498+1)^(1/252))</f>
        <v/>
      </c>
      <c r="G2498" s="2" t="str">
        <f>IF(Table1[[#This Row],[Column4]]="","",(1+G2497)*(F2498)-1)</f>
        <v/>
      </c>
      <c r="H2498" s="1" t="str">
        <f>IF(Table1[[#This Row],[Column1]]="","",VLOOKUP(A2498,COPOMs!B:H,7)+prêmio_de_risco)</f>
        <v/>
      </c>
      <c r="I2498" s="3" t="str">
        <f>IF(Table1[[#This Row],[Tesouro Selic: Cenário 2]]="","",(H2498+1)^(1/252))</f>
        <v/>
      </c>
      <c r="J2498" s="2" t="str">
        <f>IF(Table1[[#This Row],[Column6]]="","",(1+J2497)*(I2498)-1)</f>
        <v/>
      </c>
      <c r="K2498" s="1" t="str">
        <f>IF(Table1[[#This Row],[Column1]]="","",VLOOKUP(A2498,COPOMs!B:K,10)+prêmio_de_risco)</f>
        <v/>
      </c>
      <c r="L2498" s="3" t="str">
        <f>IF(Table1[[#This Row],[Tesouro Selic: Cenário 3]]="","",(K2498+1)^(1/252))</f>
        <v/>
      </c>
      <c r="M2498" s="2" t="str">
        <f>IF(Table1[[#This Row],[Column8]]="","",(1+M2497)*(L2498)-1)</f>
        <v/>
      </c>
    </row>
    <row r="2499" spans="1:13" x14ac:dyDescent="0.25">
      <c r="A2499" s="15" t="str">
        <f t="shared" ref="A2499:A2562" si="78">IFERROR(IF(WORKDAY(A2498,1,feriados)&lt;=vencimento,WORKDAY(A2498,1,feriados),""),"")</f>
        <v/>
      </c>
      <c r="B2499" s="25" t="str">
        <f t="shared" ref="B2499:B2562" si="79">IF(A2499="","",taxa_pré)</f>
        <v/>
      </c>
      <c r="C2499" s="3" t="str">
        <f>IF(Table1[[#This Row],[Tesouro Prefixado]]="","",(B2499+1)^(1/252))</f>
        <v/>
      </c>
      <c r="D2499" s="2" t="str">
        <f>IF(Table1[[#This Row],[Column2]]="","",(1+D2498)*(C2499)-1)</f>
        <v/>
      </c>
      <c r="E2499" s="1" t="str">
        <f>IF(Table1[[#This Row],[Column1]]="","",VLOOKUP(A2499,COPOMs!B:E,4)+prêmio_de_risco)</f>
        <v/>
      </c>
      <c r="F2499" s="3" t="str">
        <f>IF(Table1[[#This Row],[Tesouro Selic: Cenário 1]]="","",(E2499+1)^(1/252))</f>
        <v/>
      </c>
      <c r="G2499" s="2" t="str">
        <f>IF(Table1[[#This Row],[Column4]]="","",(1+G2498)*(F2499)-1)</f>
        <v/>
      </c>
      <c r="H2499" s="1" t="str">
        <f>IF(Table1[[#This Row],[Column1]]="","",VLOOKUP(A2499,COPOMs!B:H,7)+prêmio_de_risco)</f>
        <v/>
      </c>
      <c r="I2499" s="3" t="str">
        <f>IF(Table1[[#This Row],[Tesouro Selic: Cenário 2]]="","",(H2499+1)^(1/252))</f>
        <v/>
      </c>
      <c r="J2499" s="2" t="str">
        <f>IF(Table1[[#This Row],[Column6]]="","",(1+J2498)*(I2499)-1)</f>
        <v/>
      </c>
      <c r="K2499" s="1" t="str">
        <f>IF(Table1[[#This Row],[Column1]]="","",VLOOKUP(A2499,COPOMs!B:K,10)+prêmio_de_risco)</f>
        <v/>
      </c>
      <c r="L2499" s="3" t="str">
        <f>IF(Table1[[#This Row],[Tesouro Selic: Cenário 3]]="","",(K2499+1)^(1/252))</f>
        <v/>
      </c>
      <c r="M2499" s="2" t="str">
        <f>IF(Table1[[#This Row],[Column8]]="","",(1+M2498)*(L2499)-1)</f>
        <v/>
      </c>
    </row>
    <row r="2500" spans="1:13" x14ac:dyDescent="0.25">
      <c r="A2500" s="15" t="str">
        <f t="shared" si="78"/>
        <v/>
      </c>
      <c r="B2500" s="25" t="str">
        <f t="shared" si="79"/>
        <v/>
      </c>
      <c r="C2500" s="3" t="str">
        <f>IF(Table1[[#This Row],[Tesouro Prefixado]]="","",(B2500+1)^(1/252))</f>
        <v/>
      </c>
      <c r="D2500" s="2" t="str">
        <f>IF(Table1[[#This Row],[Column2]]="","",(1+D2499)*(C2500)-1)</f>
        <v/>
      </c>
      <c r="E2500" s="1" t="str">
        <f>IF(Table1[[#This Row],[Column1]]="","",VLOOKUP(A2500,COPOMs!B:E,4)+prêmio_de_risco)</f>
        <v/>
      </c>
      <c r="F2500" s="3" t="str">
        <f>IF(Table1[[#This Row],[Tesouro Selic: Cenário 1]]="","",(E2500+1)^(1/252))</f>
        <v/>
      </c>
      <c r="G2500" s="2" t="str">
        <f>IF(Table1[[#This Row],[Column4]]="","",(1+G2499)*(F2500)-1)</f>
        <v/>
      </c>
      <c r="H2500" s="1" t="str">
        <f>IF(Table1[[#This Row],[Column1]]="","",VLOOKUP(A2500,COPOMs!B:H,7)+prêmio_de_risco)</f>
        <v/>
      </c>
      <c r="I2500" s="3" t="str">
        <f>IF(Table1[[#This Row],[Tesouro Selic: Cenário 2]]="","",(H2500+1)^(1/252))</f>
        <v/>
      </c>
      <c r="J2500" s="2" t="str">
        <f>IF(Table1[[#This Row],[Column6]]="","",(1+J2499)*(I2500)-1)</f>
        <v/>
      </c>
      <c r="K2500" s="1" t="str">
        <f>IF(Table1[[#This Row],[Column1]]="","",VLOOKUP(A2500,COPOMs!B:K,10)+prêmio_de_risco)</f>
        <v/>
      </c>
      <c r="L2500" s="3" t="str">
        <f>IF(Table1[[#This Row],[Tesouro Selic: Cenário 3]]="","",(K2500+1)^(1/252))</f>
        <v/>
      </c>
      <c r="M2500" s="2" t="str">
        <f>IF(Table1[[#This Row],[Column8]]="","",(1+M2499)*(L2500)-1)</f>
        <v/>
      </c>
    </row>
    <row r="2501" spans="1:13" x14ac:dyDescent="0.25">
      <c r="A2501" s="15" t="str">
        <f t="shared" si="78"/>
        <v/>
      </c>
      <c r="B2501" s="25" t="str">
        <f t="shared" si="79"/>
        <v/>
      </c>
      <c r="C2501" s="3" t="str">
        <f>IF(Table1[[#This Row],[Tesouro Prefixado]]="","",(B2501+1)^(1/252))</f>
        <v/>
      </c>
      <c r="D2501" s="2" t="str">
        <f>IF(Table1[[#This Row],[Column2]]="","",(1+D2500)*(C2501)-1)</f>
        <v/>
      </c>
      <c r="E2501" s="1" t="str">
        <f>IF(Table1[[#This Row],[Column1]]="","",VLOOKUP(A2501,COPOMs!B:E,4)+prêmio_de_risco)</f>
        <v/>
      </c>
      <c r="F2501" s="3" t="str">
        <f>IF(Table1[[#This Row],[Tesouro Selic: Cenário 1]]="","",(E2501+1)^(1/252))</f>
        <v/>
      </c>
      <c r="G2501" s="2" t="str">
        <f>IF(Table1[[#This Row],[Column4]]="","",(1+G2500)*(F2501)-1)</f>
        <v/>
      </c>
      <c r="H2501" s="1" t="str">
        <f>IF(Table1[[#This Row],[Column1]]="","",VLOOKUP(A2501,COPOMs!B:H,7)+prêmio_de_risco)</f>
        <v/>
      </c>
      <c r="I2501" s="3" t="str">
        <f>IF(Table1[[#This Row],[Tesouro Selic: Cenário 2]]="","",(H2501+1)^(1/252))</f>
        <v/>
      </c>
      <c r="J2501" s="2" t="str">
        <f>IF(Table1[[#This Row],[Column6]]="","",(1+J2500)*(I2501)-1)</f>
        <v/>
      </c>
      <c r="K2501" s="1" t="str">
        <f>IF(Table1[[#This Row],[Column1]]="","",VLOOKUP(A2501,COPOMs!B:K,10)+prêmio_de_risco)</f>
        <v/>
      </c>
      <c r="L2501" s="3" t="str">
        <f>IF(Table1[[#This Row],[Tesouro Selic: Cenário 3]]="","",(K2501+1)^(1/252))</f>
        <v/>
      </c>
      <c r="M2501" s="2" t="str">
        <f>IF(Table1[[#This Row],[Column8]]="","",(1+M2500)*(L2501)-1)</f>
        <v/>
      </c>
    </row>
    <row r="2502" spans="1:13" x14ac:dyDescent="0.25">
      <c r="A2502" s="15" t="str">
        <f t="shared" si="78"/>
        <v/>
      </c>
      <c r="B2502" s="25" t="str">
        <f t="shared" si="79"/>
        <v/>
      </c>
      <c r="C2502" s="3" t="str">
        <f>IF(Table1[[#This Row],[Tesouro Prefixado]]="","",(B2502+1)^(1/252))</f>
        <v/>
      </c>
      <c r="D2502" s="2" t="str">
        <f>IF(Table1[[#This Row],[Column2]]="","",(1+D2501)*(C2502)-1)</f>
        <v/>
      </c>
      <c r="E2502" s="1" t="str">
        <f>IF(Table1[[#This Row],[Column1]]="","",VLOOKUP(A2502,COPOMs!B:E,4)+prêmio_de_risco)</f>
        <v/>
      </c>
      <c r="F2502" s="3" t="str">
        <f>IF(Table1[[#This Row],[Tesouro Selic: Cenário 1]]="","",(E2502+1)^(1/252))</f>
        <v/>
      </c>
      <c r="G2502" s="2" t="str">
        <f>IF(Table1[[#This Row],[Column4]]="","",(1+G2501)*(F2502)-1)</f>
        <v/>
      </c>
      <c r="H2502" s="1" t="str">
        <f>IF(Table1[[#This Row],[Column1]]="","",VLOOKUP(A2502,COPOMs!B:H,7)+prêmio_de_risco)</f>
        <v/>
      </c>
      <c r="I2502" s="3" t="str">
        <f>IF(Table1[[#This Row],[Tesouro Selic: Cenário 2]]="","",(H2502+1)^(1/252))</f>
        <v/>
      </c>
      <c r="J2502" s="2" t="str">
        <f>IF(Table1[[#This Row],[Column6]]="","",(1+J2501)*(I2502)-1)</f>
        <v/>
      </c>
      <c r="K2502" s="1" t="str">
        <f>IF(Table1[[#This Row],[Column1]]="","",VLOOKUP(A2502,COPOMs!B:K,10)+prêmio_de_risco)</f>
        <v/>
      </c>
      <c r="L2502" s="3" t="str">
        <f>IF(Table1[[#This Row],[Tesouro Selic: Cenário 3]]="","",(K2502+1)^(1/252))</f>
        <v/>
      </c>
      <c r="M2502" s="2" t="str">
        <f>IF(Table1[[#This Row],[Column8]]="","",(1+M2501)*(L2502)-1)</f>
        <v/>
      </c>
    </row>
    <row r="2503" spans="1:13" x14ac:dyDescent="0.25">
      <c r="A2503" s="15" t="str">
        <f t="shared" si="78"/>
        <v/>
      </c>
      <c r="B2503" s="25" t="str">
        <f t="shared" si="79"/>
        <v/>
      </c>
      <c r="C2503" s="3" t="str">
        <f>IF(Table1[[#This Row],[Tesouro Prefixado]]="","",(B2503+1)^(1/252))</f>
        <v/>
      </c>
      <c r="D2503" s="2" t="str">
        <f>IF(Table1[[#This Row],[Column2]]="","",(1+D2502)*(C2503)-1)</f>
        <v/>
      </c>
      <c r="E2503" s="1" t="str">
        <f>IF(Table1[[#This Row],[Column1]]="","",VLOOKUP(A2503,COPOMs!B:E,4)+prêmio_de_risco)</f>
        <v/>
      </c>
      <c r="F2503" s="3" t="str">
        <f>IF(Table1[[#This Row],[Tesouro Selic: Cenário 1]]="","",(E2503+1)^(1/252))</f>
        <v/>
      </c>
      <c r="G2503" s="2" t="str">
        <f>IF(Table1[[#This Row],[Column4]]="","",(1+G2502)*(F2503)-1)</f>
        <v/>
      </c>
      <c r="H2503" s="1" t="str">
        <f>IF(Table1[[#This Row],[Column1]]="","",VLOOKUP(A2503,COPOMs!B:H,7)+prêmio_de_risco)</f>
        <v/>
      </c>
      <c r="I2503" s="3" t="str">
        <f>IF(Table1[[#This Row],[Tesouro Selic: Cenário 2]]="","",(H2503+1)^(1/252))</f>
        <v/>
      </c>
      <c r="J2503" s="2" t="str">
        <f>IF(Table1[[#This Row],[Column6]]="","",(1+J2502)*(I2503)-1)</f>
        <v/>
      </c>
      <c r="K2503" s="1" t="str">
        <f>IF(Table1[[#This Row],[Column1]]="","",VLOOKUP(A2503,COPOMs!B:K,10)+prêmio_de_risco)</f>
        <v/>
      </c>
      <c r="L2503" s="3" t="str">
        <f>IF(Table1[[#This Row],[Tesouro Selic: Cenário 3]]="","",(K2503+1)^(1/252))</f>
        <v/>
      </c>
      <c r="M2503" s="2" t="str">
        <f>IF(Table1[[#This Row],[Column8]]="","",(1+M2502)*(L2503)-1)</f>
        <v/>
      </c>
    </row>
    <row r="2504" spans="1:13" x14ac:dyDescent="0.25">
      <c r="A2504" s="15" t="str">
        <f t="shared" si="78"/>
        <v/>
      </c>
      <c r="B2504" s="25" t="str">
        <f t="shared" si="79"/>
        <v/>
      </c>
      <c r="C2504" s="3" t="str">
        <f>IF(Table1[[#This Row],[Tesouro Prefixado]]="","",(B2504+1)^(1/252))</f>
        <v/>
      </c>
      <c r="D2504" s="2" t="str">
        <f>IF(Table1[[#This Row],[Column2]]="","",(1+D2503)*(C2504)-1)</f>
        <v/>
      </c>
      <c r="E2504" s="1" t="str">
        <f>IF(Table1[[#This Row],[Column1]]="","",VLOOKUP(A2504,COPOMs!B:E,4)+prêmio_de_risco)</f>
        <v/>
      </c>
      <c r="F2504" s="3" t="str">
        <f>IF(Table1[[#This Row],[Tesouro Selic: Cenário 1]]="","",(E2504+1)^(1/252))</f>
        <v/>
      </c>
      <c r="G2504" s="2" t="str">
        <f>IF(Table1[[#This Row],[Column4]]="","",(1+G2503)*(F2504)-1)</f>
        <v/>
      </c>
      <c r="H2504" s="1" t="str">
        <f>IF(Table1[[#This Row],[Column1]]="","",VLOOKUP(A2504,COPOMs!B:H,7)+prêmio_de_risco)</f>
        <v/>
      </c>
      <c r="I2504" s="3" t="str">
        <f>IF(Table1[[#This Row],[Tesouro Selic: Cenário 2]]="","",(H2504+1)^(1/252))</f>
        <v/>
      </c>
      <c r="J2504" s="2" t="str">
        <f>IF(Table1[[#This Row],[Column6]]="","",(1+J2503)*(I2504)-1)</f>
        <v/>
      </c>
      <c r="K2504" s="1" t="str">
        <f>IF(Table1[[#This Row],[Column1]]="","",VLOOKUP(A2504,COPOMs!B:K,10)+prêmio_de_risco)</f>
        <v/>
      </c>
      <c r="L2504" s="3" t="str">
        <f>IF(Table1[[#This Row],[Tesouro Selic: Cenário 3]]="","",(K2504+1)^(1/252))</f>
        <v/>
      </c>
      <c r="M2504" s="2" t="str">
        <f>IF(Table1[[#This Row],[Column8]]="","",(1+M2503)*(L2504)-1)</f>
        <v/>
      </c>
    </row>
    <row r="2505" spans="1:13" x14ac:dyDescent="0.25">
      <c r="A2505" s="15" t="str">
        <f t="shared" si="78"/>
        <v/>
      </c>
      <c r="B2505" s="25" t="str">
        <f t="shared" si="79"/>
        <v/>
      </c>
      <c r="C2505" s="3" t="str">
        <f>IF(Table1[[#This Row],[Tesouro Prefixado]]="","",(B2505+1)^(1/252))</f>
        <v/>
      </c>
      <c r="D2505" s="2" t="str">
        <f>IF(Table1[[#This Row],[Column2]]="","",(1+D2504)*(C2505)-1)</f>
        <v/>
      </c>
      <c r="E2505" s="1" t="str">
        <f>IF(Table1[[#This Row],[Column1]]="","",VLOOKUP(A2505,COPOMs!B:E,4)+prêmio_de_risco)</f>
        <v/>
      </c>
      <c r="F2505" s="3" t="str">
        <f>IF(Table1[[#This Row],[Tesouro Selic: Cenário 1]]="","",(E2505+1)^(1/252))</f>
        <v/>
      </c>
      <c r="G2505" s="2" t="str">
        <f>IF(Table1[[#This Row],[Column4]]="","",(1+G2504)*(F2505)-1)</f>
        <v/>
      </c>
      <c r="H2505" s="1" t="str">
        <f>IF(Table1[[#This Row],[Column1]]="","",VLOOKUP(A2505,COPOMs!B:H,7)+prêmio_de_risco)</f>
        <v/>
      </c>
      <c r="I2505" s="3" t="str">
        <f>IF(Table1[[#This Row],[Tesouro Selic: Cenário 2]]="","",(H2505+1)^(1/252))</f>
        <v/>
      </c>
      <c r="J2505" s="2" t="str">
        <f>IF(Table1[[#This Row],[Column6]]="","",(1+J2504)*(I2505)-1)</f>
        <v/>
      </c>
      <c r="K2505" s="1" t="str">
        <f>IF(Table1[[#This Row],[Column1]]="","",VLOOKUP(A2505,COPOMs!B:K,10)+prêmio_de_risco)</f>
        <v/>
      </c>
      <c r="L2505" s="3" t="str">
        <f>IF(Table1[[#This Row],[Tesouro Selic: Cenário 3]]="","",(K2505+1)^(1/252))</f>
        <v/>
      </c>
      <c r="M2505" s="2" t="str">
        <f>IF(Table1[[#This Row],[Column8]]="","",(1+M2504)*(L2505)-1)</f>
        <v/>
      </c>
    </row>
    <row r="2506" spans="1:13" x14ac:dyDescent="0.25">
      <c r="A2506" s="15" t="str">
        <f t="shared" si="78"/>
        <v/>
      </c>
      <c r="B2506" s="25" t="str">
        <f t="shared" si="79"/>
        <v/>
      </c>
      <c r="C2506" s="3" t="str">
        <f>IF(Table1[[#This Row],[Tesouro Prefixado]]="","",(B2506+1)^(1/252))</f>
        <v/>
      </c>
      <c r="D2506" s="2" t="str">
        <f>IF(Table1[[#This Row],[Column2]]="","",(1+D2505)*(C2506)-1)</f>
        <v/>
      </c>
      <c r="E2506" s="1" t="str">
        <f>IF(Table1[[#This Row],[Column1]]="","",VLOOKUP(A2506,COPOMs!B:E,4)+prêmio_de_risco)</f>
        <v/>
      </c>
      <c r="F2506" s="3" t="str">
        <f>IF(Table1[[#This Row],[Tesouro Selic: Cenário 1]]="","",(E2506+1)^(1/252))</f>
        <v/>
      </c>
      <c r="G2506" s="2" t="str">
        <f>IF(Table1[[#This Row],[Column4]]="","",(1+G2505)*(F2506)-1)</f>
        <v/>
      </c>
      <c r="H2506" s="1" t="str">
        <f>IF(Table1[[#This Row],[Column1]]="","",VLOOKUP(A2506,COPOMs!B:H,7)+prêmio_de_risco)</f>
        <v/>
      </c>
      <c r="I2506" s="3" t="str">
        <f>IF(Table1[[#This Row],[Tesouro Selic: Cenário 2]]="","",(H2506+1)^(1/252))</f>
        <v/>
      </c>
      <c r="J2506" s="2" t="str">
        <f>IF(Table1[[#This Row],[Column6]]="","",(1+J2505)*(I2506)-1)</f>
        <v/>
      </c>
      <c r="K2506" s="1" t="str">
        <f>IF(Table1[[#This Row],[Column1]]="","",VLOOKUP(A2506,COPOMs!B:K,10)+prêmio_de_risco)</f>
        <v/>
      </c>
      <c r="L2506" s="3" t="str">
        <f>IF(Table1[[#This Row],[Tesouro Selic: Cenário 3]]="","",(K2506+1)^(1/252))</f>
        <v/>
      </c>
      <c r="M2506" s="2" t="str">
        <f>IF(Table1[[#This Row],[Column8]]="","",(1+M2505)*(L2506)-1)</f>
        <v/>
      </c>
    </row>
    <row r="2507" spans="1:13" x14ac:dyDescent="0.25">
      <c r="A2507" s="15" t="str">
        <f t="shared" si="78"/>
        <v/>
      </c>
      <c r="B2507" s="25" t="str">
        <f t="shared" si="79"/>
        <v/>
      </c>
      <c r="C2507" s="3" t="str">
        <f>IF(Table1[[#This Row],[Tesouro Prefixado]]="","",(B2507+1)^(1/252))</f>
        <v/>
      </c>
      <c r="D2507" s="2" t="str">
        <f>IF(Table1[[#This Row],[Column2]]="","",(1+D2506)*(C2507)-1)</f>
        <v/>
      </c>
      <c r="E2507" s="1" t="str">
        <f>IF(Table1[[#This Row],[Column1]]="","",VLOOKUP(A2507,COPOMs!B:E,4)+prêmio_de_risco)</f>
        <v/>
      </c>
      <c r="F2507" s="3" t="str">
        <f>IF(Table1[[#This Row],[Tesouro Selic: Cenário 1]]="","",(E2507+1)^(1/252))</f>
        <v/>
      </c>
      <c r="G2507" s="2" t="str">
        <f>IF(Table1[[#This Row],[Column4]]="","",(1+G2506)*(F2507)-1)</f>
        <v/>
      </c>
      <c r="H2507" s="1" t="str">
        <f>IF(Table1[[#This Row],[Column1]]="","",VLOOKUP(A2507,COPOMs!B:H,7)+prêmio_de_risco)</f>
        <v/>
      </c>
      <c r="I2507" s="3" t="str">
        <f>IF(Table1[[#This Row],[Tesouro Selic: Cenário 2]]="","",(H2507+1)^(1/252))</f>
        <v/>
      </c>
      <c r="J2507" s="2" t="str">
        <f>IF(Table1[[#This Row],[Column6]]="","",(1+J2506)*(I2507)-1)</f>
        <v/>
      </c>
      <c r="K2507" s="1" t="str">
        <f>IF(Table1[[#This Row],[Column1]]="","",VLOOKUP(A2507,COPOMs!B:K,10)+prêmio_de_risco)</f>
        <v/>
      </c>
      <c r="L2507" s="3" t="str">
        <f>IF(Table1[[#This Row],[Tesouro Selic: Cenário 3]]="","",(K2507+1)^(1/252))</f>
        <v/>
      </c>
      <c r="M2507" s="2" t="str">
        <f>IF(Table1[[#This Row],[Column8]]="","",(1+M2506)*(L2507)-1)</f>
        <v/>
      </c>
    </row>
    <row r="2508" spans="1:13" x14ac:dyDescent="0.25">
      <c r="A2508" s="15" t="str">
        <f t="shared" si="78"/>
        <v/>
      </c>
      <c r="B2508" s="25" t="str">
        <f t="shared" si="79"/>
        <v/>
      </c>
      <c r="C2508" s="3" t="str">
        <f>IF(Table1[[#This Row],[Tesouro Prefixado]]="","",(B2508+1)^(1/252))</f>
        <v/>
      </c>
      <c r="D2508" s="2" t="str">
        <f>IF(Table1[[#This Row],[Column2]]="","",(1+D2507)*(C2508)-1)</f>
        <v/>
      </c>
      <c r="E2508" s="1" t="str">
        <f>IF(Table1[[#This Row],[Column1]]="","",VLOOKUP(A2508,COPOMs!B:E,4)+prêmio_de_risco)</f>
        <v/>
      </c>
      <c r="F2508" s="3" t="str">
        <f>IF(Table1[[#This Row],[Tesouro Selic: Cenário 1]]="","",(E2508+1)^(1/252))</f>
        <v/>
      </c>
      <c r="G2508" s="2" t="str">
        <f>IF(Table1[[#This Row],[Column4]]="","",(1+G2507)*(F2508)-1)</f>
        <v/>
      </c>
      <c r="H2508" s="1" t="str">
        <f>IF(Table1[[#This Row],[Column1]]="","",VLOOKUP(A2508,COPOMs!B:H,7)+prêmio_de_risco)</f>
        <v/>
      </c>
      <c r="I2508" s="3" t="str">
        <f>IF(Table1[[#This Row],[Tesouro Selic: Cenário 2]]="","",(H2508+1)^(1/252))</f>
        <v/>
      </c>
      <c r="J2508" s="2" t="str">
        <f>IF(Table1[[#This Row],[Column6]]="","",(1+J2507)*(I2508)-1)</f>
        <v/>
      </c>
      <c r="K2508" s="1" t="str">
        <f>IF(Table1[[#This Row],[Column1]]="","",VLOOKUP(A2508,COPOMs!B:K,10)+prêmio_de_risco)</f>
        <v/>
      </c>
      <c r="L2508" s="3" t="str">
        <f>IF(Table1[[#This Row],[Tesouro Selic: Cenário 3]]="","",(K2508+1)^(1/252))</f>
        <v/>
      </c>
      <c r="M2508" s="2" t="str">
        <f>IF(Table1[[#This Row],[Column8]]="","",(1+M2507)*(L2508)-1)</f>
        <v/>
      </c>
    </row>
    <row r="2509" spans="1:13" x14ac:dyDescent="0.25">
      <c r="A2509" s="15" t="str">
        <f t="shared" si="78"/>
        <v/>
      </c>
      <c r="B2509" s="25" t="str">
        <f t="shared" si="79"/>
        <v/>
      </c>
      <c r="C2509" s="3" t="str">
        <f>IF(Table1[[#This Row],[Tesouro Prefixado]]="","",(B2509+1)^(1/252))</f>
        <v/>
      </c>
      <c r="D2509" s="2" t="str">
        <f>IF(Table1[[#This Row],[Column2]]="","",(1+D2508)*(C2509)-1)</f>
        <v/>
      </c>
      <c r="E2509" s="1" t="str">
        <f>IF(Table1[[#This Row],[Column1]]="","",VLOOKUP(A2509,COPOMs!B:E,4)+prêmio_de_risco)</f>
        <v/>
      </c>
      <c r="F2509" s="3" t="str">
        <f>IF(Table1[[#This Row],[Tesouro Selic: Cenário 1]]="","",(E2509+1)^(1/252))</f>
        <v/>
      </c>
      <c r="G2509" s="2" t="str">
        <f>IF(Table1[[#This Row],[Column4]]="","",(1+G2508)*(F2509)-1)</f>
        <v/>
      </c>
      <c r="H2509" s="1" t="str">
        <f>IF(Table1[[#This Row],[Column1]]="","",VLOOKUP(A2509,COPOMs!B:H,7)+prêmio_de_risco)</f>
        <v/>
      </c>
      <c r="I2509" s="3" t="str">
        <f>IF(Table1[[#This Row],[Tesouro Selic: Cenário 2]]="","",(H2509+1)^(1/252))</f>
        <v/>
      </c>
      <c r="J2509" s="2" t="str">
        <f>IF(Table1[[#This Row],[Column6]]="","",(1+J2508)*(I2509)-1)</f>
        <v/>
      </c>
      <c r="K2509" s="1" t="str">
        <f>IF(Table1[[#This Row],[Column1]]="","",VLOOKUP(A2509,COPOMs!B:K,10)+prêmio_de_risco)</f>
        <v/>
      </c>
      <c r="L2509" s="3" t="str">
        <f>IF(Table1[[#This Row],[Tesouro Selic: Cenário 3]]="","",(K2509+1)^(1/252))</f>
        <v/>
      </c>
      <c r="M2509" s="2" t="str">
        <f>IF(Table1[[#This Row],[Column8]]="","",(1+M2508)*(L2509)-1)</f>
        <v/>
      </c>
    </row>
    <row r="2510" spans="1:13" x14ac:dyDescent="0.25">
      <c r="A2510" s="15" t="str">
        <f t="shared" si="78"/>
        <v/>
      </c>
      <c r="B2510" s="25" t="str">
        <f t="shared" si="79"/>
        <v/>
      </c>
      <c r="C2510" s="3" t="str">
        <f>IF(Table1[[#This Row],[Tesouro Prefixado]]="","",(B2510+1)^(1/252))</f>
        <v/>
      </c>
      <c r="D2510" s="2" t="str">
        <f>IF(Table1[[#This Row],[Column2]]="","",(1+D2509)*(C2510)-1)</f>
        <v/>
      </c>
      <c r="E2510" s="1" t="str">
        <f>IF(Table1[[#This Row],[Column1]]="","",VLOOKUP(A2510,COPOMs!B:E,4)+prêmio_de_risco)</f>
        <v/>
      </c>
      <c r="F2510" s="3" t="str">
        <f>IF(Table1[[#This Row],[Tesouro Selic: Cenário 1]]="","",(E2510+1)^(1/252))</f>
        <v/>
      </c>
      <c r="G2510" s="2" t="str">
        <f>IF(Table1[[#This Row],[Column4]]="","",(1+G2509)*(F2510)-1)</f>
        <v/>
      </c>
      <c r="H2510" s="1" t="str">
        <f>IF(Table1[[#This Row],[Column1]]="","",VLOOKUP(A2510,COPOMs!B:H,7)+prêmio_de_risco)</f>
        <v/>
      </c>
      <c r="I2510" s="3" t="str">
        <f>IF(Table1[[#This Row],[Tesouro Selic: Cenário 2]]="","",(H2510+1)^(1/252))</f>
        <v/>
      </c>
      <c r="J2510" s="2" t="str">
        <f>IF(Table1[[#This Row],[Column6]]="","",(1+J2509)*(I2510)-1)</f>
        <v/>
      </c>
      <c r="K2510" s="1" t="str">
        <f>IF(Table1[[#This Row],[Column1]]="","",VLOOKUP(A2510,COPOMs!B:K,10)+prêmio_de_risco)</f>
        <v/>
      </c>
      <c r="L2510" s="3" t="str">
        <f>IF(Table1[[#This Row],[Tesouro Selic: Cenário 3]]="","",(K2510+1)^(1/252))</f>
        <v/>
      </c>
      <c r="M2510" s="2" t="str">
        <f>IF(Table1[[#This Row],[Column8]]="","",(1+M2509)*(L2510)-1)</f>
        <v/>
      </c>
    </row>
    <row r="2511" spans="1:13" x14ac:dyDescent="0.25">
      <c r="A2511" s="15" t="str">
        <f t="shared" si="78"/>
        <v/>
      </c>
      <c r="B2511" s="25" t="str">
        <f t="shared" si="79"/>
        <v/>
      </c>
      <c r="C2511" s="3" t="str">
        <f>IF(Table1[[#This Row],[Tesouro Prefixado]]="","",(B2511+1)^(1/252))</f>
        <v/>
      </c>
      <c r="D2511" s="2" t="str">
        <f>IF(Table1[[#This Row],[Column2]]="","",(1+D2510)*(C2511)-1)</f>
        <v/>
      </c>
      <c r="E2511" s="1" t="str">
        <f>IF(Table1[[#This Row],[Column1]]="","",VLOOKUP(A2511,COPOMs!B:E,4)+prêmio_de_risco)</f>
        <v/>
      </c>
      <c r="F2511" s="3" t="str">
        <f>IF(Table1[[#This Row],[Tesouro Selic: Cenário 1]]="","",(E2511+1)^(1/252))</f>
        <v/>
      </c>
      <c r="G2511" s="2" t="str">
        <f>IF(Table1[[#This Row],[Column4]]="","",(1+G2510)*(F2511)-1)</f>
        <v/>
      </c>
      <c r="H2511" s="1" t="str">
        <f>IF(Table1[[#This Row],[Column1]]="","",VLOOKUP(A2511,COPOMs!B:H,7)+prêmio_de_risco)</f>
        <v/>
      </c>
      <c r="I2511" s="3" t="str">
        <f>IF(Table1[[#This Row],[Tesouro Selic: Cenário 2]]="","",(H2511+1)^(1/252))</f>
        <v/>
      </c>
      <c r="J2511" s="2" t="str">
        <f>IF(Table1[[#This Row],[Column6]]="","",(1+J2510)*(I2511)-1)</f>
        <v/>
      </c>
      <c r="K2511" s="1" t="str">
        <f>IF(Table1[[#This Row],[Column1]]="","",VLOOKUP(A2511,COPOMs!B:K,10)+prêmio_de_risco)</f>
        <v/>
      </c>
      <c r="L2511" s="3" t="str">
        <f>IF(Table1[[#This Row],[Tesouro Selic: Cenário 3]]="","",(K2511+1)^(1/252))</f>
        <v/>
      </c>
      <c r="M2511" s="2" t="str">
        <f>IF(Table1[[#This Row],[Column8]]="","",(1+M2510)*(L2511)-1)</f>
        <v/>
      </c>
    </row>
    <row r="2512" spans="1:13" x14ac:dyDescent="0.25">
      <c r="A2512" s="15" t="str">
        <f t="shared" si="78"/>
        <v/>
      </c>
      <c r="B2512" s="25" t="str">
        <f t="shared" si="79"/>
        <v/>
      </c>
      <c r="C2512" s="3" t="str">
        <f>IF(Table1[[#This Row],[Tesouro Prefixado]]="","",(B2512+1)^(1/252))</f>
        <v/>
      </c>
      <c r="D2512" s="2" t="str">
        <f>IF(Table1[[#This Row],[Column2]]="","",(1+D2511)*(C2512)-1)</f>
        <v/>
      </c>
      <c r="E2512" s="1" t="str">
        <f>IF(Table1[[#This Row],[Column1]]="","",VLOOKUP(A2512,COPOMs!B:E,4)+prêmio_de_risco)</f>
        <v/>
      </c>
      <c r="F2512" s="3" t="str">
        <f>IF(Table1[[#This Row],[Tesouro Selic: Cenário 1]]="","",(E2512+1)^(1/252))</f>
        <v/>
      </c>
      <c r="G2512" s="2" t="str">
        <f>IF(Table1[[#This Row],[Column4]]="","",(1+G2511)*(F2512)-1)</f>
        <v/>
      </c>
      <c r="H2512" s="1" t="str">
        <f>IF(Table1[[#This Row],[Column1]]="","",VLOOKUP(A2512,COPOMs!B:H,7)+prêmio_de_risco)</f>
        <v/>
      </c>
      <c r="I2512" s="3" t="str">
        <f>IF(Table1[[#This Row],[Tesouro Selic: Cenário 2]]="","",(H2512+1)^(1/252))</f>
        <v/>
      </c>
      <c r="J2512" s="2" t="str">
        <f>IF(Table1[[#This Row],[Column6]]="","",(1+J2511)*(I2512)-1)</f>
        <v/>
      </c>
      <c r="K2512" s="1" t="str">
        <f>IF(Table1[[#This Row],[Column1]]="","",VLOOKUP(A2512,COPOMs!B:K,10)+prêmio_de_risco)</f>
        <v/>
      </c>
      <c r="L2512" s="3" t="str">
        <f>IF(Table1[[#This Row],[Tesouro Selic: Cenário 3]]="","",(K2512+1)^(1/252))</f>
        <v/>
      </c>
      <c r="M2512" s="2" t="str">
        <f>IF(Table1[[#This Row],[Column8]]="","",(1+M2511)*(L2512)-1)</f>
        <v/>
      </c>
    </row>
    <row r="2513" spans="1:13" x14ac:dyDescent="0.25">
      <c r="A2513" s="15" t="str">
        <f t="shared" si="78"/>
        <v/>
      </c>
      <c r="B2513" s="25" t="str">
        <f t="shared" si="79"/>
        <v/>
      </c>
      <c r="C2513" s="3" t="str">
        <f>IF(Table1[[#This Row],[Tesouro Prefixado]]="","",(B2513+1)^(1/252))</f>
        <v/>
      </c>
      <c r="D2513" s="2" t="str">
        <f>IF(Table1[[#This Row],[Column2]]="","",(1+D2512)*(C2513)-1)</f>
        <v/>
      </c>
      <c r="E2513" s="1" t="str">
        <f>IF(Table1[[#This Row],[Column1]]="","",VLOOKUP(A2513,COPOMs!B:E,4)+prêmio_de_risco)</f>
        <v/>
      </c>
      <c r="F2513" s="3" t="str">
        <f>IF(Table1[[#This Row],[Tesouro Selic: Cenário 1]]="","",(E2513+1)^(1/252))</f>
        <v/>
      </c>
      <c r="G2513" s="2" t="str">
        <f>IF(Table1[[#This Row],[Column4]]="","",(1+G2512)*(F2513)-1)</f>
        <v/>
      </c>
      <c r="H2513" s="1" t="str">
        <f>IF(Table1[[#This Row],[Column1]]="","",VLOOKUP(A2513,COPOMs!B:H,7)+prêmio_de_risco)</f>
        <v/>
      </c>
      <c r="I2513" s="3" t="str">
        <f>IF(Table1[[#This Row],[Tesouro Selic: Cenário 2]]="","",(H2513+1)^(1/252))</f>
        <v/>
      </c>
      <c r="J2513" s="2" t="str">
        <f>IF(Table1[[#This Row],[Column6]]="","",(1+J2512)*(I2513)-1)</f>
        <v/>
      </c>
      <c r="K2513" s="1" t="str">
        <f>IF(Table1[[#This Row],[Column1]]="","",VLOOKUP(A2513,COPOMs!B:K,10)+prêmio_de_risco)</f>
        <v/>
      </c>
      <c r="L2513" s="3" t="str">
        <f>IF(Table1[[#This Row],[Tesouro Selic: Cenário 3]]="","",(K2513+1)^(1/252))</f>
        <v/>
      </c>
      <c r="M2513" s="2" t="str">
        <f>IF(Table1[[#This Row],[Column8]]="","",(1+M2512)*(L2513)-1)</f>
        <v/>
      </c>
    </row>
    <row r="2514" spans="1:13" x14ac:dyDescent="0.25">
      <c r="A2514" s="15" t="str">
        <f t="shared" si="78"/>
        <v/>
      </c>
      <c r="B2514" s="25" t="str">
        <f t="shared" si="79"/>
        <v/>
      </c>
      <c r="C2514" s="3" t="str">
        <f>IF(Table1[[#This Row],[Tesouro Prefixado]]="","",(B2514+1)^(1/252))</f>
        <v/>
      </c>
      <c r="D2514" s="2" t="str">
        <f>IF(Table1[[#This Row],[Column2]]="","",(1+D2513)*(C2514)-1)</f>
        <v/>
      </c>
      <c r="E2514" s="1" t="str">
        <f>IF(Table1[[#This Row],[Column1]]="","",VLOOKUP(A2514,COPOMs!B:E,4)+prêmio_de_risco)</f>
        <v/>
      </c>
      <c r="F2514" s="3" t="str">
        <f>IF(Table1[[#This Row],[Tesouro Selic: Cenário 1]]="","",(E2514+1)^(1/252))</f>
        <v/>
      </c>
      <c r="G2514" s="2" t="str">
        <f>IF(Table1[[#This Row],[Column4]]="","",(1+G2513)*(F2514)-1)</f>
        <v/>
      </c>
      <c r="H2514" s="1" t="str">
        <f>IF(Table1[[#This Row],[Column1]]="","",VLOOKUP(A2514,COPOMs!B:H,7)+prêmio_de_risco)</f>
        <v/>
      </c>
      <c r="I2514" s="3" t="str">
        <f>IF(Table1[[#This Row],[Tesouro Selic: Cenário 2]]="","",(H2514+1)^(1/252))</f>
        <v/>
      </c>
      <c r="J2514" s="2" t="str">
        <f>IF(Table1[[#This Row],[Column6]]="","",(1+J2513)*(I2514)-1)</f>
        <v/>
      </c>
      <c r="K2514" s="1" t="str">
        <f>IF(Table1[[#This Row],[Column1]]="","",VLOOKUP(A2514,COPOMs!B:K,10)+prêmio_de_risco)</f>
        <v/>
      </c>
      <c r="L2514" s="3" t="str">
        <f>IF(Table1[[#This Row],[Tesouro Selic: Cenário 3]]="","",(K2514+1)^(1/252))</f>
        <v/>
      </c>
      <c r="M2514" s="2" t="str">
        <f>IF(Table1[[#This Row],[Column8]]="","",(1+M2513)*(L2514)-1)</f>
        <v/>
      </c>
    </row>
    <row r="2515" spans="1:13" x14ac:dyDescent="0.25">
      <c r="A2515" s="15" t="str">
        <f t="shared" si="78"/>
        <v/>
      </c>
      <c r="B2515" s="25" t="str">
        <f t="shared" si="79"/>
        <v/>
      </c>
      <c r="C2515" s="3" t="str">
        <f>IF(Table1[[#This Row],[Tesouro Prefixado]]="","",(B2515+1)^(1/252))</f>
        <v/>
      </c>
      <c r="D2515" s="2" t="str">
        <f>IF(Table1[[#This Row],[Column2]]="","",(1+D2514)*(C2515)-1)</f>
        <v/>
      </c>
      <c r="E2515" s="1" t="str">
        <f>IF(Table1[[#This Row],[Column1]]="","",VLOOKUP(A2515,COPOMs!B:E,4)+prêmio_de_risco)</f>
        <v/>
      </c>
      <c r="F2515" s="3" t="str">
        <f>IF(Table1[[#This Row],[Tesouro Selic: Cenário 1]]="","",(E2515+1)^(1/252))</f>
        <v/>
      </c>
      <c r="G2515" s="2" t="str">
        <f>IF(Table1[[#This Row],[Column4]]="","",(1+G2514)*(F2515)-1)</f>
        <v/>
      </c>
      <c r="H2515" s="1" t="str">
        <f>IF(Table1[[#This Row],[Column1]]="","",VLOOKUP(A2515,COPOMs!B:H,7)+prêmio_de_risco)</f>
        <v/>
      </c>
      <c r="I2515" s="3" t="str">
        <f>IF(Table1[[#This Row],[Tesouro Selic: Cenário 2]]="","",(H2515+1)^(1/252))</f>
        <v/>
      </c>
      <c r="J2515" s="2" t="str">
        <f>IF(Table1[[#This Row],[Column6]]="","",(1+J2514)*(I2515)-1)</f>
        <v/>
      </c>
      <c r="K2515" s="1" t="str">
        <f>IF(Table1[[#This Row],[Column1]]="","",VLOOKUP(A2515,COPOMs!B:K,10)+prêmio_de_risco)</f>
        <v/>
      </c>
      <c r="L2515" s="3" t="str">
        <f>IF(Table1[[#This Row],[Tesouro Selic: Cenário 3]]="","",(K2515+1)^(1/252))</f>
        <v/>
      </c>
      <c r="M2515" s="2" t="str">
        <f>IF(Table1[[#This Row],[Column8]]="","",(1+M2514)*(L2515)-1)</f>
        <v/>
      </c>
    </row>
    <row r="2516" spans="1:13" x14ac:dyDescent="0.25">
      <c r="A2516" s="15" t="str">
        <f t="shared" si="78"/>
        <v/>
      </c>
      <c r="B2516" s="25" t="str">
        <f t="shared" si="79"/>
        <v/>
      </c>
      <c r="C2516" s="3" t="str">
        <f>IF(Table1[[#This Row],[Tesouro Prefixado]]="","",(B2516+1)^(1/252))</f>
        <v/>
      </c>
      <c r="D2516" s="2" t="str">
        <f>IF(Table1[[#This Row],[Column2]]="","",(1+D2515)*(C2516)-1)</f>
        <v/>
      </c>
      <c r="E2516" s="1" t="str">
        <f>IF(Table1[[#This Row],[Column1]]="","",VLOOKUP(A2516,COPOMs!B:E,4)+prêmio_de_risco)</f>
        <v/>
      </c>
      <c r="F2516" s="3" t="str">
        <f>IF(Table1[[#This Row],[Tesouro Selic: Cenário 1]]="","",(E2516+1)^(1/252))</f>
        <v/>
      </c>
      <c r="G2516" s="2" t="str">
        <f>IF(Table1[[#This Row],[Column4]]="","",(1+G2515)*(F2516)-1)</f>
        <v/>
      </c>
      <c r="H2516" s="1" t="str">
        <f>IF(Table1[[#This Row],[Column1]]="","",VLOOKUP(A2516,COPOMs!B:H,7)+prêmio_de_risco)</f>
        <v/>
      </c>
      <c r="I2516" s="3" t="str">
        <f>IF(Table1[[#This Row],[Tesouro Selic: Cenário 2]]="","",(H2516+1)^(1/252))</f>
        <v/>
      </c>
      <c r="J2516" s="2" t="str">
        <f>IF(Table1[[#This Row],[Column6]]="","",(1+J2515)*(I2516)-1)</f>
        <v/>
      </c>
      <c r="K2516" s="1" t="str">
        <f>IF(Table1[[#This Row],[Column1]]="","",VLOOKUP(A2516,COPOMs!B:K,10)+prêmio_de_risco)</f>
        <v/>
      </c>
      <c r="L2516" s="3" t="str">
        <f>IF(Table1[[#This Row],[Tesouro Selic: Cenário 3]]="","",(K2516+1)^(1/252))</f>
        <v/>
      </c>
      <c r="M2516" s="2" t="str">
        <f>IF(Table1[[#This Row],[Column8]]="","",(1+M2515)*(L2516)-1)</f>
        <v/>
      </c>
    </row>
    <row r="2517" spans="1:13" x14ac:dyDescent="0.25">
      <c r="A2517" s="15" t="str">
        <f t="shared" si="78"/>
        <v/>
      </c>
      <c r="B2517" s="25" t="str">
        <f t="shared" si="79"/>
        <v/>
      </c>
      <c r="C2517" s="3" t="str">
        <f>IF(Table1[[#This Row],[Tesouro Prefixado]]="","",(B2517+1)^(1/252))</f>
        <v/>
      </c>
      <c r="D2517" s="2" t="str">
        <f>IF(Table1[[#This Row],[Column2]]="","",(1+D2516)*(C2517)-1)</f>
        <v/>
      </c>
      <c r="E2517" s="1" t="str">
        <f>IF(Table1[[#This Row],[Column1]]="","",VLOOKUP(A2517,COPOMs!B:E,4)+prêmio_de_risco)</f>
        <v/>
      </c>
      <c r="F2517" s="3" t="str">
        <f>IF(Table1[[#This Row],[Tesouro Selic: Cenário 1]]="","",(E2517+1)^(1/252))</f>
        <v/>
      </c>
      <c r="G2517" s="2" t="str">
        <f>IF(Table1[[#This Row],[Column4]]="","",(1+G2516)*(F2517)-1)</f>
        <v/>
      </c>
      <c r="H2517" s="1" t="str">
        <f>IF(Table1[[#This Row],[Column1]]="","",VLOOKUP(A2517,COPOMs!B:H,7)+prêmio_de_risco)</f>
        <v/>
      </c>
      <c r="I2517" s="3" t="str">
        <f>IF(Table1[[#This Row],[Tesouro Selic: Cenário 2]]="","",(H2517+1)^(1/252))</f>
        <v/>
      </c>
      <c r="J2517" s="2" t="str">
        <f>IF(Table1[[#This Row],[Column6]]="","",(1+J2516)*(I2517)-1)</f>
        <v/>
      </c>
      <c r="K2517" s="1" t="str">
        <f>IF(Table1[[#This Row],[Column1]]="","",VLOOKUP(A2517,COPOMs!B:K,10)+prêmio_de_risco)</f>
        <v/>
      </c>
      <c r="L2517" s="3" t="str">
        <f>IF(Table1[[#This Row],[Tesouro Selic: Cenário 3]]="","",(K2517+1)^(1/252))</f>
        <v/>
      </c>
      <c r="M2517" s="2" t="str">
        <f>IF(Table1[[#This Row],[Column8]]="","",(1+M2516)*(L2517)-1)</f>
        <v/>
      </c>
    </row>
    <row r="2518" spans="1:13" x14ac:dyDescent="0.25">
      <c r="A2518" s="15" t="str">
        <f t="shared" si="78"/>
        <v/>
      </c>
      <c r="B2518" s="25" t="str">
        <f t="shared" si="79"/>
        <v/>
      </c>
      <c r="C2518" s="3" t="str">
        <f>IF(Table1[[#This Row],[Tesouro Prefixado]]="","",(B2518+1)^(1/252))</f>
        <v/>
      </c>
      <c r="D2518" s="2" t="str">
        <f>IF(Table1[[#This Row],[Column2]]="","",(1+D2517)*(C2518)-1)</f>
        <v/>
      </c>
      <c r="E2518" s="1" t="str">
        <f>IF(Table1[[#This Row],[Column1]]="","",VLOOKUP(A2518,COPOMs!B:E,4)+prêmio_de_risco)</f>
        <v/>
      </c>
      <c r="F2518" s="3" t="str">
        <f>IF(Table1[[#This Row],[Tesouro Selic: Cenário 1]]="","",(E2518+1)^(1/252))</f>
        <v/>
      </c>
      <c r="G2518" s="2" t="str">
        <f>IF(Table1[[#This Row],[Column4]]="","",(1+G2517)*(F2518)-1)</f>
        <v/>
      </c>
      <c r="H2518" s="1" t="str">
        <f>IF(Table1[[#This Row],[Column1]]="","",VLOOKUP(A2518,COPOMs!B:H,7)+prêmio_de_risco)</f>
        <v/>
      </c>
      <c r="I2518" s="3" t="str">
        <f>IF(Table1[[#This Row],[Tesouro Selic: Cenário 2]]="","",(H2518+1)^(1/252))</f>
        <v/>
      </c>
      <c r="J2518" s="2" t="str">
        <f>IF(Table1[[#This Row],[Column6]]="","",(1+J2517)*(I2518)-1)</f>
        <v/>
      </c>
      <c r="K2518" s="1" t="str">
        <f>IF(Table1[[#This Row],[Column1]]="","",VLOOKUP(A2518,COPOMs!B:K,10)+prêmio_de_risco)</f>
        <v/>
      </c>
      <c r="L2518" s="3" t="str">
        <f>IF(Table1[[#This Row],[Tesouro Selic: Cenário 3]]="","",(K2518+1)^(1/252))</f>
        <v/>
      </c>
      <c r="M2518" s="2" t="str">
        <f>IF(Table1[[#This Row],[Column8]]="","",(1+M2517)*(L2518)-1)</f>
        <v/>
      </c>
    </row>
    <row r="2519" spans="1:13" x14ac:dyDescent="0.25">
      <c r="A2519" s="15" t="str">
        <f t="shared" si="78"/>
        <v/>
      </c>
      <c r="B2519" s="25" t="str">
        <f t="shared" si="79"/>
        <v/>
      </c>
      <c r="C2519" s="3" t="str">
        <f>IF(Table1[[#This Row],[Tesouro Prefixado]]="","",(B2519+1)^(1/252))</f>
        <v/>
      </c>
      <c r="D2519" s="2" t="str">
        <f>IF(Table1[[#This Row],[Column2]]="","",(1+D2518)*(C2519)-1)</f>
        <v/>
      </c>
      <c r="E2519" s="1" t="str">
        <f>IF(Table1[[#This Row],[Column1]]="","",VLOOKUP(A2519,COPOMs!B:E,4)+prêmio_de_risco)</f>
        <v/>
      </c>
      <c r="F2519" s="3" t="str">
        <f>IF(Table1[[#This Row],[Tesouro Selic: Cenário 1]]="","",(E2519+1)^(1/252))</f>
        <v/>
      </c>
      <c r="G2519" s="2" t="str">
        <f>IF(Table1[[#This Row],[Column4]]="","",(1+G2518)*(F2519)-1)</f>
        <v/>
      </c>
      <c r="H2519" s="1" t="str">
        <f>IF(Table1[[#This Row],[Column1]]="","",VLOOKUP(A2519,COPOMs!B:H,7)+prêmio_de_risco)</f>
        <v/>
      </c>
      <c r="I2519" s="3" t="str">
        <f>IF(Table1[[#This Row],[Tesouro Selic: Cenário 2]]="","",(H2519+1)^(1/252))</f>
        <v/>
      </c>
      <c r="J2519" s="2" t="str">
        <f>IF(Table1[[#This Row],[Column6]]="","",(1+J2518)*(I2519)-1)</f>
        <v/>
      </c>
      <c r="K2519" s="1" t="str">
        <f>IF(Table1[[#This Row],[Column1]]="","",VLOOKUP(A2519,COPOMs!B:K,10)+prêmio_de_risco)</f>
        <v/>
      </c>
      <c r="L2519" s="3" t="str">
        <f>IF(Table1[[#This Row],[Tesouro Selic: Cenário 3]]="","",(K2519+1)^(1/252))</f>
        <v/>
      </c>
      <c r="M2519" s="2" t="str">
        <f>IF(Table1[[#This Row],[Column8]]="","",(1+M2518)*(L2519)-1)</f>
        <v/>
      </c>
    </row>
    <row r="2520" spans="1:13" x14ac:dyDescent="0.25">
      <c r="A2520" s="15" t="str">
        <f t="shared" si="78"/>
        <v/>
      </c>
      <c r="B2520" s="25" t="str">
        <f t="shared" si="79"/>
        <v/>
      </c>
      <c r="C2520" s="3" t="str">
        <f>IF(Table1[[#This Row],[Tesouro Prefixado]]="","",(B2520+1)^(1/252))</f>
        <v/>
      </c>
      <c r="D2520" s="2" t="str">
        <f>IF(Table1[[#This Row],[Column2]]="","",(1+D2519)*(C2520)-1)</f>
        <v/>
      </c>
      <c r="E2520" s="1" t="str">
        <f>IF(Table1[[#This Row],[Column1]]="","",VLOOKUP(A2520,COPOMs!B:E,4)+prêmio_de_risco)</f>
        <v/>
      </c>
      <c r="F2520" s="3" t="str">
        <f>IF(Table1[[#This Row],[Tesouro Selic: Cenário 1]]="","",(E2520+1)^(1/252))</f>
        <v/>
      </c>
      <c r="G2520" s="2" t="str">
        <f>IF(Table1[[#This Row],[Column4]]="","",(1+G2519)*(F2520)-1)</f>
        <v/>
      </c>
      <c r="H2520" s="1" t="str">
        <f>IF(Table1[[#This Row],[Column1]]="","",VLOOKUP(A2520,COPOMs!B:H,7)+prêmio_de_risco)</f>
        <v/>
      </c>
      <c r="I2520" s="3" t="str">
        <f>IF(Table1[[#This Row],[Tesouro Selic: Cenário 2]]="","",(H2520+1)^(1/252))</f>
        <v/>
      </c>
      <c r="J2520" s="2" t="str">
        <f>IF(Table1[[#This Row],[Column6]]="","",(1+J2519)*(I2520)-1)</f>
        <v/>
      </c>
      <c r="K2520" s="1" t="str">
        <f>IF(Table1[[#This Row],[Column1]]="","",VLOOKUP(A2520,COPOMs!B:K,10)+prêmio_de_risco)</f>
        <v/>
      </c>
      <c r="L2520" s="3" t="str">
        <f>IF(Table1[[#This Row],[Tesouro Selic: Cenário 3]]="","",(K2520+1)^(1/252))</f>
        <v/>
      </c>
      <c r="M2520" s="2" t="str">
        <f>IF(Table1[[#This Row],[Column8]]="","",(1+M2519)*(L2520)-1)</f>
        <v/>
      </c>
    </row>
    <row r="2521" spans="1:13" x14ac:dyDescent="0.25">
      <c r="A2521" s="15" t="str">
        <f t="shared" si="78"/>
        <v/>
      </c>
      <c r="B2521" s="25" t="str">
        <f t="shared" si="79"/>
        <v/>
      </c>
      <c r="C2521" s="3" t="str">
        <f>IF(Table1[[#This Row],[Tesouro Prefixado]]="","",(B2521+1)^(1/252))</f>
        <v/>
      </c>
      <c r="D2521" s="2" t="str">
        <f>IF(Table1[[#This Row],[Column2]]="","",(1+D2520)*(C2521)-1)</f>
        <v/>
      </c>
      <c r="E2521" s="1" t="str">
        <f>IF(Table1[[#This Row],[Column1]]="","",VLOOKUP(A2521,COPOMs!B:E,4)+prêmio_de_risco)</f>
        <v/>
      </c>
      <c r="F2521" s="3" t="str">
        <f>IF(Table1[[#This Row],[Tesouro Selic: Cenário 1]]="","",(E2521+1)^(1/252))</f>
        <v/>
      </c>
      <c r="G2521" s="2" t="str">
        <f>IF(Table1[[#This Row],[Column4]]="","",(1+G2520)*(F2521)-1)</f>
        <v/>
      </c>
      <c r="H2521" s="1" t="str">
        <f>IF(Table1[[#This Row],[Column1]]="","",VLOOKUP(A2521,COPOMs!B:H,7)+prêmio_de_risco)</f>
        <v/>
      </c>
      <c r="I2521" s="3" t="str">
        <f>IF(Table1[[#This Row],[Tesouro Selic: Cenário 2]]="","",(H2521+1)^(1/252))</f>
        <v/>
      </c>
      <c r="J2521" s="2" t="str">
        <f>IF(Table1[[#This Row],[Column6]]="","",(1+J2520)*(I2521)-1)</f>
        <v/>
      </c>
      <c r="K2521" s="1" t="str">
        <f>IF(Table1[[#This Row],[Column1]]="","",VLOOKUP(A2521,COPOMs!B:K,10)+prêmio_de_risco)</f>
        <v/>
      </c>
      <c r="L2521" s="3" t="str">
        <f>IF(Table1[[#This Row],[Tesouro Selic: Cenário 3]]="","",(K2521+1)^(1/252))</f>
        <v/>
      </c>
      <c r="M2521" s="2" t="str">
        <f>IF(Table1[[#This Row],[Column8]]="","",(1+M2520)*(L2521)-1)</f>
        <v/>
      </c>
    </row>
    <row r="2522" spans="1:13" x14ac:dyDescent="0.25">
      <c r="A2522" s="15" t="str">
        <f t="shared" si="78"/>
        <v/>
      </c>
      <c r="B2522" s="25" t="str">
        <f t="shared" si="79"/>
        <v/>
      </c>
      <c r="C2522" s="3" t="str">
        <f>IF(Table1[[#This Row],[Tesouro Prefixado]]="","",(B2522+1)^(1/252))</f>
        <v/>
      </c>
      <c r="D2522" s="2" t="str">
        <f>IF(Table1[[#This Row],[Column2]]="","",(1+D2521)*(C2522)-1)</f>
        <v/>
      </c>
      <c r="E2522" s="1" t="str">
        <f>IF(Table1[[#This Row],[Column1]]="","",VLOOKUP(A2522,COPOMs!B:E,4)+prêmio_de_risco)</f>
        <v/>
      </c>
      <c r="F2522" s="3" t="str">
        <f>IF(Table1[[#This Row],[Tesouro Selic: Cenário 1]]="","",(E2522+1)^(1/252))</f>
        <v/>
      </c>
      <c r="G2522" s="2" t="str">
        <f>IF(Table1[[#This Row],[Column4]]="","",(1+G2521)*(F2522)-1)</f>
        <v/>
      </c>
      <c r="H2522" s="1" t="str">
        <f>IF(Table1[[#This Row],[Column1]]="","",VLOOKUP(A2522,COPOMs!B:H,7)+prêmio_de_risco)</f>
        <v/>
      </c>
      <c r="I2522" s="3" t="str">
        <f>IF(Table1[[#This Row],[Tesouro Selic: Cenário 2]]="","",(H2522+1)^(1/252))</f>
        <v/>
      </c>
      <c r="J2522" s="2" t="str">
        <f>IF(Table1[[#This Row],[Column6]]="","",(1+J2521)*(I2522)-1)</f>
        <v/>
      </c>
      <c r="K2522" s="1" t="str">
        <f>IF(Table1[[#This Row],[Column1]]="","",VLOOKUP(A2522,COPOMs!B:K,10)+prêmio_de_risco)</f>
        <v/>
      </c>
      <c r="L2522" s="3" t="str">
        <f>IF(Table1[[#This Row],[Tesouro Selic: Cenário 3]]="","",(K2522+1)^(1/252))</f>
        <v/>
      </c>
      <c r="M2522" s="2" t="str">
        <f>IF(Table1[[#This Row],[Column8]]="","",(1+M2521)*(L2522)-1)</f>
        <v/>
      </c>
    </row>
    <row r="2523" spans="1:13" x14ac:dyDescent="0.25">
      <c r="A2523" s="15" t="str">
        <f t="shared" si="78"/>
        <v/>
      </c>
      <c r="B2523" s="25" t="str">
        <f t="shared" si="79"/>
        <v/>
      </c>
      <c r="C2523" s="3" t="str">
        <f>IF(Table1[[#This Row],[Tesouro Prefixado]]="","",(B2523+1)^(1/252))</f>
        <v/>
      </c>
      <c r="D2523" s="2" t="str">
        <f>IF(Table1[[#This Row],[Column2]]="","",(1+D2522)*(C2523)-1)</f>
        <v/>
      </c>
      <c r="E2523" s="1" t="str">
        <f>IF(Table1[[#This Row],[Column1]]="","",VLOOKUP(A2523,COPOMs!B:E,4)+prêmio_de_risco)</f>
        <v/>
      </c>
      <c r="F2523" s="3" t="str">
        <f>IF(Table1[[#This Row],[Tesouro Selic: Cenário 1]]="","",(E2523+1)^(1/252))</f>
        <v/>
      </c>
      <c r="G2523" s="2" t="str">
        <f>IF(Table1[[#This Row],[Column4]]="","",(1+G2522)*(F2523)-1)</f>
        <v/>
      </c>
      <c r="H2523" s="1" t="str">
        <f>IF(Table1[[#This Row],[Column1]]="","",VLOOKUP(A2523,COPOMs!B:H,7)+prêmio_de_risco)</f>
        <v/>
      </c>
      <c r="I2523" s="3" t="str">
        <f>IF(Table1[[#This Row],[Tesouro Selic: Cenário 2]]="","",(H2523+1)^(1/252))</f>
        <v/>
      </c>
      <c r="J2523" s="2" t="str">
        <f>IF(Table1[[#This Row],[Column6]]="","",(1+J2522)*(I2523)-1)</f>
        <v/>
      </c>
      <c r="K2523" s="1" t="str">
        <f>IF(Table1[[#This Row],[Column1]]="","",VLOOKUP(A2523,COPOMs!B:K,10)+prêmio_de_risco)</f>
        <v/>
      </c>
      <c r="L2523" s="3" t="str">
        <f>IF(Table1[[#This Row],[Tesouro Selic: Cenário 3]]="","",(K2523+1)^(1/252))</f>
        <v/>
      </c>
      <c r="M2523" s="2" t="str">
        <f>IF(Table1[[#This Row],[Column8]]="","",(1+M2522)*(L2523)-1)</f>
        <v/>
      </c>
    </row>
    <row r="2524" spans="1:13" x14ac:dyDescent="0.25">
      <c r="A2524" s="15" t="str">
        <f t="shared" si="78"/>
        <v/>
      </c>
      <c r="B2524" s="25" t="str">
        <f t="shared" si="79"/>
        <v/>
      </c>
      <c r="C2524" s="3" t="str">
        <f>IF(Table1[[#This Row],[Tesouro Prefixado]]="","",(B2524+1)^(1/252))</f>
        <v/>
      </c>
      <c r="D2524" s="2" t="str">
        <f>IF(Table1[[#This Row],[Column2]]="","",(1+D2523)*(C2524)-1)</f>
        <v/>
      </c>
      <c r="E2524" s="1" t="str">
        <f>IF(Table1[[#This Row],[Column1]]="","",VLOOKUP(A2524,COPOMs!B:E,4)+prêmio_de_risco)</f>
        <v/>
      </c>
      <c r="F2524" s="3" t="str">
        <f>IF(Table1[[#This Row],[Tesouro Selic: Cenário 1]]="","",(E2524+1)^(1/252))</f>
        <v/>
      </c>
      <c r="G2524" s="2" t="str">
        <f>IF(Table1[[#This Row],[Column4]]="","",(1+G2523)*(F2524)-1)</f>
        <v/>
      </c>
      <c r="H2524" s="1" t="str">
        <f>IF(Table1[[#This Row],[Column1]]="","",VLOOKUP(A2524,COPOMs!B:H,7)+prêmio_de_risco)</f>
        <v/>
      </c>
      <c r="I2524" s="3" t="str">
        <f>IF(Table1[[#This Row],[Tesouro Selic: Cenário 2]]="","",(H2524+1)^(1/252))</f>
        <v/>
      </c>
      <c r="J2524" s="2" t="str">
        <f>IF(Table1[[#This Row],[Column6]]="","",(1+J2523)*(I2524)-1)</f>
        <v/>
      </c>
      <c r="K2524" s="1" t="str">
        <f>IF(Table1[[#This Row],[Column1]]="","",VLOOKUP(A2524,COPOMs!B:K,10)+prêmio_de_risco)</f>
        <v/>
      </c>
      <c r="L2524" s="3" t="str">
        <f>IF(Table1[[#This Row],[Tesouro Selic: Cenário 3]]="","",(K2524+1)^(1/252))</f>
        <v/>
      </c>
      <c r="M2524" s="2" t="str">
        <f>IF(Table1[[#This Row],[Column8]]="","",(1+M2523)*(L2524)-1)</f>
        <v/>
      </c>
    </row>
    <row r="2525" spans="1:13" x14ac:dyDescent="0.25">
      <c r="A2525" s="15" t="str">
        <f t="shared" si="78"/>
        <v/>
      </c>
      <c r="B2525" s="25" t="str">
        <f t="shared" si="79"/>
        <v/>
      </c>
      <c r="C2525" s="3" t="str">
        <f>IF(Table1[[#This Row],[Tesouro Prefixado]]="","",(B2525+1)^(1/252))</f>
        <v/>
      </c>
      <c r="D2525" s="2" t="str">
        <f>IF(Table1[[#This Row],[Column2]]="","",(1+D2524)*(C2525)-1)</f>
        <v/>
      </c>
      <c r="E2525" s="1" t="str">
        <f>IF(Table1[[#This Row],[Column1]]="","",VLOOKUP(A2525,COPOMs!B:E,4)+prêmio_de_risco)</f>
        <v/>
      </c>
      <c r="F2525" s="3" t="str">
        <f>IF(Table1[[#This Row],[Tesouro Selic: Cenário 1]]="","",(E2525+1)^(1/252))</f>
        <v/>
      </c>
      <c r="G2525" s="2" t="str">
        <f>IF(Table1[[#This Row],[Column4]]="","",(1+G2524)*(F2525)-1)</f>
        <v/>
      </c>
      <c r="H2525" s="1" t="str">
        <f>IF(Table1[[#This Row],[Column1]]="","",VLOOKUP(A2525,COPOMs!B:H,7)+prêmio_de_risco)</f>
        <v/>
      </c>
      <c r="I2525" s="3" t="str">
        <f>IF(Table1[[#This Row],[Tesouro Selic: Cenário 2]]="","",(H2525+1)^(1/252))</f>
        <v/>
      </c>
      <c r="J2525" s="2" t="str">
        <f>IF(Table1[[#This Row],[Column6]]="","",(1+J2524)*(I2525)-1)</f>
        <v/>
      </c>
      <c r="K2525" s="1" t="str">
        <f>IF(Table1[[#This Row],[Column1]]="","",VLOOKUP(A2525,COPOMs!B:K,10)+prêmio_de_risco)</f>
        <v/>
      </c>
      <c r="L2525" s="3" t="str">
        <f>IF(Table1[[#This Row],[Tesouro Selic: Cenário 3]]="","",(K2525+1)^(1/252))</f>
        <v/>
      </c>
      <c r="M2525" s="2" t="str">
        <f>IF(Table1[[#This Row],[Column8]]="","",(1+M2524)*(L2525)-1)</f>
        <v/>
      </c>
    </row>
    <row r="2526" spans="1:13" x14ac:dyDescent="0.25">
      <c r="A2526" s="15" t="str">
        <f t="shared" si="78"/>
        <v/>
      </c>
      <c r="B2526" s="25" t="str">
        <f t="shared" si="79"/>
        <v/>
      </c>
      <c r="C2526" s="3" t="str">
        <f>IF(Table1[[#This Row],[Tesouro Prefixado]]="","",(B2526+1)^(1/252))</f>
        <v/>
      </c>
      <c r="D2526" s="2" t="str">
        <f>IF(Table1[[#This Row],[Column2]]="","",(1+D2525)*(C2526)-1)</f>
        <v/>
      </c>
      <c r="E2526" s="1" t="str">
        <f>IF(Table1[[#This Row],[Column1]]="","",VLOOKUP(A2526,COPOMs!B:E,4)+prêmio_de_risco)</f>
        <v/>
      </c>
      <c r="F2526" s="3" t="str">
        <f>IF(Table1[[#This Row],[Tesouro Selic: Cenário 1]]="","",(E2526+1)^(1/252))</f>
        <v/>
      </c>
      <c r="G2526" s="2" t="str">
        <f>IF(Table1[[#This Row],[Column4]]="","",(1+G2525)*(F2526)-1)</f>
        <v/>
      </c>
      <c r="H2526" s="1" t="str">
        <f>IF(Table1[[#This Row],[Column1]]="","",VLOOKUP(A2526,COPOMs!B:H,7)+prêmio_de_risco)</f>
        <v/>
      </c>
      <c r="I2526" s="3" t="str">
        <f>IF(Table1[[#This Row],[Tesouro Selic: Cenário 2]]="","",(H2526+1)^(1/252))</f>
        <v/>
      </c>
      <c r="J2526" s="2" t="str">
        <f>IF(Table1[[#This Row],[Column6]]="","",(1+J2525)*(I2526)-1)</f>
        <v/>
      </c>
      <c r="K2526" s="1" t="str">
        <f>IF(Table1[[#This Row],[Column1]]="","",VLOOKUP(A2526,COPOMs!B:K,10)+prêmio_de_risco)</f>
        <v/>
      </c>
      <c r="L2526" s="3" t="str">
        <f>IF(Table1[[#This Row],[Tesouro Selic: Cenário 3]]="","",(K2526+1)^(1/252))</f>
        <v/>
      </c>
      <c r="M2526" s="2" t="str">
        <f>IF(Table1[[#This Row],[Column8]]="","",(1+M2525)*(L2526)-1)</f>
        <v/>
      </c>
    </row>
    <row r="2527" spans="1:13" x14ac:dyDescent="0.25">
      <c r="A2527" s="15" t="str">
        <f t="shared" si="78"/>
        <v/>
      </c>
      <c r="B2527" s="25" t="str">
        <f t="shared" si="79"/>
        <v/>
      </c>
      <c r="C2527" s="3" t="str">
        <f>IF(Table1[[#This Row],[Tesouro Prefixado]]="","",(B2527+1)^(1/252))</f>
        <v/>
      </c>
      <c r="D2527" s="2" t="str">
        <f>IF(Table1[[#This Row],[Column2]]="","",(1+D2526)*(C2527)-1)</f>
        <v/>
      </c>
      <c r="E2527" s="1" t="str">
        <f>IF(Table1[[#This Row],[Column1]]="","",VLOOKUP(A2527,COPOMs!B:E,4)+prêmio_de_risco)</f>
        <v/>
      </c>
      <c r="F2527" s="3" t="str">
        <f>IF(Table1[[#This Row],[Tesouro Selic: Cenário 1]]="","",(E2527+1)^(1/252))</f>
        <v/>
      </c>
      <c r="G2527" s="2" t="str">
        <f>IF(Table1[[#This Row],[Column4]]="","",(1+G2526)*(F2527)-1)</f>
        <v/>
      </c>
      <c r="H2527" s="1" t="str">
        <f>IF(Table1[[#This Row],[Column1]]="","",VLOOKUP(A2527,COPOMs!B:H,7)+prêmio_de_risco)</f>
        <v/>
      </c>
      <c r="I2527" s="3" t="str">
        <f>IF(Table1[[#This Row],[Tesouro Selic: Cenário 2]]="","",(H2527+1)^(1/252))</f>
        <v/>
      </c>
      <c r="J2527" s="2" t="str">
        <f>IF(Table1[[#This Row],[Column6]]="","",(1+J2526)*(I2527)-1)</f>
        <v/>
      </c>
      <c r="K2527" s="1" t="str">
        <f>IF(Table1[[#This Row],[Column1]]="","",VLOOKUP(A2527,COPOMs!B:K,10)+prêmio_de_risco)</f>
        <v/>
      </c>
      <c r="L2527" s="3" t="str">
        <f>IF(Table1[[#This Row],[Tesouro Selic: Cenário 3]]="","",(K2527+1)^(1/252))</f>
        <v/>
      </c>
      <c r="M2527" s="2" t="str">
        <f>IF(Table1[[#This Row],[Column8]]="","",(1+M2526)*(L2527)-1)</f>
        <v/>
      </c>
    </row>
    <row r="2528" spans="1:13" x14ac:dyDescent="0.25">
      <c r="A2528" s="15" t="str">
        <f t="shared" si="78"/>
        <v/>
      </c>
      <c r="B2528" s="25" t="str">
        <f t="shared" si="79"/>
        <v/>
      </c>
      <c r="C2528" s="3" t="str">
        <f>IF(Table1[[#This Row],[Tesouro Prefixado]]="","",(B2528+1)^(1/252))</f>
        <v/>
      </c>
      <c r="D2528" s="2" t="str">
        <f>IF(Table1[[#This Row],[Column2]]="","",(1+D2527)*(C2528)-1)</f>
        <v/>
      </c>
      <c r="E2528" s="1" t="str">
        <f>IF(Table1[[#This Row],[Column1]]="","",VLOOKUP(A2528,COPOMs!B:E,4)+prêmio_de_risco)</f>
        <v/>
      </c>
      <c r="F2528" s="3" t="str">
        <f>IF(Table1[[#This Row],[Tesouro Selic: Cenário 1]]="","",(E2528+1)^(1/252))</f>
        <v/>
      </c>
      <c r="G2528" s="2" t="str">
        <f>IF(Table1[[#This Row],[Column4]]="","",(1+G2527)*(F2528)-1)</f>
        <v/>
      </c>
      <c r="H2528" s="1" t="str">
        <f>IF(Table1[[#This Row],[Column1]]="","",VLOOKUP(A2528,COPOMs!B:H,7)+prêmio_de_risco)</f>
        <v/>
      </c>
      <c r="I2528" s="3" t="str">
        <f>IF(Table1[[#This Row],[Tesouro Selic: Cenário 2]]="","",(H2528+1)^(1/252))</f>
        <v/>
      </c>
      <c r="J2528" s="2" t="str">
        <f>IF(Table1[[#This Row],[Column6]]="","",(1+J2527)*(I2528)-1)</f>
        <v/>
      </c>
      <c r="K2528" s="1" t="str">
        <f>IF(Table1[[#This Row],[Column1]]="","",VLOOKUP(A2528,COPOMs!B:K,10)+prêmio_de_risco)</f>
        <v/>
      </c>
      <c r="L2528" s="3" t="str">
        <f>IF(Table1[[#This Row],[Tesouro Selic: Cenário 3]]="","",(K2528+1)^(1/252))</f>
        <v/>
      </c>
      <c r="M2528" s="2" t="str">
        <f>IF(Table1[[#This Row],[Column8]]="","",(1+M2527)*(L2528)-1)</f>
        <v/>
      </c>
    </row>
    <row r="2529" spans="1:13" x14ac:dyDescent="0.25">
      <c r="A2529" s="15" t="str">
        <f t="shared" si="78"/>
        <v/>
      </c>
      <c r="B2529" s="25" t="str">
        <f t="shared" si="79"/>
        <v/>
      </c>
      <c r="C2529" s="3" t="str">
        <f>IF(Table1[[#This Row],[Tesouro Prefixado]]="","",(B2529+1)^(1/252))</f>
        <v/>
      </c>
      <c r="D2529" s="2" t="str">
        <f>IF(Table1[[#This Row],[Column2]]="","",(1+D2528)*(C2529)-1)</f>
        <v/>
      </c>
      <c r="E2529" s="1" t="str">
        <f>IF(Table1[[#This Row],[Column1]]="","",VLOOKUP(A2529,COPOMs!B:E,4)+prêmio_de_risco)</f>
        <v/>
      </c>
      <c r="F2529" s="3" t="str">
        <f>IF(Table1[[#This Row],[Tesouro Selic: Cenário 1]]="","",(E2529+1)^(1/252))</f>
        <v/>
      </c>
      <c r="G2529" s="2" t="str">
        <f>IF(Table1[[#This Row],[Column4]]="","",(1+G2528)*(F2529)-1)</f>
        <v/>
      </c>
      <c r="H2529" s="1" t="str">
        <f>IF(Table1[[#This Row],[Column1]]="","",VLOOKUP(A2529,COPOMs!B:H,7)+prêmio_de_risco)</f>
        <v/>
      </c>
      <c r="I2529" s="3" t="str">
        <f>IF(Table1[[#This Row],[Tesouro Selic: Cenário 2]]="","",(H2529+1)^(1/252))</f>
        <v/>
      </c>
      <c r="J2529" s="2" t="str">
        <f>IF(Table1[[#This Row],[Column6]]="","",(1+J2528)*(I2529)-1)</f>
        <v/>
      </c>
      <c r="K2529" s="1" t="str">
        <f>IF(Table1[[#This Row],[Column1]]="","",VLOOKUP(A2529,COPOMs!B:K,10)+prêmio_de_risco)</f>
        <v/>
      </c>
      <c r="L2529" s="3" t="str">
        <f>IF(Table1[[#This Row],[Tesouro Selic: Cenário 3]]="","",(K2529+1)^(1/252))</f>
        <v/>
      </c>
      <c r="M2529" s="2" t="str">
        <f>IF(Table1[[#This Row],[Column8]]="","",(1+M2528)*(L2529)-1)</f>
        <v/>
      </c>
    </row>
    <row r="2530" spans="1:13" x14ac:dyDescent="0.25">
      <c r="A2530" s="15" t="str">
        <f t="shared" si="78"/>
        <v/>
      </c>
      <c r="B2530" s="25" t="str">
        <f t="shared" si="79"/>
        <v/>
      </c>
      <c r="C2530" s="3" t="str">
        <f>IF(Table1[[#This Row],[Tesouro Prefixado]]="","",(B2530+1)^(1/252))</f>
        <v/>
      </c>
      <c r="D2530" s="2" t="str">
        <f>IF(Table1[[#This Row],[Column2]]="","",(1+D2529)*(C2530)-1)</f>
        <v/>
      </c>
      <c r="E2530" s="1" t="str">
        <f>IF(Table1[[#This Row],[Column1]]="","",VLOOKUP(A2530,COPOMs!B:E,4)+prêmio_de_risco)</f>
        <v/>
      </c>
      <c r="F2530" s="3" t="str">
        <f>IF(Table1[[#This Row],[Tesouro Selic: Cenário 1]]="","",(E2530+1)^(1/252))</f>
        <v/>
      </c>
      <c r="G2530" s="2" t="str">
        <f>IF(Table1[[#This Row],[Column4]]="","",(1+G2529)*(F2530)-1)</f>
        <v/>
      </c>
      <c r="H2530" s="1" t="str">
        <f>IF(Table1[[#This Row],[Column1]]="","",VLOOKUP(A2530,COPOMs!B:H,7)+prêmio_de_risco)</f>
        <v/>
      </c>
      <c r="I2530" s="3" t="str">
        <f>IF(Table1[[#This Row],[Tesouro Selic: Cenário 2]]="","",(H2530+1)^(1/252))</f>
        <v/>
      </c>
      <c r="J2530" s="2" t="str">
        <f>IF(Table1[[#This Row],[Column6]]="","",(1+J2529)*(I2530)-1)</f>
        <v/>
      </c>
      <c r="K2530" s="1" t="str">
        <f>IF(Table1[[#This Row],[Column1]]="","",VLOOKUP(A2530,COPOMs!B:K,10)+prêmio_de_risco)</f>
        <v/>
      </c>
      <c r="L2530" s="3" t="str">
        <f>IF(Table1[[#This Row],[Tesouro Selic: Cenário 3]]="","",(K2530+1)^(1/252))</f>
        <v/>
      </c>
      <c r="M2530" s="2" t="str">
        <f>IF(Table1[[#This Row],[Column8]]="","",(1+M2529)*(L2530)-1)</f>
        <v/>
      </c>
    </row>
    <row r="2531" spans="1:13" x14ac:dyDescent="0.25">
      <c r="A2531" s="15" t="str">
        <f t="shared" si="78"/>
        <v/>
      </c>
      <c r="B2531" s="25" t="str">
        <f t="shared" si="79"/>
        <v/>
      </c>
      <c r="C2531" s="3" t="str">
        <f>IF(Table1[[#This Row],[Tesouro Prefixado]]="","",(B2531+1)^(1/252))</f>
        <v/>
      </c>
      <c r="D2531" s="2" t="str">
        <f>IF(Table1[[#This Row],[Column2]]="","",(1+D2530)*(C2531)-1)</f>
        <v/>
      </c>
      <c r="E2531" s="1" t="str">
        <f>IF(Table1[[#This Row],[Column1]]="","",VLOOKUP(A2531,COPOMs!B:E,4)+prêmio_de_risco)</f>
        <v/>
      </c>
      <c r="F2531" s="3" t="str">
        <f>IF(Table1[[#This Row],[Tesouro Selic: Cenário 1]]="","",(E2531+1)^(1/252))</f>
        <v/>
      </c>
      <c r="G2531" s="2" t="str">
        <f>IF(Table1[[#This Row],[Column4]]="","",(1+G2530)*(F2531)-1)</f>
        <v/>
      </c>
      <c r="H2531" s="1" t="str">
        <f>IF(Table1[[#This Row],[Column1]]="","",VLOOKUP(A2531,COPOMs!B:H,7)+prêmio_de_risco)</f>
        <v/>
      </c>
      <c r="I2531" s="3" t="str">
        <f>IF(Table1[[#This Row],[Tesouro Selic: Cenário 2]]="","",(H2531+1)^(1/252))</f>
        <v/>
      </c>
      <c r="J2531" s="2" t="str">
        <f>IF(Table1[[#This Row],[Column6]]="","",(1+J2530)*(I2531)-1)</f>
        <v/>
      </c>
      <c r="K2531" s="1" t="str">
        <f>IF(Table1[[#This Row],[Column1]]="","",VLOOKUP(A2531,COPOMs!B:K,10)+prêmio_de_risco)</f>
        <v/>
      </c>
      <c r="L2531" s="3" t="str">
        <f>IF(Table1[[#This Row],[Tesouro Selic: Cenário 3]]="","",(K2531+1)^(1/252))</f>
        <v/>
      </c>
      <c r="M2531" s="2" t="str">
        <f>IF(Table1[[#This Row],[Column8]]="","",(1+M2530)*(L2531)-1)</f>
        <v/>
      </c>
    </row>
    <row r="2532" spans="1:13" x14ac:dyDescent="0.25">
      <c r="A2532" s="15" t="str">
        <f t="shared" si="78"/>
        <v/>
      </c>
      <c r="B2532" s="25" t="str">
        <f t="shared" si="79"/>
        <v/>
      </c>
      <c r="C2532" s="3" t="str">
        <f>IF(Table1[[#This Row],[Tesouro Prefixado]]="","",(B2532+1)^(1/252))</f>
        <v/>
      </c>
      <c r="D2532" s="2" t="str">
        <f>IF(Table1[[#This Row],[Column2]]="","",(1+D2531)*(C2532)-1)</f>
        <v/>
      </c>
      <c r="E2532" s="1" t="str">
        <f>IF(Table1[[#This Row],[Column1]]="","",VLOOKUP(A2532,COPOMs!B:E,4)+prêmio_de_risco)</f>
        <v/>
      </c>
      <c r="F2532" s="3" t="str">
        <f>IF(Table1[[#This Row],[Tesouro Selic: Cenário 1]]="","",(E2532+1)^(1/252))</f>
        <v/>
      </c>
      <c r="G2532" s="2" t="str">
        <f>IF(Table1[[#This Row],[Column4]]="","",(1+G2531)*(F2532)-1)</f>
        <v/>
      </c>
      <c r="H2532" s="1" t="str">
        <f>IF(Table1[[#This Row],[Column1]]="","",VLOOKUP(A2532,COPOMs!B:H,7)+prêmio_de_risco)</f>
        <v/>
      </c>
      <c r="I2532" s="3" t="str">
        <f>IF(Table1[[#This Row],[Tesouro Selic: Cenário 2]]="","",(H2532+1)^(1/252))</f>
        <v/>
      </c>
      <c r="J2532" s="2" t="str">
        <f>IF(Table1[[#This Row],[Column6]]="","",(1+J2531)*(I2532)-1)</f>
        <v/>
      </c>
      <c r="K2532" s="1" t="str">
        <f>IF(Table1[[#This Row],[Column1]]="","",VLOOKUP(A2532,COPOMs!B:K,10)+prêmio_de_risco)</f>
        <v/>
      </c>
      <c r="L2532" s="3" t="str">
        <f>IF(Table1[[#This Row],[Tesouro Selic: Cenário 3]]="","",(K2532+1)^(1/252))</f>
        <v/>
      </c>
      <c r="M2532" s="2" t="str">
        <f>IF(Table1[[#This Row],[Column8]]="","",(1+M2531)*(L2532)-1)</f>
        <v/>
      </c>
    </row>
    <row r="2533" spans="1:13" x14ac:dyDescent="0.25">
      <c r="A2533" s="15" t="str">
        <f t="shared" si="78"/>
        <v/>
      </c>
      <c r="B2533" s="25" t="str">
        <f t="shared" si="79"/>
        <v/>
      </c>
      <c r="C2533" s="3" t="str">
        <f>IF(Table1[[#This Row],[Tesouro Prefixado]]="","",(B2533+1)^(1/252))</f>
        <v/>
      </c>
      <c r="D2533" s="2" t="str">
        <f>IF(Table1[[#This Row],[Column2]]="","",(1+D2532)*(C2533)-1)</f>
        <v/>
      </c>
      <c r="E2533" s="1" t="str">
        <f>IF(Table1[[#This Row],[Column1]]="","",VLOOKUP(A2533,COPOMs!B:E,4)+prêmio_de_risco)</f>
        <v/>
      </c>
      <c r="F2533" s="3" t="str">
        <f>IF(Table1[[#This Row],[Tesouro Selic: Cenário 1]]="","",(E2533+1)^(1/252))</f>
        <v/>
      </c>
      <c r="G2533" s="2" t="str">
        <f>IF(Table1[[#This Row],[Column4]]="","",(1+G2532)*(F2533)-1)</f>
        <v/>
      </c>
      <c r="H2533" s="1" t="str">
        <f>IF(Table1[[#This Row],[Column1]]="","",VLOOKUP(A2533,COPOMs!B:H,7)+prêmio_de_risco)</f>
        <v/>
      </c>
      <c r="I2533" s="3" t="str">
        <f>IF(Table1[[#This Row],[Tesouro Selic: Cenário 2]]="","",(H2533+1)^(1/252))</f>
        <v/>
      </c>
      <c r="J2533" s="2" t="str">
        <f>IF(Table1[[#This Row],[Column6]]="","",(1+J2532)*(I2533)-1)</f>
        <v/>
      </c>
      <c r="K2533" s="1" t="str">
        <f>IF(Table1[[#This Row],[Column1]]="","",VLOOKUP(A2533,COPOMs!B:K,10)+prêmio_de_risco)</f>
        <v/>
      </c>
      <c r="L2533" s="3" t="str">
        <f>IF(Table1[[#This Row],[Tesouro Selic: Cenário 3]]="","",(K2533+1)^(1/252))</f>
        <v/>
      </c>
      <c r="M2533" s="2" t="str">
        <f>IF(Table1[[#This Row],[Column8]]="","",(1+M2532)*(L2533)-1)</f>
        <v/>
      </c>
    </row>
    <row r="2534" spans="1:13" x14ac:dyDescent="0.25">
      <c r="A2534" s="15" t="str">
        <f t="shared" si="78"/>
        <v/>
      </c>
      <c r="B2534" s="25" t="str">
        <f t="shared" si="79"/>
        <v/>
      </c>
      <c r="C2534" s="3" t="str">
        <f>IF(Table1[[#This Row],[Tesouro Prefixado]]="","",(B2534+1)^(1/252))</f>
        <v/>
      </c>
      <c r="D2534" s="2" t="str">
        <f>IF(Table1[[#This Row],[Column2]]="","",(1+D2533)*(C2534)-1)</f>
        <v/>
      </c>
      <c r="E2534" s="1" t="str">
        <f>IF(Table1[[#This Row],[Column1]]="","",VLOOKUP(A2534,COPOMs!B:E,4)+prêmio_de_risco)</f>
        <v/>
      </c>
      <c r="F2534" s="3" t="str">
        <f>IF(Table1[[#This Row],[Tesouro Selic: Cenário 1]]="","",(E2534+1)^(1/252))</f>
        <v/>
      </c>
      <c r="G2534" s="2" t="str">
        <f>IF(Table1[[#This Row],[Column4]]="","",(1+G2533)*(F2534)-1)</f>
        <v/>
      </c>
      <c r="H2534" s="1" t="str">
        <f>IF(Table1[[#This Row],[Column1]]="","",VLOOKUP(A2534,COPOMs!B:H,7)+prêmio_de_risco)</f>
        <v/>
      </c>
      <c r="I2534" s="3" t="str">
        <f>IF(Table1[[#This Row],[Tesouro Selic: Cenário 2]]="","",(H2534+1)^(1/252))</f>
        <v/>
      </c>
      <c r="J2534" s="2" t="str">
        <f>IF(Table1[[#This Row],[Column6]]="","",(1+J2533)*(I2534)-1)</f>
        <v/>
      </c>
      <c r="K2534" s="1" t="str">
        <f>IF(Table1[[#This Row],[Column1]]="","",VLOOKUP(A2534,COPOMs!B:K,10)+prêmio_de_risco)</f>
        <v/>
      </c>
      <c r="L2534" s="3" t="str">
        <f>IF(Table1[[#This Row],[Tesouro Selic: Cenário 3]]="","",(K2534+1)^(1/252))</f>
        <v/>
      </c>
      <c r="M2534" s="2" t="str">
        <f>IF(Table1[[#This Row],[Column8]]="","",(1+M2533)*(L2534)-1)</f>
        <v/>
      </c>
    </row>
    <row r="2535" spans="1:13" x14ac:dyDescent="0.25">
      <c r="A2535" s="15" t="str">
        <f t="shared" si="78"/>
        <v/>
      </c>
      <c r="B2535" s="25" t="str">
        <f t="shared" si="79"/>
        <v/>
      </c>
      <c r="C2535" s="3" t="str">
        <f>IF(Table1[[#This Row],[Tesouro Prefixado]]="","",(B2535+1)^(1/252))</f>
        <v/>
      </c>
      <c r="D2535" s="2" t="str">
        <f>IF(Table1[[#This Row],[Column2]]="","",(1+D2534)*(C2535)-1)</f>
        <v/>
      </c>
      <c r="E2535" s="1" t="str">
        <f>IF(Table1[[#This Row],[Column1]]="","",VLOOKUP(A2535,COPOMs!B:E,4)+prêmio_de_risco)</f>
        <v/>
      </c>
      <c r="F2535" s="3" t="str">
        <f>IF(Table1[[#This Row],[Tesouro Selic: Cenário 1]]="","",(E2535+1)^(1/252))</f>
        <v/>
      </c>
      <c r="G2535" s="2" t="str">
        <f>IF(Table1[[#This Row],[Column4]]="","",(1+G2534)*(F2535)-1)</f>
        <v/>
      </c>
      <c r="H2535" s="1" t="str">
        <f>IF(Table1[[#This Row],[Column1]]="","",VLOOKUP(A2535,COPOMs!B:H,7)+prêmio_de_risco)</f>
        <v/>
      </c>
      <c r="I2535" s="3" t="str">
        <f>IF(Table1[[#This Row],[Tesouro Selic: Cenário 2]]="","",(H2535+1)^(1/252))</f>
        <v/>
      </c>
      <c r="J2535" s="2" t="str">
        <f>IF(Table1[[#This Row],[Column6]]="","",(1+J2534)*(I2535)-1)</f>
        <v/>
      </c>
      <c r="K2535" s="1" t="str">
        <f>IF(Table1[[#This Row],[Column1]]="","",VLOOKUP(A2535,COPOMs!B:K,10)+prêmio_de_risco)</f>
        <v/>
      </c>
      <c r="L2535" s="3" t="str">
        <f>IF(Table1[[#This Row],[Tesouro Selic: Cenário 3]]="","",(K2535+1)^(1/252))</f>
        <v/>
      </c>
      <c r="M2535" s="2" t="str">
        <f>IF(Table1[[#This Row],[Column8]]="","",(1+M2534)*(L2535)-1)</f>
        <v/>
      </c>
    </row>
    <row r="2536" spans="1:13" x14ac:dyDescent="0.25">
      <c r="A2536" s="15" t="str">
        <f t="shared" si="78"/>
        <v/>
      </c>
      <c r="B2536" s="25" t="str">
        <f t="shared" si="79"/>
        <v/>
      </c>
      <c r="C2536" s="3" t="str">
        <f>IF(Table1[[#This Row],[Tesouro Prefixado]]="","",(B2536+1)^(1/252))</f>
        <v/>
      </c>
      <c r="D2536" s="2" t="str">
        <f>IF(Table1[[#This Row],[Column2]]="","",(1+D2535)*(C2536)-1)</f>
        <v/>
      </c>
      <c r="E2536" s="1" t="str">
        <f>IF(Table1[[#This Row],[Column1]]="","",VLOOKUP(A2536,COPOMs!B:E,4)+prêmio_de_risco)</f>
        <v/>
      </c>
      <c r="F2536" s="3" t="str">
        <f>IF(Table1[[#This Row],[Tesouro Selic: Cenário 1]]="","",(E2536+1)^(1/252))</f>
        <v/>
      </c>
      <c r="G2536" s="2" t="str">
        <f>IF(Table1[[#This Row],[Column4]]="","",(1+G2535)*(F2536)-1)</f>
        <v/>
      </c>
      <c r="H2536" s="1" t="str">
        <f>IF(Table1[[#This Row],[Column1]]="","",VLOOKUP(A2536,COPOMs!B:H,7)+prêmio_de_risco)</f>
        <v/>
      </c>
      <c r="I2536" s="3" t="str">
        <f>IF(Table1[[#This Row],[Tesouro Selic: Cenário 2]]="","",(H2536+1)^(1/252))</f>
        <v/>
      </c>
      <c r="J2536" s="2" t="str">
        <f>IF(Table1[[#This Row],[Column6]]="","",(1+J2535)*(I2536)-1)</f>
        <v/>
      </c>
      <c r="K2536" s="1" t="str">
        <f>IF(Table1[[#This Row],[Column1]]="","",VLOOKUP(A2536,COPOMs!B:K,10)+prêmio_de_risco)</f>
        <v/>
      </c>
      <c r="L2536" s="3" t="str">
        <f>IF(Table1[[#This Row],[Tesouro Selic: Cenário 3]]="","",(K2536+1)^(1/252))</f>
        <v/>
      </c>
      <c r="M2536" s="2" t="str">
        <f>IF(Table1[[#This Row],[Column8]]="","",(1+M2535)*(L2536)-1)</f>
        <v/>
      </c>
    </row>
    <row r="2537" spans="1:13" x14ac:dyDescent="0.25">
      <c r="A2537" s="15" t="str">
        <f t="shared" si="78"/>
        <v/>
      </c>
      <c r="B2537" s="25" t="str">
        <f t="shared" si="79"/>
        <v/>
      </c>
      <c r="C2537" s="3" t="str">
        <f>IF(Table1[[#This Row],[Tesouro Prefixado]]="","",(B2537+1)^(1/252))</f>
        <v/>
      </c>
      <c r="D2537" s="2" t="str">
        <f>IF(Table1[[#This Row],[Column2]]="","",(1+D2536)*(C2537)-1)</f>
        <v/>
      </c>
      <c r="E2537" s="1" t="str">
        <f>IF(Table1[[#This Row],[Column1]]="","",VLOOKUP(A2537,COPOMs!B:E,4)+prêmio_de_risco)</f>
        <v/>
      </c>
      <c r="F2537" s="3" t="str">
        <f>IF(Table1[[#This Row],[Tesouro Selic: Cenário 1]]="","",(E2537+1)^(1/252))</f>
        <v/>
      </c>
      <c r="G2537" s="2" t="str">
        <f>IF(Table1[[#This Row],[Column4]]="","",(1+G2536)*(F2537)-1)</f>
        <v/>
      </c>
      <c r="H2537" s="1" t="str">
        <f>IF(Table1[[#This Row],[Column1]]="","",VLOOKUP(A2537,COPOMs!B:H,7)+prêmio_de_risco)</f>
        <v/>
      </c>
      <c r="I2537" s="3" t="str">
        <f>IF(Table1[[#This Row],[Tesouro Selic: Cenário 2]]="","",(H2537+1)^(1/252))</f>
        <v/>
      </c>
      <c r="J2537" s="2" t="str">
        <f>IF(Table1[[#This Row],[Column6]]="","",(1+J2536)*(I2537)-1)</f>
        <v/>
      </c>
      <c r="K2537" s="1" t="str">
        <f>IF(Table1[[#This Row],[Column1]]="","",VLOOKUP(A2537,COPOMs!B:K,10)+prêmio_de_risco)</f>
        <v/>
      </c>
      <c r="L2537" s="3" t="str">
        <f>IF(Table1[[#This Row],[Tesouro Selic: Cenário 3]]="","",(K2537+1)^(1/252))</f>
        <v/>
      </c>
      <c r="M2537" s="2" t="str">
        <f>IF(Table1[[#This Row],[Column8]]="","",(1+M2536)*(L2537)-1)</f>
        <v/>
      </c>
    </row>
    <row r="2538" spans="1:13" x14ac:dyDescent="0.25">
      <c r="A2538" s="15" t="str">
        <f t="shared" si="78"/>
        <v/>
      </c>
      <c r="B2538" s="25" t="str">
        <f t="shared" si="79"/>
        <v/>
      </c>
      <c r="C2538" s="3" t="str">
        <f>IF(Table1[[#This Row],[Tesouro Prefixado]]="","",(B2538+1)^(1/252))</f>
        <v/>
      </c>
      <c r="D2538" s="2" t="str">
        <f>IF(Table1[[#This Row],[Column2]]="","",(1+D2537)*(C2538)-1)</f>
        <v/>
      </c>
      <c r="E2538" s="1" t="str">
        <f>IF(Table1[[#This Row],[Column1]]="","",VLOOKUP(A2538,COPOMs!B:E,4)+prêmio_de_risco)</f>
        <v/>
      </c>
      <c r="F2538" s="3" t="str">
        <f>IF(Table1[[#This Row],[Tesouro Selic: Cenário 1]]="","",(E2538+1)^(1/252))</f>
        <v/>
      </c>
      <c r="G2538" s="2" t="str">
        <f>IF(Table1[[#This Row],[Column4]]="","",(1+G2537)*(F2538)-1)</f>
        <v/>
      </c>
      <c r="H2538" s="1" t="str">
        <f>IF(Table1[[#This Row],[Column1]]="","",VLOOKUP(A2538,COPOMs!B:H,7)+prêmio_de_risco)</f>
        <v/>
      </c>
      <c r="I2538" s="3" t="str">
        <f>IF(Table1[[#This Row],[Tesouro Selic: Cenário 2]]="","",(H2538+1)^(1/252))</f>
        <v/>
      </c>
      <c r="J2538" s="2" t="str">
        <f>IF(Table1[[#This Row],[Column6]]="","",(1+J2537)*(I2538)-1)</f>
        <v/>
      </c>
      <c r="K2538" s="1" t="str">
        <f>IF(Table1[[#This Row],[Column1]]="","",VLOOKUP(A2538,COPOMs!B:K,10)+prêmio_de_risco)</f>
        <v/>
      </c>
      <c r="L2538" s="3" t="str">
        <f>IF(Table1[[#This Row],[Tesouro Selic: Cenário 3]]="","",(K2538+1)^(1/252))</f>
        <v/>
      </c>
      <c r="M2538" s="2" t="str">
        <f>IF(Table1[[#This Row],[Column8]]="","",(1+M2537)*(L2538)-1)</f>
        <v/>
      </c>
    </row>
    <row r="2539" spans="1:13" x14ac:dyDescent="0.25">
      <c r="A2539" s="15" t="str">
        <f t="shared" si="78"/>
        <v/>
      </c>
      <c r="B2539" s="25" t="str">
        <f t="shared" si="79"/>
        <v/>
      </c>
      <c r="C2539" s="3" t="str">
        <f>IF(Table1[[#This Row],[Tesouro Prefixado]]="","",(B2539+1)^(1/252))</f>
        <v/>
      </c>
      <c r="D2539" s="2" t="str">
        <f>IF(Table1[[#This Row],[Column2]]="","",(1+D2538)*(C2539)-1)</f>
        <v/>
      </c>
      <c r="E2539" s="1" t="str">
        <f>IF(Table1[[#This Row],[Column1]]="","",VLOOKUP(A2539,COPOMs!B:E,4)+prêmio_de_risco)</f>
        <v/>
      </c>
      <c r="F2539" s="3" t="str">
        <f>IF(Table1[[#This Row],[Tesouro Selic: Cenário 1]]="","",(E2539+1)^(1/252))</f>
        <v/>
      </c>
      <c r="G2539" s="2" t="str">
        <f>IF(Table1[[#This Row],[Column4]]="","",(1+G2538)*(F2539)-1)</f>
        <v/>
      </c>
      <c r="H2539" s="1" t="str">
        <f>IF(Table1[[#This Row],[Column1]]="","",VLOOKUP(A2539,COPOMs!B:H,7)+prêmio_de_risco)</f>
        <v/>
      </c>
      <c r="I2539" s="3" t="str">
        <f>IF(Table1[[#This Row],[Tesouro Selic: Cenário 2]]="","",(H2539+1)^(1/252))</f>
        <v/>
      </c>
      <c r="J2539" s="2" t="str">
        <f>IF(Table1[[#This Row],[Column6]]="","",(1+J2538)*(I2539)-1)</f>
        <v/>
      </c>
      <c r="K2539" s="1" t="str">
        <f>IF(Table1[[#This Row],[Column1]]="","",VLOOKUP(A2539,COPOMs!B:K,10)+prêmio_de_risco)</f>
        <v/>
      </c>
      <c r="L2539" s="3" t="str">
        <f>IF(Table1[[#This Row],[Tesouro Selic: Cenário 3]]="","",(K2539+1)^(1/252))</f>
        <v/>
      </c>
      <c r="M2539" s="2" t="str">
        <f>IF(Table1[[#This Row],[Column8]]="","",(1+M2538)*(L2539)-1)</f>
        <v/>
      </c>
    </row>
    <row r="2540" spans="1:13" x14ac:dyDescent="0.25">
      <c r="A2540" s="15" t="str">
        <f t="shared" si="78"/>
        <v/>
      </c>
      <c r="B2540" s="25" t="str">
        <f t="shared" si="79"/>
        <v/>
      </c>
      <c r="C2540" s="3" t="str">
        <f>IF(Table1[[#This Row],[Tesouro Prefixado]]="","",(B2540+1)^(1/252))</f>
        <v/>
      </c>
      <c r="D2540" s="2" t="str">
        <f>IF(Table1[[#This Row],[Column2]]="","",(1+D2539)*(C2540)-1)</f>
        <v/>
      </c>
      <c r="E2540" s="1" t="str">
        <f>IF(Table1[[#This Row],[Column1]]="","",VLOOKUP(A2540,COPOMs!B:E,4)+prêmio_de_risco)</f>
        <v/>
      </c>
      <c r="F2540" s="3" t="str">
        <f>IF(Table1[[#This Row],[Tesouro Selic: Cenário 1]]="","",(E2540+1)^(1/252))</f>
        <v/>
      </c>
      <c r="G2540" s="2" t="str">
        <f>IF(Table1[[#This Row],[Column4]]="","",(1+G2539)*(F2540)-1)</f>
        <v/>
      </c>
      <c r="H2540" s="1" t="str">
        <f>IF(Table1[[#This Row],[Column1]]="","",VLOOKUP(A2540,COPOMs!B:H,7)+prêmio_de_risco)</f>
        <v/>
      </c>
      <c r="I2540" s="3" t="str">
        <f>IF(Table1[[#This Row],[Tesouro Selic: Cenário 2]]="","",(H2540+1)^(1/252))</f>
        <v/>
      </c>
      <c r="J2540" s="2" t="str">
        <f>IF(Table1[[#This Row],[Column6]]="","",(1+J2539)*(I2540)-1)</f>
        <v/>
      </c>
      <c r="K2540" s="1" t="str">
        <f>IF(Table1[[#This Row],[Column1]]="","",VLOOKUP(A2540,COPOMs!B:K,10)+prêmio_de_risco)</f>
        <v/>
      </c>
      <c r="L2540" s="3" t="str">
        <f>IF(Table1[[#This Row],[Tesouro Selic: Cenário 3]]="","",(K2540+1)^(1/252))</f>
        <v/>
      </c>
      <c r="M2540" s="2" t="str">
        <f>IF(Table1[[#This Row],[Column8]]="","",(1+M2539)*(L2540)-1)</f>
        <v/>
      </c>
    </row>
    <row r="2541" spans="1:13" x14ac:dyDescent="0.25">
      <c r="A2541" s="15" t="str">
        <f t="shared" si="78"/>
        <v/>
      </c>
      <c r="B2541" s="25" t="str">
        <f t="shared" si="79"/>
        <v/>
      </c>
      <c r="C2541" s="3" t="str">
        <f>IF(Table1[[#This Row],[Tesouro Prefixado]]="","",(B2541+1)^(1/252))</f>
        <v/>
      </c>
      <c r="D2541" s="2" t="str">
        <f>IF(Table1[[#This Row],[Column2]]="","",(1+D2540)*(C2541)-1)</f>
        <v/>
      </c>
      <c r="E2541" s="1" t="str">
        <f>IF(Table1[[#This Row],[Column1]]="","",VLOOKUP(A2541,COPOMs!B:E,4)+prêmio_de_risco)</f>
        <v/>
      </c>
      <c r="F2541" s="3" t="str">
        <f>IF(Table1[[#This Row],[Tesouro Selic: Cenário 1]]="","",(E2541+1)^(1/252))</f>
        <v/>
      </c>
      <c r="G2541" s="2" t="str">
        <f>IF(Table1[[#This Row],[Column4]]="","",(1+G2540)*(F2541)-1)</f>
        <v/>
      </c>
      <c r="H2541" s="1" t="str">
        <f>IF(Table1[[#This Row],[Column1]]="","",VLOOKUP(A2541,COPOMs!B:H,7)+prêmio_de_risco)</f>
        <v/>
      </c>
      <c r="I2541" s="3" t="str">
        <f>IF(Table1[[#This Row],[Tesouro Selic: Cenário 2]]="","",(H2541+1)^(1/252))</f>
        <v/>
      </c>
      <c r="J2541" s="2" t="str">
        <f>IF(Table1[[#This Row],[Column6]]="","",(1+J2540)*(I2541)-1)</f>
        <v/>
      </c>
      <c r="K2541" s="1" t="str">
        <f>IF(Table1[[#This Row],[Column1]]="","",VLOOKUP(A2541,COPOMs!B:K,10)+prêmio_de_risco)</f>
        <v/>
      </c>
      <c r="L2541" s="3" t="str">
        <f>IF(Table1[[#This Row],[Tesouro Selic: Cenário 3]]="","",(K2541+1)^(1/252))</f>
        <v/>
      </c>
      <c r="M2541" s="2" t="str">
        <f>IF(Table1[[#This Row],[Column8]]="","",(1+M2540)*(L2541)-1)</f>
        <v/>
      </c>
    </row>
    <row r="2542" spans="1:13" x14ac:dyDescent="0.25">
      <c r="A2542" s="15" t="str">
        <f t="shared" si="78"/>
        <v/>
      </c>
      <c r="B2542" s="25" t="str">
        <f t="shared" si="79"/>
        <v/>
      </c>
      <c r="C2542" s="3" t="str">
        <f>IF(Table1[[#This Row],[Tesouro Prefixado]]="","",(B2542+1)^(1/252))</f>
        <v/>
      </c>
      <c r="D2542" s="2" t="str">
        <f>IF(Table1[[#This Row],[Column2]]="","",(1+D2541)*(C2542)-1)</f>
        <v/>
      </c>
      <c r="E2542" s="1" t="str">
        <f>IF(Table1[[#This Row],[Column1]]="","",VLOOKUP(A2542,COPOMs!B:E,4)+prêmio_de_risco)</f>
        <v/>
      </c>
      <c r="F2542" s="3" t="str">
        <f>IF(Table1[[#This Row],[Tesouro Selic: Cenário 1]]="","",(E2542+1)^(1/252))</f>
        <v/>
      </c>
      <c r="G2542" s="2" t="str">
        <f>IF(Table1[[#This Row],[Column4]]="","",(1+G2541)*(F2542)-1)</f>
        <v/>
      </c>
      <c r="H2542" s="1" t="str">
        <f>IF(Table1[[#This Row],[Column1]]="","",VLOOKUP(A2542,COPOMs!B:H,7)+prêmio_de_risco)</f>
        <v/>
      </c>
      <c r="I2542" s="3" t="str">
        <f>IF(Table1[[#This Row],[Tesouro Selic: Cenário 2]]="","",(H2542+1)^(1/252))</f>
        <v/>
      </c>
      <c r="J2542" s="2" t="str">
        <f>IF(Table1[[#This Row],[Column6]]="","",(1+J2541)*(I2542)-1)</f>
        <v/>
      </c>
      <c r="K2542" s="1" t="str">
        <f>IF(Table1[[#This Row],[Column1]]="","",VLOOKUP(A2542,COPOMs!B:K,10)+prêmio_de_risco)</f>
        <v/>
      </c>
      <c r="L2542" s="3" t="str">
        <f>IF(Table1[[#This Row],[Tesouro Selic: Cenário 3]]="","",(K2542+1)^(1/252))</f>
        <v/>
      </c>
      <c r="M2542" s="2" t="str">
        <f>IF(Table1[[#This Row],[Column8]]="","",(1+M2541)*(L2542)-1)</f>
        <v/>
      </c>
    </row>
    <row r="2543" spans="1:13" x14ac:dyDescent="0.25">
      <c r="A2543" s="15" t="str">
        <f t="shared" si="78"/>
        <v/>
      </c>
      <c r="B2543" s="25" t="str">
        <f t="shared" si="79"/>
        <v/>
      </c>
      <c r="C2543" s="3" t="str">
        <f>IF(Table1[[#This Row],[Tesouro Prefixado]]="","",(B2543+1)^(1/252))</f>
        <v/>
      </c>
      <c r="D2543" s="2" t="str">
        <f>IF(Table1[[#This Row],[Column2]]="","",(1+D2542)*(C2543)-1)</f>
        <v/>
      </c>
      <c r="E2543" s="1" t="str">
        <f>IF(Table1[[#This Row],[Column1]]="","",VLOOKUP(A2543,COPOMs!B:E,4)+prêmio_de_risco)</f>
        <v/>
      </c>
      <c r="F2543" s="3" t="str">
        <f>IF(Table1[[#This Row],[Tesouro Selic: Cenário 1]]="","",(E2543+1)^(1/252))</f>
        <v/>
      </c>
      <c r="G2543" s="2" t="str">
        <f>IF(Table1[[#This Row],[Column4]]="","",(1+G2542)*(F2543)-1)</f>
        <v/>
      </c>
      <c r="H2543" s="1" t="str">
        <f>IF(Table1[[#This Row],[Column1]]="","",VLOOKUP(A2543,COPOMs!B:H,7)+prêmio_de_risco)</f>
        <v/>
      </c>
      <c r="I2543" s="3" t="str">
        <f>IF(Table1[[#This Row],[Tesouro Selic: Cenário 2]]="","",(H2543+1)^(1/252))</f>
        <v/>
      </c>
      <c r="J2543" s="2" t="str">
        <f>IF(Table1[[#This Row],[Column6]]="","",(1+J2542)*(I2543)-1)</f>
        <v/>
      </c>
      <c r="K2543" s="1" t="str">
        <f>IF(Table1[[#This Row],[Column1]]="","",VLOOKUP(A2543,COPOMs!B:K,10)+prêmio_de_risco)</f>
        <v/>
      </c>
      <c r="L2543" s="3" t="str">
        <f>IF(Table1[[#This Row],[Tesouro Selic: Cenário 3]]="","",(K2543+1)^(1/252))</f>
        <v/>
      </c>
      <c r="M2543" s="2" t="str">
        <f>IF(Table1[[#This Row],[Column8]]="","",(1+M2542)*(L2543)-1)</f>
        <v/>
      </c>
    </row>
    <row r="2544" spans="1:13" x14ac:dyDescent="0.25">
      <c r="A2544" s="15" t="str">
        <f t="shared" si="78"/>
        <v/>
      </c>
      <c r="B2544" s="25" t="str">
        <f t="shared" si="79"/>
        <v/>
      </c>
      <c r="C2544" s="3" t="str">
        <f>IF(Table1[[#This Row],[Tesouro Prefixado]]="","",(B2544+1)^(1/252))</f>
        <v/>
      </c>
      <c r="D2544" s="2" t="str">
        <f>IF(Table1[[#This Row],[Column2]]="","",(1+D2543)*(C2544)-1)</f>
        <v/>
      </c>
      <c r="E2544" s="1" t="str">
        <f>IF(Table1[[#This Row],[Column1]]="","",VLOOKUP(A2544,COPOMs!B:E,4)+prêmio_de_risco)</f>
        <v/>
      </c>
      <c r="F2544" s="3" t="str">
        <f>IF(Table1[[#This Row],[Tesouro Selic: Cenário 1]]="","",(E2544+1)^(1/252))</f>
        <v/>
      </c>
      <c r="G2544" s="2" t="str">
        <f>IF(Table1[[#This Row],[Column4]]="","",(1+G2543)*(F2544)-1)</f>
        <v/>
      </c>
      <c r="H2544" s="1" t="str">
        <f>IF(Table1[[#This Row],[Column1]]="","",VLOOKUP(A2544,COPOMs!B:H,7)+prêmio_de_risco)</f>
        <v/>
      </c>
      <c r="I2544" s="3" t="str">
        <f>IF(Table1[[#This Row],[Tesouro Selic: Cenário 2]]="","",(H2544+1)^(1/252))</f>
        <v/>
      </c>
      <c r="J2544" s="2" t="str">
        <f>IF(Table1[[#This Row],[Column6]]="","",(1+J2543)*(I2544)-1)</f>
        <v/>
      </c>
      <c r="K2544" s="1" t="str">
        <f>IF(Table1[[#This Row],[Column1]]="","",VLOOKUP(A2544,COPOMs!B:K,10)+prêmio_de_risco)</f>
        <v/>
      </c>
      <c r="L2544" s="3" t="str">
        <f>IF(Table1[[#This Row],[Tesouro Selic: Cenário 3]]="","",(K2544+1)^(1/252))</f>
        <v/>
      </c>
      <c r="M2544" s="2" t="str">
        <f>IF(Table1[[#This Row],[Column8]]="","",(1+M2543)*(L2544)-1)</f>
        <v/>
      </c>
    </row>
    <row r="2545" spans="1:13" x14ac:dyDescent="0.25">
      <c r="A2545" s="15" t="str">
        <f t="shared" si="78"/>
        <v/>
      </c>
      <c r="B2545" s="25" t="str">
        <f t="shared" si="79"/>
        <v/>
      </c>
      <c r="C2545" s="3" t="str">
        <f>IF(Table1[[#This Row],[Tesouro Prefixado]]="","",(B2545+1)^(1/252))</f>
        <v/>
      </c>
      <c r="D2545" s="2" t="str">
        <f>IF(Table1[[#This Row],[Column2]]="","",(1+D2544)*(C2545)-1)</f>
        <v/>
      </c>
      <c r="E2545" s="1" t="str">
        <f>IF(Table1[[#This Row],[Column1]]="","",VLOOKUP(A2545,COPOMs!B:E,4)+prêmio_de_risco)</f>
        <v/>
      </c>
      <c r="F2545" s="3" t="str">
        <f>IF(Table1[[#This Row],[Tesouro Selic: Cenário 1]]="","",(E2545+1)^(1/252))</f>
        <v/>
      </c>
      <c r="G2545" s="2" t="str">
        <f>IF(Table1[[#This Row],[Column4]]="","",(1+G2544)*(F2545)-1)</f>
        <v/>
      </c>
      <c r="H2545" s="1" t="str">
        <f>IF(Table1[[#This Row],[Column1]]="","",VLOOKUP(A2545,COPOMs!B:H,7)+prêmio_de_risco)</f>
        <v/>
      </c>
      <c r="I2545" s="3" t="str">
        <f>IF(Table1[[#This Row],[Tesouro Selic: Cenário 2]]="","",(H2545+1)^(1/252))</f>
        <v/>
      </c>
      <c r="J2545" s="2" t="str">
        <f>IF(Table1[[#This Row],[Column6]]="","",(1+J2544)*(I2545)-1)</f>
        <v/>
      </c>
      <c r="K2545" s="1" t="str">
        <f>IF(Table1[[#This Row],[Column1]]="","",VLOOKUP(A2545,COPOMs!B:K,10)+prêmio_de_risco)</f>
        <v/>
      </c>
      <c r="L2545" s="3" t="str">
        <f>IF(Table1[[#This Row],[Tesouro Selic: Cenário 3]]="","",(K2545+1)^(1/252))</f>
        <v/>
      </c>
      <c r="M2545" s="2" t="str">
        <f>IF(Table1[[#This Row],[Column8]]="","",(1+M2544)*(L2545)-1)</f>
        <v/>
      </c>
    </row>
    <row r="2546" spans="1:13" x14ac:dyDescent="0.25">
      <c r="A2546" s="15" t="str">
        <f t="shared" si="78"/>
        <v/>
      </c>
      <c r="B2546" s="25" t="str">
        <f t="shared" si="79"/>
        <v/>
      </c>
      <c r="C2546" s="3" t="str">
        <f>IF(Table1[[#This Row],[Tesouro Prefixado]]="","",(B2546+1)^(1/252))</f>
        <v/>
      </c>
      <c r="D2546" s="2" t="str">
        <f>IF(Table1[[#This Row],[Column2]]="","",(1+D2545)*(C2546)-1)</f>
        <v/>
      </c>
      <c r="E2546" s="1" t="str">
        <f>IF(Table1[[#This Row],[Column1]]="","",VLOOKUP(A2546,COPOMs!B:E,4)+prêmio_de_risco)</f>
        <v/>
      </c>
      <c r="F2546" s="3" t="str">
        <f>IF(Table1[[#This Row],[Tesouro Selic: Cenário 1]]="","",(E2546+1)^(1/252))</f>
        <v/>
      </c>
      <c r="G2546" s="2" t="str">
        <f>IF(Table1[[#This Row],[Column4]]="","",(1+G2545)*(F2546)-1)</f>
        <v/>
      </c>
      <c r="H2546" s="1" t="str">
        <f>IF(Table1[[#This Row],[Column1]]="","",VLOOKUP(A2546,COPOMs!B:H,7)+prêmio_de_risco)</f>
        <v/>
      </c>
      <c r="I2546" s="3" t="str">
        <f>IF(Table1[[#This Row],[Tesouro Selic: Cenário 2]]="","",(H2546+1)^(1/252))</f>
        <v/>
      </c>
      <c r="J2546" s="2" t="str">
        <f>IF(Table1[[#This Row],[Column6]]="","",(1+J2545)*(I2546)-1)</f>
        <v/>
      </c>
      <c r="K2546" s="1" t="str">
        <f>IF(Table1[[#This Row],[Column1]]="","",VLOOKUP(A2546,COPOMs!B:K,10)+prêmio_de_risco)</f>
        <v/>
      </c>
      <c r="L2546" s="3" t="str">
        <f>IF(Table1[[#This Row],[Tesouro Selic: Cenário 3]]="","",(K2546+1)^(1/252))</f>
        <v/>
      </c>
      <c r="M2546" s="2" t="str">
        <f>IF(Table1[[#This Row],[Column8]]="","",(1+M2545)*(L2546)-1)</f>
        <v/>
      </c>
    </row>
    <row r="2547" spans="1:13" x14ac:dyDescent="0.25">
      <c r="A2547" s="15" t="str">
        <f t="shared" si="78"/>
        <v/>
      </c>
      <c r="B2547" s="25" t="str">
        <f t="shared" si="79"/>
        <v/>
      </c>
      <c r="C2547" s="3" t="str">
        <f>IF(Table1[[#This Row],[Tesouro Prefixado]]="","",(B2547+1)^(1/252))</f>
        <v/>
      </c>
      <c r="D2547" s="2" t="str">
        <f>IF(Table1[[#This Row],[Column2]]="","",(1+D2546)*(C2547)-1)</f>
        <v/>
      </c>
      <c r="E2547" s="1" t="str">
        <f>IF(Table1[[#This Row],[Column1]]="","",VLOOKUP(A2547,COPOMs!B:E,4)+prêmio_de_risco)</f>
        <v/>
      </c>
      <c r="F2547" s="3" t="str">
        <f>IF(Table1[[#This Row],[Tesouro Selic: Cenário 1]]="","",(E2547+1)^(1/252))</f>
        <v/>
      </c>
      <c r="G2547" s="2" t="str">
        <f>IF(Table1[[#This Row],[Column4]]="","",(1+G2546)*(F2547)-1)</f>
        <v/>
      </c>
      <c r="H2547" s="1" t="str">
        <f>IF(Table1[[#This Row],[Column1]]="","",VLOOKUP(A2547,COPOMs!B:H,7)+prêmio_de_risco)</f>
        <v/>
      </c>
      <c r="I2547" s="3" t="str">
        <f>IF(Table1[[#This Row],[Tesouro Selic: Cenário 2]]="","",(H2547+1)^(1/252))</f>
        <v/>
      </c>
      <c r="J2547" s="2" t="str">
        <f>IF(Table1[[#This Row],[Column6]]="","",(1+J2546)*(I2547)-1)</f>
        <v/>
      </c>
      <c r="K2547" s="1" t="str">
        <f>IF(Table1[[#This Row],[Column1]]="","",VLOOKUP(A2547,COPOMs!B:K,10)+prêmio_de_risco)</f>
        <v/>
      </c>
      <c r="L2547" s="3" t="str">
        <f>IF(Table1[[#This Row],[Tesouro Selic: Cenário 3]]="","",(K2547+1)^(1/252))</f>
        <v/>
      </c>
      <c r="M2547" s="2" t="str">
        <f>IF(Table1[[#This Row],[Column8]]="","",(1+M2546)*(L2547)-1)</f>
        <v/>
      </c>
    </row>
    <row r="2548" spans="1:13" x14ac:dyDescent="0.25">
      <c r="A2548" s="15" t="str">
        <f t="shared" si="78"/>
        <v/>
      </c>
      <c r="B2548" s="25" t="str">
        <f t="shared" si="79"/>
        <v/>
      </c>
      <c r="C2548" s="3" t="str">
        <f>IF(Table1[[#This Row],[Tesouro Prefixado]]="","",(B2548+1)^(1/252))</f>
        <v/>
      </c>
      <c r="D2548" s="2" t="str">
        <f>IF(Table1[[#This Row],[Column2]]="","",(1+D2547)*(C2548)-1)</f>
        <v/>
      </c>
      <c r="E2548" s="1" t="str">
        <f>IF(Table1[[#This Row],[Column1]]="","",VLOOKUP(A2548,COPOMs!B:E,4)+prêmio_de_risco)</f>
        <v/>
      </c>
      <c r="F2548" s="3" t="str">
        <f>IF(Table1[[#This Row],[Tesouro Selic: Cenário 1]]="","",(E2548+1)^(1/252))</f>
        <v/>
      </c>
      <c r="G2548" s="2" t="str">
        <f>IF(Table1[[#This Row],[Column4]]="","",(1+G2547)*(F2548)-1)</f>
        <v/>
      </c>
      <c r="H2548" s="1" t="str">
        <f>IF(Table1[[#This Row],[Column1]]="","",VLOOKUP(A2548,COPOMs!B:H,7)+prêmio_de_risco)</f>
        <v/>
      </c>
      <c r="I2548" s="3" t="str">
        <f>IF(Table1[[#This Row],[Tesouro Selic: Cenário 2]]="","",(H2548+1)^(1/252))</f>
        <v/>
      </c>
      <c r="J2548" s="2" t="str">
        <f>IF(Table1[[#This Row],[Column6]]="","",(1+J2547)*(I2548)-1)</f>
        <v/>
      </c>
      <c r="K2548" s="1" t="str">
        <f>IF(Table1[[#This Row],[Column1]]="","",VLOOKUP(A2548,COPOMs!B:K,10)+prêmio_de_risco)</f>
        <v/>
      </c>
      <c r="L2548" s="3" t="str">
        <f>IF(Table1[[#This Row],[Tesouro Selic: Cenário 3]]="","",(K2548+1)^(1/252))</f>
        <v/>
      </c>
      <c r="M2548" s="2" t="str">
        <f>IF(Table1[[#This Row],[Column8]]="","",(1+M2547)*(L2548)-1)</f>
        <v/>
      </c>
    </row>
    <row r="2549" spans="1:13" x14ac:dyDescent="0.25">
      <c r="A2549" s="15" t="str">
        <f t="shared" si="78"/>
        <v/>
      </c>
      <c r="B2549" s="25" t="str">
        <f t="shared" si="79"/>
        <v/>
      </c>
      <c r="C2549" s="3" t="str">
        <f>IF(Table1[[#This Row],[Tesouro Prefixado]]="","",(B2549+1)^(1/252))</f>
        <v/>
      </c>
      <c r="D2549" s="2" t="str">
        <f>IF(Table1[[#This Row],[Column2]]="","",(1+D2548)*(C2549)-1)</f>
        <v/>
      </c>
      <c r="E2549" s="1" t="str">
        <f>IF(Table1[[#This Row],[Column1]]="","",VLOOKUP(A2549,COPOMs!B:E,4)+prêmio_de_risco)</f>
        <v/>
      </c>
      <c r="F2549" s="3" t="str">
        <f>IF(Table1[[#This Row],[Tesouro Selic: Cenário 1]]="","",(E2549+1)^(1/252))</f>
        <v/>
      </c>
      <c r="G2549" s="2" t="str">
        <f>IF(Table1[[#This Row],[Column4]]="","",(1+G2548)*(F2549)-1)</f>
        <v/>
      </c>
      <c r="H2549" s="1" t="str">
        <f>IF(Table1[[#This Row],[Column1]]="","",VLOOKUP(A2549,COPOMs!B:H,7)+prêmio_de_risco)</f>
        <v/>
      </c>
      <c r="I2549" s="3" t="str">
        <f>IF(Table1[[#This Row],[Tesouro Selic: Cenário 2]]="","",(H2549+1)^(1/252))</f>
        <v/>
      </c>
      <c r="J2549" s="2" t="str">
        <f>IF(Table1[[#This Row],[Column6]]="","",(1+J2548)*(I2549)-1)</f>
        <v/>
      </c>
      <c r="K2549" s="1" t="str">
        <f>IF(Table1[[#This Row],[Column1]]="","",VLOOKUP(A2549,COPOMs!B:K,10)+prêmio_de_risco)</f>
        <v/>
      </c>
      <c r="L2549" s="3" t="str">
        <f>IF(Table1[[#This Row],[Tesouro Selic: Cenário 3]]="","",(K2549+1)^(1/252))</f>
        <v/>
      </c>
      <c r="M2549" s="2" t="str">
        <f>IF(Table1[[#This Row],[Column8]]="","",(1+M2548)*(L2549)-1)</f>
        <v/>
      </c>
    </row>
    <row r="2550" spans="1:13" x14ac:dyDescent="0.25">
      <c r="A2550" s="15" t="str">
        <f t="shared" si="78"/>
        <v/>
      </c>
      <c r="B2550" s="25" t="str">
        <f t="shared" si="79"/>
        <v/>
      </c>
      <c r="C2550" s="3" t="str">
        <f>IF(Table1[[#This Row],[Tesouro Prefixado]]="","",(B2550+1)^(1/252))</f>
        <v/>
      </c>
      <c r="D2550" s="2" t="str">
        <f>IF(Table1[[#This Row],[Column2]]="","",(1+D2549)*(C2550)-1)</f>
        <v/>
      </c>
      <c r="E2550" s="1" t="str">
        <f>IF(Table1[[#This Row],[Column1]]="","",VLOOKUP(A2550,COPOMs!B:E,4)+prêmio_de_risco)</f>
        <v/>
      </c>
      <c r="F2550" s="3" t="str">
        <f>IF(Table1[[#This Row],[Tesouro Selic: Cenário 1]]="","",(E2550+1)^(1/252))</f>
        <v/>
      </c>
      <c r="G2550" s="2" t="str">
        <f>IF(Table1[[#This Row],[Column4]]="","",(1+G2549)*(F2550)-1)</f>
        <v/>
      </c>
      <c r="H2550" s="1" t="str">
        <f>IF(Table1[[#This Row],[Column1]]="","",VLOOKUP(A2550,COPOMs!B:H,7)+prêmio_de_risco)</f>
        <v/>
      </c>
      <c r="I2550" s="3" t="str">
        <f>IF(Table1[[#This Row],[Tesouro Selic: Cenário 2]]="","",(H2550+1)^(1/252))</f>
        <v/>
      </c>
      <c r="J2550" s="2" t="str">
        <f>IF(Table1[[#This Row],[Column6]]="","",(1+J2549)*(I2550)-1)</f>
        <v/>
      </c>
      <c r="K2550" s="1" t="str">
        <f>IF(Table1[[#This Row],[Column1]]="","",VLOOKUP(A2550,COPOMs!B:K,10)+prêmio_de_risco)</f>
        <v/>
      </c>
      <c r="L2550" s="3" t="str">
        <f>IF(Table1[[#This Row],[Tesouro Selic: Cenário 3]]="","",(K2550+1)^(1/252))</f>
        <v/>
      </c>
      <c r="M2550" s="2" t="str">
        <f>IF(Table1[[#This Row],[Column8]]="","",(1+M2549)*(L2550)-1)</f>
        <v/>
      </c>
    </row>
    <row r="2551" spans="1:13" x14ac:dyDescent="0.25">
      <c r="A2551" s="15" t="str">
        <f t="shared" si="78"/>
        <v/>
      </c>
      <c r="B2551" s="25" t="str">
        <f t="shared" si="79"/>
        <v/>
      </c>
      <c r="C2551" s="3" t="str">
        <f>IF(Table1[[#This Row],[Tesouro Prefixado]]="","",(B2551+1)^(1/252))</f>
        <v/>
      </c>
      <c r="D2551" s="2" t="str">
        <f>IF(Table1[[#This Row],[Column2]]="","",(1+D2550)*(C2551)-1)</f>
        <v/>
      </c>
      <c r="E2551" s="1" t="str">
        <f>IF(Table1[[#This Row],[Column1]]="","",VLOOKUP(A2551,COPOMs!B:E,4)+prêmio_de_risco)</f>
        <v/>
      </c>
      <c r="F2551" s="3" t="str">
        <f>IF(Table1[[#This Row],[Tesouro Selic: Cenário 1]]="","",(E2551+1)^(1/252))</f>
        <v/>
      </c>
      <c r="G2551" s="2" t="str">
        <f>IF(Table1[[#This Row],[Column4]]="","",(1+G2550)*(F2551)-1)</f>
        <v/>
      </c>
      <c r="H2551" s="1" t="str">
        <f>IF(Table1[[#This Row],[Column1]]="","",VLOOKUP(A2551,COPOMs!B:H,7)+prêmio_de_risco)</f>
        <v/>
      </c>
      <c r="I2551" s="3" t="str">
        <f>IF(Table1[[#This Row],[Tesouro Selic: Cenário 2]]="","",(H2551+1)^(1/252))</f>
        <v/>
      </c>
      <c r="J2551" s="2" t="str">
        <f>IF(Table1[[#This Row],[Column6]]="","",(1+J2550)*(I2551)-1)</f>
        <v/>
      </c>
      <c r="K2551" s="1" t="str">
        <f>IF(Table1[[#This Row],[Column1]]="","",VLOOKUP(A2551,COPOMs!B:K,10)+prêmio_de_risco)</f>
        <v/>
      </c>
      <c r="L2551" s="3" t="str">
        <f>IF(Table1[[#This Row],[Tesouro Selic: Cenário 3]]="","",(K2551+1)^(1/252))</f>
        <v/>
      </c>
      <c r="M2551" s="2" t="str">
        <f>IF(Table1[[#This Row],[Column8]]="","",(1+M2550)*(L2551)-1)</f>
        <v/>
      </c>
    </row>
    <row r="2552" spans="1:13" x14ac:dyDescent="0.25">
      <c r="A2552" s="15" t="str">
        <f t="shared" si="78"/>
        <v/>
      </c>
      <c r="B2552" s="25" t="str">
        <f t="shared" si="79"/>
        <v/>
      </c>
      <c r="C2552" s="3" t="str">
        <f>IF(Table1[[#This Row],[Tesouro Prefixado]]="","",(B2552+1)^(1/252))</f>
        <v/>
      </c>
      <c r="D2552" s="2" t="str">
        <f>IF(Table1[[#This Row],[Column2]]="","",(1+D2551)*(C2552)-1)</f>
        <v/>
      </c>
      <c r="E2552" s="1" t="str">
        <f>IF(Table1[[#This Row],[Column1]]="","",VLOOKUP(A2552,COPOMs!B:E,4)+prêmio_de_risco)</f>
        <v/>
      </c>
      <c r="F2552" s="3" t="str">
        <f>IF(Table1[[#This Row],[Tesouro Selic: Cenário 1]]="","",(E2552+1)^(1/252))</f>
        <v/>
      </c>
      <c r="G2552" s="2" t="str">
        <f>IF(Table1[[#This Row],[Column4]]="","",(1+G2551)*(F2552)-1)</f>
        <v/>
      </c>
      <c r="H2552" s="1" t="str">
        <f>IF(Table1[[#This Row],[Column1]]="","",VLOOKUP(A2552,COPOMs!B:H,7)+prêmio_de_risco)</f>
        <v/>
      </c>
      <c r="I2552" s="3" t="str">
        <f>IF(Table1[[#This Row],[Tesouro Selic: Cenário 2]]="","",(H2552+1)^(1/252))</f>
        <v/>
      </c>
      <c r="J2552" s="2" t="str">
        <f>IF(Table1[[#This Row],[Column6]]="","",(1+J2551)*(I2552)-1)</f>
        <v/>
      </c>
      <c r="K2552" s="1" t="str">
        <f>IF(Table1[[#This Row],[Column1]]="","",VLOOKUP(A2552,COPOMs!B:K,10)+prêmio_de_risco)</f>
        <v/>
      </c>
      <c r="L2552" s="3" t="str">
        <f>IF(Table1[[#This Row],[Tesouro Selic: Cenário 3]]="","",(K2552+1)^(1/252))</f>
        <v/>
      </c>
      <c r="M2552" s="2" t="str">
        <f>IF(Table1[[#This Row],[Column8]]="","",(1+M2551)*(L2552)-1)</f>
        <v/>
      </c>
    </row>
    <row r="2553" spans="1:13" x14ac:dyDescent="0.25">
      <c r="A2553" s="15" t="str">
        <f t="shared" si="78"/>
        <v/>
      </c>
      <c r="B2553" s="25" t="str">
        <f t="shared" si="79"/>
        <v/>
      </c>
      <c r="C2553" s="3" t="str">
        <f>IF(Table1[[#This Row],[Tesouro Prefixado]]="","",(B2553+1)^(1/252))</f>
        <v/>
      </c>
      <c r="D2553" s="2" t="str">
        <f>IF(Table1[[#This Row],[Column2]]="","",(1+D2552)*(C2553)-1)</f>
        <v/>
      </c>
      <c r="E2553" s="1" t="str">
        <f>IF(Table1[[#This Row],[Column1]]="","",VLOOKUP(A2553,COPOMs!B:E,4)+prêmio_de_risco)</f>
        <v/>
      </c>
      <c r="F2553" s="3" t="str">
        <f>IF(Table1[[#This Row],[Tesouro Selic: Cenário 1]]="","",(E2553+1)^(1/252))</f>
        <v/>
      </c>
      <c r="G2553" s="2" t="str">
        <f>IF(Table1[[#This Row],[Column4]]="","",(1+G2552)*(F2553)-1)</f>
        <v/>
      </c>
      <c r="H2553" s="1" t="str">
        <f>IF(Table1[[#This Row],[Column1]]="","",VLOOKUP(A2553,COPOMs!B:H,7)+prêmio_de_risco)</f>
        <v/>
      </c>
      <c r="I2553" s="3" t="str">
        <f>IF(Table1[[#This Row],[Tesouro Selic: Cenário 2]]="","",(H2553+1)^(1/252))</f>
        <v/>
      </c>
      <c r="J2553" s="2" t="str">
        <f>IF(Table1[[#This Row],[Column6]]="","",(1+J2552)*(I2553)-1)</f>
        <v/>
      </c>
      <c r="K2553" s="1" t="str">
        <f>IF(Table1[[#This Row],[Column1]]="","",VLOOKUP(A2553,COPOMs!B:K,10)+prêmio_de_risco)</f>
        <v/>
      </c>
      <c r="L2553" s="3" t="str">
        <f>IF(Table1[[#This Row],[Tesouro Selic: Cenário 3]]="","",(K2553+1)^(1/252))</f>
        <v/>
      </c>
      <c r="M2553" s="2" t="str">
        <f>IF(Table1[[#This Row],[Column8]]="","",(1+M2552)*(L2553)-1)</f>
        <v/>
      </c>
    </row>
    <row r="2554" spans="1:13" x14ac:dyDescent="0.25">
      <c r="A2554" s="15" t="str">
        <f t="shared" si="78"/>
        <v/>
      </c>
      <c r="B2554" s="25" t="str">
        <f t="shared" si="79"/>
        <v/>
      </c>
      <c r="C2554" s="3" t="str">
        <f>IF(Table1[[#This Row],[Tesouro Prefixado]]="","",(B2554+1)^(1/252))</f>
        <v/>
      </c>
      <c r="D2554" s="2" t="str">
        <f>IF(Table1[[#This Row],[Column2]]="","",(1+D2553)*(C2554)-1)</f>
        <v/>
      </c>
      <c r="E2554" s="1" t="str">
        <f>IF(Table1[[#This Row],[Column1]]="","",VLOOKUP(A2554,COPOMs!B:E,4)+prêmio_de_risco)</f>
        <v/>
      </c>
      <c r="F2554" s="3" t="str">
        <f>IF(Table1[[#This Row],[Tesouro Selic: Cenário 1]]="","",(E2554+1)^(1/252))</f>
        <v/>
      </c>
      <c r="G2554" s="2" t="str">
        <f>IF(Table1[[#This Row],[Column4]]="","",(1+G2553)*(F2554)-1)</f>
        <v/>
      </c>
      <c r="H2554" s="1" t="str">
        <f>IF(Table1[[#This Row],[Column1]]="","",VLOOKUP(A2554,COPOMs!B:H,7)+prêmio_de_risco)</f>
        <v/>
      </c>
      <c r="I2554" s="3" t="str">
        <f>IF(Table1[[#This Row],[Tesouro Selic: Cenário 2]]="","",(H2554+1)^(1/252))</f>
        <v/>
      </c>
      <c r="J2554" s="2" t="str">
        <f>IF(Table1[[#This Row],[Column6]]="","",(1+J2553)*(I2554)-1)</f>
        <v/>
      </c>
      <c r="K2554" s="1" t="str">
        <f>IF(Table1[[#This Row],[Column1]]="","",VLOOKUP(A2554,COPOMs!B:K,10)+prêmio_de_risco)</f>
        <v/>
      </c>
      <c r="L2554" s="3" t="str">
        <f>IF(Table1[[#This Row],[Tesouro Selic: Cenário 3]]="","",(K2554+1)^(1/252))</f>
        <v/>
      </c>
      <c r="M2554" s="2" t="str">
        <f>IF(Table1[[#This Row],[Column8]]="","",(1+M2553)*(L2554)-1)</f>
        <v/>
      </c>
    </row>
    <row r="2555" spans="1:13" x14ac:dyDescent="0.25">
      <c r="A2555" s="15" t="str">
        <f t="shared" si="78"/>
        <v/>
      </c>
      <c r="B2555" s="25" t="str">
        <f t="shared" si="79"/>
        <v/>
      </c>
      <c r="C2555" s="3" t="str">
        <f>IF(Table1[[#This Row],[Tesouro Prefixado]]="","",(B2555+1)^(1/252))</f>
        <v/>
      </c>
      <c r="D2555" s="2" t="str">
        <f>IF(Table1[[#This Row],[Column2]]="","",(1+D2554)*(C2555)-1)</f>
        <v/>
      </c>
      <c r="E2555" s="1" t="str">
        <f>IF(Table1[[#This Row],[Column1]]="","",VLOOKUP(A2555,COPOMs!B:E,4)+prêmio_de_risco)</f>
        <v/>
      </c>
      <c r="F2555" s="3" t="str">
        <f>IF(Table1[[#This Row],[Tesouro Selic: Cenário 1]]="","",(E2555+1)^(1/252))</f>
        <v/>
      </c>
      <c r="G2555" s="2" t="str">
        <f>IF(Table1[[#This Row],[Column4]]="","",(1+G2554)*(F2555)-1)</f>
        <v/>
      </c>
      <c r="H2555" s="1" t="str">
        <f>IF(Table1[[#This Row],[Column1]]="","",VLOOKUP(A2555,COPOMs!B:H,7)+prêmio_de_risco)</f>
        <v/>
      </c>
      <c r="I2555" s="3" t="str">
        <f>IF(Table1[[#This Row],[Tesouro Selic: Cenário 2]]="","",(H2555+1)^(1/252))</f>
        <v/>
      </c>
      <c r="J2555" s="2" t="str">
        <f>IF(Table1[[#This Row],[Column6]]="","",(1+J2554)*(I2555)-1)</f>
        <v/>
      </c>
      <c r="K2555" s="1" t="str">
        <f>IF(Table1[[#This Row],[Column1]]="","",VLOOKUP(A2555,COPOMs!B:K,10)+prêmio_de_risco)</f>
        <v/>
      </c>
      <c r="L2555" s="3" t="str">
        <f>IF(Table1[[#This Row],[Tesouro Selic: Cenário 3]]="","",(K2555+1)^(1/252))</f>
        <v/>
      </c>
      <c r="M2555" s="2" t="str">
        <f>IF(Table1[[#This Row],[Column8]]="","",(1+M2554)*(L2555)-1)</f>
        <v/>
      </c>
    </row>
    <row r="2556" spans="1:13" x14ac:dyDescent="0.25">
      <c r="A2556" s="15" t="str">
        <f t="shared" si="78"/>
        <v/>
      </c>
      <c r="B2556" s="25" t="str">
        <f t="shared" si="79"/>
        <v/>
      </c>
      <c r="C2556" s="3" t="str">
        <f>IF(Table1[[#This Row],[Tesouro Prefixado]]="","",(B2556+1)^(1/252))</f>
        <v/>
      </c>
      <c r="D2556" s="2" t="str">
        <f>IF(Table1[[#This Row],[Column2]]="","",(1+D2555)*(C2556)-1)</f>
        <v/>
      </c>
      <c r="E2556" s="1" t="str">
        <f>IF(Table1[[#This Row],[Column1]]="","",VLOOKUP(A2556,COPOMs!B:E,4)+prêmio_de_risco)</f>
        <v/>
      </c>
      <c r="F2556" s="3" t="str">
        <f>IF(Table1[[#This Row],[Tesouro Selic: Cenário 1]]="","",(E2556+1)^(1/252))</f>
        <v/>
      </c>
      <c r="G2556" s="2" t="str">
        <f>IF(Table1[[#This Row],[Column4]]="","",(1+G2555)*(F2556)-1)</f>
        <v/>
      </c>
      <c r="H2556" s="1" t="str">
        <f>IF(Table1[[#This Row],[Column1]]="","",VLOOKUP(A2556,COPOMs!B:H,7)+prêmio_de_risco)</f>
        <v/>
      </c>
      <c r="I2556" s="3" t="str">
        <f>IF(Table1[[#This Row],[Tesouro Selic: Cenário 2]]="","",(H2556+1)^(1/252))</f>
        <v/>
      </c>
      <c r="J2556" s="2" t="str">
        <f>IF(Table1[[#This Row],[Column6]]="","",(1+J2555)*(I2556)-1)</f>
        <v/>
      </c>
      <c r="K2556" s="1" t="str">
        <f>IF(Table1[[#This Row],[Column1]]="","",VLOOKUP(A2556,COPOMs!B:K,10)+prêmio_de_risco)</f>
        <v/>
      </c>
      <c r="L2556" s="3" t="str">
        <f>IF(Table1[[#This Row],[Tesouro Selic: Cenário 3]]="","",(K2556+1)^(1/252))</f>
        <v/>
      </c>
      <c r="M2556" s="2" t="str">
        <f>IF(Table1[[#This Row],[Column8]]="","",(1+M2555)*(L2556)-1)</f>
        <v/>
      </c>
    </row>
    <row r="2557" spans="1:13" x14ac:dyDescent="0.25">
      <c r="A2557" s="15" t="str">
        <f t="shared" si="78"/>
        <v/>
      </c>
      <c r="B2557" s="25" t="str">
        <f t="shared" si="79"/>
        <v/>
      </c>
      <c r="C2557" s="3" t="str">
        <f>IF(Table1[[#This Row],[Tesouro Prefixado]]="","",(B2557+1)^(1/252))</f>
        <v/>
      </c>
      <c r="D2557" s="2" t="str">
        <f>IF(Table1[[#This Row],[Column2]]="","",(1+D2556)*(C2557)-1)</f>
        <v/>
      </c>
      <c r="E2557" s="1" t="str">
        <f>IF(Table1[[#This Row],[Column1]]="","",VLOOKUP(A2557,COPOMs!B:E,4)+prêmio_de_risco)</f>
        <v/>
      </c>
      <c r="F2557" s="3" t="str">
        <f>IF(Table1[[#This Row],[Tesouro Selic: Cenário 1]]="","",(E2557+1)^(1/252))</f>
        <v/>
      </c>
      <c r="G2557" s="2" t="str">
        <f>IF(Table1[[#This Row],[Column4]]="","",(1+G2556)*(F2557)-1)</f>
        <v/>
      </c>
      <c r="H2557" s="1" t="str">
        <f>IF(Table1[[#This Row],[Column1]]="","",VLOOKUP(A2557,COPOMs!B:H,7)+prêmio_de_risco)</f>
        <v/>
      </c>
      <c r="I2557" s="3" t="str">
        <f>IF(Table1[[#This Row],[Tesouro Selic: Cenário 2]]="","",(H2557+1)^(1/252))</f>
        <v/>
      </c>
      <c r="J2557" s="2" t="str">
        <f>IF(Table1[[#This Row],[Column6]]="","",(1+J2556)*(I2557)-1)</f>
        <v/>
      </c>
      <c r="K2557" s="1" t="str">
        <f>IF(Table1[[#This Row],[Column1]]="","",VLOOKUP(A2557,COPOMs!B:K,10)+prêmio_de_risco)</f>
        <v/>
      </c>
      <c r="L2557" s="3" t="str">
        <f>IF(Table1[[#This Row],[Tesouro Selic: Cenário 3]]="","",(K2557+1)^(1/252))</f>
        <v/>
      </c>
      <c r="M2557" s="2" t="str">
        <f>IF(Table1[[#This Row],[Column8]]="","",(1+M2556)*(L2557)-1)</f>
        <v/>
      </c>
    </row>
    <row r="2558" spans="1:13" x14ac:dyDescent="0.25">
      <c r="A2558" s="15" t="str">
        <f t="shared" si="78"/>
        <v/>
      </c>
      <c r="B2558" s="25" t="str">
        <f t="shared" si="79"/>
        <v/>
      </c>
      <c r="C2558" s="3" t="str">
        <f>IF(Table1[[#This Row],[Tesouro Prefixado]]="","",(B2558+1)^(1/252))</f>
        <v/>
      </c>
      <c r="D2558" s="2" t="str">
        <f>IF(Table1[[#This Row],[Column2]]="","",(1+D2557)*(C2558)-1)</f>
        <v/>
      </c>
      <c r="E2558" s="1" t="str">
        <f>IF(Table1[[#This Row],[Column1]]="","",VLOOKUP(A2558,COPOMs!B:E,4)+prêmio_de_risco)</f>
        <v/>
      </c>
      <c r="F2558" s="3" t="str">
        <f>IF(Table1[[#This Row],[Tesouro Selic: Cenário 1]]="","",(E2558+1)^(1/252))</f>
        <v/>
      </c>
      <c r="G2558" s="2" t="str">
        <f>IF(Table1[[#This Row],[Column4]]="","",(1+G2557)*(F2558)-1)</f>
        <v/>
      </c>
      <c r="H2558" s="1" t="str">
        <f>IF(Table1[[#This Row],[Column1]]="","",VLOOKUP(A2558,COPOMs!B:H,7)+prêmio_de_risco)</f>
        <v/>
      </c>
      <c r="I2558" s="3" t="str">
        <f>IF(Table1[[#This Row],[Tesouro Selic: Cenário 2]]="","",(H2558+1)^(1/252))</f>
        <v/>
      </c>
      <c r="J2558" s="2" t="str">
        <f>IF(Table1[[#This Row],[Column6]]="","",(1+J2557)*(I2558)-1)</f>
        <v/>
      </c>
      <c r="K2558" s="1" t="str">
        <f>IF(Table1[[#This Row],[Column1]]="","",VLOOKUP(A2558,COPOMs!B:K,10)+prêmio_de_risco)</f>
        <v/>
      </c>
      <c r="L2558" s="3" t="str">
        <f>IF(Table1[[#This Row],[Tesouro Selic: Cenário 3]]="","",(K2558+1)^(1/252))</f>
        <v/>
      </c>
      <c r="M2558" s="2" t="str">
        <f>IF(Table1[[#This Row],[Column8]]="","",(1+M2557)*(L2558)-1)</f>
        <v/>
      </c>
    </row>
    <row r="2559" spans="1:13" x14ac:dyDescent="0.25">
      <c r="A2559" s="15" t="str">
        <f t="shared" si="78"/>
        <v/>
      </c>
      <c r="B2559" s="25" t="str">
        <f t="shared" si="79"/>
        <v/>
      </c>
      <c r="C2559" s="3" t="str">
        <f>IF(Table1[[#This Row],[Tesouro Prefixado]]="","",(B2559+1)^(1/252))</f>
        <v/>
      </c>
      <c r="D2559" s="2" t="str">
        <f>IF(Table1[[#This Row],[Column2]]="","",(1+D2558)*(C2559)-1)</f>
        <v/>
      </c>
      <c r="E2559" s="1" t="str">
        <f>IF(Table1[[#This Row],[Column1]]="","",VLOOKUP(A2559,COPOMs!B:E,4)+prêmio_de_risco)</f>
        <v/>
      </c>
      <c r="F2559" s="3" t="str">
        <f>IF(Table1[[#This Row],[Tesouro Selic: Cenário 1]]="","",(E2559+1)^(1/252))</f>
        <v/>
      </c>
      <c r="G2559" s="2" t="str">
        <f>IF(Table1[[#This Row],[Column4]]="","",(1+G2558)*(F2559)-1)</f>
        <v/>
      </c>
      <c r="H2559" s="1" t="str">
        <f>IF(Table1[[#This Row],[Column1]]="","",VLOOKUP(A2559,COPOMs!B:H,7)+prêmio_de_risco)</f>
        <v/>
      </c>
      <c r="I2559" s="3" t="str">
        <f>IF(Table1[[#This Row],[Tesouro Selic: Cenário 2]]="","",(H2559+1)^(1/252))</f>
        <v/>
      </c>
      <c r="J2559" s="2" t="str">
        <f>IF(Table1[[#This Row],[Column6]]="","",(1+J2558)*(I2559)-1)</f>
        <v/>
      </c>
      <c r="K2559" s="1" t="str">
        <f>IF(Table1[[#This Row],[Column1]]="","",VLOOKUP(A2559,COPOMs!B:K,10)+prêmio_de_risco)</f>
        <v/>
      </c>
      <c r="L2559" s="3" t="str">
        <f>IF(Table1[[#This Row],[Tesouro Selic: Cenário 3]]="","",(K2559+1)^(1/252))</f>
        <v/>
      </c>
      <c r="M2559" s="2" t="str">
        <f>IF(Table1[[#This Row],[Column8]]="","",(1+M2558)*(L2559)-1)</f>
        <v/>
      </c>
    </row>
    <row r="2560" spans="1:13" x14ac:dyDescent="0.25">
      <c r="A2560" s="15" t="str">
        <f t="shared" si="78"/>
        <v/>
      </c>
      <c r="B2560" s="25" t="str">
        <f t="shared" si="79"/>
        <v/>
      </c>
      <c r="C2560" s="3" t="str">
        <f>IF(Table1[[#This Row],[Tesouro Prefixado]]="","",(B2560+1)^(1/252))</f>
        <v/>
      </c>
      <c r="D2560" s="2" t="str">
        <f>IF(Table1[[#This Row],[Column2]]="","",(1+D2559)*(C2560)-1)</f>
        <v/>
      </c>
      <c r="E2560" s="1" t="str">
        <f>IF(Table1[[#This Row],[Column1]]="","",VLOOKUP(A2560,COPOMs!B:E,4)+prêmio_de_risco)</f>
        <v/>
      </c>
      <c r="F2560" s="3" t="str">
        <f>IF(Table1[[#This Row],[Tesouro Selic: Cenário 1]]="","",(E2560+1)^(1/252))</f>
        <v/>
      </c>
      <c r="G2560" s="2" t="str">
        <f>IF(Table1[[#This Row],[Column4]]="","",(1+G2559)*(F2560)-1)</f>
        <v/>
      </c>
      <c r="H2560" s="1" t="str">
        <f>IF(Table1[[#This Row],[Column1]]="","",VLOOKUP(A2560,COPOMs!B:H,7)+prêmio_de_risco)</f>
        <v/>
      </c>
      <c r="I2560" s="3" t="str">
        <f>IF(Table1[[#This Row],[Tesouro Selic: Cenário 2]]="","",(H2560+1)^(1/252))</f>
        <v/>
      </c>
      <c r="J2560" s="2" t="str">
        <f>IF(Table1[[#This Row],[Column6]]="","",(1+J2559)*(I2560)-1)</f>
        <v/>
      </c>
      <c r="K2560" s="1" t="str">
        <f>IF(Table1[[#This Row],[Column1]]="","",VLOOKUP(A2560,COPOMs!B:K,10)+prêmio_de_risco)</f>
        <v/>
      </c>
      <c r="L2560" s="3" t="str">
        <f>IF(Table1[[#This Row],[Tesouro Selic: Cenário 3]]="","",(K2560+1)^(1/252))</f>
        <v/>
      </c>
      <c r="M2560" s="2" t="str">
        <f>IF(Table1[[#This Row],[Column8]]="","",(1+M2559)*(L2560)-1)</f>
        <v/>
      </c>
    </row>
    <row r="2561" spans="1:13" x14ac:dyDescent="0.25">
      <c r="A2561" s="15" t="str">
        <f t="shared" si="78"/>
        <v/>
      </c>
      <c r="B2561" s="25" t="str">
        <f t="shared" si="79"/>
        <v/>
      </c>
      <c r="C2561" s="3" t="str">
        <f>IF(Table1[[#This Row],[Tesouro Prefixado]]="","",(B2561+1)^(1/252))</f>
        <v/>
      </c>
      <c r="D2561" s="2" t="str">
        <f>IF(Table1[[#This Row],[Column2]]="","",(1+D2560)*(C2561)-1)</f>
        <v/>
      </c>
      <c r="E2561" s="1" t="str">
        <f>IF(Table1[[#This Row],[Column1]]="","",VLOOKUP(A2561,COPOMs!B:E,4)+prêmio_de_risco)</f>
        <v/>
      </c>
      <c r="F2561" s="3" t="str">
        <f>IF(Table1[[#This Row],[Tesouro Selic: Cenário 1]]="","",(E2561+1)^(1/252))</f>
        <v/>
      </c>
      <c r="G2561" s="2" t="str">
        <f>IF(Table1[[#This Row],[Column4]]="","",(1+G2560)*(F2561)-1)</f>
        <v/>
      </c>
      <c r="H2561" s="1" t="str">
        <f>IF(Table1[[#This Row],[Column1]]="","",VLOOKUP(A2561,COPOMs!B:H,7)+prêmio_de_risco)</f>
        <v/>
      </c>
      <c r="I2561" s="3" t="str">
        <f>IF(Table1[[#This Row],[Tesouro Selic: Cenário 2]]="","",(H2561+1)^(1/252))</f>
        <v/>
      </c>
      <c r="J2561" s="2" t="str">
        <f>IF(Table1[[#This Row],[Column6]]="","",(1+J2560)*(I2561)-1)</f>
        <v/>
      </c>
      <c r="K2561" s="1" t="str">
        <f>IF(Table1[[#This Row],[Column1]]="","",VLOOKUP(A2561,COPOMs!B:K,10)+prêmio_de_risco)</f>
        <v/>
      </c>
      <c r="L2561" s="3" t="str">
        <f>IF(Table1[[#This Row],[Tesouro Selic: Cenário 3]]="","",(K2561+1)^(1/252))</f>
        <v/>
      </c>
      <c r="M2561" s="2" t="str">
        <f>IF(Table1[[#This Row],[Column8]]="","",(1+M2560)*(L2561)-1)</f>
        <v/>
      </c>
    </row>
    <row r="2562" spans="1:13" x14ac:dyDescent="0.25">
      <c r="A2562" s="15" t="str">
        <f t="shared" si="78"/>
        <v/>
      </c>
      <c r="B2562" s="25" t="str">
        <f t="shared" si="79"/>
        <v/>
      </c>
      <c r="C2562" s="3" t="str">
        <f>IF(Table1[[#This Row],[Tesouro Prefixado]]="","",(B2562+1)^(1/252))</f>
        <v/>
      </c>
      <c r="D2562" s="2" t="str">
        <f>IF(Table1[[#This Row],[Column2]]="","",(1+D2561)*(C2562)-1)</f>
        <v/>
      </c>
      <c r="E2562" s="1" t="str">
        <f>IF(Table1[[#This Row],[Column1]]="","",VLOOKUP(A2562,COPOMs!B:E,4)+prêmio_de_risco)</f>
        <v/>
      </c>
      <c r="F2562" s="3" t="str">
        <f>IF(Table1[[#This Row],[Tesouro Selic: Cenário 1]]="","",(E2562+1)^(1/252))</f>
        <v/>
      </c>
      <c r="G2562" s="2" t="str">
        <f>IF(Table1[[#This Row],[Column4]]="","",(1+G2561)*(F2562)-1)</f>
        <v/>
      </c>
      <c r="H2562" s="1" t="str">
        <f>IF(Table1[[#This Row],[Column1]]="","",VLOOKUP(A2562,COPOMs!B:H,7)+prêmio_de_risco)</f>
        <v/>
      </c>
      <c r="I2562" s="3" t="str">
        <f>IF(Table1[[#This Row],[Tesouro Selic: Cenário 2]]="","",(H2562+1)^(1/252))</f>
        <v/>
      </c>
      <c r="J2562" s="2" t="str">
        <f>IF(Table1[[#This Row],[Column6]]="","",(1+J2561)*(I2562)-1)</f>
        <v/>
      </c>
      <c r="K2562" s="1" t="str">
        <f>IF(Table1[[#This Row],[Column1]]="","",VLOOKUP(A2562,COPOMs!B:K,10)+prêmio_de_risco)</f>
        <v/>
      </c>
      <c r="L2562" s="3" t="str">
        <f>IF(Table1[[#This Row],[Tesouro Selic: Cenário 3]]="","",(K2562+1)^(1/252))</f>
        <v/>
      </c>
      <c r="M2562" s="2" t="str">
        <f>IF(Table1[[#This Row],[Column8]]="","",(1+M2561)*(L2562)-1)</f>
        <v/>
      </c>
    </row>
    <row r="2563" spans="1:13" x14ac:dyDescent="0.25">
      <c r="A2563" s="15" t="str">
        <f t="shared" ref="A2563:A2626" si="80">IFERROR(IF(WORKDAY(A2562,1,feriados)&lt;=vencimento,WORKDAY(A2562,1,feriados),""),"")</f>
        <v/>
      </c>
      <c r="B2563" s="25" t="str">
        <f t="shared" ref="B2563:B2626" si="81">IF(A2563="","",taxa_pré)</f>
        <v/>
      </c>
      <c r="C2563" s="3" t="str">
        <f>IF(Table1[[#This Row],[Tesouro Prefixado]]="","",(B2563+1)^(1/252))</f>
        <v/>
      </c>
      <c r="D2563" s="2" t="str">
        <f>IF(Table1[[#This Row],[Column2]]="","",(1+D2562)*(C2563)-1)</f>
        <v/>
      </c>
      <c r="E2563" s="1" t="str">
        <f>IF(Table1[[#This Row],[Column1]]="","",VLOOKUP(A2563,COPOMs!B:E,4)+prêmio_de_risco)</f>
        <v/>
      </c>
      <c r="F2563" s="3" t="str">
        <f>IF(Table1[[#This Row],[Tesouro Selic: Cenário 1]]="","",(E2563+1)^(1/252))</f>
        <v/>
      </c>
      <c r="G2563" s="2" t="str">
        <f>IF(Table1[[#This Row],[Column4]]="","",(1+G2562)*(F2563)-1)</f>
        <v/>
      </c>
      <c r="H2563" s="1" t="str">
        <f>IF(Table1[[#This Row],[Column1]]="","",VLOOKUP(A2563,COPOMs!B:H,7)+prêmio_de_risco)</f>
        <v/>
      </c>
      <c r="I2563" s="3" t="str">
        <f>IF(Table1[[#This Row],[Tesouro Selic: Cenário 2]]="","",(H2563+1)^(1/252))</f>
        <v/>
      </c>
      <c r="J2563" s="2" t="str">
        <f>IF(Table1[[#This Row],[Column6]]="","",(1+J2562)*(I2563)-1)</f>
        <v/>
      </c>
      <c r="K2563" s="1" t="str">
        <f>IF(Table1[[#This Row],[Column1]]="","",VLOOKUP(A2563,COPOMs!B:K,10)+prêmio_de_risco)</f>
        <v/>
      </c>
      <c r="L2563" s="3" t="str">
        <f>IF(Table1[[#This Row],[Tesouro Selic: Cenário 3]]="","",(K2563+1)^(1/252))</f>
        <v/>
      </c>
      <c r="M2563" s="2" t="str">
        <f>IF(Table1[[#This Row],[Column8]]="","",(1+M2562)*(L2563)-1)</f>
        <v/>
      </c>
    </row>
    <row r="2564" spans="1:13" x14ac:dyDescent="0.25">
      <c r="A2564" s="15" t="str">
        <f t="shared" si="80"/>
        <v/>
      </c>
      <c r="B2564" s="25" t="str">
        <f t="shared" si="81"/>
        <v/>
      </c>
      <c r="C2564" s="3" t="str">
        <f>IF(Table1[[#This Row],[Tesouro Prefixado]]="","",(B2564+1)^(1/252))</f>
        <v/>
      </c>
      <c r="D2564" s="2" t="str">
        <f>IF(Table1[[#This Row],[Column2]]="","",(1+D2563)*(C2564)-1)</f>
        <v/>
      </c>
      <c r="E2564" s="1" t="str">
        <f>IF(Table1[[#This Row],[Column1]]="","",VLOOKUP(A2564,COPOMs!B:E,4)+prêmio_de_risco)</f>
        <v/>
      </c>
      <c r="F2564" s="3" t="str">
        <f>IF(Table1[[#This Row],[Tesouro Selic: Cenário 1]]="","",(E2564+1)^(1/252))</f>
        <v/>
      </c>
      <c r="G2564" s="2" t="str">
        <f>IF(Table1[[#This Row],[Column4]]="","",(1+G2563)*(F2564)-1)</f>
        <v/>
      </c>
      <c r="H2564" s="1" t="str">
        <f>IF(Table1[[#This Row],[Column1]]="","",VLOOKUP(A2564,COPOMs!B:H,7)+prêmio_de_risco)</f>
        <v/>
      </c>
      <c r="I2564" s="3" t="str">
        <f>IF(Table1[[#This Row],[Tesouro Selic: Cenário 2]]="","",(H2564+1)^(1/252))</f>
        <v/>
      </c>
      <c r="J2564" s="2" t="str">
        <f>IF(Table1[[#This Row],[Column6]]="","",(1+J2563)*(I2564)-1)</f>
        <v/>
      </c>
      <c r="K2564" s="1" t="str">
        <f>IF(Table1[[#This Row],[Column1]]="","",VLOOKUP(A2564,COPOMs!B:K,10)+prêmio_de_risco)</f>
        <v/>
      </c>
      <c r="L2564" s="3" t="str">
        <f>IF(Table1[[#This Row],[Tesouro Selic: Cenário 3]]="","",(K2564+1)^(1/252))</f>
        <v/>
      </c>
      <c r="M2564" s="2" t="str">
        <f>IF(Table1[[#This Row],[Column8]]="","",(1+M2563)*(L2564)-1)</f>
        <v/>
      </c>
    </row>
    <row r="2565" spans="1:13" x14ac:dyDescent="0.25">
      <c r="A2565" s="15" t="str">
        <f t="shared" si="80"/>
        <v/>
      </c>
      <c r="B2565" s="25" t="str">
        <f t="shared" si="81"/>
        <v/>
      </c>
      <c r="C2565" s="3" t="str">
        <f>IF(Table1[[#This Row],[Tesouro Prefixado]]="","",(B2565+1)^(1/252))</f>
        <v/>
      </c>
      <c r="D2565" s="2" t="str">
        <f>IF(Table1[[#This Row],[Column2]]="","",(1+D2564)*(C2565)-1)</f>
        <v/>
      </c>
      <c r="E2565" s="1" t="str">
        <f>IF(Table1[[#This Row],[Column1]]="","",VLOOKUP(A2565,COPOMs!B:E,4)+prêmio_de_risco)</f>
        <v/>
      </c>
      <c r="F2565" s="3" t="str">
        <f>IF(Table1[[#This Row],[Tesouro Selic: Cenário 1]]="","",(E2565+1)^(1/252))</f>
        <v/>
      </c>
      <c r="G2565" s="2" t="str">
        <f>IF(Table1[[#This Row],[Column4]]="","",(1+G2564)*(F2565)-1)</f>
        <v/>
      </c>
      <c r="H2565" s="1" t="str">
        <f>IF(Table1[[#This Row],[Column1]]="","",VLOOKUP(A2565,COPOMs!B:H,7)+prêmio_de_risco)</f>
        <v/>
      </c>
      <c r="I2565" s="3" t="str">
        <f>IF(Table1[[#This Row],[Tesouro Selic: Cenário 2]]="","",(H2565+1)^(1/252))</f>
        <v/>
      </c>
      <c r="J2565" s="2" t="str">
        <f>IF(Table1[[#This Row],[Column6]]="","",(1+J2564)*(I2565)-1)</f>
        <v/>
      </c>
      <c r="K2565" s="1" t="str">
        <f>IF(Table1[[#This Row],[Column1]]="","",VLOOKUP(A2565,COPOMs!B:K,10)+prêmio_de_risco)</f>
        <v/>
      </c>
      <c r="L2565" s="3" t="str">
        <f>IF(Table1[[#This Row],[Tesouro Selic: Cenário 3]]="","",(K2565+1)^(1/252))</f>
        <v/>
      </c>
      <c r="M2565" s="2" t="str">
        <f>IF(Table1[[#This Row],[Column8]]="","",(1+M2564)*(L2565)-1)</f>
        <v/>
      </c>
    </row>
    <row r="2566" spans="1:13" x14ac:dyDescent="0.25">
      <c r="A2566" s="15" t="str">
        <f t="shared" si="80"/>
        <v/>
      </c>
      <c r="B2566" s="25" t="str">
        <f t="shared" si="81"/>
        <v/>
      </c>
      <c r="C2566" s="3" t="str">
        <f>IF(Table1[[#This Row],[Tesouro Prefixado]]="","",(B2566+1)^(1/252))</f>
        <v/>
      </c>
      <c r="D2566" s="2" t="str">
        <f>IF(Table1[[#This Row],[Column2]]="","",(1+D2565)*(C2566)-1)</f>
        <v/>
      </c>
      <c r="E2566" s="1" t="str">
        <f>IF(Table1[[#This Row],[Column1]]="","",VLOOKUP(A2566,COPOMs!B:E,4)+prêmio_de_risco)</f>
        <v/>
      </c>
      <c r="F2566" s="3" t="str">
        <f>IF(Table1[[#This Row],[Tesouro Selic: Cenário 1]]="","",(E2566+1)^(1/252))</f>
        <v/>
      </c>
      <c r="G2566" s="2" t="str">
        <f>IF(Table1[[#This Row],[Column4]]="","",(1+G2565)*(F2566)-1)</f>
        <v/>
      </c>
      <c r="H2566" s="1" t="str">
        <f>IF(Table1[[#This Row],[Column1]]="","",VLOOKUP(A2566,COPOMs!B:H,7)+prêmio_de_risco)</f>
        <v/>
      </c>
      <c r="I2566" s="3" t="str">
        <f>IF(Table1[[#This Row],[Tesouro Selic: Cenário 2]]="","",(H2566+1)^(1/252))</f>
        <v/>
      </c>
      <c r="J2566" s="2" t="str">
        <f>IF(Table1[[#This Row],[Column6]]="","",(1+J2565)*(I2566)-1)</f>
        <v/>
      </c>
      <c r="K2566" s="1" t="str">
        <f>IF(Table1[[#This Row],[Column1]]="","",VLOOKUP(A2566,COPOMs!B:K,10)+prêmio_de_risco)</f>
        <v/>
      </c>
      <c r="L2566" s="3" t="str">
        <f>IF(Table1[[#This Row],[Tesouro Selic: Cenário 3]]="","",(K2566+1)^(1/252))</f>
        <v/>
      </c>
      <c r="M2566" s="2" t="str">
        <f>IF(Table1[[#This Row],[Column8]]="","",(1+M2565)*(L2566)-1)</f>
        <v/>
      </c>
    </row>
    <row r="2567" spans="1:13" x14ac:dyDescent="0.25">
      <c r="A2567" s="15" t="str">
        <f t="shared" si="80"/>
        <v/>
      </c>
      <c r="B2567" s="25" t="str">
        <f t="shared" si="81"/>
        <v/>
      </c>
      <c r="C2567" s="3" t="str">
        <f>IF(Table1[[#This Row],[Tesouro Prefixado]]="","",(B2567+1)^(1/252))</f>
        <v/>
      </c>
      <c r="D2567" s="2" t="str">
        <f>IF(Table1[[#This Row],[Column2]]="","",(1+D2566)*(C2567)-1)</f>
        <v/>
      </c>
      <c r="E2567" s="1" t="str">
        <f>IF(Table1[[#This Row],[Column1]]="","",VLOOKUP(A2567,COPOMs!B:E,4)+prêmio_de_risco)</f>
        <v/>
      </c>
      <c r="F2567" s="3" t="str">
        <f>IF(Table1[[#This Row],[Tesouro Selic: Cenário 1]]="","",(E2567+1)^(1/252))</f>
        <v/>
      </c>
      <c r="G2567" s="2" t="str">
        <f>IF(Table1[[#This Row],[Column4]]="","",(1+G2566)*(F2567)-1)</f>
        <v/>
      </c>
      <c r="H2567" s="1" t="str">
        <f>IF(Table1[[#This Row],[Column1]]="","",VLOOKUP(A2567,COPOMs!B:H,7)+prêmio_de_risco)</f>
        <v/>
      </c>
      <c r="I2567" s="3" t="str">
        <f>IF(Table1[[#This Row],[Tesouro Selic: Cenário 2]]="","",(H2567+1)^(1/252))</f>
        <v/>
      </c>
      <c r="J2567" s="2" t="str">
        <f>IF(Table1[[#This Row],[Column6]]="","",(1+J2566)*(I2567)-1)</f>
        <v/>
      </c>
      <c r="K2567" s="1" t="str">
        <f>IF(Table1[[#This Row],[Column1]]="","",VLOOKUP(A2567,COPOMs!B:K,10)+prêmio_de_risco)</f>
        <v/>
      </c>
      <c r="L2567" s="3" t="str">
        <f>IF(Table1[[#This Row],[Tesouro Selic: Cenário 3]]="","",(K2567+1)^(1/252))</f>
        <v/>
      </c>
      <c r="M2567" s="2" t="str">
        <f>IF(Table1[[#This Row],[Column8]]="","",(1+M2566)*(L2567)-1)</f>
        <v/>
      </c>
    </row>
    <row r="2568" spans="1:13" x14ac:dyDescent="0.25">
      <c r="A2568" s="15" t="str">
        <f t="shared" si="80"/>
        <v/>
      </c>
      <c r="B2568" s="25" t="str">
        <f t="shared" si="81"/>
        <v/>
      </c>
      <c r="C2568" s="3" t="str">
        <f>IF(Table1[[#This Row],[Tesouro Prefixado]]="","",(B2568+1)^(1/252))</f>
        <v/>
      </c>
      <c r="D2568" s="2" t="str">
        <f>IF(Table1[[#This Row],[Column2]]="","",(1+D2567)*(C2568)-1)</f>
        <v/>
      </c>
      <c r="E2568" s="1" t="str">
        <f>IF(Table1[[#This Row],[Column1]]="","",VLOOKUP(A2568,COPOMs!B:E,4)+prêmio_de_risco)</f>
        <v/>
      </c>
      <c r="F2568" s="3" t="str">
        <f>IF(Table1[[#This Row],[Tesouro Selic: Cenário 1]]="","",(E2568+1)^(1/252))</f>
        <v/>
      </c>
      <c r="G2568" s="2" t="str">
        <f>IF(Table1[[#This Row],[Column4]]="","",(1+G2567)*(F2568)-1)</f>
        <v/>
      </c>
      <c r="H2568" s="1" t="str">
        <f>IF(Table1[[#This Row],[Column1]]="","",VLOOKUP(A2568,COPOMs!B:H,7)+prêmio_de_risco)</f>
        <v/>
      </c>
      <c r="I2568" s="3" t="str">
        <f>IF(Table1[[#This Row],[Tesouro Selic: Cenário 2]]="","",(H2568+1)^(1/252))</f>
        <v/>
      </c>
      <c r="J2568" s="2" t="str">
        <f>IF(Table1[[#This Row],[Column6]]="","",(1+J2567)*(I2568)-1)</f>
        <v/>
      </c>
      <c r="K2568" s="1" t="str">
        <f>IF(Table1[[#This Row],[Column1]]="","",VLOOKUP(A2568,COPOMs!B:K,10)+prêmio_de_risco)</f>
        <v/>
      </c>
      <c r="L2568" s="3" t="str">
        <f>IF(Table1[[#This Row],[Tesouro Selic: Cenário 3]]="","",(K2568+1)^(1/252))</f>
        <v/>
      </c>
      <c r="M2568" s="2" t="str">
        <f>IF(Table1[[#This Row],[Column8]]="","",(1+M2567)*(L2568)-1)</f>
        <v/>
      </c>
    </row>
    <row r="2569" spans="1:13" x14ac:dyDescent="0.25">
      <c r="A2569" s="15" t="str">
        <f t="shared" si="80"/>
        <v/>
      </c>
      <c r="B2569" s="25" t="str">
        <f t="shared" si="81"/>
        <v/>
      </c>
      <c r="C2569" s="3" t="str">
        <f>IF(Table1[[#This Row],[Tesouro Prefixado]]="","",(B2569+1)^(1/252))</f>
        <v/>
      </c>
      <c r="D2569" s="2" t="str">
        <f>IF(Table1[[#This Row],[Column2]]="","",(1+D2568)*(C2569)-1)</f>
        <v/>
      </c>
      <c r="E2569" s="1" t="str">
        <f>IF(Table1[[#This Row],[Column1]]="","",VLOOKUP(A2569,COPOMs!B:E,4)+prêmio_de_risco)</f>
        <v/>
      </c>
      <c r="F2569" s="3" t="str">
        <f>IF(Table1[[#This Row],[Tesouro Selic: Cenário 1]]="","",(E2569+1)^(1/252))</f>
        <v/>
      </c>
      <c r="G2569" s="2" t="str">
        <f>IF(Table1[[#This Row],[Column4]]="","",(1+G2568)*(F2569)-1)</f>
        <v/>
      </c>
      <c r="H2569" s="1" t="str">
        <f>IF(Table1[[#This Row],[Column1]]="","",VLOOKUP(A2569,COPOMs!B:H,7)+prêmio_de_risco)</f>
        <v/>
      </c>
      <c r="I2569" s="3" t="str">
        <f>IF(Table1[[#This Row],[Tesouro Selic: Cenário 2]]="","",(H2569+1)^(1/252))</f>
        <v/>
      </c>
      <c r="J2569" s="2" t="str">
        <f>IF(Table1[[#This Row],[Column6]]="","",(1+J2568)*(I2569)-1)</f>
        <v/>
      </c>
      <c r="K2569" s="1" t="str">
        <f>IF(Table1[[#This Row],[Column1]]="","",VLOOKUP(A2569,COPOMs!B:K,10)+prêmio_de_risco)</f>
        <v/>
      </c>
      <c r="L2569" s="3" t="str">
        <f>IF(Table1[[#This Row],[Tesouro Selic: Cenário 3]]="","",(K2569+1)^(1/252))</f>
        <v/>
      </c>
      <c r="M2569" s="2" t="str">
        <f>IF(Table1[[#This Row],[Column8]]="","",(1+M2568)*(L2569)-1)</f>
        <v/>
      </c>
    </row>
    <row r="2570" spans="1:13" x14ac:dyDescent="0.25">
      <c r="A2570" s="15" t="str">
        <f t="shared" si="80"/>
        <v/>
      </c>
      <c r="B2570" s="25" t="str">
        <f t="shared" si="81"/>
        <v/>
      </c>
      <c r="C2570" s="3" t="str">
        <f>IF(Table1[[#This Row],[Tesouro Prefixado]]="","",(B2570+1)^(1/252))</f>
        <v/>
      </c>
      <c r="D2570" s="2" t="str">
        <f>IF(Table1[[#This Row],[Column2]]="","",(1+D2569)*(C2570)-1)</f>
        <v/>
      </c>
      <c r="E2570" s="1" t="str">
        <f>IF(Table1[[#This Row],[Column1]]="","",VLOOKUP(A2570,COPOMs!B:E,4)+prêmio_de_risco)</f>
        <v/>
      </c>
      <c r="F2570" s="3" t="str">
        <f>IF(Table1[[#This Row],[Tesouro Selic: Cenário 1]]="","",(E2570+1)^(1/252))</f>
        <v/>
      </c>
      <c r="G2570" s="2" t="str">
        <f>IF(Table1[[#This Row],[Column4]]="","",(1+G2569)*(F2570)-1)</f>
        <v/>
      </c>
      <c r="H2570" s="1" t="str">
        <f>IF(Table1[[#This Row],[Column1]]="","",VLOOKUP(A2570,COPOMs!B:H,7)+prêmio_de_risco)</f>
        <v/>
      </c>
      <c r="I2570" s="3" t="str">
        <f>IF(Table1[[#This Row],[Tesouro Selic: Cenário 2]]="","",(H2570+1)^(1/252))</f>
        <v/>
      </c>
      <c r="J2570" s="2" t="str">
        <f>IF(Table1[[#This Row],[Column6]]="","",(1+J2569)*(I2570)-1)</f>
        <v/>
      </c>
      <c r="K2570" s="1" t="str">
        <f>IF(Table1[[#This Row],[Column1]]="","",VLOOKUP(A2570,COPOMs!B:K,10)+prêmio_de_risco)</f>
        <v/>
      </c>
      <c r="L2570" s="3" t="str">
        <f>IF(Table1[[#This Row],[Tesouro Selic: Cenário 3]]="","",(K2570+1)^(1/252))</f>
        <v/>
      </c>
      <c r="M2570" s="2" t="str">
        <f>IF(Table1[[#This Row],[Column8]]="","",(1+M2569)*(L2570)-1)</f>
        <v/>
      </c>
    </row>
    <row r="2571" spans="1:13" x14ac:dyDescent="0.25">
      <c r="A2571" s="15" t="str">
        <f t="shared" si="80"/>
        <v/>
      </c>
      <c r="B2571" s="25" t="str">
        <f t="shared" si="81"/>
        <v/>
      </c>
      <c r="C2571" s="3" t="str">
        <f>IF(Table1[[#This Row],[Tesouro Prefixado]]="","",(B2571+1)^(1/252))</f>
        <v/>
      </c>
      <c r="D2571" s="2" t="str">
        <f>IF(Table1[[#This Row],[Column2]]="","",(1+D2570)*(C2571)-1)</f>
        <v/>
      </c>
      <c r="E2571" s="1" t="str">
        <f>IF(Table1[[#This Row],[Column1]]="","",VLOOKUP(A2571,COPOMs!B:E,4)+prêmio_de_risco)</f>
        <v/>
      </c>
      <c r="F2571" s="3" t="str">
        <f>IF(Table1[[#This Row],[Tesouro Selic: Cenário 1]]="","",(E2571+1)^(1/252))</f>
        <v/>
      </c>
      <c r="G2571" s="2" t="str">
        <f>IF(Table1[[#This Row],[Column4]]="","",(1+G2570)*(F2571)-1)</f>
        <v/>
      </c>
      <c r="H2571" s="1" t="str">
        <f>IF(Table1[[#This Row],[Column1]]="","",VLOOKUP(A2571,COPOMs!B:H,7)+prêmio_de_risco)</f>
        <v/>
      </c>
      <c r="I2571" s="3" t="str">
        <f>IF(Table1[[#This Row],[Tesouro Selic: Cenário 2]]="","",(H2571+1)^(1/252))</f>
        <v/>
      </c>
      <c r="J2571" s="2" t="str">
        <f>IF(Table1[[#This Row],[Column6]]="","",(1+J2570)*(I2571)-1)</f>
        <v/>
      </c>
      <c r="K2571" s="1" t="str">
        <f>IF(Table1[[#This Row],[Column1]]="","",VLOOKUP(A2571,COPOMs!B:K,10)+prêmio_de_risco)</f>
        <v/>
      </c>
      <c r="L2571" s="3" t="str">
        <f>IF(Table1[[#This Row],[Tesouro Selic: Cenário 3]]="","",(K2571+1)^(1/252))</f>
        <v/>
      </c>
      <c r="M2571" s="2" t="str">
        <f>IF(Table1[[#This Row],[Column8]]="","",(1+M2570)*(L2571)-1)</f>
        <v/>
      </c>
    </row>
    <row r="2572" spans="1:13" x14ac:dyDescent="0.25">
      <c r="A2572" s="15" t="str">
        <f t="shared" si="80"/>
        <v/>
      </c>
      <c r="B2572" s="25" t="str">
        <f t="shared" si="81"/>
        <v/>
      </c>
      <c r="C2572" s="3" t="str">
        <f>IF(Table1[[#This Row],[Tesouro Prefixado]]="","",(B2572+1)^(1/252))</f>
        <v/>
      </c>
      <c r="D2572" s="2" t="str">
        <f>IF(Table1[[#This Row],[Column2]]="","",(1+D2571)*(C2572)-1)</f>
        <v/>
      </c>
      <c r="E2572" s="1" t="str">
        <f>IF(Table1[[#This Row],[Column1]]="","",VLOOKUP(A2572,COPOMs!B:E,4)+prêmio_de_risco)</f>
        <v/>
      </c>
      <c r="F2572" s="3" t="str">
        <f>IF(Table1[[#This Row],[Tesouro Selic: Cenário 1]]="","",(E2572+1)^(1/252))</f>
        <v/>
      </c>
      <c r="G2572" s="2" t="str">
        <f>IF(Table1[[#This Row],[Column4]]="","",(1+G2571)*(F2572)-1)</f>
        <v/>
      </c>
      <c r="H2572" s="1" t="str">
        <f>IF(Table1[[#This Row],[Column1]]="","",VLOOKUP(A2572,COPOMs!B:H,7)+prêmio_de_risco)</f>
        <v/>
      </c>
      <c r="I2572" s="3" t="str">
        <f>IF(Table1[[#This Row],[Tesouro Selic: Cenário 2]]="","",(H2572+1)^(1/252))</f>
        <v/>
      </c>
      <c r="J2572" s="2" t="str">
        <f>IF(Table1[[#This Row],[Column6]]="","",(1+J2571)*(I2572)-1)</f>
        <v/>
      </c>
      <c r="K2572" s="1" t="str">
        <f>IF(Table1[[#This Row],[Column1]]="","",VLOOKUP(A2572,COPOMs!B:K,10)+prêmio_de_risco)</f>
        <v/>
      </c>
      <c r="L2572" s="3" t="str">
        <f>IF(Table1[[#This Row],[Tesouro Selic: Cenário 3]]="","",(K2572+1)^(1/252))</f>
        <v/>
      </c>
      <c r="M2572" s="2" t="str">
        <f>IF(Table1[[#This Row],[Column8]]="","",(1+M2571)*(L2572)-1)</f>
        <v/>
      </c>
    </row>
    <row r="2573" spans="1:13" x14ac:dyDescent="0.25">
      <c r="A2573" s="15" t="str">
        <f t="shared" si="80"/>
        <v/>
      </c>
      <c r="B2573" s="25" t="str">
        <f t="shared" si="81"/>
        <v/>
      </c>
      <c r="C2573" s="3" t="str">
        <f>IF(Table1[[#This Row],[Tesouro Prefixado]]="","",(B2573+1)^(1/252))</f>
        <v/>
      </c>
      <c r="D2573" s="2" t="str">
        <f>IF(Table1[[#This Row],[Column2]]="","",(1+D2572)*(C2573)-1)</f>
        <v/>
      </c>
      <c r="E2573" s="1" t="str">
        <f>IF(Table1[[#This Row],[Column1]]="","",VLOOKUP(A2573,COPOMs!B:E,4)+prêmio_de_risco)</f>
        <v/>
      </c>
      <c r="F2573" s="3" t="str">
        <f>IF(Table1[[#This Row],[Tesouro Selic: Cenário 1]]="","",(E2573+1)^(1/252))</f>
        <v/>
      </c>
      <c r="G2573" s="2" t="str">
        <f>IF(Table1[[#This Row],[Column4]]="","",(1+G2572)*(F2573)-1)</f>
        <v/>
      </c>
      <c r="H2573" s="1" t="str">
        <f>IF(Table1[[#This Row],[Column1]]="","",VLOOKUP(A2573,COPOMs!B:H,7)+prêmio_de_risco)</f>
        <v/>
      </c>
      <c r="I2573" s="3" t="str">
        <f>IF(Table1[[#This Row],[Tesouro Selic: Cenário 2]]="","",(H2573+1)^(1/252))</f>
        <v/>
      </c>
      <c r="J2573" s="2" t="str">
        <f>IF(Table1[[#This Row],[Column6]]="","",(1+J2572)*(I2573)-1)</f>
        <v/>
      </c>
      <c r="K2573" s="1" t="str">
        <f>IF(Table1[[#This Row],[Column1]]="","",VLOOKUP(A2573,COPOMs!B:K,10)+prêmio_de_risco)</f>
        <v/>
      </c>
      <c r="L2573" s="3" t="str">
        <f>IF(Table1[[#This Row],[Tesouro Selic: Cenário 3]]="","",(K2573+1)^(1/252))</f>
        <v/>
      </c>
      <c r="M2573" s="2" t="str">
        <f>IF(Table1[[#This Row],[Column8]]="","",(1+M2572)*(L2573)-1)</f>
        <v/>
      </c>
    </row>
    <row r="2574" spans="1:13" x14ac:dyDescent="0.25">
      <c r="A2574" s="15" t="str">
        <f t="shared" si="80"/>
        <v/>
      </c>
      <c r="B2574" s="25" t="str">
        <f t="shared" si="81"/>
        <v/>
      </c>
      <c r="C2574" s="3" t="str">
        <f>IF(Table1[[#This Row],[Tesouro Prefixado]]="","",(B2574+1)^(1/252))</f>
        <v/>
      </c>
      <c r="D2574" s="2" t="str">
        <f>IF(Table1[[#This Row],[Column2]]="","",(1+D2573)*(C2574)-1)</f>
        <v/>
      </c>
      <c r="E2574" s="1" t="str">
        <f>IF(Table1[[#This Row],[Column1]]="","",VLOOKUP(A2574,COPOMs!B:E,4)+prêmio_de_risco)</f>
        <v/>
      </c>
      <c r="F2574" s="3" t="str">
        <f>IF(Table1[[#This Row],[Tesouro Selic: Cenário 1]]="","",(E2574+1)^(1/252))</f>
        <v/>
      </c>
      <c r="G2574" s="2" t="str">
        <f>IF(Table1[[#This Row],[Column4]]="","",(1+G2573)*(F2574)-1)</f>
        <v/>
      </c>
      <c r="H2574" s="1" t="str">
        <f>IF(Table1[[#This Row],[Column1]]="","",VLOOKUP(A2574,COPOMs!B:H,7)+prêmio_de_risco)</f>
        <v/>
      </c>
      <c r="I2574" s="3" t="str">
        <f>IF(Table1[[#This Row],[Tesouro Selic: Cenário 2]]="","",(H2574+1)^(1/252))</f>
        <v/>
      </c>
      <c r="J2574" s="2" t="str">
        <f>IF(Table1[[#This Row],[Column6]]="","",(1+J2573)*(I2574)-1)</f>
        <v/>
      </c>
      <c r="K2574" s="1" t="str">
        <f>IF(Table1[[#This Row],[Column1]]="","",VLOOKUP(A2574,COPOMs!B:K,10)+prêmio_de_risco)</f>
        <v/>
      </c>
      <c r="L2574" s="3" t="str">
        <f>IF(Table1[[#This Row],[Tesouro Selic: Cenário 3]]="","",(K2574+1)^(1/252))</f>
        <v/>
      </c>
      <c r="M2574" s="2" t="str">
        <f>IF(Table1[[#This Row],[Column8]]="","",(1+M2573)*(L2574)-1)</f>
        <v/>
      </c>
    </row>
    <row r="2575" spans="1:13" x14ac:dyDescent="0.25">
      <c r="A2575" s="15" t="str">
        <f t="shared" si="80"/>
        <v/>
      </c>
      <c r="B2575" s="25" t="str">
        <f t="shared" si="81"/>
        <v/>
      </c>
      <c r="C2575" s="3" t="str">
        <f>IF(Table1[[#This Row],[Tesouro Prefixado]]="","",(B2575+1)^(1/252))</f>
        <v/>
      </c>
      <c r="D2575" s="2" t="str">
        <f>IF(Table1[[#This Row],[Column2]]="","",(1+D2574)*(C2575)-1)</f>
        <v/>
      </c>
      <c r="E2575" s="1" t="str">
        <f>IF(Table1[[#This Row],[Column1]]="","",VLOOKUP(A2575,COPOMs!B:E,4)+prêmio_de_risco)</f>
        <v/>
      </c>
      <c r="F2575" s="3" t="str">
        <f>IF(Table1[[#This Row],[Tesouro Selic: Cenário 1]]="","",(E2575+1)^(1/252))</f>
        <v/>
      </c>
      <c r="G2575" s="2" t="str">
        <f>IF(Table1[[#This Row],[Column4]]="","",(1+G2574)*(F2575)-1)</f>
        <v/>
      </c>
      <c r="H2575" s="1" t="str">
        <f>IF(Table1[[#This Row],[Column1]]="","",VLOOKUP(A2575,COPOMs!B:H,7)+prêmio_de_risco)</f>
        <v/>
      </c>
      <c r="I2575" s="3" t="str">
        <f>IF(Table1[[#This Row],[Tesouro Selic: Cenário 2]]="","",(H2575+1)^(1/252))</f>
        <v/>
      </c>
      <c r="J2575" s="2" t="str">
        <f>IF(Table1[[#This Row],[Column6]]="","",(1+J2574)*(I2575)-1)</f>
        <v/>
      </c>
      <c r="K2575" s="1" t="str">
        <f>IF(Table1[[#This Row],[Column1]]="","",VLOOKUP(A2575,COPOMs!B:K,10)+prêmio_de_risco)</f>
        <v/>
      </c>
      <c r="L2575" s="3" t="str">
        <f>IF(Table1[[#This Row],[Tesouro Selic: Cenário 3]]="","",(K2575+1)^(1/252))</f>
        <v/>
      </c>
      <c r="M2575" s="2" t="str">
        <f>IF(Table1[[#This Row],[Column8]]="","",(1+M2574)*(L2575)-1)</f>
        <v/>
      </c>
    </row>
    <row r="2576" spans="1:13" x14ac:dyDescent="0.25">
      <c r="A2576" s="15" t="str">
        <f t="shared" si="80"/>
        <v/>
      </c>
      <c r="B2576" s="25" t="str">
        <f t="shared" si="81"/>
        <v/>
      </c>
      <c r="C2576" s="3" t="str">
        <f>IF(Table1[[#This Row],[Tesouro Prefixado]]="","",(B2576+1)^(1/252))</f>
        <v/>
      </c>
      <c r="D2576" s="2" t="str">
        <f>IF(Table1[[#This Row],[Column2]]="","",(1+D2575)*(C2576)-1)</f>
        <v/>
      </c>
      <c r="E2576" s="1" t="str">
        <f>IF(Table1[[#This Row],[Column1]]="","",VLOOKUP(A2576,COPOMs!B:E,4)+prêmio_de_risco)</f>
        <v/>
      </c>
      <c r="F2576" s="3" t="str">
        <f>IF(Table1[[#This Row],[Tesouro Selic: Cenário 1]]="","",(E2576+1)^(1/252))</f>
        <v/>
      </c>
      <c r="G2576" s="2" t="str">
        <f>IF(Table1[[#This Row],[Column4]]="","",(1+G2575)*(F2576)-1)</f>
        <v/>
      </c>
      <c r="H2576" s="1" t="str">
        <f>IF(Table1[[#This Row],[Column1]]="","",VLOOKUP(A2576,COPOMs!B:H,7)+prêmio_de_risco)</f>
        <v/>
      </c>
      <c r="I2576" s="3" t="str">
        <f>IF(Table1[[#This Row],[Tesouro Selic: Cenário 2]]="","",(H2576+1)^(1/252))</f>
        <v/>
      </c>
      <c r="J2576" s="2" t="str">
        <f>IF(Table1[[#This Row],[Column6]]="","",(1+J2575)*(I2576)-1)</f>
        <v/>
      </c>
      <c r="K2576" s="1" t="str">
        <f>IF(Table1[[#This Row],[Column1]]="","",VLOOKUP(A2576,COPOMs!B:K,10)+prêmio_de_risco)</f>
        <v/>
      </c>
      <c r="L2576" s="3" t="str">
        <f>IF(Table1[[#This Row],[Tesouro Selic: Cenário 3]]="","",(K2576+1)^(1/252))</f>
        <v/>
      </c>
      <c r="M2576" s="2" t="str">
        <f>IF(Table1[[#This Row],[Column8]]="","",(1+M2575)*(L2576)-1)</f>
        <v/>
      </c>
    </row>
    <row r="2577" spans="1:13" x14ac:dyDescent="0.25">
      <c r="A2577" s="15" t="str">
        <f t="shared" si="80"/>
        <v/>
      </c>
      <c r="B2577" s="25" t="str">
        <f t="shared" si="81"/>
        <v/>
      </c>
      <c r="C2577" s="3" t="str">
        <f>IF(Table1[[#This Row],[Tesouro Prefixado]]="","",(B2577+1)^(1/252))</f>
        <v/>
      </c>
      <c r="D2577" s="2" t="str">
        <f>IF(Table1[[#This Row],[Column2]]="","",(1+D2576)*(C2577)-1)</f>
        <v/>
      </c>
      <c r="E2577" s="1" t="str">
        <f>IF(Table1[[#This Row],[Column1]]="","",VLOOKUP(A2577,COPOMs!B:E,4)+prêmio_de_risco)</f>
        <v/>
      </c>
      <c r="F2577" s="3" t="str">
        <f>IF(Table1[[#This Row],[Tesouro Selic: Cenário 1]]="","",(E2577+1)^(1/252))</f>
        <v/>
      </c>
      <c r="G2577" s="2" t="str">
        <f>IF(Table1[[#This Row],[Column4]]="","",(1+G2576)*(F2577)-1)</f>
        <v/>
      </c>
      <c r="H2577" s="1" t="str">
        <f>IF(Table1[[#This Row],[Column1]]="","",VLOOKUP(A2577,COPOMs!B:H,7)+prêmio_de_risco)</f>
        <v/>
      </c>
      <c r="I2577" s="3" t="str">
        <f>IF(Table1[[#This Row],[Tesouro Selic: Cenário 2]]="","",(H2577+1)^(1/252))</f>
        <v/>
      </c>
      <c r="J2577" s="2" t="str">
        <f>IF(Table1[[#This Row],[Column6]]="","",(1+J2576)*(I2577)-1)</f>
        <v/>
      </c>
      <c r="K2577" s="1" t="str">
        <f>IF(Table1[[#This Row],[Column1]]="","",VLOOKUP(A2577,COPOMs!B:K,10)+prêmio_de_risco)</f>
        <v/>
      </c>
      <c r="L2577" s="3" t="str">
        <f>IF(Table1[[#This Row],[Tesouro Selic: Cenário 3]]="","",(K2577+1)^(1/252))</f>
        <v/>
      </c>
      <c r="M2577" s="2" t="str">
        <f>IF(Table1[[#This Row],[Column8]]="","",(1+M2576)*(L2577)-1)</f>
        <v/>
      </c>
    </row>
    <row r="2578" spans="1:13" x14ac:dyDescent="0.25">
      <c r="A2578" s="15" t="str">
        <f t="shared" si="80"/>
        <v/>
      </c>
      <c r="B2578" s="25" t="str">
        <f t="shared" si="81"/>
        <v/>
      </c>
      <c r="C2578" s="3" t="str">
        <f>IF(Table1[[#This Row],[Tesouro Prefixado]]="","",(B2578+1)^(1/252))</f>
        <v/>
      </c>
      <c r="D2578" s="2" t="str">
        <f>IF(Table1[[#This Row],[Column2]]="","",(1+D2577)*(C2578)-1)</f>
        <v/>
      </c>
      <c r="E2578" s="1" t="str">
        <f>IF(Table1[[#This Row],[Column1]]="","",VLOOKUP(A2578,COPOMs!B:E,4)+prêmio_de_risco)</f>
        <v/>
      </c>
      <c r="F2578" s="3" t="str">
        <f>IF(Table1[[#This Row],[Tesouro Selic: Cenário 1]]="","",(E2578+1)^(1/252))</f>
        <v/>
      </c>
      <c r="G2578" s="2" t="str">
        <f>IF(Table1[[#This Row],[Column4]]="","",(1+G2577)*(F2578)-1)</f>
        <v/>
      </c>
      <c r="H2578" s="1" t="str">
        <f>IF(Table1[[#This Row],[Column1]]="","",VLOOKUP(A2578,COPOMs!B:H,7)+prêmio_de_risco)</f>
        <v/>
      </c>
      <c r="I2578" s="3" t="str">
        <f>IF(Table1[[#This Row],[Tesouro Selic: Cenário 2]]="","",(H2578+1)^(1/252))</f>
        <v/>
      </c>
      <c r="J2578" s="2" t="str">
        <f>IF(Table1[[#This Row],[Column6]]="","",(1+J2577)*(I2578)-1)</f>
        <v/>
      </c>
      <c r="K2578" s="1" t="str">
        <f>IF(Table1[[#This Row],[Column1]]="","",VLOOKUP(A2578,COPOMs!B:K,10)+prêmio_de_risco)</f>
        <v/>
      </c>
      <c r="L2578" s="3" t="str">
        <f>IF(Table1[[#This Row],[Tesouro Selic: Cenário 3]]="","",(K2578+1)^(1/252))</f>
        <v/>
      </c>
      <c r="M2578" s="2" t="str">
        <f>IF(Table1[[#This Row],[Column8]]="","",(1+M2577)*(L2578)-1)</f>
        <v/>
      </c>
    </row>
    <row r="2579" spans="1:13" x14ac:dyDescent="0.25">
      <c r="A2579" s="15" t="str">
        <f t="shared" si="80"/>
        <v/>
      </c>
      <c r="B2579" s="25" t="str">
        <f t="shared" si="81"/>
        <v/>
      </c>
      <c r="C2579" s="3" t="str">
        <f>IF(Table1[[#This Row],[Tesouro Prefixado]]="","",(B2579+1)^(1/252))</f>
        <v/>
      </c>
      <c r="D2579" s="2" t="str">
        <f>IF(Table1[[#This Row],[Column2]]="","",(1+D2578)*(C2579)-1)</f>
        <v/>
      </c>
      <c r="E2579" s="1" t="str">
        <f>IF(Table1[[#This Row],[Column1]]="","",VLOOKUP(A2579,COPOMs!B:E,4)+prêmio_de_risco)</f>
        <v/>
      </c>
      <c r="F2579" s="3" t="str">
        <f>IF(Table1[[#This Row],[Tesouro Selic: Cenário 1]]="","",(E2579+1)^(1/252))</f>
        <v/>
      </c>
      <c r="G2579" s="2" t="str">
        <f>IF(Table1[[#This Row],[Column4]]="","",(1+G2578)*(F2579)-1)</f>
        <v/>
      </c>
      <c r="H2579" s="1" t="str">
        <f>IF(Table1[[#This Row],[Column1]]="","",VLOOKUP(A2579,COPOMs!B:H,7)+prêmio_de_risco)</f>
        <v/>
      </c>
      <c r="I2579" s="3" t="str">
        <f>IF(Table1[[#This Row],[Tesouro Selic: Cenário 2]]="","",(H2579+1)^(1/252))</f>
        <v/>
      </c>
      <c r="J2579" s="2" t="str">
        <f>IF(Table1[[#This Row],[Column6]]="","",(1+J2578)*(I2579)-1)</f>
        <v/>
      </c>
      <c r="K2579" s="1" t="str">
        <f>IF(Table1[[#This Row],[Column1]]="","",VLOOKUP(A2579,COPOMs!B:K,10)+prêmio_de_risco)</f>
        <v/>
      </c>
      <c r="L2579" s="3" t="str">
        <f>IF(Table1[[#This Row],[Tesouro Selic: Cenário 3]]="","",(K2579+1)^(1/252))</f>
        <v/>
      </c>
      <c r="M2579" s="2" t="str">
        <f>IF(Table1[[#This Row],[Column8]]="","",(1+M2578)*(L2579)-1)</f>
        <v/>
      </c>
    </row>
    <row r="2580" spans="1:13" x14ac:dyDescent="0.25">
      <c r="A2580" s="15" t="str">
        <f t="shared" si="80"/>
        <v/>
      </c>
      <c r="B2580" s="25" t="str">
        <f t="shared" si="81"/>
        <v/>
      </c>
      <c r="C2580" s="3" t="str">
        <f>IF(Table1[[#This Row],[Tesouro Prefixado]]="","",(B2580+1)^(1/252))</f>
        <v/>
      </c>
      <c r="D2580" s="2" t="str">
        <f>IF(Table1[[#This Row],[Column2]]="","",(1+D2579)*(C2580)-1)</f>
        <v/>
      </c>
      <c r="E2580" s="1" t="str">
        <f>IF(Table1[[#This Row],[Column1]]="","",VLOOKUP(A2580,COPOMs!B:E,4)+prêmio_de_risco)</f>
        <v/>
      </c>
      <c r="F2580" s="3" t="str">
        <f>IF(Table1[[#This Row],[Tesouro Selic: Cenário 1]]="","",(E2580+1)^(1/252))</f>
        <v/>
      </c>
      <c r="G2580" s="2" t="str">
        <f>IF(Table1[[#This Row],[Column4]]="","",(1+G2579)*(F2580)-1)</f>
        <v/>
      </c>
      <c r="H2580" s="1" t="str">
        <f>IF(Table1[[#This Row],[Column1]]="","",VLOOKUP(A2580,COPOMs!B:H,7)+prêmio_de_risco)</f>
        <v/>
      </c>
      <c r="I2580" s="3" t="str">
        <f>IF(Table1[[#This Row],[Tesouro Selic: Cenário 2]]="","",(H2580+1)^(1/252))</f>
        <v/>
      </c>
      <c r="J2580" s="2" t="str">
        <f>IF(Table1[[#This Row],[Column6]]="","",(1+J2579)*(I2580)-1)</f>
        <v/>
      </c>
      <c r="K2580" s="1" t="str">
        <f>IF(Table1[[#This Row],[Column1]]="","",VLOOKUP(A2580,COPOMs!B:K,10)+prêmio_de_risco)</f>
        <v/>
      </c>
      <c r="L2580" s="3" t="str">
        <f>IF(Table1[[#This Row],[Tesouro Selic: Cenário 3]]="","",(K2580+1)^(1/252))</f>
        <v/>
      </c>
      <c r="M2580" s="2" t="str">
        <f>IF(Table1[[#This Row],[Column8]]="","",(1+M2579)*(L2580)-1)</f>
        <v/>
      </c>
    </row>
    <row r="2581" spans="1:13" x14ac:dyDescent="0.25">
      <c r="A2581" s="15" t="str">
        <f t="shared" si="80"/>
        <v/>
      </c>
      <c r="B2581" s="25" t="str">
        <f t="shared" si="81"/>
        <v/>
      </c>
      <c r="C2581" s="3" t="str">
        <f>IF(Table1[[#This Row],[Tesouro Prefixado]]="","",(B2581+1)^(1/252))</f>
        <v/>
      </c>
      <c r="D2581" s="2" t="str">
        <f>IF(Table1[[#This Row],[Column2]]="","",(1+D2580)*(C2581)-1)</f>
        <v/>
      </c>
      <c r="E2581" s="1" t="str">
        <f>IF(Table1[[#This Row],[Column1]]="","",VLOOKUP(A2581,COPOMs!B:E,4)+prêmio_de_risco)</f>
        <v/>
      </c>
      <c r="F2581" s="3" t="str">
        <f>IF(Table1[[#This Row],[Tesouro Selic: Cenário 1]]="","",(E2581+1)^(1/252))</f>
        <v/>
      </c>
      <c r="G2581" s="2" t="str">
        <f>IF(Table1[[#This Row],[Column4]]="","",(1+G2580)*(F2581)-1)</f>
        <v/>
      </c>
      <c r="H2581" s="1" t="str">
        <f>IF(Table1[[#This Row],[Column1]]="","",VLOOKUP(A2581,COPOMs!B:H,7)+prêmio_de_risco)</f>
        <v/>
      </c>
      <c r="I2581" s="3" t="str">
        <f>IF(Table1[[#This Row],[Tesouro Selic: Cenário 2]]="","",(H2581+1)^(1/252))</f>
        <v/>
      </c>
      <c r="J2581" s="2" t="str">
        <f>IF(Table1[[#This Row],[Column6]]="","",(1+J2580)*(I2581)-1)</f>
        <v/>
      </c>
      <c r="K2581" s="1" t="str">
        <f>IF(Table1[[#This Row],[Column1]]="","",VLOOKUP(A2581,COPOMs!B:K,10)+prêmio_de_risco)</f>
        <v/>
      </c>
      <c r="L2581" s="3" t="str">
        <f>IF(Table1[[#This Row],[Tesouro Selic: Cenário 3]]="","",(K2581+1)^(1/252))</f>
        <v/>
      </c>
      <c r="M2581" s="2" t="str">
        <f>IF(Table1[[#This Row],[Column8]]="","",(1+M2580)*(L2581)-1)</f>
        <v/>
      </c>
    </row>
    <row r="2582" spans="1:13" x14ac:dyDescent="0.25">
      <c r="A2582" s="15" t="str">
        <f t="shared" si="80"/>
        <v/>
      </c>
      <c r="B2582" s="25" t="str">
        <f t="shared" si="81"/>
        <v/>
      </c>
      <c r="C2582" s="3" t="str">
        <f>IF(Table1[[#This Row],[Tesouro Prefixado]]="","",(B2582+1)^(1/252))</f>
        <v/>
      </c>
      <c r="D2582" s="2" t="str">
        <f>IF(Table1[[#This Row],[Column2]]="","",(1+D2581)*(C2582)-1)</f>
        <v/>
      </c>
      <c r="E2582" s="1" t="str">
        <f>IF(Table1[[#This Row],[Column1]]="","",VLOOKUP(A2582,COPOMs!B:E,4)+prêmio_de_risco)</f>
        <v/>
      </c>
      <c r="F2582" s="3" t="str">
        <f>IF(Table1[[#This Row],[Tesouro Selic: Cenário 1]]="","",(E2582+1)^(1/252))</f>
        <v/>
      </c>
      <c r="G2582" s="2" t="str">
        <f>IF(Table1[[#This Row],[Column4]]="","",(1+G2581)*(F2582)-1)</f>
        <v/>
      </c>
      <c r="H2582" s="1" t="str">
        <f>IF(Table1[[#This Row],[Column1]]="","",VLOOKUP(A2582,COPOMs!B:H,7)+prêmio_de_risco)</f>
        <v/>
      </c>
      <c r="I2582" s="3" t="str">
        <f>IF(Table1[[#This Row],[Tesouro Selic: Cenário 2]]="","",(H2582+1)^(1/252))</f>
        <v/>
      </c>
      <c r="J2582" s="2" t="str">
        <f>IF(Table1[[#This Row],[Column6]]="","",(1+J2581)*(I2582)-1)</f>
        <v/>
      </c>
      <c r="K2582" s="1" t="str">
        <f>IF(Table1[[#This Row],[Column1]]="","",VLOOKUP(A2582,COPOMs!B:K,10)+prêmio_de_risco)</f>
        <v/>
      </c>
      <c r="L2582" s="3" t="str">
        <f>IF(Table1[[#This Row],[Tesouro Selic: Cenário 3]]="","",(K2582+1)^(1/252))</f>
        <v/>
      </c>
      <c r="M2582" s="2" t="str">
        <f>IF(Table1[[#This Row],[Column8]]="","",(1+M2581)*(L2582)-1)</f>
        <v/>
      </c>
    </row>
    <row r="2583" spans="1:13" x14ac:dyDescent="0.25">
      <c r="A2583" s="15" t="str">
        <f t="shared" si="80"/>
        <v/>
      </c>
      <c r="B2583" s="25" t="str">
        <f t="shared" si="81"/>
        <v/>
      </c>
      <c r="C2583" s="3" t="str">
        <f>IF(Table1[[#This Row],[Tesouro Prefixado]]="","",(B2583+1)^(1/252))</f>
        <v/>
      </c>
      <c r="D2583" s="2" t="str">
        <f>IF(Table1[[#This Row],[Column2]]="","",(1+D2582)*(C2583)-1)</f>
        <v/>
      </c>
      <c r="E2583" s="1" t="str">
        <f>IF(Table1[[#This Row],[Column1]]="","",VLOOKUP(A2583,COPOMs!B:E,4)+prêmio_de_risco)</f>
        <v/>
      </c>
      <c r="F2583" s="3" t="str">
        <f>IF(Table1[[#This Row],[Tesouro Selic: Cenário 1]]="","",(E2583+1)^(1/252))</f>
        <v/>
      </c>
      <c r="G2583" s="2" t="str">
        <f>IF(Table1[[#This Row],[Column4]]="","",(1+G2582)*(F2583)-1)</f>
        <v/>
      </c>
      <c r="H2583" s="1" t="str">
        <f>IF(Table1[[#This Row],[Column1]]="","",VLOOKUP(A2583,COPOMs!B:H,7)+prêmio_de_risco)</f>
        <v/>
      </c>
      <c r="I2583" s="3" t="str">
        <f>IF(Table1[[#This Row],[Tesouro Selic: Cenário 2]]="","",(H2583+1)^(1/252))</f>
        <v/>
      </c>
      <c r="J2583" s="2" t="str">
        <f>IF(Table1[[#This Row],[Column6]]="","",(1+J2582)*(I2583)-1)</f>
        <v/>
      </c>
      <c r="K2583" s="1" t="str">
        <f>IF(Table1[[#This Row],[Column1]]="","",VLOOKUP(A2583,COPOMs!B:K,10)+prêmio_de_risco)</f>
        <v/>
      </c>
      <c r="L2583" s="3" t="str">
        <f>IF(Table1[[#This Row],[Tesouro Selic: Cenário 3]]="","",(K2583+1)^(1/252))</f>
        <v/>
      </c>
      <c r="M2583" s="2" t="str">
        <f>IF(Table1[[#This Row],[Column8]]="","",(1+M2582)*(L2583)-1)</f>
        <v/>
      </c>
    </row>
    <row r="2584" spans="1:13" x14ac:dyDescent="0.25">
      <c r="A2584" s="15" t="str">
        <f t="shared" si="80"/>
        <v/>
      </c>
      <c r="B2584" s="25" t="str">
        <f t="shared" si="81"/>
        <v/>
      </c>
      <c r="C2584" s="3" t="str">
        <f>IF(Table1[[#This Row],[Tesouro Prefixado]]="","",(B2584+1)^(1/252))</f>
        <v/>
      </c>
      <c r="D2584" s="2" t="str">
        <f>IF(Table1[[#This Row],[Column2]]="","",(1+D2583)*(C2584)-1)</f>
        <v/>
      </c>
      <c r="E2584" s="1" t="str">
        <f>IF(Table1[[#This Row],[Column1]]="","",VLOOKUP(A2584,COPOMs!B:E,4)+prêmio_de_risco)</f>
        <v/>
      </c>
      <c r="F2584" s="3" t="str">
        <f>IF(Table1[[#This Row],[Tesouro Selic: Cenário 1]]="","",(E2584+1)^(1/252))</f>
        <v/>
      </c>
      <c r="G2584" s="2" t="str">
        <f>IF(Table1[[#This Row],[Column4]]="","",(1+G2583)*(F2584)-1)</f>
        <v/>
      </c>
      <c r="H2584" s="1" t="str">
        <f>IF(Table1[[#This Row],[Column1]]="","",VLOOKUP(A2584,COPOMs!B:H,7)+prêmio_de_risco)</f>
        <v/>
      </c>
      <c r="I2584" s="3" t="str">
        <f>IF(Table1[[#This Row],[Tesouro Selic: Cenário 2]]="","",(H2584+1)^(1/252))</f>
        <v/>
      </c>
      <c r="J2584" s="2" t="str">
        <f>IF(Table1[[#This Row],[Column6]]="","",(1+J2583)*(I2584)-1)</f>
        <v/>
      </c>
      <c r="K2584" s="1" t="str">
        <f>IF(Table1[[#This Row],[Column1]]="","",VLOOKUP(A2584,COPOMs!B:K,10)+prêmio_de_risco)</f>
        <v/>
      </c>
      <c r="L2584" s="3" t="str">
        <f>IF(Table1[[#This Row],[Tesouro Selic: Cenário 3]]="","",(K2584+1)^(1/252))</f>
        <v/>
      </c>
      <c r="M2584" s="2" t="str">
        <f>IF(Table1[[#This Row],[Column8]]="","",(1+M2583)*(L2584)-1)</f>
        <v/>
      </c>
    </row>
    <row r="2585" spans="1:13" x14ac:dyDescent="0.25">
      <c r="A2585" s="15" t="str">
        <f t="shared" si="80"/>
        <v/>
      </c>
      <c r="B2585" s="25" t="str">
        <f t="shared" si="81"/>
        <v/>
      </c>
      <c r="C2585" s="3" t="str">
        <f>IF(Table1[[#This Row],[Tesouro Prefixado]]="","",(B2585+1)^(1/252))</f>
        <v/>
      </c>
      <c r="D2585" s="2" t="str">
        <f>IF(Table1[[#This Row],[Column2]]="","",(1+D2584)*(C2585)-1)</f>
        <v/>
      </c>
      <c r="E2585" s="1" t="str">
        <f>IF(Table1[[#This Row],[Column1]]="","",VLOOKUP(A2585,COPOMs!B:E,4)+prêmio_de_risco)</f>
        <v/>
      </c>
      <c r="F2585" s="3" t="str">
        <f>IF(Table1[[#This Row],[Tesouro Selic: Cenário 1]]="","",(E2585+1)^(1/252))</f>
        <v/>
      </c>
      <c r="G2585" s="2" t="str">
        <f>IF(Table1[[#This Row],[Column4]]="","",(1+G2584)*(F2585)-1)</f>
        <v/>
      </c>
      <c r="H2585" s="1" t="str">
        <f>IF(Table1[[#This Row],[Column1]]="","",VLOOKUP(A2585,COPOMs!B:H,7)+prêmio_de_risco)</f>
        <v/>
      </c>
      <c r="I2585" s="3" t="str">
        <f>IF(Table1[[#This Row],[Tesouro Selic: Cenário 2]]="","",(H2585+1)^(1/252))</f>
        <v/>
      </c>
      <c r="J2585" s="2" t="str">
        <f>IF(Table1[[#This Row],[Column6]]="","",(1+J2584)*(I2585)-1)</f>
        <v/>
      </c>
      <c r="K2585" s="1" t="str">
        <f>IF(Table1[[#This Row],[Column1]]="","",VLOOKUP(A2585,COPOMs!B:K,10)+prêmio_de_risco)</f>
        <v/>
      </c>
      <c r="L2585" s="3" t="str">
        <f>IF(Table1[[#This Row],[Tesouro Selic: Cenário 3]]="","",(K2585+1)^(1/252))</f>
        <v/>
      </c>
      <c r="M2585" s="2" t="str">
        <f>IF(Table1[[#This Row],[Column8]]="","",(1+M2584)*(L2585)-1)</f>
        <v/>
      </c>
    </row>
    <row r="2586" spans="1:13" x14ac:dyDescent="0.25">
      <c r="A2586" s="15" t="str">
        <f t="shared" si="80"/>
        <v/>
      </c>
      <c r="B2586" s="25" t="str">
        <f t="shared" si="81"/>
        <v/>
      </c>
      <c r="C2586" s="3" t="str">
        <f>IF(Table1[[#This Row],[Tesouro Prefixado]]="","",(B2586+1)^(1/252))</f>
        <v/>
      </c>
      <c r="D2586" s="2" t="str">
        <f>IF(Table1[[#This Row],[Column2]]="","",(1+D2585)*(C2586)-1)</f>
        <v/>
      </c>
      <c r="E2586" s="1" t="str">
        <f>IF(Table1[[#This Row],[Column1]]="","",VLOOKUP(A2586,COPOMs!B:E,4)+prêmio_de_risco)</f>
        <v/>
      </c>
      <c r="F2586" s="3" t="str">
        <f>IF(Table1[[#This Row],[Tesouro Selic: Cenário 1]]="","",(E2586+1)^(1/252))</f>
        <v/>
      </c>
      <c r="G2586" s="2" t="str">
        <f>IF(Table1[[#This Row],[Column4]]="","",(1+G2585)*(F2586)-1)</f>
        <v/>
      </c>
      <c r="H2586" s="1" t="str">
        <f>IF(Table1[[#This Row],[Column1]]="","",VLOOKUP(A2586,COPOMs!B:H,7)+prêmio_de_risco)</f>
        <v/>
      </c>
      <c r="I2586" s="3" t="str">
        <f>IF(Table1[[#This Row],[Tesouro Selic: Cenário 2]]="","",(H2586+1)^(1/252))</f>
        <v/>
      </c>
      <c r="J2586" s="2" t="str">
        <f>IF(Table1[[#This Row],[Column6]]="","",(1+J2585)*(I2586)-1)</f>
        <v/>
      </c>
      <c r="K2586" s="1" t="str">
        <f>IF(Table1[[#This Row],[Column1]]="","",VLOOKUP(A2586,COPOMs!B:K,10)+prêmio_de_risco)</f>
        <v/>
      </c>
      <c r="L2586" s="3" t="str">
        <f>IF(Table1[[#This Row],[Tesouro Selic: Cenário 3]]="","",(K2586+1)^(1/252))</f>
        <v/>
      </c>
      <c r="M2586" s="2" t="str">
        <f>IF(Table1[[#This Row],[Column8]]="","",(1+M2585)*(L2586)-1)</f>
        <v/>
      </c>
    </row>
    <row r="2587" spans="1:13" x14ac:dyDescent="0.25">
      <c r="A2587" s="15" t="str">
        <f t="shared" si="80"/>
        <v/>
      </c>
      <c r="B2587" s="25" t="str">
        <f t="shared" si="81"/>
        <v/>
      </c>
      <c r="C2587" s="3" t="str">
        <f>IF(Table1[[#This Row],[Tesouro Prefixado]]="","",(B2587+1)^(1/252))</f>
        <v/>
      </c>
      <c r="D2587" s="2" t="str">
        <f>IF(Table1[[#This Row],[Column2]]="","",(1+D2586)*(C2587)-1)</f>
        <v/>
      </c>
      <c r="E2587" s="1" t="str">
        <f>IF(Table1[[#This Row],[Column1]]="","",VLOOKUP(A2587,COPOMs!B:E,4)+prêmio_de_risco)</f>
        <v/>
      </c>
      <c r="F2587" s="3" t="str">
        <f>IF(Table1[[#This Row],[Tesouro Selic: Cenário 1]]="","",(E2587+1)^(1/252))</f>
        <v/>
      </c>
      <c r="G2587" s="2" t="str">
        <f>IF(Table1[[#This Row],[Column4]]="","",(1+G2586)*(F2587)-1)</f>
        <v/>
      </c>
      <c r="H2587" s="1" t="str">
        <f>IF(Table1[[#This Row],[Column1]]="","",VLOOKUP(A2587,COPOMs!B:H,7)+prêmio_de_risco)</f>
        <v/>
      </c>
      <c r="I2587" s="3" t="str">
        <f>IF(Table1[[#This Row],[Tesouro Selic: Cenário 2]]="","",(H2587+1)^(1/252))</f>
        <v/>
      </c>
      <c r="J2587" s="2" t="str">
        <f>IF(Table1[[#This Row],[Column6]]="","",(1+J2586)*(I2587)-1)</f>
        <v/>
      </c>
      <c r="K2587" s="1" t="str">
        <f>IF(Table1[[#This Row],[Column1]]="","",VLOOKUP(A2587,COPOMs!B:K,10)+prêmio_de_risco)</f>
        <v/>
      </c>
      <c r="L2587" s="3" t="str">
        <f>IF(Table1[[#This Row],[Tesouro Selic: Cenário 3]]="","",(K2587+1)^(1/252))</f>
        <v/>
      </c>
      <c r="M2587" s="2" t="str">
        <f>IF(Table1[[#This Row],[Column8]]="","",(1+M2586)*(L2587)-1)</f>
        <v/>
      </c>
    </row>
    <row r="2588" spans="1:13" x14ac:dyDescent="0.25">
      <c r="A2588" s="15" t="str">
        <f t="shared" si="80"/>
        <v/>
      </c>
      <c r="B2588" s="25" t="str">
        <f t="shared" si="81"/>
        <v/>
      </c>
      <c r="C2588" s="3" t="str">
        <f>IF(Table1[[#This Row],[Tesouro Prefixado]]="","",(B2588+1)^(1/252))</f>
        <v/>
      </c>
      <c r="D2588" s="2" t="str">
        <f>IF(Table1[[#This Row],[Column2]]="","",(1+D2587)*(C2588)-1)</f>
        <v/>
      </c>
      <c r="E2588" s="1" t="str">
        <f>IF(Table1[[#This Row],[Column1]]="","",VLOOKUP(A2588,COPOMs!B:E,4)+prêmio_de_risco)</f>
        <v/>
      </c>
      <c r="F2588" s="3" t="str">
        <f>IF(Table1[[#This Row],[Tesouro Selic: Cenário 1]]="","",(E2588+1)^(1/252))</f>
        <v/>
      </c>
      <c r="G2588" s="2" t="str">
        <f>IF(Table1[[#This Row],[Column4]]="","",(1+G2587)*(F2588)-1)</f>
        <v/>
      </c>
      <c r="H2588" s="1" t="str">
        <f>IF(Table1[[#This Row],[Column1]]="","",VLOOKUP(A2588,COPOMs!B:H,7)+prêmio_de_risco)</f>
        <v/>
      </c>
      <c r="I2588" s="3" t="str">
        <f>IF(Table1[[#This Row],[Tesouro Selic: Cenário 2]]="","",(H2588+1)^(1/252))</f>
        <v/>
      </c>
      <c r="J2588" s="2" t="str">
        <f>IF(Table1[[#This Row],[Column6]]="","",(1+J2587)*(I2588)-1)</f>
        <v/>
      </c>
      <c r="K2588" s="1" t="str">
        <f>IF(Table1[[#This Row],[Column1]]="","",VLOOKUP(A2588,COPOMs!B:K,10)+prêmio_de_risco)</f>
        <v/>
      </c>
      <c r="L2588" s="3" t="str">
        <f>IF(Table1[[#This Row],[Tesouro Selic: Cenário 3]]="","",(K2588+1)^(1/252))</f>
        <v/>
      </c>
      <c r="M2588" s="2" t="str">
        <f>IF(Table1[[#This Row],[Column8]]="","",(1+M2587)*(L2588)-1)</f>
        <v/>
      </c>
    </row>
    <row r="2589" spans="1:13" x14ac:dyDescent="0.25">
      <c r="A2589" s="15" t="str">
        <f t="shared" si="80"/>
        <v/>
      </c>
      <c r="B2589" s="25" t="str">
        <f t="shared" si="81"/>
        <v/>
      </c>
      <c r="C2589" s="3" t="str">
        <f>IF(Table1[[#This Row],[Tesouro Prefixado]]="","",(B2589+1)^(1/252))</f>
        <v/>
      </c>
      <c r="D2589" s="2" t="str">
        <f>IF(Table1[[#This Row],[Column2]]="","",(1+D2588)*(C2589)-1)</f>
        <v/>
      </c>
      <c r="E2589" s="1" t="str">
        <f>IF(Table1[[#This Row],[Column1]]="","",VLOOKUP(A2589,COPOMs!B:E,4)+prêmio_de_risco)</f>
        <v/>
      </c>
      <c r="F2589" s="3" t="str">
        <f>IF(Table1[[#This Row],[Tesouro Selic: Cenário 1]]="","",(E2589+1)^(1/252))</f>
        <v/>
      </c>
      <c r="G2589" s="2" t="str">
        <f>IF(Table1[[#This Row],[Column4]]="","",(1+G2588)*(F2589)-1)</f>
        <v/>
      </c>
      <c r="H2589" s="1" t="str">
        <f>IF(Table1[[#This Row],[Column1]]="","",VLOOKUP(A2589,COPOMs!B:H,7)+prêmio_de_risco)</f>
        <v/>
      </c>
      <c r="I2589" s="3" t="str">
        <f>IF(Table1[[#This Row],[Tesouro Selic: Cenário 2]]="","",(H2589+1)^(1/252))</f>
        <v/>
      </c>
      <c r="J2589" s="2" t="str">
        <f>IF(Table1[[#This Row],[Column6]]="","",(1+J2588)*(I2589)-1)</f>
        <v/>
      </c>
      <c r="K2589" s="1" t="str">
        <f>IF(Table1[[#This Row],[Column1]]="","",VLOOKUP(A2589,COPOMs!B:K,10)+prêmio_de_risco)</f>
        <v/>
      </c>
      <c r="L2589" s="3" t="str">
        <f>IF(Table1[[#This Row],[Tesouro Selic: Cenário 3]]="","",(K2589+1)^(1/252))</f>
        <v/>
      </c>
      <c r="M2589" s="2" t="str">
        <f>IF(Table1[[#This Row],[Column8]]="","",(1+M2588)*(L2589)-1)</f>
        <v/>
      </c>
    </row>
    <row r="2590" spans="1:13" x14ac:dyDescent="0.25">
      <c r="A2590" s="15" t="str">
        <f t="shared" si="80"/>
        <v/>
      </c>
      <c r="B2590" s="25" t="str">
        <f t="shared" si="81"/>
        <v/>
      </c>
      <c r="C2590" s="3" t="str">
        <f>IF(Table1[[#This Row],[Tesouro Prefixado]]="","",(B2590+1)^(1/252))</f>
        <v/>
      </c>
      <c r="D2590" s="2" t="str">
        <f>IF(Table1[[#This Row],[Column2]]="","",(1+D2589)*(C2590)-1)</f>
        <v/>
      </c>
      <c r="E2590" s="1" t="str">
        <f>IF(Table1[[#This Row],[Column1]]="","",VLOOKUP(A2590,COPOMs!B:E,4)+prêmio_de_risco)</f>
        <v/>
      </c>
      <c r="F2590" s="3" t="str">
        <f>IF(Table1[[#This Row],[Tesouro Selic: Cenário 1]]="","",(E2590+1)^(1/252))</f>
        <v/>
      </c>
      <c r="G2590" s="2" t="str">
        <f>IF(Table1[[#This Row],[Column4]]="","",(1+G2589)*(F2590)-1)</f>
        <v/>
      </c>
      <c r="H2590" s="1" t="str">
        <f>IF(Table1[[#This Row],[Column1]]="","",VLOOKUP(A2590,COPOMs!B:H,7)+prêmio_de_risco)</f>
        <v/>
      </c>
      <c r="I2590" s="3" t="str">
        <f>IF(Table1[[#This Row],[Tesouro Selic: Cenário 2]]="","",(H2590+1)^(1/252))</f>
        <v/>
      </c>
      <c r="J2590" s="2" t="str">
        <f>IF(Table1[[#This Row],[Column6]]="","",(1+J2589)*(I2590)-1)</f>
        <v/>
      </c>
      <c r="K2590" s="1" t="str">
        <f>IF(Table1[[#This Row],[Column1]]="","",VLOOKUP(A2590,COPOMs!B:K,10)+prêmio_de_risco)</f>
        <v/>
      </c>
      <c r="L2590" s="3" t="str">
        <f>IF(Table1[[#This Row],[Tesouro Selic: Cenário 3]]="","",(K2590+1)^(1/252))</f>
        <v/>
      </c>
      <c r="M2590" s="2" t="str">
        <f>IF(Table1[[#This Row],[Column8]]="","",(1+M2589)*(L2590)-1)</f>
        <v/>
      </c>
    </row>
    <row r="2591" spans="1:13" x14ac:dyDescent="0.25">
      <c r="A2591" s="15" t="str">
        <f t="shared" si="80"/>
        <v/>
      </c>
      <c r="B2591" s="25" t="str">
        <f t="shared" si="81"/>
        <v/>
      </c>
      <c r="C2591" s="3" t="str">
        <f>IF(Table1[[#This Row],[Tesouro Prefixado]]="","",(B2591+1)^(1/252))</f>
        <v/>
      </c>
      <c r="D2591" s="2" t="str">
        <f>IF(Table1[[#This Row],[Column2]]="","",(1+D2590)*(C2591)-1)</f>
        <v/>
      </c>
      <c r="E2591" s="1" t="str">
        <f>IF(Table1[[#This Row],[Column1]]="","",VLOOKUP(A2591,COPOMs!B:E,4)+prêmio_de_risco)</f>
        <v/>
      </c>
      <c r="F2591" s="3" t="str">
        <f>IF(Table1[[#This Row],[Tesouro Selic: Cenário 1]]="","",(E2591+1)^(1/252))</f>
        <v/>
      </c>
      <c r="G2591" s="2" t="str">
        <f>IF(Table1[[#This Row],[Column4]]="","",(1+G2590)*(F2591)-1)</f>
        <v/>
      </c>
      <c r="H2591" s="1" t="str">
        <f>IF(Table1[[#This Row],[Column1]]="","",VLOOKUP(A2591,COPOMs!B:H,7)+prêmio_de_risco)</f>
        <v/>
      </c>
      <c r="I2591" s="3" t="str">
        <f>IF(Table1[[#This Row],[Tesouro Selic: Cenário 2]]="","",(H2591+1)^(1/252))</f>
        <v/>
      </c>
      <c r="J2591" s="2" t="str">
        <f>IF(Table1[[#This Row],[Column6]]="","",(1+J2590)*(I2591)-1)</f>
        <v/>
      </c>
      <c r="K2591" s="1" t="str">
        <f>IF(Table1[[#This Row],[Column1]]="","",VLOOKUP(A2591,COPOMs!B:K,10)+prêmio_de_risco)</f>
        <v/>
      </c>
      <c r="L2591" s="3" t="str">
        <f>IF(Table1[[#This Row],[Tesouro Selic: Cenário 3]]="","",(K2591+1)^(1/252))</f>
        <v/>
      </c>
      <c r="M2591" s="2" t="str">
        <f>IF(Table1[[#This Row],[Column8]]="","",(1+M2590)*(L2591)-1)</f>
        <v/>
      </c>
    </row>
    <row r="2592" spans="1:13" x14ac:dyDescent="0.25">
      <c r="A2592" s="15" t="str">
        <f t="shared" si="80"/>
        <v/>
      </c>
      <c r="B2592" s="25" t="str">
        <f t="shared" si="81"/>
        <v/>
      </c>
      <c r="C2592" s="3" t="str">
        <f>IF(Table1[[#This Row],[Tesouro Prefixado]]="","",(B2592+1)^(1/252))</f>
        <v/>
      </c>
      <c r="D2592" s="2" t="str">
        <f>IF(Table1[[#This Row],[Column2]]="","",(1+D2591)*(C2592)-1)</f>
        <v/>
      </c>
      <c r="E2592" s="1" t="str">
        <f>IF(Table1[[#This Row],[Column1]]="","",VLOOKUP(A2592,COPOMs!B:E,4)+prêmio_de_risco)</f>
        <v/>
      </c>
      <c r="F2592" s="3" t="str">
        <f>IF(Table1[[#This Row],[Tesouro Selic: Cenário 1]]="","",(E2592+1)^(1/252))</f>
        <v/>
      </c>
      <c r="G2592" s="2" t="str">
        <f>IF(Table1[[#This Row],[Column4]]="","",(1+G2591)*(F2592)-1)</f>
        <v/>
      </c>
      <c r="H2592" s="1" t="str">
        <f>IF(Table1[[#This Row],[Column1]]="","",VLOOKUP(A2592,COPOMs!B:H,7)+prêmio_de_risco)</f>
        <v/>
      </c>
      <c r="I2592" s="3" t="str">
        <f>IF(Table1[[#This Row],[Tesouro Selic: Cenário 2]]="","",(H2592+1)^(1/252))</f>
        <v/>
      </c>
      <c r="J2592" s="2" t="str">
        <f>IF(Table1[[#This Row],[Column6]]="","",(1+J2591)*(I2592)-1)</f>
        <v/>
      </c>
      <c r="K2592" s="1" t="str">
        <f>IF(Table1[[#This Row],[Column1]]="","",VLOOKUP(A2592,COPOMs!B:K,10)+prêmio_de_risco)</f>
        <v/>
      </c>
      <c r="L2592" s="3" t="str">
        <f>IF(Table1[[#This Row],[Tesouro Selic: Cenário 3]]="","",(K2592+1)^(1/252))</f>
        <v/>
      </c>
      <c r="M2592" s="2" t="str">
        <f>IF(Table1[[#This Row],[Column8]]="","",(1+M2591)*(L2592)-1)</f>
        <v/>
      </c>
    </row>
    <row r="2593" spans="1:13" x14ac:dyDescent="0.25">
      <c r="A2593" s="15" t="str">
        <f t="shared" si="80"/>
        <v/>
      </c>
      <c r="B2593" s="25" t="str">
        <f t="shared" si="81"/>
        <v/>
      </c>
      <c r="C2593" s="3" t="str">
        <f>IF(Table1[[#This Row],[Tesouro Prefixado]]="","",(B2593+1)^(1/252))</f>
        <v/>
      </c>
      <c r="D2593" s="2" t="str">
        <f>IF(Table1[[#This Row],[Column2]]="","",(1+D2592)*(C2593)-1)</f>
        <v/>
      </c>
      <c r="E2593" s="1" t="str">
        <f>IF(Table1[[#This Row],[Column1]]="","",VLOOKUP(A2593,COPOMs!B:E,4)+prêmio_de_risco)</f>
        <v/>
      </c>
      <c r="F2593" s="3" t="str">
        <f>IF(Table1[[#This Row],[Tesouro Selic: Cenário 1]]="","",(E2593+1)^(1/252))</f>
        <v/>
      </c>
      <c r="G2593" s="2" t="str">
        <f>IF(Table1[[#This Row],[Column4]]="","",(1+G2592)*(F2593)-1)</f>
        <v/>
      </c>
      <c r="H2593" s="1" t="str">
        <f>IF(Table1[[#This Row],[Column1]]="","",VLOOKUP(A2593,COPOMs!B:H,7)+prêmio_de_risco)</f>
        <v/>
      </c>
      <c r="I2593" s="3" t="str">
        <f>IF(Table1[[#This Row],[Tesouro Selic: Cenário 2]]="","",(H2593+1)^(1/252))</f>
        <v/>
      </c>
      <c r="J2593" s="2" t="str">
        <f>IF(Table1[[#This Row],[Column6]]="","",(1+J2592)*(I2593)-1)</f>
        <v/>
      </c>
      <c r="K2593" s="1" t="str">
        <f>IF(Table1[[#This Row],[Column1]]="","",VLOOKUP(A2593,COPOMs!B:K,10)+prêmio_de_risco)</f>
        <v/>
      </c>
      <c r="L2593" s="3" t="str">
        <f>IF(Table1[[#This Row],[Tesouro Selic: Cenário 3]]="","",(K2593+1)^(1/252))</f>
        <v/>
      </c>
      <c r="M2593" s="2" t="str">
        <f>IF(Table1[[#This Row],[Column8]]="","",(1+M2592)*(L2593)-1)</f>
        <v/>
      </c>
    </row>
    <row r="2594" spans="1:13" x14ac:dyDescent="0.25">
      <c r="A2594" s="15" t="str">
        <f t="shared" si="80"/>
        <v/>
      </c>
      <c r="B2594" s="25" t="str">
        <f t="shared" si="81"/>
        <v/>
      </c>
      <c r="C2594" s="3" t="str">
        <f>IF(Table1[[#This Row],[Tesouro Prefixado]]="","",(B2594+1)^(1/252))</f>
        <v/>
      </c>
      <c r="D2594" s="2" t="str">
        <f>IF(Table1[[#This Row],[Column2]]="","",(1+D2593)*(C2594)-1)</f>
        <v/>
      </c>
      <c r="E2594" s="1" t="str">
        <f>IF(Table1[[#This Row],[Column1]]="","",VLOOKUP(A2594,COPOMs!B:E,4)+prêmio_de_risco)</f>
        <v/>
      </c>
      <c r="F2594" s="3" t="str">
        <f>IF(Table1[[#This Row],[Tesouro Selic: Cenário 1]]="","",(E2594+1)^(1/252))</f>
        <v/>
      </c>
      <c r="G2594" s="2" t="str">
        <f>IF(Table1[[#This Row],[Column4]]="","",(1+G2593)*(F2594)-1)</f>
        <v/>
      </c>
      <c r="H2594" s="1" t="str">
        <f>IF(Table1[[#This Row],[Column1]]="","",VLOOKUP(A2594,COPOMs!B:H,7)+prêmio_de_risco)</f>
        <v/>
      </c>
      <c r="I2594" s="3" t="str">
        <f>IF(Table1[[#This Row],[Tesouro Selic: Cenário 2]]="","",(H2594+1)^(1/252))</f>
        <v/>
      </c>
      <c r="J2594" s="2" t="str">
        <f>IF(Table1[[#This Row],[Column6]]="","",(1+J2593)*(I2594)-1)</f>
        <v/>
      </c>
      <c r="K2594" s="1" t="str">
        <f>IF(Table1[[#This Row],[Column1]]="","",VLOOKUP(A2594,COPOMs!B:K,10)+prêmio_de_risco)</f>
        <v/>
      </c>
      <c r="L2594" s="3" t="str">
        <f>IF(Table1[[#This Row],[Tesouro Selic: Cenário 3]]="","",(K2594+1)^(1/252))</f>
        <v/>
      </c>
      <c r="M2594" s="2" t="str">
        <f>IF(Table1[[#This Row],[Column8]]="","",(1+M2593)*(L2594)-1)</f>
        <v/>
      </c>
    </row>
    <row r="2595" spans="1:13" x14ac:dyDescent="0.25">
      <c r="A2595" s="15" t="str">
        <f t="shared" si="80"/>
        <v/>
      </c>
      <c r="B2595" s="25" t="str">
        <f t="shared" si="81"/>
        <v/>
      </c>
      <c r="C2595" s="3" t="str">
        <f>IF(Table1[[#This Row],[Tesouro Prefixado]]="","",(B2595+1)^(1/252))</f>
        <v/>
      </c>
      <c r="D2595" s="2" t="str">
        <f>IF(Table1[[#This Row],[Column2]]="","",(1+D2594)*(C2595)-1)</f>
        <v/>
      </c>
      <c r="E2595" s="1" t="str">
        <f>IF(Table1[[#This Row],[Column1]]="","",VLOOKUP(A2595,COPOMs!B:E,4)+prêmio_de_risco)</f>
        <v/>
      </c>
      <c r="F2595" s="3" t="str">
        <f>IF(Table1[[#This Row],[Tesouro Selic: Cenário 1]]="","",(E2595+1)^(1/252))</f>
        <v/>
      </c>
      <c r="G2595" s="2" t="str">
        <f>IF(Table1[[#This Row],[Column4]]="","",(1+G2594)*(F2595)-1)</f>
        <v/>
      </c>
      <c r="H2595" s="1" t="str">
        <f>IF(Table1[[#This Row],[Column1]]="","",VLOOKUP(A2595,COPOMs!B:H,7)+prêmio_de_risco)</f>
        <v/>
      </c>
      <c r="I2595" s="3" t="str">
        <f>IF(Table1[[#This Row],[Tesouro Selic: Cenário 2]]="","",(H2595+1)^(1/252))</f>
        <v/>
      </c>
      <c r="J2595" s="2" t="str">
        <f>IF(Table1[[#This Row],[Column6]]="","",(1+J2594)*(I2595)-1)</f>
        <v/>
      </c>
      <c r="K2595" s="1" t="str">
        <f>IF(Table1[[#This Row],[Column1]]="","",VLOOKUP(A2595,COPOMs!B:K,10)+prêmio_de_risco)</f>
        <v/>
      </c>
      <c r="L2595" s="3" t="str">
        <f>IF(Table1[[#This Row],[Tesouro Selic: Cenário 3]]="","",(K2595+1)^(1/252))</f>
        <v/>
      </c>
      <c r="M2595" s="2" t="str">
        <f>IF(Table1[[#This Row],[Column8]]="","",(1+M2594)*(L2595)-1)</f>
        <v/>
      </c>
    </row>
    <row r="2596" spans="1:13" x14ac:dyDescent="0.25">
      <c r="A2596" s="15" t="str">
        <f t="shared" si="80"/>
        <v/>
      </c>
      <c r="B2596" s="25" t="str">
        <f t="shared" si="81"/>
        <v/>
      </c>
      <c r="C2596" s="3" t="str">
        <f>IF(Table1[[#This Row],[Tesouro Prefixado]]="","",(B2596+1)^(1/252))</f>
        <v/>
      </c>
      <c r="D2596" s="2" t="str">
        <f>IF(Table1[[#This Row],[Column2]]="","",(1+D2595)*(C2596)-1)</f>
        <v/>
      </c>
      <c r="E2596" s="1" t="str">
        <f>IF(Table1[[#This Row],[Column1]]="","",VLOOKUP(A2596,COPOMs!B:E,4)+prêmio_de_risco)</f>
        <v/>
      </c>
      <c r="F2596" s="3" t="str">
        <f>IF(Table1[[#This Row],[Tesouro Selic: Cenário 1]]="","",(E2596+1)^(1/252))</f>
        <v/>
      </c>
      <c r="G2596" s="2" t="str">
        <f>IF(Table1[[#This Row],[Column4]]="","",(1+G2595)*(F2596)-1)</f>
        <v/>
      </c>
      <c r="H2596" s="1" t="str">
        <f>IF(Table1[[#This Row],[Column1]]="","",VLOOKUP(A2596,COPOMs!B:H,7)+prêmio_de_risco)</f>
        <v/>
      </c>
      <c r="I2596" s="3" t="str">
        <f>IF(Table1[[#This Row],[Tesouro Selic: Cenário 2]]="","",(H2596+1)^(1/252))</f>
        <v/>
      </c>
      <c r="J2596" s="2" t="str">
        <f>IF(Table1[[#This Row],[Column6]]="","",(1+J2595)*(I2596)-1)</f>
        <v/>
      </c>
      <c r="K2596" s="1" t="str">
        <f>IF(Table1[[#This Row],[Column1]]="","",VLOOKUP(A2596,COPOMs!B:K,10)+prêmio_de_risco)</f>
        <v/>
      </c>
      <c r="L2596" s="3" t="str">
        <f>IF(Table1[[#This Row],[Tesouro Selic: Cenário 3]]="","",(K2596+1)^(1/252))</f>
        <v/>
      </c>
      <c r="M2596" s="2" t="str">
        <f>IF(Table1[[#This Row],[Column8]]="","",(1+M2595)*(L2596)-1)</f>
        <v/>
      </c>
    </row>
    <row r="2597" spans="1:13" x14ac:dyDescent="0.25">
      <c r="A2597" s="15" t="str">
        <f t="shared" si="80"/>
        <v/>
      </c>
      <c r="B2597" s="25" t="str">
        <f t="shared" si="81"/>
        <v/>
      </c>
      <c r="C2597" s="3" t="str">
        <f>IF(Table1[[#This Row],[Tesouro Prefixado]]="","",(B2597+1)^(1/252))</f>
        <v/>
      </c>
      <c r="D2597" s="2" t="str">
        <f>IF(Table1[[#This Row],[Column2]]="","",(1+D2596)*(C2597)-1)</f>
        <v/>
      </c>
      <c r="E2597" s="1" t="str">
        <f>IF(Table1[[#This Row],[Column1]]="","",VLOOKUP(A2597,COPOMs!B:E,4)+prêmio_de_risco)</f>
        <v/>
      </c>
      <c r="F2597" s="3" t="str">
        <f>IF(Table1[[#This Row],[Tesouro Selic: Cenário 1]]="","",(E2597+1)^(1/252))</f>
        <v/>
      </c>
      <c r="G2597" s="2" t="str">
        <f>IF(Table1[[#This Row],[Column4]]="","",(1+G2596)*(F2597)-1)</f>
        <v/>
      </c>
      <c r="H2597" s="1" t="str">
        <f>IF(Table1[[#This Row],[Column1]]="","",VLOOKUP(A2597,COPOMs!B:H,7)+prêmio_de_risco)</f>
        <v/>
      </c>
      <c r="I2597" s="3" t="str">
        <f>IF(Table1[[#This Row],[Tesouro Selic: Cenário 2]]="","",(H2597+1)^(1/252))</f>
        <v/>
      </c>
      <c r="J2597" s="2" t="str">
        <f>IF(Table1[[#This Row],[Column6]]="","",(1+J2596)*(I2597)-1)</f>
        <v/>
      </c>
      <c r="K2597" s="1" t="str">
        <f>IF(Table1[[#This Row],[Column1]]="","",VLOOKUP(A2597,COPOMs!B:K,10)+prêmio_de_risco)</f>
        <v/>
      </c>
      <c r="L2597" s="3" t="str">
        <f>IF(Table1[[#This Row],[Tesouro Selic: Cenário 3]]="","",(K2597+1)^(1/252))</f>
        <v/>
      </c>
      <c r="M2597" s="2" t="str">
        <f>IF(Table1[[#This Row],[Column8]]="","",(1+M2596)*(L2597)-1)</f>
        <v/>
      </c>
    </row>
    <row r="2598" spans="1:13" x14ac:dyDescent="0.25">
      <c r="A2598" s="15" t="str">
        <f t="shared" si="80"/>
        <v/>
      </c>
      <c r="B2598" s="25" t="str">
        <f t="shared" si="81"/>
        <v/>
      </c>
      <c r="C2598" s="3" t="str">
        <f>IF(Table1[[#This Row],[Tesouro Prefixado]]="","",(B2598+1)^(1/252))</f>
        <v/>
      </c>
      <c r="D2598" s="2" t="str">
        <f>IF(Table1[[#This Row],[Column2]]="","",(1+D2597)*(C2598)-1)</f>
        <v/>
      </c>
      <c r="E2598" s="1" t="str">
        <f>IF(Table1[[#This Row],[Column1]]="","",VLOOKUP(A2598,COPOMs!B:E,4)+prêmio_de_risco)</f>
        <v/>
      </c>
      <c r="F2598" s="3" t="str">
        <f>IF(Table1[[#This Row],[Tesouro Selic: Cenário 1]]="","",(E2598+1)^(1/252))</f>
        <v/>
      </c>
      <c r="G2598" s="2" t="str">
        <f>IF(Table1[[#This Row],[Column4]]="","",(1+G2597)*(F2598)-1)</f>
        <v/>
      </c>
      <c r="H2598" s="1" t="str">
        <f>IF(Table1[[#This Row],[Column1]]="","",VLOOKUP(A2598,COPOMs!B:H,7)+prêmio_de_risco)</f>
        <v/>
      </c>
      <c r="I2598" s="3" t="str">
        <f>IF(Table1[[#This Row],[Tesouro Selic: Cenário 2]]="","",(H2598+1)^(1/252))</f>
        <v/>
      </c>
      <c r="J2598" s="2" t="str">
        <f>IF(Table1[[#This Row],[Column6]]="","",(1+J2597)*(I2598)-1)</f>
        <v/>
      </c>
      <c r="K2598" s="1" t="str">
        <f>IF(Table1[[#This Row],[Column1]]="","",VLOOKUP(A2598,COPOMs!B:K,10)+prêmio_de_risco)</f>
        <v/>
      </c>
      <c r="L2598" s="3" t="str">
        <f>IF(Table1[[#This Row],[Tesouro Selic: Cenário 3]]="","",(K2598+1)^(1/252))</f>
        <v/>
      </c>
      <c r="M2598" s="2" t="str">
        <f>IF(Table1[[#This Row],[Column8]]="","",(1+M2597)*(L2598)-1)</f>
        <v/>
      </c>
    </row>
    <row r="2599" spans="1:13" x14ac:dyDescent="0.25">
      <c r="A2599" s="15" t="str">
        <f t="shared" si="80"/>
        <v/>
      </c>
      <c r="B2599" s="25" t="str">
        <f t="shared" si="81"/>
        <v/>
      </c>
      <c r="C2599" s="3" t="str">
        <f>IF(Table1[[#This Row],[Tesouro Prefixado]]="","",(B2599+1)^(1/252))</f>
        <v/>
      </c>
      <c r="D2599" s="2" t="str">
        <f>IF(Table1[[#This Row],[Column2]]="","",(1+D2598)*(C2599)-1)</f>
        <v/>
      </c>
      <c r="E2599" s="1" t="str">
        <f>IF(Table1[[#This Row],[Column1]]="","",VLOOKUP(A2599,COPOMs!B:E,4)+prêmio_de_risco)</f>
        <v/>
      </c>
      <c r="F2599" s="3" t="str">
        <f>IF(Table1[[#This Row],[Tesouro Selic: Cenário 1]]="","",(E2599+1)^(1/252))</f>
        <v/>
      </c>
      <c r="G2599" s="2" t="str">
        <f>IF(Table1[[#This Row],[Column4]]="","",(1+G2598)*(F2599)-1)</f>
        <v/>
      </c>
      <c r="H2599" s="1" t="str">
        <f>IF(Table1[[#This Row],[Column1]]="","",VLOOKUP(A2599,COPOMs!B:H,7)+prêmio_de_risco)</f>
        <v/>
      </c>
      <c r="I2599" s="3" t="str">
        <f>IF(Table1[[#This Row],[Tesouro Selic: Cenário 2]]="","",(H2599+1)^(1/252))</f>
        <v/>
      </c>
      <c r="J2599" s="2" t="str">
        <f>IF(Table1[[#This Row],[Column6]]="","",(1+J2598)*(I2599)-1)</f>
        <v/>
      </c>
      <c r="K2599" s="1" t="str">
        <f>IF(Table1[[#This Row],[Column1]]="","",VLOOKUP(A2599,COPOMs!B:K,10)+prêmio_de_risco)</f>
        <v/>
      </c>
      <c r="L2599" s="3" t="str">
        <f>IF(Table1[[#This Row],[Tesouro Selic: Cenário 3]]="","",(K2599+1)^(1/252))</f>
        <v/>
      </c>
      <c r="M2599" s="2" t="str">
        <f>IF(Table1[[#This Row],[Column8]]="","",(1+M2598)*(L2599)-1)</f>
        <v/>
      </c>
    </row>
    <row r="2600" spans="1:13" x14ac:dyDescent="0.25">
      <c r="A2600" s="15" t="str">
        <f t="shared" si="80"/>
        <v/>
      </c>
      <c r="B2600" s="25" t="str">
        <f t="shared" si="81"/>
        <v/>
      </c>
      <c r="C2600" s="3" t="str">
        <f>IF(Table1[[#This Row],[Tesouro Prefixado]]="","",(B2600+1)^(1/252))</f>
        <v/>
      </c>
      <c r="D2600" s="2" t="str">
        <f>IF(Table1[[#This Row],[Column2]]="","",(1+D2599)*(C2600)-1)</f>
        <v/>
      </c>
      <c r="E2600" s="1" t="str">
        <f>IF(Table1[[#This Row],[Column1]]="","",VLOOKUP(A2600,COPOMs!B:E,4)+prêmio_de_risco)</f>
        <v/>
      </c>
      <c r="F2600" s="3" t="str">
        <f>IF(Table1[[#This Row],[Tesouro Selic: Cenário 1]]="","",(E2600+1)^(1/252))</f>
        <v/>
      </c>
      <c r="G2600" s="2" t="str">
        <f>IF(Table1[[#This Row],[Column4]]="","",(1+G2599)*(F2600)-1)</f>
        <v/>
      </c>
      <c r="H2600" s="1" t="str">
        <f>IF(Table1[[#This Row],[Column1]]="","",VLOOKUP(A2600,COPOMs!B:H,7)+prêmio_de_risco)</f>
        <v/>
      </c>
      <c r="I2600" s="3" t="str">
        <f>IF(Table1[[#This Row],[Tesouro Selic: Cenário 2]]="","",(H2600+1)^(1/252))</f>
        <v/>
      </c>
      <c r="J2600" s="2" t="str">
        <f>IF(Table1[[#This Row],[Column6]]="","",(1+J2599)*(I2600)-1)</f>
        <v/>
      </c>
      <c r="K2600" s="1" t="str">
        <f>IF(Table1[[#This Row],[Column1]]="","",VLOOKUP(A2600,COPOMs!B:K,10)+prêmio_de_risco)</f>
        <v/>
      </c>
      <c r="L2600" s="3" t="str">
        <f>IF(Table1[[#This Row],[Tesouro Selic: Cenário 3]]="","",(K2600+1)^(1/252))</f>
        <v/>
      </c>
      <c r="M2600" s="2" t="str">
        <f>IF(Table1[[#This Row],[Column8]]="","",(1+M2599)*(L2600)-1)</f>
        <v/>
      </c>
    </row>
    <row r="2601" spans="1:13" x14ac:dyDescent="0.25">
      <c r="A2601" s="15" t="str">
        <f t="shared" si="80"/>
        <v/>
      </c>
      <c r="B2601" s="25" t="str">
        <f t="shared" si="81"/>
        <v/>
      </c>
      <c r="C2601" s="3" t="str">
        <f>IF(Table1[[#This Row],[Tesouro Prefixado]]="","",(B2601+1)^(1/252))</f>
        <v/>
      </c>
      <c r="D2601" s="2" t="str">
        <f>IF(Table1[[#This Row],[Column2]]="","",(1+D2600)*(C2601)-1)</f>
        <v/>
      </c>
      <c r="E2601" s="1" t="str">
        <f>IF(Table1[[#This Row],[Column1]]="","",VLOOKUP(A2601,COPOMs!B:E,4)+prêmio_de_risco)</f>
        <v/>
      </c>
      <c r="F2601" s="3" t="str">
        <f>IF(Table1[[#This Row],[Tesouro Selic: Cenário 1]]="","",(E2601+1)^(1/252))</f>
        <v/>
      </c>
      <c r="G2601" s="2" t="str">
        <f>IF(Table1[[#This Row],[Column4]]="","",(1+G2600)*(F2601)-1)</f>
        <v/>
      </c>
      <c r="H2601" s="1" t="str">
        <f>IF(Table1[[#This Row],[Column1]]="","",VLOOKUP(A2601,COPOMs!B:H,7)+prêmio_de_risco)</f>
        <v/>
      </c>
      <c r="I2601" s="3" t="str">
        <f>IF(Table1[[#This Row],[Tesouro Selic: Cenário 2]]="","",(H2601+1)^(1/252))</f>
        <v/>
      </c>
      <c r="J2601" s="2" t="str">
        <f>IF(Table1[[#This Row],[Column6]]="","",(1+J2600)*(I2601)-1)</f>
        <v/>
      </c>
      <c r="K2601" s="1" t="str">
        <f>IF(Table1[[#This Row],[Column1]]="","",VLOOKUP(A2601,COPOMs!B:K,10)+prêmio_de_risco)</f>
        <v/>
      </c>
      <c r="L2601" s="3" t="str">
        <f>IF(Table1[[#This Row],[Tesouro Selic: Cenário 3]]="","",(K2601+1)^(1/252))</f>
        <v/>
      </c>
      <c r="M2601" s="2" t="str">
        <f>IF(Table1[[#This Row],[Column8]]="","",(1+M2600)*(L2601)-1)</f>
        <v/>
      </c>
    </row>
    <row r="2602" spans="1:13" x14ac:dyDescent="0.25">
      <c r="A2602" s="15" t="str">
        <f t="shared" si="80"/>
        <v/>
      </c>
      <c r="B2602" s="25" t="str">
        <f t="shared" si="81"/>
        <v/>
      </c>
      <c r="C2602" s="3" t="str">
        <f>IF(Table1[[#This Row],[Tesouro Prefixado]]="","",(B2602+1)^(1/252))</f>
        <v/>
      </c>
      <c r="D2602" s="2" t="str">
        <f>IF(Table1[[#This Row],[Column2]]="","",(1+D2601)*(C2602)-1)</f>
        <v/>
      </c>
      <c r="E2602" s="1" t="str">
        <f>IF(Table1[[#This Row],[Column1]]="","",VLOOKUP(A2602,COPOMs!B:E,4)+prêmio_de_risco)</f>
        <v/>
      </c>
      <c r="F2602" s="3" t="str">
        <f>IF(Table1[[#This Row],[Tesouro Selic: Cenário 1]]="","",(E2602+1)^(1/252))</f>
        <v/>
      </c>
      <c r="G2602" s="2" t="str">
        <f>IF(Table1[[#This Row],[Column4]]="","",(1+G2601)*(F2602)-1)</f>
        <v/>
      </c>
      <c r="H2602" s="1" t="str">
        <f>IF(Table1[[#This Row],[Column1]]="","",VLOOKUP(A2602,COPOMs!B:H,7)+prêmio_de_risco)</f>
        <v/>
      </c>
      <c r="I2602" s="3" t="str">
        <f>IF(Table1[[#This Row],[Tesouro Selic: Cenário 2]]="","",(H2602+1)^(1/252))</f>
        <v/>
      </c>
      <c r="J2602" s="2" t="str">
        <f>IF(Table1[[#This Row],[Column6]]="","",(1+J2601)*(I2602)-1)</f>
        <v/>
      </c>
      <c r="K2602" s="1" t="str">
        <f>IF(Table1[[#This Row],[Column1]]="","",VLOOKUP(A2602,COPOMs!B:K,10)+prêmio_de_risco)</f>
        <v/>
      </c>
      <c r="L2602" s="3" t="str">
        <f>IF(Table1[[#This Row],[Tesouro Selic: Cenário 3]]="","",(K2602+1)^(1/252))</f>
        <v/>
      </c>
      <c r="M2602" s="2" t="str">
        <f>IF(Table1[[#This Row],[Column8]]="","",(1+M2601)*(L2602)-1)</f>
        <v/>
      </c>
    </row>
    <row r="2603" spans="1:13" x14ac:dyDescent="0.25">
      <c r="A2603" s="15" t="str">
        <f t="shared" si="80"/>
        <v/>
      </c>
      <c r="B2603" s="25" t="str">
        <f t="shared" si="81"/>
        <v/>
      </c>
      <c r="C2603" s="3" t="str">
        <f>IF(Table1[[#This Row],[Tesouro Prefixado]]="","",(B2603+1)^(1/252))</f>
        <v/>
      </c>
      <c r="D2603" s="2" t="str">
        <f>IF(Table1[[#This Row],[Column2]]="","",(1+D2602)*(C2603)-1)</f>
        <v/>
      </c>
      <c r="E2603" s="1" t="str">
        <f>IF(Table1[[#This Row],[Column1]]="","",VLOOKUP(A2603,COPOMs!B:E,4)+prêmio_de_risco)</f>
        <v/>
      </c>
      <c r="F2603" s="3" t="str">
        <f>IF(Table1[[#This Row],[Tesouro Selic: Cenário 1]]="","",(E2603+1)^(1/252))</f>
        <v/>
      </c>
      <c r="G2603" s="2" t="str">
        <f>IF(Table1[[#This Row],[Column4]]="","",(1+G2602)*(F2603)-1)</f>
        <v/>
      </c>
      <c r="H2603" s="1" t="str">
        <f>IF(Table1[[#This Row],[Column1]]="","",VLOOKUP(A2603,COPOMs!B:H,7)+prêmio_de_risco)</f>
        <v/>
      </c>
      <c r="I2603" s="3" t="str">
        <f>IF(Table1[[#This Row],[Tesouro Selic: Cenário 2]]="","",(H2603+1)^(1/252))</f>
        <v/>
      </c>
      <c r="J2603" s="2" t="str">
        <f>IF(Table1[[#This Row],[Column6]]="","",(1+J2602)*(I2603)-1)</f>
        <v/>
      </c>
      <c r="K2603" s="1" t="str">
        <f>IF(Table1[[#This Row],[Column1]]="","",VLOOKUP(A2603,COPOMs!B:K,10)+prêmio_de_risco)</f>
        <v/>
      </c>
      <c r="L2603" s="3" t="str">
        <f>IF(Table1[[#This Row],[Tesouro Selic: Cenário 3]]="","",(K2603+1)^(1/252))</f>
        <v/>
      </c>
      <c r="M2603" s="2" t="str">
        <f>IF(Table1[[#This Row],[Column8]]="","",(1+M2602)*(L2603)-1)</f>
        <v/>
      </c>
    </row>
    <row r="2604" spans="1:13" x14ac:dyDescent="0.25">
      <c r="A2604" s="15" t="str">
        <f t="shared" si="80"/>
        <v/>
      </c>
      <c r="B2604" s="25" t="str">
        <f t="shared" si="81"/>
        <v/>
      </c>
      <c r="C2604" s="3" t="str">
        <f>IF(Table1[[#This Row],[Tesouro Prefixado]]="","",(B2604+1)^(1/252))</f>
        <v/>
      </c>
      <c r="D2604" s="2" t="str">
        <f>IF(Table1[[#This Row],[Column2]]="","",(1+D2603)*(C2604)-1)</f>
        <v/>
      </c>
      <c r="E2604" s="1" t="str">
        <f>IF(Table1[[#This Row],[Column1]]="","",VLOOKUP(A2604,COPOMs!B:E,4)+prêmio_de_risco)</f>
        <v/>
      </c>
      <c r="F2604" s="3" t="str">
        <f>IF(Table1[[#This Row],[Tesouro Selic: Cenário 1]]="","",(E2604+1)^(1/252))</f>
        <v/>
      </c>
      <c r="G2604" s="2" t="str">
        <f>IF(Table1[[#This Row],[Column4]]="","",(1+G2603)*(F2604)-1)</f>
        <v/>
      </c>
      <c r="H2604" s="1" t="str">
        <f>IF(Table1[[#This Row],[Column1]]="","",VLOOKUP(A2604,COPOMs!B:H,7)+prêmio_de_risco)</f>
        <v/>
      </c>
      <c r="I2604" s="3" t="str">
        <f>IF(Table1[[#This Row],[Tesouro Selic: Cenário 2]]="","",(H2604+1)^(1/252))</f>
        <v/>
      </c>
      <c r="J2604" s="2" t="str">
        <f>IF(Table1[[#This Row],[Column6]]="","",(1+J2603)*(I2604)-1)</f>
        <v/>
      </c>
      <c r="K2604" s="1" t="str">
        <f>IF(Table1[[#This Row],[Column1]]="","",VLOOKUP(A2604,COPOMs!B:K,10)+prêmio_de_risco)</f>
        <v/>
      </c>
      <c r="L2604" s="3" t="str">
        <f>IF(Table1[[#This Row],[Tesouro Selic: Cenário 3]]="","",(K2604+1)^(1/252))</f>
        <v/>
      </c>
      <c r="M2604" s="2" t="str">
        <f>IF(Table1[[#This Row],[Column8]]="","",(1+M2603)*(L2604)-1)</f>
        <v/>
      </c>
    </row>
    <row r="2605" spans="1:13" x14ac:dyDescent="0.25">
      <c r="A2605" s="15" t="str">
        <f t="shared" si="80"/>
        <v/>
      </c>
      <c r="B2605" s="25" t="str">
        <f t="shared" si="81"/>
        <v/>
      </c>
      <c r="C2605" s="3" t="str">
        <f>IF(Table1[[#This Row],[Tesouro Prefixado]]="","",(B2605+1)^(1/252))</f>
        <v/>
      </c>
      <c r="D2605" s="2" t="str">
        <f>IF(Table1[[#This Row],[Column2]]="","",(1+D2604)*(C2605)-1)</f>
        <v/>
      </c>
      <c r="E2605" s="1" t="str">
        <f>IF(Table1[[#This Row],[Column1]]="","",VLOOKUP(A2605,COPOMs!B:E,4)+prêmio_de_risco)</f>
        <v/>
      </c>
      <c r="F2605" s="3" t="str">
        <f>IF(Table1[[#This Row],[Tesouro Selic: Cenário 1]]="","",(E2605+1)^(1/252))</f>
        <v/>
      </c>
      <c r="G2605" s="2" t="str">
        <f>IF(Table1[[#This Row],[Column4]]="","",(1+G2604)*(F2605)-1)</f>
        <v/>
      </c>
      <c r="H2605" s="1" t="str">
        <f>IF(Table1[[#This Row],[Column1]]="","",VLOOKUP(A2605,COPOMs!B:H,7)+prêmio_de_risco)</f>
        <v/>
      </c>
      <c r="I2605" s="3" t="str">
        <f>IF(Table1[[#This Row],[Tesouro Selic: Cenário 2]]="","",(H2605+1)^(1/252))</f>
        <v/>
      </c>
      <c r="J2605" s="2" t="str">
        <f>IF(Table1[[#This Row],[Column6]]="","",(1+J2604)*(I2605)-1)</f>
        <v/>
      </c>
      <c r="K2605" s="1" t="str">
        <f>IF(Table1[[#This Row],[Column1]]="","",VLOOKUP(A2605,COPOMs!B:K,10)+prêmio_de_risco)</f>
        <v/>
      </c>
      <c r="L2605" s="3" t="str">
        <f>IF(Table1[[#This Row],[Tesouro Selic: Cenário 3]]="","",(K2605+1)^(1/252))</f>
        <v/>
      </c>
      <c r="M2605" s="2" t="str">
        <f>IF(Table1[[#This Row],[Column8]]="","",(1+M2604)*(L2605)-1)</f>
        <v/>
      </c>
    </row>
    <row r="2606" spans="1:13" x14ac:dyDescent="0.25">
      <c r="A2606" s="15" t="str">
        <f t="shared" si="80"/>
        <v/>
      </c>
      <c r="B2606" s="25" t="str">
        <f t="shared" si="81"/>
        <v/>
      </c>
      <c r="C2606" s="3" t="str">
        <f>IF(Table1[[#This Row],[Tesouro Prefixado]]="","",(B2606+1)^(1/252))</f>
        <v/>
      </c>
      <c r="D2606" s="2" t="str">
        <f>IF(Table1[[#This Row],[Column2]]="","",(1+D2605)*(C2606)-1)</f>
        <v/>
      </c>
      <c r="E2606" s="1" t="str">
        <f>IF(Table1[[#This Row],[Column1]]="","",VLOOKUP(A2606,COPOMs!B:E,4)+prêmio_de_risco)</f>
        <v/>
      </c>
      <c r="F2606" s="3" t="str">
        <f>IF(Table1[[#This Row],[Tesouro Selic: Cenário 1]]="","",(E2606+1)^(1/252))</f>
        <v/>
      </c>
      <c r="G2606" s="2" t="str">
        <f>IF(Table1[[#This Row],[Column4]]="","",(1+G2605)*(F2606)-1)</f>
        <v/>
      </c>
      <c r="H2606" s="1" t="str">
        <f>IF(Table1[[#This Row],[Column1]]="","",VLOOKUP(A2606,COPOMs!B:H,7)+prêmio_de_risco)</f>
        <v/>
      </c>
      <c r="I2606" s="3" t="str">
        <f>IF(Table1[[#This Row],[Tesouro Selic: Cenário 2]]="","",(H2606+1)^(1/252))</f>
        <v/>
      </c>
      <c r="J2606" s="2" t="str">
        <f>IF(Table1[[#This Row],[Column6]]="","",(1+J2605)*(I2606)-1)</f>
        <v/>
      </c>
      <c r="K2606" s="1" t="str">
        <f>IF(Table1[[#This Row],[Column1]]="","",VLOOKUP(A2606,COPOMs!B:K,10)+prêmio_de_risco)</f>
        <v/>
      </c>
      <c r="L2606" s="3" t="str">
        <f>IF(Table1[[#This Row],[Tesouro Selic: Cenário 3]]="","",(K2606+1)^(1/252))</f>
        <v/>
      </c>
      <c r="M2606" s="2" t="str">
        <f>IF(Table1[[#This Row],[Column8]]="","",(1+M2605)*(L2606)-1)</f>
        <v/>
      </c>
    </row>
    <row r="2607" spans="1:13" x14ac:dyDescent="0.25">
      <c r="A2607" s="15" t="str">
        <f t="shared" si="80"/>
        <v/>
      </c>
      <c r="B2607" s="25" t="str">
        <f t="shared" si="81"/>
        <v/>
      </c>
      <c r="C2607" s="3" t="str">
        <f>IF(Table1[[#This Row],[Tesouro Prefixado]]="","",(B2607+1)^(1/252))</f>
        <v/>
      </c>
      <c r="D2607" s="2" t="str">
        <f>IF(Table1[[#This Row],[Column2]]="","",(1+D2606)*(C2607)-1)</f>
        <v/>
      </c>
      <c r="E2607" s="1" t="str">
        <f>IF(Table1[[#This Row],[Column1]]="","",VLOOKUP(A2607,COPOMs!B:E,4)+prêmio_de_risco)</f>
        <v/>
      </c>
      <c r="F2607" s="3" t="str">
        <f>IF(Table1[[#This Row],[Tesouro Selic: Cenário 1]]="","",(E2607+1)^(1/252))</f>
        <v/>
      </c>
      <c r="G2607" s="2" t="str">
        <f>IF(Table1[[#This Row],[Column4]]="","",(1+G2606)*(F2607)-1)</f>
        <v/>
      </c>
      <c r="H2607" s="1" t="str">
        <f>IF(Table1[[#This Row],[Column1]]="","",VLOOKUP(A2607,COPOMs!B:H,7)+prêmio_de_risco)</f>
        <v/>
      </c>
      <c r="I2607" s="3" t="str">
        <f>IF(Table1[[#This Row],[Tesouro Selic: Cenário 2]]="","",(H2607+1)^(1/252))</f>
        <v/>
      </c>
      <c r="J2607" s="2" t="str">
        <f>IF(Table1[[#This Row],[Column6]]="","",(1+J2606)*(I2607)-1)</f>
        <v/>
      </c>
      <c r="K2607" s="1" t="str">
        <f>IF(Table1[[#This Row],[Column1]]="","",VLOOKUP(A2607,COPOMs!B:K,10)+prêmio_de_risco)</f>
        <v/>
      </c>
      <c r="L2607" s="3" t="str">
        <f>IF(Table1[[#This Row],[Tesouro Selic: Cenário 3]]="","",(K2607+1)^(1/252))</f>
        <v/>
      </c>
      <c r="M2607" s="2" t="str">
        <f>IF(Table1[[#This Row],[Column8]]="","",(1+M2606)*(L2607)-1)</f>
        <v/>
      </c>
    </row>
    <row r="2608" spans="1:13" x14ac:dyDescent="0.25">
      <c r="A2608" s="15" t="str">
        <f t="shared" si="80"/>
        <v/>
      </c>
      <c r="B2608" s="25" t="str">
        <f t="shared" si="81"/>
        <v/>
      </c>
      <c r="C2608" s="3" t="str">
        <f>IF(Table1[[#This Row],[Tesouro Prefixado]]="","",(B2608+1)^(1/252))</f>
        <v/>
      </c>
      <c r="D2608" s="2" t="str">
        <f>IF(Table1[[#This Row],[Column2]]="","",(1+D2607)*(C2608)-1)</f>
        <v/>
      </c>
      <c r="E2608" s="1" t="str">
        <f>IF(Table1[[#This Row],[Column1]]="","",VLOOKUP(A2608,COPOMs!B:E,4)+prêmio_de_risco)</f>
        <v/>
      </c>
      <c r="F2608" s="3" t="str">
        <f>IF(Table1[[#This Row],[Tesouro Selic: Cenário 1]]="","",(E2608+1)^(1/252))</f>
        <v/>
      </c>
      <c r="G2608" s="2" t="str">
        <f>IF(Table1[[#This Row],[Column4]]="","",(1+G2607)*(F2608)-1)</f>
        <v/>
      </c>
      <c r="H2608" s="1" t="str">
        <f>IF(Table1[[#This Row],[Column1]]="","",VLOOKUP(A2608,COPOMs!B:H,7)+prêmio_de_risco)</f>
        <v/>
      </c>
      <c r="I2608" s="3" t="str">
        <f>IF(Table1[[#This Row],[Tesouro Selic: Cenário 2]]="","",(H2608+1)^(1/252))</f>
        <v/>
      </c>
      <c r="J2608" s="2" t="str">
        <f>IF(Table1[[#This Row],[Column6]]="","",(1+J2607)*(I2608)-1)</f>
        <v/>
      </c>
      <c r="K2608" s="1" t="str">
        <f>IF(Table1[[#This Row],[Column1]]="","",VLOOKUP(A2608,COPOMs!B:K,10)+prêmio_de_risco)</f>
        <v/>
      </c>
      <c r="L2608" s="3" t="str">
        <f>IF(Table1[[#This Row],[Tesouro Selic: Cenário 3]]="","",(K2608+1)^(1/252))</f>
        <v/>
      </c>
      <c r="M2608" s="2" t="str">
        <f>IF(Table1[[#This Row],[Column8]]="","",(1+M2607)*(L2608)-1)</f>
        <v/>
      </c>
    </row>
    <row r="2609" spans="1:13" x14ac:dyDescent="0.25">
      <c r="A2609" s="15" t="str">
        <f t="shared" si="80"/>
        <v/>
      </c>
      <c r="B2609" s="25" t="str">
        <f t="shared" si="81"/>
        <v/>
      </c>
      <c r="C2609" s="3" t="str">
        <f>IF(Table1[[#This Row],[Tesouro Prefixado]]="","",(B2609+1)^(1/252))</f>
        <v/>
      </c>
      <c r="D2609" s="2" t="str">
        <f>IF(Table1[[#This Row],[Column2]]="","",(1+D2608)*(C2609)-1)</f>
        <v/>
      </c>
      <c r="E2609" s="1" t="str">
        <f>IF(Table1[[#This Row],[Column1]]="","",VLOOKUP(A2609,COPOMs!B:E,4)+prêmio_de_risco)</f>
        <v/>
      </c>
      <c r="F2609" s="3" t="str">
        <f>IF(Table1[[#This Row],[Tesouro Selic: Cenário 1]]="","",(E2609+1)^(1/252))</f>
        <v/>
      </c>
      <c r="G2609" s="2" t="str">
        <f>IF(Table1[[#This Row],[Column4]]="","",(1+G2608)*(F2609)-1)</f>
        <v/>
      </c>
      <c r="H2609" s="1" t="str">
        <f>IF(Table1[[#This Row],[Column1]]="","",VLOOKUP(A2609,COPOMs!B:H,7)+prêmio_de_risco)</f>
        <v/>
      </c>
      <c r="I2609" s="3" t="str">
        <f>IF(Table1[[#This Row],[Tesouro Selic: Cenário 2]]="","",(H2609+1)^(1/252))</f>
        <v/>
      </c>
      <c r="J2609" s="2" t="str">
        <f>IF(Table1[[#This Row],[Column6]]="","",(1+J2608)*(I2609)-1)</f>
        <v/>
      </c>
      <c r="K2609" s="1" t="str">
        <f>IF(Table1[[#This Row],[Column1]]="","",VLOOKUP(A2609,COPOMs!B:K,10)+prêmio_de_risco)</f>
        <v/>
      </c>
      <c r="L2609" s="3" t="str">
        <f>IF(Table1[[#This Row],[Tesouro Selic: Cenário 3]]="","",(K2609+1)^(1/252))</f>
        <v/>
      </c>
      <c r="M2609" s="2" t="str">
        <f>IF(Table1[[#This Row],[Column8]]="","",(1+M2608)*(L2609)-1)</f>
        <v/>
      </c>
    </row>
    <row r="2610" spans="1:13" x14ac:dyDescent="0.25">
      <c r="A2610" s="15" t="str">
        <f t="shared" si="80"/>
        <v/>
      </c>
      <c r="B2610" s="25" t="str">
        <f t="shared" si="81"/>
        <v/>
      </c>
      <c r="C2610" s="3" t="str">
        <f>IF(Table1[[#This Row],[Tesouro Prefixado]]="","",(B2610+1)^(1/252))</f>
        <v/>
      </c>
      <c r="D2610" s="2" t="str">
        <f>IF(Table1[[#This Row],[Column2]]="","",(1+D2609)*(C2610)-1)</f>
        <v/>
      </c>
      <c r="E2610" s="1" t="str">
        <f>IF(Table1[[#This Row],[Column1]]="","",VLOOKUP(A2610,COPOMs!B:E,4)+prêmio_de_risco)</f>
        <v/>
      </c>
      <c r="F2610" s="3" t="str">
        <f>IF(Table1[[#This Row],[Tesouro Selic: Cenário 1]]="","",(E2610+1)^(1/252))</f>
        <v/>
      </c>
      <c r="G2610" s="2" t="str">
        <f>IF(Table1[[#This Row],[Column4]]="","",(1+G2609)*(F2610)-1)</f>
        <v/>
      </c>
      <c r="H2610" s="1" t="str">
        <f>IF(Table1[[#This Row],[Column1]]="","",VLOOKUP(A2610,COPOMs!B:H,7)+prêmio_de_risco)</f>
        <v/>
      </c>
      <c r="I2610" s="3" t="str">
        <f>IF(Table1[[#This Row],[Tesouro Selic: Cenário 2]]="","",(H2610+1)^(1/252))</f>
        <v/>
      </c>
      <c r="J2610" s="2" t="str">
        <f>IF(Table1[[#This Row],[Column6]]="","",(1+J2609)*(I2610)-1)</f>
        <v/>
      </c>
      <c r="K2610" s="1" t="str">
        <f>IF(Table1[[#This Row],[Column1]]="","",VLOOKUP(A2610,COPOMs!B:K,10)+prêmio_de_risco)</f>
        <v/>
      </c>
      <c r="L2610" s="3" t="str">
        <f>IF(Table1[[#This Row],[Tesouro Selic: Cenário 3]]="","",(K2610+1)^(1/252))</f>
        <v/>
      </c>
      <c r="M2610" s="2" t="str">
        <f>IF(Table1[[#This Row],[Column8]]="","",(1+M2609)*(L2610)-1)</f>
        <v/>
      </c>
    </row>
    <row r="2611" spans="1:13" x14ac:dyDescent="0.25">
      <c r="A2611" s="15" t="str">
        <f t="shared" si="80"/>
        <v/>
      </c>
      <c r="B2611" s="25" t="str">
        <f t="shared" si="81"/>
        <v/>
      </c>
      <c r="C2611" s="3" t="str">
        <f>IF(Table1[[#This Row],[Tesouro Prefixado]]="","",(B2611+1)^(1/252))</f>
        <v/>
      </c>
      <c r="D2611" s="2" t="str">
        <f>IF(Table1[[#This Row],[Column2]]="","",(1+D2610)*(C2611)-1)</f>
        <v/>
      </c>
      <c r="E2611" s="1" t="str">
        <f>IF(Table1[[#This Row],[Column1]]="","",VLOOKUP(A2611,COPOMs!B:E,4)+prêmio_de_risco)</f>
        <v/>
      </c>
      <c r="F2611" s="3" t="str">
        <f>IF(Table1[[#This Row],[Tesouro Selic: Cenário 1]]="","",(E2611+1)^(1/252))</f>
        <v/>
      </c>
      <c r="G2611" s="2" t="str">
        <f>IF(Table1[[#This Row],[Column4]]="","",(1+G2610)*(F2611)-1)</f>
        <v/>
      </c>
      <c r="H2611" s="1" t="str">
        <f>IF(Table1[[#This Row],[Column1]]="","",VLOOKUP(A2611,COPOMs!B:H,7)+prêmio_de_risco)</f>
        <v/>
      </c>
      <c r="I2611" s="3" t="str">
        <f>IF(Table1[[#This Row],[Tesouro Selic: Cenário 2]]="","",(H2611+1)^(1/252))</f>
        <v/>
      </c>
      <c r="J2611" s="2" t="str">
        <f>IF(Table1[[#This Row],[Column6]]="","",(1+J2610)*(I2611)-1)</f>
        <v/>
      </c>
      <c r="K2611" s="1" t="str">
        <f>IF(Table1[[#This Row],[Column1]]="","",VLOOKUP(A2611,COPOMs!B:K,10)+prêmio_de_risco)</f>
        <v/>
      </c>
      <c r="L2611" s="3" t="str">
        <f>IF(Table1[[#This Row],[Tesouro Selic: Cenário 3]]="","",(K2611+1)^(1/252))</f>
        <v/>
      </c>
      <c r="M2611" s="2" t="str">
        <f>IF(Table1[[#This Row],[Column8]]="","",(1+M2610)*(L2611)-1)</f>
        <v/>
      </c>
    </row>
    <row r="2612" spans="1:13" x14ac:dyDescent="0.25">
      <c r="A2612" s="15" t="str">
        <f t="shared" si="80"/>
        <v/>
      </c>
      <c r="B2612" s="25" t="str">
        <f t="shared" si="81"/>
        <v/>
      </c>
      <c r="C2612" s="3" t="str">
        <f>IF(Table1[[#This Row],[Tesouro Prefixado]]="","",(B2612+1)^(1/252))</f>
        <v/>
      </c>
      <c r="D2612" s="2" t="str">
        <f>IF(Table1[[#This Row],[Column2]]="","",(1+D2611)*(C2612)-1)</f>
        <v/>
      </c>
      <c r="E2612" s="1" t="str">
        <f>IF(Table1[[#This Row],[Column1]]="","",VLOOKUP(A2612,COPOMs!B:E,4)+prêmio_de_risco)</f>
        <v/>
      </c>
      <c r="F2612" s="3" t="str">
        <f>IF(Table1[[#This Row],[Tesouro Selic: Cenário 1]]="","",(E2612+1)^(1/252))</f>
        <v/>
      </c>
      <c r="G2612" s="2" t="str">
        <f>IF(Table1[[#This Row],[Column4]]="","",(1+G2611)*(F2612)-1)</f>
        <v/>
      </c>
      <c r="H2612" s="1" t="str">
        <f>IF(Table1[[#This Row],[Column1]]="","",VLOOKUP(A2612,COPOMs!B:H,7)+prêmio_de_risco)</f>
        <v/>
      </c>
      <c r="I2612" s="3" t="str">
        <f>IF(Table1[[#This Row],[Tesouro Selic: Cenário 2]]="","",(H2612+1)^(1/252))</f>
        <v/>
      </c>
      <c r="J2612" s="2" t="str">
        <f>IF(Table1[[#This Row],[Column6]]="","",(1+J2611)*(I2612)-1)</f>
        <v/>
      </c>
      <c r="K2612" s="1" t="str">
        <f>IF(Table1[[#This Row],[Column1]]="","",VLOOKUP(A2612,COPOMs!B:K,10)+prêmio_de_risco)</f>
        <v/>
      </c>
      <c r="L2612" s="3" t="str">
        <f>IF(Table1[[#This Row],[Tesouro Selic: Cenário 3]]="","",(K2612+1)^(1/252))</f>
        <v/>
      </c>
      <c r="M2612" s="2" t="str">
        <f>IF(Table1[[#This Row],[Column8]]="","",(1+M2611)*(L2612)-1)</f>
        <v/>
      </c>
    </row>
    <row r="2613" spans="1:13" x14ac:dyDescent="0.25">
      <c r="A2613" s="15" t="str">
        <f t="shared" si="80"/>
        <v/>
      </c>
      <c r="B2613" s="25" t="str">
        <f t="shared" si="81"/>
        <v/>
      </c>
      <c r="C2613" s="3" t="str">
        <f>IF(Table1[[#This Row],[Tesouro Prefixado]]="","",(B2613+1)^(1/252))</f>
        <v/>
      </c>
      <c r="D2613" s="2" t="str">
        <f>IF(Table1[[#This Row],[Column2]]="","",(1+D2612)*(C2613)-1)</f>
        <v/>
      </c>
      <c r="E2613" s="1" t="str">
        <f>IF(Table1[[#This Row],[Column1]]="","",VLOOKUP(A2613,COPOMs!B:E,4)+prêmio_de_risco)</f>
        <v/>
      </c>
      <c r="F2613" s="3" t="str">
        <f>IF(Table1[[#This Row],[Tesouro Selic: Cenário 1]]="","",(E2613+1)^(1/252))</f>
        <v/>
      </c>
      <c r="G2613" s="2" t="str">
        <f>IF(Table1[[#This Row],[Column4]]="","",(1+G2612)*(F2613)-1)</f>
        <v/>
      </c>
      <c r="H2613" s="1" t="str">
        <f>IF(Table1[[#This Row],[Column1]]="","",VLOOKUP(A2613,COPOMs!B:H,7)+prêmio_de_risco)</f>
        <v/>
      </c>
      <c r="I2613" s="3" t="str">
        <f>IF(Table1[[#This Row],[Tesouro Selic: Cenário 2]]="","",(H2613+1)^(1/252))</f>
        <v/>
      </c>
      <c r="J2613" s="2" t="str">
        <f>IF(Table1[[#This Row],[Column6]]="","",(1+J2612)*(I2613)-1)</f>
        <v/>
      </c>
      <c r="K2613" s="1" t="str">
        <f>IF(Table1[[#This Row],[Column1]]="","",VLOOKUP(A2613,COPOMs!B:K,10)+prêmio_de_risco)</f>
        <v/>
      </c>
      <c r="L2613" s="3" t="str">
        <f>IF(Table1[[#This Row],[Tesouro Selic: Cenário 3]]="","",(K2613+1)^(1/252))</f>
        <v/>
      </c>
      <c r="M2613" s="2" t="str">
        <f>IF(Table1[[#This Row],[Column8]]="","",(1+M2612)*(L2613)-1)</f>
        <v/>
      </c>
    </row>
    <row r="2614" spans="1:13" x14ac:dyDescent="0.25">
      <c r="A2614" s="15" t="str">
        <f t="shared" si="80"/>
        <v/>
      </c>
      <c r="B2614" s="25" t="str">
        <f t="shared" si="81"/>
        <v/>
      </c>
      <c r="C2614" s="3" t="str">
        <f>IF(Table1[[#This Row],[Tesouro Prefixado]]="","",(B2614+1)^(1/252))</f>
        <v/>
      </c>
      <c r="D2614" s="2" t="str">
        <f>IF(Table1[[#This Row],[Column2]]="","",(1+D2613)*(C2614)-1)</f>
        <v/>
      </c>
      <c r="E2614" s="1" t="str">
        <f>IF(Table1[[#This Row],[Column1]]="","",VLOOKUP(A2614,COPOMs!B:E,4)+prêmio_de_risco)</f>
        <v/>
      </c>
      <c r="F2614" s="3" t="str">
        <f>IF(Table1[[#This Row],[Tesouro Selic: Cenário 1]]="","",(E2614+1)^(1/252))</f>
        <v/>
      </c>
      <c r="G2614" s="2" t="str">
        <f>IF(Table1[[#This Row],[Column4]]="","",(1+G2613)*(F2614)-1)</f>
        <v/>
      </c>
      <c r="H2614" s="1" t="str">
        <f>IF(Table1[[#This Row],[Column1]]="","",VLOOKUP(A2614,COPOMs!B:H,7)+prêmio_de_risco)</f>
        <v/>
      </c>
      <c r="I2614" s="3" t="str">
        <f>IF(Table1[[#This Row],[Tesouro Selic: Cenário 2]]="","",(H2614+1)^(1/252))</f>
        <v/>
      </c>
      <c r="J2614" s="2" t="str">
        <f>IF(Table1[[#This Row],[Column6]]="","",(1+J2613)*(I2614)-1)</f>
        <v/>
      </c>
      <c r="K2614" s="1" t="str">
        <f>IF(Table1[[#This Row],[Column1]]="","",VLOOKUP(A2614,COPOMs!B:K,10)+prêmio_de_risco)</f>
        <v/>
      </c>
      <c r="L2614" s="3" t="str">
        <f>IF(Table1[[#This Row],[Tesouro Selic: Cenário 3]]="","",(K2614+1)^(1/252))</f>
        <v/>
      </c>
      <c r="M2614" s="2" t="str">
        <f>IF(Table1[[#This Row],[Column8]]="","",(1+M2613)*(L2614)-1)</f>
        <v/>
      </c>
    </row>
    <row r="2615" spans="1:13" x14ac:dyDescent="0.25">
      <c r="A2615" s="15" t="str">
        <f t="shared" si="80"/>
        <v/>
      </c>
      <c r="B2615" s="25" t="str">
        <f t="shared" si="81"/>
        <v/>
      </c>
      <c r="C2615" s="3" t="str">
        <f>IF(Table1[[#This Row],[Tesouro Prefixado]]="","",(B2615+1)^(1/252))</f>
        <v/>
      </c>
      <c r="D2615" s="2" t="str">
        <f>IF(Table1[[#This Row],[Column2]]="","",(1+D2614)*(C2615)-1)</f>
        <v/>
      </c>
      <c r="E2615" s="1" t="str">
        <f>IF(Table1[[#This Row],[Column1]]="","",VLOOKUP(A2615,COPOMs!B:E,4)+prêmio_de_risco)</f>
        <v/>
      </c>
      <c r="F2615" s="3" t="str">
        <f>IF(Table1[[#This Row],[Tesouro Selic: Cenário 1]]="","",(E2615+1)^(1/252))</f>
        <v/>
      </c>
      <c r="G2615" s="2" t="str">
        <f>IF(Table1[[#This Row],[Column4]]="","",(1+G2614)*(F2615)-1)</f>
        <v/>
      </c>
      <c r="H2615" s="1" t="str">
        <f>IF(Table1[[#This Row],[Column1]]="","",VLOOKUP(A2615,COPOMs!B:H,7)+prêmio_de_risco)</f>
        <v/>
      </c>
      <c r="I2615" s="3" t="str">
        <f>IF(Table1[[#This Row],[Tesouro Selic: Cenário 2]]="","",(H2615+1)^(1/252))</f>
        <v/>
      </c>
      <c r="J2615" s="2" t="str">
        <f>IF(Table1[[#This Row],[Column6]]="","",(1+J2614)*(I2615)-1)</f>
        <v/>
      </c>
      <c r="K2615" s="1" t="str">
        <f>IF(Table1[[#This Row],[Column1]]="","",VLOOKUP(A2615,COPOMs!B:K,10)+prêmio_de_risco)</f>
        <v/>
      </c>
      <c r="L2615" s="3" t="str">
        <f>IF(Table1[[#This Row],[Tesouro Selic: Cenário 3]]="","",(K2615+1)^(1/252))</f>
        <v/>
      </c>
      <c r="M2615" s="2" t="str">
        <f>IF(Table1[[#This Row],[Column8]]="","",(1+M2614)*(L2615)-1)</f>
        <v/>
      </c>
    </row>
    <row r="2616" spans="1:13" x14ac:dyDescent="0.25">
      <c r="A2616" s="15" t="str">
        <f t="shared" si="80"/>
        <v/>
      </c>
      <c r="B2616" s="25" t="str">
        <f t="shared" si="81"/>
        <v/>
      </c>
      <c r="C2616" s="3" t="str">
        <f>IF(Table1[[#This Row],[Tesouro Prefixado]]="","",(B2616+1)^(1/252))</f>
        <v/>
      </c>
      <c r="D2616" s="2" t="str">
        <f>IF(Table1[[#This Row],[Column2]]="","",(1+D2615)*(C2616)-1)</f>
        <v/>
      </c>
      <c r="E2616" s="1" t="str">
        <f>IF(Table1[[#This Row],[Column1]]="","",VLOOKUP(A2616,COPOMs!B:E,4)+prêmio_de_risco)</f>
        <v/>
      </c>
      <c r="F2616" s="3" t="str">
        <f>IF(Table1[[#This Row],[Tesouro Selic: Cenário 1]]="","",(E2616+1)^(1/252))</f>
        <v/>
      </c>
      <c r="G2616" s="2" t="str">
        <f>IF(Table1[[#This Row],[Column4]]="","",(1+G2615)*(F2616)-1)</f>
        <v/>
      </c>
      <c r="H2616" s="1" t="str">
        <f>IF(Table1[[#This Row],[Column1]]="","",VLOOKUP(A2616,COPOMs!B:H,7)+prêmio_de_risco)</f>
        <v/>
      </c>
      <c r="I2616" s="3" t="str">
        <f>IF(Table1[[#This Row],[Tesouro Selic: Cenário 2]]="","",(H2616+1)^(1/252))</f>
        <v/>
      </c>
      <c r="J2616" s="2" t="str">
        <f>IF(Table1[[#This Row],[Column6]]="","",(1+J2615)*(I2616)-1)</f>
        <v/>
      </c>
      <c r="K2616" s="1" t="str">
        <f>IF(Table1[[#This Row],[Column1]]="","",VLOOKUP(A2616,COPOMs!B:K,10)+prêmio_de_risco)</f>
        <v/>
      </c>
      <c r="L2616" s="3" t="str">
        <f>IF(Table1[[#This Row],[Tesouro Selic: Cenário 3]]="","",(K2616+1)^(1/252))</f>
        <v/>
      </c>
      <c r="M2616" s="2" t="str">
        <f>IF(Table1[[#This Row],[Column8]]="","",(1+M2615)*(L2616)-1)</f>
        <v/>
      </c>
    </row>
    <row r="2617" spans="1:13" x14ac:dyDescent="0.25">
      <c r="A2617" s="15" t="str">
        <f t="shared" si="80"/>
        <v/>
      </c>
      <c r="B2617" s="25" t="str">
        <f t="shared" si="81"/>
        <v/>
      </c>
      <c r="C2617" s="3" t="str">
        <f>IF(Table1[[#This Row],[Tesouro Prefixado]]="","",(B2617+1)^(1/252))</f>
        <v/>
      </c>
      <c r="D2617" s="2" t="str">
        <f>IF(Table1[[#This Row],[Column2]]="","",(1+D2616)*(C2617)-1)</f>
        <v/>
      </c>
      <c r="E2617" s="1" t="str">
        <f>IF(Table1[[#This Row],[Column1]]="","",VLOOKUP(A2617,COPOMs!B:E,4)+prêmio_de_risco)</f>
        <v/>
      </c>
      <c r="F2617" s="3" t="str">
        <f>IF(Table1[[#This Row],[Tesouro Selic: Cenário 1]]="","",(E2617+1)^(1/252))</f>
        <v/>
      </c>
      <c r="G2617" s="2" t="str">
        <f>IF(Table1[[#This Row],[Column4]]="","",(1+G2616)*(F2617)-1)</f>
        <v/>
      </c>
      <c r="H2617" s="1" t="str">
        <f>IF(Table1[[#This Row],[Column1]]="","",VLOOKUP(A2617,COPOMs!B:H,7)+prêmio_de_risco)</f>
        <v/>
      </c>
      <c r="I2617" s="3" t="str">
        <f>IF(Table1[[#This Row],[Tesouro Selic: Cenário 2]]="","",(H2617+1)^(1/252))</f>
        <v/>
      </c>
      <c r="J2617" s="2" t="str">
        <f>IF(Table1[[#This Row],[Column6]]="","",(1+J2616)*(I2617)-1)</f>
        <v/>
      </c>
      <c r="K2617" s="1" t="str">
        <f>IF(Table1[[#This Row],[Column1]]="","",VLOOKUP(A2617,COPOMs!B:K,10)+prêmio_de_risco)</f>
        <v/>
      </c>
      <c r="L2617" s="3" t="str">
        <f>IF(Table1[[#This Row],[Tesouro Selic: Cenário 3]]="","",(K2617+1)^(1/252))</f>
        <v/>
      </c>
      <c r="M2617" s="2" t="str">
        <f>IF(Table1[[#This Row],[Column8]]="","",(1+M2616)*(L2617)-1)</f>
        <v/>
      </c>
    </row>
    <row r="2618" spans="1:13" x14ac:dyDescent="0.25">
      <c r="A2618" s="15" t="str">
        <f t="shared" si="80"/>
        <v/>
      </c>
      <c r="B2618" s="25" t="str">
        <f t="shared" si="81"/>
        <v/>
      </c>
      <c r="C2618" s="3" t="str">
        <f>IF(Table1[[#This Row],[Tesouro Prefixado]]="","",(B2618+1)^(1/252))</f>
        <v/>
      </c>
      <c r="D2618" s="2" t="str">
        <f>IF(Table1[[#This Row],[Column2]]="","",(1+D2617)*(C2618)-1)</f>
        <v/>
      </c>
      <c r="E2618" s="1" t="str">
        <f>IF(Table1[[#This Row],[Column1]]="","",VLOOKUP(A2618,COPOMs!B:E,4)+prêmio_de_risco)</f>
        <v/>
      </c>
      <c r="F2618" s="3" t="str">
        <f>IF(Table1[[#This Row],[Tesouro Selic: Cenário 1]]="","",(E2618+1)^(1/252))</f>
        <v/>
      </c>
      <c r="G2618" s="2" t="str">
        <f>IF(Table1[[#This Row],[Column4]]="","",(1+G2617)*(F2618)-1)</f>
        <v/>
      </c>
      <c r="H2618" s="1" t="str">
        <f>IF(Table1[[#This Row],[Column1]]="","",VLOOKUP(A2618,COPOMs!B:H,7)+prêmio_de_risco)</f>
        <v/>
      </c>
      <c r="I2618" s="3" t="str">
        <f>IF(Table1[[#This Row],[Tesouro Selic: Cenário 2]]="","",(H2618+1)^(1/252))</f>
        <v/>
      </c>
      <c r="J2618" s="2" t="str">
        <f>IF(Table1[[#This Row],[Column6]]="","",(1+J2617)*(I2618)-1)</f>
        <v/>
      </c>
      <c r="K2618" s="1" t="str">
        <f>IF(Table1[[#This Row],[Column1]]="","",VLOOKUP(A2618,COPOMs!B:K,10)+prêmio_de_risco)</f>
        <v/>
      </c>
      <c r="L2618" s="3" t="str">
        <f>IF(Table1[[#This Row],[Tesouro Selic: Cenário 3]]="","",(K2618+1)^(1/252))</f>
        <v/>
      </c>
      <c r="M2618" s="2" t="str">
        <f>IF(Table1[[#This Row],[Column8]]="","",(1+M2617)*(L2618)-1)</f>
        <v/>
      </c>
    </row>
    <row r="2619" spans="1:13" x14ac:dyDescent="0.25">
      <c r="A2619" s="15" t="str">
        <f t="shared" si="80"/>
        <v/>
      </c>
      <c r="B2619" s="25" t="str">
        <f t="shared" si="81"/>
        <v/>
      </c>
      <c r="C2619" s="3" t="str">
        <f>IF(Table1[[#This Row],[Tesouro Prefixado]]="","",(B2619+1)^(1/252))</f>
        <v/>
      </c>
      <c r="D2619" s="2" t="str">
        <f>IF(Table1[[#This Row],[Column2]]="","",(1+D2618)*(C2619)-1)</f>
        <v/>
      </c>
      <c r="E2619" s="1" t="str">
        <f>IF(Table1[[#This Row],[Column1]]="","",VLOOKUP(A2619,COPOMs!B:E,4)+prêmio_de_risco)</f>
        <v/>
      </c>
      <c r="F2619" s="3" t="str">
        <f>IF(Table1[[#This Row],[Tesouro Selic: Cenário 1]]="","",(E2619+1)^(1/252))</f>
        <v/>
      </c>
      <c r="G2619" s="2" t="str">
        <f>IF(Table1[[#This Row],[Column4]]="","",(1+G2618)*(F2619)-1)</f>
        <v/>
      </c>
      <c r="H2619" s="1" t="str">
        <f>IF(Table1[[#This Row],[Column1]]="","",VLOOKUP(A2619,COPOMs!B:H,7)+prêmio_de_risco)</f>
        <v/>
      </c>
      <c r="I2619" s="3" t="str">
        <f>IF(Table1[[#This Row],[Tesouro Selic: Cenário 2]]="","",(H2619+1)^(1/252))</f>
        <v/>
      </c>
      <c r="J2619" s="2" t="str">
        <f>IF(Table1[[#This Row],[Column6]]="","",(1+J2618)*(I2619)-1)</f>
        <v/>
      </c>
      <c r="K2619" s="1" t="str">
        <f>IF(Table1[[#This Row],[Column1]]="","",VLOOKUP(A2619,COPOMs!B:K,10)+prêmio_de_risco)</f>
        <v/>
      </c>
      <c r="L2619" s="3" t="str">
        <f>IF(Table1[[#This Row],[Tesouro Selic: Cenário 3]]="","",(K2619+1)^(1/252))</f>
        <v/>
      </c>
      <c r="M2619" s="2" t="str">
        <f>IF(Table1[[#This Row],[Column8]]="","",(1+M2618)*(L2619)-1)</f>
        <v/>
      </c>
    </row>
    <row r="2620" spans="1:13" x14ac:dyDescent="0.25">
      <c r="A2620" s="15" t="str">
        <f t="shared" si="80"/>
        <v/>
      </c>
      <c r="B2620" s="25" t="str">
        <f t="shared" si="81"/>
        <v/>
      </c>
      <c r="C2620" s="3" t="str">
        <f>IF(Table1[[#This Row],[Tesouro Prefixado]]="","",(B2620+1)^(1/252))</f>
        <v/>
      </c>
      <c r="D2620" s="2" t="str">
        <f>IF(Table1[[#This Row],[Column2]]="","",(1+D2619)*(C2620)-1)</f>
        <v/>
      </c>
      <c r="E2620" s="1" t="str">
        <f>IF(Table1[[#This Row],[Column1]]="","",VLOOKUP(A2620,COPOMs!B:E,4)+prêmio_de_risco)</f>
        <v/>
      </c>
      <c r="F2620" s="3" t="str">
        <f>IF(Table1[[#This Row],[Tesouro Selic: Cenário 1]]="","",(E2620+1)^(1/252))</f>
        <v/>
      </c>
      <c r="G2620" s="2" t="str">
        <f>IF(Table1[[#This Row],[Column4]]="","",(1+G2619)*(F2620)-1)</f>
        <v/>
      </c>
      <c r="H2620" s="1" t="str">
        <f>IF(Table1[[#This Row],[Column1]]="","",VLOOKUP(A2620,COPOMs!B:H,7)+prêmio_de_risco)</f>
        <v/>
      </c>
      <c r="I2620" s="3" t="str">
        <f>IF(Table1[[#This Row],[Tesouro Selic: Cenário 2]]="","",(H2620+1)^(1/252))</f>
        <v/>
      </c>
      <c r="J2620" s="2" t="str">
        <f>IF(Table1[[#This Row],[Column6]]="","",(1+J2619)*(I2620)-1)</f>
        <v/>
      </c>
      <c r="K2620" s="1" t="str">
        <f>IF(Table1[[#This Row],[Column1]]="","",VLOOKUP(A2620,COPOMs!B:K,10)+prêmio_de_risco)</f>
        <v/>
      </c>
      <c r="L2620" s="3" t="str">
        <f>IF(Table1[[#This Row],[Tesouro Selic: Cenário 3]]="","",(K2620+1)^(1/252))</f>
        <v/>
      </c>
      <c r="M2620" s="2" t="str">
        <f>IF(Table1[[#This Row],[Column8]]="","",(1+M2619)*(L2620)-1)</f>
        <v/>
      </c>
    </row>
    <row r="2621" spans="1:13" x14ac:dyDescent="0.25">
      <c r="A2621" s="15" t="str">
        <f t="shared" si="80"/>
        <v/>
      </c>
      <c r="B2621" s="25" t="str">
        <f t="shared" si="81"/>
        <v/>
      </c>
      <c r="C2621" s="3" t="str">
        <f>IF(Table1[[#This Row],[Tesouro Prefixado]]="","",(B2621+1)^(1/252))</f>
        <v/>
      </c>
      <c r="D2621" s="2" t="str">
        <f>IF(Table1[[#This Row],[Column2]]="","",(1+D2620)*(C2621)-1)</f>
        <v/>
      </c>
      <c r="E2621" s="1" t="str">
        <f>IF(Table1[[#This Row],[Column1]]="","",VLOOKUP(A2621,COPOMs!B:E,4)+prêmio_de_risco)</f>
        <v/>
      </c>
      <c r="F2621" s="3" t="str">
        <f>IF(Table1[[#This Row],[Tesouro Selic: Cenário 1]]="","",(E2621+1)^(1/252))</f>
        <v/>
      </c>
      <c r="G2621" s="2" t="str">
        <f>IF(Table1[[#This Row],[Column4]]="","",(1+G2620)*(F2621)-1)</f>
        <v/>
      </c>
      <c r="H2621" s="1" t="str">
        <f>IF(Table1[[#This Row],[Column1]]="","",VLOOKUP(A2621,COPOMs!B:H,7)+prêmio_de_risco)</f>
        <v/>
      </c>
      <c r="I2621" s="3" t="str">
        <f>IF(Table1[[#This Row],[Tesouro Selic: Cenário 2]]="","",(H2621+1)^(1/252))</f>
        <v/>
      </c>
      <c r="J2621" s="2" t="str">
        <f>IF(Table1[[#This Row],[Column6]]="","",(1+J2620)*(I2621)-1)</f>
        <v/>
      </c>
      <c r="K2621" s="1" t="str">
        <f>IF(Table1[[#This Row],[Column1]]="","",VLOOKUP(A2621,COPOMs!B:K,10)+prêmio_de_risco)</f>
        <v/>
      </c>
      <c r="L2621" s="3" t="str">
        <f>IF(Table1[[#This Row],[Tesouro Selic: Cenário 3]]="","",(K2621+1)^(1/252))</f>
        <v/>
      </c>
      <c r="M2621" s="2" t="str">
        <f>IF(Table1[[#This Row],[Column8]]="","",(1+M2620)*(L2621)-1)</f>
        <v/>
      </c>
    </row>
    <row r="2622" spans="1:13" x14ac:dyDescent="0.25">
      <c r="A2622" s="15" t="str">
        <f t="shared" si="80"/>
        <v/>
      </c>
      <c r="B2622" s="25" t="str">
        <f t="shared" si="81"/>
        <v/>
      </c>
      <c r="C2622" s="3" t="str">
        <f>IF(Table1[[#This Row],[Tesouro Prefixado]]="","",(B2622+1)^(1/252))</f>
        <v/>
      </c>
      <c r="D2622" s="2" t="str">
        <f>IF(Table1[[#This Row],[Column2]]="","",(1+D2621)*(C2622)-1)</f>
        <v/>
      </c>
      <c r="E2622" s="1" t="str">
        <f>IF(Table1[[#This Row],[Column1]]="","",VLOOKUP(A2622,COPOMs!B:E,4)+prêmio_de_risco)</f>
        <v/>
      </c>
      <c r="F2622" s="3" t="str">
        <f>IF(Table1[[#This Row],[Tesouro Selic: Cenário 1]]="","",(E2622+1)^(1/252))</f>
        <v/>
      </c>
      <c r="G2622" s="2" t="str">
        <f>IF(Table1[[#This Row],[Column4]]="","",(1+G2621)*(F2622)-1)</f>
        <v/>
      </c>
      <c r="H2622" s="1" t="str">
        <f>IF(Table1[[#This Row],[Column1]]="","",VLOOKUP(A2622,COPOMs!B:H,7)+prêmio_de_risco)</f>
        <v/>
      </c>
      <c r="I2622" s="3" t="str">
        <f>IF(Table1[[#This Row],[Tesouro Selic: Cenário 2]]="","",(H2622+1)^(1/252))</f>
        <v/>
      </c>
      <c r="J2622" s="2" t="str">
        <f>IF(Table1[[#This Row],[Column6]]="","",(1+J2621)*(I2622)-1)</f>
        <v/>
      </c>
      <c r="K2622" s="1" t="str">
        <f>IF(Table1[[#This Row],[Column1]]="","",VLOOKUP(A2622,COPOMs!B:K,10)+prêmio_de_risco)</f>
        <v/>
      </c>
      <c r="L2622" s="3" t="str">
        <f>IF(Table1[[#This Row],[Tesouro Selic: Cenário 3]]="","",(K2622+1)^(1/252))</f>
        <v/>
      </c>
      <c r="M2622" s="2" t="str">
        <f>IF(Table1[[#This Row],[Column8]]="","",(1+M2621)*(L2622)-1)</f>
        <v/>
      </c>
    </row>
    <row r="2623" spans="1:13" x14ac:dyDescent="0.25">
      <c r="A2623" s="15" t="str">
        <f t="shared" si="80"/>
        <v/>
      </c>
      <c r="B2623" s="25" t="str">
        <f t="shared" si="81"/>
        <v/>
      </c>
      <c r="C2623" s="3" t="str">
        <f>IF(Table1[[#This Row],[Tesouro Prefixado]]="","",(B2623+1)^(1/252))</f>
        <v/>
      </c>
      <c r="D2623" s="2" t="str">
        <f>IF(Table1[[#This Row],[Column2]]="","",(1+D2622)*(C2623)-1)</f>
        <v/>
      </c>
      <c r="E2623" s="1" t="str">
        <f>IF(Table1[[#This Row],[Column1]]="","",VLOOKUP(A2623,COPOMs!B:E,4)+prêmio_de_risco)</f>
        <v/>
      </c>
      <c r="F2623" s="3" t="str">
        <f>IF(Table1[[#This Row],[Tesouro Selic: Cenário 1]]="","",(E2623+1)^(1/252))</f>
        <v/>
      </c>
      <c r="G2623" s="2" t="str">
        <f>IF(Table1[[#This Row],[Column4]]="","",(1+G2622)*(F2623)-1)</f>
        <v/>
      </c>
      <c r="H2623" s="1" t="str">
        <f>IF(Table1[[#This Row],[Column1]]="","",VLOOKUP(A2623,COPOMs!B:H,7)+prêmio_de_risco)</f>
        <v/>
      </c>
      <c r="I2623" s="3" t="str">
        <f>IF(Table1[[#This Row],[Tesouro Selic: Cenário 2]]="","",(H2623+1)^(1/252))</f>
        <v/>
      </c>
      <c r="J2623" s="2" t="str">
        <f>IF(Table1[[#This Row],[Column6]]="","",(1+J2622)*(I2623)-1)</f>
        <v/>
      </c>
      <c r="K2623" s="1" t="str">
        <f>IF(Table1[[#This Row],[Column1]]="","",VLOOKUP(A2623,COPOMs!B:K,10)+prêmio_de_risco)</f>
        <v/>
      </c>
      <c r="L2623" s="3" t="str">
        <f>IF(Table1[[#This Row],[Tesouro Selic: Cenário 3]]="","",(K2623+1)^(1/252))</f>
        <v/>
      </c>
      <c r="M2623" s="2" t="str">
        <f>IF(Table1[[#This Row],[Column8]]="","",(1+M2622)*(L2623)-1)</f>
        <v/>
      </c>
    </row>
    <row r="2624" spans="1:13" x14ac:dyDescent="0.25">
      <c r="A2624" s="15" t="str">
        <f t="shared" si="80"/>
        <v/>
      </c>
      <c r="B2624" s="25" t="str">
        <f t="shared" si="81"/>
        <v/>
      </c>
      <c r="C2624" s="3" t="str">
        <f>IF(Table1[[#This Row],[Tesouro Prefixado]]="","",(B2624+1)^(1/252))</f>
        <v/>
      </c>
      <c r="D2624" s="2" t="str">
        <f>IF(Table1[[#This Row],[Column2]]="","",(1+D2623)*(C2624)-1)</f>
        <v/>
      </c>
      <c r="E2624" s="1" t="str">
        <f>IF(Table1[[#This Row],[Column1]]="","",VLOOKUP(A2624,COPOMs!B:E,4)+prêmio_de_risco)</f>
        <v/>
      </c>
      <c r="F2624" s="3" t="str">
        <f>IF(Table1[[#This Row],[Tesouro Selic: Cenário 1]]="","",(E2624+1)^(1/252))</f>
        <v/>
      </c>
      <c r="G2624" s="2" t="str">
        <f>IF(Table1[[#This Row],[Column4]]="","",(1+G2623)*(F2624)-1)</f>
        <v/>
      </c>
      <c r="H2624" s="1" t="str">
        <f>IF(Table1[[#This Row],[Column1]]="","",VLOOKUP(A2624,COPOMs!B:H,7)+prêmio_de_risco)</f>
        <v/>
      </c>
      <c r="I2624" s="3" t="str">
        <f>IF(Table1[[#This Row],[Tesouro Selic: Cenário 2]]="","",(H2624+1)^(1/252))</f>
        <v/>
      </c>
      <c r="J2624" s="2" t="str">
        <f>IF(Table1[[#This Row],[Column6]]="","",(1+J2623)*(I2624)-1)</f>
        <v/>
      </c>
      <c r="K2624" s="1" t="str">
        <f>IF(Table1[[#This Row],[Column1]]="","",VLOOKUP(A2624,COPOMs!B:K,10)+prêmio_de_risco)</f>
        <v/>
      </c>
      <c r="L2624" s="3" t="str">
        <f>IF(Table1[[#This Row],[Tesouro Selic: Cenário 3]]="","",(K2624+1)^(1/252))</f>
        <v/>
      </c>
      <c r="M2624" s="2" t="str">
        <f>IF(Table1[[#This Row],[Column8]]="","",(1+M2623)*(L2624)-1)</f>
        <v/>
      </c>
    </row>
    <row r="2625" spans="1:13" x14ac:dyDescent="0.25">
      <c r="A2625" s="15" t="str">
        <f t="shared" si="80"/>
        <v/>
      </c>
      <c r="B2625" s="25" t="str">
        <f t="shared" si="81"/>
        <v/>
      </c>
      <c r="C2625" s="3" t="str">
        <f>IF(Table1[[#This Row],[Tesouro Prefixado]]="","",(B2625+1)^(1/252))</f>
        <v/>
      </c>
      <c r="D2625" s="2" t="str">
        <f>IF(Table1[[#This Row],[Column2]]="","",(1+D2624)*(C2625)-1)</f>
        <v/>
      </c>
      <c r="E2625" s="1" t="str">
        <f>IF(Table1[[#This Row],[Column1]]="","",VLOOKUP(A2625,COPOMs!B:E,4)+prêmio_de_risco)</f>
        <v/>
      </c>
      <c r="F2625" s="3" t="str">
        <f>IF(Table1[[#This Row],[Tesouro Selic: Cenário 1]]="","",(E2625+1)^(1/252))</f>
        <v/>
      </c>
      <c r="G2625" s="2" t="str">
        <f>IF(Table1[[#This Row],[Column4]]="","",(1+G2624)*(F2625)-1)</f>
        <v/>
      </c>
      <c r="H2625" s="1" t="str">
        <f>IF(Table1[[#This Row],[Column1]]="","",VLOOKUP(A2625,COPOMs!B:H,7)+prêmio_de_risco)</f>
        <v/>
      </c>
      <c r="I2625" s="3" t="str">
        <f>IF(Table1[[#This Row],[Tesouro Selic: Cenário 2]]="","",(H2625+1)^(1/252))</f>
        <v/>
      </c>
      <c r="J2625" s="2" t="str">
        <f>IF(Table1[[#This Row],[Column6]]="","",(1+J2624)*(I2625)-1)</f>
        <v/>
      </c>
      <c r="K2625" s="1" t="str">
        <f>IF(Table1[[#This Row],[Column1]]="","",VLOOKUP(A2625,COPOMs!B:K,10)+prêmio_de_risco)</f>
        <v/>
      </c>
      <c r="L2625" s="3" t="str">
        <f>IF(Table1[[#This Row],[Tesouro Selic: Cenário 3]]="","",(K2625+1)^(1/252))</f>
        <v/>
      </c>
      <c r="M2625" s="2" t="str">
        <f>IF(Table1[[#This Row],[Column8]]="","",(1+M2624)*(L2625)-1)</f>
        <v/>
      </c>
    </row>
    <row r="2626" spans="1:13" x14ac:dyDescent="0.25">
      <c r="A2626" s="15" t="str">
        <f t="shared" si="80"/>
        <v/>
      </c>
      <c r="B2626" s="25" t="str">
        <f t="shared" si="81"/>
        <v/>
      </c>
      <c r="C2626" s="3" t="str">
        <f>IF(Table1[[#This Row],[Tesouro Prefixado]]="","",(B2626+1)^(1/252))</f>
        <v/>
      </c>
      <c r="D2626" s="2" t="str">
        <f>IF(Table1[[#This Row],[Column2]]="","",(1+D2625)*(C2626)-1)</f>
        <v/>
      </c>
      <c r="E2626" s="1" t="str">
        <f>IF(Table1[[#This Row],[Column1]]="","",VLOOKUP(A2626,COPOMs!B:E,4)+prêmio_de_risco)</f>
        <v/>
      </c>
      <c r="F2626" s="3" t="str">
        <f>IF(Table1[[#This Row],[Tesouro Selic: Cenário 1]]="","",(E2626+1)^(1/252))</f>
        <v/>
      </c>
      <c r="G2626" s="2" t="str">
        <f>IF(Table1[[#This Row],[Column4]]="","",(1+G2625)*(F2626)-1)</f>
        <v/>
      </c>
      <c r="H2626" s="1" t="str">
        <f>IF(Table1[[#This Row],[Column1]]="","",VLOOKUP(A2626,COPOMs!B:H,7)+prêmio_de_risco)</f>
        <v/>
      </c>
      <c r="I2626" s="3" t="str">
        <f>IF(Table1[[#This Row],[Tesouro Selic: Cenário 2]]="","",(H2626+1)^(1/252))</f>
        <v/>
      </c>
      <c r="J2626" s="2" t="str">
        <f>IF(Table1[[#This Row],[Column6]]="","",(1+J2625)*(I2626)-1)</f>
        <v/>
      </c>
      <c r="K2626" s="1" t="str">
        <f>IF(Table1[[#This Row],[Column1]]="","",VLOOKUP(A2626,COPOMs!B:K,10)+prêmio_de_risco)</f>
        <v/>
      </c>
      <c r="L2626" s="3" t="str">
        <f>IF(Table1[[#This Row],[Tesouro Selic: Cenário 3]]="","",(K2626+1)^(1/252))</f>
        <v/>
      </c>
      <c r="M2626" s="2" t="str">
        <f>IF(Table1[[#This Row],[Column8]]="","",(1+M2625)*(L2626)-1)</f>
        <v/>
      </c>
    </row>
    <row r="2627" spans="1:13" x14ac:dyDescent="0.25">
      <c r="A2627" s="15" t="str">
        <f t="shared" ref="A2627:A2690" si="82">IFERROR(IF(WORKDAY(A2626,1,feriados)&lt;=vencimento,WORKDAY(A2626,1,feriados),""),"")</f>
        <v/>
      </c>
      <c r="B2627" s="25" t="str">
        <f t="shared" ref="B2627:B2690" si="83">IF(A2627="","",taxa_pré)</f>
        <v/>
      </c>
      <c r="C2627" s="3" t="str">
        <f>IF(Table1[[#This Row],[Tesouro Prefixado]]="","",(B2627+1)^(1/252))</f>
        <v/>
      </c>
      <c r="D2627" s="2" t="str">
        <f>IF(Table1[[#This Row],[Column2]]="","",(1+D2626)*(C2627)-1)</f>
        <v/>
      </c>
      <c r="E2627" s="1" t="str">
        <f>IF(Table1[[#This Row],[Column1]]="","",VLOOKUP(A2627,COPOMs!B:E,4)+prêmio_de_risco)</f>
        <v/>
      </c>
      <c r="F2627" s="3" t="str">
        <f>IF(Table1[[#This Row],[Tesouro Selic: Cenário 1]]="","",(E2627+1)^(1/252))</f>
        <v/>
      </c>
      <c r="G2627" s="2" t="str">
        <f>IF(Table1[[#This Row],[Column4]]="","",(1+G2626)*(F2627)-1)</f>
        <v/>
      </c>
      <c r="H2627" s="1" t="str">
        <f>IF(Table1[[#This Row],[Column1]]="","",VLOOKUP(A2627,COPOMs!B:H,7)+prêmio_de_risco)</f>
        <v/>
      </c>
      <c r="I2627" s="3" t="str">
        <f>IF(Table1[[#This Row],[Tesouro Selic: Cenário 2]]="","",(H2627+1)^(1/252))</f>
        <v/>
      </c>
      <c r="J2627" s="2" t="str">
        <f>IF(Table1[[#This Row],[Column6]]="","",(1+J2626)*(I2627)-1)</f>
        <v/>
      </c>
      <c r="K2627" s="1" t="str">
        <f>IF(Table1[[#This Row],[Column1]]="","",VLOOKUP(A2627,COPOMs!B:K,10)+prêmio_de_risco)</f>
        <v/>
      </c>
      <c r="L2627" s="3" t="str">
        <f>IF(Table1[[#This Row],[Tesouro Selic: Cenário 3]]="","",(K2627+1)^(1/252))</f>
        <v/>
      </c>
      <c r="M2627" s="2" t="str">
        <f>IF(Table1[[#This Row],[Column8]]="","",(1+M2626)*(L2627)-1)</f>
        <v/>
      </c>
    </row>
    <row r="2628" spans="1:13" x14ac:dyDescent="0.25">
      <c r="A2628" s="15" t="str">
        <f t="shared" si="82"/>
        <v/>
      </c>
      <c r="B2628" s="25" t="str">
        <f t="shared" si="83"/>
        <v/>
      </c>
      <c r="C2628" s="3" t="str">
        <f>IF(Table1[[#This Row],[Tesouro Prefixado]]="","",(B2628+1)^(1/252))</f>
        <v/>
      </c>
      <c r="D2628" s="2" t="str">
        <f>IF(Table1[[#This Row],[Column2]]="","",(1+D2627)*(C2628)-1)</f>
        <v/>
      </c>
      <c r="E2628" s="1" t="str">
        <f>IF(Table1[[#This Row],[Column1]]="","",VLOOKUP(A2628,COPOMs!B:E,4)+prêmio_de_risco)</f>
        <v/>
      </c>
      <c r="F2628" s="3" t="str">
        <f>IF(Table1[[#This Row],[Tesouro Selic: Cenário 1]]="","",(E2628+1)^(1/252))</f>
        <v/>
      </c>
      <c r="G2628" s="2" t="str">
        <f>IF(Table1[[#This Row],[Column4]]="","",(1+G2627)*(F2628)-1)</f>
        <v/>
      </c>
      <c r="H2628" s="1" t="str">
        <f>IF(Table1[[#This Row],[Column1]]="","",VLOOKUP(A2628,COPOMs!B:H,7)+prêmio_de_risco)</f>
        <v/>
      </c>
      <c r="I2628" s="3" t="str">
        <f>IF(Table1[[#This Row],[Tesouro Selic: Cenário 2]]="","",(H2628+1)^(1/252))</f>
        <v/>
      </c>
      <c r="J2628" s="2" t="str">
        <f>IF(Table1[[#This Row],[Column6]]="","",(1+J2627)*(I2628)-1)</f>
        <v/>
      </c>
      <c r="K2628" s="1" t="str">
        <f>IF(Table1[[#This Row],[Column1]]="","",VLOOKUP(A2628,COPOMs!B:K,10)+prêmio_de_risco)</f>
        <v/>
      </c>
      <c r="L2628" s="3" t="str">
        <f>IF(Table1[[#This Row],[Tesouro Selic: Cenário 3]]="","",(K2628+1)^(1/252))</f>
        <v/>
      </c>
      <c r="M2628" s="2" t="str">
        <f>IF(Table1[[#This Row],[Column8]]="","",(1+M2627)*(L2628)-1)</f>
        <v/>
      </c>
    </row>
    <row r="2629" spans="1:13" x14ac:dyDescent="0.25">
      <c r="A2629" s="15" t="str">
        <f t="shared" si="82"/>
        <v/>
      </c>
      <c r="B2629" s="25" t="str">
        <f t="shared" si="83"/>
        <v/>
      </c>
      <c r="C2629" s="3" t="str">
        <f>IF(Table1[[#This Row],[Tesouro Prefixado]]="","",(B2629+1)^(1/252))</f>
        <v/>
      </c>
      <c r="D2629" s="2" t="str">
        <f>IF(Table1[[#This Row],[Column2]]="","",(1+D2628)*(C2629)-1)</f>
        <v/>
      </c>
      <c r="E2629" s="1" t="str">
        <f>IF(Table1[[#This Row],[Column1]]="","",VLOOKUP(A2629,COPOMs!B:E,4)+prêmio_de_risco)</f>
        <v/>
      </c>
      <c r="F2629" s="3" t="str">
        <f>IF(Table1[[#This Row],[Tesouro Selic: Cenário 1]]="","",(E2629+1)^(1/252))</f>
        <v/>
      </c>
      <c r="G2629" s="2" t="str">
        <f>IF(Table1[[#This Row],[Column4]]="","",(1+G2628)*(F2629)-1)</f>
        <v/>
      </c>
      <c r="H2629" s="1" t="str">
        <f>IF(Table1[[#This Row],[Column1]]="","",VLOOKUP(A2629,COPOMs!B:H,7)+prêmio_de_risco)</f>
        <v/>
      </c>
      <c r="I2629" s="3" t="str">
        <f>IF(Table1[[#This Row],[Tesouro Selic: Cenário 2]]="","",(H2629+1)^(1/252))</f>
        <v/>
      </c>
      <c r="J2629" s="2" t="str">
        <f>IF(Table1[[#This Row],[Column6]]="","",(1+J2628)*(I2629)-1)</f>
        <v/>
      </c>
      <c r="K2629" s="1" t="str">
        <f>IF(Table1[[#This Row],[Column1]]="","",VLOOKUP(A2629,COPOMs!B:K,10)+prêmio_de_risco)</f>
        <v/>
      </c>
      <c r="L2629" s="3" t="str">
        <f>IF(Table1[[#This Row],[Tesouro Selic: Cenário 3]]="","",(K2629+1)^(1/252))</f>
        <v/>
      </c>
      <c r="M2629" s="2" t="str">
        <f>IF(Table1[[#This Row],[Column8]]="","",(1+M2628)*(L2629)-1)</f>
        <v/>
      </c>
    </row>
    <row r="2630" spans="1:13" x14ac:dyDescent="0.25">
      <c r="A2630" s="15" t="str">
        <f t="shared" si="82"/>
        <v/>
      </c>
      <c r="B2630" s="25" t="str">
        <f t="shared" si="83"/>
        <v/>
      </c>
      <c r="C2630" s="3" t="str">
        <f>IF(Table1[[#This Row],[Tesouro Prefixado]]="","",(B2630+1)^(1/252))</f>
        <v/>
      </c>
      <c r="D2630" s="2" t="str">
        <f>IF(Table1[[#This Row],[Column2]]="","",(1+D2629)*(C2630)-1)</f>
        <v/>
      </c>
      <c r="E2630" s="1" t="str">
        <f>IF(Table1[[#This Row],[Column1]]="","",VLOOKUP(A2630,COPOMs!B:E,4)+prêmio_de_risco)</f>
        <v/>
      </c>
      <c r="F2630" s="3" t="str">
        <f>IF(Table1[[#This Row],[Tesouro Selic: Cenário 1]]="","",(E2630+1)^(1/252))</f>
        <v/>
      </c>
      <c r="G2630" s="2" t="str">
        <f>IF(Table1[[#This Row],[Column4]]="","",(1+G2629)*(F2630)-1)</f>
        <v/>
      </c>
      <c r="H2630" s="1" t="str">
        <f>IF(Table1[[#This Row],[Column1]]="","",VLOOKUP(A2630,COPOMs!B:H,7)+prêmio_de_risco)</f>
        <v/>
      </c>
      <c r="I2630" s="3" t="str">
        <f>IF(Table1[[#This Row],[Tesouro Selic: Cenário 2]]="","",(H2630+1)^(1/252))</f>
        <v/>
      </c>
      <c r="J2630" s="2" t="str">
        <f>IF(Table1[[#This Row],[Column6]]="","",(1+J2629)*(I2630)-1)</f>
        <v/>
      </c>
      <c r="K2630" s="1" t="str">
        <f>IF(Table1[[#This Row],[Column1]]="","",VLOOKUP(A2630,COPOMs!B:K,10)+prêmio_de_risco)</f>
        <v/>
      </c>
      <c r="L2630" s="3" t="str">
        <f>IF(Table1[[#This Row],[Tesouro Selic: Cenário 3]]="","",(K2630+1)^(1/252))</f>
        <v/>
      </c>
      <c r="M2630" s="2" t="str">
        <f>IF(Table1[[#This Row],[Column8]]="","",(1+M2629)*(L2630)-1)</f>
        <v/>
      </c>
    </row>
    <row r="2631" spans="1:13" x14ac:dyDescent="0.25">
      <c r="A2631" s="15" t="str">
        <f t="shared" si="82"/>
        <v/>
      </c>
      <c r="B2631" s="25" t="str">
        <f t="shared" si="83"/>
        <v/>
      </c>
      <c r="C2631" s="3" t="str">
        <f>IF(Table1[[#This Row],[Tesouro Prefixado]]="","",(B2631+1)^(1/252))</f>
        <v/>
      </c>
      <c r="D2631" s="2" t="str">
        <f>IF(Table1[[#This Row],[Column2]]="","",(1+D2630)*(C2631)-1)</f>
        <v/>
      </c>
      <c r="E2631" s="1" t="str">
        <f>IF(Table1[[#This Row],[Column1]]="","",VLOOKUP(A2631,COPOMs!B:E,4)+prêmio_de_risco)</f>
        <v/>
      </c>
      <c r="F2631" s="3" t="str">
        <f>IF(Table1[[#This Row],[Tesouro Selic: Cenário 1]]="","",(E2631+1)^(1/252))</f>
        <v/>
      </c>
      <c r="G2631" s="2" t="str">
        <f>IF(Table1[[#This Row],[Column4]]="","",(1+G2630)*(F2631)-1)</f>
        <v/>
      </c>
      <c r="H2631" s="1" t="str">
        <f>IF(Table1[[#This Row],[Column1]]="","",VLOOKUP(A2631,COPOMs!B:H,7)+prêmio_de_risco)</f>
        <v/>
      </c>
      <c r="I2631" s="3" t="str">
        <f>IF(Table1[[#This Row],[Tesouro Selic: Cenário 2]]="","",(H2631+1)^(1/252))</f>
        <v/>
      </c>
      <c r="J2631" s="2" t="str">
        <f>IF(Table1[[#This Row],[Column6]]="","",(1+J2630)*(I2631)-1)</f>
        <v/>
      </c>
      <c r="K2631" s="1" t="str">
        <f>IF(Table1[[#This Row],[Column1]]="","",VLOOKUP(A2631,COPOMs!B:K,10)+prêmio_de_risco)</f>
        <v/>
      </c>
      <c r="L2631" s="3" t="str">
        <f>IF(Table1[[#This Row],[Tesouro Selic: Cenário 3]]="","",(K2631+1)^(1/252))</f>
        <v/>
      </c>
      <c r="M2631" s="2" t="str">
        <f>IF(Table1[[#This Row],[Column8]]="","",(1+M2630)*(L2631)-1)</f>
        <v/>
      </c>
    </row>
    <row r="2632" spans="1:13" x14ac:dyDescent="0.25">
      <c r="A2632" s="15" t="str">
        <f t="shared" si="82"/>
        <v/>
      </c>
      <c r="B2632" s="25" t="str">
        <f t="shared" si="83"/>
        <v/>
      </c>
      <c r="C2632" s="3" t="str">
        <f>IF(Table1[[#This Row],[Tesouro Prefixado]]="","",(B2632+1)^(1/252))</f>
        <v/>
      </c>
      <c r="D2632" s="2" t="str">
        <f>IF(Table1[[#This Row],[Column2]]="","",(1+D2631)*(C2632)-1)</f>
        <v/>
      </c>
      <c r="E2632" s="1" t="str">
        <f>IF(Table1[[#This Row],[Column1]]="","",VLOOKUP(A2632,COPOMs!B:E,4)+prêmio_de_risco)</f>
        <v/>
      </c>
      <c r="F2632" s="3" t="str">
        <f>IF(Table1[[#This Row],[Tesouro Selic: Cenário 1]]="","",(E2632+1)^(1/252))</f>
        <v/>
      </c>
      <c r="G2632" s="2" t="str">
        <f>IF(Table1[[#This Row],[Column4]]="","",(1+G2631)*(F2632)-1)</f>
        <v/>
      </c>
      <c r="H2632" s="1" t="str">
        <f>IF(Table1[[#This Row],[Column1]]="","",VLOOKUP(A2632,COPOMs!B:H,7)+prêmio_de_risco)</f>
        <v/>
      </c>
      <c r="I2632" s="3" t="str">
        <f>IF(Table1[[#This Row],[Tesouro Selic: Cenário 2]]="","",(H2632+1)^(1/252))</f>
        <v/>
      </c>
      <c r="J2632" s="2" t="str">
        <f>IF(Table1[[#This Row],[Column6]]="","",(1+J2631)*(I2632)-1)</f>
        <v/>
      </c>
      <c r="K2632" s="1" t="str">
        <f>IF(Table1[[#This Row],[Column1]]="","",VLOOKUP(A2632,COPOMs!B:K,10)+prêmio_de_risco)</f>
        <v/>
      </c>
      <c r="L2632" s="3" t="str">
        <f>IF(Table1[[#This Row],[Tesouro Selic: Cenário 3]]="","",(K2632+1)^(1/252))</f>
        <v/>
      </c>
      <c r="M2632" s="2" t="str">
        <f>IF(Table1[[#This Row],[Column8]]="","",(1+M2631)*(L2632)-1)</f>
        <v/>
      </c>
    </row>
    <row r="2633" spans="1:13" x14ac:dyDescent="0.25">
      <c r="A2633" s="15" t="str">
        <f t="shared" si="82"/>
        <v/>
      </c>
      <c r="B2633" s="25" t="str">
        <f t="shared" si="83"/>
        <v/>
      </c>
      <c r="C2633" s="3" t="str">
        <f>IF(Table1[[#This Row],[Tesouro Prefixado]]="","",(B2633+1)^(1/252))</f>
        <v/>
      </c>
      <c r="D2633" s="2" t="str">
        <f>IF(Table1[[#This Row],[Column2]]="","",(1+D2632)*(C2633)-1)</f>
        <v/>
      </c>
      <c r="E2633" s="1" t="str">
        <f>IF(Table1[[#This Row],[Column1]]="","",VLOOKUP(A2633,COPOMs!B:E,4)+prêmio_de_risco)</f>
        <v/>
      </c>
      <c r="F2633" s="3" t="str">
        <f>IF(Table1[[#This Row],[Tesouro Selic: Cenário 1]]="","",(E2633+1)^(1/252))</f>
        <v/>
      </c>
      <c r="G2633" s="2" t="str">
        <f>IF(Table1[[#This Row],[Column4]]="","",(1+G2632)*(F2633)-1)</f>
        <v/>
      </c>
      <c r="H2633" s="1" t="str">
        <f>IF(Table1[[#This Row],[Column1]]="","",VLOOKUP(A2633,COPOMs!B:H,7)+prêmio_de_risco)</f>
        <v/>
      </c>
      <c r="I2633" s="3" t="str">
        <f>IF(Table1[[#This Row],[Tesouro Selic: Cenário 2]]="","",(H2633+1)^(1/252))</f>
        <v/>
      </c>
      <c r="J2633" s="2" t="str">
        <f>IF(Table1[[#This Row],[Column6]]="","",(1+J2632)*(I2633)-1)</f>
        <v/>
      </c>
      <c r="K2633" s="1" t="str">
        <f>IF(Table1[[#This Row],[Column1]]="","",VLOOKUP(A2633,COPOMs!B:K,10)+prêmio_de_risco)</f>
        <v/>
      </c>
      <c r="L2633" s="3" t="str">
        <f>IF(Table1[[#This Row],[Tesouro Selic: Cenário 3]]="","",(K2633+1)^(1/252))</f>
        <v/>
      </c>
      <c r="M2633" s="2" t="str">
        <f>IF(Table1[[#This Row],[Column8]]="","",(1+M2632)*(L2633)-1)</f>
        <v/>
      </c>
    </row>
    <row r="2634" spans="1:13" x14ac:dyDescent="0.25">
      <c r="A2634" s="15" t="str">
        <f t="shared" si="82"/>
        <v/>
      </c>
      <c r="B2634" s="25" t="str">
        <f t="shared" si="83"/>
        <v/>
      </c>
      <c r="C2634" s="3" t="str">
        <f>IF(Table1[[#This Row],[Tesouro Prefixado]]="","",(B2634+1)^(1/252))</f>
        <v/>
      </c>
      <c r="D2634" s="2" t="str">
        <f>IF(Table1[[#This Row],[Column2]]="","",(1+D2633)*(C2634)-1)</f>
        <v/>
      </c>
      <c r="E2634" s="1" t="str">
        <f>IF(Table1[[#This Row],[Column1]]="","",VLOOKUP(A2634,COPOMs!B:E,4)+prêmio_de_risco)</f>
        <v/>
      </c>
      <c r="F2634" s="3" t="str">
        <f>IF(Table1[[#This Row],[Tesouro Selic: Cenário 1]]="","",(E2634+1)^(1/252))</f>
        <v/>
      </c>
      <c r="G2634" s="2" t="str">
        <f>IF(Table1[[#This Row],[Column4]]="","",(1+G2633)*(F2634)-1)</f>
        <v/>
      </c>
      <c r="H2634" s="1" t="str">
        <f>IF(Table1[[#This Row],[Column1]]="","",VLOOKUP(A2634,COPOMs!B:H,7)+prêmio_de_risco)</f>
        <v/>
      </c>
      <c r="I2634" s="3" t="str">
        <f>IF(Table1[[#This Row],[Tesouro Selic: Cenário 2]]="","",(H2634+1)^(1/252))</f>
        <v/>
      </c>
      <c r="J2634" s="2" t="str">
        <f>IF(Table1[[#This Row],[Column6]]="","",(1+J2633)*(I2634)-1)</f>
        <v/>
      </c>
      <c r="K2634" s="1" t="str">
        <f>IF(Table1[[#This Row],[Column1]]="","",VLOOKUP(A2634,COPOMs!B:K,10)+prêmio_de_risco)</f>
        <v/>
      </c>
      <c r="L2634" s="3" t="str">
        <f>IF(Table1[[#This Row],[Tesouro Selic: Cenário 3]]="","",(K2634+1)^(1/252))</f>
        <v/>
      </c>
      <c r="M2634" s="2" t="str">
        <f>IF(Table1[[#This Row],[Column8]]="","",(1+M2633)*(L2634)-1)</f>
        <v/>
      </c>
    </row>
    <row r="2635" spans="1:13" x14ac:dyDescent="0.25">
      <c r="A2635" s="15" t="str">
        <f t="shared" si="82"/>
        <v/>
      </c>
      <c r="B2635" s="25" t="str">
        <f t="shared" si="83"/>
        <v/>
      </c>
      <c r="C2635" s="3" t="str">
        <f>IF(Table1[[#This Row],[Tesouro Prefixado]]="","",(B2635+1)^(1/252))</f>
        <v/>
      </c>
      <c r="D2635" s="2" t="str">
        <f>IF(Table1[[#This Row],[Column2]]="","",(1+D2634)*(C2635)-1)</f>
        <v/>
      </c>
      <c r="E2635" s="1" t="str">
        <f>IF(Table1[[#This Row],[Column1]]="","",VLOOKUP(A2635,COPOMs!B:E,4)+prêmio_de_risco)</f>
        <v/>
      </c>
      <c r="F2635" s="3" t="str">
        <f>IF(Table1[[#This Row],[Tesouro Selic: Cenário 1]]="","",(E2635+1)^(1/252))</f>
        <v/>
      </c>
      <c r="G2635" s="2" t="str">
        <f>IF(Table1[[#This Row],[Column4]]="","",(1+G2634)*(F2635)-1)</f>
        <v/>
      </c>
      <c r="H2635" s="1" t="str">
        <f>IF(Table1[[#This Row],[Column1]]="","",VLOOKUP(A2635,COPOMs!B:H,7)+prêmio_de_risco)</f>
        <v/>
      </c>
      <c r="I2635" s="3" t="str">
        <f>IF(Table1[[#This Row],[Tesouro Selic: Cenário 2]]="","",(H2635+1)^(1/252))</f>
        <v/>
      </c>
      <c r="J2635" s="2" t="str">
        <f>IF(Table1[[#This Row],[Column6]]="","",(1+J2634)*(I2635)-1)</f>
        <v/>
      </c>
      <c r="K2635" s="1" t="str">
        <f>IF(Table1[[#This Row],[Column1]]="","",VLOOKUP(A2635,COPOMs!B:K,10)+prêmio_de_risco)</f>
        <v/>
      </c>
      <c r="L2635" s="3" t="str">
        <f>IF(Table1[[#This Row],[Tesouro Selic: Cenário 3]]="","",(K2635+1)^(1/252))</f>
        <v/>
      </c>
      <c r="M2635" s="2" t="str">
        <f>IF(Table1[[#This Row],[Column8]]="","",(1+M2634)*(L2635)-1)</f>
        <v/>
      </c>
    </row>
    <row r="2636" spans="1:13" x14ac:dyDescent="0.25">
      <c r="A2636" s="15" t="str">
        <f t="shared" si="82"/>
        <v/>
      </c>
      <c r="B2636" s="25" t="str">
        <f t="shared" si="83"/>
        <v/>
      </c>
      <c r="C2636" s="3" t="str">
        <f>IF(Table1[[#This Row],[Tesouro Prefixado]]="","",(B2636+1)^(1/252))</f>
        <v/>
      </c>
      <c r="D2636" s="2" t="str">
        <f>IF(Table1[[#This Row],[Column2]]="","",(1+D2635)*(C2636)-1)</f>
        <v/>
      </c>
      <c r="E2636" s="1" t="str">
        <f>IF(Table1[[#This Row],[Column1]]="","",VLOOKUP(A2636,COPOMs!B:E,4)+prêmio_de_risco)</f>
        <v/>
      </c>
      <c r="F2636" s="3" t="str">
        <f>IF(Table1[[#This Row],[Tesouro Selic: Cenário 1]]="","",(E2636+1)^(1/252))</f>
        <v/>
      </c>
      <c r="G2636" s="2" t="str">
        <f>IF(Table1[[#This Row],[Column4]]="","",(1+G2635)*(F2636)-1)</f>
        <v/>
      </c>
      <c r="H2636" s="1" t="str">
        <f>IF(Table1[[#This Row],[Column1]]="","",VLOOKUP(A2636,COPOMs!B:H,7)+prêmio_de_risco)</f>
        <v/>
      </c>
      <c r="I2636" s="3" t="str">
        <f>IF(Table1[[#This Row],[Tesouro Selic: Cenário 2]]="","",(H2636+1)^(1/252))</f>
        <v/>
      </c>
      <c r="J2636" s="2" t="str">
        <f>IF(Table1[[#This Row],[Column6]]="","",(1+J2635)*(I2636)-1)</f>
        <v/>
      </c>
      <c r="K2636" s="1" t="str">
        <f>IF(Table1[[#This Row],[Column1]]="","",VLOOKUP(A2636,COPOMs!B:K,10)+prêmio_de_risco)</f>
        <v/>
      </c>
      <c r="L2636" s="3" t="str">
        <f>IF(Table1[[#This Row],[Tesouro Selic: Cenário 3]]="","",(K2636+1)^(1/252))</f>
        <v/>
      </c>
      <c r="M2636" s="2" t="str">
        <f>IF(Table1[[#This Row],[Column8]]="","",(1+M2635)*(L2636)-1)</f>
        <v/>
      </c>
    </row>
    <row r="2637" spans="1:13" x14ac:dyDescent="0.25">
      <c r="A2637" s="15" t="str">
        <f t="shared" si="82"/>
        <v/>
      </c>
      <c r="B2637" s="25" t="str">
        <f t="shared" si="83"/>
        <v/>
      </c>
      <c r="C2637" s="3" t="str">
        <f>IF(Table1[[#This Row],[Tesouro Prefixado]]="","",(B2637+1)^(1/252))</f>
        <v/>
      </c>
      <c r="D2637" s="2" t="str">
        <f>IF(Table1[[#This Row],[Column2]]="","",(1+D2636)*(C2637)-1)</f>
        <v/>
      </c>
      <c r="E2637" s="1" t="str">
        <f>IF(Table1[[#This Row],[Column1]]="","",VLOOKUP(A2637,COPOMs!B:E,4)+prêmio_de_risco)</f>
        <v/>
      </c>
      <c r="F2637" s="3" t="str">
        <f>IF(Table1[[#This Row],[Tesouro Selic: Cenário 1]]="","",(E2637+1)^(1/252))</f>
        <v/>
      </c>
      <c r="G2637" s="2" t="str">
        <f>IF(Table1[[#This Row],[Column4]]="","",(1+G2636)*(F2637)-1)</f>
        <v/>
      </c>
      <c r="H2637" s="1" t="str">
        <f>IF(Table1[[#This Row],[Column1]]="","",VLOOKUP(A2637,COPOMs!B:H,7)+prêmio_de_risco)</f>
        <v/>
      </c>
      <c r="I2637" s="3" t="str">
        <f>IF(Table1[[#This Row],[Tesouro Selic: Cenário 2]]="","",(H2637+1)^(1/252))</f>
        <v/>
      </c>
      <c r="J2637" s="2" t="str">
        <f>IF(Table1[[#This Row],[Column6]]="","",(1+J2636)*(I2637)-1)</f>
        <v/>
      </c>
      <c r="K2637" s="1" t="str">
        <f>IF(Table1[[#This Row],[Column1]]="","",VLOOKUP(A2637,COPOMs!B:K,10)+prêmio_de_risco)</f>
        <v/>
      </c>
      <c r="L2637" s="3" t="str">
        <f>IF(Table1[[#This Row],[Tesouro Selic: Cenário 3]]="","",(K2637+1)^(1/252))</f>
        <v/>
      </c>
      <c r="M2637" s="2" t="str">
        <f>IF(Table1[[#This Row],[Column8]]="","",(1+M2636)*(L2637)-1)</f>
        <v/>
      </c>
    </row>
    <row r="2638" spans="1:13" x14ac:dyDescent="0.25">
      <c r="A2638" s="15" t="str">
        <f t="shared" si="82"/>
        <v/>
      </c>
      <c r="B2638" s="25" t="str">
        <f t="shared" si="83"/>
        <v/>
      </c>
      <c r="C2638" s="3" t="str">
        <f>IF(Table1[[#This Row],[Tesouro Prefixado]]="","",(B2638+1)^(1/252))</f>
        <v/>
      </c>
      <c r="D2638" s="2" t="str">
        <f>IF(Table1[[#This Row],[Column2]]="","",(1+D2637)*(C2638)-1)</f>
        <v/>
      </c>
      <c r="E2638" s="1" t="str">
        <f>IF(Table1[[#This Row],[Column1]]="","",VLOOKUP(A2638,COPOMs!B:E,4)+prêmio_de_risco)</f>
        <v/>
      </c>
      <c r="F2638" s="3" t="str">
        <f>IF(Table1[[#This Row],[Tesouro Selic: Cenário 1]]="","",(E2638+1)^(1/252))</f>
        <v/>
      </c>
      <c r="G2638" s="2" t="str">
        <f>IF(Table1[[#This Row],[Column4]]="","",(1+G2637)*(F2638)-1)</f>
        <v/>
      </c>
      <c r="H2638" s="1" t="str">
        <f>IF(Table1[[#This Row],[Column1]]="","",VLOOKUP(A2638,COPOMs!B:H,7)+prêmio_de_risco)</f>
        <v/>
      </c>
      <c r="I2638" s="3" t="str">
        <f>IF(Table1[[#This Row],[Tesouro Selic: Cenário 2]]="","",(H2638+1)^(1/252))</f>
        <v/>
      </c>
      <c r="J2638" s="2" t="str">
        <f>IF(Table1[[#This Row],[Column6]]="","",(1+J2637)*(I2638)-1)</f>
        <v/>
      </c>
      <c r="K2638" s="1" t="str">
        <f>IF(Table1[[#This Row],[Column1]]="","",VLOOKUP(A2638,COPOMs!B:K,10)+prêmio_de_risco)</f>
        <v/>
      </c>
      <c r="L2638" s="3" t="str">
        <f>IF(Table1[[#This Row],[Tesouro Selic: Cenário 3]]="","",(K2638+1)^(1/252))</f>
        <v/>
      </c>
      <c r="M2638" s="2" t="str">
        <f>IF(Table1[[#This Row],[Column8]]="","",(1+M2637)*(L2638)-1)</f>
        <v/>
      </c>
    </row>
    <row r="2639" spans="1:13" x14ac:dyDescent="0.25">
      <c r="A2639" s="15" t="str">
        <f t="shared" si="82"/>
        <v/>
      </c>
      <c r="B2639" s="25" t="str">
        <f t="shared" si="83"/>
        <v/>
      </c>
      <c r="C2639" s="3" t="str">
        <f>IF(Table1[[#This Row],[Tesouro Prefixado]]="","",(B2639+1)^(1/252))</f>
        <v/>
      </c>
      <c r="D2639" s="2" t="str">
        <f>IF(Table1[[#This Row],[Column2]]="","",(1+D2638)*(C2639)-1)</f>
        <v/>
      </c>
      <c r="E2639" s="1" t="str">
        <f>IF(Table1[[#This Row],[Column1]]="","",VLOOKUP(A2639,COPOMs!B:E,4)+prêmio_de_risco)</f>
        <v/>
      </c>
      <c r="F2639" s="3" t="str">
        <f>IF(Table1[[#This Row],[Tesouro Selic: Cenário 1]]="","",(E2639+1)^(1/252))</f>
        <v/>
      </c>
      <c r="G2639" s="2" t="str">
        <f>IF(Table1[[#This Row],[Column4]]="","",(1+G2638)*(F2639)-1)</f>
        <v/>
      </c>
      <c r="H2639" s="1" t="str">
        <f>IF(Table1[[#This Row],[Column1]]="","",VLOOKUP(A2639,COPOMs!B:H,7)+prêmio_de_risco)</f>
        <v/>
      </c>
      <c r="I2639" s="3" t="str">
        <f>IF(Table1[[#This Row],[Tesouro Selic: Cenário 2]]="","",(H2639+1)^(1/252))</f>
        <v/>
      </c>
      <c r="J2639" s="2" t="str">
        <f>IF(Table1[[#This Row],[Column6]]="","",(1+J2638)*(I2639)-1)</f>
        <v/>
      </c>
      <c r="K2639" s="1" t="str">
        <f>IF(Table1[[#This Row],[Column1]]="","",VLOOKUP(A2639,COPOMs!B:K,10)+prêmio_de_risco)</f>
        <v/>
      </c>
      <c r="L2639" s="3" t="str">
        <f>IF(Table1[[#This Row],[Tesouro Selic: Cenário 3]]="","",(K2639+1)^(1/252))</f>
        <v/>
      </c>
      <c r="M2639" s="2" t="str">
        <f>IF(Table1[[#This Row],[Column8]]="","",(1+M2638)*(L2639)-1)</f>
        <v/>
      </c>
    </row>
    <row r="2640" spans="1:13" x14ac:dyDescent="0.25">
      <c r="A2640" s="15" t="str">
        <f t="shared" si="82"/>
        <v/>
      </c>
      <c r="B2640" s="25" t="str">
        <f t="shared" si="83"/>
        <v/>
      </c>
      <c r="C2640" s="3" t="str">
        <f>IF(Table1[[#This Row],[Tesouro Prefixado]]="","",(B2640+1)^(1/252))</f>
        <v/>
      </c>
      <c r="D2640" s="2" t="str">
        <f>IF(Table1[[#This Row],[Column2]]="","",(1+D2639)*(C2640)-1)</f>
        <v/>
      </c>
      <c r="E2640" s="1" t="str">
        <f>IF(Table1[[#This Row],[Column1]]="","",VLOOKUP(A2640,COPOMs!B:E,4)+prêmio_de_risco)</f>
        <v/>
      </c>
      <c r="F2640" s="3" t="str">
        <f>IF(Table1[[#This Row],[Tesouro Selic: Cenário 1]]="","",(E2640+1)^(1/252))</f>
        <v/>
      </c>
      <c r="G2640" s="2" t="str">
        <f>IF(Table1[[#This Row],[Column4]]="","",(1+G2639)*(F2640)-1)</f>
        <v/>
      </c>
      <c r="H2640" s="1" t="str">
        <f>IF(Table1[[#This Row],[Column1]]="","",VLOOKUP(A2640,COPOMs!B:H,7)+prêmio_de_risco)</f>
        <v/>
      </c>
      <c r="I2640" s="3" t="str">
        <f>IF(Table1[[#This Row],[Tesouro Selic: Cenário 2]]="","",(H2640+1)^(1/252))</f>
        <v/>
      </c>
      <c r="J2640" s="2" t="str">
        <f>IF(Table1[[#This Row],[Column6]]="","",(1+J2639)*(I2640)-1)</f>
        <v/>
      </c>
      <c r="K2640" s="1" t="str">
        <f>IF(Table1[[#This Row],[Column1]]="","",VLOOKUP(A2640,COPOMs!B:K,10)+prêmio_de_risco)</f>
        <v/>
      </c>
      <c r="L2640" s="3" t="str">
        <f>IF(Table1[[#This Row],[Tesouro Selic: Cenário 3]]="","",(K2640+1)^(1/252))</f>
        <v/>
      </c>
      <c r="M2640" s="2" t="str">
        <f>IF(Table1[[#This Row],[Column8]]="","",(1+M2639)*(L2640)-1)</f>
        <v/>
      </c>
    </row>
    <row r="2641" spans="1:13" x14ac:dyDescent="0.25">
      <c r="A2641" s="15" t="str">
        <f t="shared" si="82"/>
        <v/>
      </c>
      <c r="B2641" s="25" t="str">
        <f t="shared" si="83"/>
        <v/>
      </c>
      <c r="C2641" s="3" t="str">
        <f>IF(Table1[[#This Row],[Tesouro Prefixado]]="","",(B2641+1)^(1/252))</f>
        <v/>
      </c>
      <c r="D2641" s="2" t="str">
        <f>IF(Table1[[#This Row],[Column2]]="","",(1+D2640)*(C2641)-1)</f>
        <v/>
      </c>
      <c r="E2641" s="1" t="str">
        <f>IF(Table1[[#This Row],[Column1]]="","",VLOOKUP(A2641,COPOMs!B:E,4)+prêmio_de_risco)</f>
        <v/>
      </c>
      <c r="F2641" s="3" t="str">
        <f>IF(Table1[[#This Row],[Tesouro Selic: Cenário 1]]="","",(E2641+1)^(1/252))</f>
        <v/>
      </c>
      <c r="G2641" s="2" t="str">
        <f>IF(Table1[[#This Row],[Column4]]="","",(1+G2640)*(F2641)-1)</f>
        <v/>
      </c>
      <c r="H2641" s="1" t="str">
        <f>IF(Table1[[#This Row],[Column1]]="","",VLOOKUP(A2641,COPOMs!B:H,7)+prêmio_de_risco)</f>
        <v/>
      </c>
      <c r="I2641" s="3" t="str">
        <f>IF(Table1[[#This Row],[Tesouro Selic: Cenário 2]]="","",(H2641+1)^(1/252))</f>
        <v/>
      </c>
      <c r="J2641" s="2" t="str">
        <f>IF(Table1[[#This Row],[Column6]]="","",(1+J2640)*(I2641)-1)</f>
        <v/>
      </c>
      <c r="K2641" s="1" t="str">
        <f>IF(Table1[[#This Row],[Column1]]="","",VLOOKUP(A2641,COPOMs!B:K,10)+prêmio_de_risco)</f>
        <v/>
      </c>
      <c r="L2641" s="3" t="str">
        <f>IF(Table1[[#This Row],[Tesouro Selic: Cenário 3]]="","",(K2641+1)^(1/252))</f>
        <v/>
      </c>
      <c r="M2641" s="2" t="str">
        <f>IF(Table1[[#This Row],[Column8]]="","",(1+M2640)*(L2641)-1)</f>
        <v/>
      </c>
    </row>
    <row r="2642" spans="1:13" x14ac:dyDescent="0.25">
      <c r="A2642" s="15" t="str">
        <f t="shared" si="82"/>
        <v/>
      </c>
      <c r="B2642" s="25" t="str">
        <f t="shared" si="83"/>
        <v/>
      </c>
      <c r="C2642" s="3" t="str">
        <f>IF(Table1[[#This Row],[Tesouro Prefixado]]="","",(B2642+1)^(1/252))</f>
        <v/>
      </c>
      <c r="D2642" s="2" t="str">
        <f>IF(Table1[[#This Row],[Column2]]="","",(1+D2641)*(C2642)-1)</f>
        <v/>
      </c>
      <c r="E2642" s="1" t="str">
        <f>IF(Table1[[#This Row],[Column1]]="","",VLOOKUP(A2642,COPOMs!B:E,4)+prêmio_de_risco)</f>
        <v/>
      </c>
      <c r="F2642" s="3" t="str">
        <f>IF(Table1[[#This Row],[Tesouro Selic: Cenário 1]]="","",(E2642+1)^(1/252))</f>
        <v/>
      </c>
      <c r="G2642" s="2" t="str">
        <f>IF(Table1[[#This Row],[Column4]]="","",(1+G2641)*(F2642)-1)</f>
        <v/>
      </c>
      <c r="H2642" s="1" t="str">
        <f>IF(Table1[[#This Row],[Column1]]="","",VLOOKUP(A2642,COPOMs!B:H,7)+prêmio_de_risco)</f>
        <v/>
      </c>
      <c r="I2642" s="3" t="str">
        <f>IF(Table1[[#This Row],[Tesouro Selic: Cenário 2]]="","",(H2642+1)^(1/252))</f>
        <v/>
      </c>
      <c r="J2642" s="2" t="str">
        <f>IF(Table1[[#This Row],[Column6]]="","",(1+J2641)*(I2642)-1)</f>
        <v/>
      </c>
      <c r="K2642" s="1" t="str">
        <f>IF(Table1[[#This Row],[Column1]]="","",VLOOKUP(A2642,COPOMs!B:K,10)+prêmio_de_risco)</f>
        <v/>
      </c>
      <c r="L2642" s="3" t="str">
        <f>IF(Table1[[#This Row],[Tesouro Selic: Cenário 3]]="","",(K2642+1)^(1/252))</f>
        <v/>
      </c>
      <c r="M2642" s="2" t="str">
        <f>IF(Table1[[#This Row],[Column8]]="","",(1+M2641)*(L2642)-1)</f>
        <v/>
      </c>
    </row>
    <row r="2643" spans="1:13" x14ac:dyDescent="0.25">
      <c r="A2643" s="15" t="str">
        <f t="shared" si="82"/>
        <v/>
      </c>
      <c r="B2643" s="25" t="str">
        <f t="shared" si="83"/>
        <v/>
      </c>
      <c r="C2643" s="3" t="str">
        <f>IF(Table1[[#This Row],[Tesouro Prefixado]]="","",(B2643+1)^(1/252))</f>
        <v/>
      </c>
      <c r="D2643" s="2" t="str">
        <f>IF(Table1[[#This Row],[Column2]]="","",(1+D2642)*(C2643)-1)</f>
        <v/>
      </c>
      <c r="E2643" s="1" t="str">
        <f>IF(Table1[[#This Row],[Column1]]="","",VLOOKUP(A2643,COPOMs!B:E,4)+prêmio_de_risco)</f>
        <v/>
      </c>
      <c r="F2643" s="3" t="str">
        <f>IF(Table1[[#This Row],[Tesouro Selic: Cenário 1]]="","",(E2643+1)^(1/252))</f>
        <v/>
      </c>
      <c r="G2643" s="2" t="str">
        <f>IF(Table1[[#This Row],[Column4]]="","",(1+G2642)*(F2643)-1)</f>
        <v/>
      </c>
      <c r="H2643" s="1" t="str">
        <f>IF(Table1[[#This Row],[Column1]]="","",VLOOKUP(A2643,COPOMs!B:H,7)+prêmio_de_risco)</f>
        <v/>
      </c>
      <c r="I2643" s="3" t="str">
        <f>IF(Table1[[#This Row],[Tesouro Selic: Cenário 2]]="","",(H2643+1)^(1/252))</f>
        <v/>
      </c>
      <c r="J2643" s="2" t="str">
        <f>IF(Table1[[#This Row],[Column6]]="","",(1+J2642)*(I2643)-1)</f>
        <v/>
      </c>
      <c r="K2643" s="1" t="str">
        <f>IF(Table1[[#This Row],[Column1]]="","",VLOOKUP(A2643,COPOMs!B:K,10)+prêmio_de_risco)</f>
        <v/>
      </c>
      <c r="L2643" s="3" t="str">
        <f>IF(Table1[[#This Row],[Tesouro Selic: Cenário 3]]="","",(K2643+1)^(1/252))</f>
        <v/>
      </c>
      <c r="M2643" s="2" t="str">
        <f>IF(Table1[[#This Row],[Column8]]="","",(1+M2642)*(L2643)-1)</f>
        <v/>
      </c>
    </row>
    <row r="2644" spans="1:13" x14ac:dyDescent="0.25">
      <c r="A2644" s="15" t="str">
        <f t="shared" si="82"/>
        <v/>
      </c>
      <c r="B2644" s="25" t="str">
        <f t="shared" si="83"/>
        <v/>
      </c>
      <c r="C2644" s="3" t="str">
        <f>IF(Table1[[#This Row],[Tesouro Prefixado]]="","",(B2644+1)^(1/252))</f>
        <v/>
      </c>
      <c r="D2644" s="2" t="str">
        <f>IF(Table1[[#This Row],[Column2]]="","",(1+D2643)*(C2644)-1)</f>
        <v/>
      </c>
      <c r="E2644" s="1" t="str">
        <f>IF(Table1[[#This Row],[Column1]]="","",VLOOKUP(A2644,COPOMs!B:E,4)+prêmio_de_risco)</f>
        <v/>
      </c>
      <c r="F2644" s="3" t="str">
        <f>IF(Table1[[#This Row],[Tesouro Selic: Cenário 1]]="","",(E2644+1)^(1/252))</f>
        <v/>
      </c>
      <c r="G2644" s="2" t="str">
        <f>IF(Table1[[#This Row],[Column4]]="","",(1+G2643)*(F2644)-1)</f>
        <v/>
      </c>
      <c r="H2644" s="1" t="str">
        <f>IF(Table1[[#This Row],[Column1]]="","",VLOOKUP(A2644,COPOMs!B:H,7)+prêmio_de_risco)</f>
        <v/>
      </c>
      <c r="I2644" s="3" t="str">
        <f>IF(Table1[[#This Row],[Tesouro Selic: Cenário 2]]="","",(H2644+1)^(1/252))</f>
        <v/>
      </c>
      <c r="J2644" s="2" t="str">
        <f>IF(Table1[[#This Row],[Column6]]="","",(1+J2643)*(I2644)-1)</f>
        <v/>
      </c>
      <c r="K2644" s="1" t="str">
        <f>IF(Table1[[#This Row],[Column1]]="","",VLOOKUP(A2644,COPOMs!B:K,10)+prêmio_de_risco)</f>
        <v/>
      </c>
      <c r="L2644" s="3" t="str">
        <f>IF(Table1[[#This Row],[Tesouro Selic: Cenário 3]]="","",(K2644+1)^(1/252))</f>
        <v/>
      </c>
      <c r="M2644" s="2" t="str">
        <f>IF(Table1[[#This Row],[Column8]]="","",(1+M2643)*(L2644)-1)</f>
        <v/>
      </c>
    </row>
    <row r="2645" spans="1:13" x14ac:dyDescent="0.25">
      <c r="A2645" s="15" t="str">
        <f t="shared" si="82"/>
        <v/>
      </c>
      <c r="B2645" s="25" t="str">
        <f t="shared" si="83"/>
        <v/>
      </c>
      <c r="C2645" s="3" t="str">
        <f>IF(Table1[[#This Row],[Tesouro Prefixado]]="","",(B2645+1)^(1/252))</f>
        <v/>
      </c>
      <c r="D2645" s="2" t="str">
        <f>IF(Table1[[#This Row],[Column2]]="","",(1+D2644)*(C2645)-1)</f>
        <v/>
      </c>
      <c r="E2645" s="1" t="str">
        <f>IF(Table1[[#This Row],[Column1]]="","",VLOOKUP(A2645,COPOMs!B:E,4)+prêmio_de_risco)</f>
        <v/>
      </c>
      <c r="F2645" s="3" t="str">
        <f>IF(Table1[[#This Row],[Tesouro Selic: Cenário 1]]="","",(E2645+1)^(1/252))</f>
        <v/>
      </c>
      <c r="G2645" s="2" t="str">
        <f>IF(Table1[[#This Row],[Column4]]="","",(1+G2644)*(F2645)-1)</f>
        <v/>
      </c>
      <c r="H2645" s="1" t="str">
        <f>IF(Table1[[#This Row],[Column1]]="","",VLOOKUP(A2645,COPOMs!B:H,7)+prêmio_de_risco)</f>
        <v/>
      </c>
      <c r="I2645" s="3" t="str">
        <f>IF(Table1[[#This Row],[Tesouro Selic: Cenário 2]]="","",(H2645+1)^(1/252))</f>
        <v/>
      </c>
      <c r="J2645" s="2" t="str">
        <f>IF(Table1[[#This Row],[Column6]]="","",(1+J2644)*(I2645)-1)</f>
        <v/>
      </c>
      <c r="K2645" s="1" t="str">
        <f>IF(Table1[[#This Row],[Column1]]="","",VLOOKUP(A2645,COPOMs!B:K,10)+prêmio_de_risco)</f>
        <v/>
      </c>
      <c r="L2645" s="3" t="str">
        <f>IF(Table1[[#This Row],[Tesouro Selic: Cenário 3]]="","",(K2645+1)^(1/252))</f>
        <v/>
      </c>
      <c r="M2645" s="2" t="str">
        <f>IF(Table1[[#This Row],[Column8]]="","",(1+M2644)*(L2645)-1)</f>
        <v/>
      </c>
    </row>
    <row r="2646" spans="1:13" x14ac:dyDescent="0.25">
      <c r="A2646" s="15" t="str">
        <f t="shared" si="82"/>
        <v/>
      </c>
      <c r="B2646" s="25" t="str">
        <f t="shared" si="83"/>
        <v/>
      </c>
      <c r="C2646" s="3" t="str">
        <f>IF(Table1[[#This Row],[Tesouro Prefixado]]="","",(B2646+1)^(1/252))</f>
        <v/>
      </c>
      <c r="D2646" s="2" t="str">
        <f>IF(Table1[[#This Row],[Column2]]="","",(1+D2645)*(C2646)-1)</f>
        <v/>
      </c>
      <c r="E2646" s="1" t="str">
        <f>IF(Table1[[#This Row],[Column1]]="","",VLOOKUP(A2646,COPOMs!B:E,4)+prêmio_de_risco)</f>
        <v/>
      </c>
      <c r="F2646" s="3" t="str">
        <f>IF(Table1[[#This Row],[Tesouro Selic: Cenário 1]]="","",(E2646+1)^(1/252))</f>
        <v/>
      </c>
      <c r="G2646" s="2" t="str">
        <f>IF(Table1[[#This Row],[Column4]]="","",(1+G2645)*(F2646)-1)</f>
        <v/>
      </c>
      <c r="H2646" s="1" t="str">
        <f>IF(Table1[[#This Row],[Column1]]="","",VLOOKUP(A2646,COPOMs!B:H,7)+prêmio_de_risco)</f>
        <v/>
      </c>
      <c r="I2646" s="3" t="str">
        <f>IF(Table1[[#This Row],[Tesouro Selic: Cenário 2]]="","",(H2646+1)^(1/252))</f>
        <v/>
      </c>
      <c r="J2646" s="2" t="str">
        <f>IF(Table1[[#This Row],[Column6]]="","",(1+J2645)*(I2646)-1)</f>
        <v/>
      </c>
      <c r="K2646" s="1" t="str">
        <f>IF(Table1[[#This Row],[Column1]]="","",VLOOKUP(A2646,COPOMs!B:K,10)+prêmio_de_risco)</f>
        <v/>
      </c>
      <c r="L2646" s="3" t="str">
        <f>IF(Table1[[#This Row],[Tesouro Selic: Cenário 3]]="","",(K2646+1)^(1/252))</f>
        <v/>
      </c>
      <c r="M2646" s="2" t="str">
        <f>IF(Table1[[#This Row],[Column8]]="","",(1+M2645)*(L2646)-1)</f>
        <v/>
      </c>
    </row>
    <row r="2647" spans="1:13" x14ac:dyDescent="0.25">
      <c r="A2647" s="15" t="str">
        <f t="shared" si="82"/>
        <v/>
      </c>
      <c r="B2647" s="25" t="str">
        <f t="shared" si="83"/>
        <v/>
      </c>
      <c r="C2647" s="3" t="str">
        <f>IF(Table1[[#This Row],[Tesouro Prefixado]]="","",(B2647+1)^(1/252))</f>
        <v/>
      </c>
      <c r="D2647" s="2" t="str">
        <f>IF(Table1[[#This Row],[Column2]]="","",(1+D2646)*(C2647)-1)</f>
        <v/>
      </c>
      <c r="E2647" s="1" t="str">
        <f>IF(Table1[[#This Row],[Column1]]="","",VLOOKUP(A2647,COPOMs!B:E,4)+prêmio_de_risco)</f>
        <v/>
      </c>
      <c r="F2647" s="3" t="str">
        <f>IF(Table1[[#This Row],[Tesouro Selic: Cenário 1]]="","",(E2647+1)^(1/252))</f>
        <v/>
      </c>
      <c r="G2647" s="2" t="str">
        <f>IF(Table1[[#This Row],[Column4]]="","",(1+G2646)*(F2647)-1)</f>
        <v/>
      </c>
      <c r="H2647" s="1" t="str">
        <f>IF(Table1[[#This Row],[Column1]]="","",VLOOKUP(A2647,COPOMs!B:H,7)+prêmio_de_risco)</f>
        <v/>
      </c>
      <c r="I2647" s="3" t="str">
        <f>IF(Table1[[#This Row],[Tesouro Selic: Cenário 2]]="","",(H2647+1)^(1/252))</f>
        <v/>
      </c>
      <c r="J2647" s="2" t="str">
        <f>IF(Table1[[#This Row],[Column6]]="","",(1+J2646)*(I2647)-1)</f>
        <v/>
      </c>
      <c r="K2647" s="1" t="str">
        <f>IF(Table1[[#This Row],[Column1]]="","",VLOOKUP(A2647,COPOMs!B:K,10)+prêmio_de_risco)</f>
        <v/>
      </c>
      <c r="L2647" s="3" t="str">
        <f>IF(Table1[[#This Row],[Tesouro Selic: Cenário 3]]="","",(K2647+1)^(1/252))</f>
        <v/>
      </c>
      <c r="M2647" s="2" t="str">
        <f>IF(Table1[[#This Row],[Column8]]="","",(1+M2646)*(L2647)-1)</f>
        <v/>
      </c>
    </row>
    <row r="2648" spans="1:13" x14ac:dyDescent="0.25">
      <c r="A2648" s="15" t="str">
        <f t="shared" si="82"/>
        <v/>
      </c>
      <c r="B2648" s="25" t="str">
        <f t="shared" si="83"/>
        <v/>
      </c>
      <c r="C2648" s="3" t="str">
        <f>IF(Table1[[#This Row],[Tesouro Prefixado]]="","",(B2648+1)^(1/252))</f>
        <v/>
      </c>
      <c r="D2648" s="2" t="str">
        <f>IF(Table1[[#This Row],[Column2]]="","",(1+D2647)*(C2648)-1)</f>
        <v/>
      </c>
      <c r="E2648" s="1" t="str">
        <f>IF(Table1[[#This Row],[Column1]]="","",VLOOKUP(A2648,COPOMs!B:E,4)+prêmio_de_risco)</f>
        <v/>
      </c>
      <c r="F2648" s="3" t="str">
        <f>IF(Table1[[#This Row],[Tesouro Selic: Cenário 1]]="","",(E2648+1)^(1/252))</f>
        <v/>
      </c>
      <c r="G2648" s="2" t="str">
        <f>IF(Table1[[#This Row],[Column4]]="","",(1+G2647)*(F2648)-1)</f>
        <v/>
      </c>
      <c r="H2648" s="1" t="str">
        <f>IF(Table1[[#This Row],[Column1]]="","",VLOOKUP(A2648,COPOMs!B:H,7)+prêmio_de_risco)</f>
        <v/>
      </c>
      <c r="I2648" s="3" t="str">
        <f>IF(Table1[[#This Row],[Tesouro Selic: Cenário 2]]="","",(H2648+1)^(1/252))</f>
        <v/>
      </c>
      <c r="J2648" s="2" t="str">
        <f>IF(Table1[[#This Row],[Column6]]="","",(1+J2647)*(I2648)-1)</f>
        <v/>
      </c>
      <c r="K2648" s="1" t="str">
        <f>IF(Table1[[#This Row],[Column1]]="","",VLOOKUP(A2648,COPOMs!B:K,10)+prêmio_de_risco)</f>
        <v/>
      </c>
      <c r="L2648" s="3" t="str">
        <f>IF(Table1[[#This Row],[Tesouro Selic: Cenário 3]]="","",(K2648+1)^(1/252))</f>
        <v/>
      </c>
      <c r="M2648" s="2" t="str">
        <f>IF(Table1[[#This Row],[Column8]]="","",(1+M2647)*(L2648)-1)</f>
        <v/>
      </c>
    </row>
    <row r="2649" spans="1:13" x14ac:dyDescent="0.25">
      <c r="A2649" s="15" t="str">
        <f t="shared" si="82"/>
        <v/>
      </c>
      <c r="B2649" s="25" t="str">
        <f t="shared" si="83"/>
        <v/>
      </c>
      <c r="C2649" s="3" t="str">
        <f>IF(Table1[[#This Row],[Tesouro Prefixado]]="","",(B2649+1)^(1/252))</f>
        <v/>
      </c>
      <c r="D2649" s="2" t="str">
        <f>IF(Table1[[#This Row],[Column2]]="","",(1+D2648)*(C2649)-1)</f>
        <v/>
      </c>
      <c r="E2649" s="1" t="str">
        <f>IF(Table1[[#This Row],[Column1]]="","",VLOOKUP(A2649,COPOMs!B:E,4)+prêmio_de_risco)</f>
        <v/>
      </c>
      <c r="F2649" s="3" t="str">
        <f>IF(Table1[[#This Row],[Tesouro Selic: Cenário 1]]="","",(E2649+1)^(1/252))</f>
        <v/>
      </c>
      <c r="G2649" s="2" t="str">
        <f>IF(Table1[[#This Row],[Column4]]="","",(1+G2648)*(F2649)-1)</f>
        <v/>
      </c>
      <c r="H2649" s="1" t="str">
        <f>IF(Table1[[#This Row],[Column1]]="","",VLOOKUP(A2649,COPOMs!B:H,7)+prêmio_de_risco)</f>
        <v/>
      </c>
      <c r="I2649" s="3" t="str">
        <f>IF(Table1[[#This Row],[Tesouro Selic: Cenário 2]]="","",(H2649+1)^(1/252))</f>
        <v/>
      </c>
      <c r="J2649" s="2" t="str">
        <f>IF(Table1[[#This Row],[Column6]]="","",(1+J2648)*(I2649)-1)</f>
        <v/>
      </c>
      <c r="K2649" s="1" t="str">
        <f>IF(Table1[[#This Row],[Column1]]="","",VLOOKUP(A2649,COPOMs!B:K,10)+prêmio_de_risco)</f>
        <v/>
      </c>
      <c r="L2649" s="3" t="str">
        <f>IF(Table1[[#This Row],[Tesouro Selic: Cenário 3]]="","",(K2649+1)^(1/252))</f>
        <v/>
      </c>
      <c r="M2649" s="2" t="str">
        <f>IF(Table1[[#This Row],[Column8]]="","",(1+M2648)*(L2649)-1)</f>
        <v/>
      </c>
    </row>
    <row r="2650" spans="1:13" x14ac:dyDescent="0.25">
      <c r="A2650" s="15" t="str">
        <f t="shared" si="82"/>
        <v/>
      </c>
      <c r="B2650" s="25" t="str">
        <f t="shared" si="83"/>
        <v/>
      </c>
      <c r="C2650" s="3" t="str">
        <f>IF(Table1[[#This Row],[Tesouro Prefixado]]="","",(B2650+1)^(1/252))</f>
        <v/>
      </c>
      <c r="D2650" s="2" t="str">
        <f>IF(Table1[[#This Row],[Column2]]="","",(1+D2649)*(C2650)-1)</f>
        <v/>
      </c>
      <c r="E2650" s="1" t="str">
        <f>IF(Table1[[#This Row],[Column1]]="","",VLOOKUP(A2650,COPOMs!B:E,4)+prêmio_de_risco)</f>
        <v/>
      </c>
      <c r="F2650" s="3" t="str">
        <f>IF(Table1[[#This Row],[Tesouro Selic: Cenário 1]]="","",(E2650+1)^(1/252))</f>
        <v/>
      </c>
      <c r="G2650" s="2" t="str">
        <f>IF(Table1[[#This Row],[Column4]]="","",(1+G2649)*(F2650)-1)</f>
        <v/>
      </c>
      <c r="H2650" s="1" t="str">
        <f>IF(Table1[[#This Row],[Column1]]="","",VLOOKUP(A2650,COPOMs!B:H,7)+prêmio_de_risco)</f>
        <v/>
      </c>
      <c r="I2650" s="3" t="str">
        <f>IF(Table1[[#This Row],[Tesouro Selic: Cenário 2]]="","",(H2650+1)^(1/252))</f>
        <v/>
      </c>
      <c r="J2650" s="2" t="str">
        <f>IF(Table1[[#This Row],[Column6]]="","",(1+J2649)*(I2650)-1)</f>
        <v/>
      </c>
      <c r="K2650" s="1" t="str">
        <f>IF(Table1[[#This Row],[Column1]]="","",VLOOKUP(A2650,COPOMs!B:K,10)+prêmio_de_risco)</f>
        <v/>
      </c>
      <c r="L2650" s="3" t="str">
        <f>IF(Table1[[#This Row],[Tesouro Selic: Cenário 3]]="","",(K2650+1)^(1/252))</f>
        <v/>
      </c>
      <c r="M2650" s="2" t="str">
        <f>IF(Table1[[#This Row],[Column8]]="","",(1+M2649)*(L2650)-1)</f>
        <v/>
      </c>
    </row>
    <row r="2651" spans="1:13" x14ac:dyDescent="0.25">
      <c r="A2651" s="15" t="str">
        <f t="shared" si="82"/>
        <v/>
      </c>
      <c r="B2651" s="25" t="str">
        <f t="shared" si="83"/>
        <v/>
      </c>
      <c r="C2651" s="3" t="str">
        <f>IF(Table1[[#This Row],[Tesouro Prefixado]]="","",(B2651+1)^(1/252))</f>
        <v/>
      </c>
      <c r="D2651" s="2" t="str">
        <f>IF(Table1[[#This Row],[Column2]]="","",(1+D2650)*(C2651)-1)</f>
        <v/>
      </c>
      <c r="E2651" s="1" t="str">
        <f>IF(Table1[[#This Row],[Column1]]="","",VLOOKUP(A2651,COPOMs!B:E,4)+prêmio_de_risco)</f>
        <v/>
      </c>
      <c r="F2651" s="3" t="str">
        <f>IF(Table1[[#This Row],[Tesouro Selic: Cenário 1]]="","",(E2651+1)^(1/252))</f>
        <v/>
      </c>
      <c r="G2651" s="2" t="str">
        <f>IF(Table1[[#This Row],[Column4]]="","",(1+G2650)*(F2651)-1)</f>
        <v/>
      </c>
      <c r="H2651" s="1" t="str">
        <f>IF(Table1[[#This Row],[Column1]]="","",VLOOKUP(A2651,COPOMs!B:H,7)+prêmio_de_risco)</f>
        <v/>
      </c>
      <c r="I2651" s="3" t="str">
        <f>IF(Table1[[#This Row],[Tesouro Selic: Cenário 2]]="","",(H2651+1)^(1/252))</f>
        <v/>
      </c>
      <c r="J2651" s="2" t="str">
        <f>IF(Table1[[#This Row],[Column6]]="","",(1+J2650)*(I2651)-1)</f>
        <v/>
      </c>
      <c r="K2651" s="1" t="str">
        <f>IF(Table1[[#This Row],[Column1]]="","",VLOOKUP(A2651,COPOMs!B:K,10)+prêmio_de_risco)</f>
        <v/>
      </c>
      <c r="L2651" s="3" t="str">
        <f>IF(Table1[[#This Row],[Tesouro Selic: Cenário 3]]="","",(K2651+1)^(1/252))</f>
        <v/>
      </c>
      <c r="M2651" s="2" t="str">
        <f>IF(Table1[[#This Row],[Column8]]="","",(1+M2650)*(L2651)-1)</f>
        <v/>
      </c>
    </row>
    <row r="2652" spans="1:13" x14ac:dyDescent="0.25">
      <c r="A2652" s="15" t="str">
        <f t="shared" si="82"/>
        <v/>
      </c>
      <c r="B2652" s="25" t="str">
        <f t="shared" si="83"/>
        <v/>
      </c>
      <c r="C2652" s="3" t="str">
        <f>IF(Table1[[#This Row],[Tesouro Prefixado]]="","",(B2652+1)^(1/252))</f>
        <v/>
      </c>
      <c r="D2652" s="2" t="str">
        <f>IF(Table1[[#This Row],[Column2]]="","",(1+D2651)*(C2652)-1)</f>
        <v/>
      </c>
      <c r="E2652" s="1" t="str">
        <f>IF(Table1[[#This Row],[Column1]]="","",VLOOKUP(A2652,COPOMs!B:E,4)+prêmio_de_risco)</f>
        <v/>
      </c>
      <c r="F2652" s="3" t="str">
        <f>IF(Table1[[#This Row],[Tesouro Selic: Cenário 1]]="","",(E2652+1)^(1/252))</f>
        <v/>
      </c>
      <c r="G2652" s="2" t="str">
        <f>IF(Table1[[#This Row],[Column4]]="","",(1+G2651)*(F2652)-1)</f>
        <v/>
      </c>
      <c r="H2652" s="1" t="str">
        <f>IF(Table1[[#This Row],[Column1]]="","",VLOOKUP(A2652,COPOMs!B:H,7)+prêmio_de_risco)</f>
        <v/>
      </c>
      <c r="I2652" s="3" t="str">
        <f>IF(Table1[[#This Row],[Tesouro Selic: Cenário 2]]="","",(H2652+1)^(1/252))</f>
        <v/>
      </c>
      <c r="J2652" s="2" t="str">
        <f>IF(Table1[[#This Row],[Column6]]="","",(1+J2651)*(I2652)-1)</f>
        <v/>
      </c>
      <c r="K2652" s="1" t="str">
        <f>IF(Table1[[#This Row],[Column1]]="","",VLOOKUP(A2652,COPOMs!B:K,10)+prêmio_de_risco)</f>
        <v/>
      </c>
      <c r="L2652" s="3" t="str">
        <f>IF(Table1[[#This Row],[Tesouro Selic: Cenário 3]]="","",(K2652+1)^(1/252))</f>
        <v/>
      </c>
      <c r="M2652" s="2" t="str">
        <f>IF(Table1[[#This Row],[Column8]]="","",(1+M2651)*(L2652)-1)</f>
        <v/>
      </c>
    </row>
    <row r="2653" spans="1:13" x14ac:dyDescent="0.25">
      <c r="A2653" s="15" t="str">
        <f t="shared" si="82"/>
        <v/>
      </c>
      <c r="B2653" s="25" t="str">
        <f t="shared" si="83"/>
        <v/>
      </c>
      <c r="C2653" s="3" t="str">
        <f>IF(Table1[[#This Row],[Tesouro Prefixado]]="","",(B2653+1)^(1/252))</f>
        <v/>
      </c>
      <c r="D2653" s="2" t="str">
        <f>IF(Table1[[#This Row],[Column2]]="","",(1+D2652)*(C2653)-1)</f>
        <v/>
      </c>
      <c r="E2653" s="1" t="str">
        <f>IF(Table1[[#This Row],[Column1]]="","",VLOOKUP(A2653,COPOMs!B:E,4)+prêmio_de_risco)</f>
        <v/>
      </c>
      <c r="F2653" s="3" t="str">
        <f>IF(Table1[[#This Row],[Tesouro Selic: Cenário 1]]="","",(E2653+1)^(1/252))</f>
        <v/>
      </c>
      <c r="G2653" s="2" t="str">
        <f>IF(Table1[[#This Row],[Column4]]="","",(1+G2652)*(F2653)-1)</f>
        <v/>
      </c>
      <c r="H2653" s="1" t="str">
        <f>IF(Table1[[#This Row],[Column1]]="","",VLOOKUP(A2653,COPOMs!B:H,7)+prêmio_de_risco)</f>
        <v/>
      </c>
      <c r="I2653" s="3" t="str">
        <f>IF(Table1[[#This Row],[Tesouro Selic: Cenário 2]]="","",(H2653+1)^(1/252))</f>
        <v/>
      </c>
      <c r="J2653" s="2" t="str">
        <f>IF(Table1[[#This Row],[Column6]]="","",(1+J2652)*(I2653)-1)</f>
        <v/>
      </c>
      <c r="K2653" s="1" t="str">
        <f>IF(Table1[[#This Row],[Column1]]="","",VLOOKUP(A2653,COPOMs!B:K,10)+prêmio_de_risco)</f>
        <v/>
      </c>
      <c r="L2653" s="3" t="str">
        <f>IF(Table1[[#This Row],[Tesouro Selic: Cenário 3]]="","",(K2653+1)^(1/252))</f>
        <v/>
      </c>
      <c r="M2653" s="2" t="str">
        <f>IF(Table1[[#This Row],[Column8]]="","",(1+M2652)*(L2653)-1)</f>
        <v/>
      </c>
    </row>
    <row r="2654" spans="1:13" x14ac:dyDescent="0.25">
      <c r="A2654" s="15" t="str">
        <f t="shared" si="82"/>
        <v/>
      </c>
      <c r="B2654" s="25" t="str">
        <f t="shared" si="83"/>
        <v/>
      </c>
      <c r="C2654" s="3" t="str">
        <f>IF(Table1[[#This Row],[Tesouro Prefixado]]="","",(B2654+1)^(1/252))</f>
        <v/>
      </c>
      <c r="D2654" s="2" t="str">
        <f>IF(Table1[[#This Row],[Column2]]="","",(1+D2653)*(C2654)-1)</f>
        <v/>
      </c>
      <c r="E2654" s="1" t="str">
        <f>IF(Table1[[#This Row],[Column1]]="","",VLOOKUP(A2654,COPOMs!B:E,4)+prêmio_de_risco)</f>
        <v/>
      </c>
      <c r="F2654" s="3" t="str">
        <f>IF(Table1[[#This Row],[Tesouro Selic: Cenário 1]]="","",(E2654+1)^(1/252))</f>
        <v/>
      </c>
      <c r="G2654" s="2" t="str">
        <f>IF(Table1[[#This Row],[Column4]]="","",(1+G2653)*(F2654)-1)</f>
        <v/>
      </c>
      <c r="H2654" s="1" t="str">
        <f>IF(Table1[[#This Row],[Column1]]="","",VLOOKUP(A2654,COPOMs!B:H,7)+prêmio_de_risco)</f>
        <v/>
      </c>
      <c r="I2654" s="3" t="str">
        <f>IF(Table1[[#This Row],[Tesouro Selic: Cenário 2]]="","",(H2654+1)^(1/252))</f>
        <v/>
      </c>
      <c r="J2654" s="2" t="str">
        <f>IF(Table1[[#This Row],[Column6]]="","",(1+J2653)*(I2654)-1)</f>
        <v/>
      </c>
      <c r="K2654" s="1" t="str">
        <f>IF(Table1[[#This Row],[Column1]]="","",VLOOKUP(A2654,COPOMs!B:K,10)+prêmio_de_risco)</f>
        <v/>
      </c>
      <c r="L2654" s="3" t="str">
        <f>IF(Table1[[#This Row],[Tesouro Selic: Cenário 3]]="","",(K2654+1)^(1/252))</f>
        <v/>
      </c>
      <c r="M2654" s="2" t="str">
        <f>IF(Table1[[#This Row],[Column8]]="","",(1+M2653)*(L2654)-1)</f>
        <v/>
      </c>
    </row>
    <row r="2655" spans="1:13" x14ac:dyDescent="0.25">
      <c r="A2655" s="15" t="str">
        <f t="shared" si="82"/>
        <v/>
      </c>
      <c r="B2655" s="25" t="str">
        <f t="shared" si="83"/>
        <v/>
      </c>
      <c r="C2655" s="3" t="str">
        <f>IF(Table1[[#This Row],[Tesouro Prefixado]]="","",(B2655+1)^(1/252))</f>
        <v/>
      </c>
      <c r="D2655" s="2" t="str">
        <f>IF(Table1[[#This Row],[Column2]]="","",(1+D2654)*(C2655)-1)</f>
        <v/>
      </c>
      <c r="E2655" s="1" t="str">
        <f>IF(Table1[[#This Row],[Column1]]="","",VLOOKUP(A2655,COPOMs!B:E,4)+prêmio_de_risco)</f>
        <v/>
      </c>
      <c r="F2655" s="3" t="str">
        <f>IF(Table1[[#This Row],[Tesouro Selic: Cenário 1]]="","",(E2655+1)^(1/252))</f>
        <v/>
      </c>
      <c r="G2655" s="2" t="str">
        <f>IF(Table1[[#This Row],[Column4]]="","",(1+G2654)*(F2655)-1)</f>
        <v/>
      </c>
      <c r="H2655" s="1" t="str">
        <f>IF(Table1[[#This Row],[Column1]]="","",VLOOKUP(A2655,COPOMs!B:H,7)+prêmio_de_risco)</f>
        <v/>
      </c>
      <c r="I2655" s="3" t="str">
        <f>IF(Table1[[#This Row],[Tesouro Selic: Cenário 2]]="","",(H2655+1)^(1/252))</f>
        <v/>
      </c>
      <c r="J2655" s="2" t="str">
        <f>IF(Table1[[#This Row],[Column6]]="","",(1+J2654)*(I2655)-1)</f>
        <v/>
      </c>
      <c r="K2655" s="1" t="str">
        <f>IF(Table1[[#This Row],[Column1]]="","",VLOOKUP(A2655,COPOMs!B:K,10)+prêmio_de_risco)</f>
        <v/>
      </c>
      <c r="L2655" s="3" t="str">
        <f>IF(Table1[[#This Row],[Tesouro Selic: Cenário 3]]="","",(K2655+1)^(1/252))</f>
        <v/>
      </c>
      <c r="M2655" s="2" t="str">
        <f>IF(Table1[[#This Row],[Column8]]="","",(1+M2654)*(L2655)-1)</f>
        <v/>
      </c>
    </row>
    <row r="2656" spans="1:13" x14ac:dyDescent="0.25">
      <c r="A2656" s="15" t="str">
        <f t="shared" si="82"/>
        <v/>
      </c>
      <c r="B2656" s="25" t="str">
        <f t="shared" si="83"/>
        <v/>
      </c>
      <c r="C2656" s="3" t="str">
        <f>IF(Table1[[#This Row],[Tesouro Prefixado]]="","",(B2656+1)^(1/252))</f>
        <v/>
      </c>
      <c r="D2656" s="2" t="str">
        <f>IF(Table1[[#This Row],[Column2]]="","",(1+D2655)*(C2656)-1)</f>
        <v/>
      </c>
      <c r="E2656" s="1" t="str">
        <f>IF(Table1[[#This Row],[Column1]]="","",VLOOKUP(A2656,COPOMs!B:E,4)+prêmio_de_risco)</f>
        <v/>
      </c>
      <c r="F2656" s="3" t="str">
        <f>IF(Table1[[#This Row],[Tesouro Selic: Cenário 1]]="","",(E2656+1)^(1/252))</f>
        <v/>
      </c>
      <c r="G2656" s="2" t="str">
        <f>IF(Table1[[#This Row],[Column4]]="","",(1+G2655)*(F2656)-1)</f>
        <v/>
      </c>
      <c r="H2656" s="1" t="str">
        <f>IF(Table1[[#This Row],[Column1]]="","",VLOOKUP(A2656,COPOMs!B:H,7)+prêmio_de_risco)</f>
        <v/>
      </c>
      <c r="I2656" s="3" t="str">
        <f>IF(Table1[[#This Row],[Tesouro Selic: Cenário 2]]="","",(H2656+1)^(1/252))</f>
        <v/>
      </c>
      <c r="J2656" s="2" t="str">
        <f>IF(Table1[[#This Row],[Column6]]="","",(1+J2655)*(I2656)-1)</f>
        <v/>
      </c>
      <c r="K2656" s="1" t="str">
        <f>IF(Table1[[#This Row],[Column1]]="","",VLOOKUP(A2656,COPOMs!B:K,10)+prêmio_de_risco)</f>
        <v/>
      </c>
      <c r="L2656" s="3" t="str">
        <f>IF(Table1[[#This Row],[Tesouro Selic: Cenário 3]]="","",(K2656+1)^(1/252))</f>
        <v/>
      </c>
      <c r="M2656" s="2" t="str">
        <f>IF(Table1[[#This Row],[Column8]]="","",(1+M2655)*(L2656)-1)</f>
        <v/>
      </c>
    </row>
    <row r="2657" spans="1:13" x14ac:dyDescent="0.25">
      <c r="A2657" s="15" t="str">
        <f t="shared" si="82"/>
        <v/>
      </c>
      <c r="B2657" s="25" t="str">
        <f t="shared" si="83"/>
        <v/>
      </c>
      <c r="C2657" s="3" t="str">
        <f>IF(Table1[[#This Row],[Tesouro Prefixado]]="","",(B2657+1)^(1/252))</f>
        <v/>
      </c>
      <c r="D2657" s="2" t="str">
        <f>IF(Table1[[#This Row],[Column2]]="","",(1+D2656)*(C2657)-1)</f>
        <v/>
      </c>
      <c r="E2657" s="1" t="str">
        <f>IF(Table1[[#This Row],[Column1]]="","",VLOOKUP(A2657,COPOMs!B:E,4)+prêmio_de_risco)</f>
        <v/>
      </c>
      <c r="F2657" s="3" t="str">
        <f>IF(Table1[[#This Row],[Tesouro Selic: Cenário 1]]="","",(E2657+1)^(1/252))</f>
        <v/>
      </c>
      <c r="G2657" s="2" t="str">
        <f>IF(Table1[[#This Row],[Column4]]="","",(1+G2656)*(F2657)-1)</f>
        <v/>
      </c>
      <c r="H2657" s="1" t="str">
        <f>IF(Table1[[#This Row],[Column1]]="","",VLOOKUP(A2657,COPOMs!B:H,7)+prêmio_de_risco)</f>
        <v/>
      </c>
      <c r="I2657" s="3" t="str">
        <f>IF(Table1[[#This Row],[Tesouro Selic: Cenário 2]]="","",(H2657+1)^(1/252))</f>
        <v/>
      </c>
      <c r="J2657" s="2" t="str">
        <f>IF(Table1[[#This Row],[Column6]]="","",(1+J2656)*(I2657)-1)</f>
        <v/>
      </c>
      <c r="K2657" s="1" t="str">
        <f>IF(Table1[[#This Row],[Column1]]="","",VLOOKUP(A2657,COPOMs!B:K,10)+prêmio_de_risco)</f>
        <v/>
      </c>
      <c r="L2657" s="3" t="str">
        <f>IF(Table1[[#This Row],[Tesouro Selic: Cenário 3]]="","",(K2657+1)^(1/252))</f>
        <v/>
      </c>
      <c r="M2657" s="2" t="str">
        <f>IF(Table1[[#This Row],[Column8]]="","",(1+M2656)*(L2657)-1)</f>
        <v/>
      </c>
    </row>
    <row r="2658" spans="1:13" x14ac:dyDescent="0.25">
      <c r="A2658" s="15" t="str">
        <f t="shared" si="82"/>
        <v/>
      </c>
      <c r="B2658" s="25" t="str">
        <f t="shared" si="83"/>
        <v/>
      </c>
      <c r="C2658" s="3" t="str">
        <f>IF(Table1[[#This Row],[Tesouro Prefixado]]="","",(B2658+1)^(1/252))</f>
        <v/>
      </c>
      <c r="D2658" s="2" t="str">
        <f>IF(Table1[[#This Row],[Column2]]="","",(1+D2657)*(C2658)-1)</f>
        <v/>
      </c>
      <c r="E2658" s="1" t="str">
        <f>IF(Table1[[#This Row],[Column1]]="","",VLOOKUP(A2658,COPOMs!B:E,4)+prêmio_de_risco)</f>
        <v/>
      </c>
      <c r="F2658" s="3" t="str">
        <f>IF(Table1[[#This Row],[Tesouro Selic: Cenário 1]]="","",(E2658+1)^(1/252))</f>
        <v/>
      </c>
      <c r="G2658" s="2" t="str">
        <f>IF(Table1[[#This Row],[Column4]]="","",(1+G2657)*(F2658)-1)</f>
        <v/>
      </c>
      <c r="H2658" s="1" t="str">
        <f>IF(Table1[[#This Row],[Column1]]="","",VLOOKUP(A2658,COPOMs!B:H,7)+prêmio_de_risco)</f>
        <v/>
      </c>
      <c r="I2658" s="3" t="str">
        <f>IF(Table1[[#This Row],[Tesouro Selic: Cenário 2]]="","",(H2658+1)^(1/252))</f>
        <v/>
      </c>
      <c r="J2658" s="2" t="str">
        <f>IF(Table1[[#This Row],[Column6]]="","",(1+J2657)*(I2658)-1)</f>
        <v/>
      </c>
      <c r="K2658" s="1" t="str">
        <f>IF(Table1[[#This Row],[Column1]]="","",VLOOKUP(A2658,COPOMs!B:K,10)+prêmio_de_risco)</f>
        <v/>
      </c>
      <c r="L2658" s="3" t="str">
        <f>IF(Table1[[#This Row],[Tesouro Selic: Cenário 3]]="","",(K2658+1)^(1/252))</f>
        <v/>
      </c>
      <c r="M2658" s="2" t="str">
        <f>IF(Table1[[#This Row],[Column8]]="","",(1+M2657)*(L2658)-1)</f>
        <v/>
      </c>
    </row>
    <row r="2659" spans="1:13" x14ac:dyDescent="0.25">
      <c r="A2659" s="15" t="str">
        <f t="shared" si="82"/>
        <v/>
      </c>
      <c r="B2659" s="25" t="str">
        <f t="shared" si="83"/>
        <v/>
      </c>
      <c r="C2659" s="3" t="str">
        <f>IF(Table1[[#This Row],[Tesouro Prefixado]]="","",(B2659+1)^(1/252))</f>
        <v/>
      </c>
      <c r="D2659" s="2" t="str">
        <f>IF(Table1[[#This Row],[Column2]]="","",(1+D2658)*(C2659)-1)</f>
        <v/>
      </c>
      <c r="E2659" s="1" t="str">
        <f>IF(Table1[[#This Row],[Column1]]="","",VLOOKUP(A2659,COPOMs!B:E,4)+prêmio_de_risco)</f>
        <v/>
      </c>
      <c r="F2659" s="3" t="str">
        <f>IF(Table1[[#This Row],[Tesouro Selic: Cenário 1]]="","",(E2659+1)^(1/252))</f>
        <v/>
      </c>
      <c r="G2659" s="2" t="str">
        <f>IF(Table1[[#This Row],[Column4]]="","",(1+G2658)*(F2659)-1)</f>
        <v/>
      </c>
      <c r="H2659" s="1" t="str">
        <f>IF(Table1[[#This Row],[Column1]]="","",VLOOKUP(A2659,COPOMs!B:H,7)+prêmio_de_risco)</f>
        <v/>
      </c>
      <c r="I2659" s="3" t="str">
        <f>IF(Table1[[#This Row],[Tesouro Selic: Cenário 2]]="","",(H2659+1)^(1/252))</f>
        <v/>
      </c>
      <c r="J2659" s="2" t="str">
        <f>IF(Table1[[#This Row],[Column6]]="","",(1+J2658)*(I2659)-1)</f>
        <v/>
      </c>
      <c r="K2659" s="1" t="str">
        <f>IF(Table1[[#This Row],[Column1]]="","",VLOOKUP(A2659,COPOMs!B:K,10)+prêmio_de_risco)</f>
        <v/>
      </c>
      <c r="L2659" s="3" t="str">
        <f>IF(Table1[[#This Row],[Tesouro Selic: Cenário 3]]="","",(K2659+1)^(1/252))</f>
        <v/>
      </c>
      <c r="M2659" s="2" t="str">
        <f>IF(Table1[[#This Row],[Column8]]="","",(1+M2658)*(L2659)-1)</f>
        <v/>
      </c>
    </row>
    <row r="2660" spans="1:13" x14ac:dyDescent="0.25">
      <c r="A2660" s="15" t="str">
        <f t="shared" si="82"/>
        <v/>
      </c>
      <c r="B2660" s="25" t="str">
        <f t="shared" si="83"/>
        <v/>
      </c>
      <c r="C2660" s="3" t="str">
        <f>IF(Table1[[#This Row],[Tesouro Prefixado]]="","",(B2660+1)^(1/252))</f>
        <v/>
      </c>
      <c r="D2660" s="2" t="str">
        <f>IF(Table1[[#This Row],[Column2]]="","",(1+D2659)*(C2660)-1)</f>
        <v/>
      </c>
      <c r="E2660" s="1" t="str">
        <f>IF(Table1[[#This Row],[Column1]]="","",VLOOKUP(A2660,COPOMs!B:E,4)+prêmio_de_risco)</f>
        <v/>
      </c>
      <c r="F2660" s="3" t="str">
        <f>IF(Table1[[#This Row],[Tesouro Selic: Cenário 1]]="","",(E2660+1)^(1/252))</f>
        <v/>
      </c>
      <c r="G2660" s="2" t="str">
        <f>IF(Table1[[#This Row],[Column4]]="","",(1+G2659)*(F2660)-1)</f>
        <v/>
      </c>
      <c r="H2660" s="1" t="str">
        <f>IF(Table1[[#This Row],[Column1]]="","",VLOOKUP(A2660,COPOMs!B:H,7)+prêmio_de_risco)</f>
        <v/>
      </c>
      <c r="I2660" s="3" t="str">
        <f>IF(Table1[[#This Row],[Tesouro Selic: Cenário 2]]="","",(H2660+1)^(1/252))</f>
        <v/>
      </c>
      <c r="J2660" s="2" t="str">
        <f>IF(Table1[[#This Row],[Column6]]="","",(1+J2659)*(I2660)-1)</f>
        <v/>
      </c>
      <c r="K2660" s="1" t="str">
        <f>IF(Table1[[#This Row],[Column1]]="","",VLOOKUP(A2660,COPOMs!B:K,10)+prêmio_de_risco)</f>
        <v/>
      </c>
      <c r="L2660" s="3" t="str">
        <f>IF(Table1[[#This Row],[Tesouro Selic: Cenário 3]]="","",(K2660+1)^(1/252))</f>
        <v/>
      </c>
      <c r="M2660" s="2" t="str">
        <f>IF(Table1[[#This Row],[Column8]]="","",(1+M2659)*(L2660)-1)</f>
        <v/>
      </c>
    </row>
    <row r="2661" spans="1:13" x14ac:dyDescent="0.25">
      <c r="A2661" s="15" t="str">
        <f t="shared" si="82"/>
        <v/>
      </c>
      <c r="B2661" s="25" t="str">
        <f t="shared" si="83"/>
        <v/>
      </c>
      <c r="C2661" s="3" t="str">
        <f>IF(Table1[[#This Row],[Tesouro Prefixado]]="","",(B2661+1)^(1/252))</f>
        <v/>
      </c>
      <c r="D2661" s="2" t="str">
        <f>IF(Table1[[#This Row],[Column2]]="","",(1+D2660)*(C2661)-1)</f>
        <v/>
      </c>
      <c r="E2661" s="1" t="str">
        <f>IF(Table1[[#This Row],[Column1]]="","",VLOOKUP(A2661,COPOMs!B:E,4)+prêmio_de_risco)</f>
        <v/>
      </c>
      <c r="F2661" s="3" t="str">
        <f>IF(Table1[[#This Row],[Tesouro Selic: Cenário 1]]="","",(E2661+1)^(1/252))</f>
        <v/>
      </c>
      <c r="G2661" s="2" t="str">
        <f>IF(Table1[[#This Row],[Column4]]="","",(1+G2660)*(F2661)-1)</f>
        <v/>
      </c>
      <c r="H2661" s="1" t="str">
        <f>IF(Table1[[#This Row],[Column1]]="","",VLOOKUP(A2661,COPOMs!B:H,7)+prêmio_de_risco)</f>
        <v/>
      </c>
      <c r="I2661" s="3" t="str">
        <f>IF(Table1[[#This Row],[Tesouro Selic: Cenário 2]]="","",(H2661+1)^(1/252))</f>
        <v/>
      </c>
      <c r="J2661" s="2" t="str">
        <f>IF(Table1[[#This Row],[Column6]]="","",(1+J2660)*(I2661)-1)</f>
        <v/>
      </c>
      <c r="K2661" s="1" t="str">
        <f>IF(Table1[[#This Row],[Column1]]="","",VLOOKUP(A2661,COPOMs!B:K,10)+prêmio_de_risco)</f>
        <v/>
      </c>
      <c r="L2661" s="3" t="str">
        <f>IF(Table1[[#This Row],[Tesouro Selic: Cenário 3]]="","",(K2661+1)^(1/252))</f>
        <v/>
      </c>
      <c r="M2661" s="2" t="str">
        <f>IF(Table1[[#This Row],[Column8]]="","",(1+M2660)*(L2661)-1)</f>
        <v/>
      </c>
    </row>
    <row r="2662" spans="1:13" x14ac:dyDescent="0.25">
      <c r="A2662" s="15" t="str">
        <f t="shared" si="82"/>
        <v/>
      </c>
      <c r="B2662" s="25" t="str">
        <f t="shared" si="83"/>
        <v/>
      </c>
      <c r="C2662" s="3" t="str">
        <f>IF(Table1[[#This Row],[Tesouro Prefixado]]="","",(B2662+1)^(1/252))</f>
        <v/>
      </c>
      <c r="D2662" s="2" t="str">
        <f>IF(Table1[[#This Row],[Column2]]="","",(1+D2661)*(C2662)-1)</f>
        <v/>
      </c>
      <c r="E2662" s="1" t="str">
        <f>IF(Table1[[#This Row],[Column1]]="","",VLOOKUP(A2662,COPOMs!B:E,4)+prêmio_de_risco)</f>
        <v/>
      </c>
      <c r="F2662" s="3" t="str">
        <f>IF(Table1[[#This Row],[Tesouro Selic: Cenário 1]]="","",(E2662+1)^(1/252))</f>
        <v/>
      </c>
      <c r="G2662" s="2" t="str">
        <f>IF(Table1[[#This Row],[Column4]]="","",(1+G2661)*(F2662)-1)</f>
        <v/>
      </c>
      <c r="H2662" s="1" t="str">
        <f>IF(Table1[[#This Row],[Column1]]="","",VLOOKUP(A2662,COPOMs!B:H,7)+prêmio_de_risco)</f>
        <v/>
      </c>
      <c r="I2662" s="3" t="str">
        <f>IF(Table1[[#This Row],[Tesouro Selic: Cenário 2]]="","",(H2662+1)^(1/252))</f>
        <v/>
      </c>
      <c r="J2662" s="2" t="str">
        <f>IF(Table1[[#This Row],[Column6]]="","",(1+J2661)*(I2662)-1)</f>
        <v/>
      </c>
      <c r="K2662" s="1" t="str">
        <f>IF(Table1[[#This Row],[Column1]]="","",VLOOKUP(A2662,COPOMs!B:K,10)+prêmio_de_risco)</f>
        <v/>
      </c>
      <c r="L2662" s="3" t="str">
        <f>IF(Table1[[#This Row],[Tesouro Selic: Cenário 3]]="","",(K2662+1)^(1/252))</f>
        <v/>
      </c>
      <c r="M2662" s="2" t="str">
        <f>IF(Table1[[#This Row],[Column8]]="","",(1+M2661)*(L2662)-1)</f>
        <v/>
      </c>
    </row>
    <row r="2663" spans="1:13" x14ac:dyDescent="0.25">
      <c r="A2663" s="15" t="str">
        <f t="shared" si="82"/>
        <v/>
      </c>
      <c r="B2663" s="25" t="str">
        <f t="shared" si="83"/>
        <v/>
      </c>
      <c r="C2663" s="3" t="str">
        <f>IF(Table1[[#This Row],[Tesouro Prefixado]]="","",(B2663+1)^(1/252))</f>
        <v/>
      </c>
      <c r="D2663" s="2" t="str">
        <f>IF(Table1[[#This Row],[Column2]]="","",(1+D2662)*(C2663)-1)</f>
        <v/>
      </c>
      <c r="E2663" s="1" t="str">
        <f>IF(Table1[[#This Row],[Column1]]="","",VLOOKUP(A2663,COPOMs!B:E,4)+prêmio_de_risco)</f>
        <v/>
      </c>
      <c r="F2663" s="3" t="str">
        <f>IF(Table1[[#This Row],[Tesouro Selic: Cenário 1]]="","",(E2663+1)^(1/252))</f>
        <v/>
      </c>
      <c r="G2663" s="2" t="str">
        <f>IF(Table1[[#This Row],[Column4]]="","",(1+G2662)*(F2663)-1)</f>
        <v/>
      </c>
      <c r="H2663" s="1" t="str">
        <f>IF(Table1[[#This Row],[Column1]]="","",VLOOKUP(A2663,COPOMs!B:H,7)+prêmio_de_risco)</f>
        <v/>
      </c>
      <c r="I2663" s="3" t="str">
        <f>IF(Table1[[#This Row],[Tesouro Selic: Cenário 2]]="","",(H2663+1)^(1/252))</f>
        <v/>
      </c>
      <c r="J2663" s="2" t="str">
        <f>IF(Table1[[#This Row],[Column6]]="","",(1+J2662)*(I2663)-1)</f>
        <v/>
      </c>
      <c r="K2663" s="1" t="str">
        <f>IF(Table1[[#This Row],[Column1]]="","",VLOOKUP(A2663,COPOMs!B:K,10)+prêmio_de_risco)</f>
        <v/>
      </c>
      <c r="L2663" s="3" t="str">
        <f>IF(Table1[[#This Row],[Tesouro Selic: Cenário 3]]="","",(K2663+1)^(1/252))</f>
        <v/>
      </c>
      <c r="M2663" s="2" t="str">
        <f>IF(Table1[[#This Row],[Column8]]="","",(1+M2662)*(L2663)-1)</f>
        <v/>
      </c>
    </row>
    <row r="2664" spans="1:13" x14ac:dyDescent="0.25">
      <c r="A2664" s="15" t="str">
        <f t="shared" si="82"/>
        <v/>
      </c>
      <c r="B2664" s="25" t="str">
        <f t="shared" si="83"/>
        <v/>
      </c>
      <c r="C2664" s="3" t="str">
        <f>IF(Table1[[#This Row],[Tesouro Prefixado]]="","",(B2664+1)^(1/252))</f>
        <v/>
      </c>
      <c r="D2664" s="2" t="str">
        <f>IF(Table1[[#This Row],[Column2]]="","",(1+D2663)*(C2664)-1)</f>
        <v/>
      </c>
      <c r="E2664" s="1" t="str">
        <f>IF(Table1[[#This Row],[Column1]]="","",VLOOKUP(A2664,COPOMs!B:E,4)+prêmio_de_risco)</f>
        <v/>
      </c>
      <c r="F2664" s="3" t="str">
        <f>IF(Table1[[#This Row],[Tesouro Selic: Cenário 1]]="","",(E2664+1)^(1/252))</f>
        <v/>
      </c>
      <c r="G2664" s="2" t="str">
        <f>IF(Table1[[#This Row],[Column4]]="","",(1+G2663)*(F2664)-1)</f>
        <v/>
      </c>
      <c r="H2664" s="1" t="str">
        <f>IF(Table1[[#This Row],[Column1]]="","",VLOOKUP(A2664,COPOMs!B:H,7)+prêmio_de_risco)</f>
        <v/>
      </c>
      <c r="I2664" s="3" t="str">
        <f>IF(Table1[[#This Row],[Tesouro Selic: Cenário 2]]="","",(H2664+1)^(1/252))</f>
        <v/>
      </c>
      <c r="J2664" s="2" t="str">
        <f>IF(Table1[[#This Row],[Column6]]="","",(1+J2663)*(I2664)-1)</f>
        <v/>
      </c>
      <c r="K2664" s="1" t="str">
        <f>IF(Table1[[#This Row],[Column1]]="","",VLOOKUP(A2664,COPOMs!B:K,10)+prêmio_de_risco)</f>
        <v/>
      </c>
      <c r="L2664" s="3" t="str">
        <f>IF(Table1[[#This Row],[Tesouro Selic: Cenário 3]]="","",(K2664+1)^(1/252))</f>
        <v/>
      </c>
      <c r="M2664" s="2" t="str">
        <f>IF(Table1[[#This Row],[Column8]]="","",(1+M2663)*(L2664)-1)</f>
        <v/>
      </c>
    </row>
    <row r="2665" spans="1:13" x14ac:dyDescent="0.25">
      <c r="A2665" s="15" t="str">
        <f t="shared" si="82"/>
        <v/>
      </c>
      <c r="B2665" s="25" t="str">
        <f t="shared" si="83"/>
        <v/>
      </c>
      <c r="C2665" s="3" t="str">
        <f>IF(Table1[[#This Row],[Tesouro Prefixado]]="","",(B2665+1)^(1/252))</f>
        <v/>
      </c>
      <c r="D2665" s="2" t="str">
        <f>IF(Table1[[#This Row],[Column2]]="","",(1+D2664)*(C2665)-1)</f>
        <v/>
      </c>
      <c r="E2665" s="1" t="str">
        <f>IF(Table1[[#This Row],[Column1]]="","",VLOOKUP(A2665,COPOMs!B:E,4)+prêmio_de_risco)</f>
        <v/>
      </c>
      <c r="F2665" s="3" t="str">
        <f>IF(Table1[[#This Row],[Tesouro Selic: Cenário 1]]="","",(E2665+1)^(1/252))</f>
        <v/>
      </c>
      <c r="G2665" s="2" t="str">
        <f>IF(Table1[[#This Row],[Column4]]="","",(1+G2664)*(F2665)-1)</f>
        <v/>
      </c>
      <c r="H2665" s="1" t="str">
        <f>IF(Table1[[#This Row],[Column1]]="","",VLOOKUP(A2665,COPOMs!B:H,7)+prêmio_de_risco)</f>
        <v/>
      </c>
      <c r="I2665" s="3" t="str">
        <f>IF(Table1[[#This Row],[Tesouro Selic: Cenário 2]]="","",(H2665+1)^(1/252))</f>
        <v/>
      </c>
      <c r="J2665" s="2" t="str">
        <f>IF(Table1[[#This Row],[Column6]]="","",(1+J2664)*(I2665)-1)</f>
        <v/>
      </c>
      <c r="K2665" s="1" t="str">
        <f>IF(Table1[[#This Row],[Column1]]="","",VLOOKUP(A2665,COPOMs!B:K,10)+prêmio_de_risco)</f>
        <v/>
      </c>
      <c r="L2665" s="3" t="str">
        <f>IF(Table1[[#This Row],[Tesouro Selic: Cenário 3]]="","",(K2665+1)^(1/252))</f>
        <v/>
      </c>
      <c r="M2665" s="2" t="str">
        <f>IF(Table1[[#This Row],[Column8]]="","",(1+M2664)*(L2665)-1)</f>
        <v/>
      </c>
    </row>
    <row r="2666" spans="1:13" x14ac:dyDescent="0.25">
      <c r="A2666" s="15" t="str">
        <f t="shared" si="82"/>
        <v/>
      </c>
      <c r="B2666" s="25" t="str">
        <f t="shared" si="83"/>
        <v/>
      </c>
      <c r="C2666" s="3" t="str">
        <f>IF(Table1[[#This Row],[Tesouro Prefixado]]="","",(B2666+1)^(1/252))</f>
        <v/>
      </c>
      <c r="D2666" s="2" t="str">
        <f>IF(Table1[[#This Row],[Column2]]="","",(1+D2665)*(C2666)-1)</f>
        <v/>
      </c>
      <c r="E2666" s="1" t="str">
        <f>IF(Table1[[#This Row],[Column1]]="","",VLOOKUP(A2666,COPOMs!B:E,4)+prêmio_de_risco)</f>
        <v/>
      </c>
      <c r="F2666" s="3" t="str">
        <f>IF(Table1[[#This Row],[Tesouro Selic: Cenário 1]]="","",(E2666+1)^(1/252))</f>
        <v/>
      </c>
      <c r="G2666" s="2" t="str">
        <f>IF(Table1[[#This Row],[Column4]]="","",(1+G2665)*(F2666)-1)</f>
        <v/>
      </c>
      <c r="H2666" s="1" t="str">
        <f>IF(Table1[[#This Row],[Column1]]="","",VLOOKUP(A2666,COPOMs!B:H,7)+prêmio_de_risco)</f>
        <v/>
      </c>
      <c r="I2666" s="3" t="str">
        <f>IF(Table1[[#This Row],[Tesouro Selic: Cenário 2]]="","",(H2666+1)^(1/252))</f>
        <v/>
      </c>
      <c r="J2666" s="2" t="str">
        <f>IF(Table1[[#This Row],[Column6]]="","",(1+J2665)*(I2666)-1)</f>
        <v/>
      </c>
      <c r="K2666" s="1" t="str">
        <f>IF(Table1[[#This Row],[Column1]]="","",VLOOKUP(A2666,COPOMs!B:K,10)+prêmio_de_risco)</f>
        <v/>
      </c>
      <c r="L2666" s="3" t="str">
        <f>IF(Table1[[#This Row],[Tesouro Selic: Cenário 3]]="","",(K2666+1)^(1/252))</f>
        <v/>
      </c>
      <c r="M2666" s="2" t="str">
        <f>IF(Table1[[#This Row],[Column8]]="","",(1+M2665)*(L2666)-1)</f>
        <v/>
      </c>
    </row>
    <row r="2667" spans="1:13" x14ac:dyDescent="0.25">
      <c r="A2667" s="15" t="str">
        <f t="shared" si="82"/>
        <v/>
      </c>
      <c r="B2667" s="25" t="str">
        <f t="shared" si="83"/>
        <v/>
      </c>
      <c r="C2667" s="3" t="str">
        <f>IF(Table1[[#This Row],[Tesouro Prefixado]]="","",(B2667+1)^(1/252))</f>
        <v/>
      </c>
      <c r="D2667" s="2" t="str">
        <f>IF(Table1[[#This Row],[Column2]]="","",(1+D2666)*(C2667)-1)</f>
        <v/>
      </c>
      <c r="E2667" s="1" t="str">
        <f>IF(Table1[[#This Row],[Column1]]="","",VLOOKUP(A2667,COPOMs!B:E,4)+prêmio_de_risco)</f>
        <v/>
      </c>
      <c r="F2667" s="3" t="str">
        <f>IF(Table1[[#This Row],[Tesouro Selic: Cenário 1]]="","",(E2667+1)^(1/252))</f>
        <v/>
      </c>
      <c r="G2667" s="2" t="str">
        <f>IF(Table1[[#This Row],[Column4]]="","",(1+G2666)*(F2667)-1)</f>
        <v/>
      </c>
      <c r="H2667" s="1" t="str">
        <f>IF(Table1[[#This Row],[Column1]]="","",VLOOKUP(A2667,COPOMs!B:H,7)+prêmio_de_risco)</f>
        <v/>
      </c>
      <c r="I2667" s="3" t="str">
        <f>IF(Table1[[#This Row],[Tesouro Selic: Cenário 2]]="","",(H2667+1)^(1/252))</f>
        <v/>
      </c>
      <c r="J2667" s="2" t="str">
        <f>IF(Table1[[#This Row],[Column6]]="","",(1+J2666)*(I2667)-1)</f>
        <v/>
      </c>
      <c r="K2667" s="1" t="str">
        <f>IF(Table1[[#This Row],[Column1]]="","",VLOOKUP(A2667,COPOMs!B:K,10)+prêmio_de_risco)</f>
        <v/>
      </c>
      <c r="L2667" s="3" t="str">
        <f>IF(Table1[[#This Row],[Tesouro Selic: Cenário 3]]="","",(K2667+1)^(1/252))</f>
        <v/>
      </c>
      <c r="M2667" s="2" t="str">
        <f>IF(Table1[[#This Row],[Column8]]="","",(1+M2666)*(L2667)-1)</f>
        <v/>
      </c>
    </row>
    <row r="2668" spans="1:13" x14ac:dyDescent="0.25">
      <c r="A2668" s="15" t="str">
        <f t="shared" si="82"/>
        <v/>
      </c>
      <c r="B2668" s="25" t="str">
        <f t="shared" si="83"/>
        <v/>
      </c>
      <c r="C2668" s="3" t="str">
        <f>IF(Table1[[#This Row],[Tesouro Prefixado]]="","",(B2668+1)^(1/252))</f>
        <v/>
      </c>
      <c r="D2668" s="2" t="str">
        <f>IF(Table1[[#This Row],[Column2]]="","",(1+D2667)*(C2668)-1)</f>
        <v/>
      </c>
      <c r="E2668" s="1" t="str">
        <f>IF(Table1[[#This Row],[Column1]]="","",VLOOKUP(A2668,COPOMs!B:E,4)+prêmio_de_risco)</f>
        <v/>
      </c>
      <c r="F2668" s="3" t="str">
        <f>IF(Table1[[#This Row],[Tesouro Selic: Cenário 1]]="","",(E2668+1)^(1/252))</f>
        <v/>
      </c>
      <c r="G2668" s="2" t="str">
        <f>IF(Table1[[#This Row],[Column4]]="","",(1+G2667)*(F2668)-1)</f>
        <v/>
      </c>
      <c r="H2668" s="1" t="str">
        <f>IF(Table1[[#This Row],[Column1]]="","",VLOOKUP(A2668,COPOMs!B:H,7)+prêmio_de_risco)</f>
        <v/>
      </c>
      <c r="I2668" s="3" t="str">
        <f>IF(Table1[[#This Row],[Tesouro Selic: Cenário 2]]="","",(H2668+1)^(1/252))</f>
        <v/>
      </c>
      <c r="J2668" s="2" t="str">
        <f>IF(Table1[[#This Row],[Column6]]="","",(1+J2667)*(I2668)-1)</f>
        <v/>
      </c>
      <c r="K2668" s="1" t="str">
        <f>IF(Table1[[#This Row],[Column1]]="","",VLOOKUP(A2668,COPOMs!B:K,10)+prêmio_de_risco)</f>
        <v/>
      </c>
      <c r="L2668" s="3" t="str">
        <f>IF(Table1[[#This Row],[Tesouro Selic: Cenário 3]]="","",(K2668+1)^(1/252))</f>
        <v/>
      </c>
      <c r="M2668" s="2" t="str">
        <f>IF(Table1[[#This Row],[Column8]]="","",(1+M2667)*(L2668)-1)</f>
        <v/>
      </c>
    </row>
    <row r="2669" spans="1:13" x14ac:dyDescent="0.25">
      <c r="A2669" s="15" t="str">
        <f t="shared" si="82"/>
        <v/>
      </c>
      <c r="B2669" s="25" t="str">
        <f t="shared" si="83"/>
        <v/>
      </c>
      <c r="C2669" s="3" t="str">
        <f>IF(Table1[[#This Row],[Tesouro Prefixado]]="","",(B2669+1)^(1/252))</f>
        <v/>
      </c>
      <c r="D2669" s="2" t="str">
        <f>IF(Table1[[#This Row],[Column2]]="","",(1+D2668)*(C2669)-1)</f>
        <v/>
      </c>
      <c r="E2669" s="1" t="str">
        <f>IF(Table1[[#This Row],[Column1]]="","",VLOOKUP(A2669,COPOMs!B:E,4)+prêmio_de_risco)</f>
        <v/>
      </c>
      <c r="F2669" s="3" t="str">
        <f>IF(Table1[[#This Row],[Tesouro Selic: Cenário 1]]="","",(E2669+1)^(1/252))</f>
        <v/>
      </c>
      <c r="G2669" s="2" t="str">
        <f>IF(Table1[[#This Row],[Column4]]="","",(1+G2668)*(F2669)-1)</f>
        <v/>
      </c>
      <c r="H2669" s="1" t="str">
        <f>IF(Table1[[#This Row],[Column1]]="","",VLOOKUP(A2669,COPOMs!B:H,7)+prêmio_de_risco)</f>
        <v/>
      </c>
      <c r="I2669" s="3" t="str">
        <f>IF(Table1[[#This Row],[Tesouro Selic: Cenário 2]]="","",(H2669+1)^(1/252))</f>
        <v/>
      </c>
      <c r="J2669" s="2" t="str">
        <f>IF(Table1[[#This Row],[Column6]]="","",(1+J2668)*(I2669)-1)</f>
        <v/>
      </c>
      <c r="K2669" s="1" t="str">
        <f>IF(Table1[[#This Row],[Column1]]="","",VLOOKUP(A2669,COPOMs!B:K,10)+prêmio_de_risco)</f>
        <v/>
      </c>
      <c r="L2669" s="3" t="str">
        <f>IF(Table1[[#This Row],[Tesouro Selic: Cenário 3]]="","",(K2669+1)^(1/252))</f>
        <v/>
      </c>
      <c r="M2669" s="2" t="str">
        <f>IF(Table1[[#This Row],[Column8]]="","",(1+M2668)*(L2669)-1)</f>
        <v/>
      </c>
    </row>
    <row r="2670" spans="1:13" x14ac:dyDescent="0.25">
      <c r="A2670" s="15" t="str">
        <f t="shared" si="82"/>
        <v/>
      </c>
      <c r="B2670" s="25" t="str">
        <f t="shared" si="83"/>
        <v/>
      </c>
      <c r="C2670" s="3" t="str">
        <f>IF(Table1[[#This Row],[Tesouro Prefixado]]="","",(B2670+1)^(1/252))</f>
        <v/>
      </c>
      <c r="D2670" s="2" t="str">
        <f>IF(Table1[[#This Row],[Column2]]="","",(1+D2669)*(C2670)-1)</f>
        <v/>
      </c>
      <c r="E2670" s="1" t="str">
        <f>IF(Table1[[#This Row],[Column1]]="","",VLOOKUP(A2670,COPOMs!B:E,4)+prêmio_de_risco)</f>
        <v/>
      </c>
      <c r="F2670" s="3" t="str">
        <f>IF(Table1[[#This Row],[Tesouro Selic: Cenário 1]]="","",(E2670+1)^(1/252))</f>
        <v/>
      </c>
      <c r="G2670" s="2" t="str">
        <f>IF(Table1[[#This Row],[Column4]]="","",(1+G2669)*(F2670)-1)</f>
        <v/>
      </c>
      <c r="H2670" s="1" t="str">
        <f>IF(Table1[[#This Row],[Column1]]="","",VLOOKUP(A2670,COPOMs!B:H,7)+prêmio_de_risco)</f>
        <v/>
      </c>
      <c r="I2670" s="3" t="str">
        <f>IF(Table1[[#This Row],[Tesouro Selic: Cenário 2]]="","",(H2670+1)^(1/252))</f>
        <v/>
      </c>
      <c r="J2670" s="2" t="str">
        <f>IF(Table1[[#This Row],[Column6]]="","",(1+J2669)*(I2670)-1)</f>
        <v/>
      </c>
      <c r="K2670" s="1" t="str">
        <f>IF(Table1[[#This Row],[Column1]]="","",VLOOKUP(A2670,COPOMs!B:K,10)+prêmio_de_risco)</f>
        <v/>
      </c>
      <c r="L2670" s="3" t="str">
        <f>IF(Table1[[#This Row],[Tesouro Selic: Cenário 3]]="","",(K2670+1)^(1/252))</f>
        <v/>
      </c>
      <c r="M2670" s="2" t="str">
        <f>IF(Table1[[#This Row],[Column8]]="","",(1+M2669)*(L2670)-1)</f>
        <v/>
      </c>
    </row>
    <row r="2671" spans="1:13" x14ac:dyDescent="0.25">
      <c r="A2671" s="15" t="str">
        <f t="shared" si="82"/>
        <v/>
      </c>
      <c r="B2671" s="25" t="str">
        <f t="shared" si="83"/>
        <v/>
      </c>
      <c r="C2671" s="3" t="str">
        <f>IF(Table1[[#This Row],[Tesouro Prefixado]]="","",(B2671+1)^(1/252))</f>
        <v/>
      </c>
      <c r="D2671" s="2" t="str">
        <f>IF(Table1[[#This Row],[Column2]]="","",(1+D2670)*(C2671)-1)</f>
        <v/>
      </c>
      <c r="E2671" s="1" t="str">
        <f>IF(Table1[[#This Row],[Column1]]="","",VLOOKUP(A2671,COPOMs!B:E,4)+prêmio_de_risco)</f>
        <v/>
      </c>
      <c r="F2671" s="3" t="str">
        <f>IF(Table1[[#This Row],[Tesouro Selic: Cenário 1]]="","",(E2671+1)^(1/252))</f>
        <v/>
      </c>
      <c r="G2671" s="2" t="str">
        <f>IF(Table1[[#This Row],[Column4]]="","",(1+G2670)*(F2671)-1)</f>
        <v/>
      </c>
      <c r="H2671" s="1" t="str">
        <f>IF(Table1[[#This Row],[Column1]]="","",VLOOKUP(A2671,COPOMs!B:H,7)+prêmio_de_risco)</f>
        <v/>
      </c>
      <c r="I2671" s="3" t="str">
        <f>IF(Table1[[#This Row],[Tesouro Selic: Cenário 2]]="","",(H2671+1)^(1/252))</f>
        <v/>
      </c>
      <c r="J2671" s="2" t="str">
        <f>IF(Table1[[#This Row],[Column6]]="","",(1+J2670)*(I2671)-1)</f>
        <v/>
      </c>
      <c r="K2671" s="1" t="str">
        <f>IF(Table1[[#This Row],[Column1]]="","",VLOOKUP(A2671,COPOMs!B:K,10)+prêmio_de_risco)</f>
        <v/>
      </c>
      <c r="L2671" s="3" t="str">
        <f>IF(Table1[[#This Row],[Tesouro Selic: Cenário 3]]="","",(K2671+1)^(1/252))</f>
        <v/>
      </c>
      <c r="M2671" s="2" t="str">
        <f>IF(Table1[[#This Row],[Column8]]="","",(1+M2670)*(L2671)-1)</f>
        <v/>
      </c>
    </row>
    <row r="2672" spans="1:13" x14ac:dyDescent="0.25">
      <c r="A2672" s="15" t="str">
        <f t="shared" si="82"/>
        <v/>
      </c>
      <c r="B2672" s="25" t="str">
        <f t="shared" si="83"/>
        <v/>
      </c>
      <c r="C2672" s="3" t="str">
        <f>IF(Table1[[#This Row],[Tesouro Prefixado]]="","",(B2672+1)^(1/252))</f>
        <v/>
      </c>
      <c r="D2672" s="2" t="str">
        <f>IF(Table1[[#This Row],[Column2]]="","",(1+D2671)*(C2672)-1)</f>
        <v/>
      </c>
      <c r="E2672" s="1" t="str">
        <f>IF(Table1[[#This Row],[Column1]]="","",VLOOKUP(A2672,COPOMs!B:E,4)+prêmio_de_risco)</f>
        <v/>
      </c>
      <c r="F2672" s="3" t="str">
        <f>IF(Table1[[#This Row],[Tesouro Selic: Cenário 1]]="","",(E2672+1)^(1/252))</f>
        <v/>
      </c>
      <c r="G2672" s="2" t="str">
        <f>IF(Table1[[#This Row],[Column4]]="","",(1+G2671)*(F2672)-1)</f>
        <v/>
      </c>
      <c r="H2672" s="1" t="str">
        <f>IF(Table1[[#This Row],[Column1]]="","",VLOOKUP(A2672,COPOMs!B:H,7)+prêmio_de_risco)</f>
        <v/>
      </c>
      <c r="I2672" s="3" t="str">
        <f>IF(Table1[[#This Row],[Tesouro Selic: Cenário 2]]="","",(H2672+1)^(1/252))</f>
        <v/>
      </c>
      <c r="J2672" s="2" t="str">
        <f>IF(Table1[[#This Row],[Column6]]="","",(1+J2671)*(I2672)-1)</f>
        <v/>
      </c>
      <c r="K2672" s="1" t="str">
        <f>IF(Table1[[#This Row],[Column1]]="","",VLOOKUP(A2672,COPOMs!B:K,10)+prêmio_de_risco)</f>
        <v/>
      </c>
      <c r="L2672" s="3" t="str">
        <f>IF(Table1[[#This Row],[Tesouro Selic: Cenário 3]]="","",(K2672+1)^(1/252))</f>
        <v/>
      </c>
      <c r="M2672" s="2" t="str">
        <f>IF(Table1[[#This Row],[Column8]]="","",(1+M2671)*(L2672)-1)</f>
        <v/>
      </c>
    </row>
    <row r="2673" spans="1:13" x14ac:dyDescent="0.25">
      <c r="A2673" s="15" t="str">
        <f t="shared" si="82"/>
        <v/>
      </c>
      <c r="B2673" s="25" t="str">
        <f t="shared" si="83"/>
        <v/>
      </c>
      <c r="C2673" s="3" t="str">
        <f>IF(Table1[[#This Row],[Tesouro Prefixado]]="","",(B2673+1)^(1/252))</f>
        <v/>
      </c>
      <c r="D2673" s="2" t="str">
        <f>IF(Table1[[#This Row],[Column2]]="","",(1+D2672)*(C2673)-1)</f>
        <v/>
      </c>
      <c r="E2673" s="1" t="str">
        <f>IF(Table1[[#This Row],[Column1]]="","",VLOOKUP(A2673,COPOMs!B:E,4)+prêmio_de_risco)</f>
        <v/>
      </c>
      <c r="F2673" s="3" t="str">
        <f>IF(Table1[[#This Row],[Tesouro Selic: Cenário 1]]="","",(E2673+1)^(1/252))</f>
        <v/>
      </c>
      <c r="G2673" s="2" t="str">
        <f>IF(Table1[[#This Row],[Column4]]="","",(1+G2672)*(F2673)-1)</f>
        <v/>
      </c>
      <c r="H2673" s="1" t="str">
        <f>IF(Table1[[#This Row],[Column1]]="","",VLOOKUP(A2673,COPOMs!B:H,7)+prêmio_de_risco)</f>
        <v/>
      </c>
      <c r="I2673" s="3" t="str">
        <f>IF(Table1[[#This Row],[Tesouro Selic: Cenário 2]]="","",(H2673+1)^(1/252))</f>
        <v/>
      </c>
      <c r="J2673" s="2" t="str">
        <f>IF(Table1[[#This Row],[Column6]]="","",(1+J2672)*(I2673)-1)</f>
        <v/>
      </c>
      <c r="K2673" s="1" t="str">
        <f>IF(Table1[[#This Row],[Column1]]="","",VLOOKUP(A2673,COPOMs!B:K,10)+prêmio_de_risco)</f>
        <v/>
      </c>
      <c r="L2673" s="3" t="str">
        <f>IF(Table1[[#This Row],[Tesouro Selic: Cenário 3]]="","",(K2673+1)^(1/252))</f>
        <v/>
      </c>
      <c r="M2673" s="2" t="str">
        <f>IF(Table1[[#This Row],[Column8]]="","",(1+M2672)*(L2673)-1)</f>
        <v/>
      </c>
    </row>
    <row r="2674" spans="1:13" x14ac:dyDescent="0.25">
      <c r="A2674" s="15" t="str">
        <f t="shared" si="82"/>
        <v/>
      </c>
      <c r="B2674" s="25" t="str">
        <f t="shared" si="83"/>
        <v/>
      </c>
      <c r="C2674" s="3" t="str">
        <f>IF(Table1[[#This Row],[Tesouro Prefixado]]="","",(B2674+1)^(1/252))</f>
        <v/>
      </c>
      <c r="D2674" s="2" t="str">
        <f>IF(Table1[[#This Row],[Column2]]="","",(1+D2673)*(C2674)-1)</f>
        <v/>
      </c>
      <c r="E2674" s="1" t="str">
        <f>IF(Table1[[#This Row],[Column1]]="","",VLOOKUP(A2674,COPOMs!B:E,4)+prêmio_de_risco)</f>
        <v/>
      </c>
      <c r="F2674" s="3" t="str">
        <f>IF(Table1[[#This Row],[Tesouro Selic: Cenário 1]]="","",(E2674+1)^(1/252))</f>
        <v/>
      </c>
      <c r="G2674" s="2" t="str">
        <f>IF(Table1[[#This Row],[Column4]]="","",(1+G2673)*(F2674)-1)</f>
        <v/>
      </c>
      <c r="H2674" s="1" t="str">
        <f>IF(Table1[[#This Row],[Column1]]="","",VLOOKUP(A2674,COPOMs!B:H,7)+prêmio_de_risco)</f>
        <v/>
      </c>
      <c r="I2674" s="3" t="str">
        <f>IF(Table1[[#This Row],[Tesouro Selic: Cenário 2]]="","",(H2674+1)^(1/252))</f>
        <v/>
      </c>
      <c r="J2674" s="2" t="str">
        <f>IF(Table1[[#This Row],[Column6]]="","",(1+J2673)*(I2674)-1)</f>
        <v/>
      </c>
      <c r="K2674" s="1" t="str">
        <f>IF(Table1[[#This Row],[Column1]]="","",VLOOKUP(A2674,COPOMs!B:K,10)+prêmio_de_risco)</f>
        <v/>
      </c>
      <c r="L2674" s="3" t="str">
        <f>IF(Table1[[#This Row],[Tesouro Selic: Cenário 3]]="","",(K2674+1)^(1/252))</f>
        <v/>
      </c>
      <c r="M2674" s="2" t="str">
        <f>IF(Table1[[#This Row],[Column8]]="","",(1+M2673)*(L2674)-1)</f>
        <v/>
      </c>
    </row>
    <row r="2675" spans="1:13" x14ac:dyDescent="0.25">
      <c r="A2675" s="15" t="str">
        <f t="shared" si="82"/>
        <v/>
      </c>
      <c r="B2675" s="25" t="str">
        <f t="shared" si="83"/>
        <v/>
      </c>
      <c r="C2675" s="3" t="str">
        <f>IF(Table1[[#This Row],[Tesouro Prefixado]]="","",(B2675+1)^(1/252))</f>
        <v/>
      </c>
      <c r="D2675" s="2" t="str">
        <f>IF(Table1[[#This Row],[Column2]]="","",(1+D2674)*(C2675)-1)</f>
        <v/>
      </c>
      <c r="E2675" s="1" t="str">
        <f>IF(Table1[[#This Row],[Column1]]="","",VLOOKUP(A2675,COPOMs!B:E,4)+prêmio_de_risco)</f>
        <v/>
      </c>
      <c r="F2675" s="3" t="str">
        <f>IF(Table1[[#This Row],[Tesouro Selic: Cenário 1]]="","",(E2675+1)^(1/252))</f>
        <v/>
      </c>
      <c r="G2675" s="2" t="str">
        <f>IF(Table1[[#This Row],[Column4]]="","",(1+G2674)*(F2675)-1)</f>
        <v/>
      </c>
      <c r="H2675" s="1" t="str">
        <f>IF(Table1[[#This Row],[Column1]]="","",VLOOKUP(A2675,COPOMs!B:H,7)+prêmio_de_risco)</f>
        <v/>
      </c>
      <c r="I2675" s="3" t="str">
        <f>IF(Table1[[#This Row],[Tesouro Selic: Cenário 2]]="","",(H2675+1)^(1/252))</f>
        <v/>
      </c>
      <c r="J2675" s="2" t="str">
        <f>IF(Table1[[#This Row],[Column6]]="","",(1+J2674)*(I2675)-1)</f>
        <v/>
      </c>
      <c r="K2675" s="1" t="str">
        <f>IF(Table1[[#This Row],[Column1]]="","",VLOOKUP(A2675,COPOMs!B:K,10)+prêmio_de_risco)</f>
        <v/>
      </c>
      <c r="L2675" s="3" t="str">
        <f>IF(Table1[[#This Row],[Tesouro Selic: Cenário 3]]="","",(K2675+1)^(1/252))</f>
        <v/>
      </c>
      <c r="M2675" s="2" t="str">
        <f>IF(Table1[[#This Row],[Column8]]="","",(1+M2674)*(L2675)-1)</f>
        <v/>
      </c>
    </row>
    <row r="2676" spans="1:13" x14ac:dyDescent="0.25">
      <c r="A2676" s="15" t="str">
        <f t="shared" si="82"/>
        <v/>
      </c>
      <c r="B2676" s="25" t="str">
        <f t="shared" si="83"/>
        <v/>
      </c>
      <c r="C2676" s="3" t="str">
        <f>IF(Table1[[#This Row],[Tesouro Prefixado]]="","",(B2676+1)^(1/252))</f>
        <v/>
      </c>
      <c r="D2676" s="2" t="str">
        <f>IF(Table1[[#This Row],[Column2]]="","",(1+D2675)*(C2676)-1)</f>
        <v/>
      </c>
      <c r="E2676" s="1" t="str">
        <f>IF(Table1[[#This Row],[Column1]]="","",VLOOKUP(A2676,COPOMs!B:E,4)+prêmio_de_risco)</f>
        <v/>
      </c>
      <c r="F2676" s="3" t="str">
        <f>IF(Table1[[#This Row],[Tesouro Selic: Cenário 1]]="","",(E2676+1)^(1/252))</f>
        <v/>
      </c>
      <c r="G2676" s="2" t="str">
        <f>IF(Table1[[#This Row],[Column4]]="","",(1+G2675)*(F2676)-1)</f>
        <v/>
      </c>
      <c r="H2676" s="1" t="str">
        <f>IF(Table1[[#This Row],[Column1]]="","",VLOOKUP(A2676,COPOMs!B:H,7)+prêmio_de_risco)</f>
        <v/>
      </c>
      <c r="I2676" s="3" t="str">
        <f>IF(Table1[[#This Row],[Tesouro Selic: Cenário 2]]="","",(H2676+1)^(1/252))</f>
        <v/>
      </c>
      <c r="J2676" s="2" t="str">
        <f>IF(Table1[[#This Row],[Column6]]="","",(1+J2675)*(I2676)-1)</f>
        <v/>
      </c>
      <c r="K2676" s="1" t="str">
        <f>IF(Table1[[#This Row],[Column1]]="","",VLOOKUP(A2676,COPOMs!B:K,10)+prêmio_de_risco)</f>
        <v/>
      </c>
      <c r="L2676" s="3" t="str">
        <f>IF(Table1[[#This Row],[Tesouro Selic: Cenário 3]]="","",(K2676+1)^(1/252))</f>
        <v/>
      </c>
      <c r="M2676" s="2" t="str">
        <f>IF(Table1[[#This Row],[Column8]]="","",(1+M2675)*(L2676)-1)</f>
        <v/>
      </c>
    </row>
    <row r="2677" spans="1:13" x14ac:dyDescent="0.25">
      <c r="A2677" s="15" t="str">
        <f t="shared" si="82"/>
        <v/>
      </c>
      <c r="B2677" s="25" t="str">
        <f t="shared" si="83"/>
        <v/>
      </c>
      <c r="C2677" s="3" t="str">
        <f>IF(Table1[[#This Row],[Tesouro Prefixado]]="","",(B2677+1)^(1/252))</f>
        <v/>
      </c>
      <c r="D2677" s="2" t="str">
        <f>IF(Table1[[#This Row],[Column2]]="","",(1+D2676)*(C2677)-1)</f>
        <v/>
      </c>
      <c r="E2677" s="1" t="str">
        <f>IF(Table1[[#This Row],[Column1]]="","",VLOOKUP(A2677,COPOMs!B:E,4)+prêmio_de_risco)</f>
        <v/>
      </c>
      <c r="F2677" s="3" t="str">
        <f>IF(Table1[[#This Row],[Tesouro Selic: Cenário 1]]="","",(E2677+1)^(1/252))</f>
        <v/>
      </c>
      <c r="G2677" s="2" t="str">
        <f>IF(Table1[[#This Row],[Column4]]="","",(1+G2676)*(F2677)-1)</f>
        <v/>
      </c>
      <c r="H2677" s="1" t="str">
        <f>IF(Table1[[#This Row],[Column1]]="","",VLOOKUP(A2677,COPOMs!B:H,7)+prêmio_de_risco)</f>
        <v/>
      </c>
      <c r="I2677" s="3" t="str">
        <f>IF(Table1[[#This Row],[Tesouro Selic: Cenário 2]]="","",(H2677+1)^(1/252))</f>
        <v/>
      </c>
      <c r="J2677" s="2" t="str">
        <f>IF(Table1[[#This Row],[Column6]]="","",(1+J2676)*(I2677)-1)</f>
        <v/>
      </c>
      <c r="K2677" s="1" t="str">
        <f>IF(Table1[[#This Row],[Column1]]="","",VLOOKUP(A2677,COPOMs!B:K,10)+prêmio_de_risco)</f>
        <v/>
      </c>
      <c r="L2677" s="3" t="str">
        <f>IF(Table1[[#This Row],[Tesouro Selic: Cenário 3]]="","",(K2677+1)^(1/252))</f>
        <v/>
      </c>
      <c r="M2677" s="2" t="str">
        <f>IF(Table1[[#This Row],[Column8]]="","",(1+M2676)*(L2677)-1)</f>
        <v/>
      </c>
    </row>
    <row r="2678" spans="1:13" x14ac:dyDescent="0.25">
      <c r="A2678" s="15" t="str">
        <f t="shared" si="82"/>
        <v/>
      </c>
      <c r="B2678" s="25" t="str">
        <f t="shared" si="83"/>
        <v/>
      </c>
      <c r="C2678" s="3" t="str">
        <f>IF(Table1[[#This Row],[Tesouro Prefixado]]="","",(B2678+1)^(1/252))</f>
        <v/>
      </c>
      <c r="D2678" s="2" t="str">
        <f>IF(Table1[[#This Row],[Column2]]="","",(1+D2677)*(C2678)-1)</f>
        <v/>
      </c>
      <c r="E2678" s="1" t="str">
        <f>IF(Table1[[#This Row],[Column1]]="","",VLOOKUP(A2678,COPOMs!B:E,4)+prêmio_de_risco)</f>
        <v/>
      </c>
      <c r="F2678" s="3" t="str">
        <f>IF(Table1[[#This Row],[Tesouro Selic: Cenário 1]]="","",(E2678+1)^(1/252))</f>
        <v/>
      </c>
      <c r="G2678" s="2" t="str">
        <f>IF(Table1[[#This Row],[Column4]]="","",(1+G2677)*(F2678)-1)</f>
        <v/>
      </c>
      <c r="H2678" s="1" t="str">
        <f>IF(Table1[[#This Row],[Column1]]="","",VLOOKUP(A2678,COPOMs!B:H,7)+prêmio_de_risco)</f>
        <v/>
      </c>
      <c r="I2678" s="3" t="str">
        <f>IF(Table1[[#This Row],[Tesouro Selic: Cenário 2]]="","",(H2678+1)^(1/252))</f>
        <v/>
      </c>
      <c r="J2678" s="2" t="str">
        <f>IF(Table1[[#This Row],[Column6]]="","",(1+J2677)*(I2678)-1)</f>
        <v/>
      </c>
      <c r="K2678" s="1" t="str">
        <f>IF(Table1[[#This Row],[Column1]]="","",VLOOKUP(A2678,COPOMs!B:K,10)+prêmio_de_risco)</f>
        <v/>
      </c>
      <c r="L2678" s="3" t="str">
        <f>IF(Table1[[#This Row],[Tesouro Selic: Cenário 3]]="","",(K2678+1)^(1/252))</f>
        <v/>
      </c>
      <c r="M2678" s="2" t="str">
        <f>IF(Table1[[#This Row],[Column8]]="","",(1+M2677)*(L2678)-1)</f>
        <v/>
      </c>
    </row>
    <row r="2679" spans="1:13" x14ac:dyDescent="0.25">
      <c r="A2679" s="15" t="str">
        <f t="shared" si="82"/>
        <v/>
      </c>
      <c r="B2679" s="25" t="str">
        <f t="shared" si="83"/>
        <v/>
      </c>
      <c r="C2679" s="3" t="str">
        <f>IF(Table1[[#This Row],[Tesouro Prefixado]]="","",(B2679+1)^(1/252))</f>
        <v/>
      </c>
      <c r="D2679" s="2" t="str">
        <f>IF(Table1[[#This Row],[Column2]]="","",(1+D2678)*(C2679)-1)</f>
        <v/>
      </c>
      <c r="E2679" s="1" t="str">
        <f>IF(Table1[[#This Row],[Column1]]="","",VLOOKUP(A2679,COPOMs!B:E,4)+prêmio_de_risco)</f>
        <v/>
      </c>
      <c r="F2679" s="3" t="str">
        <f>IF(Table1[[#This Row],[Tesouro Selic: Cenário 1]]="","",(E2679+1)^(1/252))</f>
        <v/>
      </c>
      <c r="G2679" s="2" t="str">
        <f>IF(Table1[[#This Row],[Column4]]="","",(1+G2678)*(F2679)-1)</f>
        <v/>
      </c>
      <c r="H2679" s="1" t="str">
        <f>IF(Table1[[#This Row],[Column1]]="","",VLOOKUP(A2679,COPOMs!B:H,7)+prêmio_de_risco)</f>
        <v/>
      </c>
      <c r="I2679" s="3" t="str">
        <f>IF(Table1[[#This Row],[Tesouro Selic: Cenário 2]]="","",(H2679+1)^(1/252))</f>
        <v/>
      </c>
      <c r="J2679" s="2" t="str">
        <f>IF(Table1[[#This Row],[Column6]]="","",(1+J2678)*(I2679)-1)</f>
        <v/>
      </c>
      <c r="K2679" s="1" t="str">
        <f>IF(Table1[[#This Row],[Column1]]="","",VLOOKUP(A2679,COPOMs!B:K,10)+prêmio_de_risco)</f>
        <v/>
      </c>
      <c r="L2679" s="3" t="str">
        <f>IF(Table1[[#This Row],[Tesouro Selic: Cenário 3]]="","",(K2679+1)^(1/252))</f>
        <v/>
      </c>
      <c r="M2679" s="2" t="str">
        <f>IF(Table1[[#This Row],[Column8]]="","",(1+M2678)*(L2679)-1)</f>
        <v/>
      </c>
    </row>
    <row r="2680" spans="1:13" x14ac:dyDescent="0.25">
      <c r="A2680" s="15" t="str">
        <f t="shared" si="82"/>
        <v/>
      </c>
      <c r="B2680" s="25" t="str">
        <f t="shared" si="83"/>
        <v/>
      </c>
      <c r="C2680" s="3" t="str">
        <f>IF(Table1[[#This Row],[Tesouro Prefixado]]="","",(B2680+1)^(1/252))</f>
        <v/>
      </c>
      <c r="D2680" s="2" t="str">
        <f>IF(Table1[[#This Row],[Column2]]="","",(1+D2679)*(C2680)-1)</f>
        <v/>
      </c>
      <c r="E2680" s="1" t="str">
        <f>IF(Table1[[#This Row],[Column1]]="","",VLOOKUP(A2680,COPOMs!B:E,4)+prêmio_de_risco)</f>
        <v/>
      </c>
      <c r="F2680" s="3" t="str">
        <f>IF(Table1[[#This Row],[Tesouro Selic: Cenário 1]]="","",(E2680+1)^(1/252))</f>
        <v/>
      </c>
      <c r="G2680" s="2" t="str">
        <f>IF(Table1[[#This Row],[Column4]]="","",(1+G2679)*(F2680)-1)</f>
        <v/>
      </c>
      <c r="H2680" s="1" t="str">
        <f>IF(Table1[[#This Row],[Column1]]="","",VLOOKUP(A2680,COPOMs!B:H,7)+prêmio_de_risco)</f>
        <v/>
      </c>
      <c r="I2680" s="3" t="str">
        <f>IF(Table1[[#This Row],[Tesouro Selic: Cenário 2]]="","",(H2680+1)^(1/252))</f>
        <v/>
      </c>
      <c r="J2680" s="2" t="str">
        <f>IF(Table1[[#This Row],[Column6]]="","",(1+J2679)*(I2680)-1)</f>
        <v/>
      </c>
      <c r="K2680" s="1" t="str">
        <f>IF(Table1[[#This Row],[Column1]]="","",VLOOKUP(A2680,COPOMs!B:K,10)+prêmio_de_risco)</f>
        <v/>
      </c>
      <c r="L2680" s="3" t="str">
        <f>IF(Table1[[#This Row],[Tesouro Selic: Cenário 3]]="","",(K2680+1)^(1/252))</f>
        <v/>
      </c>
      <c r="M2680" s="2" t="str">
        <f>IF(Table1[[#This Row],[Column8]]="","",(1+M2679)*(L2680)-1)</f>
        <v/>
      </c>
    </row>
    <row r="2681" spans="1:13" x14ac:dyDescent="0.25">
      <c r="A2681" s="15" t="str">
        <f t="shared" si="82"/>
        <v/>
      </c>
      <c r="B2681" s="25" t="str">
        <f t="shared" si="83"/>
        <v/>
      </c>
      <c r="C2681" s="3" t="str">
        <f>IF(Table1[[#This Row],[Tesouro Prefixado]]="","",(B2681+1)^(1/252))</f>
        <v/>
      </c>
      <c r="D2681" s="2" t="str">
        <f>IF(Table1[[#This Row],[Column2]]="","",(1+D2680)*(C2681)-1)</f>
        <v/>
      </c>
      <c r="E2681" s="1" t="str">
        <f>IF(Table1[[#This Row],[Column1]]="","",VLOOKUP(A2681,COPOMs!B:E,4)+prêmio_de_risco)</f>
        <v/>
      </c>
      <c r="F2681" s="3" t="str">
        <f>IF(Table1[[#This Row],[Tesouro Selic: Cenário 1]]="","",(E2681+1)^(1/252))</f>
        <v/>
      </c>
      <c r="G2681" s="2" t="str">
        <f>IF(Table1[[#This Row],[Column4]]="","",(1+G2680)*(F2681)-1)</f>
        <v/>
      </c>
      <c r="H2681" s="1" t="str">
        <f>IF(Table1[[#This Row],[Column1]]="","",VLOOKUP(A2681,COPOMs!B:H,7)+prêmio_de_risco)</f>
        <v/>
      </c>
      <c r="I2681" s="3" t="str">
        <f>IF(Table1[[#This Row],[Tesouro Selic: Cenário 2]]="","",(H2681+1)^(1/252))</f>
        <v/>
      </c>
      <c r="J2681" s="2" t="str">
        <f>IF(Table1[[#This Row],[Column6]]="","",(1+J2680)*(I2681)-1)</f>
        <v/>
      </c>
      <c r="K2681" s="1" t="str">
        <f>IF(Table1[[#This Row],[Column1]]="","",VLOOKUP(A2681,COPOMs!B:K,10)+prêmio_de_risco)</f>
        <v/>
      </c>
      <c r="L2681" s="3" t="str">
        <f>IF(Table1[[#This Row],[Tesouro Selic: Cenário 3]]="","",(K2681+1)^(1/252))</f>
        <v/>
      </c>
      <c r="M2681" s="2" t="str">
        <f>IF(Table1[[#This Row],[Column8]]="","",(1+M2680)*(L2681)-1)</f>
        <v/>
      </c>
    </row>
    <row r="2682" spans="1:13" x14ac:dyDescent="0.25">
      <c r="A2682" s="15" t="str">
        <f t="shared" si="82"/>
        <v/>
      </c>
      <c r="B2682" s="25" t="str">
        <f t="shared" si="83"/>
        <v/>
      </c>
      <c r="C2682" s="3" t="str">
        <f>IF(Table1[[#This Row],[Tesouro Prefixado]]="","",(B2682+1)^(1/252))</f>
        <v/>
      </c>
      <c r="D2682" s="2" t="str">
        <f>IF(Table1[[#This Row],[Column2]]="","",(1+D2681)*(C2682)-1)</f>
        <v/>
      </c>
      <c r="E2682" s="1" t="str">
        <f>IF(Table1[[#This Row],[Column1]]="","",VLOOKUP(A2682,COPOMs!B:E,4)+prêmio_de_risco)</f>
        <v/>
      </c>
      <c r="F2682" s="3" t="str">
        <f>IF(Table1[[#This Row],[Tesouro Selic: Cenário 1]]="","",(E2682+1)^(1/252))</f>
        <v/>
      </c>
      <c r="G2682" s="2" t="str">
        <f>IF(Table1[[#This Row],[Column4]]="","",(1+G2681)*(F2682)-1)</f>
        <v/>
      </c>
      <c r="H2682" s="1" t="str">
        <f>IF(Table1[[#This Row],[Column1]]="","",VLOOKUP(A2682,COPOMs!B:H,7)+prêmio_de_risco)</f>
        <v/>
      </c>
      <c r="I2682" s="3" t="str">
        <f>IF(Table1[[#This Row],[Tesouro Selic: Cenário 2]]="","",(H2682+1)^(1/252))</f>
        <v/>
      </c>
      <c r="J2682" s="2" t="str">
        <f>IF(Table1[[#This Row],[Column6]]="","",(1+J2681)*(I2682)-1)</f>
        <v/>
      </c>
      <c r="K2682" s="1" t="str">
        <f>IF(Table1[[#This Row],[Column1]]="","",VLOOKUP(A2682,COPOMs!B:K,10)+prêmio_de_risco)</f>
        <v/>
      </c>
      <c r="L2682" s="3" t="str">
        <f>IF(Table1[[#This Row],[Tesouro Selic: Cenário 3]]="","",(K2682+1)^(1/252))</f>
        <v/>
      </c>
      <c r="M2682" s="2" t="str">
        <f>IF(Table1[[#This Row],[Column8]]="","",(1+M2681)*(L2682)-1)</f>
        <v/>
      </c>
    </row>
    <row r="2683" spans="1:13" x14ac:dyDescent="0.25">
      <c r="A2683" s="15" t="str">
        <f t="shared" si="82"/>
        <v/>
      </c>
      <c r="B2683" s="25" t="str">
        <f t="shared" si="83"/>
        <v/>
      </c>
      <c r="C2683" s="3" t="str">
        <f>IF(Table1[[#This Row],[Tesouro Prefixado]]="","",(B2683+1)^(1/252))</f>
        <v/>
      </c>
      <c r="D2683" s="2" t="str">
        <f>IF(Table1[[#This Row],[Column2]]="","",(1+D2682)*(C2683)-1)</f>
        <v/>
      </c>
      <c r="E2683" s="1" t="str">
        <f>IF(Table1[[#This Row],[Column1]]="","",VLOOKUP(A2683,COPOMs!B:E,4)+prêmio_de_risco)</f>
        <v/>
      </c>
      <c r="F2683" s="3" t="str">
        <f>IF(Table1[[#This Row],[Tesouro Selic: Cenário 1]]="","",(E2683+1)^(1/252))</f>
        <v/>
      </c>
      <c r="G2683" s="2" t="str">
        <f>IF(Table1[[#This Row],[Column4]]="","",(1+G2682)*(F2683)-1)</f>
        <v/>
      </c>
      <c r="H2683" s="1" t="str">
        <f>IF(Table1[[#This Row],[Column1]]="","",VLOOKUP(A2683,COPOMs!B:H,7)+prêmio_de_risco)</f>
        <v/>
      </c>
      <c r="I2683" s="3" t="str">
        <f>IF(Table1[[#This Row],[Tesouro Selic: Cenário 2]]="","",(H2683+1)^(1/252))</f>
        <v/>
      </c>
      <c r="J2683" s="2" t="str">
        <f>IF(Table1[[#This Row],[Column6]]="","",(1+J2682)*(I2683)-1)</f>
        <v/>
      </c>
      <c r="K2683" s="1" t="str">
        <f>IF(Table1[[#This Row],[Column1]]="","",VLOOKUP(A2683,COPOMs!B:K,10)+prêmio_de_risco)</f>
        <v/>
      </c>
      <c r="L2683" s="3" t="str">
        <f>IF(Table1[[#This Row],[Tesouro Selic: Cenário 3]]="","",(K2683+1)^(1/252))</f>
        <v/>
      </c>
      <c r="M2683" s="2" t="str">
        <f>IF(Table1[[#This Row],[Column8]]="","",(1+M2682)*(L2683)-1)</f>
        <v/>
      </c>
    </row>
    <row r="2684" spans="1:13" x14ac:dyDescent="0.25">
      <c r="A2684" s="15" t="str">
        <f t="shared" si="82"/>
        <v/>
      </c>
      <c r="B2684" s="25" t="str">
        <f t="shared" si="83"/>
        <v/>
      </c>
      <c r="C2684" s="3" t="str">
        <f>IF(Table1[[#This Row],[Tesouro Prefixado]]="","",(B2684+1)^(1/252))</f>
        <v/>
      </c>
      <c r="D2684" s="2" t="str">
        <f>IF(Table1[[#This Row],[Column2]]="","",(1+D2683)*(C2684)-1)</f>
        <v/>
      </c>
      <c r="E2684" s="1" t="str">
        <f>IF(Table1[[#This Row],[Column1]]="","",VLOOKUP(A2684,COPOMs!B:E,4)+prêmio_de_risco)</f>
        <v/>
      </c>
      <c r="F2684" s="3" t="str">
        <f>IF(Table1[[#This Row],[Tesouro Selic: Cenário 1]]="","",(E2684+1)^(1/252))</f>
        <v/>
      </c>
      <c r="G2684" s="2" t="str">
        <f>IF(Table1[[#This Row],[Column4]]="","",(1+G2683)*(F2684)-1)</f>
        <v/>
      </c>
      <c r="H2684" s="1" t="str">
        <f>IF(Table1[[#This Row],[Column1]]="","",VLOOKUP(A2684,COPOMs!B:H,7)+prêmio_de_risco)</f>
        <v/>
      </c>
      <c r="I2684" s="3" t="str">
        <f>IF(Table1[[#This Row],[Tesouro Selic: Cenário 2]]="","",(H2684+1)^(1/252))</f>
        <v/>
      </c>
      <c r="J2684" s="2" t="str">
        <f>IF(Table1[[#This Row],[Column6]]="","",(1+J2683)*(I2684)-1)</f>
        <v/>
      </c>
      <c r="K2684" s="1" t="str">
        <f>IF(Table1[[#This Row],[Column1]]="","",VLOOKUP(A2684,COPOMs!B:K,10)+prêmio_de_risco)</f>
        <v/>
      </c>
      <c r="L2684" s="3" t="str">
        <f>IF(Table1[[#This Row],[Tesouro Selic: Cenário 3]]="","",(K2684+1)^(1/252))</f>
        <v/>
      </c>
      <c r="M2684" s="2" t="str">
        <f>IF(Table1[[#This Row],[Column8]]="","",(1+M2683)*(L2684)-1)</f>
        <v/>
      </c>
    </row>
    <row r="2685" spans="1:13" x14ac:dyDescent="0.25">
      <c r="A2685" s="15" t="str">
        <f t="shared" si="82"/>
        <v/>
      </c>
      <c r="B2685" s="25" t="str">
        <f t="shared" si="83"/>
        <v/>
      </c>
      <c r="C2685" s="3" t="str">
        <f>IF(Table1[[#This Row],[Tesouro Prefixado]]="","",(B2685+1)^(1/252))</f>
        <v/>
      </c>
      <c r="D2685" s="2" t="str">
        <f>IF(Table1[[#This Row],[Column2]]="","",(1+D2684)*(C2685)-1)</f>
        <v/>
      </c>
      <c r="E2685" s="1" t="str">
        <f>IF(Table1[[#This Row],[Column1]]="","",VLOOKUP(A2685,COPOMs!B:E,4)+prêmio_de_risco)</f>
        <v/>
      </c>
      <c r="F2685" s="3" t="str">
        <f>IF(Table1[[#This Row],[Tesouro Selic: Cenário 1]]="","",(E2685+1)^(1/252))</f>
        <v/>
      </c>
      <c r="G2685" s="2" t="str">
        <f>IF(Table1[[#This Row],[Column4]]="","",(1+G2684)*(F2685)-1)</f>
        <v/>
      </c>
      <c r="H2685" s="1" t="str">
        <f>IF(Table1[[#This Row],[Column1]]="","",VLOOKUP(A2685,COPOMs!B:H,7)+prêmio_de_risco)</f>
        <v/>
      </c>
      <c r="I2685" s="3" t="str">
        <f>IF(Table1[[#This Row],[Tesouro Selic: Cenário 2]]="","",(H2685+1)^(1/252))</f>
        <v/>
      </c>
      <c r="J2685" s="2" t="str">
        <f>IF(Table1[[#This Row],[Column6]]="","",(1+J2684)*(I2685)-1)</f>
        <v/>
      </c>
      <c r="K2685" s="1" t="str">
        <f>IF(Table1[[#This Row],[Column1]]="","",VLOOKUP(A2685,COPOMs!B:K,10)+prêmio_de_risco)</f>
        <v/>
      </c>
      <c r="L2685" s="3" t="str">
        <f>IF(Table1[[#This Row],[Tesouro Selic: Cenário 3]]="","",(K2685+1)^(1/252))</f>
        <v/>
      </c>
      <c r="M2685" s="2" t="str">
        <f>IF(Table1[[#This Row],[Column8]]="","",(1+M2684)*(L2685)-1)</f>
        <v/>
      </c>
    </row>
    <row r="2686" spans="1:13" x14ac:dyDescent="0.25">
      <c r="A2686" s="15" t="str">
        <f t="shared" si="82"/>
        <v/>
      </c>
      <c r="B2686" s="25" t="str">
        <f t="shared" si="83"/>
        <v/>
      </c>
      <c r="C2686" s="3" t="str">
        <f>IF(Table1[[#This Row],[Tesouro Prefixado]]="","",(B2686+1)^(1/252))</f>
        <v/>
      </c>
      <c r="D2686" s="2" t="str">
        <f>IF(Table1[[#This Row],[Column2]]="","",(1+D2685)*(C2686)-1)</f>
        <v/>
      </c>
      <c r="E2686" s="1" t="str">
        <f>IF(Table1[[#This Row],[Column1]]="","",VLOOKUP(A2686,COPOMs!B:E,4)+prêmio_de_risco)</f>
        <v/>
      </c>
      <c r="F2686" s="3" t="str">
        <f>IF(Table1[[#This Row],[Tesouro Selic: Cenário 1]]="","",(E2686+1)^(1/252))</f>
        <v/>
      </c>
      <c r="G2686" s="2" t="str">
        <f>IF(Table1[[#This Row],[Column4]]="","",(1+G2685)*(F2686)-1)</f>
        <v/>
      </c>
      <c r="H2686" s="1" t="str">
        <f>IF(Table1[[#This Row],[Column1]]="","",VLOOKUP(A2686,COPOMs!B:H,7)+prêmio_de_risco)</f>
        <v/>
      </c>
      <c r="I2686" s="3" t="str">
        <f>IF(Table1[[#This Row],[Tesouro Selic: Cenário 2]]="","",(H2686+1)^(1/252))</f>
        <v/>
      </c>
      <c r="J2686" s="2" t="str">
        <f>IF(Table1[[#This Row],[Column6]]="","",(1+J2685)*(I2686)-1)</f>
        <v/>
      </c>
      <c r="K2686" s="1" t="str">
        <f>IF(Table1[[#This Row],[Column1]]="","",VLOOKUP(A2686,COPOMs!B:K,10)+prêmio_de_risco)</f>
        <v/>
      </c>
      <c r="L2686" s="3" t="str">
        <f>IF(Table1[[#This Row],[Tesouro Selic: Cenário 3]]="","",(K2686+1)^(1/252))</f>
        <v/>
      </c>
      <c r="M2686" s="2" t="str">
        <f>IF(Table1[[#This Row],[Column8]]="","",(1+M2685)*(L2686)-1)</f>
        <v/>
      </c>
    </row>
    <row r="2687" spans="1:13" x14ac:dyDescent="0.25">
      <c r="A2687" s="15" t="str">
        <f t="shared" si="82"/>
        <v/>
      </c>
      <c r="B2687" s="25" t="str">
        <f t="shared" si="83"/>
        <v/>
      </c>
      <c r="C2687" s="3" t="str">
        <f>IF(Table1[[#This Row],[Tesouro Prefixado]]="","",(B2687+1)^(1/252))</f>
        <v/>
      </c>
      <c r="D2687" s="2" t="str">
        <f>IF(Table1[[#This Row],[Column2]]="","",(1+D2686)*(C2687)-1)</f>
        <v/>
      </c>
      <c r="E2687" s="1" t="str">
        <f>IF(Table1[[#This Row],[Column1]]="","",VLOOKUP(A2687,COPOMs!B:E,4)+prêmio_de_risco)</f>
        <v/>
      </c>
      <c r="F2687" s="3" t="str">
        <f>IF(Table1[[#This Row],[Tesouro Selic: Cenário 1]]="","",(E2687+1)^(1/252))</f>
        <v/>
      </c>
      <c r="G2687" s="2" t="str">
        <f>IF(Table1[[#This Row],[Column4]]="","",(1+G2686)*(F2687)-1)</f>
        <v/>
      </c>
      <c r="H2687" s="1" t="str">
        <f>IF(Table1[[#This Row],[Column1]]="","",VLOOKUP(A2687,COPOMs!B:H,7)+prêmio_de_risco)</f>
        <v/>
      </c>
      <c r="I2687" s="3" t="str">
        <f>IF(Table1[[#This Row],[Tesouro Selic: Cenário 2]]="","",(H2687+1)^(1/252))</f>
        <v/>
      </c>
      <c r="J2687" s="2" t="str">
        <f>IF(Table1[[#This Row],[Column6]]="","",(1+J2686)*(I2687)-1)</f>
        <v/>
      </c>
      <c r="K2687" s="1" t="str">
        <f>IF(Table1[[#This Row],[Column1]]="","",VLOOKUP(A2687,COPOMs!B:K,10)+prêmio_de_risco)</f>
        <v/>
      </c>
      <c r="L2687" s="3" t="str">
        <f>IF(Table1[[#This Row],[Tesouro Selic: Cenário 3]]="","",(K2687+1)^(1/252))</f>
        <v/>
      </c>
      <c r="M2687" s="2" t="str">
        <f>IF(Table1[[#This Row],[Column8]]="","",(1+M2686)*(L2687)-1)</f>
        <v/>
      </c>
    </row>
    <row r="2688" spans="1:13" x14ac:dyDescent="0.25">
      <c r="A2688" s="15" t="str">
        <f t="shared" si="82"/>
        <v/>
      </c>
      <c r="B2688" s="25" t="str">
        <f t="shared" si="83"/>
        <v/>
      </c>
      <c r="C2688" s="3" t="str">
        <f>IF(Table1[[#This Row],[Tesouro Prefixado]]="","",(B2688+1)^(1/252))</f>
        <v/>
      </c>
      <c r="D2688" s="2" t="str">
        <f>IF(Table1[[#This Row],[Column2]]="","",(1+D2687)*(C2688)-1)</f>
        <v/>
      </c>
      <c r="E2688" s="1" t="str">
        <f>IF(Table1[[#This Row],[Column1]]="","",VLOOKUP(A2688,COPOMs!B:E,4)+prêmio_de_risco)</f>
        <v/>
      </c>
      <c r="F2688" s="3" t="str">
        <f>IF(Table1[[#This Row],[Tesouro Selic: Cenário 1]]="","",(E2688+1)^(1/252))</f>
        <v/>
      </c>
      <c r="G2688" s="2" t="str">
        <f>IF(Table1[[#This Row],[Column4]]="","",(1+G2687)*(F2688)-1)</f>
        <v/>
      </c>
      <c r="H2688" s="1" t="str">
        <f>IF(Table1[[#This Row],[Column1]]="","",VLOOKUP(A2688,COPOMs!B:H,7)+prêmio_de_risco)</f>
        <v/>
      </c>
      <c r="I2688" s="3" t="str">
        <f>IF(Table1[[#This Row],[Tesouro Selic: Cenário 2]]="","",(H2688+1)^(1/252))</f>
        <v/>
      </c>
      <c r="J2688" s="2" t="str">
        <f>IF(Table1[[#This Row],[Column6]]="","",(1+J2687)*(I2688)-1)</f>
        <v/>
      </c>
      <c r="K2688" s="1" t="str">
        <f>IF(Table1[[#This Row],[Column1]]="","",VLOOKUP(A2688,COPOMs!B:K,10)+prêmio_de_risco)</f>
        <v/>
      </c>
      <c r="L2688" s="3" t="str">
        <f>IF(Table1[[#This Row],[Tesouro Selic: Cenário 3]]="","",(K2688+1)^(1/252))</f>
        <v/>
      </c>
      <c r="M2688" s="2" t="str">
        <f>IF(Table1[[#This Row],[Column8]]="","",(1+M2687)*(L2688)-1)</f>
        <v/>
      </c>
    </row>
    <row r="2689" spans="1:13" x14ac:dyDescent="0.25">
      <c r="A2689" s="15" t="str">
        <f t="shared" si="82"/>
        <v/>
      </c>
      <c r="B2689" s="25" t="str">
        <f t="shared" si="83"/>
        <v/>
      </c>
      <c r="C2689" s="3" t="str">
        <f>IF(Table1[[#This Row],[Tesouro Prefixado]]="","",(B2689+1)^(1/252))</f>
        <v/>
      </c>
      <c r="D2689" s="2" t="str">
        <f>IF(Table1[[#This Row],[Column2]]="","",(1+D2688)*(C2689)-1)</f>
        <v/>
      </c>
      <c r="E2689" s="1" t="str">
        <f>IF(Table1[[#This Row],[Column1]]="","",VLOOKUP(A2689,COPOMs!B:E,4)+prêmio_de_risco)</f>
        <v/>
      </c>
      <c r="F2689" s="3" t="str">
        <f>IF(Table1[[#This Row],[Tesouro Selic: Cenário 1]]="","",(E2689+1)^(1/252))</f>
        <v/>
      </c>
      <c r="G2689" s="2" t="str">
        <f>IF(Table1[[#This Row],[Column4]]="","",(1+G2688)*(F2689)-1)</f>
        <v/>
      </c>
      <c r="H2689" s="1" t="str">
        <f>IF(Table1[[#This Row],[Column1]]="","",VLOOKUP(A2689,COPOMs!B:H,7)+prêmio_de_risco)</f>
        <v/>
      </c>
      <c r="I2689" s="3" t="str">
        <f>IF(Table1[[#This Row],[Tesouro Selic: Cenário 2]]="","",(H2689+1)^(1/252))</f>
        <v/>
      </c>
      <c r="J2689" s="2" t="str">
        <f>IF(Table1[[#This Row],[Column6]]="","",(1+J2688)*(I2689)-1)</f>
        <v/>
      </c>
      <c r="K2689" s="1" t="str">
        <f>IF(Table1[[#This Row],[Column1]]="","",VLOOKUP(A2689,COPOMs!B:K,10)+prêmio_de_risco)</f>
        <v/>
      </c>
      <c r="L2689" s="3" t="str">
        <f>IF(Table1[[#This Row],[Tesouro Selic: Cenário 3]]="","",(K2689+1)^(1/252))</f>
        <v/>
      </c>
      <c r="M2689" s="2" t="str">
        <f>IF(Table1[[#This Row],[Column8]]="","",(1+M2688)*(L2689)-1)</f>
        <v/>
      </c>
    </row>
    <row r="2690" spans="1:13" x14ac:dyDescent="0.25">
      <c r="A2690" s="15" t="str">
        <f t="shared" si="82"/>
        <v/>
      </c>
      <c r="B2690" s="25" t="str">
        <f t="shared" si="83"/>
        <v/>
      </c>
      <c r="C2690" s="3" t="str">
        <f>IF(Table1[[#This Row],[Tesouro Prefixado]]="","",(B2690+1)^(1/252))</f>
        <v/>
      </c>
      <c r="D2690" s="2" t="str">
        <f>IF(Table1[[#This Row],[Column2]]="","",(1+D2689)*(C2690)-1)</f>
        <v/>
      </c>
      <c r="E2690" s="1" t="str">
        <f>IF(Table1[[#This Row],[Column1]]="","",VLOOKUP(A2690,COPOMs!B:E,4)+prêmio_de_risco)</f>
        <v/>
      </c>
      <c r="F2690" s="3" t="str">
        <f>IF(Table1[[#This Row],[Tesouro Selic: Cenário 1]]="","",(E2690+1)^(1/252))</f>
        <v/>
      </c>
      <c r="G2690" s="2" t="str">
        <f>IF(Table1[[#This Row],[Column4]]="","",(1+G2689)*(F2690)-1)</f>
        <v/>
      </c>
      <c r="H2690" s="1" t="str">
        <f>IF(Table1[[#This Row],[Column1]]="","",VLOOKUP(A2690,COPOMs!B:H,7)+prêmio_de_risco)</f>
        <v/>
      </c>
      <c r="I2690" s="3" t="str">
        <f>IF(Table1[[#This Row],[Tesouro Selic: Cenário 2]]="","",(H2690+1)^(1/252))</f>
        <v/>
      </c>
      <c r="J2690" s="2" t="str">
        <f>IF(Table1[[#This Row],[Column6]]="","",(1+J2689)*(I2690)-1)</f>
        <v/>
      </c>
      <c r="K2690" s="1" t="str">
        <f>IF(Table1[[#This Row],[Column1]]="","",VLOOKUP(A2690,COPOMs!B:K,10)+prêmio_de_risco)</f>
        <v/>
      </c>
      <c r="L2690" s="3" t="str">
        <f>IF(Table1[[#This Row],[Tesouro Selic: Cenário 3]]="","",(K2690+1)^(1/252))</f>
        <v/>
      </c>
      <c r="M2690" s="2" t="str">
        <f>IF(Table1[[#This Row],[Column8]]="","",(1+M2689)*(L2690)-1)</f>
        <v/>
      </c>
    </row>
    <row r="2691" spans="1:13" x14ac:dyDescent="0.25">
      <c r="A2691" s="15" t="str">
        <f t="shared" ref="A2691:A2754" si="84">IFERROR(IF(WORKDAY(A2690,1,feriados)&lt;=vencimento,WORKDAY(A2690,1,feriados),""),"")</f>
        <v/>
      </c>
      <c r="B2691" s="25" t="str">
        <f t="shared" ref="B2691:B2754" si="85">IF(A2691="","",taxa_pré)</f>
        <v/>
      </c>
      <c r="C2691" s="3" t="str">
        <f>IF(Table1[[#This Row],[Tesouro Prefixado]]="","",(B2691+1)^(1/252))</f>
        <v/>
      </c>
      <c r="D2691" s="2" t="str">
        <f>IF(Table1[[#This Row],[Column2]]="","",(1+D2690)*(C2691)-1)</f>
        <v/>
      </c>
      <c r="E2691" s="1" t="str">
        <f>IF(Table1[[#This Row],[Column1]]="","",VLOOKUP(A2691,COPOMs!B:E,4)+prêmio_de_risco)</f>
        <v/>
      </c>
      <c r="F2691" s="3" t="str">
        <f>IF(Table1[[#This Row],[Tesouro Selic: Cenário 1]]="","",(E2691+1)^(1/252))</f>
        <v/>
      </c>
      <c r="G2691" s="2" t="str">
        <f>IF(Table1[[#This Row],[Column4]]="","",(1+G2690)*(F2691)-1)</f>
        <v/>
      </c>
      <c r="H2691" s="1" t="str">
        <f>IF(Table1[[#This Row],[Column1]]="","",VLOOKUP(A2691,COPOMs!B:H,7)+prêmio_de_risco)</f>
        <v/>
      </c>
      <c r="I2691" s="3" t="str">
        <f>IF(Table1[[#This Row],[Tesouro Selic: Cenário 2]]="","",(H2691+1)^(1/252))</f>
        <v/>
      </c>
      <c r="J2691" s="2" t="str">
        <f>IF(Table1[[#This Row],[Column6]]="","",(1+J2690)*(I2691)-1)</f>
        <v/>
      </c>
      <c r="K2691" s="1" t="str">
        <f>IF(Table1[[#This Row],[Column1]]="","",VLOOKUP(A2691,COPOMs!B:K,10)+prêmio_de_risco)</f>
        <v/>
      </c>
      <c r="L2691" s="3" t="str">
        <f>IF(Table1[[#This Row],[Tesouro Selic: Cenário 3]]="","",(K2691+1)^(1/252))</f>
        <v/>
      </c>
      <c r="M2691" s="2" t="str">
        <f>IF(Table1[[#This Row],[Column8]]="","",(1+M2690)*(L2691)-1)</f>
        <v/>
      </c>
    </row>
    <row r="2692" spans="1:13" x14ac:dyDescent="0.25">
      <c r="A2692" s="15" t="str">
        <f t="shared" si="84"/>
        <v/>
      </c>
      <c r="B2692" s="25" t="str">
        <f t="shared" si="85"/>
        <v/>
      </c>
      <c r="C2692" s="3" t="str">
        <f>IF(Table1[[#This Row],[Tesouro Prefixado]]="","",(B2692+1)^(1/252))</f>
        <v/>
      </c>
      <c r="D2692" s="2" t="str">
        <f>IF(Table1[[#This Row],[Column2]]="","",(1+D2691)*(C2692)-1)</f>
        <v/>
      </c>
      <c r="E2692" s="1" t="str">
        <f>IF(Table1[[#This Row],[Column1]]="","",VLOOKUP(A2692,COPOMs!B:E,4)+prêmio_de_risco)</f>
        <v/>
      </c>
      <c r="F2692" s="3" t="str">
        <f>IF(Table1[[#This Row],[Tesouro Selic: Cenário 1]]="","",(E2692+1)^(1/252))</f>
        <v/>
      </c>
      <c r="G2692" s="2" t="str">
        <f>IF(Table1[[#This Row],[Column4]]="","",(1+G2691)*(F2692)-1)</f>
        <v/>
      </c>
      <c r="H2692" s="1" t="str">
        <f>IF(Table1[[#This Row],[Column1]]="","",VLOOKUP(A2692,COPOMs!B:H,7)+prêmio_de_risco)</f>
        <v/>
      </c>
      <c r="I2692" s="3" t="str">
        <f>IF(Table1[[#This Row],[Tesouro Selic: Cenário 2]]="","",(H2692+1)^(1/252))</f>
        <v/>
      </c>
      <c r="J2692" s="2" t="str">
        <f>IF(Table1[[#This Row],[Column6]]="","",(1+J2691)*(I2692)-1)</f>
        <v/>
      </c>
      <c r="K2692" s="1" t="str">
        <f>IF(Table1[[#This Row],[Column1]]="","",VLOOKUP(A2692,COPOMs!B:K,10)+prêmio_de_risco)</f>
        <v/>
      </c>
      <c r="L2692" s="3" t="str">
        <f>IF(Table1[[#This Row],[Tesouro Selic: Cenário 3]]="","",(K2692+1)^(1/252))</f>
        <v/>
      </c>
      <c r="M2692" s="2" t="str">
        <f>IF(Table1[[#This Row],[Column8]]="","",(1+M2691)*(L2692)-1)</f>
        <v/>
      </c>
    </row>
    <row r="2693" spans="1:13" x14ac:dyDescent="0.25">
      <c r="A2693" s="15" t="str">
        <f t="shared" si="84"/>
        <v/>
      </c>
      <c r="B2693" s="25" t="str">
        <f t="shared" si="85"/>
        <v/>
      </c>
      <c r="C2693" s="3" t="str">
        <f>IF(Table1[[#This Row],[Tesouro Prefixado]]="","",(B2693+1)^(1/252))</f>
        <v/>
      </c>
      <c r="D2693" s="2" t="str">
        <f>IF(Table1[[#This Row],[Column2]]="","",(1+D2692)*(C2693)-1)</f>
        <v/>
      </c>
      <c r="E2693" s="1" t="str">
        <f>IF(Table1[[#This Row],[Column1]]="","",VLOOKUP(A2693,COPOMs!B:E,4)+prêmio_de_risco)</f>
        <v/>
      </c>
      <c r="F2693" s="3" t="str">
        <f>IF(Table1[[#This Row],[Tesouro Selic: Cenário 1]]="","",(E2693+1)^(1/252))</f>
        <v/>
      </c>
      <c r="G2693" s="2" t="str">
        <f>IF(Table1[[#This Row],[Column4]]="","",(1+G2692)*(F2693)-1)</f>
        <v/>
      </c>
      <c r="H2693" s="1" t="str">
        <f>IF(Table1[[#This Row],[Column1]]="","",VLOOKUP(A2693,COPOMs!B:H,7)+prêmio_de_risco)</f>
        <v/>
      </c>
      <c r="I2693" s="3" t="str">
        <f>IF(Table1[[#This Row],[Tesouro Selic: Cenário 2]]="","",(H2693+1)^(1/252))</f>
        <v/>
      </c>
      <c r="J2693" s="2" t="str">
        <f>IF(Table1[[#This Row],[Column6]]="","",(1+J2692)*(I2693)-1)</f>
        <v/>
      </c>
      <c r="K2693" s="1" t="str">
        <f>IF(Table1[[#This Row],[Column1]]="","",VLOOKUP(A2693,COPOMs!B:K,10)+prêmio_de_risco)</f>
        <v/>
      </c>
      <c r="L2693" s="3" t="str">
        <f>IF(Table1[[#This Row],[Tesouro Selic: Cenário 3]]="","",(K2693+1)^(1/252))</f>
        <v/>
      </c>
      <c r="M2693" s="2" t="str">
        <f>IF(Table1[[#This Row],[Column8]]="","",(1+M2692)*(L2693)-1)</f>
        <v/>
      </c>
    </row>
    <row r="2694" spans="1:13" x14ac:dyDescent="0.25">
      <c r="A2694" s="15" t="str">
        <f t="shared" si="84"/>
        <v/>
      </c>
      <c r="B2694" s="25" t="str">
        <f t="shared" si="85"/>
        <v/>
      </c>
      <c r="C2694" s="3" t="str">
        <f>IF(Table1[[#This Row],[Tesouro Prefixado]]="","",(B2694+1)^(1/252))</f>
        <v/>
      </c>
      <c r="D2694" s="2" t="str">
        <f>IF(Table1[[#This Row],[Column2]]="","",(1+D2693)*(C2694)-1)</f>
        <v/>
      </c>
      <c r="E2694" s="1" t="str">
        <f>IF(Table1[[#This Row],[Column1]]="","",VLOOKUP(A2694,COPOMs!B:E,4)+prêmio_de_risco)</f>
        <v/>
      </c>
      <c r="F2694" s="3" t="str">
        <f>IF(Table1[[#This Row],[Tesouro Selic: Cenário 1]]="","",(E2694+1)^(1/252))</f>
        <v/>
      </c>
      <c r="G2694" s="2" t="str">
        <f>IF(Table1[[#This Row],[Column4]]="","",(1+G2693)*(F2694)-1)</f>
        <v/>
      </c>
      <c r="H2694" s="1" t="str">
        <f>IF(Table1[[#This Row],[Column1]]="","",VLOOKUP(A2694,COPOMs!B:H,7)+prêmio_de_risco)</f>
        <v/>
      </c>
      <c r="I2694" s="3" t="str">
        <f>IF(Table1[[#This Row],[Tesouro Selic: Cenário 2]]="","",(H2694+1)^(1/252))</f>
        <v/>
      </c>
      <c r="J2694" s="2" t="str">
        <f>IF(Table1[[#This Row],[Column6]]="","",(1+J2693)*(I2694)-1)</f>
        <v/>
      </c>
      <c r="K2694" s="1" t="str">
        <f>IF(Table1[[#This Row],[Column1]]="","",VLOOKUP(A2694,COPOMs!B:K,10)+prêmio_de_risco)</f>
        <v/>
      </c>
      <c r="L2694" s="3" t="str">
        <f>IF(Table1[[#This Row],[Tesouro Selic: Cenário 3]]="","",(K2694+1)^(1/252))</f>
        <v/>
      </c>
      <c r="M2694" s="2" t="str">
        <f>IF(Table1[[#This Row],[Column8]]="","",(1+M2693)*(L2694)-1)</f>
        <v/>
      </c>
    </row>
    <row r="2695" spans="1:13" x14ac:dyDescent="0.25">
      <c r="A2695" s="15" t="str">
        <f t="shared" si="84"/>
        <v/>
      </c>
      <c r="B2695" s="25" t="str">
        <f t="shared" si="85"/>
        <v/>
      </c>
      <c r="C2695" s="3" t="str">
        <f>IF(Table1[[#This Row],[Tesouro Prefixado]]="","",(B2695+1)^(1/252))</f>
        <v/>
      </c>
      <c r="D2695" s="2" t="str">
        <f>IF(Table1[[#This Row],[Column2]]="","",(1+D2694)*(C2695)-1)</f>
        <v/>
      </c>
      <c r="E2695" s="1" t="str">
        <f>IF(Table1[[#This Row],[Column1]]="","",VLOOKUP(A2695,COPOMs!B:E,4)+prêmio_de_risco)</f>
        <v/>
      </c>
      <c r="F2695" s="3" t="str">
        <f>IF(Table1[[#This Row],[Tesouro Selic: Cenário 1]]="","",(E2695+1)^(1/252))</f>
        <v/>
      </c>
      <c r="G2695" s="2" t="str">
        <f>IF(Table1[[#This Row],[Column4]]="","",(1+G2694)*(F2695)-1)</f>
        <v/>
      </c>
      <c r="H2695" s="1" t="str">
        <f>IF(Table1[[#This Row],[Column1]]="","",VLOOKUP(A2695,COPOMs!B:H,7)+prêmio_de_risco)</f>
        <v/>
      </c>
      <c r="I2695" s="3" t="str">
        <f>IF(Table1[[#This Row],[Tesouro Selic: Cenário 2]]="","",(H2695+1)^(1/252))</f>
        <v/>
      </c>
      <c r="J2695" s="2" t="str">
        <f>IF(Table1[[#This Row],[Column6]]="","",(1+J2694)*(I2695)-1)</f>
        <v/>
      </c>
      <c r="K2695" s="1" t="str">
        <f>IF(Table1[[#This Row],[Column1]]="","",VLOOKUP(A2695,COPOMs!B:K,10)+prêmio_de_risco)</f>
        <v/>
      </c>
      <c r="L2695" s="3" t="str">
        <f>IF(Table1[[#This Row],[Tesouro Selic: Cenário 3]]="","",(K2695+1)^(1/252))</f>
        <v/>
      </c>
      <c r="M2695" s="2" t="str">
        <f>IF(Table1[[#This Row],[Column8]]="","",(1+M2694)*(L2695)-1)</f>
        <v/>
      </c>
    </row>
    <row r="2696" spans="1:13" x14ac:dyDescent="0.25">
      <c r="A2696" s="15" t="str">
        <f t="shared" si="84"/>
        <v/>
      </c>
      <c r="B2696" s="25" t="str">
        <f t="shared" si="85"/>
        <v/>
      </c>
      <c r="C2696" s="3" t="str">
        <f>IF(Table1[[#This Row],[Tesouro Prefixado]]="","",(B2696+1)^(1/252))</f>
        <v/>
      </c>
      <c r="D2696" s="2" t="str">
        <f>IF(Table1[[#This Row],[Column2]]="","",(1+D2695)*(C2696)-1)</f>
        <v/>
      </c>
      <c r="E2696" s="1" t="str">
        <f>IF(Table1[[#This Row],[Column1]]="","",VLOOKUP(A2696,COPOMs!B:E,4)+prêmio_de_risco)</f>
        <v/>
      </c>
      <c r="F2696" s="3" t="str">
        <f>IF(Table1[[#This Row],[Tesouro Selic: Cenário 1]]="","",(E2696+1)^(1/252))</f>
        <v/>
      </c>
      <c r="G2696" s="2" t="str">
        <f>IF(Table1[[#This Row],[Column4]]="","",(1+G2695)*(F2696)-1)</f>
        <v/>
      </c>
      <c r="H2696" s="1" t="str">
        <f>IF(Table1[[#This Row],[Column1]]="","",VLOOKUP(A2696,COPOMs!B:H,7)+prêmio_de_risco)</f>
        <v/>
      </c>
      <c r="I2696" s="3" t="str">
        <f>IF(Table1[[#This Row],[Tesouro Selic: Cenário 2]]="","",(H2696+1)^(1/252))</f>
        <v/>
      </c>
      <c r="J2696" s="2" t="str">
        <f>IF(Table1[[#This Row],[Column6]]="","",(1+J2695)*(I2696)-1)</f>
        <v/>
      </c>
      <c r="K2696" s="1" t="str">
        <f>IF(Table1[[#This Row],[Column1]]="","",VLOOKUP(A2696,COPOMs!B:K,10)+prêmio_de_risco)</f>
        <v/>
      </c>
      <c r="L2696" s="3" t="str">
        <f>IF(Table1[[#This Row],[Tesouro Selic: Cenário 3]]="","",(K2696+1)^(1/252))</f>
        <v/>
      </c>
      <c r="M2696" s="2" t="str">
        <f>IF(Table1[[#This Row],[Column8]]="","",(1+M2695)*(L2696)-1)</f>
        <v/>
      </c>
    </row>
    <row r="2697" spans="1:13" x14ac:dyDescent="0.25">
      <c r="A2697" s="15" t="str">
        <f t="shared" si="84"/>
        <v/>
      </c>
      <c r="B2697" s="25" t="str">
        <f t="shared" si="85"/>
        <v/>
      </c>
      <c r="C2697" s="3" t="str">
        <f>IF(Table1[[#This Row],[Tesouro Prefixado]]="","",(B2697+1)^(1/252))</f>
        <v/>
      </c>
      <c r="D2697" s="2" t="str">
        <f>IF(Table1[[#This Row],[Column2]]="","",(1+D2696)*(C2697)-1)</f>
        <v/>
      </c>
      <c r="E2697" s="1" t="str">
        <f>IF(Table1[[#This Row],[Column1]]="","",VLOOKUP(A2697,COPOMs!B:E,4)+prêmio_de_risco)</f>
        <v/>
      </c>
      <c r="F2697" s="3" t="str">
        <f>IF(Table1[[#This Row],[Tesouro Selic: Cenário 1]]="","",(E2697+1)^(1/252))</f>
        <v/>
      </c>
      <c r="G2697" s="2" t="str">
        <f>IF(Table1[[#This Row],[Column4]]="","",(1+G2696)*(F2697)-1)</f>
        <v/>
      </c>
      <c r="H2697" s="1" t="str">
        <f>IF(Table1[[#This Row],[Column1]]="","",VLOOKUP(A2697,COPOMs!B:H,7)+prêmio_de_risco)</f>
        <v/>
      </c>
      <c r="I2697" s="3" t="str">
        <f>IF(Table1[[#This Row],[Tesouro Selic: Cenário 2]]="","",(H2697+1)^(1/252))</f>
        <v/>
      </c>
      <c r="J2697" s="2" t="str">
        <f>IF(Table1[[#This Row],[Column6]]="","",(1+J2696)*(I2697)-1)</f>
        <v/>
      </c>
      <c r="K2697" s="1" t="str">
        <f>IF(Table1[[#This Row],[Column1]]="","",VLOOKUP(A2697,COPOMs!B:K,10)+prêmio_de_risco)</f>
        <v/>
      </c>
      <c r="L2697" s="3" t="str">
        <f>IF(Table1[[#This Row],[Tesouro Selic: Cenário 3]]="","",(K2697+1)^(1/252))</f>
        <v/>
      </c>
      <c r="M2697" s="2" t="str">
        <f>IF(Table1[[#This Row],[Column8]]="","",(1+M2696)*(L2697)-1)</f>
        <v/>
      </c>
    </row>
    <row r="2698" spans="1:13" x14ac:dyDescent="0.25">
      <c r="A2698" s="15" t="str">
        <f t="shared" si="84"/>
        <v/>
      </c>
      <c r="B2698" s="25" t="str">
        <f t="shared" si="85"/>
        <v/>
      </c>
      <c r="C2698" s="3" t="str">
        <f>IF(Table1[[#This Row],[Tesouro Prefixado]]="","",(B2698+1)^(1/252))</f>
        <v/>
      </c>
      <c r="D2698" s="2" t="str">
        <f>IF(Table1[[#This Row],[Column2]]="","",(1+D2697)*(C2698)-1)</f>
        <v/>
      </c>
      <c r="E2698" s="1" t="str">
        <f>IF(Table1[[#This Row],[Column1]]="","",VLOOKUP(A2698,COPOMs!B:E,4)+prêmio_de_risco)</f>
        <v/>
      </c>
      <c r="F2698" s="3" t="str">
        <f>IF(Table1[[#This Row],[Tesouro Selic: Cenário 1]]="","",(E2698+1)^(1/252))</f>
        <v/>
      </c>
      <c r="G2698" s="2" t="str">
        <f>IF(Table1[[#This Row],[Column4]]="","",(1+G2697)*(F2698)-1)</f>
        <v/>
      </c>
      <c r="H2698" s="1" t="str">
        <f>IF(Table1[[#This Row],[Column1]]="","",VLOOKUP(A2698,COPOMs!B:H,7)+prêmio_de_risco)</f>
        <v/>
      </c>
      <c r="I2698" s="3" t="str">
        <f>IF(Table1[[#This Row],[Tesouro Selic: Cenário 2]]="","",(H2698+1)^(1/252))</f>
        <v/>
      </c>
      <c r="J2698" s="2" t="str">
        <f>IF(Table1[[#This Row],[Column6]]="","",(1+J2697)*(I2698)-1)</f>
        <v/>
      </c>
      <c r="K2698" s="1" t="str">
        <f>IF(Table1[[#This Row],[Column1]]="","",VLOOKUP(A2698,COPOMs!B:K,10)+prêmio_de_risco)</f>
        <v/>
      </c>
      <c r="L2698" s="3" t="str">
        <f>IF(Table1[[#This Row],[Tesouro Selic: Cenário 3]]="","",(K2698+1)^(1/252))</f>
        <v/>
      </c>
      <c r="M2698" s="2" t="str">
        <f>IF(Table1[[#This Row],[Column8]]="","",(1+M2697)*(L2698)-1)</f>
        <v/>
      </c>
    </row>
    <row r="2699" spans="1:13" x14ac:dyDescent="0.25">
      <c r="A2699" s="15" t="str">
        <f t="shared" si="84"/>
        <v/>
      </c>
      <c r="B2699" s="25" t="str">
        <f t="shared" si="85"/>
        <v/>
      </c>
      <c r="C2699" s="3" t="str">
        <f>IF(Table1[[#This Row],[Tesouro Prefixado]]="","",(B2699+1)^(1/252))</f>
        <v/>
      </c>
      <c r="D2699" s="2" t="str">
        <f>IF(Table1[[#This Row],[Column2]]="","",(1+D2698)*(C2699)-1)</f>
        <v/>
      </c>
      <c r="E2699" s="1" t="str">
        <f>IF(Table1[[#This Row],[Column1]]="","",VLOOKUP(A2699,COPOMs!B:E,4)+prêmio_de_risco)</f>
        <v/>
      </c>
      <c r="F2699" s="3" t="str">
        <f>IF(Table1[[#This Row],[Tesouro Selic: Cenário 1]]="","",(E2699+1)^(1/252))</f>
        <v/>
      </c>
      <c r="G2699" s="2" t="str">
        <f>IF(Table1[[#This Row],[Column4]]="","",(1+G2698)*(F2699)-1)</f>
        <v/>
      </c>
      <c r="H2699" s="1" t="str">
        <f>IF(Table1[[#This Row],[Column1]]="","",VLOOKUP(A2699,COPOMs!B:H,7)+prêmio_de_risco)</f>
        <v/>
      </c>
      <c r="I2699" s="3" t="str">
        <f>IF(Table1[[#This Row],[Tesouro Selic: Cenário 2]]="","",(H2699+1)^(1/252))</f>
        <v/>
      </c>
      <c r="J2699" s="2" t="str">
        <f>IF(Table1[[#This Row],[Column6]]="","",(1+J2698)*(I2699)-1)</f>
        <v/>
      </c>
      <c r="K2699" s="1" t="str">
        <f>IF(Table1[[#This Row],[Column1]]="","",VLOOKUP(A2699,COPOMs!B:K,10)+prêmio_de_risco)</f>
        <v/>
      </c>
      <c r="L2699" s="3" t="str">
        <f>IF(Table1[[#This Row],[Tesouro Selic: Cenário 3]]="","",(K2699+1)^(1/252))</f>
        <v/>
      </c>
      <c r="M2699" s="2" t="str">
        <f>IF(Table1[[#This Row],[Column8]]="","",(1+M2698)*(L2699)-1)</f>
        <v/>
      </c>
    </row>
    <row r="2700" spans="1:13" x14ac:dyDescent="0.25">
      <c r="A2700" s="15" t="str">
        <f t="shared" si="84"/>
        <v/>
      </c>
      <c r="B2700" s="25" t="str">
        <f t="shared" si="85"/>
        <v/>
      </c>
      <c r="C2700" s="3" t="str">
        <f>IF(Table1[[#This Row],[Tesouro Prefixado]]="","",(B2700+1)^(1/252))</f>
        <v/>
      </c>
      <c r="D2700" s="2" t="str">
        <f>IF(Table1[[#This Row],[Column2]]="","",(1+D2699)*(C2700)-1)</f>
        <v/>
      </c>
      <c r="E2700" s="1" t="str">
        <f>IF(Table1[[#This Row],[Column1]]="","",VLOOKUP(A2700,COPOMs!B:E,4)+prêmio_de_risco)</f>
        <v/>
      </c>
      <c r="F2700" s="3" t="str">
        <f>IF(Table1[[#This Row],[Tesouro Selic: Cenário 1]]="","",(E2700+1)^(1/252))</f>
        <v/>
      </c>
      <c r="G2700" s="2" t="str">
        <f>IF(Table1[[#This Row],[Column4]]="","",(1+G2699)*(F2700)-1)</f>
        <v/>
      </c>
      <c r="H2700" s="1" t="str">
        <f>IF(Table1[[#This Row],[Column1]]="","",VLOOKUP(A2700,COPOMs!B:H,7)+prêmio_de_risco)</f>
        <v/>
      </c>
      <c r="I2700" s="3" t="str">
        <f>IF(Table1[[#This Row],[Tesouro Selic: Cenário 2]]="","",(H2700+1)^(1/252))</f>
        <v/>
      </c>
      <c r="J2700" s="2" t="str">
        <f>IF(Table1[[#This Row],[Column6]]="","",(1+J2699)*(I2700)-1)</f>
        <v/>
      </c>
      <c r="K2700" s="1" t="str">
        <f>IF(Table1[[#This Row],[Column1]]="","",VLOOKUP(A2700,COPOMs!B:K,10)+prêmio_de_risco)</f>
        <v/>
      </c>
      <c r="L2700" s="3" t="str">
        <f>IF(Table1[[#This Row],[Tesouro Selic: Cenário 3]]="","",(K2700+1)^(1/252))</f>
        <v/>
      </c>
      <c r="M2700" s="2" t="str">
        <f>IF(Table1[[#This Row],[Column8]]="","",(1+M2699)*(L2700)-1)</f>
        <v/>
      </c>
    </row>
    <row r="2701" spans="1:13" x14ac:dyDescent="0.25">
      <c r="A2701" s="15" t="str">
        <f t="shared" si="84"/>
        <v/>
      </c>
      <c r="B2701" s="25" t="str">
        <f t="shared" si="85"/>
        <v/>
      </c>
      <c r="C2701" s="3" t="str">
        <f>IF(Table1[[#This Row],[Tesouro Prefixado]]="","",(B2701+1)^(1/252))</f>
        <v/>
      </c>
      <c r="D2701" s="2" t="str">
        <f>IF(Table1[[#This Row],[Column2]]="","",(1+D2700)*(C2701)-1)</f>
        <v/>
      </c>
      <c r="E2701" s="1" t="str">
        <f>IF(Table1[[#This Row],[Column1]]="","",VLOOKUP(A2701,COPOMs!B:E,4)+prêmio_de_risco)</f>
        <v/>
      </c>
      <c r="F2701" s="3" t="str">
        <f>IF(Table1[[#This Row],[Tesouro Selic: Cenário 1]]="","",(E2701+1)^(1/252))</f>
        <v/>
      </c>
      <c r="G2701" s="2" t="str">
        <f>IF(Table1[[#This Row],[Column4]]="","",(1+G2700)*(F2701)-1)</f>
        <v/>
      </c>
      <c r="H2701" s="1" t="str">
        <f>IF(Table1[[#This Row],[Column1]]="","",VLOOKUP(A2701,COPOMs!B:H,7)+prêmio_de_risco)</f>
        <v/>
      </c>
      <c r="I2701" s="3" t="str">
        <f>IF(Table1[[#This Row],[Tesouro Selic: Cenário 2]]="","",(H2701+1)^(1/252))</f>
        <v/>
      </c>
      <c r="J2701" s="2" t="str">
        <f>IF(Table1[[#This Row],[Column6]]="","",(1+J2700)*(I2701)-1)</f>
        <v/>
      </c>
      <c r="K2701" s="1" t="str">
        <f>IF(Table1[[#This Row],[Column1]]="","",VLOOKUP(A2701,COPOMs!B:K,10)+prêmio_de_risco)</f>
        <v/>
      </c>
      <c r="L2701" s="3" t="str">
        <f>IF(Table1[[#This Row],[Tesouro Selic: Cenário 3]]="","",(K2701+1)^(1/252))</f>
        <v/>
      </c>
      <c r="M2701" s="2" t="str">
        <f>IF(Table1[[#This Row],[Column8]]="","",(1+M2700)*(L2701)-1)</f>
        <v/>
      </c>
    </row>
    <row r="2702" spans="1:13" x14ac:dyDescent="0.25">
      <c r="A2702" s="15" t="str">
        <f t="shared" si="84"/>
        <v/>
      </c>
      <c r="B2702" s="25" t="str">
        <f t="shared" si="85"/>
        <v/>
      </c>
      <c r="C2702" s="3" t="str">
        <f>IF(Table1[[#This Row],[Tesouro Prefixado]]="","",(B2702+1)^(1/252))</f>
        <v/>
      </c>
      <c r="D2702" s="2" t="str">
        <f>IF(Table1[[#This Row],[Column2]]="","",(1+D2701)*(C2702)-1)</f>
        <v/>
      </c>
      <c r="E2702" s="1" t="str">
        <f>IF(Table1[[#This Row],[Column1]]="","",VLOOKUP(A2702,COPOMs!B:E,4)+prêmio_de_risco)</f>
        <v/>
      </c>
      <c r="F2702" s="3" t="str">
        <f>IF(Table1[[#This Row],[Tesouro Selic: Cenário 1]]="","",(E2702+1)^(1/252))</f>
        <v/>
      </c>
      <c r="G2702" s="2" t="str">
        <f>IF(Table1[[#This Row],[Column4]]="","",(1+G2701)*(F2702)-1)</f>
        <v/>
      </c>
      <c r="H2702" s="1" t="str">
        <f>IF(Table1[[#This Row],[Column1]]="","",VLOOKUP(A2702,COPOMs!B:H,7)+prêmio_de_risco)</f>
        <v/>
      </c>
      <c r="I2702" s="3" t="str">
        <f>IF(Table1[[#This Row],[Tesouro Selic: Cenário 2]]="","",(H2702+1)^(1/252))</f>
        <v/>
      </c>
      <c r="J2702" s="2" t="str">
        <f>IF(Table1[[#This Row],[Column6]]="","",(1+J2701)*(I2702)-1)</f>
        <v/>
      </c>
      <c r="K2702" s="1" t="str">
        <f>IF(Table1[[#This Row],[Column1]]="","",VLOOKUP(A2702,COPOMs!B:K,10)+prêmio_de_risco)</f>
        <v/>
      </c>
      <c r="L2702" s="3" t="str">
        <f>IF(Table1[[#This Row],[Tesouro Selic: Cenário 3]]="","",(K2702+1)^(1/252))</f>
        <v/>
      </c>
      <c r="M2702" s="2" t="str">
        <f>IF(Table1[[#This Row],[Column8]]="","",(1+M2701)*(L2702)-1)</f>
        <v/>
      </c>
    </row>
    <row r="2703" spans="1:13" x14ac:dyDescent="0.25">
      <c r="A2703" s="15" t="str">
        <f t="shared" si="84"/>
        <v/>
      </c>
      <c r="B2703" s="25" t="str">
        <f t="shared" si="85"/>
        <v/>
      </c>
      <c r="C2703" s="3" t="str">
        <f>IF(Table1[[#This Row],[Tesouro Prefixado]]="","",(B2703+1)^(1/252))</f>
        <v/>
      </c>
      <c r="D2703" s="2" t="str">
        <f>IF(Table1[[#This Row],[Column2]]="","",(1+D2702)*(C2703)-1)</f>
        <v/>
      </c>
      <c r="E2703" s="1" t="str">
        <f>IF(Table1[[#This Row],[Column1]]="","",VLOOKUP(A2703,COPOMs!B:E,4)+prêmio_de_risco)</f>
        <v/>
      </c>
      <c r="F2703" s="3" t="str">
        <f>IF(Table1[[#This Row],[Tesouro Selic: Cenário 1]]="","",(E2703+1)^(1/252))</f>
        <v/>
      </c>
      <c r="G2703" s="2" t="str">
        <f>IF(Table1[[#This Row],[Column4]]="","",(1+G2702)*(F2703)-1)</f>
        <v/>
      </c>
      <c r="H2703" s="1" t="str">
        <f>IF(Table1[[#This Row],[Column1]]="","",VLOOKUP(A2703,COPOMs!B:H,7)+prêmio_de_risco)</f>
        <v/>
      </c>
      <c r="I2703" s="3" t="str">
        <f>IF(Table1[[#This Row],[Tesouro Selic: Cenário 2]]="","",(H2703+1)^(1/252))</f>
        <v/>
      </c>
      <c r="J2703" s="2" t="str">
        <f>IF(Table1[[#This Row],[Column6]]="","",(1+J2702)*(I2703)-1)</f>
        <v/>
      </c>
      <c r="K2703" s="1" t="str">
        <f>IF(Table1[[#This Row],[Column1]]="","",VLOOKUP(A2703,COPOMs!B:K,10)+prêmio_de_risco)</f>
        <v/>
      </c>
      <c r="L2703" s="3" t="str">
        <f>IF(Table1[[#This Row],[Tesouro Selic: Cenário 3]]="","",(K2703+1)^(1/252))</f>
        <v/>
      </c>
      <c r="M2703" s="2" t="str">
        <f>IF(Table1[[#This Row],[Column8]]="","",(1+M2702)*(L2703)-1)</f>
        <v/>
      </c>
    </row>
    <row r="2704" spans="1:13" x14ac:dyDescent="0.25">
      <c r="A2704" s="15" t="str">
        <f t="shared" si="84"/>
        <v/>
      </c>
      <c r="B2704" s="25" t="str">
        <f t="shared" si="85"/>
        <v/>
      </c>
      <c r="C2704" s="3" t="str">
        <f>IF(Table1[[#This Row],[Tesouro Prefixado]]="","",(B2704+1)^(1/252))</f>
        <v/>
      </c>
      <c r="D2704" s="2" t="str">
        <f>IF(Table1[[#This Row],[Column2]]="","",(1+D2703)*(C2704)-1)</f>
        <v/>
      </c>
      <c r="E2704" s="1" t="str">
        <f>IF(Table1[[#This Row],[Column1]]="","",VLOOKUP(A2704,COPOMs!B:E,4)+prêmio_de_risco)</f>
        <v/>
      </c>
      <c r="F2704" s="3" t="str">
        <f>IF(Table1[[#This Row],[Tesouro Selic: Cenário 1]]="","",(E2704+1)^(1/252))</f>
        <v/>
      </c>
      <c r="G2704" s="2" t="str">
        <f>IF(Table1[[#This Row],[Column4]]="","",(1+G2703)*(F2704)-1)</f>
        <v/>
      </c>
      <c r="H2704" s="1" t="str">
        <f>IF(Table1[[#This Row],[Column1]]="","",VLOOKUP(A2704,COPOMs!B:H,7)+prêmio_de_risco)</f>
        <v/>
      </c>
      <c r="I2704" s="3" t="str">
        <f>IF(Table1[[#This Row],[Tesouro Selic: Cenário 2]]="","",(H2704+1)^(1/252))</f>
        <v/>
      </c>
      <c r="J2704" s="2" t="str">
        <f>IF(Table1[[#This Row],[Column6]]="","",(1+J2703)*(I2704)-1)</f>
        <v/>
      </c>
      <c r="K2704" s="1" t="str">
        <f>IF(Table1[[#This Row],[Column1]]="","",VLOOKUP(A2704,COPOMs!B:K,10)+prêmio_de_risco)</f>
        <v/>
      </c>
      <c r="L2704" s="3" t="str">
        <f>IF(Table1[[#This Row],[Tesouro Selic: Cenário 3]]="","",(K2704+1)^(1/252))</f>
        <v/>
      </c>
      <c r="M2704" s="2" t="str">
        <f>IF(Table1[[#This Row],[Column8]]="","",(1+M2703)*(L2704)-1)</f>
        <v/>
      </c>
    </row>
    <row r="2705" spans="1:13" x14ac:dyDescent="0.25">
      <c r="A2705" s="15" t="str">
        <f t="shared" si="84"/>
        <v/>
      </c>
      <c r="B2705" s="25" t="str">
        <f t="shared" si="85"/>
        <v/>
      </c>
      <c r="C2705" s="3" t="str">
        <f>IF(Table1[[#This Row],[Tesouro Prefixado]]="","",(B2705+1)^(1/252))</f>
        <v/>
      </c>
      <c r="D2705" s="2" t="str">
        <f>IF(Table1[[#This Row],[Column2]]="","",(1+D2704)*(C2705)-1)</f>
        <v/>
      </c>
      <c r="E2705" s="1" t="str">
        <f>IF(Table1[[#This Row],[Column1]]="","",VLOOKUP(A2705,COPOMs!B:E,4)+prêmio_de_risco)</f>
        <v/>
      </c>
      <c r="F2705" s="3" t="str">
        <f>IF(Table1[[#This Row],[Tesouro Selic: Cenário 1]]="","",(E2705+1)^(1/252))</f>
        <v/>
      </c>
      <c r="G2705" s="2" t="str">
        <f>IF(Table1[[#This Row],[Column4]]="","",(1+G2704)*(F2705)-1)</f>
        <v/>
      </c>
      <c r="H2705" s="1" t="str">
        <f>IF(Table1[[#This Row],[Column1]]="","",VLOOKUP(A2705,COPOMs!B:H,7)+prêmio_de_risco)</f>
        <v/>
      </c>
      <c r="I2705" s="3" t="str">
        <f>IF(Table1[[#This Row],[Tesouro Selic: Cenário 2]]="","",(H2705+1)^(1/252))</f>
        <v/>
      </c>
      <c r="J2705" s="2" t="str">
        <f>IF(Table1[[#This Row],[Column6]]="","",(1+J2704)*(I2705)-1)</f>
        <v/>
      </c>
      <c r="K2705" s="1" t="str">
        <f>IF(Table1[[#This Row],[Column1]]="","",VLOOKUP(A2705,COPOMs!B:K,10)+prêmio_de_risco)</f>
        <v/>
      </c>
      <c r="L2705" s="3" t="str">
        <f>IF(Table1[[#This Row],[Tesouro Selic: Cenário 3]]="","",(K2705+1)^(1/252))</f>
        <v/>
      </c>
      <c r="M2705" s="2" t="str">
        <f>IF(Table1[[#This Row],[Column8]]="","",(1+M2704)*(L2705)-1)</f>
        <v/>
      </c>
    </row>
    <row r="2706" spans="1:13" x14ac:dyDescent="0.25">
      <c r="A2706" s="15" t="str">
        <f t="shared" si="84"/>
        <v/>
      </c>
      <c r="B2706" s="25" t="str">
        <f t="shared" si="85"/>
        <v/>
      </c>
      <c r="C2706" s="3" t="str">
        <f>IF(Table1[[#This Row],[Tesouro Prefixado]]="","",(B2706+1)^(1/252))</f>
        <v/>
      </c>
      <c r="D2706" s="2" t="str">
        <f>IF(Table1[[#This Row],[Column2]]="","",(1+D2705)*(C2706)-1)</f>
        <v/>
      </c>
      <c r="E2706" s="1" t="str">
        <f>IF(Table1[[#This Row],[Column1]]="","",VLOOKUP(A2706,COPOMs!B:E,4)+prêmio_de_risco)</f>
        <v/>
      </c>
      <c r="F2706" s="3" t="str">
        <f>IF(Table1[[#This Row],[Tesouro Selic: Cenário 1]]="","",(E2706+1)^(1/252))</f>
        <v/>
      </c>
      <c r="G2706" s="2" t="str">
        <f>IF(Table1[[#This Row],[Column4]]="","",(1+G2705)*(F2706)-1)</f>
        <v/>
      </c>
      <c r="H2706" s="1" t="str">
        <f>IF(Table1[[#This Row],[Column1]]="","",VLOOKUP(A2706,COPOMs!B:H,7)+prêmio_de_risco)</f>
        <v/>
      </c>
      <c r="I2706" s="3" t="str">
        <f>IF(Table1[[#This Row],[Tesouro Selic: Cenário 2]]="","",(H2706+1)^(1/252))</f>
        <v/>
      </c>
      <c r="J2706" s="2" t="str">
        <f>IF(Table1[[#This Row],[Column6]]="","",(1+J2705)*(I2706)-1)</f>
        <v/>
      </c>
      <c r="K2706" s="1" t="str">
        <f>IF(Table1[[#This Row],[Column1]]="","",VLOOKUP(A2706,COPOMs!B:K,10)+prêmio_de_risco)</f>
        <v/>
      </c>
      <c r="L2706" s="3" t="str">
        <f>IF(Table1[[#This Row],[Tesouro Selic: Cenário 3]]="","",(K2706+1)^(1/252))</f>
        <v/>
      </c>
      <c r="M2706" s="2" t="str">
        <f>IF(Table1[[#This Row],[Column8]]="","",(1+M2705)*(L2706)-1)</f>
        <v/>
      </c>
    </row>
    <row r="2707" spans="1:13" x14ac:dyDescent="0.25">
      <c r="A2707" s="15" t="str">
        <f t="shared" si="84"/>
        <v/>
      </c>
      <c r="B2707" s="25" t="str">
        <f t="shared" si="85"/>
        <v/>
      </c>
      <c r="C2707" s="3" t="str">
        <f>IF(Table1[[#This Row],[Tesouro Prefixado]]="","",(B2707+1)^(1/252))</f>
        <v/>
      </c>
      <c r="D2707" s="2" t="str">
        <f>IF(Table1[[#This Row],[Column2]]="","",(1+D2706)*(C2707)-1)</f>
        <v/>
      </c>
      <c r="E2707" s="1" t="str">
        <f>IF(Table1[[#This Row],[Column1]]="","",VLOOKUP(A2707,COPOMs!B:E,4)+prêmio_de_risco)</f>
        <v/>
      </c>
      <c r="F2707" s="3" t="str">
        <f>IF(Table1[[#This Row],[Tesouro Selic: Cenário 1]]="","",(E2707+1)^(1/252))</f>
        <v/>
      </c>
      <c r="G2707" s="2" t="str">
        <f>IF(Table1[[#This Row],[Column4]]="","",(1+G2706)*(F2707)-1)</f>
        <v/>
      </c>
      <c r="H2707" s="1" t="str">
        <f>IF(Table1[[#This Row],[Column1]]="","",VLOOKUP(A2707,COPOMs!B:H,7)+prêmio_de_risco)</f>
        <v/>
      </c>
      <c r="I2707" s="3" t="str">
        <f>IF(Table1[[#This Row],[Tesouro Selic: Cenário 2]]="","",(H2707+1)^(1/252))</f>
        <v/>
      </c>
      <c r="J2707" s="2" t="str">
        <f>IF(Table1[[#This Row],[Column6]]="","",(1+J2706)*(I2707)-1)</f>
        <v/>
      </c>
      <c r="K2707" s="1" t="str">
        <f>IF(Table1[[#This Row],[Column1]]="","",VLOOKUP(A2707,COPOMs!B:K,10)+prêmio_de_risco)</f>
        <v/>
      </c>
      <c r="L2707" s="3" t="str">
        <f>IF(Table1[[#This Row],[Tesouro Selic: Cenário 3]]="","",(K2707+1)^(1/252))</f>
        <v/>
      </c>
      <c r="M2707" s="2" t="str">
        <f>IF(Table1[[#This Row],[Column8]]="","",(1+M2706)*(L2707)-1)</f>
        <v/>
      </c>
    </row>
    <row r="2708" spans="1:13" x14ac:dyDescent="0.25">
      <c r="A2708" s="15" t="str">
        <f t="shared" si="84"/>
        <v/>
      </c>
      <c r="B2708" s="25" t="str">
        <f t="shared" si="85"/>
        <v/>
      </c>
      <c r="C2708" s="3" t="str">
        <f>IF(Table1[[#This Row],[Tesouro Prefixado]]="","",(B2708+1)^(1/252))</f>
        <v/>
      </c>
      <c r="D2708" s="2" t="str">
        <f>IF(Table1[[#This Row],[Column2]]="","",(1+D2707)*(C2708)-1)</f>
        <v/>
      </c>
      <c r="E2708" s="1" t="str">
        <f>IF(Table1[[#This Row],[Column1]]="","",VLOOKUP(A2708,COPOMs!B:E,4)+prêmio_de_risco)</f>
        <v/>
      </c>
      <c r="F2708" s="3" t="str">
        <f>IF(Table1[[#This Row],[Tesouro Selic: Cenário 1]]="","",(E2708+1)^(1/252))</f>
        <v/>
      </c>
      <c r="G2708" s="2" t="str">
        <f>IF(Table1[[#This Row],[Column4]]="","",(1+G2707)*(F2708)-1)</f>
        <v/>
      </c>
      <c r="H2708" s="1" t="str">
        <f>IF(Table1[[#This Row],[Column1]]="","",VLOOKUP(A2708,COPOMs!B:H,7)+prêmio_de_risco)</f>
        <v/>
      </c>
      <c r="I2708" s="3" t="str">
        <f>IF(Table1[[#This Row],[Tesouro Selic: Cenário 2]]="","",(H2708+1)^(1/252))</f>
        <v/>
      </c>
      <c r="J2708" s="2" t="str">
        <f>IF(Table1[[#This Row],[Column6]]="","",(1+J2707)*(I2708)-1)</f>
        <v/>
      </c>
      <c r="K2708" s="1" t="str">
        <f>IF(Table1[[#This Row],[Column1]]="","",VLOOKUP(A2708,COPOMs!B:K,10)+prêmio_de_risco)</f>
        <v/>
      </c>
      <c r="L2708" s="3" t="str">
        <f>IF(Table1[[#This Row],[Tesouro Selic: Cenário 3]]="","",(K2708+1)^(1/252))</f>
        <v/>
      </c>
      <c r="M2708" s="2" t="str">
        <f>IF(Table1[[#This Row],[Column8]]="","",(1+M2707)*(L2708)-1)</f>
        <v/>
      </c>
    </row>
    <row r="2709" spans="1:13" x14ac:dyDescent="0.25">
      <c r="A2709" s="15" t="str">
        <f t="shared" si="84"/>
        <v/>
      </c>
      <c r="B2709" s="25" t="str">
        <f t="shared" si="85"/>
        <v/>
      </c>
      <c r="C2709" s="3" t="str">
        <f>IF(Table1[[#This Row],[Tesouro Prefixado]]="","",(B2709+1)^(1/252))</f>
        <v/>
      </c>
      <c r="D2709" s="2" t="str">
        <f>IF(Table1[[#This Row],[Column2]]="","",(1+D2708)*(C2709)-1)</f>
        <v/>
      </c>
      <c r="E2709" s="1" t="str">
        <f>IF(Table1[[#This Row],[Column1]]="","",VLOOKUP(A2709,COPOMs!B:E,4)+prêmio_de_risco)</f>
        <v/>
      </c>
      <c r="F2709" s="3" t="str">
        <f>IF(Table1[[#This Row],[Tesouro Selic: Cenário 1]]="","",(E2709+1)^(1/252))</f>
        <v/>
      </c>
      <c r="G2709" s="2" t="str">
        <f>IF(Table1[[#This Row],[Column4]]="","",(1+G2708)*(F2709)-1)</f>
        <v/>
      </c>
      <c r="H2709" s="1" t="str">
        <f>IF(Table1[[#This Row],[Column1]]="","",VLOOKUP(A2709,COPOMs!B:H,7)+prêmio_de_risco)</f>
        <v/>
      </c>
      <c r="I2709" s="3" t="str">
        <f>IF(Table1[[#This Row],[Tesouro Selic: Cenário 2]]="","",(H2709+1)^(1/252))</f>
        <v/>
      </c>
      <c r="J2709" s="2" t="str">
        <f>IF(Table1[[#This Row],[Column6]]="","",(1+J2708)*(I2709)-1)</f>
        <v/>
      </c>
      <c r="K2709" s="1" t="str">
        <f>IF(Table1[[#This Row],[Column1]]="","",VLOOKUP(A2709,COPOMs!B:K,10)+prêmio_de_risco)</f>
        <v/>
      </c>
      <c r="L2709" s="3" t="str">
        <f>IF(Table1[[#This Row],[Tesouro Selic: Cenário 3]]="","",(K2709+1)^(1/252))</f>
        <v/>
      </c>
      <c r="M2709" s="2" t="str">
        <f>IF(Table1[[#This Row],[Column8]]="","",(1+M2708)*(L2709)-1)</f>
        <v/>
      </c>
    </row>
    <row r="2710" spans="1:13" x14ac:dyDescent="0.25">
      <c r="A2710" s="15" t="str">
        <f t="shared" si="84"/>
        <v/>
      </c>
      <c r="B2710" s="25" t="str">
        <f t="shared" si="85"/>
        <v/>
      </c>
      <c r="C2710" s="3" t="str">
        <f>IF(Table1[[#This Row],[Tesouro Prefixado]]="","",(B2710+1)^(1/252))</f>
        <v/>
      </c>
      <c r="D2710" s="2" t="str">
        <f>IF(Table1[[#This Row],[Column2]]="","",(1+D2709)*(C2710)-1)</f>
        <v/>
      </c>
      <c r="E2710" s="1" t="str">
        <f>IF(Table1[[#This Row],[Column1]]="","",VLOOKUP(A2710,COPOMs!B:E,4)+prêmio_de_risco)</f>
        <v/>
      </c>
      <c r="F2710" s="3" t="str">
        <f>IF(Table1[[#This Row],[Tesouro Selic: Cenário 1]]="","",(E2710+1)^(1/252))</f>
        <v/>
      </c>
      <c r="G2710" s="2" t="str">
        <f>IF(Table1[[#This Row],[Column4]]="","",(1+G2709)*(F2710)-1)</f>
        <v/>
      </c>
      <c r="H2710" s="1" t="str">
        <f>IF(Table1[[#This Row],[Column1]]="","",VLOOKUP(A2710,COPOMs!B:H,7)+prêmio_de_risco)</f>
        <v/>
      </c>
      <c r="I2710" s="3" t="str">
        <f>IF(Table1[[#This Row],[Tesouro Selic: Cenário 2]]="","",(H2710+1)^(1/252))</f>
        <v/>
      </c>
      <c r="J2710" s="2" t="str">
        <f>IF(Table1[[#This Row],[Column6]]="","",(1+J2709)*(I2710)-1)</f>
        <v/>
      </c>
      <c r="K2710" s="1" t="str">
        <f>IF(Table1[[#This Row],[Column1]]="","",VLOOKUP(A2710,COPOMs!B:K,10)+prêmio_de_risco)</f>
        <v/>
      </c>
      <c r="L2710" s="3" t="str">
        <f>IF(Table1[[#This Row],[Tesouro Selic: Cenário 3]]="","",(K2710+1)^(1/252))</f>
        <v/>
      </c>
      <c r="M2710" s="2" t="str">
        <f>IF(Table1[[#This Row],[Column8]]="","",(1+M2709)*(L2710)-1)</f>
        <v/>
      </c>
    </row>
    <row r="2711" spans="1:13" x14ac:dyDescent="0.25">
      <c r="A2711" s="15" t="str">
        <f t="shared" si="84"/>
        <v/>
      </c>
      <c r="B2711" s="25" t="str">
        <f t="shared" si="85"/>
        <v/>
      </c>
      <c r="C2711" s="3" t="str">
        <f>IF(Table1[[#This Row],[Tesouro Prefixado]]="","",(B2711+1)^(1/252))</f>
        <v/>
      </c>
      <c r="D2711" s="2" t="str">
        <f>IF(Table1[[#This Row],[Column2]]="","",(1+D2710)*(C2711)-1)</f>
        <v/>
      </c>
      <c r="E2711" s="1" t="str">
        <f>IF(Table1[[#This Row],[Column1]]="","",VLOOKUP(A2711,COPOMs!B:E,4)+prêmio_de_risco)</f>
        <v/>
      </c>
      <c r="F2711" s="3" t="str">
        <f>IF(Table1[[#This Row],[Tesouro Selic: Cenário 1]]="","",(E2711+1)^(1/252))</f>
        <v/>
      </c>
      <c r="G2711" s="2" t="str">
        <f>IF(Table1[[#This Row],[Column4]]="","",(1+G2710)*(F2711)-1)</f>
        <v/>
      </c>
      <c r="H2711" s="1" t="str">
        <f>IF(Table1[[#This Row],[Column1]]="","",VLOOKUP(A2711,COPOMs!B:H,7)+prêmio_de_risco)</f>
        <v/>
      </c>
      <c r="I2711" s="3" t="str">
        <f>IF(Table1[[#This Row],[Tesouro Selic: Cenário 2]]="","",(H2711+1)^(1/252))</f>
        <v/>
      </c>
      <c r="J2711" s="2" t="str">
        <f>IF(Table1[[#This Row],[Column6]]="","",(1+J2710)*(I2711)-1)</f>
        <v/>
      </c>
      <c r="K2711" s="1" t="str">
        <f>IF(Table1[[#This Row],[Column1]]="","",VLOOKUP(A2711,COPOMs!B:K,10)+prêmio_de_risco)</f>
        <v/>
      </c>
      <c r="L2711" s="3" t="str">
        <f>IF(Table1[[#This Row],[Tesouro Selic: Cenário 3]]="","",(K2711+1)^(1/252))</f>
        <v/>
      </c>
      <c r="M2711" s="2" t="str">
        <f>IF(Table1[[#This Row],[Column8]]="","",(1+M2710)*(L2711)-1)</f>
        <v/>
      </c>
    </row>
    <row r="2712" spans="1:13" x14ac:dyDescent="0.25">
      <c r="A2712" s="15" t="str">
        <f t="shared" si="84"/>
        <v/>
      </c>
      <c r="B2712" s="25" t="str">
        <f t="shared" si="85"/>
        <v/>
      </c>
      <c r="C2712" s="3" t="str">
        <f>IF(Table1[[#This Row],[Tesouro Prefixado]]="","",(B2712+1)^(1/252))</f>
        <v/>
      </c>
      <c r="D2712" s="2" t="str">
        <f>IF(Table1[[#This Row],[Column2]]="","",(1+D2711)*(C2712)-1)</f>
        <v/>
      </c>
      <c r="E2712" s="1" t="str">
        <f>IF(Table1[[#This Row],[Column1]]="","",VLOOKUP(A2712,COPOMs!B:E,4)+prêmio_de_risco)</f>
        <v/>
      </c>
      <c r="F2712" s="3" t="str">
        <f>IF(Table1[[#This Row],[Tesouro Selic: Cenário 1]]="","",(E2712+1)^(1/252))</f>
        <v/>
      </c>
      <c r="G2712" s="2" t="str">
        <f>IF(Table1[[#This Row],[Column4]]="","",(1+G2711)*(F2712)-1)</f>
        <v/>
      </c>
      <c r="H2712" s="1" t="str">
        <f>IF(Table1[[#This Row],[Column1]]="","",VLOOKUP(A2712,COPOMs!B:H,7)+prêmio_de_risco)</f>
        <v/>
      </c>
      <c r="I2712" s="3" t="str">
        <f>IF(Table1[[#This Row],[Tesouro Selic: Cenário 2]]="","",(H2712+1)^(1/252))</f>
        <v/>
      </c>
      <c r="J2712" s="2" t="str">
        <f>IF(Table1[[#This Row],[Column6]]="","",(1+J2711)*(I2712)-1)</f>
        <v/>
      </c>
      <c r="K2712" s="1" t="str">
        <f>IF(Table1[[#This Row],[Column1]]="","",VLOOKUP(A2712,COPOMs!B:K,10)+prêmio_de_risco)</f>
        <v/>
      </c>
      <c r="L2712" s="3" t="str">
        <f>IF(Table1[[#This Row],[Tesouro Selic: Cenário 3]]="","",(K2712+1)^(1/252))</f>
        <v/>
      </c>
      <c r="M2712" s="2" t="str">
        <f>IF(Table1[[#This Row],[Column8]]="","",(1+M2711)*(L2712)-1)</f>
        <v/>
      </c>
    </row>
    <row r="2713" spans="1:13" x14ac:dyDescent="0.25">
      <c r="A2713" s="15" t="str">
        <f t="shared" si="84"/>
        <v/>
      </c>
      <c r="B2713" s="25" t="str">
        <f t="shared" si="85"/>
        <v/>
      </c>
      <c r="C2713" s="3" t="str">
        <f>IF(Table1[[#This Row],[Tesouro Prefixado]]="","",(B2713+1)^(1/252))</f>
        <v/>
      </c>
      <c r="D2713" s="2" t="str">
        <f>IF(Table1[[#This Row],[Column2]]="","",(1+D2712)*(C2713)-1)</f>
        <v/>
      </c>
      <c r="E2713" s="1" t="str">
        <f>IF(Table1[[#This Row],[Column1]]="","",VLOOKUP(A2713,COPOMs!B:E,4)+prêmio_de_risco)</f>
        <v/>
      </c>
      <c r="F2713" s="3" t="str">
        <f>IF(Table1[[#This Row],[Tesouro Selic: Cenário 1]]="","",(E2713+1)^(1/252))</f>
        <v/>
      </c>
      <c r="G2713" s="2" t="str">
        <f>IF(Table1[[#This Row],[Column4]]="","",(1+G2712)*(F2713)-1)</f>
        <v/>
      </c>
      <c r="H2713" s="1" t="str">
        <f>IF(Table1[[#This Row],[Column1]]="","",VLOOKUP(A2713,COPOMs!B:H,7)+prêmio_de_risco)</f>
        <v/>
      </c>
      <c r="I2713" s="3" t="str">
        <f>IF(Table1[[#This Row],[Tesouro Selic: Cenário 2]]="","",(H2713+1)^(1/252))</f>
        <v/>
      </c>
      <c r="J2713" s="2" t="str">
        <f>IF(Table1[[#This Row],[Column6]]="","",(1+J2712)*(I2713)-1)</f>
        <v/>
      </c>
      <c r="K2713" s="1" t="str">
        <f>IF(Table1[[#This Row],[Column1]]="","",VLOOKUP(A2713,COPOMs!B:K,10)+prêmio_de_risco)</f>
        <v/>
      </c>
      <c r="L2713" s="3" t="str">
        <f>IF(Table1[[#This Row],[Tesouro Selic: Cenário 3]]="","",(K2713+1)^(1/252))</f>
        <v/>
      </c>
      <c r="M2713" s="2" t="str">
        <f>IF(Table1[[#This Row],[Column8]]="","",(1+M2712)*(L2713)-1)</f>
        <v/>
      </c>
    </row>
    <row r="2714" spans="1:13" x14ac:dyDescent="0.25">
      <c r="A2714" s="15" t="str">
        <f t="shared" si="84"/>
        <v/>
      </c>
      <c r="B2714" s="25" t="str">
        <f t="shared" si="85"/>
        <v/>
      </c>
      <c r="C2714" s="3" t="str">
        <f>IF(Table1[[#This Row],[Tesouro Prefixado]]="","",(B2714+1)^(1/252))</f>
        <v/>
      </c>
      <c r="D2714" s="2" t="str">
        <f>IF(Table1[[#This Row],[Column2]]="","",(1+D2713)*(C2714)-1)</f>
        <v/>
      </c>
      <c r="E2714" s="1" t="str">
        <f>IF(Table1[[#This Row],[Column1]]="","",VLOOKUP(A2714,COPOMs!B:E,4)+prêmio_de_risco)</f>
        <v/>
      </c>
      <c r="F2714" s="3" t="str">
        <f>IF(Table1[[#This Row],[Tesouro Selic: Cenário 1]]="","",(E2714+1)^(1/252))</f>
        <v/>
      </c>
      <c r="G2714" s="2" t="str">
        <f>IF(Table1[[#This Row],[Column4]]="","",(1+G2713)*(F2714)-1)</f>
        <v/>
      </c>
      <c r="H2714" s="1" t="str">
        <f>IF(Table1[[#This Row],[Column1]]="","",VLOOKUP(A2714,COPOMs!B:H,7)+prêmio_de_risco)</f>
        <v/>
      </c>
      <c r="I2714" s="3" t="str">
        <f>IF(Table1[[#This Row],[Tesouro Selic: Cenário 2]]="","",(H2714+1)^(1/252))</f>
        <v/>
      </c>
      <c r="J2714" s="2" t="str">
        <f>IF(Table1[[#This Row],[Column6]]="","",(1+J2713)*(I2714)-1)</f>
        <v/>
      </c>
      <c r="K2714" s="1" t="str">
        <f>IF(Table1[[#This Row],[Column1]]="","",VLOOKUP(A2714,COPOMs!B:K,10)+prêmio_de_risco)</f>
        <v/>
      </c>
      <c r="L2714" s="3" t="str">
        <f>IF(Table1[[#This Row],[Tesouro Selic: Cenário 3]]="","",(K2714+1)^(1/252))</f>
        <v/>
      </c>
      <c r="M2714" s="2" t="str">
        <f>IF(Table1[[#This Row],[Column8]]="","",(1+M2713)*(L2714)-1)</f>
        <v/>
      </c>
    </row>
    <row r="2715" spans="1:13" x14ac:dyDescent="0.25">
      <c r="A2715" s="15" t="str">
        <f t="shared" si="84"/>
        <v/>
      </c>
      <c r="B2715" s="25" t="str">
        <f t="shared" si="85"/>
        <v/>
      </c>
      <c r="C2715" s="3" t="str">
        <f>IF(Table1[[#This Row],[Tesouro Prefixado]]="","",(B2715+1)^(1/252))</f>
        <v/>
      </c>
      <c r="D2715" s="2" t="str">
        <f>IF(Table1[[#This Row],[Column2]]="","",(1+D2714)*(C2715)-1)</f>
        <v/>
      </c>
      <c r="E2715" s="1" t="str">
        <f>IF(Table1[[#This Row],[Column1]]="","",VLOOKUP(A2715,COPOMs!B:E,4)+prêmio_de_risco)</f>
        <v/>
      </c>
      <c r="F2715" s="3" t="str">
        <f>IF(Table1[[#This Row],[Tesouro Selic: Cenário 1]]="","",(E2715+1)^(1/252))</f>
        <v/>
      </c>
      <c r="G2715" s="2" t="str">
        <f>IF(Table1[[#This Row],[Column4]]="","",(1+G2714)*(F2715)-1)</f>
        <v/>
      </c>
      <c r="H2715" s="1" t="str">
        <f>IF(Table1[[#This Row],[Column1]]="","",VLOOKUP(A2715,COPOMs!B:H,7)+prêmio_de_risco)</f>
        <v/>
      </c>
      <c r="I2715" s="3" t="str">
        <f>IF(Table1[[#This Row],[Tesouro Selic: Cenário 2]]="","",(H2715+1)^(1/252))</f>
        <v/>
      </c>
      <c r="J2715" s="2" t="str">
        <f>IF(Table1[[#This Row],[Column6]]="","",(1+J2714)*(I2715)-1)</f>
        <v/>
      </c>
      <c r="K2715" s="1" t="str">
        <f>IF(Table1[[#This Row],[Column1]]="","",VLOOKUP(A2715,COPOMs!B:K,10)+prêmio_de_risco)</f>
        <v/>
      </c>
      <c r="L2715" s="3" t="str">
        <f>IF(Table1[[#This Row],[Tesouro Selic: Cenário 3]]="","",(K2715+1)^(1/252))</f>
        <v/>
      </c>
      <c r="M2715" s="2" t="str">
        <f>IF(Table1[[#This Row],[Column8]]="","",(1+M2714)*(L2715)-1)</f>
        <v/>
      </c>
    </row>
    <row r="2716" spans="1:13" x14ac:dyDescent="0.25">
      <c r="A2716" s="15" t="str">
        <f t="shared" si="84"/>
        <v/>
      </c>
      <c r="B2716" s="25" t="str">
        <f t="shared" si="85"/>
        <v/>
      </c>
      <c r="C2716" s="3" t="str">
        <f>IF(Table1[[#This Row],[Tesouro Prefixado]]="","",(B2716+1)^(1/252))</f>
        <v/>
      </c>
      <c r="D2716" s="2" t="str">
        <f>IF(Table1[[#This Row],[Column2]]="","",(1+D2715)*(C2716)-1)</f>
        <v/>
      </c>
      <c r="E2716" s="1" t="str">
        <f>IF(Table1[[#This Row],[Column1]]="","",VLOOKUP(A2716,COPOMs!B:E,4)+prêmio_de_risco)</f>
        <v/>
      </c>
      <c r="F2716" s="3" t="str">
        <f>IF(Table1[[#This Row],[Tesouro Selic: Cenário 1]]="","",(E2716+1)^(1/252))</f>
        <v/>
      </c>
      <c r="G2716" s="2" t="str">
        <f>IF(Table1[[#This Row],[Column4]]="","",(1+G2715)*(F2716)-1)</f>
        <v/>
      </c>
      <c r="H2716" s="1" t="str">
        <f>IF(Table1[[#This Row],[Column1]]="","",VLOOKUP(A2716,COPOMs!B:H,7)+prêmio_de_risco)</f>
        <v/>
      </c>
      <c r="I2716" s="3" t="str">
        <f>IF(Table1[[#This Row],[Tesouro Selic: Cenário 2]]="","",(H2716+1)^(1/252))</f>
        <v/>
      </c>
      <c r="J2716" s="2" t="str">
        <f>IF(Table1[[#This Row],[Column6]]="","",(1+J2715)*(I2716)-1)</f>
        <v/>
      </c>
      <c r="K2716" s="1" t="str">
        <f>IF(Table1[[#This Row],[Column1]]="","",VLOOKUP(A2716,COPOMs!B:K,10)+prêmio_de_risco)</f>
        <v/>
      </c>
      <c r="L2716" s="3" t="str">
        <f>IF(Table1[[#This Row],[Tesouro Selic: Cenário 3]]="","",(K2716+1)^(1/252))</f>
        <v/>
      </c>
      <c r="M2716" s="2" t="str">
        <f>IF(Table1[[#This Row],[Column8]]="","",(1+M2715)*(L2716)-1)</f>
        <v/>
      </c>
    </row>
    <row r="2717" spans="1:13" x14ac:dyDescent="0.25">
      <c r="A2717" s="15" t="str">
        <f t="shared" si="84"/>
        <v/>
      </c>
      <c r="B2717" s="25" t="str">
        <f t="shared" si="85"/>
        <v/>
      </c>
      <c r="C2717" s="3" t="str">
        <f>IF(Table1[[#This Row],[Tesouro Prefixado]]="","",(B2717+1)^(1/252))</f>
        <v/>
      </c>
      <c r="D2717" s="2" t="str">
        <f>IF(Table1[[#This Row],[Column2]]="","",(1+D2716)*(C2717)-1)</f>
        <v/>
      </c>
      <c r="E2717" s="1" t="str">
        <f>IF(Table1[[#This Row],[Column1]]="","",VLOOKUP(A2717,COPOMs!B:E,4)+prêmio_de_risco)</f>
        <v/>
      </c>
      <c r="F2717" s="3" t="str">
        <f>IF(Table1[[#This Row],[Tesouro Selic: Cenário 1]]="","",(E2717+1)^(1/252))</f>
        <v/>
      </c>
      <c r="G2717" s="2" t="str">
        <f>IF(Table1[[#This Row],[Column4]]="","",(1+G2716)*(F2717)-1)</f>
        <v/>
      </c>
      <c r="H2717" s="1" t="str">
        <f>IF(Table1[[#This Row],[Column1]]="","",VLOOKUP(A2717,COPOMs!B:H,7)+prêmio_de_risco)</f>
        <v/>
      </c>
      <c r="I2717" s="3" t="str">
        <f>IF(Table1[[#This Row],[Tesouro Selic: Cenário 2]]="","",(H2717+1)^(1/252))</f>
        <v/>
      </c>
      <c r="J2717" s="2" t="str">
        <f>IF(Table1[[#This Row],[Column6]]="","",(1+J2716)*(I2717)-1)</f>
        <v/>
      </c>
      <c r="K2717" s="1" t="str">
        <f>IF(Table1[[#This Row],[Column1]]="","",VLOOKUP(A2717,COPOMs!B:K,10)+prêmio_de_risco)</f>
        <v/>
      </c>
      <c r="L2717" s="3" t="str">
        <f>IF(Table1[[#This Row],[Tesouro Selic: Cenário 3]]="","",(K2717+1)^(1/252))</f>
        <v/>
      </c>
      <c r="M2717" s="2" t="str">
        <f>IF(Table1[[#This Row],[Column8]]="","",(1+M2716)*(L2717)-1)</f>
        <v/>
      </c>
    </row>
    <row r="2718" spans="1:13" x14ac:dyDescent="0.25">
      <c r="A2718" s="15" t="str">
        <f t="shared" si="84"/>
        <v/>
      </c>
      <c r="B2718" s="25" t="str">
        <f t="shared" si="85"/>
        <v/>
      </c>
      <c r="C2718" s="3" t="str">
        <f>IF(Table1[[#This Row],[Tesouro Prefixado]]="","",(B2718+1)^(1/252))</f>
        <v/>
      </c>
      <c r="D2718" s="2" t="str">
        <f>IF(Table1[[#This Row],[Column2]]="","",(1+D2717)*(C2718)-1)</f>
        <v/>
      </c>
      <c r="E2718" s="1" t="str">
        <f>IF(Table1[[#This Row],[Column1]]="","",VLOOKUP(A2718,COPOMs!B:E,4)+prêmio_de_risco)</f>
        <v/>
      </c>
      <c r="F2718" s="3" t="str">
        <f>IF(Table1[[#This Row],[Tesouro Selic: Cenário 1]]="","",(E2718+1)^(1/252))</f>
        <v/>
      </c>
      <c r="G2718" s="2" t="str">
        <f>IF(Table1[[#This Row],[Column4]]="","",(1+G2717)*(F2718)-1)</f>
        <v/>
      </c>
      <c r="H2718" s="1" t="str">
        <f>IF(Table1[[#This Row],[Column1]]="","",VLOOKUP(A2718,COPOMs!B:H,7)+prêmio_de_risco)</f>
        <v/>
      </c>
      <c r="I2718" s="3" t="str">
        <f>IF(Table1[[#This Row],[Tesouro Selic: Cenário 2]]="","",(H2718+1)^(1/252))</f>
        <v/>
      </c>
      <c r="J2718" s="2" t="str">
        <f>IF(Table1[[#This Row],[Column6]]="","",(1+J2717)*(I2718)-1)</f>
        <v/>
      </c>
      <c r="K2718" s="1" t="str">
        <f>IF(Table1[[#This Row],[Column1]]="","",VLOOKUP(A2718,COPOMs!B:K,10)+prêmio_de_risco)</f>
        <v/>
      </c>
      <c r="L2718" s="3" t="str">
        <f>IF(Table1[[#This Row],[Tesouro Selic: Cenário 3]]="","",(K2718+1)^(1/252))</f>
        <v/>
      </c>
      <c r="M2718" s="2" t="str">
        <f>IF(Table1[[#This Row],[Column8]]="","",(1+M2717)*(L2718)-1)</f>
        <v/>
      </c>
    </row>
    <row r="2719" spans="1:13" x14ac:dyDescent="0.25">
      <c r="A2719" s="15" t="str">
        <f t="shared" si="84"/>
        <v/>
      </c>
      <c r="B2719" s="25" t="str">
        <f t="shared" si="85"/>
        <v/>
      </c>
      <c r="C2719" s="3" t="str">
        <f>IF(Table1[[#This Row],[Tesouro Prefixado]]="","",(B2719+1)^(1/252))</f>
        <v/>
      </c>
      <c r="D2719" s="2" t="str">
        <f>IF(Table1[[#This Row],[Column2]]="","",(1+D2718)*(C2719)-1)</f>
        <v/>
      </c>
      <c r="E2719" s="1" t="str">
        <f>IF(Table1[[#This Row],[Column1]]="","",VLOOKUP(A2719,COPOMs!B:E,4)+prêmio_de_risco)</f>
        <v/>
      </c>
      <c r="F2719" s="3" t="str">
        <f>IF(Table1[[#This Row],[Tesouro Selic: Cenário 1]]="","",(E2719+1)^(1/252))</f>
        <v/>
      </c>
      <c r="G2719" s="2" t="str">
        <f>IF(Table1[[#This Row],[Column4]]="","",(1+G2718)*(F2719)-1)</f>
        <v/>
      </c>
      <c r="H2719" s="1" t="str">
        <f>IF(Table1[[#This Row],[Column1]]="","",VLOOKUP(A2719,COPOMs!B:H,7)+prêmio_de_risco)</f>
        <v/>
      </c>
      <c r="I2719" s="3" t="str">
        <f>IF(Table1[[#This Row],[Tesouro Selic: Cenário 2]]="","",(H2719+1)^(1/252))</f>
        <v/>
      </c>
      <c r="J2719" s="2" t="str">
        <f>IF(Table1[[#This Row],[Column6]]="","",(1+J2718)*(I2719)-1)</f>
        <v/>
      </c>
      <c r="K2719" s="1" t="str">
        <f>IF(Table1[[#This Row],[Column1]]="","",VLOOKUP(A2719,COPOMs!B:K,10)+prêmio_de_risco)</f>
        <v/>
      </c>
      <c r="L2719" s="3" t="str">
        <f>IF(Table1[[#This Row],[Tesouro Selic: Cenário 3]]="","",(K2719+1)^(1/252))</f>
        <v/>
      </c>
      <c r="M2719" s="2" t="str">
        <f>IF(Table1[[#This Row],[Column8]]="","",(1+M2718)*(L2719)-1)</f>
        <v/>
      </c>
    </row>
    <row r="2720" spans="1:13" x14ac:dyDescent="0.25">
      <c r="A2720" s="15" t="str">
        <f t="shared" si="84"/>
        <v/>
      </c>
      <c r="B2720" s="25" t="str">
        <f t="shared" si="85"/>
        <v/>
      </c>
      <c r="C2720" s="3" t="str">
        <f>IF(Table1[[#This Row],[Tesouro Prefixado]]="","",(B2720+1)^(1/252))</f>
        <v/>
      </c>
      <c r="D2720" s="2" t="str">
        <f>IF(Table1[[#This Row],[Column2]]="","",(1+D2719)*(C2720)-1)</f>
        <v/>
      </c>
      <c r="E2720" s="1" t="str">
        <f>IF(Table1[[#This Row],[Column1]]="","",VLOOKUP(A2720,COPOMs!B:E,4)+prêmio_de_risco)</f>
        <v/>
      </c>
      <c r="F2720" s="3" t="str">
        <f>IF(Table1[[#This Row],[Tesouro Selic: Cenário 1]]="","",(E2720+1)^(1/252))</f>
        <v/>
      </c>
      <c r="G2720" s="2" t="str">
        <f>IF(Table1[[#This Row],[Column4]]="","",(1+G2719)*(F2720)-1)</f>
        <v/>
      </c>
      <c r="H2720" s="1" t="str">
        <f>IF(Table1[[#This Row],[Column1]]="","",VLOOKUP(A2720,COPOMs!B:H,7)+prêmio_de_risco)</f>
        <v/>
      </c>
      <c r="I2720" s="3" t="str">
        <f>IF(Table1[[#This Row],[Tesouro Selic: Cenário 2]]="","",(H2720+1)^(1/252))</f>
        <v/>
      </c>
      <c r="J2720" s="2" t="str">
        <f>IF(Table1[[#This Row],[Column6]]="","",(1+J2719)*(I2720)-1)</f>
        <v/>
      </c>
      <c r="K2720" s="1" t="str">
        <f>IF(Table1[[#This Row],[Column1]]="","",VLOOKUP(A2720,COPOMs!B:K,10)+prêmio_de_risco)</f>
        <v/>
      </c>
      <c r="L2720" s="3" t="str">
        <f>IF(Table1[[#This Row],[Tesouro Selic: Cenário 3]]="","",(K2720+1)^(1/252))</f>
        <v/>
      </c>
      <c r="M2720" s="2" t="str">
        <f>IF(Table1[[#This Row],[Column8]]="","",(1+M2719)*(L2720)-1)</f>
        <v/>
      </c>
    </row>
    <row r="2721" spans="1:13" x14ac:dyDescent="0.25">
      <c r="A2721" s="15" t="str">
        <f t="shared" si="84"/>
        <v/>
      </c>
      <c r="B2721" s="25" t="str">
        <f t="shared" si="85"/>
        <v/>
      </c>
      <c r="C2721" s="3" t="str">
        <f>IF(Table1[[#This Row],[Tesouro Prefixado]]="","",(B2721+1)^(1/252))</f>
        <v/>
      </c>
      <c r="D2721" s="2" t="str">
        <f>IF(Table1[[#This Row],[Column2]]="","",(1+D2720)*(C2721)-1)</f>
        <v/>
      </c>
      <c r="E2721" s="1" t="str">
        <f>IF(Table1[[#This Row],[Column1]]="","",VLOOKUP(A2721,COPOMs!B:E,4)+prêmio_de_risco)</f>
        <v/>
      </c>
      <c r="F2721" s="3" t="str">
        <f>IF(Table1[[#This Row],[Tesouro Selic: Cenário 1]]="","",(E2721+1)^(1/252))</f>
        <v/>
      </c>
      <c r="G2721" s="2" t="str">
        <f>IF(Table1[[#This Row],[Column4]]="","",(1+G2720)*(F2721)-1)</f>
        <v/>
      </c>
      <c r="H2721" s="1" t="str">
        <f>IF(Table1[[#This Row],[Column1]]="","",VLOOKUP(A2721,COPOMs!B:H,7)+prêmio_de_risco)</f>
        <v/>
      </c>
      <c r="I2721" s="3" t="str">
        <f>IF(Table1[[#This Row],[Tesouro Selic: Cenário 2]]="","",(H2721+1)^(1/252))</f>
        <v/>
      </c>
      <c r="J2721" s="2" t="str">
        <f>IF(Table1[[#This Row],[Column6]]="","",(1+J2720)*(I2721)-1)</f>
        <v/>
      </c>
      <c r="K2721" s="1" t="str">
        <f>IF(Table1[[#This Row],[Column1]]="","",VLOOKUP(A2721,COPOMs!B:K,10)+prêmio_de_risco)</f>
        <v/>
      </c>
      <c r="L2721" s="3" t="str">
        <f>IF(Table1[[#This Row],[Tesouro Selic: Cenário 3]]="","",(K2721+1)^(1/252))</f>
        <v/>
      </c>
      <c r="M2721" s="2" t="str">
        <f>IF(Table1[[#This Row],[Column8]]="","",(1+M2720)*(L2721)-1)</f>
        <v/>
      </c>
    </row>
    <row r="2722" spans="1:13" x14ac:dyDescent="0.25">
      <c r="A2722" s="15" t="str">
        <f t="shared" si="84"/>
        <v/>
      </c>
      <c r="B2722" s="25" t="str">
        <f t="shared" si="85"/>
        <v/>
      </c>
      <c r="C2722" s="3" t="str">
        <f>IF(Table1[[#This Row],[Tesouro Prefixado]]="","",(B2722+1)^(1/252))</f>
        <v/>
      </c>
      <c r="D2722" s="2" t="str">
        <f>IF(Table1[[#This Row],[Column2]]="","",(1+D2721)*(C2722)-1)</f>
        <v/>
      </c>
      <c r="E2722" s="1" t="str">
        <f>IF(Table1[[#This Row],[Column1]]="","",VLOOKUP(A2722,COPOMs!B:E,4)+prêmio_de_risco)</f>
        <v/>
      </c>
      <c r="F2722" s="3" t="str">
        <f>IF(Table1[[#This Row],[Tesouro Selic: Cenário 1]]="","",(E2722+1)^(1/252))</f>
        <v/>
      </c>
      <c r="G2722" s="2" t="str">
        <f>IF(Table1[[#This Row],[Column4]]="","",(1+G2721)*(F2722)-1)</f>
        <v/>
      </c>
      <c r="H2722" s="1" t="str">
        <f>IF(Table1[[#This Row],[Column1]]="","",VLOOKUP(A2722,COPOMs!B:H,7)+prêmio_de_risco)</f>
        <v/>
      </c>
      <c r="I2722" s="3" t="str">
        <f>IF(Table1[[#This Row],[Tesouro Selic: Cenário 2]]="","",(H2722+1)^(1/252))</f>
        <v/>
      </c>
      <c r="J2722" s="2" t="str">
        <f>IF(Table1[[#This Row],[Column6]]="","",(1+J2721)*(I2722)-1)</f>
        <v/>
      </c>
      <c r="K2722" s="1" t="str">
        <f>IF(Table1[[#This Row],[Column1]]="","",VLOOKUP(A2722,COPOMs!B:K,10)+prêmio_de_risco)</f>
        <v/>
      </c>
      <c r="L2722" s="3" t="str">
        <f>IF(Table1[[#This Row],[Tesouro Selic: Cenário 3]]="","",(K2722+1)^(1/252))</f>
        <v/>
      </c>
      <c r="M2722" s="2" t="str">
        <f>IF(Table1[[#This Row],[Column8]]="","",(1+M2721)*(L2722)-1)</f>
        <v/>
      </c>
    </row>
    <row r="2723" spans="1:13" x14ac:dyDescent="0.25">
      <c r="A2723" s="15" t="str">
        <f t="shared" si="84"/>
        <v/>
      </c>
      <c r="B2723" s="25" t="str">
        <f t="shared" si="85"/>
        <v/>
      </c>
      <c r="C2723" s="3" t="str">
        <f>IF(Table1[[#This Row],[Tesouro Prefixado]]="","",(B2723+1)^(1/252))</f>
        <v/>
      </c>
      <c r="D2723" s="2" t="str">
        <f>IF(Table1[[#This Row],[Column2]]="","",(1+D2722)*(C2723)-1)</f>
        <v/>
      </c>
      <c r="E2723" s="1" t="str">
        <f>IF(Table1[[#This Row],[Column1]]="","",VLOOKUP(A2723,COPOMs!B:E,4)+prêmio_de_risco)</f>
        <v/>
      </c>
      <c r="F2723" s="3" t="str">
        <f>IF(Table1[[#This Row],[Tesouro Selic: Cenário 1]]="","",(E2723+1)^(1/252))</f>
        <v/>
      </c>
      <c r="G2723" s="2" t="str">
        <f>IF(Table1[[#This Row],[Column4]]="","",(1+G2722)*(F2723)-1)</f>
        <v/>
      </c>
      <c r="H2723" s="1" t="str">
        <f>IF(Table1[[#This Row],[Column1]]="","",VLOOKUP(A2723,COPOMs!B:H,7)+prêmio_de_risco)</f>
        <v/>
      </c>
      <c r="I2723" s="3" t="str">
        <f>IF(Table1[[#This Row],[Tesouro Selic: Cenário 2]]="","",(H2723+1)^(1/252))</f>
        <v/>
      </c>
      <c r="J2723" s="2" t="str">
        <f>IF(Table1[[#This Row],[Column6]]="","",(1+J2722)*(I2723)-1)</f>
        <v/>
      </c>
      <c r="K2723" s="1" t="str">
        <f>IF(Table1[[#This Row],[Column1]]="","",VLOOKUP(A2723,COPOMs!B:K,10)+prêmio_de_risco)</f>
        <v/>
      </c>
      <c r="L2723" s="3" t="str">
        <f>IF(Table1[[#This Row],[Tesouro Selic: Cenário 3]]="","",(K2723+1)^(1/252))</f>
        <v/>
      </c>
      <c r="M2723" s="2" t="str">
        <f>IF(Table1[[#This Row],[Column8]]="","",(1+M2722)*(L2723)-1)</f>
        <v/>
      </c>
    </row>
    <row r="2724" spans="1:13" x14ac:dyDescent="0.25">
      <c r="A2724" s="15" t="str">
        <f t="shared" si="84"/>
        <v/>
      </c>
      <c r="B2724" s="25" t="str">
        <f t="shared" si="85"/>
        <v/>
      </c>
      <c r="C2724" s="3" t="str">
        <f>IF(Table1[[#This Row],[Tesouro Prefixado]]="","",(B2724+1)^(1/252))</f>
        <v/>
      </c>
      <c r="D2724" s="2" t="str">
        <f>IF(Table1[[#This Row],[Column2]]="","",(1+D2723)*(C2724)-1)</f>
        <v/>
      </c>
      <c r="E2724" s="1" t="str">
        <f>IF(Table1[[#This Row],[Column1]]="","",VLOOKUP(A2724,COPOMs!B:E,4)+prêmio_de_risco)</f>
        <v/>
      </c>
      <c r="F2724" s="3" t="str">
        <f>IF(Table1[[#This Row],[Tesouro Selic: Cenário 1]]="","",(E2724+1)^(1/252))</f>
        <v/>
      </c>
      <c r="G2724" s="2" t="str">
        <f>IF(Table1[[#This Row],[Column4]]="","",(1+G2723)*(F2724)-1)</f>
        <v/>
      </c>
      <c r="H2724" s="1" t="str">
        <f>IF(Table1[[#This Row],[Column1]]="","",VLOOKUP(A2724,COPOMs!B:H,7)+prêmio_de_risco)</f>
        <v/>
      </c>
      <c r="I2724" s="3" t="str">
        <f>IF(Table1[[#This Row],[Tesouro Selic: Cenário 2]]="","",(H2724+1)^(1/252))</f>
        <v/>
      </c>
      <c r="J2724" s="2" t="str">
        <f>IF(Table1[[#This Row],[Column6]]="","",(1+J2723)*(I2724)-1)</f>
        <v/>
      </c>
      <c r="K2724" s="1" t="str">
        <f>IF(Table1[[#This Row],[Column1]]="","",VLOOKUP(A2724,COPOMs!B:K,10)+prêmio_de_risco)</f>
        <v/>
      </c>
      <c r="L2724" s="3" t="str">
        <f>IF(Table1[[#This Row],[Tesouro Selic: Cenário 3]]="","",(K2724+1)^(1/252))</f>
        <v/>
      </c>
      <c r="M2724" s="2" t="str">
        <f>IF(Table1[[#This Row],[Column8]]="","",(1+M2723)*(L2724)-1)</f>
        <v/>
      </c>
    </row>
    <row r="2725" spans="1:13" x14ac:dyDescent="0.25">
      <c r="A2725" s="15" t="str">
        <f t="shared" si="84"/>
        <v/>
      </c>
      <c r="B2725" s="25" t="str">
        <f t="shared" si="85"/>
        <v/>
      </c>
      <c r="C2725" s="3" t="str">
        <f>IF(Table1[[#This Row],[Tesouro Prefixado]]="","",(B2725+1)^(1/252))</f>
        <v/>
      </c>
      <c r="D2725" s="2" t="str">
        <f>IF(Table1[[#This Row],[Column2]]="","",(1+D2724)*(C2725)-1)</f>
        <v/>
      </c>
      <c r="E2725" s="1" t="str">
        <f>IF(Table1[[#This Row],[Column1]]="","",VLOOKUP(A2725,COPOMs!B:E,4)+prêmio_de_risco)</f>
        <v/>
      </c>
      <c r="F2725" s="3" t="str">
        <f>IF(Table1[[#This Row],[Tesouro Selic: Cenário 1]]="","",(E2725+1)^(1/252))</f>
        <v/>
      </c>
      <c r="G2725" s="2" t="str">
        <f>IF(Table1[[#This Row],[Column4]]="","",(1+G2724)*(F2725)-1)</f>
        <v/>
      </c>
      <c r="H2725" s="1" t="str">
        <f>IF(Table1[[#This Row],[Column1]]="","",VLOOKUP(A2725,COPOMs!B:H,7)+prêmio_de_risco)</f>
        <v/>
      </c>
      <c r="I2725" s="3" t="str">
        <f>IF(Table1[[#This Row],[Tesouro Selic: Cenário 2]]="","",(H2725+1)^(1/252))</f>
        <v/>
      </c>
      <c r="J2725" s="2" t="str">
        <f>IF(Table1[[#This Row],[Column6]]="","",(1+J2724)*(I2725)-1)</f>
        <v/>
      </c>
      <c r="K2725" s="1" t="str">
        <f>IF(Table1[[#This Row],[Column1]]="","",VLOOKUP(A2725,COPOMs!B:K,10)+prêmio_de_risco)</f>
        <v/>
      </c>
      <c r="L2725" s="3" t="str">
        <f>IF(Table1[[#This Row],[Tesouro Selic: Cenário 3]]="","",(K2725+1)^(1/252))</f>
        <v/>
      </c>
      <c r="M2725" s="2" t="str">
        <f>IF(Table1[[#This Row],[Column8]]="","",(1+M2724)*(L2725)-1)</f>
        <v/>
      </c>
    </row>
    <row r="2726" spans="1:13" x14ac:dyDescent="0.25">
      <c r="A2726" s="15" t="str">
        <f t="shared" si="84"/>
        <v/>
      </c>
      <c r="B2726" s="25" t="str">
        <f t="shared" si="85"/>
        <v/>
      </c>
      <c r="C2726" s="3" t="str">
        <f>IF(Table1[[#This Row],[Tesouro Prefixado]]="","",(B2726+1)^(1/252))</f>
        <v/>
      </c>
      <c r="D2726" s="2" t="str">
        <f>IF(Table1[[#This Row],[Column2]]="","",(1+D2725)*(C2726)-1)</f>
        <v/>
      </c>
      <c r="E2726" s="1" t="str">
        <f>IF(Table1[[#This Row],[Column1]]="","",VLOOKUP(A2726,COPOMs!B:E,4)+prêmio_de_risco)</f>
        <v/>
      </c>
      <c r="F2726" s="3" t="str">
        <f>IF(Table1[[#This Row],[Tesouro Selic: Cenário 1]]="","",(E2726+1)^(1/252))</f>
        <v/>
      </c>
      <c r="G2726" s="2" t="str">
        <f>IF(Table1[[#This Row],[Column4]]="","",(1+G2725)*(F2726)-1)</f>
        <v/>
      </c>
      <c r="H2726" s="1" t="str">
        <f>IF(Table1[[#This Row],[Column1]]="","",VLOOKUP(A2726,COPOMs!B:H,7)+prêmio_de_risco)</f>
        <v/>
      </c>
      <c r="I2726" s="3" t="str">
        <f>IF(Table1[[#This Row],[Tesouro Selic: Cenário 2]]="","",(H2726+1)^(1/252))</f>
        <v/>
      </c>
      <c r="J2726" s="2" t="str">
        <f>IF(Table1[[#This Row],[Column6]]="","",(1+J2725)*(I2726)-1)</f>
        <v/>
      </c>
      <c r="K2726" s="1" t="str">
        <f>IF(Table1[[#This Row],[Column1]]="","",VLOOKUP(A2726,COPOMs!B:K,10)+prêmio_de_risco)</f>
        <v/>
      </c>
      <c r="L2726" s="3" t="str">
        <f>IF(Table1[[#This Row],[Tesouro Selic: Cenário 3]]="","",(K2726+1)^(1/252))</f>
        <v/>
      </c>
      <c r="M2726" s="2" t="str">
        <f>IF(Table1[[#This Row],[Column8]]="","",(1+M2725)*(L2726)-1)</f>
        <v/>
      </c>
    </row>
    <row r="2727" spans="1:13" x14ac:dyDescent="0.25">
      <c r="A2727" s="15" t="str">
        <f t="shared" si="84"/>
        <v/>
      </c>
      <c r="B2727" s="25" t="str">
        <f t="shared" si="85"/>
        <v/>
      </c>
      <c r="C2727" s="3" t="str">
        <f>IF(Table1[[#This Row],[Tesouro Prefixado]]="","",(B2727+1)^(1/252))</f>
        <v/>
      </c>
      <c r="D2727" s="2" t="str">
        <f>IF(Table1[[#This Row],[Column2]]="","",(1+D2726)*(C2727)-1)</f>
        <v/>
      </c>
      <c r="E2727" s="1" t="str">
        <f>IF(Table1[[#This Row],[Column1]]="","",VLOOKUP(A2727,COPOMs!B:E,4)+prêmio_de_risco)</f>
        <v/>
      </c>
      <c r="F2727" s="3" t="str">
        <f>IF(Table1[[#This Row],[Tesouro Selic: Cenário 1]]="","",(E2727+1)^(1/252))</f>
        <v/>
      </c>
      <c r="G2727" s="2" t="str">
        <f>IF(Table1[[#This Row],[Column4]]="","",(1+G2726)*(F2727)-1)</f>
        <v/>
      </c>
      <c r="H2727" s="1" t="str">
        <f>IF(Table1[[#This Row],[Column1]]="","",VLOOKUP(A2727,COPOMs!B:H,7)+prêmio_de_risco)</f>
        <v/>
      </c>
      <c r="I2727" s="3" t="str">
        <f>IF(Table1[[#This Row],[Tesouro Selic: Cenário 2]]="","",(H2727+1)^(1/252))</f>
        <v/>
      </c>
      <c r="J2727" s="2" t="str">
        <f>IF(Table1[[#This Row],[Column6]]="","",(1+J2726)*(I2727)-1)</f>
        <v/>
      </c>
      <c r="K2727" s="1" t="str">
        <f>IF(Table1[[#This Row],[Column1]]="","",VLOOKUP(A2727,COPOMs!B:K,10)+prêmio_de_risco)</f>
        <v/>
      </c>
      <c r="L2727" s="3" t="str">
        <f>IF(Table1[[#This Row],[Tesouro Selic: Cenário 3]]="","",(K2727+1)^(1/252))</f>
        <v/>
      </c>
      <c r="M2727" s="2" t="str">
        <f>IF(Table1[[#This Row],[Column8]]="","",(1+M2726)*(L2727)-1)</f>
        <v/>
      </c>
    </row>
    <row r="2728" spans="1:13" x14ac:dyDescent="0.25">
      <c r="A2728" s="15" t="str">
        <f t="shared" si="84"/>
        <v/>
      </c>
      <c r="B2728" s="25" t="str">
        <f t="shared" si="85"/>
        <v/>
      </c>
      <c r="C2728" s="3" t="str">
        <f>IF(Table1[[#This Row],[Tesouro Prefixado]]="","",(B2728+1)^(1/252))</f>
        <v/>
      </c>
      <c r="D2728" s="2" t="str">
        <f>IF(Table1[[#This Row],[Column2]]="","",(1+D2727)*(C2728)-1)</f>
        <v/>
      </c>
      <c r="E2728" s="1" t="str">
        <f>IF(Table1[[#This Row],[Column1]]="","",VLOOKUP(A2728,COPOMs!B:E,4)+prêmio_de_risco)</f>
        <v/>
      </c>
      <c r="F2728" s="3" t="str">
        <f>IF(Table1[[#This Row],[Tesouro Selic: Cenário 1]]="","",(E2728+1)^(1/252))</f>
        <v/>
      </c>
      <c r="G2728" s="2" t="str">
        <f>IF(Table1[[#This Row],[Column4]]="","",(1+G2727)*(F2728)-1)</f>
        <v/>
      </c>
      <c r="H2728" s="1" t="str">
        <f>IF(Table1[[#This Row],[Column1]]="","",VLOOKUP(A2728,COPOMs!B:H,7)+prêmio_de_risco)</f>
        <v/>
      </c>
      <c r="I2728" s="3" t="str">
        <f>IF(Table1[[#This Row],[Tesouro Selic: Cenário 2]]="","",(H2728+1)^(1/252))</f>
        <v/>
      </c>
      <c r="J2728" s="2" t="str">
        <f>IF(Table1[[#This Row],[Column6]]="","",(1+J2727)*(I2728)-1)</f>
        <v/>
      </c>
      <c r="K2728" s="1" t="str">
        <f>IF(Table1[[#This Row],[Column1]]="","",VLOOKUP(A2728,COPOMs!B:K,10)+prêmio_de_risco)</f>
        <v/>
      </c>
      <c r="L2728" s="3" t="str">
        <f>IF(Table1[[#This Row],[Tesouro Selic: Cenário 3]]="","",(K2728+1)^(1/252))</f>
        <v/>
      </c>
      <c r="M2728" s="2" t="str">
        <f>IF(Table1[[#This Row],[Column8]]="","",(1+M2727)*(L2728)-1)</f>
        <v/>
      </c>
    </row>
    <row r="2729" spans="1:13" x14ac:dyDescent="0.25">
      <c r="A2729" s="15" t="str">
        <f t="shared" si="84"/>
        <v/>
      </c>
      <c r="B2729" s="25" t="str">
        <f t="shared" si="85"/>
        <v/>
      </c>
      <c r="C2729" s="3" t="str">
        <f>IF(Table1[[#This Row],[Tesouro Prefixado]]="","",(B2729+1)^(1/252))</f>
        <v/>
      </c>
      <c r="D2729" s="2" t="str">
        <f>IF(Table1[[#This Row],[Column2]]="","",(1+D2728)*(C2729)-1)</f>
        <v/>
      </c>
      <c r="E2729" s="1" t="str">
        <f>IF(Table1[[#This Row],[Column1]]="","",VLOOKUP(A2729,COPOMs!B:E,4)+prêmio_de_risco)</f>
        <v/>
      </c>
      <c r="F2729" s="3" t="str">
        <f>IF(Table1[[#This Row],[Tesouro Selic: Cenário 1]]="","",(E2729+1)^(1/252))</f>
        <v/>
      </c>
      <c r="G2729" s="2" t="str">
        <f>IF(Table1[[#This Row],[Column4]]="","",(1+G2728)*(F2729)-1)</f>
        <v/>
      </c>
      <c r="H2729" s="1" t="str">
        <f>IF(Table1[[#This Row],[Column1]]="","",VLOOKUP(A2729,COPOMs!B:H,7)+prêmio_de_risco)</f>
        <v/>
      </c>
      <c r="I2729" s="3" t="str">
        <f>IF(Table1[[#This Row],[Tesouro Selic: Cenário 2]]="","",(H2729+1)^(1/252))</f>
        <v/>
      </c>
      <c r="J2729" s="2" t="str">
        <f>IF(Table1[[#This Row],[Column6]]="","",(1+J2728)*(I2729)-1)</f>
        <v/>
      </c>
      <c r="K2729" s="1" t="str">
        <f>IF(Table1[[#This Row],[Column1]]="","",VLOOKUP(A2729,COPOMs!B:K,10)+prêmio_de_risco)</f>
        <v/>
      </c>
      <c r="L2729" s="3" t="str">
        <f>IF(Table1[[#This Row],[Tesouro Selic: Cenário 3]]="","",(K2729+1)^(1/252))</f>
        <v/>
      </c>
      <c r="M2729" s="2" t="str">
        <f>IF(Table1[[#This Row],[Column8]]="","",(1+M2728)*(L2729)-1)</f>
        <v/>
      </c>
    </row>
    <row r="2730" spans="1:13" x14ac:dyDescent="0.25">
      <c r="A2730" s="15" t="str">
        <f t="shared" si="84"/>
        <v/>
      </c>
      <c r="B2730" s="25" t="str">
        <f t="shared" si="85"/>
        <v/>
      </c>
      <c r="C2730" s="3" t="str">
        <f>IF(Table1[[#This Row],[Tesouro Prefixado]]="","",(B2730+1)^(1/252))</f>
        <v/>
      </c>
      <c r="D2730" s="2" t="str">
        <f>IF(Table1[[#This Row],[Column2]]="","",(1+D2729)*(C2730)-1)</f>
        <v/>
      </c>
      <c r="E2730" s="1" t="str">
        <f>IF(Table1[[#This Row],[Column1]]="","",VLOOKUP(A2730,COPOMs!B:E,4)+prêmio_de_risco)</f>
        <v/>
      </c>
      <c r="F2730" s="3" t="str">
        <f>IF(Table1[[#This Row],[Tesouro Selic: Cenário 1]]="","",(E2730+1)^(1/252))</f>
        <v/>
      </c>
      <c r="G2730" s="2" t="str">
        <f>IF(Table1[[#This Row],[Column4]]="","",(1+G2729)*(F2730)-1)</f>
        <v/>
      </c>
      <c r="H2730" s="1" t="str">
        <f>IF(Table1[[#This Row],[Column1]]="","",VLOOKUP(A2730,COPOMs!B:H,7)+prêmio_de_risco)</f>
        <v/>
      </c>
      <c r="I2730" s="3" t="str">
        <f>IF(Table1[[#This Row],[Tesouro Selic: Cenário 2]]="","",(H2730+1)^(1/252))</f>
        <v/>
      </c>
      <c r="J2730" s="2" t="str">
        <f>IF(Table1[[#This Row],[Column6]]="","",(1+J2729)*(I2730)-1)</f>
        <v/>
      </c>
      <c r="K2730" s="1" t="str">
        <f>IF(Table1[[#This Row],[Column1]]="","",VLOOKUP(A2730,COPOMs!B:K,10)+prêmio_de_risco)</f>
        <v/>
      </c>
      <c r="L2730" s="3" t="str">
        <f>IF(Table1[[#This Row],[Tesouro Selic: Cenário 3]]="","",(K2730+1)^(1/252))</f>
        <v/>
      </c>
      <c r="M2730" s="2" t="str">
        <f>IF(Table1[[#This Row],[Column8]]="","",(1+M2729)*(L2730)-1)</f>
        <v/>
      </c>
    </row>
    <row r="2731" spans="1:13" x14ac:dyDescent="0.25">
      <c r="A2731" s="15" t="str">
        <f t="shared" si="84"/>
        <v/>
      </c>
      <c r="B2731" s="25" t="str">
        <f t="shared" si="85"/>
        <v/>
      </c>
      <c r="C2731" s="3" t="str">
        <f>IF(Table1[[#This Row],[Tesouro Prefixado]]="","",(B2731+1)^(1/252))</f>
        <v/>
      </c>
      <c r="D2731" s="2" t="str">
        <f>IF(Table1[[#This Row],[Column2]]="","",(1+D2730)*(C2731)-1)</f>
        <v/>
      </c>
      <c r="E2731" s="1" t="str">
        <f>IF(Table1[[#This Row],[Column1]]="","",VLOOKUP(A2731,COPOMs!B:E,4)+prêmio_de_risco)</f>
        <v/>
      </c>
      <c r="F2731" s="3" t="str">
        <f>IF(Table1[[#This Row],[Tesouro Selic: Cenário 1]]="","",(E2731+1)^(1/252))</f>
        <v/>
      </c>
      <c r="G2731" s="2" t="str">
        <f>IF(Table1[[#This Row],[Column4]]="","",(1+G2730)*(F2731)-1)</f>
        <v/>
      </c>
      <c r="H2731" s="1" t="str">
        <f>IF(Table1[[#This Row],[Column1]]="","",VLOOKUP(A2731,COPOMs!B:H,7)+prêmio_de_risco)</f>
        <v/>
      </c>
      <c r="I2731" s="3" t="str">
        <f>IF(Table1[[#This Row],[Tesouro Selic: Cenário 2]]="","",(H2731+1)^(1/252))</f>
        <v/>
      </c>
      <c r="J2731" s="2" t="str">
        <f>IF(Table1[[#This Row],[Column6]]="","",(1+J2730)*(I2731)-1)</f>
        <v/>
      </c>
      <c r="K2731" s="1" t="str">
        <f>IF(Table1[[#This Row],[Column1]]="","",VLOOKUP(A2731,COPOMs!B:K,10)+prêmio_de_risco)</f>
        <v/>
      </c>
      <c r="L2731" s="3" t="str">
        <f>IF(Table1[[#This Row],[Tesouro Selic: Cenário 3]]="","",(K2731+1)^(1/252))</f>
        <v/>
      </c>
      <c r="M2731" s="2" t="str">
        <f>IF(Table1[[#This Row],[Column8]]="","",(1+M2730)*(L2731)-1)</f>
        <v/>
      </c>
    </row>
    <row r="2732" spans="1:13" x14ac:dyDescent="0.25">
      <c r="A2732" s="15" t="str">
        <f t="shared" si="84"/>
        <v/>
      </c>
      <c r="B2732" s="25" t="str">
        <f t="shared" si="85"/>
        <v/>
      </c>
      <c r="C2732" s="3" t="str">
        <f>IF(Table1[[#This Row],[Tesouro Prefixado]]="","",(B2732+1)^(1/252))</f>
        <v/>
      </c>
      <c r="D2732" s="2" t="str">
        <f>IF(Table1[[#This Row],[Column2]]="","",(1+D2731)*(C2732)-1)</f>
        <v/>
      </c>
      <c r="E2732" s="1" t="str">
        <f>IF(Table1[[#This Row],[Column1]]="","",VLOOKUP(A2732,COPOMs!B:E,4)+prêmio_de_risco)</f>
        <v/>
      </c>
      <c r="F2732" s="3" t="str">
        <f>IF(Table1[[#This Row],[Tesouro Selic: Cenário 1]]="","",(E2732+1)^(1/252))</f>
        <v/>
      </c>
      <c r="G2732" s="2" t="str">
        <f>IF(Table1[[#This Row],[Column4]]="","",(1+G2731)*(F2732)-1)</f>
        <v/>
      </c>
      <c r="H2732" s="1" t="str">
        <f>IF(Table1[[#This Row],[Column1]]="","",VLOOKUP(A2732,COPOMs!B:H,7)+prêmio_de_risco)</f>
        <v/>
      </c>
      <c r="I2732" s="3" t="str">
        <f>IF(Table1[[#This Row],[Tesouro Selic: Cenário 2]]="","",(H2732+1)^(1/252))</f>
        <v/>
      </c>
      <c r="J2732" s="2" t="str">
        <f>IF(Table1[[#This Row],[Column6]]="","",(1+J2731)*(I2732)-1)</f>
        <v/>
      </c>
      <c r="K2732" s="1" t="str">
        <f>IF(Table1[[#This Row],[Column1]]="","",VLOOKUP(A2732,COPOMs!B:K,10)+prêmio_de_risco)</f>
        <v/>
      </c>
      <c r="L2732" s="3" t="str">
        <f>IF(Table1[[#This Row],[Tesouro Selic: Cenário 3]]="","",(K2732+1)^(1/252))</f>
        <v/>
      </c>
      <c r="M2732" s="2" t="str">
        <f>IF(Table1[[#This Row],[Column8]]="","",(1+M2731)*(L2732)-1)</f>
        <v/>
      </c>
    </row>
    <row r="2733" spans="1:13" x14ac:dyDescent="0.25">
      <c r="A2733" s="15" t="str">
        <f t="shared" si="84"/>
        <v/>
      </c>
      <c r="B2733" s="25" t="str">
        <f t="shared" si="85"/>
        <v/>
      </c>
      <c r="C2733" s="3" t="str">
        <f>IF(Table1[[#This Row],[Tesouro Prefixado]]="","",(B2733+1)^(1/252))</f>
        <v/>
      </c>
      <c r="D2733" s="2" t="str">
        <f>IF(Table1[[#This Row],[Column2]]="","",(1+D2732)*(C2733)-1)</f>
        <v/>
      </c>
      <c r="E2733" s="1" t="str">
        <f>IF(Table1[[#This Row],[Column1]]="","",VLOOKUP(A2733,COPOMs!B:E,4)+prêmio_de_risco)</f>
        <v/>
      </c>
      <c r="F2733" s="3" t="str">
        <f>IF(Table1[[#This Row],[Tesouro Selic: Cenário 1]]="","",(E2733+1)^(1/252))</f>
        <v/>
      </c>
      <c r="G2733" s="2" t="str">
        <f>IF(Table1[[#This Row],[Column4]]="","",(1+G2732)*(F2733)-1)</f>
        <v/>
      </c>
      <c r="H2733" s="1" t="str">
        <f>IF(Table1[[#This Row],[Column1]]="","",VLOOKUP(A2733,COPOMs!B:H,7)+prêmio_de_risco)</f>
        <v/>
      </c>
      <c r="I2733" s="3" t="str">
        <f>IF(Table1[[#This Row],[Tesouro Selic: Cenário 2]]="","",(H2733+1)^(1/252))</f>
        <v/>
      </c>
      <c r="J2733" s="2" t="str">
        <f>IF(Table1[[#This Row],[Column6]]="","",(1+J2732)*(I2733)-1)</f>
        <v/>
      </c>
      <c r="K2733" s="1" t="str">
        <f>IF(Table1[[#This Row],[Column1]]="","",VLOOKUP(A2733,COPOMs!B:K,10)+prêmio_de_risco)</f>
        <v/>
      </c>
      <c r="L2733" s="3" t="str">
        <f>IF(Table1[[#This Row],[Tesouro Selic: Cenário 3]]="","",(K2733+1)^(1/252))</f>
        <v/>
      </c>
      <c r="M2733" s="2" t="str">
        <f>IF(Table1[[#This Row],[Column8]]="","",(1+M2732)*(L2733)-1)</f>
        <v/>
      </c>
    </row>
    <row r="2734" spans="1:13" x14ac:dyDescent="0.25">
      <c r="A2734" s="15" t="str">
        <f t="shared" si="84"/>
        <v/>
      </c>
      <c r="B2734" s="25" t="str">
        <f t="shared" si="85"/>
        <v/>
      </c>
      <c r="C2734" s="3" t="str">
        <f>IF(Table1[[#This Row],[Tesouro Prefixado]]="","",(B2734+1)^(1/252))</f>
        <v/>
      </c>
      <c r="D2734" s="2" t="str">
        <f>IF(Table1[[#This Row],[Column2]]="","",(1+D2733)*(C2734)-1)</f>
        <v/>
      </c>
      <c r="E2734" s="1" t="str">
        <f>IF(Table1[[#This Row],[Column1]]="","",VLOOKUP(A2734,COPOMs!B:E,4)+prêmio_de_risco)</f>
        <v/>
      </c>
      <c r="F2734" s="3" t="str">
        <f>IF(Table1[[#This Row],[Tesouro Selic: Cenário 1]]="","",(E2734+1)^(1/252))</f>
        <v/>
      </c>
      <c r="G2734" s="2" t="str">
        <f>IF(Table1[[#This Row],[Column4]]="","",(1+G2733)*(F2734)-1)</f>
        <v/>
      </c>
      <c r="H2734" s="1" t="str">
        <f>IF(Table1[[#This Row],[Column1]]="","",VLOOKUP(A2734,COPOMs!B:H,7)+prêmio_de_risco)</f>
        <v/>
      </c>
      <c r="I2734" s="3" t="str">
        <f>IF(Table1[[#This Row],[Tesouro Selic: Cenário 2]]="","",(H2734+1)^(1/252))</f>
        <v/>
      </c>
      <c r="J2734" s="2" t="str">
        <f>IF(Table1[[#This Row],[Column6]]="","",(1+J2733)*(I2734)-1)</f>
        <v/>
      </c>
      <c r="K2734" s="1" t="str">
        <f>IF(Table1[[#This Row],[Column1]]="","",VLOOKUP(A2734,COPOMs!B:K,10)+prêmio_de_risco)</f>
        <v/>
      </c>
      <c r="L2734" s="3" t="str">
        <f>IF(Table1[[#This Row],[Tesouro Selic: Cenário 3]]="","",(K2734+1)^(1/252))</f>
        <v/>
      </c>
      <c r="M2734" s="2" t="str">
        <f>IF(Table1[[#This Row],[Column8]]="","",(1+M2733)*(L2734)-1)</f>
        <v/>
      </c>
    </row>
    <row r="2735" spans="1:13" x14ac:dyDescent="0.25">
      <c r="A2735" s="15" t="str">
        <f t="shared" si="84"/>
        <v/>
      </c>
      <c r="B2735" s="25" t="str">
        <f t="shared" si="85"/>
        <v/>
      </c>
      <c r="C2735" s="3" t="str">
        <f>IF(Table1[[#This Row],[Tesouro Prefixado]]="","",(B2735+1)^(1/252))</f>
        <v/>
      </c>
      <c r="D2735" s="2" t="str">
        <f>IF(Table1[[#This Row],[Column2]]="","",(1+D2734)*(C2735)-1)</f>
        <v/>
      </c>
      <c r="E2735" s="1" t="str">
        <f>IF(Table1[[#This Row],[Column1]]="","",VLOOKUP(A2735,COPOMs!B:E,4)+prêmio_de_risco)</f>
        <v/>
      </c>
      <c r="F2735" s="3" t="str">
        <f>IF(Table1[[#This Row],[Tesouro Selic: Cenário 1]]="","",(E2735+1)^(1/252))</f>
        <v/>
      </c>
      <c r="G2735" s="2" t="str">
        <f>IF(Table1[[#This Row],[Column4]]="","",(1+G2734)*(F2735)-1)</f>
        <v/>
      </c>
      <c r="H2735" s="1" t="str">
        <f>IF(Table1[[#This Row],[Column1]]="","",VLOOKUP(A2735,COPOMs!B:H,7)+prêmio_de_risco)</f>
        <v/>
      </c>
      <c r="I2735" s="3" t="str">
        <f>IF(Table1[[#This Row],[Tesouro Selic: Cenário 2]]="","",(H2735+1)^(1/252))</f>
        <v/>
      </c>
      <c r="J2735" s="2" t="str">
        <f>IF(Table1[[#This Row],[Column6]]="","",(1+J2734)*(I2735)-1)</f>
        <v/>
      </c>
      <c r="K2735" s="1" t="str">
        <f>IF(Table1[[#This Row],[Column1]]="","",VLOOKUP(A2735,COPOMs!B:K,10)+prêmio_de_risco)</f>
        <v/>
      </c>
      <c r="L2735" s="3" t="str">
        <f>IF(Table1[[#This Row],[Tesouro Selic: Cenário 3]]="","",(K2735+1)^(1/252))</f>
        <v/>
      </c>
      <c r="M2735" s="2" t="str">
        <f>IF(Table1[[#This Row],[Column8]]="","",(1+M2734)*(L2735)-1)</f>
        <v/>
      </c>
    </row>
    <row r="2736" spans="1:13" x14ac:dyDescent="0.25">
      <c r="A2736" s="15" t="str">
        <f t="shared" si="84"/>
        <v/>
      </c>
      <c r="B2736" s="25" t="str">
        <f t="shared" si="85"/>
        <v/>
      </c>
      <c r="C2736" s="3" t="str">
        <f>IF(Table1[[#This Row],[Tesouro Prefixado]]="","",(B2736+1)^(1/252))</f>
        <v/>
      </c>
      <c r="D2736" s="2" t="str">
        <f>IF(Table1[[#This Row],[Column2]]="","",(1+D2735)*(C2736)-1)</f>
        <v/>
      </c>
      <c r="E2736" s="1" t="str">
        <f>IF(Table1[[#This Row],[Column1]]="","",VLOOKUP(A2736,COPOMs!B:E,4)+prêmio_de_risco)</f>
        <v/>
      </c>
      <c r="F2736" s="3" t="str">
        <f>IF(Table1[[#This Row],[Tesouro Selic: Cenário 1]]="","",(E2736+1)^(1/252))</f>
        <v/>
      </c>
      <c r="G2736" s="2" t="str">
        <f>IF(Table1[[#This Row],[Column4]]="","",(1+G2735)*(F2736)-1)</f>
        <v/>
      </c>
      <c r="H2736" s="1" t="str">
        <f>IF(Table1[[#This Row],[Column1]]="","",VLOOKUP(A2736,COPOMs!B:H,7)+prêmio_de_risco)</f>
        <v/>
      </c>
      <c r="I2736" s="3" t="str">
        <f>IF(Table1[[#This Row],[Tesouro Selic: Cenário 2]]="","",(H2736+1)^(1/252))</f>
        <v/>
      </c>
      <c r="J2736" s="2" t="str">
        <f>IF(Table1[[#This Row],[Column6]]="","",(1+J2735)*(I2736)-1)</f>
        <v/>
      </c>
      <c r="K2736" s="1" t="str">
        <f>IF(Table1[[#This Row],[Column1]]="","",VLOOKUP(A2736,COPOMs!B:K,10)+prêmio_de_risco)</f>
        <v/>
      </c>
      <c r="L2736" s="3" t="str">
        <f>IF(Table1[[#This Row],[Tesouro Selic: Cenário 3]]="","",(K2736+1)^(1/252))</f>
        <v/>
      </c>
      <c r="M2736" s="2" t="str">
        <f>IF(Table1[[#This Row],[Column8]]="","",(1+M2735)*(L2736)-1)</f>
        <v/>
      </c>
    </row>
    <row r="2737" spans="1:13" x14ac:dyDescent="0.25">
      <c r="A2737" s="15" t="str">
        <f t="shared" si="84"/>
        <v/>
      </c>
      <c r="B2737" s="25" t="str">
        <f t="shared" si="85"/>
        <v/>
      </c>
      <c r="C2737" s="3" t="str">
        <f>IF(Table1[[#This Row],[Tesouro Prefixado]]="","",(B2737+1)^(1/252))</f>
        <v/>
      </c>
      <c r="D2737" s="2" t="str">
        <f>IF(Table1[[#This Row],[Column2]]="","",(1+D2736)*(C2737)-1)</f>
        <v/>
      </c>
      <c r="E2737" s="1" t="str">
        <f>IF(Table1[[#This Row],[Column1]]="","",VLOOKUP(A2737,COPOMs!B:E,4)+prêmio_de_risco)</f>
        <v/>
      </c>
      <c r="F2737" s="3" t="str">
        <f>IF(Table1[[#This Row],[Tesouro Selic: Cenário 1]]="","",(E2737+1)^(1/252))</f>
        <v/>
      </c>
      <c r="G2737" s="2" t="str">
        <f>IF(Table1[[#This Row],[Column4]]="","",(1+G2736)*(F2737)-1)</f>
        <v/>
      </c>
      <c r="H2737" s="1" t="str">
        <f>IF(Table1[[#This Row],[Column1]]="","",VLOOKUP(A2737,COPOMs!B:H,7)+prêmio_de_risco)</f>
        <v/>
      </c>
      <c r="I2737" s="3" t="str">
        <f>IF(Table1[[#This Row],[Tesouro Selic: Cenário 2]]="","",(H2737+1)^(1/252))</f>
        <v/>
      </c>
      <c r="J2737" s="2" t="str">
        <f>IF(Table1[[#This Row],[Column6]]="","",(1+J2736)*(I2737)-1)</f>
        <v/>
      </c>
      <c r="K2737" s="1" t="str">
        <f>IF(Table1[[#This Row],[Column1]]="","",VLOOKUP(A2737,COPOMs!B:K,10)+prêmio_de_risco)</f>
        <v/>
      </c>
      <c r="L2737" s="3" t="str">
        <f>IF(Table1[[#This Row],[Tesouro Selic: Cenário 3]]="","",(K2737+1)^(1/252))</f>
        <v/>
      </c>
      <c r="M2737" s="2" t="str">
        <f>IF(Table1[[#This Row],[Column8]]="","",(1+M2736)*(L2737)-1)</f>
        <v/>
      </c>
    </row>
    <row r="2738" spans="1:13" x14ac:dyDescent="0.25">
      <c r="A2738" s="15" t="str">
        <f t="shared" si="84"/>
        <v/>
      </c>
      <c r="B2738" s="25" t="str">
        <f t="shared" si="85"/>
        <v/>
      </c>
      <c r="C2738" s="3" t="str">
        <f>IF(Table1[[#This Row],[Tesouro Prefixado]]="","",(B2738+1)^(1/252))</f>
        <v/>
      </c>
      <c r="D2738" s="2" t="str">
        <f>IF(Table1[[#This Row],[Column2]]="","",(1+D2737)*(C2738)-1)</f>
        <v/>
      </c>
      <c r="E2738" s="1" t="str">
        <f>IF(Table1[[#This Row],[Column1]]="","",VLOOKUP(A2738,COPOMs!B:E,4)+prêmio_de_risco)</f>
        <v/>
      </c>
      <c r="F2738" s="3" t="str">
        <f>IF(Table1[[#This Row],[Tesouro Selic: Cenário 1]]="","",(E2738+1)^(1/252))</f>
        <v/>
      </c>
      <c r="G2738" s="2" t="str">
        <f>IF(Table1[[#This Row],[Column4]]="","",(1+G2737)*(F2738)-1)</f>
        <v/>
      </c>
      <c r="H2738" s="1" t="str">
        <f>IF(Table1[[#This Row],[Column1]]="","",VLOOKUP(A2738,COPOMs!B:H,7)+prêmio_de_risco)</f>
        <v/>
      </c>
      <c r="I2738" s="3" t="str">
        <f>IF(Table1[[#This Row],[Tesouro Selic: Cenário 2]]="","",(H2738+1)^(1/252))</f>
        <v/>
      </c>
      <c r="J2738" s="2" t="str">
        <f>IF(Table1[[#This Row],[Column6]]="","",(1+J2737)*(I2738)-1)</f>
        <v/>
      </c>
      <c r="K2738" s="1" t="str">
        <f>IF(Table1[[#This Row],[Column1]]="","",VLOOKUP(A2738,COPOMs!B:K,10)+prêmio_de_risco)</f>
        <v/>
      </c>
      <c r="L2738" s="3" t="str">
        <f>IF(Table1[[#This Row],[Tesouro Selic: Cenário 3]]="","",(K2738+1)^(1/252))</f>
        <v/>
      </c>
      <c r="M2738" s="2" t="str">
        <f>IF(Table1[[#This Row],[Column8]]="","",(1+M2737)*(L2738)-1)</f>
        <v/>
      </c>
    </row>
    <row r="2739" spans="1:13" x14ac:dyDescent="0.25">
      <c r="A2739" s="15" t="str">
        <f t="shared" si="84"/>
        <v/>
      </c>
      <c r="B2739" s="25" t="str">
        <f t="shared" si="85"/>
        <v/>
      </c>
      <c r="C2739" s="3" t="str">
        <f>IF(Table1[[#This Row],[Tesouro Prefixado]]="","",(B2739+1)^(1/252))</f>
        <v/>
      </c>
      <c r="D2739" s="2" t="str">
        <f>IF(Table1[[#This Row],[Column2]]="","",(1+D2738)*(C2739)-1)</f>
        <v/>
      </c>
      <c r="E2739" s="1" t="str">
        <f>IF(Table1[[#This Row],[Column1]]="","",VLOOKUP(A2739,COPOMs!B:E,4)+prêmio_de_risco)</f>
        <v/>
      </c>
      <c r="F2739" s="3" t="str">
        <f>IF(Table1[[#This Row],[Tesouro Selic: Cenário 1]]="","",(E2739+1)^(1/252))</f>
        <v/>
      </c>
      <c r="G2739" s="2" t="str">
        <f>IF(Table1[[#This Row],[Column4]]="","",(1+G2738)*(F2739)-1)</f>
        <v/>
      </c>
      <c r="H2739" s="1" t="str">
        <f>IF(Table1[[#This Row],[Column1]]="","",VLOOKUP(A2739,COPOMs!B:H,7)+prêmio_de_risco)</f>
        <v/>
      </c>
      <c r="I2739" s="3" t="str">
        <f>IF(Table1[[#This Row],[Tesouro Selic: Cenário 2]]="","",(H2739+1)^(1/252))</f>
        <v/>
      </c>
      <c r="J2739" s="2" t="str">
        <f>IF(Table1[[#This Row],[Column6]]="","",(1+J2738)*(I2739)-1)</f>
        <v/>
      </c>
      <c r="K2739" s="1" t="str">
        <f>IF(Table1[[#This Row],[Column1]]="","",VLOOKUP(A2739,COPOMs!B:K,10)+prêmio_de_risco)</f>
        <v/>
      </c>
      <c r="L2739" s="3" t="str">
        <f>IF(Table1[[#This Row],[Tesouro Selic: Cenário 3]]="","",(K2739+1)^(1/252))</f>
        <v/>
      </c>
      <c r="M2739" s="2" t="str">
        <f>IF(Table1[[#This Row],[Column8]]="","",(1+M2738)*(L2739)-1)</f>
        <v/>
      </c>
    </row>
    <row r="2740" spans="1:13" x14ac:dyDescent="0.25">
      <c r="A2740" s="15" t="str">
        <f t="shared" si="84"/>
        <v/>
      </c>
      <c r="B2740" s="25" t="str">
        <f t="shared" si="85"/>
        <v/>
      </c>
      <c r="C2740" s="3" t="str">
        <f>IF(Table1[[#This Row],[Tesouro Prefixado]]="","",(B2740+1)^(1/252))</f>
        <v/>
      </c>
      <c r="D2740" s="2" t="str">
        <f>IF(Table1[[#This Row],[Column2]]="","",(1+D2739)*(C2740)-1)</f>
        <v/>
      </c>
      <c r="E2740" s="1" t="str">
        <f>IF(Table1[[#This Row],[Column1]]="","",VLOOKUP(A2740,COPOMs!B:E,4)+prêmio_de_risco)</f>
        <v/>
      </c>
      <c r="F2740" s="3" t="str">
        <f>IF(Table1[[#This Row],[Tesouro Selic: Cenário 1]]="","",(E2740+1)^(1/252))</f>
        <v/>
      </c>
      <c r="G2740" s="2" t="str">
        <f>IF(Table1[[#This Row],[Column4]]="","",(1+G2739)*(F2740)-1)</f>
        <v/>
      </c>
      <c r="H2740" s="1" t="str">
        <f>IF(Table1[[#This Row],[Column1]]="","",VLOOKUP(A2740,COPOMs!B:H,7)+prêmio_de_risco)</f>
        <v/>
      </c>
      <c r="I2740" s="3" t="str">
        <f>IF(Table1[[#This Row],[Tesouro Selic: Cenário 2]]="","",(H2740+1)^(1/252))</f>
        <v/>
      </c>
      <c r="J2740" s="2" t="str">
        <f>IF(Table1[[#This Row],[Column6]]="","",(1+J2739)*(I2740)-1)</f>
        <v/>
      </c>
      <c r="K2740" s="1" t="str">
        <f>IF(Table1[[#This Row],[Column1]]="","",VLOOKUP(A2740,COPOMs!B:K,10)+prêmio_de_risco)</f>
        <v/>
      </c>
      <c r="L2740" s="3" t="str">
        <f>IF(Table1[[#This Row],[Tesouro Selic: Cenário 3]]="","",(K2740+1)^(1/252))</f>
        <v/>
      </c>
      <c r="M2740" s="2" t="str">
        <f>IF(Table1[[#This Row],[Column8]]="","",(1+M2739)*(L2740)-1)</f>
        <v/>
      </c>
    </row>
    <row r="2741" spans="1:13" x14ac:dyDescent="0.25">
      <c r="A2741" s="15" t="str">
        <f t="shared" si="84"/>
        <v/>
      </c>
      <c r="B2741" s="25" t="str">
        <f t="shared" si="85"/>
        <v/>
      </c>
      <c r="C2741" s="3" t="str">
        <f>IF(Table1[[#This Row],[Tesouro Prefixado]]="","",(B2741+1)^(1/252))</f>
        <v/>
      </c>
      <c r="D2741" s="2" t="str">
        <f>IF(Table1[[#This Row],[Column2]]="","",(1+D2740)*(C2741)-1)</f>
        <v/>
      </c>
      <c r="E2741" s="1" t="str">
        <f>IF(Table1[[#This Row],[Column1]]="","",VLOOKUP(A2741,COPOMs!B:E,4)+prêmio_de_risco)</f>
        <v/>
      </c>
      <c r="F2741" s="3" t="str">
        <f>IF(Table1[[#This Row],[Tesouro Selic: Cenário 1]]="","",(E2741+1)^(1/252))</f>
        <v/>
      </c>
      <c r="G2741" s="2" t="str">
        <f>IF(Table1[[#This Row],[Column4]]="","",(1+G2740)*(F2741)-1)</f>
        <v/>
      </c>
      <c r="H2741" s="1" t="str">
        <f>IF(Table1[[#This Row],[Column1]]="","",VLOOKUP(A2741,COPOMs!B:H,7)+prêmio_de_risco)</f>
        <v/>
      </c>
      <c r="I2741" s="3" t="str">
        <f>IF(Table1[[#This Row],[Tesouro Selic: Cenário 2]]="","",(H2741+1)^(1/252))</f>
        <v/>
      </c>
      <c r="J2741" s="2" t="str">
        <f>IF(Table1[[#This Row],[Column6]]="","",(1+J2740)*(I2741)-1)</f>
        <v/>
      </c>
      <c r="K2741" s="1" t="str">
        <f>IF(Table1[[#This Row],[Column1]]="","",VLOOKUP(A2741,COPOMs!B:K,10)+prêmio_de_risco)</f>
        <v/>
      </c>
      <c r="L2741" s="3" t="str">
        <f>IF(Table1[[#This Row],[Tesouro Selic: Cenário 3]]="","",(K2741+1)^(1/252))</f>
        <v/>
      </c>
      <c r="M2741" s="2" t="str">
        <f>IF(Table1[[#This Row],[Column8]]="","",(1+M2740)*(L2741)-1)</f>
        <v/>
      </c>
    </row>
    <row r="2742" spans="1:13" x14ac:dyDescent="0.25">
      <c r="A2742" s="15" t="str">
        <f t="shared" si="84"/>
        <v/>
      </c>
      <c r="B2742" s="25" t="str">
        <f t="shared" si="85"/>
        <v/>
      </c>
      <c r="C2742" s="3" t="str">
        <f>IF(Table1[[#This Row],[Tesouro Prefixado]]="","",(B2742+1)^(1/252))</f>
        <v/>
      </c>
      <c r="D2742" s="2" t="str">
        <f>IF(Table1[[#This Row],[Column2]]="","",(1+D2741)*(C2742)-1)</f>
        <v/>
      </c>
      <c r="E2742" s="1" t="str">
        <f>IF(Table1[[#This Row],[Column1]]="","",VLOOKUP(A2742,COPOMs!B:E,4)+prêmio_de_risco)</f>
        <v/>
      </c>
      <c r="F2742" s="3" t="str">
        <f>IF(Table1[[#This Row],[Tesouro Selic: Cenário 1]]="","",(E2742+1)^(1/252))</f>
        <v/>
      </c>
      <c r="G2742" s="2" t="str">
        <f>IF(Table1[[#This Row],[Column4]]="","",(1+G2741)*(F2742)-1)</f>
        <v/>
      </c>
      <c r="H2742" s="1" t="str">
        <f>IF(Table1[[#This Row],[Column1]]="","",VLOOKUP(A2742,COPOMs!B:H,7)+prêmio_de_risco)</f>
        <v/>
      </c>
      <c r="I2742" s="3" t="str">
        <f>IF(Table1[[#This Row],[Tesouro Selic: Cenário 2]]="","",(H2742+1)^(1/252))</f>
        <v/>
      </c>
      <c r="J2742" s="2" t="str">
        <f>IF(Table1[[#This Row],[Column6]]="","",(1+J2741)*(I2742)-1)</f>
        <v/>
      </c>
      <c r="K2742" s="1" t="str">
        <f>IF(Table1[[#This Row],[Column1]]="","",VLOOKUP(A2742,COPOMs!B:K,10)+prêmio_de_risco)</f>
        <v/>
      </c>
      <c r="L2742" s="3" t="str">
        <f>IF(Table1[[#This Row],[Tesouro Selic: Cenário 3]]="","",(K2742+1)^(1/252))</f>
        <v/>
      </c>
      <c r="M2742" s="2" t="str">
        <f>IF(Table1[[#This Row],[Column8]]="","",(1+M2741)*(L2742)-1)</f>
        <v/>
      </c>
    </row>
    <row r="2743" spans="1:13" x14ac:dyDescent="0.25">
      <c r="A2743" s="15" t="str">
        <f t="shared" si="84"/>
        <v/>
      </c>
      <c r="B2743" s="25" t="str">
        <f t="shared" si="85"/>
        <v/>
      </c>
      <c r="C2743" s="3" t="str">
        <f>IF(Table1[[#This Row],[Tesouro Prefixado]]="","",(B2743+1)^(1/252))</f>
        <v/>
      </c>
      <c r="D2743" s="2" t="str">
        <f>IF(Table1[[#This Row],[Column2]]="","",(1+D2742)*(C2743)-1)</f>
        <v/>
      </c>
      <c r="E2743" s="1" t="str">
        <f>IF(Table1[[#This Row],[Column1]]="","",VLOOKUP(A2743,COPOMs!B:E,4)+prêmio_de_risco)</f>
        <v/>
      </c>
      <c r="F2743" s="3" t="str">
        <f>IF(Table1[[#This Row],[Tesouro Selic: Cenário 1]]="","",(E2743+1)^(1/252))</f>
        <v/>
      </c>
      <c r="G2743" s="2" t="str">
        <f>IF(Table1[[#This Row],[Column4]]="","",(1+G2742)*(F2743)-1)</f>
        <v/>
      </c>
      <c r="H2743" s="1" t="str">
        <f>IF(Table1[[#This Row],[Column1]]="","",VLOOKUP(A2743,COPOMs!B:H,7)+prêmio_de_risco)</f>
        <v/>
      </c>
      <c r="I2743" s="3" t="str">
        <f>IF(Table1[[#This Row],[Tesouro Selic: Cenário 2]]="","",(H2743+1)^(1/252))</f>
        <v/>
      </c>
      <c r="J2743" s="2" t="str">
        <f>IF(Table1[[#This Row],[Column6]]="","",(1+J2742)*(I2743)-1)</f>
        <v/>
      </c>
      <c r="K2743" s="1" t="str">
        <f>IF(Table1[[#This Row],[Column1]]="","",VLOOKUP(A2743,COPOMs!B:K,10)+prêmio_de_risco)</f>
        <v/>
      </c>
      <c r="L2743" s="3" t="str">
        <f>IF(Table1[[#This Row],[Tesouro Selic: Cenário 3]]="","",(K2743+1)^(1/252))</f>
        <v/>
      </c>
      <c r="M2743" s="2" t="str">
        <f>IF(Table1[[#This Row],[Column8]]="","",(1+M2742)*(L2743)-1)</f>
        <v/>
      </c>
    </row>
    <row r="2744" spans="1:13" x14ac:dyDescent="0.25">
      <c r="A2744" s="15" t="str">
        <f t="shared" si="84"/>
        <v/>
      </c>
      <c r="B2744" s="25" t="str">
        <f t="shared" si="85"/>
        <v/>
      </c>
      <c r="C2744" s="3" t="str">
        <f>IF(Table1[[#This Row],[Tesouro Prefixado]]="","",(B2744+1)^(1/252))</f>
        <v/>
      </c>
      <c r="D2744" s="2" t="str">
        <f>IF(Table1[[#This Row],[Column2]]="","",(1+D2743)*(C2744)-1)</f>
        <v/>
      </c>
      <c r="E2744" s="1" t="str">
        <f>IF(Table1[[#This Row],[Column1]]="","",VLOOKUP(A2744,COPOMs!B:E,4)+prêmio_de_risco)</f>
        <v/>
      </c>
      <c r="F2744" s="3" t="str">
        <f>IF(Table1[[#This Row],[Tesouro Selic: Cenário 1]]="","",(E2744+1)^(1/252))</f>
        <v/>
      </c>
      <c r="G2744" s="2" t="str">
        <f>IF(Table1[[#This Row],[Column4]]="","",(1+G2743)*(F2744)-1)</f>
        <v/>
      </c>
      <c r="H2744" s="1" t="str">
        <f>IF(Table1[[#This Row],[Column1]]="","",VLOOKUP(A2744,COPOMs!B:H,7)+prêmio_de_risco)</f>
        <v/>
      </c>
      <c r="I2744" s="3" t="str">
        <f>IF(Table1[[#This Row],[Tesouro Selic: Cenário 2]]="","",(H2744+1)^(1/252))</f>
        <v/>
      </c>
      <c r="J2744" s="2" t="str">
        <f>IF(Table1[[#This Row],[Column6]]="","",(1+J2743)*(I2744)-1)</f>
        <v/>
      </c>
      <c r="K2744" s="1" t="str">
        <f>IF(Table1[[#This Row],[Column1]]="","",VLOOKUP(A2744,COPOMs!B:K,10)+prêmio_de_risco)</f>
        <v/>
      </c>
      <c r="L2744" s="3" t="str">
        <f>IF(Table1[[#This Row],[Tesouro Selic: Cenário 3]]="","",(K2744+1)^(1/252))</f>
        <v/>
      </c>
      <c r="M2744" s="2" t="str">
        <f>IF(Table1[[#This Row],[Column8]]="","",(1+M2743)*(L2744)-1)</f>
        <v/>
      </c>
    </row>
    <row r="2745" spans="1:13" x14ac:dyDescent="0.25">
      <c r="A2745" s="15" t="str">
        <f t="shared" si="84"/>
        <v/>
      </c>
      <c r="B2745" s="25" t="str">
        <f t="shared" si="85"/>
        <v/>
      </c>
      <c r="C2745" s="3" t="str">
        <f>IF(Table1[[#This Row],[Tesouro Prefixado]]="","",(B2745+1)^(1/252))</f>
        <v/>
      </c>
      <c r="D2745" s="2" t="str">
        <f>IF(Table1[[#This Row],[Column2]]="","",(1+D2744)*(C2745)-1)</f>
        <v/>
      </c>
      <c r="E2745" s="1" t="str">
        <f>IF(Table1[[#This Row],[Column1]]="","",VLOOKUP(A2745,COPOMs!B:E,4)+prêmio_de_risco)</f>
        <v/>
      </c>
      <c r="F2745" s="3" t="str">
        <f>IF(Table1[[#This Row],[Tesouro Selic: Cenário 1]]="","",(E2745+1)^(1/252))</f>
        <v/>
      </c>
      <c r="G2745" s="2" t="str">
        <f>IF(Table1[[#This Row],[Column4]]="","",(1+G2744)*(F2745)-1)</f>
        <v/>
      </c>
      <c r="H2745" s="1" t="str">
        <f>IF(Table1[[#This Row],[Column1]]="","",VLOOKUP(A2745,COPOMs!B:H,7)+prêmio_de_risco)</f>
        <v/>
      </c>
      <c r="I2745" s="3" t="str">
        <f>IF(Table1[[#This Row],[Tesouro Selic: Cenário 2]]="","",(H2745+1)^(1/252))</f>
        <v/>
      </c>
      <c r="J2745" s="2" t="str">
        <f>IF(Table1[[#This Row],[Column6]]="","",(1+J2744)*(I2745)-1)</f>
        <v/>
      </c>
      <c r="K2745" s="1" t="str">
        <f>IF(Table1[[#This Row],[Column1]]="","",VLOOKUP(A2745,COPOMs!B:K,10)+prêmio_de_risco)</f>
        <v/>
      </c>
      <c r="L2745" s="3" t="str">
        <f>IF(Table1[[#This Row],[Tesouro Selic: Cenário 3]]="","",(K2745+1)^(1/252))</f>
        <v/>
      </c>
      <c r="M2745" s="2" t="str">
        <f>IF(Table1[[#This Row],[Column8]]="","",(1+M2744)*(L2745)-1)</f>
        <v/>
      </c>
    </row>
    <row r="2746" spans="1:13" x14ac:dyDescent="0.25">
      <c r="A2746" s="15" t="str">
        <f t="shared" si="84"/>
        <v/>
      </c>
      <c r="B2746" s="25" t="str">
        <f t="shared" si="85"/>
        <v/>
      </c>
      <c r="C2746" s="3" t="str">
        <f>IF(Table1[[#This Row],[Tesouro Prefixado]]="","",(B2746+1)^(1/252))</f>
        <v/>
      </c>
      <c r="D2746" s="2" t="str">
        <f>IF(Table1[[#This Row],[Column2]]="","",(1+D2745)*(C2746)-1)</f>
        <v/>
      </c>
      <c r="E2746" s="1" t="str">
        <f>IF(Table1[[#This Row],[Column1]]="","",VLOOKUP(A2746,COPOMs!B:E,4)+prêmio_de_risco)</f>
        <v/>
      </c>
      <c r="F2746" s="3" t="str">
        <f>IF(Table1[[#This Row],[Tesouro Selic: Cenário 1]]="","",(E2746+1)^(1/252))</f>
        <v/>
      </c>
      <c r="G2746" s="2" t="str">
        <f>IF(Table1[[#This Row],[Column4]]="","",(1+G2745)*(F2746)-1)</f>
        <v/>
      </c>
      <c r="H2746" s="1" t="str">
        <f>IF(Table1[[#This Row],[Column1]]="","",VLOOKUP(A2746,COPOMs!B:H,7)+prêmio_de_risco)</f>
        <v/>
      </c>
      <c r="I2746" s="3" t="str">
        <f>IF(Table1[[#This Row],[Tesouro Selic: Cenário 2]]="","",(H2746+1)^(1/252))</f>
        <v/>
      </c>
      <c r="J2746" s="2" t="str">
        <f>IF(Table1[[#This Row],[Column6]]="","",(1+J2745)*(I2746)-1)</f>
        <v/>
      </c>
      <c r="K2746" s="1" t="str">
        <f>IF(Table1[[#This Row],[Column1]]="","",VLOOKUP(A2746,COPOMs!B:K,10)+prêmio_de_risco)</f>
        <v/>
      </c>
      <c r="L2746" s="3" t="str">
        <f>IF(Table1[[#This Row],[Tesouro Selic: Cenário 3]]="","",(K2746+1)^(1/252))</f>
        <v/>
      </c>
      <c r="M2746" s="2" t="str">
        <f>IF(Table1[[#This Row],[Column8]]="","",(1+M2745)*(L2746)-1)</f>
        <v/>
      </c>
    </row>
    <row r="2747" spans="1:13" x14ac:dyDescent="0.25">
      <c r="A2747" s="15" t="str">
        <f t="shared" si="84"/>
        <v/>
      </c>
      <c r="B2747" s="25" t="str">
        <f t="shared" si="85"/>
        <v/>
      </c>
      <c r="C2747" s="3" t="str">
        <f>IF(Table1[[#This Row],[Tesouro Prefixado]]="","",(B2747+1)^(1/252))</f>
        <v/>
      </c>
      <c r="D2747" s="2" t="str">
        <f>IF(Table1[[#This Row],[Column2]]="","",(1+D2746)*(C2747)-1)</f>
        <v/>
      </c>
      <c r="E2747" s="1" t="str">
        <f>IF(Table1[[#This Row],[Column1]]="","",VLOOKUP(A2747,COPOMs!B:E,4)+prêmio_de_risco)</f>
        <v/>
      </c>
      <c r="F2747" s="3" t="str">
        <f>IF(Table1[[#This Row],[Tesouro Selic: Cenário 1]]="","",(E2747+1)^(1/252))</f>
        <v/>
      </c>
      <c r="G2747" s="2" t="str">
        <f>IF(Table1[[#This Row],[Column4]]="","",(1+G2746)*(F2747)-1)</f>
        <v/>
      </c>
      <c r="H2747" s="1" t="str">
        <f>IF(Table1[[#This Row],[Column1]]="","",VLOOKUP(A2747,COPOMs!B:H,7)+prêmio_de_risco)</f>
        <v/>
      </c>
      <c r="I2747" s="3" t="str">
        <f>IF(Table1[[#This Row],[Tesouro Selic: Cenário 2]]="","",(H2747+1)^(1/252))</f>
        <v/>
      </c>
      <c r="J2747" s="2" t="str">
        <f>IF(Table1[[#This Row],[Column6]]="","",(1+J2746)*(I2747)-1)</f>
        <v/>
      </c>
      <c r="K2747" s="1" t="str">
        <f>IF(Table1[[#This Row],[Column1]]="","",VLOOKUP(A2747,COPOMs!B:K,10)+prêmio_de_risco)</f>
        <v/>
      </c>
      <c r="L2747" s="3" t="str">
        <f>IF(Table1[[#This Row],[Tesouro Selic: Cenário 3]]="","",(K2747+1)^(1/252))</f>
        <v/>
      </c>
      <c r="M2747" s="2" t="str">
        <f>IF(Table1[[#This Row],[Column8]]="","",(1+M2746)*(L2747)-1)</f>
        <v/>
      </c>
    </row>
    <row r="2748" spans="1:13" x14ac:dyDescent="0.25">
      <c r="A2748" s="15" t="str">
        <f t="shared" si="84"/>
        <v/>
      </c>
      <c r="B2748" s="25" t="str">
        <f t="shared" si="85"/>
        <v/>
      </c>
      <c r="C2748" s="3" t="str">
        <f>IF(Table1[[#This Row],[Tesouro Prefixado]]="","",(B2748+1)^(1/252))</f>
        <v/>
      </c>
      <c r="D2748" s="2" t="str">
        <f>IF(Table1[[#This Row],[Column2]]="","",(1+D2747)*(C2748)-1)</f>
        <v/>
      </c>
      <c r="E2748" s="1" t="str">
        <f>IF(Table1[[#This Row],[Column1]]="","",VLOOKUP(A2748,COPOMs!B:E,4)+prêmio_de_risco)</f>
        <v/>
      </c>
      <c r="F2748" s="3" t="str">
        <f>IF(Table1[[#This Row],[Tesouro Selic: Cenário 1]]="","",(E2748+1)^(1/252))</f>
        <v/>
      </c>
      <c r="G2748" s="2" t="str">
        <f>IF(Table1[[#This Row],[Column4]]="","",(1+G2747)*(F2748)-1)</f>
        <v/>
      </c>
      <c r="H2748" s="1" t="str">
        <f>IF(Table1[[#This Row],[Column1]]="","",VLOOKUP(A2748,COPOMs!B:H,7)+prêmio_de_risco)</f>
        <v/>
      </c>
      <c r="I2748" s="3" t="str">
        <f>IF(Table1[[#This Row],[Tesouro Selic: Cenário 2]]="","",(H2748+1)^(1/252))</f>
        <v/>
      </c>
      <c r="J2748" s="2" t="str">
        <f>IF(Table1[[#This Row],[Column6]]="","",(1+J2747)*(I2748)-1)</f>
        <v/>
      </c>
      <c r="K2748" s="1" t="str">
        <f>IF(Table1[[#This Row],[Column1]]="","",VLOOKUP(A2748,COPOMs!B:K,10)+prêmio_de_risco)</f>
        <v/>
      </c>
      <c r="L2748" s="3" t="str">
        <f>IF(Table1[[#This Row],[Tesouro Selic: Cenário 3]]="","",(K2748+1)^(1/252))</f>
        <v/>
      </c>
      <c r="M2748" s="2" t="str">
        <f>IF(Table1[[#This Row],[Column8]]="","",(1+M2747)*(L2748)-1)</f>
        <v/>
      </c>
    </row>
    <row r="2749" spans="1:13" x14ac:dyDescent="0.25">
      <c r="A2749" s="15" t="str">
        <f t="shared" si="84"/>
        <v/>
      </c>
      <c r="B2749" s="25" t="str">
        <f t="shared" si="85"/>
        <v/>
      </c>
      <c r="C2749" s="3" t="str">
        <f>IF(Table1[[#This Row],[Tesouro Prefixado]]="","",(B2749+1)^(1/252))</f>
        <v/>
      </c>
      <c r="D2749" s="2" t="str">
        <f>IF(Table1[[#This Row],[Column2]]="","",(1+D2748)*(C2749)-1)</f>
        <v/>
      </c>
      <c r="E2749" s="1" t="str">
        <f>IF(Table1[[#This Row],[Column1]]="","",VLOOKUP(A2749,COPOMs!B:E,4)+prêmio_de_risco)</f>
        <v/>
      </c>
      <c r="F2749" s="3" t="str">
        <f>IF(Table1[[#This Row],[Tesouro Selic: Cenário 1]]="","",(E2749+1)^(1/252))</f>
        <v/>
      </c>
      <c r="G2749" s="2" t="str">
        <f>IF(Table1[[#This Row],[Column4]]="","",(1+G2748)*(F2749)-1)</f>
        <v/>
      </c>
      <c r="H2749" s="1" t="str">
        <f>IF(Table1[[#This Row],[Column1]]="","",VLOOKUP(A2749,COPOMs!B:H,7)+prêmio_de_risco)</f>
        <v/>
      </c>
      <c r="I2749" s="3" t="str">
        <f>IF(Table1[[#This Row],[Tesouro Selic: Cenário 2]]="","",(H2749+1)^(1/252))</f>
        <v/>
      </c>
      <c r="J2749" s="2" t="str">
        <f>IF(Table1[[#This Row],[Column6]]="","",(1+J2748)*(I2749)-1)</f>
        <v/>
      </c>
      <c r="K2749" s="1" t="str">
        <f>IF(Table1[[#This Row],[Column1]]="","",VLOOKUP(A2749,COPOMs!B:K,10)+prêmio_de_risco)</f>
        <v/>
      </c>
      <c r="L2749" s="3" t="str">
        <f>IF(Table1[[#This Row],[Tesouro Selic: Cenário 3]]="","",(K2749+1)^(1/252))</f>
        <v/>
      </c>
      <c r="M2749" s="2" t="str">
        <f>IF(Table1[[#This Row],[Column8]]="","",(1+M2748)*(L2749)-1)</f>
        <v/>
      </c>
    </row>
    <row r="2750" spans="1:13" x14ac:dyDescent="0.25">
      <c r="A2750" s="15" t="str">
        <f t="shared" si="84"/>
        <v/>
      </c>
      <c r="B2750" s="25" t="str">
        <f t="shared" si="85"/>
        <v/>
      </c>
      <c r="C2750" s="3" t="str">
        <f>IF(Table1[[#This Row],[Tesouro Prefixado]]="","",(B2750+1)^(1/252))</f>
        <v/>
      </c>
      <c r="D2750" s="2" t="str">
        <f>IF(Table1[[#This Row],[Column2]]="","",(1+D2749)*(C2750)-1)</f>
        <v/>
      </c>
      <c r="E2750" s="1" t="str">
        <f>IF(Table1[[#This Row],[Column1]]="","",VLOOKUP(A2750,COPOMs!B:E,4)+prêmio_de_risco)</f>
        <v/>
      </c>
      <c r="F2750" s="3" t="str">
        <f>IF(Table1[[#This Row],[Tesouro Selic: Cenário 1]]="","",(E2750+1)^(1/252))</f>
        <v/>
      </c>
      <c r="G2750" s="2" t="str">
        <f>IF(Table1[[#This Row],[Column4]]="","",(1+G2749)*(F2750)-1)</f>
        <v/>
      </c>
      <c r="H2750" s="1" t="str">
        <f>IF(Table1[[#This Row],[Column1]]="","",VLOOKUP(A2750,COPOMs!B:H,7)+prêmio_de_risco)</f>
        <v/>
      </c>
      <c r="I2750" s="3" t="str">
        <f>IF(Table1[[#This Row],[Tesouro Selic: Cenário 2]]="","",(H2750+1)^(1/252))</f>
        <v/>
      </c>
      <c r="J2750" s="2" t="str">
        <f>IF(Table1[[#This Row],[Column6]]="","",(1+J2749)*(I2750)-1)</f>
        <v/>
      </c>
      <c r="K2750" s="1" t="str">
        <f>IF(Table1[[#This Row],[Column1]]="","",VLOOKUP(A2750,COPOMs!B:K,10)+prêmio_de_risco)</f>
        <v/>
      </c>
      <c r="L2750" s="3" t="str">
        <f>IF(Table1[[#This Row],[Tesouro Selic: Cenário 3]]="","",(K2750+1)^(1/252))</f>
        <v/>
      </c>
      <c r="M2750" s="2" t="str">
        <f>IF(Table1[[#This Row],[Column8]]="","",(1+M2749)*(L2750)-1)</f>
        <v/>
      </c>
    </row>
    <row r="2751" spans="1:13" x14ac:dyDescent="0.25">
      <c r="A2751" s="15" t="str">
        <f t="shared" si="84"/>
        <v/>
      </c>
      <c r="B2751" s="25" t="str">
        <f t="shared" si="85"/>
        <v/>
      </c>
      <c r="C2751" s="3" t="str">
        <f>IF(Table1[[#This Row],[Tesouro Prefixado]]="","",(B2751+1)^(1/252))</f>
        <v/>
      </c>
      <c r="D2751" s="2" t="str">
        <f>IF(Table1[[#This Row],[Column2]]="","",(1+D2750)*(C2751)-1)</f>
        <v/>
      </c>
      <c r="E2751" s="1" t="str">
        <f>IF(Table1[[#This Row],[Column1]]="","",VLOOKUP(A2751,COPOMs!B:E,4)+prêmio_de_risco)</f>
        <v/>
      </c>
      <c r="F2751" s="3" t="str">
        <f>IF(Table1[[#This Row],[Tesouro Selic: Cenário 1]]="","",(E2751+1)^(1/252))</f>
        <v/>
      </c>
      <c r="G2751" s="2" t="str">
        <f>IF(Table1[[#This Row],[Column4]]="","",(1+G2750)*(F2751)-1)</f>
        <v/>
      </c>
      <c r="H2751" s="1" t="str">
        <f>IF(Table1[[#This Row],[Column1]]="","",VLOOKUP(A2751,COPOMs!B:H,7)+prêmio_de_risco)</f>
        <v/>
      </c>
      <c r="I2751" s="3" t="str">
        <f>IF(Table1[[#This Row],[Tesouro Selic: Cenário 2]]="","",(H2751+1)^(1/252))</f>
        <v/>
      </c>
      <c r="J2751" s="2" t="str">
        <f>IF(Table1[[#This Row],[Column6]]="","",(1+J2750)*(I2751)-1)</f>
        <v/>
      </c>
      <c r="K2751" s="1" t="str">
        <f>IF(Table1[[#This Row],[Column1]]="","",VLOOKUP(A2751,COPOMs!B:K,10)+prêmio_de_risco)</f>
        <v/>
      </c>
      <c r="L2751" s="3" t="str">
        <f>IF(Table1[[#This Row],[Tesouro Selic: Cenário 3]]="","",(K2751+1)^(1/252))</f>
        <v/>
      </c>
      <c r="M2751" s="2" t="str">
        <f>IF(Table1[[#This Row],[Column8]]="","",(1+M2750)*(L2751)-1)</f>
        <v/>
      </c>
    </row>
    <row r="2752" spans="1:13" x14ac:dyDescent="0.25">
      <c r="A2752" s="15" t="str">
        <f t="shared" si="84"/>
        <v/>
      </c>
      <c r="B2752" s="25" t="str">
        <f t="shared" si="85"/>
        <v/>
      </c>
      <c r="C2752" s="3" t="str">
        <f>IF(Table1[[#This Row],[Tesouro Prefixado]]="","",(B2752+1)^(1/252))</f>
        <v/>
      </c>
      <c r="D2752" s="2" t="str">
        <f>IF(Table1[[#This Row],[Column2]]="","",(1+D2751)*(C2752)-1)</f>
        <v/>
      </c>
      <c r="E2752" s="1" t="str">
        <f>IF(Table1[[#This Row],[Column1]]="","",VLOOKUP(A2752,COPOMs!B:E,4)+prêmio_de_risco)</f>
        <v/>
      </c>
      <c r="F2752" s="3" t="str">
        <f>IF(Table1[[#This Row],[Tesouro Selic: Cenário 1]]="","",(E2752+1)^(1/252))</f>
        <v/>
      </c>
      <c r="G2752" s="2" t="str">
        <f>IF(Table1[[#This Row],[Column4]]="","",(1+G2751)*(F2752)-1)</f>
        <v/>
      </c>
      <c r="H2752" s="1" t="str">
        <f>IF(Table1[[#This Row],[Column1]]="","",VLOOKUP(A2752,COPOMs!B:H,7)+prêmio_de_risco)</f>
        <v/>
      </c>
      <c r="I2752" s="3" t="str">
        <f>IF(Table1[[#This Row],[Tesouro Selic: Cenário 2]]="","",(H2752+1)^(1/252))</f>
        <v/>
      </c>
      <c r="J2752" s="2" t="str">
        <f>IF(Table1[[#This Row],[Column6]]="","",(1+J2751)*(I2752)-1)</f>
        <v/>
      </c>
      <c r="K2752" s="1" t="str">
        <f>IF(Table1[[#This Row],[Column1]]="","",VLOOKUP(A2752,COPOMs!B:K,10)+prêmio_de_risco)</f>
        <v/>
      </c>
      <c r="L2752" s="3" t="str">
        <f>IF(Table1[[#This Row],[Tesouro Selic: Cenário 3]]="","",(K2752+1)^(1/252))</f>
        <v/>
      </c>
      <c r="M2752" s="2" t="str">
        <f>IF(Table1[[#This Row],[Column8]]="","",(1+M2751)*(L2752)-1)</f>
        <v/>
      </c>
    </row>
    <row r="2753" spans="1:13" x14ac:dyDescent="0.25">
      <c r="A2753" s="15" t="str">
        <f t="shared" si="84"/>
        <v/>
      </c>
      <c r="B2753" s="25" t="str">
        <f t="shared" si="85"/>
        <v/>
      </c>
      <c r="C2753" s="3" t="str">
        <f>IF(Table1[[#This Row],[Tesouro Prefixado]]="","",(B2753+1)^(1/252))</f>
        <v/>
      </c>
      <c r="D2753" s="2" t="str">
        <f>IF(Table1[[#This Row],[Column2]]="","",(1+D2752)*(C2753)-1)</f>
        <v/>
      </c>
      <c r="E2753" s="1" t="str">
        <f>IF(Table1[[#This Row],[Column1]]="","",VLOOKUP(A2753,COPOMs!B:E,4)+prêmio_de_risco)</f>
        <v/>
      </c>
      <c r="F2753" s="3" t="str">
        <f>IF(Table1[[#This Row],[Tesouro Selic: Cenário 1]]="","",(E2753+1)^(1/252))</f>
        <v/>
      </c>
      <c r="G2753" s="2" t="str">
        <f>IF(Table1[[#This Row],[Column4]]="","",(1+G2752)*(F2753)-1)</f>
        <v/>
      </c>
      <c r="H2753" s="1" t="str">
        <f>IF(Table1[[#This Row],[Column1]]="","",VLOOKUP(A2753,COPOMs!B:H,7)+prêmio_de_risco)</f>
        <v/>
      </c>
      <c r="I2753" s="3" t="str">
        <f>IF(Table1[[#This Row],[Tesouro Selic: Cenário 2]]="","",(H2753+1)^(1/252))</f>
        <v/>
      </c>
      <c r="J2753" s="2" t="str">
        <f>IF(Table1[[#This Row],[Column6]]="","",(1+J2752)*(I2753)-1)</f>
        <v/>
      </c>
      <c r="K2753" s="1" t="str">
        <f>IF(Table1[[#This Row],[Column1]]="","",VLOOKUP(A2753,COPOMs!B:K,10)+prêmio_de_risco)</f>
        <v/>
      </c>
      <c r="L2753" s="3" t="str">
        <f>IF(Table1[[#This Row],[Tesouro Selic: Cenário 3]]="","",(K2753+1)^(1/252))</f>
        <v/>
      </c>
      <c r="M2753" s="2" t="str">
        <f>IF(Table1[[#This Row],[Column8]]="","",(1+M2752)*(L2753)-1)</f>
        <v/>
      </c>
    </row>
    <row r="2754" spans="1:13" x14ac:dyDescent="0.25">
      <c r="A2754" s="15" t="str">
        <f t="shared" si="84"/>
        <v/>
      </c>
      <c r="B2754" s="25" t="str">
        <f t="shared" si="85"/>
        <v/>
      </c>
      <c r="C2754" s="3" t="str">
        <f>IF(Table1[[#This Row],[Tesouro Prefixado]]="","",(B2754+1)^(1/252))</f>
        <v/>
      </c>
      <c r="D2754" s="2" t="str">
        <f>IF(Table1[[#This Row],[Column2]]="","",(1+D2753)*(C2754)-1)</f>
        <v/>
      </c>
      <c r="E2754" s="1" t="str">
        <f>IF(Table1[[#This Row],[Column1]]="","",VLOOKUP(A2754,COPOMs!B:E,4)+prêmio_de_risco)</f>
        <v/>
      </c>
      <c r="F2754" s="3" t="str">
        <f>IF(Table1[[#This Row],[Tesouro Selic: Cenário 1]]="","",(E2754+1)^(1/252))</f>
        <v/>
      </c>
      <c r="G2754" s="2" t="str">
        <f>IF(Table1[[#This Row],[Column4]]="","",(1+G2753)*(F2754)-1)</f>
        <v/>
      </c>
      <c r="H2754" s="1" t="str">
        <f>IF(Table1[[#This Row],[Column1]]="","",VLOOKUP(A2754,COPOMs!B:H,7)+prêmio_de_risco)</f>
        <v/>
      </c>
      <c r="I2754" s="3" t="str">
        <f>IF(Table1[[#This Row],[Tesouro Selic: Cenário 2]]="","",(H2754+1)^(1/252))</f>
        <v/>
      </c>
      <c r="J2754" s="2" t="str">
        <f>IF(Table1[[#This Row],[Column6]]="","",(1+J2753)*(I2754)-1)</f>
        <v/>
      </c>
      <c r="K2754" s="1" t="str">
        <f>IF(Table1[[#This Row],[Column1]]="","",VLOOKUP(A2754,COPOMs!B:K,10)+prêmio_de_risco)</f>
        <v/>
      </c>
      <c r="L2754" s="3" t="str">
        <f>IF(Table1[[#This Row],[Tesouro Selic: Cenário 3]]="","",(K2754+1)^(1/252))</f>
        <v/>
      </c>
      <c r="M2754" s="2" t="str">
        <f>IF(Table1[[#This Row],[Column8]]="","",(1+M2753)*(L2754)-1)</f>
        <v/>
      </c>
    </row>
    <row r="2755" spans="1:13" x14ac:dyDescent="0.25">
      <c r="A2755" s="15" t="str">
        <f t="shared" ref="A2755:A2818" si="86">IFERROR(IF(WORKDAY(A2754,1,feriados)&lt;=vencimento,WORKDAY(A2754,1,feriados),""),"")</f>
        <v/>
      </c>
      <c r="B2755" s="25" t="str">
        <f t="shared" ref="B2755:B2818" si="87">IF(A2755="","",taxa_pré)</f>
        <v/>
      </c>
      <c r="C2755" s="3" t="str">
        <f>IF(Table1[[#This Row],[Tesouro Prefixado]]="","",(B2755+1)^(1/252))</f>
        <v/>
      </c>
      <c r="D2755" s="2" t="str">
        <f>IF(Table1[[#This Row],[Column2]]="","",(1+D2754)*(C2755)-1)</f>
        <v/>
      </c>
      <c r="E2755" s="1" t="str">
        <f>IF(Table1[[#This Row],[Column1]]="","",VLOOKUP(A2755,COPOMs!B:E,4)+prêmio_de_risco)</f>
        <v/>
      </c>
      <c r="F2755" s="3" t="str">
        <f>IF(Table1[[#This Row],[Tesouro Selic: Cenário 1]]="","",(E2755+1)^(1/252))</f>
        <v/>
      </c>
      <c r="G2755" s="2" t="str">
        <f>IF(Table1[[#This Row],[Column4]]="","",(1+G2754)*(F2755)-1)</f>
        <v/>
      </c>
      <c r="H2755" s="1" t="str">
        <f>IF(Table1[[#This Row],[Column1]]="","",VLOOKUP(A2755,COPOMs!B:H,7)+prêmio_de_risco)</f>
        <v/>
      </c>
      <c r="I2755" s="3" t="str">
        <f>IF(Table1[[#This Row],[Tesouro Selic: Cenário 2]]="","",(H2755+1)^(1/252))</f>
        <v/>
      </c>
      <c r="J2755" s="2" t="str">
        <f>IF(Table1[[#This Row],[Column6]]="","",(1+J2754)*(I2755)-1)</f>
        <v/>
      </c>
      <c r="K2755" s="1" t="str">
        <f>IF(Table1[[#This Row],[Column1]]="","",VLOOKUP(A2755,COPOMs!B:K,10)+prêmio_de_risco)</f>
        <v/>
      </c>
      <c r="L2755" s="3" t="str">
        <f>IF(Table1[[#This Row],[Tesouro Selic: Cenário 3]]="","",(K2755+1)^(1/252))</f>
        <v/>
      </c>
      <c r="M2755" s="2" t="str">
        <f>IF(Table1[[#This Row],[Column8]]="","",(1+M2754)*(L2755)-1)</f>
        <v/>
      </c>
    </row>
    <row r="2756" spans="1:13" x14ac:dyDescent="0.25">
      <c r="A2756" s="15" t="str">
        <f t="shared" si="86"/>
        <v/>
      </c>
      <c r="B2756" s="25" t="str">
        <f t="shared" si="87"/>
        <v/>
      </c>
      <c r="C2756" s="3" t="str">
        <f>IF(Table1[[#This Row],[Tesouro Prefixado]]="","",(B2756+1)^(1/252))</f>
        <v/>
      </c>
      <c r="D2756" s="2" t="str">
        <f>IF(Table1[[#This Row],[Column2]]="","",(1+D2755)*(C2756)-1)</f>
        <v/>
      </c>
      <c r="E2756" s="1" t="str">
        <f>IF(Table1[[#This Row],[Column1]]="","",VLOOKUP(A2756,COPOMs!B:E,4)+prêmio_de_risco)</f>
        <v/>
      </c>
      <c r="F2756" s="3" t="str">
        <f>IF(Table1[[#This Row],[Tesouro Selic: Cenário 1]]="","",(E2756+1)^(1/252))</f>
        <v/>
      </c>
      <c r="G2756" s="2" t="str">
        <f>IF(Table1[[#This Row],[Column4]]="","",(1+G2755)*(F2756)-1)</f>
        <v/>
      </c>
      <c r="H2756" s="1" t="str">
        <f>IF(Table1[[#This Row],[Column1]]="","",VLOOKUP(A2756,COPOMs!B:H,7)+prêmio_de_risco)</f>
        <v/>
      </c>
      <c r="I2756" s="3" t="str">
        <f>IF(Table1[[#This Row],[Tesouro Selic: Cenário 2]]="","",(H2756+1)^(1/252))</f>
        <v/>
      </c>
      <c r="J2756" s="2" t="str">
        <f>IF(Table1[[#This Row],[Column6]]="","",(1+J2755)*(I2756)-1)</f>
        <v/>
      </c>
      <c r="K2756" s="1" t="str">
        <f>IF(Table1[[#This Row],[Column1]]="","",VLOOKUP(A2756,COPOMs!B:K,10)+prêmio_de_risco)</f>
        <v/>
      </c>
      <c r="L2756" s="3" t="str">
        <f>IF(Table1[[#This Row],[Tesouro Selic: Cenário 3]]="","",(K2756+1)^(1/252))</f>
        <v/>
      </c>
      <c r="M2756" s="2" t="str">
        <f>IF(Table1[[#This Row],[Column8]]="","",(1+M2755)*(L2756)-1)</f>
        <v/>
      </c>
    </row>
    <row r="2757" spans="1:13" x14ac:dyDescent="0.25">
      <c r="A2757" s="15" t="str">
        <f t="shared" si="86"/>
        <v/>
      </c>
      <c r="B2757" s="25" t="str">
        <f t="shared" si="87"/>
        <v/>
      </c>
      <c r="C2757" s="3" t="str">
        <f>IF(Table1[[#This Row],[Tesouro Prefixado]]="","",(B2757+1)^(1/252))</f>
        <v/>
      </c>
      <c r="D2757" s="2" t="str">
        <f>IF(Table1[[#This Row],[Column2]]="","",(1+D2756)*(C2757)-1)</f>
        <v/>
      </c>
      <c r="E2757" s="1" t="str">
        <f>IF(Table1[[#This Row],[Column1]]="","",VLOOKUP(A2757,COPOMs!B:E,4)+prêmio_de_risco)</f>
        <v/>
      </c>
      <c r="F2757" s="3" t="str">
        <f>IF(Table1[[#This Row],[Tesouro Selic: Cenário 1]]="","",(E2757+1)^(1/252))</f>
        <v/>
      </c>
      <c r="G2757" s="2" t="str">
        <f>IF(Table1[[#This Row],[Column4]]="","",(1+G2756)*(F2757)-1)</f>
        <v/>
      </c>
      <c r="H2757" s="1" t="str">
        <f>IF(Table1[[#This Row],[Column1]]="","",VLOOKUP(A2757,COPOMs!B:H,7)+prêmio_de_risco)</f>
        <v/>
      </c>
      <c r="I2757" s="3" t="str">
        <f>IF(Table1[[#This Row],[Tesouro Selic: Cenário 2]]="","",(H2757+1)^(1/252))</f>
        <v/>
      </c>
      <c r="J2757" s="2" t="str">
        <f>IF(Table1[[#This Row],[Column6]]="","",(1+J2756)*(I2757)-1)</f>
        <v/>
      </c>
      <c r="K2757" s="1" t="str">
        <f>IF(Table1[[#This Row],[Column1]]="","",VLOOKUP(A2757,COPOMs!B:K,10)+prêmio_de_risco)</f>
        <v/>
      </c>
      <c r="L2757" s="3" t="str">
        <f>IF(Table1[[#This Row],[Tesouro Selic: Cenário 3]]="","",(K2757+1)^(1/252))</f>
        <v/>
      </c>
      <c r="M2757" s="2" t="str">
        <f>IF(Table1[[#This Row],[Column8]]="","",(1+M2756)*(L2757)-1)</f>
        <v/>
      </c>
    </row>
    <row r="2758" spans="1:13" x14ac:dyDescent="0.25">
      <c r="A2758" s="15" t="str">
        <f t="shared" si="86"/>
        <v/>
      </c>
      <c r="B2758" s="25" t="str">
        <f t="shared" si="87"/>
        <v/>
      </c>
      <c r="C2758" s="3" t="str">
        <f>IF(Table1[[#This Row],[Tesouro Prefixado]]="","",(B2758+1)^(1/252))</f>
        <v/>
      </c>
      <c r="D2758" s="2" t="str">
        <f>IF(Table1[[#This Row],[Column2]]="","",(1+D2757)*(C2758)-1)</f>
        <v/>
      </c>
      <c r="E2758" s="1" t="str">
        <f>IF(Table1[[#This Row],[Column1]]="","",VLOOKUP(A2758,COPOMs!B:E,4)+prêmio_de_risco)</f>
        <v/>
      </c>
      <c r="F2758" s="3" t="str">
        <f>IF(Table1[[#This Row],[Tesouro Selic: Cenário 1]]="","",(E2758+1)^(1/252))</f>
        <v/>
      </c>
      <c r="G2758" s="2" t="str">
        <f>IF(Table1[[#This Row],[Column4]]="","",(1+G2757)*(F2758)-1)</f>
        <v/>
      </c>
      <c r="H2758" s="1" t="str">
        <f>IF(Table1[[#This Row],[Column1]]="","",VLOOKUP(A2758,COPOMs!B:H,7)+prêmio_de_risco)</f>
        <v/>
      </c>
      <c r="I2758" s="3" t="str">
        <f>IF(Table1[[#This Row],[Tesouro Selic: Cenário 2]]="","",(H2758+1)^(1/252))</f>
        <v/>
      </c>
      <c r="J2758" s="2" t="str">
        <f>IF(Table1[[#This Row],[Column6]]="","",(1+J2757)*(I2758)-1)</f>
        <v/>
      </c>
      <c r="K2758" s="1" t="str">
        <f>IF(Table1[[#This Row],[Column1]]="","",VLOOKUP(A2758,COPOMs!B:K,10)+prêmio_de_risco)</f>
        <v/>
      </c>
      <c r="L2758" s="3" t="str">
        <f>IF(Table1[[#This Row],[Tesouro Selic: Cenário 3]]="","",(K2758+1)^(1/252))</f>
        <v/>
      </c>
      <c r="M2758" s="2" t="str">
        <f>IF(Table1[[#This Row],[Column8]]="","",(1+M2757)*(L2758)-1)</f>
        <v/>
      </c>
    </row>
    <row r="2759" spans="1:13" x14ac:dyDescent="0.25">
      <c r="A2759" s="15" t="str">
        <f t="shared" si="86"/>
        <v/>
      </c>
      <c r="B2759" s="25" t="str">
        <f t="shared" si="87"/>
        <v/>
      </c>
      <c r="C2759" s="3" t="str">
        <f>IF(Table1[[#This Row],[Tesouro Prefixado]]="","",(B2759+1)^(1/252))</f>
        <v/>
      </c>
      <c r="D2759" s="2" t="str">
        <f>IF(Table1[[#This Row],[Column2]]="","",(1+D2758)*(C2759)-1)</f>
        <v/>
      </c>
      <c r="E2759" s="1" t="str">
        <f>IF(Table1[[#This Row],[Column1]]="","",VLOOKUP(A2759,COPOMs!B:E,4)+prêmio_de_risco)</f>
        <v/>
      </c>
      <c r="F2759" s="3" t="str">
        <f>IF(Table1[[#This Row],[Tesouro Selic: Cenário 1]]="","",(E2759+1)^(1/252))</f>
        <v/>
      </c>
      <c r="G2759" s="2" t="str">
        <f>IF(Table1[[#This Row],[Column4]]="","",(1+G2758)*(F2759)-1)</f>
        <v/>
      </c>
      <c r="H2759" s="1" t="str">
        <f>IF(Table1[[#This Row],[Column1]]="","",VLOOKUP(A2759,COPOMs!B:H,7)+prêmio_de_risco)</f>
        <v/>
      </c>
      <c r="I2759" s="3" t="str">
        <f>IF(Table1[[#This Row],[Tesouro Selic: Cenário 2]]="","",(H2759+1)^(1/252))</f>
        <v/>
      </c>
      <c r="J2759" s="2" t="str">
        <f>IF(Table1[[#This Row],[Column6]]="","",(1+J2758)*(I2759)-1)</f>
        <v/>
      </c>
      <c r="K2759" s="1" t="str">
        <f>IF(Table1[[#This Row],[Column1]]="","",VLOOKUP(A2759,COPOMs!B:K,10)+prêmio_de_risco)</f>
        <v/>
      </c>
      <c r="L2759" s="3" t="str">
        <f>IF(Table1[[#This Row],[Tesouro Selic: Cenário 3]]="","",(K2759+1)^(1/252))</f>
        <v/>
      </c>
      <c r="M2759" s="2" t="str">
        <f>IF(Table1[[#This Row],[Column8]]="","",(1+M2758)*(L2759)-1)</f>
        <v/>
      </c>
    </row>
    <row r="2760" spans="1:13" x14ac:dyDescent="0.25">
      <c r="A2760" s="15" t="str">
        <f t="shared" si="86"/>
        <v/>
      </c>
      <c r="B2760" s="25" t="str">
        <f t="shared" si="87"/>
        <v/>
      </c>
      <c r="C2760" s="3" t="str">
        <f>IF(Table1[[#This Row],[Tesouro Prefixado]]="","",(B2760+1)^(1/252))</f>
        <v/>
      </c>
      <c r="D2760" s="2" t="str">
        <f>IF(Table1[[#This Row],[Column2]]="","",(1+D2759)*(C2760)-1)</f>
        <v/>
      </c>
      <c r="E2760" s="1" t="str">
        <f>IF(Table1[[#This Row],[Column1]]="","",VLOOKUP(A2760,COPOMs!B:E,4)+prêmio_de_risco)</f>
        <v/>
      </c>
      <c r="F2760" s="3" t="str">
        <f>IF(Table1[[#This Row],[Tesouro Selic: Cenário 1]]="","",(E2760+1)^(1/252))</f>
        <v/>
      </c>
      <c r="G2760" s="2" t="str">
        <f>IF(Table1[[#This Row],[Column4]]="","",(1+G2759)*(F2760)-1)</f>
        <v/>
      </c>
      <c r="H2760" s="1" t="str">
        <f>IF(Table1[[#This Row],[Column1]]="","",VLOOKUP(A2760,COPOMs!B:H,7)+prêmio_de_risco)</f>
        <v/>
      </c>
      <c r="I2760" s="3" t="str">
        <f>IF(Table1[[#This Row],[Tesouro Selic: Cenário 2]]="","",(H2760+1)^(1/252))</f>
        <v/>
      </c>
      <c r="J2760" s="2" t="str">
        <f>IF(Table1[[#This Row],[Column6]]="","",(1+J2759)*(I2760)-1)</f>
        <v/>
      </c>
      <c r="K2760" s="1" t="str">
        <f>IF(Table1[[#This Row],[Column1]]="","",VLOOKUP(A2760,COPOMs!B:K,10)+prêmio_de_risco)</f>
        <v/>
      </c>
      <c r="L2760" s="3" t="str">
        <f>IF(Table1[[#This Row],[Tesouro Selic: Cenário 3]]="","",(K2760+1)^(1/252))</f>
        <v/>
      </c>
      <c r="M2760" s="2" t="str">
        <f>IF(Table1[[#This Row],[Column8]]="","",(1+M2759)*(L2760)-1)</f>
        <v/>
      </c>
    </row>
    <row r="2761" spans="1:13" x14ac:dyDescent="0.25">
      <c r="A2761" s="15" t="str">
        <f t="shared" si="86"/>
        <v/>
      </c>
      <c r="B2761" s="25" t="str">
        <f t="shared" si="87"/>
        <v/>
      </c>
      <c r="C2761" s="3" t="str">
        <f>IF(Table1[[#This Row],[Tesouro Prefixado]]="","",(B2761+1)^(1/252))</f>
        <v/>
      </c>
      <c r="D2761" s="2" t="str">
        <f>IF(Table1[[#This Row],[Column2]]="","",(1+D2760)*(C2761)-1)</f>
        <v/>
      </c>
      <c r="E2761" s="1" t="str">
        <f>IF(Table1[[#This Row],[Column1]]="","",VLOOKUP(A2761,COPOMs!B:E,4)+prêmio_de_risco)</f>
        <v/>
      </c>
      <c r="F2761" s="3" t="str">
        <f>IF(Table1[[#This Row],[Tesouro Selic: Cenário 1]]="","",(E2761+1)^(1/252))</f>
        <v/>
      </c>
      <c r="G2761" s="2" t="str">
        <f>IF(Table1[[#This Row],[Column4]]="","",(1+G2760)*(F2761)-1)</f>
        <v/>
      </c>
      <c r="H2761" s="1" t="str">
        <f>IF(Table1[[#This Row],[Column1]]="","",VLOOKUP(A2761,COPOMs!B:H,7)+prêmio_de_risco)</f>
        <v/>
      </c>
      <c r="I2761" s="3" t="str">
        <f>IF(Table1[[#This Row],[Tesouro Selic: Cenário 2]]="","",(H2761+1)^(1/252))</f>
        <v/>
      </c>
      <c r="J2761" s="2" t="str">
        <f>IF(Table1[[#This Row],[Column6]]="","",(1+J2760)*(I2761)-1)</f>
        <v/>
      </c>
      <c r="K2761" s="1" t="str">
        <f>IF(Table1[[#This Row],[Column1]]="","",VLOOKUP(A2761,COPOMs!B:K,10)+prêmio_de_risco)</f>
        <v/>
      </c>
      <c r="L2761" s="3" t="str">
        <f>IF(Table1[[#This Row],[Tesouro Selic: Cenário 3]]="","",(K2761+1)^(1/252))</f>
        <v/>
      </c>
      <c r="M2761" s="2" t="str">
        <f>IF(Table1[[#This Row],[Column8]]="","",(1+M2760)*(L2761)-1)</f>
        <v/>
      </c>
    </row>
    <row r="2762" spans="1:13" x14ac:dyDescent="0.25">
      <c r="A2762" s="15" t="str">
        <f t="shared" si="86"/>
        <v/>
      </c>
      <c r="B2762" s="25" t="str">
        <f t="shared" si="87"/>
        <v/>
      </c>
      <c r="C2762" s="3" t="str">
        <f>IF(Table1[[#This Row],[Tesouro Prefixado]]="","",(B2762+1)^(1/252))</f>
        <v/>
      </c>
      <c r="D2762" s="2" t="str">
        <f>IF(Table1[[#This Row],[Column2]]="","",(1+D2761)*(C2762)-1)</f>
        <v/>
      </c>
      <c r="E2762" s="1" t="str">
        <f>IF(Table1[[#This Row],[Column1]]="","",VLOOKUP(A2762,COPOMs!B:E,4)+prêmio_de_risco)</f>
        <v/>
      </c>
      <c r="F2762" s="3" t="str">
        <f>IF(Table1[[#This Row],[Tesouro Selic: Cenário 1]]="","",(E2762+1)^(1/252))</f>
        <v/>
      </c>
      <c r="G2762" s="2" t="str">
        <f>IF(Table1[[#This Row],[Column4]]="","",(1+G2761)*(F2762)-1)</f>
        <v/>
      </c>
      <c r="H2762" s="1" t="str">
        <f>IF(Table1[[#This Row],[Column1]]="","",VLOOKUP(A2762,COPOMs!B:H,7)+prêmio_de_risco)</f>
        <v/>
      </c>
      <c r="I2762" s="3" t="str">
        <f>IF(Table1[[#This Row],[Tesouro Selic: Cenário 2]]="","",(H2762+1)^(1/252))</f>
        <v/>
      </c>
      <c r="J2762" s="2" t="str">
        <f>IF(Table1[[#This Row],[Column6]]="","",(1+J2761)*(I2762)-1)</f>
        <v/>
      </c>
      <c r="K2762" s="1" t="str">
        <f>IF(Table1[[#This Row],[Column1]]="","",VLOOKUP(A2762,COPOMs!B:K,10)+prêmio_de_risco)</f>
        <v/>
      </c>
      <c r="L2762" s="3" t="str">
        <f>IF(Table1[[#This Row],[Tesouro Selic: Cenário 3]]="","",(K2762+1)^(1/252))</f>
        <v/>
      </c>
      <c r="M2762" s="2" t="str">
        <f>IF(Table1[[#This Row],[Column8]]="","",(1+M2761)*(L2762)-1)</f>
        <v/>
      </c>
    </row>
    <row r="2763" spans="1:13" x14ac:dyDescent="0.25">
      <c r="A2763" s="15" t="str">
        <f t="shared" si="86"/>
        <v/>
      </c>
      <c r="B2763" s="25" t="str">
        <f t="shared" si="87"/>
        <v/>
      </c>
      <c r="C2763" s="3" t="str">
        <f>IF(Table1[[#This Row],[Tesouro Prefixado]]="","",(B2763+1)^(1/252))</f>
        <v/>
      </c>
      <c r="D2763" s="2" t="str">
        <f>IF(Table1[[#This Row],[Column2]]="","",(1+D2762)*(C2763)-1)</f>
        <v/>
      </c>
      <c r="E2763" s="1" t="str">
        <f>IF(Table1[[#This Row],[Column1]]="","",VLOOKUP(A2763,COPOMs!B:E,4)+prêmio_de_risco)</f>
        <v/>
      </c>
      <c r="F2763" s="3" t="str">
        <f>IF(Table1[[#This Row],[Tesouro Selic: Cenário 1]]="","",(E2763+1)^(1/252))</f>
        <v/>
      </c>
      <c r="G2763" s="2" t="str">
        <f>IF(Table1[[#This Row],[Column4]]="","",(1+G2762)*(F2763)-1)</f>
        <v/>
      </c>
      <c r="H2763" s="1" t="str">
        <f>IF(Table1[[#This Row],[Column1]]="","",VLOOKUP(A2763,COPOMs!B:H,7)+prêmio_de_risco)</f>
        <v/>
      </c>
      <c r="I2763" s="3" t="str">
        <f>IF(Table1[[#This Row],[Tesouro Selic: Cenário 2]]="","",(H2763+1)^(1/252))</f>
        <v/>
      </c>
      <c r="J2763" s="2" t="str">
        <f>IF(Table1[[#This Row],[Column6]]="","",(1+J2762)*(I2763)-1)</f>
        <v/>
      </c>
      <c r="K2763" s="1" t="str">
        <f>IF(Table1[[#This Row],[Column1]]="","",VLOOKUP(A2763,COPOMs!B:K,10)+prêmio_de_risco)</f>
        <v/>
      </c>
      <c r="L2763" s="3" t="str">
        <f>IF(Table1[[#This Row],[Tesouro Selic: Cenário 3]]="","",(K2763+1)^(1/252))</f>
        <v/>
      </c>
      <c r="M2763" s="2" t="str">
        <f>IF(Table1[[#This Row],[Column8]]="","",(1+M2762)*(L2763)-1)</f>
        <v/>
      </c>
    </row>
    <row r="2764" spans="1:13" x14ac:dyDescent="0.25">
      <c r="A2764" s="15" t="str">
        <f t="shared" si="86"/>
        <v/>
      </c>
      <c r="B2764" s="25" t="str">
        <f t="shared" si="87"/>
        <v/>
      </c>
      <c r="C2764" s="3" t="str">
        <f>IF(Table1[[#This Row],[Tesouro Prefixado]]="","",(B2764+1)^(1/252))</f>
        <v/>
      </c>
      <c r="D2764" s="2" t="str">
        <f>IF(Table1[[#This Row],[Column2]]="","",(1+D2763)*(C2764)-1)</f>
        <v/>
      </c>
      <c r="E2764" s="1" t="str">
        <f>IF(Table1[[#This Row],[Column1]]="","",VLOOKUP(A2764,COPOMs!B:E,4)+prêmio_de_risco)</f>
        <v/>
      </c>
      <c r="F2764" s="3" t="str">
        <f>IF(Table1[[#This Row],[Tesouro Selic: Cenário 1]]="","",(E2764+1)^(1/252))</f>
        <v/>
      </c>
      <c r="G2764" s="2" t="str">
        <f>IF(Table1[[#This Row],[Column4]]="","",(1+G2763)*(F2764)-1)</f>
        <v/>
      </c>
      <c r="H2764" s="1" t="str">
        <f>IF(Table1[[#This Row],[Column1]]="","",VLOOKUP(A2764,COPOMs!B:H,7)+prêmio_de_risco)</f>
        <v/>
      </c>
      <c r="I2764" s="3" t="str">
        <f>IF(Table1[[#This Row],[Tesouro Selic: Cenário 2]]="","",(H2764+1)^(1/252))</f>
        <v/>
      </c>
      <c r="J2764" s="2" t="str">
        <f>IF(Table1[[#This Row],[Column6]]="","",(1+J2763)*(I2764)-1)</f>
        <v/>
      </c>
      <c r="K2764" s="1" t="str">
        <f>IF(Table1[[#This Row],[Column1]]="","",VLOOKUP(A2764,COPOMs!B:K,10)+prêmio_de_risco)</f>
        <v/>
      </c>
      <c r="L2764" s="3" t="str">
        <f>IF(Table1[[#This Row],[Tesouro Selic: Cenário 3]]="","",(K2764+1)^(1/252))</f>
        <v/>
      </c>
      <c r="M2764" s="2" t="str">
        <f>IF(Table1[[#This Row],[Column8]]="","",(1+M2763)*(L2764)-1)</f>
        <v/>
      </c>
    </row>
    <row r="2765" spans="1:13" x14ac:dyDescent="0.25">
      <c r="A2765" s="15" t="str">
        <f t="shared" si="86"/>
        <v/>
      </c>
      <c r="B2765" s="25" t="str">
        <f t="shared" si="87"/>
        <v/>
      </c>
      <c r="C2765" s="3" t="str">
        <f>IF(Table1[[#This Row],[Tesouro Prefixado]]="","",(B2765+1)^(1/252))</f>
        <v/>
      </c>
      <c r="D2765" s="2" t="str">
        <f>IF(Table1[[#This Row],[Column2]]="","",(1+D2764)*(C2765)-1)</f>
        <v/>
      </c>
      <c r="E2765" s="1" t="str">
        <f>IF(Table1[[#This Row],[Column1]]="","",VLOOKUP(A2765,COPOMs!B:E,4)+prêmio_de_risco)</f>
        <v/>
      </c>
      <c r="F2765" s="3" t="str">
        <f>IF(Table1[[#This Row],[Tesouro Selic: Cenário 1]]="","",(E2765+1)^(1/252))</f>
        <v/>
      </c>
      <c r="G2765" s="2" t="str">
        <f>IF(Table1[[#This Row],[Column4]]="","",(1+G2764)*(F2765)-1)</f>
        <v/>
      </c>
      <c r="H2765" s="1" t="str">
        <f>IF(Table1[[#This Row],[Column1]]="","",VLOOKUP(A2765,COPOMs!B:H,7)+prêmio_de_risco)</f>
        <v/>
      </c>
      <c r="I2765" s="3" t="str">
        <f>IF(Table1[[#This Row],[Tesouro Selic: Cenário 2]]="","",(H2765+1)^(1/252))</f>
        <v/>
      </c>
      <c r="J2765" s="2" t="str">
        <f>IF(Table1[[#This Row],[Column6]]="","",(1+J2764)*(I2765)-1)</f>
        <v/>
      </c>
      <c r="K2765" s="1" t="str">
        <f>IF(Table1[[#This Row],[Column1]]="","",VLOOKUP(A2765,COPOMs!B:K,10)+prêmio_de_risco)</f>
        <v/>
      </c>
      <c r="L2765" s="3" t="str">
        <f>IF(Table1[[#This Row],[Tesouro Selic: Cenário 3]]="","",(K2765+1)^(1/252))</f>
        <v/>
      </c>
      <c r="M2765" s="2" t="str">
        <f>IF(Table1[[#This Row],[Column8]]="","",(1+M2764)*(L2765)-1)</f>
        <v/>
      </c>
    </row>
    <row r="2766" spans="1:13" x14ac:dyDescent="0.25">
      <c r="A2766" s="15" t="str">
        <f t="shared" si="86"/>
        <v/>
      </c>
      <c r="B2766" s="25" t="str">
        <f t="shared" si="87"/>
        <v/>
      </c>
      <c r="C2766" s="3" t="str">
        <f>IF(Table1[[#This Row],[Tesouro Prefixado]]="","",(B2766+1)^(1/252))</f>
        <v/>
      </c>
      <c r="D2766" s="2" t="str">
        <f>IF(Table1[[#This Row],[Column2]]="","",(1+D2765)*(C2766)-1)</f>
        <v/>
      </c>
      <c r="E2766" s="1" t="str">
        <f>IF(Table1[[#This Row],[Column1]]="","",VLOOKUP(A2766,COPOMs!B:E,4)+prêmio_de_risco)</f>
        <v/>
      </c>
      <c r="F2766" s="3" t="str">
        <f>IF(Table1[[#This Row],[Tesouro Selic: Cenário 1]]="","",(E2766+1)^(1/252))</f>
        <v/>
      </c>
      <c r="G2766" s="2" t="str">
        <f>IF(Table1[[#This Row],[Column4]]="","",(1+G2765)*(F2766)-1)</f>
        <v/>
      </c>
      <c r="H2766" s="1" t="str">
        <f>IF(Table1[[#This Row],[Column1]]="","",VLOOKUP(A2766,COPOMs!B:H,7)+prêmio_de_risco)</f>
        <v/>
      </c>
      <c r="I2766" s="3" t="str">
        <f>IF(Table1[[#This Row],[Tesouro Selic: Cenário 2]]="","",(H2766+1)^(1/252))</f>
        <v/>
      </c>
      <c r="J2766" s="2" t="str">
        <f>IF(Table1[[#This Row],[Column6]]="","",(1+J2765)*(I2766)-1)</f>
        <v/>
      </c>
      <c r="K2766" s="1" t="str">
        <f>IF(Table1[[#This Row],[Column1]]="","",VLOOKUP(A2766,COPOMs!B:K,10)+prêmio_de_risco)</f>
        <v/>
      </c>
      <c r="L2766" s="3" t="str">
        <f>IF(Table1[[#This Row],[Tesouro Selic: Cenário 3]]="","",(K2766+1)^(1/252))</f>
        <v/>
      </c>
      <c r="M2766" s="2" t="str">
        <f>IF(Table1[[#This Row],[Column8]]="","",(1+M2765)*(L2766)-1)</f>
        <v/>
      </c>
    </row>
    <row r="2767" spans="1:13" x14ac:dyDescent="0.25">
      <c r="A2767" s="15" t="str">
        <f t="shared" si="86"/>
        <v/>
      </c>
      <c r="B2767" s="25" t="str">
        <f t="shared" si="87"/>
        <v/>
      </c>
      <c r="C2767" s="3" t="str">
        <f>IF(Table1[[#This Row],[Tesouro Prefixado]]="","",(B2767+1)^(1/252))</f>
        <v/>
      </c>
      <c r="D2767" s="2" t="str">
        <f>IF(Table1[[#This Row],[Column2]]="","",(1+D2766)*(C2767)-1)</f>
        <v/>
      </c>
      <c r="E2767" s="1" t="str">
        <f>IF(Table1[[#This Row],[Column1]]="","",VLOOKUP(A2767,COPOMs!B:E,4)+prêmio_de_risco)</f>
        <v/>
      </c>
      <c r="F2767" s="3" t="str">
        <f>IF(Table1[[#This Row],[Tesouro Selic: Cenário 1]]="","",(E2767+1)^(1/252))</f>
        <v/>
      </c>
      <c r="G2767" s="2" t="str">
        <f>IF(Table1[[#This Row],[Column4]]="","",(1+G2766)*(F2767)-1)</f>
        <v/>
      </c>
      <c r="H2767" s="1" t="str">
        <f>IF(Table1[[#This Row],[Column1]]="","",VLOOKUP(A2767,COPOMs!B:H,7)+prêmio_de_risco)</f>
        <v/>
      </c>
      <c r="I2767" s="3" t="str">
        <f>IF(Table1[[#This Row],[Tesouro Selic: Cenário 2]]="","",(H2767+1)^(1/252))</f>
        <v/>
      </c>
      <c r="J2767" s="2" t="str">
        <f>IF(Table1[[#This Row],[Column6]]="","",(1+J2766)*(I2767)-1)</f>
        <v/>
      </c>
      <c r="K2767" s="1" t="str">
        <f>IF(Table1[[#This Row],[Column1]]="","",VLOOKUP(A2767,COPOMs!B:K,10)+prêmio_de_risco)</f>
        <v/>
      </c>
      <c r="L2767" s="3" t="str">
        <f>IF(Table1[[#This Row],[Tesouro Selic: Cenário 3]]="","",(K2767+1)^(1/252))</f>
        <v/>
      </c>
      <c r="M2767" s="2" t="str">
        <f>IF(Table1[[#This Row],[Column8]]="","",(1+M2766)*(L2767)-1)</f>
        <v/>
      </c>
    </row>
    <row r="2768" spans="1:13" x14ac:dyDescent="0.25">
      <c r="A2768" s="15" t="str">
        <f t="shared" si="86"/>
        <v/>
      </c>
      <c r="B2768" s="25" t="str">
        <f t="shared" si="87"/>
        <v/>
      </c>
      <c r="C2768" s="3" t="str">
        <f>IF(Table1[[#This Row],[Tesouro Prefixado]]="","",(B2768+1)^(1/252))</f>
        <v/>
      </c>
      <c r="D2768" s="2" t="str">
        <f>IF(Table1[[#This Row],[Column2]]="","",(1+D2767)*(C2768)-1)</f>
        <v/>
      </c>
      <c r="E2768" s="1" t="str">
        <f>IF(Table1[[#This Row],[Column1]]="","",VLOOKUP(A2768,COPOMs!B:E,4)+prêmio_de_risco)</f>
        <v/>
      </c>
      <c r="F2768" s="3" t="str">
        <f>IF(Table1[[#This Row],[Tesouro Selic: Cenário 1]]="","",(E2768+1)^(1/252))</f>
        <v/>
      </c>
      <c r="G2768" s="2" t="str">
        <f>IF(Table1[[#This Row],[Column4]]="","",(1+G2767)*(F2768)-1)</f>
        <v/>
      </c>
      <c r="H2768" s="1" t="str">
        <f>IF(Table1[[#This Row],[Column1]]="","",VLOOKUP(A2768,COPOMs!B:H,7)+prêmio_de_risco)</f>
        <v/>
      </c>
      <c r="I2768" s="3" t="str">
        <f>IF(Table1[[#This Row],[Tesouro Selic: Cenário 2]]="","",(H2768+1)^(1/252))</f>
        <v/>
      </c>
      <c r="J2768" s="2" t="str">
        <f>IF(Table1[[#This Row],[Column6]]="","",(1+J2767)*(I2768)-1)</f>
        <v/>
      </c>
      <c r="K2768" s="1" t="str">
        <f>IF(Table1[[#This Row],[Column1]]="","",VLOOKUP(A2768,COPOMs!B:K,10)+prêmio_de_risco)</f>
        <v/>
      </c>
      <c r="L2768" s="3" t="str">
        <f>IF(Table1[[#This Row],[Tesouro Selic: Cenário 3]]="","",(K2768+1)^(1/252))</f>
        <v/>
      </c>
      <c r="M2768" s="2" t="str">
        <f>IF(Table1[[#This Row],[Column8]]="","",(1+M2767)*(L2768)-1)</f>
        <v/>
      </c>
    </row>
    <row r="2769" spans="1:13" x14ac:dyDescent="0.25">
      <c r="A2769" s="15" t="str">
        <f t="shared" si="86"/>
        <v/>
      </c>
      <c r="B2769" s="25" t="str">
        <f t="shared" si="87"/>
        <v/>
      </c>
      <c r="C2769" s="3" t="str">
        <f>IF(Table1[[#This Row],[Tesouro Prefixado]]="","",(B2769+1)^(1/252))</f>
        <v/>
      </c>
      <c r="D2769" s="2" t="str">
        <f>IF(Table1[[#This Row],[Column2]]="","",(1+D2768)*(C2769)-1)</f>
        <v/>
      </c>
      <c r="E2769" s="1" t="str">
        <f>IF(Table1[[#This Row],[Column1]]="","",VLOOKUP(A2769,COPOMs!B:E,4)+prêmio_de_risco)</f>
        <v/>
      </c>
      <c r="F2769" s="3" t="str">
        <f>IF(Table1[[#This Row],[Tesouro Selic: Cenário 1]]="","",(E2769+1)^(1/252))</f>
        <v/>
      </c>
      <c r="G2769" s="2" t="str">
        <f>IF(Table1[[#This Row],[Column4]]="","",(1+G2768)*(F2769)-1)</f>
        <v/>
      </c>
      <c r="H2769" s="1" t="str">
        <f>IF(Table1[[#This Row],[Column1]]="","",VLOOKUP(A2769,COPOMs!B:H,7)+prêmio_de_risco)</f>
        <v/>
      </c>
      <c r="I2769" s="3" t="str">
        <f>IF(Table1[[#This Row],[Tesouro Selic: Cenário 2]]="","",(H2769+1)^(1/252))</f>
        <v/>
      </c>
      <c r="J2769" s="2" t="str">
        <f>IF(Table1[[#This Row],[Column6]]="","",(1+J2768)*(I2769)-1)</f>
        <v/>
      </c>
      <c r="K2769" s="1" t="str">
        <f>IF(Table1[[#This Row],[Column1]]="","",VLOOKUP(A2769,COPOMs!B:K,10)+prêmio_de_risco)</f>
        <v/>
      </c>
      <c r="L2769" s="3" t="str">
        <f>IF(Table1[[#This Row],[Tesouro Selic: Cenário 3]]="","",(K2769+1)^(1/252))</f>
        <v/>
      </c>
      <c r="M2769" s="2" t="str">
        <f>IF(Table1[[#This Row],[Column8]]="","",(1+M2768)*(L2769)-1)</f>
        <v/>
      </c>
    </row>
    <row r="2770" spans="1:13" x14ac:dyDescent="0.25">
      <c r="A2770" s="15" t="str">
        <f t="shared" si="86"/>
        <v/>
      </c>
      <c r="B2770" s="25" t="str">
        <f t="shared" si="87"/>
        <v/>
      </c>
      <c r="C2770" s="3" t="str">
        <f>IF(Table1[[#This Row],[Tesouro Prefixado]]="","",(B2770+1)^(1/252))</f>
        <v/>
      </c>
      <c r="D2770" s="2" t="str">
        <f>IF(Table1[[#This Row],[Column2]]="","",(1+D2769)*(C2770)-1)</f>
        <v/>
      </c>
      <c r="E2770" s="1" t="str">
        <f>IF(Table1[[#This Row],[Column1]]="","",VLOOKUP(A2770,COPOMs!B:E,4)+prêmio_de_risco)</f>
        <v/>
      </c>
      <c r="F2770" s="3" t="str">
        <f>IF(Table1[[#This Row],[Tesouro Selic: Cenário 1]]="","",(E2770+1)^(1/252))</f>
        <v/>
      </c>
      <c r="G2770" s="2" t="str">
        <f>IF(Table1[[#This Row],[Column4]]="","",(1+G2769)*(F2770)-1)</f>
        <v/>
      </c>
      <c r="H2770" s="1" t="str">
        <f>IF(Table1[[#This Row],[Column1]]="","",VLOOKUP(A2770,COPOMs!B:H,7)+prêmio_de_risco)</f>
        <v/>
      </c>
      <c r="I2770" s="3" t="str">
        <f>IF(Table1[[#This Row],[Tesouro Selic: Cenário 2]]="","",(H2770+1)^(1/252))</f>
        <v/>
      </c>
      <c r="J2770" s="2" t="str">
        <f>IF(Table1[[#This Row],[Column6]]="","",(1+J2769)*(I2770)-1)</f>
        <v/>
      </c>
      <c r="K2770" s="1" t="str">
        <f>IF(Table1[[#This Row],[Column1]]="","",VLOOKUP(A2770,COPOMs!B:K,10)+prêmio_de_risco)</f>
        <v/>
      </c>
      <c r="L2770" s="3" t="str">
        <f>IF(Table1[[#This Row],[Tesouro Selic: Cenário 3]]="","",(K2770+1)^(1/252))</f>
        <v/>
      </c>
      <c r="M2770" s="2" t="str">
        <f>IF(Table1[[#This Row],[Column8]]="","",(1+M2769)*(L2770)-1)</f>
        <v/>
      </c>
    </row>
    <row r="2771" spans="1:13" x14ac:dyDescent="0.25">
      <c r="A2771" s="15" t="str">
        <f t="shared" si="86"/>
        <v/>
      </c>
      <c r="B2771" s="25" t="str">
        <f t="shared" si="87"/>
        <v/>
      </c>
      <c r="C2771" s="3" t="str">
        <f>IF(Table1[[#This Row],[Tesouro Prefixado]]="","",(B2771+1)^(1/252))</f>
        <v/>
      </c>
      <c r="D2771" s="2" t="str">
        <f>IF(Table1[[#This Row],[Column2]]="","",(1+D2770)*(C2771)-1)</f>
        <v/>
      </c>
      <c r="E2771" s="1" t="str">
        <f>IF(Table1[[#This Row],[Column1]]="","",VLOOKUP(A2771,COPOMs!B:E,4)+prêmio_de_risco)</f>
        <v/>
      </c>
      <c r="F2771" s="3" t="str">
        <f>IF(Table1[[#This Row],[Tesouro Selic: Cenário 1]]="","",(E2771+1)^(1/252))</f>
        <v/>
      </c>
      <c r="G2771" s="2" t="str">
        <f>IF(Table1[[#This Row],[Column4]]="","",(1+G2770)*(F2771)-1)</f>
        <v/>
      </c>
      <c r="H2771" s="1" t="str">
        <f>IF(Table1[[#This Row],[Column1]]="","",VLOOKUP(A2771,COPOMs!B:H,7)+prêmio_de_risco)</f>
        <v/>
      </c>
      <c r="I2771" s="3" t="str">
        <f>IF(Table1[[#This Row],[Tesouro Selic: Cenário 2]]="","",(H2771+1)^(1/252))</f>
        <v/>
      </c>
      <c r="J2771" s="2" t="str">
        <f>IF(Table1[[#This Row],[Column6]]="","",(1+J2770)*(I2771)-1)</f>
        <v/>
      </c>
      <c r="K2771" s="1" t="str">
        <f>IF(Table1[[#This Row],[Column1]]="","",VLOOKUP(A2771,COPOMs!B:K,10)+prêmio_de_risco)</f>
        <v/>
      </c>
      <c r="L2771" s="3" t="str">
        <f>IF(Table1[[#This Row],[Tesouro Selic: Cenário 3]]="","",(K2771+1)^(1/252))</f>
        <v/>
      </c>
      <c r="M2771" s="2" t="str">
        <f>IF(Table1[[#This Row],[Column8]]="","",(1+M2770)*(L2771)-1)</f>
        <v/>
      </c>
    </row>
    <row r="2772" spans="1:13" x14ac:dyDescent="0.25">
      <c r="A2772" s="15" t="str">
        <f t="shared" si="86"/>
        <v/>
      </c>
      <c r="B2772" s="25" t="str">
        <f t="shared" si="87"/>
        <v/>
      </c>
      <c r="C2772" s="3" t="str">
        <f>IF(Table1[[#This Row],[Tesouro Prefixado]]="","",(B2772+1)^(1/252))</f>
        <v/>
      </c>
      <c r="D2772" s="2" t="str">
        <f>IF(Table1[[#This Row],[Column2]]="","",(1+D2771)*(C2772)-1)</f>
        <v/>
      </c>
      <c r="E2772" s="1" t="str">
        <f>IF(Table1[[#This Row],[Column1]]="","",VLOOKUP(A2772,COPOMs!B:E,4)+prêmio_de_risco)</f>
        <v/>
      </c>
      <c r="F2772" s="3" t="str">
        <f>IF(Table1[[#This Row],[Tesouro Selic: Cenário 1]]="","",(E2772+1)^(1/252))</f>
        <v/>
      </c>
      <c r="G2772" s="2" t="str">
        <f>IF(Table1[[#This Row],[Column4]]="","",(1+G2771)*(F2772)-1)</f>
        <v/>
      </c>
      <c r="H2772" s="1" t="str">
        <f>IF(Table1[[#This Row],[Column1]]="","",VLOOKUP(A2772,COPOMs!B:H,7)+prêmio_de_risco)</f>
        <v/>
      </c>
      <c r="I2772" s="3" t="str">
        <f>IF(Table1[[#This Row],[Tesouro Selic: Cenário 2]]="","",(H2772+1)^(1/252))</f>
        <v/>
      </c>
      <c r="J2772" s="2" t="str">
        <f>IF(Table1[[#This Row],[Column6]]="","",(1+J2771)*(I2772)-1)</f>
        <v/>
      </c>
      <c r="K2772" s="1" t="str">
        <f>IF(Table1[[#This Row],[Column1]]="","",VLOOKUP(A2772,COPOMs!B:K,10)+prêmio_de_risco)</f>
        <v/>
      </c>
      <c r="L2772" s="3" t="str">
        <f>IF(Table1[[#This Row],[Tesouro Selic: Cenário 3]]="","",(K2772+1)^(1/252))</f>
        <v/>
      </c>
      <c r="M2772" s="2" t="str">
        <f>IF(Table1[[#This Row],[Column8]]="","",(1+M2771)*(L2772)-1)</f>
        <v/>
      </c>
    </row>
    <row r="2773" spans="1:13" x14ac:dyDescent="0.25">
      <c r="A2773" s="15" t="str">
        <f t="shared" si="86"/>
        <v/>
      </c>
      <c r="B2773" s="25" t="str">
        <f t="shared" si="87"/>
        <v/>
      </c>
      <c r="C2773" s="3" t="str">
        <f>IF(Table1[[#This Row],[Tesouro Prefixado]]="","",(B2773+1)^(1/252))</f>
        <v/>
      </c>
      <c r="D2773" s="2" t="str">
        <f>IF(Table1[[#This Row],[Column2]]="","",(1+D2772)*(C2773)-1)</f>
        <v/>
      </c>
      <c r="E2773" s="1" t="str">
        <f>IF(Table1[[#This Row],[Column1]]="","",VLOOKUP(A2773,COPOMs!B:E,4)+prêmio_de_risco)</f>
        <v/>
      </c>
      <c r="F2773" s="3" t="str">
        <f>IF(Table1[[#This Row],[Tesouro Selic: Cenário 1]]="","",(E2773+1)^(1/252))</f>
        <v/>
      </c>
      <c r="G2773" s="2" t="str">
        <f>IF(Table1[[#This Row],[Column4]]="","",(1+G2772)*(F2773)-1)</f>
        <v/>
      </c>
      <c r="H2773" s="1" t="str">
        <f>IF(Table1[[#This Row],[Column1]]="","",VLOOKUP(A2773,COPOMs!B:H,7)+prêmio_de_risco)</f>
        <v/>
      </c>
      <c r="I2773" s="3" t="str">
        <f>IF(Table1[[#This Row],[Tesouro Selic: Cenário 2]]="","",(H2773+1)^(1/252))</f>
        <v/>
      </c>
      <c r="J2773" s="2" t="str">
        <f>IF(Table1[[#This Row],[Column6]]="","",(1+J2772)*(I2773)-1)</f>
        <v/>
      </c>
      <c r="K2773" s="1" t="str">
        <f>IF(Table1[[#This Row],[Column1]]="","",VLOOKUP(A2773,COPOMs!B:K,10)+prêmio_de_risco)</f>
        <v/>
      </c>
      <c r="L2773" s="3" t="str">
        <f>IF(Table1[[#This Row],[Tesouro Selic: Cenário 3]]="","",(K2773+1)^(1/252))</f>
        <v/>
      </c>
      <c r="M2773" s="2" t="str">
        <f>IF(Table1[[#This Row],[Column8]]="","",(1+M2772)*(L2773)-1)</f>
        <v/>
      </c>
    </row>
    <row r="2774" spans="1:13" x14ac:dyDescent="0.25">
      <c r="A2774" s="15" t="str">
        <f t="shared" si="86"/>
        <v/>
      </c>
      <c r="B2774" s="25" t="str">
        <f t="shared" si="87"/>
        <v/>
      </c>
      <c r="C2774" s="3" t="str">
        <f>IF(Table1[[#This Row],[Tesouro Prefixado]]="","",(B2774+1)^(1/252))</f>
        <v/>
      </c>
      <c r="D2774" s="2" t="str">
        <f>IF(Table1[[#This Row],[Column2]]="","",(1+D2773)*(C2774)-1)</f>
        <v/>
      </c>
      <c r="E2774" s="1" t="str">
        <f>IF(Table1[[#This Row],[Column1]]="","",VLOOKUP(A2774,COPOMs!B:E,4)+prêmio_de_risco)</f>
        <v/>
      </c>
      <c r="F2774" s="3" t="str">
        <f>IF(Table1[[#This Row],[Tesouro Selic: Cenário 1]]="","",(E2774+1)^(1/252))</f>
        <v/>
      </c>
      <c r="G2774" s="2" t="str">
        <f>IF(Table1[[#This Row],[Column4]]="","",(1+G2773)*(F2774)-1)</f>
        <v/>
      </c>
      <c r="H2774" s="1" t="str">
        <f>IF(Table1[[#This Row],[Column1]]="","",VLOOKUP(A2774,COPOMs!B:H,7)+prêmio_de_risco)</f>
        <v/>
      </c>
      <c r="I2774" s="3" t="str">
        <f>IF(Table1[[#This Row],[Tesouro Selic: Cenário 2]]="","",(H2774+1)^(1/252))</f>
        <v/>
      </c>
      <c r="J2774" s="2" t="str">
        <f>IF(Table1[[#This Row],[Column6]]="","",(1+J2773)*(I2774)-1)</f>
        <v/>
      </c>
      <c r="K2774" s="1" t="str">
        <f>IF(Table1[[#This Row],[Column1]]="","",VLOOKUP(A2774,COPOMs!B:K,10)+prêmio_de_risco)</f>
        <v/>
      </c>
      <c r="L2774" s="3" t="str">
        <f>IF(Table1[[#This Row],[Tesouro Selic: Cenário 3]]="","",(K2774+1)^(1/252))</f>
        <v/>
      </c>
      <c r="M2774" s="2" t="str">
        <f>IF(Table1[[#This Row],[Column8]]="","",(1+M2773)*(L2774)-1)</f>
        <v/>
      </c>
    </row>
    <row r="2775" spans="1:13" x14ac:dyDescent="0.25">
      <c r="A2775" s="15" t="str">
        <f t="shared" si="86"/>
        <v/>
      </c>
      <c r="B2775" s="25" t="str">
        <f t="shared" si="87"/>
        <v/>
      </c>
      <c r="C2775" s="3" t="str">
        <f>IF(Table1[[#This Row],[Tesouro Prefixado]]="","",(B2775+1)^(1/252))</f>
        <v/>
      </c>
      <c r="D2775" s="2" t="str">
        <f>IF(Table1[[#This Row],[Column2]]="","",(1+D2774)*(C2775)-1)</f>
        <v/>
      </c>
      <c r="E2775" s="1" t="str">
        <f>IF(Table1[[#This Row],[Column1]]="","",VLOOKUP(A2775,COPOMs!B:E,4)+prêmio_de_risco)</f>
        <v/>
      </c>
      <c r="F2775" s="3" t="str">
        <f>IF(Table1[[#This Row],[Tesouro Selic: Cenário 1]]="","",(E2775+1)^(1/252))</f>
        <v/>
      </c>
      <c r="G2775" s="2" t="str">
        <f>IF(Table1[[#This Row],[Column4]]="","",(1+G2774)*(F2775)-1)</f>
        <v/>
      </c>
      <c r="H2775" s="1" t="str">
        <f>IF(Table1[[#This Row],[Column1]]="","",VLOOKUP(A2775,COPOMs!B:H,7)+prêmio_de_risco)</f>
        <v/>
      </c>
      <c r="I2775" s="3" t="str">
        <f>IF(Table1[[#This Row],[Tesouro Selic: Cenário 2]]="","",(H2775+1)^(1/252))</f>
        <v/>
      </c>
      <c r="J2775" s="2" t="str">
        <f>IF(Table1[[#This Row],[Column6]]="","",(1+J2774)*(I2775)-1)</f>
        <v/>
      </c>
      <c r="K2775" s="1" t="str">
        <f>IF(Table1[[#This Row],[Column1]]="","",VLOOKUP(A2775,COPOMs!B:K,10)+prêmio_de_risco)</f>
        <v/>
      </c>
      <c r="L2775" s="3" t="str">
        <f>IF(Table1[[#This Row],[Tesouro Selic: Cenário 3]]="","",(K2775+1)^(1/252))</f>
        <v/>
      </c>
      <c r="M2775" s="2" t="str">
        <f>IF(Table1[[#This Row],[Column8]]="","",(1+M2774)*(L2775)-1)</f>
        <v/>
      </c>
    </row>
    <row r="2776" spans="1:13" x14ac:dyDescent="0.25">
      <c r="A2776" s="15" t="str">
        <f t="shared" si="86"/>
        <v/>
      </c>
      <c r="B2776" s="25" t="str">
        <f t="shared" si="87"/>
        <v/>
      </c>
      <c r="C2776" s="3" t="str">
        <f>IF(Table1[[#This Row],[Tesouro Prefixado]]="","",(B2776+1)^(1/252))</f>
        <v/>
      </c>
      <c r="D2776" s="2" t="str">
        <f>IF(Table1[[#This Row],[Column2]]="","",(1+D2775)*(C2776)-1)</f>
        <v/>
      </c>
      <c r="E2776" s="1" t="str">
        <f>IF(Table1[[#This Row],[Column1]]="","",VLOOKUP(A2776,COPOMs!B:E,4)+prêmio_de_risco)</f>
        <v/>
      </c>
      <c r="F2776" s="3" t="str">
        <f>IF(Table1[[#This Row],[Tesouro Selic: Cenário 1]]="","",(E2776+1)^(1/252))</f>
        <v/>
      </c>
      <c r="G2776" s="2" t="str">
        <f>IF(Table1[[#This Row],[Column4]]="","",(1+G2775)*(F2776)-1)</f>
        <v/>
      </c>
      <c r="H2776" s="1" t="str">
        <f>IF(Table1[[#This Row],[Column1]]="","",VLOOKUP(A2776,COPOMs!B:H,7)+prêmio_de_risco)</f>
        <v/>
      </c>
      <c r="I2776" s="3" t="str">
        <f>IF(Table1[[#This Row],[Tesouro Selic: Cenário 2]]="","",(H2776+1)^(1/252))</f>
        <v/>
      </c>
      <c r="J2776" s="2" t="str">
        <f>IF(Table1[[#This Row],[Column6]]="","",(1+J2775)*(I2776)-1)</f>
        <v/>
      </c>
      <c r="K2776" s="1" t="str">
        <f>IF(Table1[[#This Row],[Column1]]="","",VLOOKUP(A2776,COPOMs!B:K,10)+prêmio_de_risco)</f>
        <v/>
      </c>
      <c r="L2776" s="3" t="str">
        <f>IF(Table1[[#This Row],[Tesouro Selic: Cenário 3]]="","",(K2776+1)^(1/252))</f>
        <v/>
      </c>
      <c r="M2776" s="2" t="str">
        <f>IF(Table1[[#This Row],[Column8]]="","",(1+M2775)*(L2776)-1)</f>
        <v/>
      </c>
    </row>
    <row r="2777" spans="1:13" x14ac:dyDescent="0.25">
      <c r="A2777" s="15" t="str">
        <f t="shared" si="86"/>
        <v/>
      </c>
      <c r="B2777" s="25" t="str">
        <f t="shared" si="87"/>
        <v/>
      </c>
      <c r="C2777" s="3" t="str">
        <f>IF(Table1[[#This Row],[Tesouro Prefixado]]="","",(B2777+1)^(1/252))</f>
        <v/>
      </c>
      <c r="D2777" s="2" t="str">
        <f>IF(Table1[[#This Row],[Column2]]="","",(1+D2776)*(C2777)-1)</f>
        <v/>
      </c>
      <c r="E2777" s="1" t="str">
        <f>IF(Table1[[#This Row],[Column1]]="","",VLOOKUP(A2777,COPOMs!B:E,4)+prêmio_de_risco)</f>
        <v/>
      </c>
      <c r="F2777" s="3" t="str">
        <f>IF(Table1[[#This Row],[Tesouro Selic: Cenário 1]]="","",(E2777+1)^(1/252))</f>
        <v/>
      </c>
      <c r="G2777" s="2" t="str">
        <f>IF(Table1[[#This Row],[Column4]]="","",(1+G2776)*(F2777)-1)</f>
        <v/>
      </c>
      <c r="H2777" s="1" t="str">
        <f>IF(Table1[[#This Row],[Column1]]="","",VLOOKUP(A2777,COPOMs!B:H,7)+prêmio_de_risco)</f>
        <v/>
      </c>
      <c r="I2777" s="3" t="str">
        <f>IF(Table1[[#This Row],[Tesouro Selic: Cenário 2]]="","",(H2777+1)^(1/252))</f>
        <v/>
      </c>
      <c r="J2777" s="2" t="str">
        <f>IF(Table1[[#This Row],[Column6]]="","",(1+J2776)*(I2777)-1)</f>
        <v/>
      </c>
      <c r="K2777" s="1" t="str">
        <f>IF(Table1[[#This Row],[Column1]]="","",VLOOKUP(A2777,COPOMs!B:K,10)+prêmio_de_risco)</f>
        <v/>
      </c>
      <c r="L2777" s="3" t="str">
        <f>IF(Table1[[#This Row],[Tesouro Selic: Cenário 3]]="","",(K2777+1)^(1/252))</f>
        <v/>
      </c>
      <c r="M2777" s="2" t="str">
        <f>IF(Table1[[#This Row],[Column8]]="","",(1+M2776)*(L2777)-1)</f>
        <v/>
      </c>
    </row>
    <row r="2778" spans="1:13" x14ac:dyDescent="0.25">
      <c r="A2778" s="15" t="str">
        <f t="shared" si="86"/>
        <v/>
      </c>
      <c r="B2778" s="25" t="str">
        <f t="shared" si="87"/>
        <v/>
      </c>
      <c r="C2778" s="3" t="str">
        <f>IF(Table1[[#This Row],[Tesouro Prefixado]]="","",(B2778+1)^(1/252))</f>
        <v/>
      </c>
      <c r="D2778" s="2" t="str">
        <f>IF(Table1[[#This Row],[Column2]]="","",(1+D2777)*(C2778)-1)</f>
        <v/>
      </c>
      <c r="E2778" s="1" t="str">
        <f>IF(Table1[[#This Row],[Column1]]="","",VLOOKUP(A2778,COPOMs!B:E,4)+prêmio_de_risco)</f>
        <v/>
      </c>
      <c r="F2778" s="3" t="str">
        <f>IF(Table1[[#This Row],[Tesouro Selic: Cenário 1]]="","",(E2778+1)^(1/252))</f>
        <v/>
      </c>
      <c r="G2778" s="2" t="str">
        <f>IF(Table1[[#This Row],[Column4]]="","",(1+G2777)*(F2778)-1)</f>
        <v/>
      </c>
      <c r="H2778" s="1" t="str">
        <f>IF(Table1[[#This Row],[Column1]]="","",VLOOKUP(A2778,COPOMs!B:H,7)+prêmio_de_risco)</f>
        <v/>
      </c>
      <c r="I2778" s="3" t="str">
        <f>IF(Table1[[#This Row],[Tesouro Selic: Cenário 2]]="","",(H2778+1)^(1/252))</f>
        <v/>
      </c>
      <c r="J2778" s="2" t="str">
        <f>IF(Table1[[#This Row],[Column6]]="","",(1+J2777)*(I2778)-1)</f>
        <v/>
      </c>
      <c r="K2778" s="1" t="str">
        <f>IF(Table1[[#This Row],[Column1]]="","",VLOOKUP(A2778,COPOMs!B:K,10)+prêmio_de_risco)</f>
        <v/>
      </c>
      <c r="L2778" s="3" t="str">
        <f>IF(Table1[[#This Row],[Tesouro Selic: Cenário 3]]="","",(K2778+1)^(1/252))</f>
        <v/>
      </c>
      <c r="M2778" s="2" t="str">
        <f>IF(Table1[[#This Row],[Column8]]="","",(1+M2777)*(L2778)-1)</f>
        <v/>
      </c>
    </row>
    <row r="2779" spans="1:13" x14ac:dyDescent="0.25">
      <c r="A2779" s="15" t="str">
        <f t="shared" si="86"/>
        <v/>
      </c>
      <c r="B2779" s="25" t="str">
        <f t="shared" si="87"/>
        <v/>
      </c>
      <c r="C2779" s="3" t="str">
        <f>IF(Table1[[#This Row],[Tesouro Prefixado]]="","",(B2779+1)^(1/252))</f>
        <v/>
      </c>
      <c r="D2779" s="2" t="str">
        <f>IF(Table1[[#This Row],[Column2]]="","",(1+D2778)*(C2779)-1)</f>
        <v/>
      </c>
      <c r="E2779" s="1" t="str">
        <f>IF(Table1[[#This Row],[Column1]]="","",VLOOKUP(A2779,COPOMs!B:E,4)+prêmio_de_risco)</f>
        <v/>
      </c>
      <c r="F2779" s="3" t="str">
        <f>IF(Table1[[#This Row],[Tesouro Selic: Cenário 1]]="","",(E2779+1)^(1/252))</f>
        <v/>
      </c>
      <c r="G2779" s="2" t="str">
        <f>IF(Table1[[#This Row],[Column4]]="","",(1+G2778)*(F2779)-1)</f>
        <v/>
      </c>
      <c r="H2779" s="1" t="str">
        <f>IF(Table1[[#This Row],[Column1]]="","",VLOOKUP(A2779,COPOMs!B:H,7)+prêmio_de_risco)</f>
        <v/>
      </c>
      <c r="I2779" s="3" t="str">
        <f>IF(Table1[[#This Row],[Tesouro Selic: Cenário 2]]="","",(H2779+1)^(1/252))</f>
        <v/>
      </c>
      <c r="J2779" s="2" t="str">
        <f>IF(Table1[[#This Row],[Column6]]="","",(1+J2778)*(I2779)-1)</f>
        <v/>
      </c>
      <c r="K2779" s="1" t="str">
        <f>IF(Table1[[#This Row],[Column1]]="","",VLOOKUP(A2779,COPOMs!B:K,10)+prêmio_de_risco)</f>
        <v/>
      </c>
      <c r="L2779" s="3" t="str">
        <f>IF(Table1[[#This Row],[Tesouro Selic: Cenário 3]]="","",(K2779+1)^(1/252))</f>
        <v/>
      </c>
      <c r="M2779" s="2" t="str">
        <f>IF(Table1[[#This Row],[Column8]]="","",(1+M2778)*(L2779)-1)</f>
        <v/>
      </c>
    </row>
    <row r="2780" spans="1:13" x14ac:dyDescent="0.25">
      <c r="A2780" s="15" t="str">
        <f t="shared" si="86"/>
        <v/>
      </c>
      <c r="B2780" s="25" t="str">
        <f t="shared" si="87"/>
        <v/>
      </c>
      <c r="C2780" s="3" t="str">
        <f>IF(Table1[[#This Row],[Tesouro Prefixado]]="","",(B2780+1)^(1/252))</f>
        <v/>
      </c>
      <c r="D2780" s="2" t="str">
        <f>IF(Table1[[#This Row],[Column2]]="","",(1+D2779)*(C2780)-1)</f>
        <v/>
      </c>
      <c r="E2780" s="1" t="str">
        <f>IF(Table1[[#This Row],[Column1]]="","",VLOOKUP(A2780,COPOMs!B:E,4)+prêmio_de_risco)</f>
        <v/>
      </c>
      <c r="F2780" s="3" t="str">
        <f>IF(Table1[[#This Row],[Tesouro Selic: Cenário 1]]="","",(E2780+1)^(1/252))</f>
        <v/>
      </c>
      <c r="G2780" s="2" t="str">
        <f>IF(Table1[[#This Row],[Column4]]="","",(1+G2779)*(F2780)-1)</f>
        <v/>
      </c>
      <c r="H2780" s="1" t="str">
        <f>IF(Table1[[#This Row],[Column1]]="","",VLOOKUP(A2780,COPOMs!B:H,7)+prêmio_de_risco)</f>
        <v/>
      </c>
      <c r="I2780" s="3" t="str">
        <f>IF(Table1[[#This Row],[Tesouro Selic: Cenário 2]]="","",(H2780+1)^(1/252))</f>
        <v/>
      </c>
      <c r="J2780" s="2" t="str">
        <f>IF(Table1[[#This Row],[Column6]]="","",(1+J2779)*(I2780)-1)</f>
        <v/>
      </c>
      <c r="K2780" s="1" t="str">
        <f>IF(Table1[[#This Row],[Column1]]="","",VLOOKUP(A2780,COPOMs!B:K,10)+prêmio_de_risco)</f>
        <v/>
      </c>
      <c r="L2780" s="3" t="str">
        <f>IF(Table1[[#This Row],[Tesouro Selic: Cenário 3]]="","",(K2780+1)^(1/252))</f>
        <v/>
      </c>
      <c r="M2780" s="2" t="str">
        <f>IF(Table1[[#This Row],[Column8]]="","",(1+M2779)*(L2780)-1)</f>
        <v/>
      </c>
    </row>
    <row r="2781" spans="1:13" x14ac:dyDescent="0.25">
      <c r="A2781" s="15" t="str">
        <f t="shared" si="86"/>
        <v/>
      </c>
      <c r="B2781" s="25" t="str">
        <f t="shared" si="87"/>
        <v/>
      </c>
      <c r="C2781" s="3" t="str">
        <f>IF(Table1[[#This Row],[Tesouro Prefixado]]="","",(B2781+1)^(1/252))</f>
        <v/>
      </c>
      <c r="D2781" s="2" t="str">
        <f>IF(Table1[[#This Row],[Column2]]="","",(1+D2780)*(C2781)-1)</f>
        <v/>
      </c>
      <c r="E2781" s="1" t="str">
        <f>IF(Table1[[#This Row],[Column1]]="","",VLOOKUP(A2781,COPOMs!B:E,4)+prêmio_de_risco)</f>
        <v/>
      </c>
      <c r="F2781" s="3" t="str">
        <f>IF(Table1[[#This Row],[Tesouro Selic: Cenário 1]]="","",(E2781+1)^(1/252))</f>
        <v/>
      </c>
      <c r="G2781" s="2" t="str">
        <f>IF(Table1[[#This Row],[Column4]]="","",(1+G2780)*(F2781)-1)</f>
        <v/>
      </c>
      <c r="H2781" s="1" t="str">
        <f>IF(Table1[[#This Row],[Column1]]="","",VLOOKUP(A2781,COPOMs!B:H,7)+prêmio_de_risco)</f>
        <v/>
      </c>
      <c r="I2781" s="3" t="str">
        <f>IF(Table1[[#This Row],[Tesouro Selic: Cenário 2]]="","",(H2781+1)^(1/252))</f>
        <v/>
      </c>
      <c r="J2781" s="2" t="str">
        <f>IF(Table1[[#This Row],[Column6]]="","",(1+J2780)*(I2781)-1)</f>
        <v/>
      </c>
      <c r="K2781" s="1" t="str">
        <f>IF(Table1[[#This Row],[Column1]]="","",VLOOKUP(A2781,COPOMs!B:K,10)+prêmio_de_risco)</f>
        <v/>
      </c>
      <c r="L2781" s="3" t="str">
        <f>IF(Table1[[#This Row],[Tesouro Selic: Cenário 3]]="","",(K2781+1)^(1/252))</f>
        <v/>
      </c>
      <c r="M2781" s="2" t="str">
        <f>IF(Table1[[#This Row],[Column8]]="","",(1+M2780)*(L2781)-1)</f>
        <v/>
      </c>
    </row>
    <row r="2782" spans="1:13" x14ac:dyDescent="0.25">
      <c r="A2782" s="15" t="str">
        <f t="shared" si="86"/>
        <v/>
      </c>
      <c r="B2782" s="25" t="str">
        <f t="shared" si="87"/>
        <v/>
      </c>
      <c r="C2782" s="3" t="str">
        <f>IF(Table1[[#This Row],[Tesouro Prefixado]]="","",(B2782+1)^(1/252))</f>
        <v/>
      </c>
      <c r="D2782" s="2" t="str">
        <f>IF(Table1[[#This Row],[Column2]]="","",(1+D2781)*(C2782)-1)</f>
        <v/>
      </c>
      <c r="E2782" s="1" t="str">
        <f>IF(Table1[[#This Row],[Column1]]="","",VLOOKUP(A2782,COPOMs!B:E,4)+prêmio_de_risco)</f>
        <v/>
      </c>
      <c r="F2782" s="3" t="str">
        <f>IF(Table1[[#This Row],[Tesouro Selic: Cenário 1]]="","",(E2782+1)^(1/252))</f>
        <v/>
      </c>
      <c r="G2782" s="2" t="str">
        <f>IF(Table1[[#This Row],[Column4]]="","",(1+G2781)*(F2782)-1)</f>
        <v/>
      </c>
      <c r="H2782" s="1" t="str">
        <f>IF(Table1[[#This Row],[Column1]]="","",VLOOKUP(A2782,COPOMs!B:H,7)+prêmio_de_risco)</f>
        <v/>
      </c>
      <c r="I2782" s="3" t="str">
        <f>IF(Table1[[#This Row],[Tesouro Selic: Cenário 2]]="","",(H2782+1)^(1/252))</f>
        <v/>
      </c>
      <c r="J2782" s="2" t="str">
        <f>IF(Table1[[#This Row],[Column6]]="","",(1+J2781)*(I2782)-1)</f>
        <v/>
      </c>
      <c r="K2782" s="1" t="str">
        <f>IF(Table1[[#This Row],[Column1]]="","",VLOOKUP(A2782,COPOMs!B:K,10)+prêmio_de_risco)</f>
        <v/>
      </c>
      <c r="L2782" s="3" t="str">
        <f>IF(Table1[[#This Row],[Tesouro Selic: Cenário 3]]="","",(K2782+1)^(1/252))</f>
        <v/>
      </c>
      <c r="M2782" s="2" t="str">
        <f>IF(Table1[[#This Row],[Column8]]="","",(1+M2781)*(L2782)-1)</f>
        <v/>
      </c>
    </row>
    <row r="2783" spans="1:13" x14ac:dyDescent="0.25">
      <c r="A2783" s="15" t="str">
        <f t="shared" si="86"/>
        <v/>
      </c>
      <c r="B2783" s="25" t="str">
        <f t="shared" si="87"/>
        <v/>
      </c>
      <c r="C2783" s="3" t="str">
        <f>IF(Table1[[#This Row],[Tesouro Prefixado]]="","",(B2783+1)^(1/252))</f>
        <v/>
      </c>
      <c r="D2783" s="2" t="str">
        <f>IF(Table1[[#This Row],[Column2]]="","",(1+D2782)*(C2783)-1)</f>
        <v/>
      </c>
      <c r="E2783" s="1" t="str">
        <f>IF(Table1[[#This Row],[Column1]]="","",VLOOKUP(A2783,COPOMs!B:E,4)+prêmio_de_risco)</f>
        <v/>
      </c>
      <c r="F2783" s="3" t="str">
        <f>IF(Table1[[#This Row],[Tesouro Selic: Cenário 1]]="","",(E2783+1)^(1/252))</f>
        <v/>
      </c>
      <c r="G2783" s="2" t="str">
        <f>IF(Table1[[#This Row],[Column4]]="","",(1+G2782)*(F2783)-1)</f>
        <v/>
      </c>
      <c r="H2783" s="1" t="str">
        <f>IF(Table1[[#This Row],[Column1]]="","",VLOOKUP(A2783,COPOMs!B:H,7)+prêmio_de_risco)</f>
        <v/>
      </c>
      <c r="I2783" s="3" t="str">
        <f>IF(Table1[[#This Row],[Tesouro Selic: Cenário 2]]="","",(H2783+1)^(1/252))</f>
        <v/>
      </c>
      <c r="J2783" s="2" t="str">
        <f>IF(Table1[[#This Row],[Column6]]="","",(1+J2782)*(I2783)-1)</f>
        <v/>
      </c>
      <c r="K2783" s="1" t="str">
        <f>IF(Table1[[#This Row],[Column1]]="","",VLOOKUP(A2783,COPOMs!B:K,10)+prêmio_de_risco)</f>
        <v/>
      </c>
      <c r="L2783" s="3" t="str">
        <f>IF(Table1[[#This Row],[Tesouro Selic: Cenário 3]]="","",(K2783+1)^(1/252))</f>
        <v/>
      </c>
      <c r="M2783" s="2" t="str">
        <f>IF(Table1[[#This Row],[Column8]]="","",(1+M2782)*(L2783)-1)</f>
        <v/>
      </c>
    </row>
    <row r="2784" spans="1:13" x14ac:dyDescent="0.25">
      <c r="A2784" s="15" t="str">
        <f t="shared" si="86"/>
        <v/>
      </c>
      <c r="B2784" s="25" t="str">
        <f t="shared" si="87"/>
        <v/>
      </c>
      <c r="C2784" s="3" t="str">
        <f>IF(Table1[[#This Row],[Tesouro Prefixado]]="","",(B2784+1)^(1/252))</f>
        <v/>
      </c>
      <c r="D2784" s="2" t="str">
        <f>IF(Table1[[#This Row],[Column2]]="","",(1+D2783)*(C2784)-1)</f>
        <v/>
      </c>
      <c r="E2784" s="1" t="str">
        <f>IF(Table1[[#This Row],[Column1]]="","",VLOOKUP(A2784,COPOMs!B:E,4)+prêmio_de_risco)</f>
        <v/>
      </c>
      <c r="F2784" s="3" t="str">
        <f>IF(Table1[[#This Row],[Tesouro Selic: Cenário 1]]="","",(E2784+1)^(1/252))</f>
        <v/>
      </c>
      <c r="G2784" s="2" t="str">
        <f>IF(Table1[[#This Row],[Column4]]="","",(1+G2783)*(F2784)-1)</f>
        <v/>
      </c>
      <c r="H2784" s="1" t="str">
        <f>IF(Table1[[#This Row],[Column1]]="","",VLOOKUP(A2784,COPOMs!B:H,7)+prêmio_de_risco)</f>
        <v/>
      </c>
      <c r="I2784" s="3" t="str">
        <f>IF(Table1[[#This Row],[Tesouro Selic: Cenário 2]]="","",(H2784+1)^(1/252))</f>
        <v/>
      </c>
      <c r="J2784" s="2" t="str">
        <f>IF(Table1[[#This Row],[Column6]]="","",(1+J2783)*(I2784)-1)</f>
        <v/>
      </c>
      <c r="K2784" s="1" t="str">
        <f>IF(Table1[[#This Row],[Column1]]="","",VLOOKUP(A2784,COPOMs!B:K,10)+prêmio_de_risco)</f>
        <v/>
      </c>
      <c r="L2784" s="3" t="str">
        <f>IF(Table1[[#This Row],[Tesouro Selic: Cenário 3]]="","",(K2784+1)^(1/252))</f>
        <v/>
      </c>
      <c r="M2784" s="2" t="str">
        <f>IF(Table1[[#This Row],[Column8]]="","",(1+M2783)*(L2784)-1)</f>
        <v/>
      </c>
    </row>
    <row r="2785" spans="1:13" x14ac:dyDescent="0.25">
      <c r="A2785" s="15" t="str">
        <f t="shared" si="86"/>
        <v/>
      </c>
      <c r="B2785" s="25" t="str">
        <f t="shared" si="87"/>
        <v/>
      </c>
      <c r="C2785" s="3" t="str">
        <f>IF(Table1[[#This Row],[Tesouro Prefixado]]="","",(B2785+1)^(1/252))</f>
        <v/>
      </c>
      <c r="D2785" s="2" t="str">
        <f>IF(Table1[[#This Row],[Column2]]="","",(1+D2784)*(C2785)-1)</f>
        <v/>
      </c>
      <c r="E2785" s="1" t="str">
        <f>IF(Table1[[#This Row],[Column1]]="","",VLOOKUP(A2785,COPOMs!B:E,4)+prêmio_de_risco)</f>
        <v/>
      </c>
      <c r="F2785" s="3" t="str">
        <f>IF(Table1[[#This Row],[Tesouro Selic: Cenário 1]]="","",(E2785+1)^(1/252))</f>
        <v/>
      </c>
      <c r="G2785" s="2" t="str">
        <f>IF(Table1[[#This Row],[Column4]]="","",(1+G2784)*(F2785)-1)</f>
        <v/>
      </c>
      <c r="H2785" s="1" t="str">
        <f>IF(Table1[[#This Row],[Column1]]="","",VLOOKUP(A2785,COPOMs!B:H,7)+prêmio_de_risco)</f>
        <v/>
      </c>
      <c r="I2785" s="3" t="str">
        <f>IF(Table1[[#This Row],[Tesouro Selic: Cenário 2]]="","",(H2785+1)^(1/252))</f>
        <v/>
      </c>
      <c r="J2785" s="2" t="str">
        <f>IF(Table1[[#This Row],[Column6]]="","",(1+J2784)*(I2785)-1)</f>
        <v/>
      </c>
      <c r="K2785" s="1" t="str">
        <f>IF(Table1[[#This Row],[Column1]]="","",VLOOKUP(A2785,COPOMs!B:K,10)+prêmio_de_risco)</f>
        <v/>
      </c>
      <c r="L2785" s="3" t="str">
        <f>IF(Table1[[#This Row],[Tesouro Selic: Cenário 3]]="","",(K2785+1)^(1/252))</f>
        <v/>
      </c>
      <c r="M2785" s="2" t="str">
        <f>IF(Table1[[#This Row],[Column8]]="","",(1+M2784)*(L2785)-1)</f>
        <v/>
      </c>
    </row>
    <row r="2786" spans="1:13" x14ac:dyDescent="0.25">
      <c r="A2786" s="15" t="str">
        <f t="shared" si="86"/>
        <v/>
      </c>
      <c r="B2786" s="25" t="str">
        <f t="shared" si="87"/>
        <v/>
      </c>
      <c r="C2786" s="3" t="str">
        <f>IF(Table1[[#This Row],[Tesouro Prefixado]]="","",(B2786+1)^(1/252))</f>
        <v/>
      </c>
      <c r="D2786" s="2" t="str">
        <f>IF(Table1[[#This Row],[Column2]]="","",(1+D2785)*(C2786)-1)</f>
        <v/>
      </c>
      <c r="E2786" s="1" t="str">
        <f>IF(Table1[[#This Row],[Column1]]="","",VLOOKUP(A2786,COPOMs!B:E,4)+prêmio_de_risco)</f>
        <v/>
      </c>
      <c r="F2786" s="3" t="str">
        <f>IF(Table1[[#This Row],[Tesouro Selic: Cenário 1]]="","",(E2786+1)^(1/252))</f>
        <v/>
      </c>
      <c r="G2786" s="2" t="str">
        <f>IF(Table1[[#This Row],[Column4]]="","",(1+G2785)*(F2786)-1)</f>
        <v/>
      </c>
      <c r="H2786" s="1" t="str">
        <f>IF(Table1[[#This Row],[Column1]]="","",VLOOKUP(A2786,COPOMs!B:H,7)+prêmio_de_risco)</f>
        <v/>
      </c>
      <c r="I2786" s="3" t="str">
        <f>IF(Table1[[#This Row],[Tesouro Selic: Cenário 2]]="","",(H2786+1)^(1/252))</f>
        <v/>
      </c>
      <c r="J2786" s="2" t="str">
        <f>IF(Table1[[#This Row],[Column6]]="","",(1+J2785)*(I2786)-1)</f>
        <v/>
      </c>
      <c r="K2786" s="1" t="str">
        <f>IF(Table1[[#This Row],[Column1]]="","",VLOOKUP(A2786,COPOMs!B:K,10)+prêmio_de_risco)</f>
        <v/>
      </c>
      <c r="L2786" s="3" t="str">
        <f>IF(Table1[[#This Row],[Tesouro Selic: Cenário 3]]="","",(K2786+1)^(1/252))</f>
        <v/>
      </c>
      <c r="M2786" s="2" t="str">
        <f>IF(Table1[[#This Row],[Column8]]="","",(1+M2785)*(L2786)-1)</f>
        <v/>
      </c>
    </row>
    <row r="2787" spans="1:13" x14ac:dyDescent="0.25">
      <c r="A2787" s="15" t="str">
        <f t="shared" si="86"/>
        <v/>
      </c>
      <c r="B2787" s="25" t="str">
        <f t="shared" si="87"/>
        <v/>
      </c>
      <c r="C2787" s="3" t="str">
        <f>IF(Table1[[#This Row],[Tesouro Prefixado]]="","",(B2787+1)^(1/252))</f>
        <v/>
      </c>
      <c r="D2787" s="2" t="str">
        <f>IF(Table1[[#This Row],[Column2]]="","",(1+D2786)*(C2787)-1)</f>
        <v/>
      </c>
      <c r="E2787" s="1" t="str">
        <f>IF(Table1[[#This Row],[Column1]]="","",VLOOKUP(A2787,COPOMs!B:E,4)+prêmio_de_risco)</f>
        <v/>
      </c>
      <c r="F2787" s="3" t="str">
        <f>IF(Table1[[#This Row],[Tesouro Selic: Cenário 1]]="","",(E2787+1)^(1/252))</f>
        <v/>
      </c>
      <c r="G2787" s="2" t="str">
        <f>IF(Table1[[#This Row],[Column4]]="","",(1+G2786)*(F2787)-1)</f>
        <v/>
      </c>
      <c r="H2787" s="1" t="str">
        <f>IF(Table1[[#This Row],[Column1]]="","",VLOOKUP(A2787,COPOMs!B:H,7)+prêmio_de_risco)</f>
        <v/>
      </c>
      <c r="I2787" s="3" t="str">
        <f>IF(Table1[[#This Row],[Tesouro Selic: Cenário 2]]="","",(H2787+1)^(1/252))</f>
        <v/>
      </c>
      <c r="J2787" s="2" t="str">
        <f>IF(Table1[[#This Row],[Column6]]="","",(1+J2786)*(I2787)-1)</f>
        <v/>
      </c>
      <c r="K2787" s="1" t="str">
        <f>IF(Table1[[#This Row],[Column1]]="","",VLOOKUP(A2787,COPOMs!B:K,10)+prêmio_de_risco)</f>
        <v/>
      </c>
      <c r="L2787" s="3" t="str">
        <f>IF(Table1[[#This Row],[Tesouro Selic: Cenário 3]]="","",(K2787+1)^(1/252))</f>
        <v/>
      </c>
      <c r="M2787" s="2" t="str">
        <f>IF(Table1[[#This Row],[Column8]]="","",(1+M2786)*(L2787)-1)</f>
        <v/>
      </c>
    </row>
    <row r="2788" spans="1:13" x14ac:dyDescent="0.25">
      <c r="A2788" s="15" t="str">
        <f t="shared" si="86"/>
        <v/>
      </c>
      <c r="B2788" s="25" t="str">
        <f t="shared" si="87"/>
        <v/>
      </c>
      <c r="C2788" s="3" t="str">
        <f>IF(Table1[[#This Row],[Tesouro Prefixado]]="","",(B2788+1)^(1/252))</f>
        <v/>
      </c>
      <c r="D2788" s="2" t="str">
        <f>IF(Table1[[#This Row],[Column2]]="","",(1+D2787)*(C2788)-1)</f>
        <v/>
      </c>
      <c r="E2788" s="1" t="str">
        <f>IF(Table1[[#This Row],[Column1]]="","",VLOOKUP(A2788,COPOMs!B:E,4)+prêmio_de_risco)</f>
        <v/>
      </c>
      <c r="F2788" s="3" t="str">
        <f>IF(Table1[[#This Row],[Tesouro Selic: Cenário 1]]="","",(E2788+1)^(1/252))</f>
        <v/>
      </c>
      <c r="G2788" s="2" t="str">
        <f>IF(Table1[[#This Row],[Column4]]="","",(1+G2787)*(F2788)-1)</f>
        <v/>
      </c>
      <c r="H2788" s="1" t="str">
        <f>IF(Table1[[#This Row],[Column1]]="","",VLOOKUP(A2788,COPOMs!B:H,7)+prêmio_de_risco)</f>
        <v/>
      </c>
      <c r="I2788" s="3" t="str">
        <f>IF(Table1[[#This Row],[Tesouro Selic: Cenário 2]]="","",(H2788+1)^(1/252))</f>
        <v/>
      </c>
      <c r="J2788" s="2" t="str">
        <f>IF(Table1[[#This Row],[Column6]]="","",(1+J2787)*(I2788)-1)</f>
        <v/>
      </c>
      <c r="K2788" s="1" t="str">
        <f>IF(Table1[[#This Row],[Column1]]="","",VLOOKUP(A2788,COPOMs!B:K,10)+prêmio_de_risco)</f>
        <v/>
      </c>
      <c r="L2788" s="3" t="str">
        <f>IF(Table1[[#This Row],[Tesouro Selic: Cenário 3]]="","",(K2788+1)^(1/252))</f>
        <v/>
      </c>
      <c r="M2788" s="2" t="str">
        <f>IF(Table1[[#This Row],[Column8]]="","",(1+M2787)*(L2788)-1)</f>
        <v/>
      </c>
    </row>
    <row r="2789" spans="1:13" x14ac:dyDescent="0.25">
      <c r="A2789" s="15" t="str">
        <f t="shared" si="86"/>
        <v/>
      </c>
      <c r="B2789" s="25" t="str">
        <f t="shared" si="87"/>
        <v/>
      </c>
      <c r="C2789" s="3" t="str">
        <f>IF(Table1[[#This Row],[Tesouro Prefixado]]="","",(B2789+1)^(1/252))</f>
        <v/>
      </c>
      <c r="D2789" s="2" t="str">
        <f>IF(Table1[[#This Row],[Column2]]="","",(1+D2788)*(C2789)-1)</f>
        <v/>
      </c>
      <c r="E2789" s="1" t="str">
        <f>IF(Table1[[#This Row],[Column1]]="","",VLOOKUP(A2789,COPOMs!B:E,4)+prêmio_de_risco)</f>
        <v/>
      </c>
      <c r="F2789" s="3" t="str">
        <f>IF(Table1[[#This Row],[Tesouro Selic: Cenário 1]]="","",(E2789+1)^(1/252))</f>
        <v/>
      </c>
      <c r="G2789" s="2" t="str">
        <f>IF(Table1[[#This Row],[Column4]]="","",(1+G2788)*(F2789)-1)</f>
        <v/>
      </c>
      <c r="H2789" s="1" t="str">
        <f>IF(Table1[[#This Row],[Column1]]="","",VLOOKUP(A2789,COPOMs!B:H,7)+prêmio_de_risco)</f>
        <v/>
      </c>
      <c r="I2789" s="3" t="str">
        <f>IF(Table1[[#This Row],[Tesouro Selic: Cenário 2]]="","",(H2789+1)^(1/252))</f>
        <v/>
      </c>
      <c r="J2789" s="2" t="str">
        <f>IF(Table1[[#This Row],[Column6]]="","",(1+J2788)*(I2789)-1)</f>
        <v/>
      </c>
      <c r="K2789" s="1" t="str">
        <f>IF(Table1[[#This Row],[Column1]]="","",VLOOKUP(A2789,COPOMs!B:K,10)+prêmio_de_risco)</f>
        <v/>
      </c>
      <c r="L2789" s="3" t="str">
        <f>IF(Table1[[#This Row],[Tesouro Selic: Cenário 3]]="","",(K2789+1)^(1/252))</f>
        <v/>
      </c>
      <c r="M2789" s="2" t="str">
        <f>IF(Table1[[#This Row],[Column8]]="","",(1+M2788)*(L2789)-1)</f>
        <v/>
      </c>
    </row>
    <row r="2790" spans="1:13" x14ac:dyDescent="0.25">
      <c r="A2790" s="15" t="str">
        <f t="shared" si="86"/>
        <v/>
      </c>
      <c r="B2790" s="25" t="str">
        <f t="shared" si="87"/>
        <v/>
      </c>
      <c r="C2790" s="3" t="str">
        <f>IF(Table1[[#This Row],[Tesouro Prefixado]]="","",(B2790+1)^(1/252))</f>
        <v/>
      </c>
      <c r="D2790" s="2" t="str">
        <f>IF(Table1[[#This Row],[Column2]]="","",(1+D2789)*(C2790)-1)</f>
        <v/>
      </c>
      <c r="E2790" s="1" t="str">
        <f>IF(Table1[[#This Row],[Column1]]="","",VLOOKUP(A2790,COPOMs!B:E,4)+prêmio_de_risco)</f>
        <v/>
      </c>
      <c r="F2790" s="3" t="str">
        <f>IF(Table1[[#This Row],[Tesouro Selic: Cenário 1]]="","",(E2790+1)^(1/252))</f>
        <v/>
      </c>
      <c r="G2790" s="2" t="str">
        <f>IF(Table1[[#This Row],[Column4]]="","",(1+G2789)*(F2790)-1)</f>
        <v/>
      </c>
      <c r="H2790" s="1" t="str">
        <f>IF(Table1[[#This Row],[Column1]]="","",VLOOKUP(A2790,COPOMs!B:H,7)+prêmio_de_risco)</f>
        <v/>
      </c>
      <c r="I2790" s="3" t="str">
        <f>IF(Table1[[#This Row],[Tesouro Selic: Cenário 2]]="","",(H2790+1)^(1/252))</f>
        <v/>
      </c>
      <c r="J2790" s="2" t="str">
        <f>IF(Table1[[#This Row],[Column6]]="","",(1+J2789)*(I2790)-1)</f>
        <v/>
      </c>
      <c r="K2790" s="1" t="str">
        <f>IF(Table1[[#This Row],[Column1]]="","",VLOOKUP(A2790,COPOMs!B:K,10)+prêmio_de_risco)</f>
        <v/>
      </c>
      <c r="L2790" s="3" t="str">
        <f>IF(Table1[[#This Row],[Tesouro Selic: Cenário 3]]="","",(K2790+1)^(1/252))</f>
        <v/>
      </c>
      <c r="M2790" s="2" t="str">
        <f>IF(Table1[[#This Row],[Column8]]="","",(1+M2789)*(L2790)-1)</f>
        <v/>
      </c>
    </row>
    <row r="2791" spans="1:13" x14ac:dyDescent="0.25">
      <c r="A2791" s="15" t="str">
        <f t="shared" si="86"/>
        <v/>
      </c>
      <c r="B2791" s="25" t="str">
        <f t="shared" si="87"/>
        <v/>
      </c>
      <c r="C2791" s="3" t="str">
        <f>IF(Table1[[#This Row],[Tesouro Prefixado]]="","",(B2791+1)^(1/252))</f>
        <v/>
      </c>
      <c r="D2791" s="2" t="str">
        <f>IF(Table1[[#This Row],[Column2]]="","",(1+D2790)*(C2791)-1)</f>
        <v/>
      </c>
      <c r="E2791" s="1" t="str">
        <f>IF(Table1[[#This Row],[Column1]]="","",VLOOKUP(A2791,COPOMs!B:E,4)+prêmio_de_risco)</f>
        <v/>
      </c>
      <c r="F2791" s="3" t="str">
        <f>IF(Table1[[#This Row],[Tesouro Selic: Cenário 1]]="","",(E2791+1)^(1/252))</f>
        <v/>
      </c>
      <c r="G2791" s="2" t="str">
        <f>IF(Table1[[#This Row],[Column4]]="","",(1+G2790)*(F2791)-1)</f>
        <v/>
      </c>
      <c r="H2791" s="1" t="str">
        <f>IF(Table1[[#This Row],[Column1]]="","",VLOOKUP(A2791,COPOMs!B:H,7)+prêmio_de_risco)</f>
        <v/>
      </c>
      <c r="I2791" s="3" t="str">
        <f>IF(Table1[[#This Row],[Tesouro Selic: Cenário 2]]="","",(H2791+1)^(1/252))</f>
        <v/>
      </c>
      <c r="J2791" s="2" t="str">
        <f>IF(Table1[[#This Row],[Column6]]="","",(1+J2790)*(I2791)-1)</f>
        <v/>
      </c>
      <c r="K2791" s="1" t="str">
        <f>IF(Table1[[#This Row],[Column1]]="","",VLOOKUP(A2791,COPOMs!B:K,10)+prêmio_de_risco)</f>
        <v/>
      </c>
      <c r="L2791" s="3" t="str">
        <f>IF(Table1[[#This Row],[Tesouro Selic: Cenário 3]]="","",(K2791+1)^(1/252))</f>
        <v/>
      </c>
      <c r="M2791" s="2" t="str">
        <f>IF(Table1[[#This Row],[Column8]]="","",(1+M2790)*(L2791)-1)</f>
        <v/>
      </c>
    </row>
    <row r="2792" spans="1:13" x14ac:dyDescent="0.25">
      <c r="A2792" s="15" t="str">
        <f t="shared" si="86"/>
        <v/>
      </c>
      <c r="B2792" s="25" t="str">
        <f t="shared" si="87"/>
        <v/>
      </c>
      <c r="C2792" s="3" t="str">
        <f>IF(Table1[[#This Row],[Tesouro Prefixado]]="","",(B2792+1)^(1/252))</f>
        <v/>
      </c>
      <c r="D2792" s="2" t="str">
        <f>IF(Table1[[#This Row],[Column2]]="","",(1+D2791)*(C2792)-1)</f>
        <v/>
      </c>
      <c r="E2792" s="1" t="str">
        <f>IF(Table1[[#This Row],[Column1]]="","",VLOOKUP(A2792,COPOMs!B:E,4)+prêmio_de_risco)</f>
        <v/>
      </c>
      <c r="F2792" s="3" t="str">
        <f>IF(Table1[[#This Row],[Tesouro Selic: Cenário 1]]="","",(E2792+1)^(1/252))</f>
        <v/>
      </c>
      <c r="G2792" s="2" t="str">
        <f>IF(Table1[[#This Row],[Column4]]="","",(1+G2791)*(F2792)-1)</f>
        <v/>
      </c>
      <c r="H2792" s="1" t="str">
        <f>IF(Table1[[#This Row],[Column1]]="","",VLOOKUP(A2792,COPOMs!B:H,7)+prêmio_de_risco)</f>
        <v/>
      </c>
      <c r="I2792" s="3" t="str">
        <f>IF(Table1[[#This Row],[Tesouro Selic: Cenário 2]]="","",(H2792+1)^(1/252))</f>
        <v/>
      </c>
      <c r="J2792" s="2" t="str">
        <f>IF(Table1[[#This Row],[Column6]]="","",(1+J2791)*(I2792)-1)</f>
        <v/>
      </c>
      <c r="K2792" s="1" t="str">
        <f>IF(Table1[[#This Row],[Column1]]="","",VLOOKUP(A2792,COPOMs!B:K,10)+prêmio_de_risco)</f>
        <v/>
      </c>
      <c r="L2792" s="3" t="str">
        <f>IF(Table1[[#This Row],[Tesouro Selic: Cenário 3]]="","",(K2792+1)^(1/252))</f>
        <v/>
      </c>
      <c r="M2792" s="2" t="str">
        <f>IF(Table1[[#This Row],[Column8]]="","",(1+M2791)*(L2792)-1)</f>
        <v/>
      </c>
    </row>
    <row r="2793" spans="1:13" x14ac:dyDescent="0.25">
      <c r="A2793" s="15" t="str">
        <f t="shared" si="86"/>
        <v/>
      </c>
      <c r="B2793" s="25" t="str">
        <f t="shared" si="87"/>
        <v/>
      </c>
      <c r="C2793" s="3" t="str">
        <f>IF(Table1[[#This Row],[Tesouro Prefixado]]="","",(B2793+1)^(1/252))</f>
        <v/>
      </c>
      <c r="D2793" s="2" t="str">
        <f>IF(Table1[[#This Row],[Column2]]="","",(1+D2792)*(C2793)-1)</f>
        <v/>
      </c>
      <c r="E2793" s="1" t="str">
        <f>IF(Table1[[#This Row],[Column1]]="","",VLOOKUP(A2793,COPOMs!B:E,4)+prêmio_de_risco)</f>
        <v/>
      </c>
      <c r="F2793" s="3" t="str">
        <f>IF(Table1[[#This Row],[Tesouro Selic: Cenário 1]]="","",(E2793+1)^(1/252))</f>
        <v/>
      </c>
      <c r="G2793" s="2" t="str">
        <f>IF(Table1[[#This Row],[Column4]]="","",(1+G2792)*(F2793)-1)</f>
        <v/>
      </c>
      <c r="H2793" s="1" t="str">
        <f>IF(Table1[[#This Row],[Column1]]="","",VLOOKUP(A2793,COPOMs!B:H,7)+prêmio_de_risco)</f>
        <v/>
      </c>
      <c r="I2793" s="3" t="str">
        <f>IF(Table1[[#This Row],[Tesouro Selic: Cenário 2]]="","",(H2793+1)^(1/252))</f>
        <v/>
      </c>
      <c r="J2793" s="2" t="str">
        <f>IF(Table1[[#This Row],[Column6]]="","",(1+J2792)*(I2793)-1)</f>
        <v/>
      </c>
      <c r="K2793" s="1" t="str">
        <f>IF(Table1[[#This Row],[Column1]]="","",VLOOKUP(A2793,COPOMs!B:K,10)+prêmio_de_risco)</f>
        <v/>
      </c>
      <c r="L2793" s="3" t="str">
        <f>IF(Table1[[#This Row],[Tesouro Selic: Cenário 3]]="","",(K2793+1)^(1/252))</f>
        <v/>
      </c>
      <c r="M2793" s="2" t="str">
        <f>IF(Table1[[#This Row],[Column8]]="","",(1+M2792)*(L2793)-1)</f>
        <v/>
      </c>
    </row>
    <row r="2794" spans="1:13" x14ac:dyDescent="0.25">
      <c r="A2794" s="15" t="str">
        <f t="shared" si="86"/>
        <v/>
      </c>
      <c r="B2794" s="25" t="str">
        <f t="shared" si="87"/>
        <v/>
      </c>
      <c r="C2794" s="3" t="str">
        <f>IF(Table1[[#This Row],[Tesouro Prefixado]]="","",(B2794+1)^(1/252))</f>
        <v/>
      </c>
      <c r="D2794" s="2" t="str">
        <f>IF(Table1[[#This Row],[Column2]]="","",(1+D2793)*(C2794)-1)</f>
        <v/>
      </c>
      <c r="E2794" s="1" t="str">
        <f>IF(Table1[[#This Row],[Column1]]="","",VLOOKUP(A2794,COPOMs!B:E,4)+prêmio_de_risco)</f>
        <v/>
      </c>
      <c r="F2794" s="3" t="str">
        <f>IF(Table1[[#This Row],[Tesouro Selic: Cenário 1]]="","",(E2794+1)^(1/252))</f>
        <v/>
      </c>
      <c r="G2794" s="2" t="str">
        <f>IF(Table1[[#This Row],[Column4]]="","",(1+G2793)*(F2794)-1)</f>
        <v/>
      </c>
      <c r="H2794" s="1" t="str">
        <f>IF(Table1[[#This Row],[Column1]]="","",VLOOKUP(A2794,COPOMs!B:H,7)+prêmio_de_risco)</f>
        <v/>
      </c>
      <c r="I2794" s="3" t="str">
        <f>IF(Table1[[#This Row],[Tesouro Selic: Cenário 2]]="","",(H2794+1)^(1/252))</f>
        <v/>
      </c>
      <c r="J2794" s="2" t="str">
        <f>IF(Table1[[#This Row],[Column6]]="","",(1+J2793)*(I2794)-1)</f>
        <v/>
      </c>
      <c r="K2794" s="1" t="str">
        <f>IF(Table1[[#This Row],[Column1]]="","",VLOOKUP(A2794,COPOMs!B:K,10)+prêmio_de_risco)</f>
        <v/>
      </c>
      <c r="L2794" s="3" t="str">
        <f>IF(Table1[[#This Row],[Tesouro Selic: Cenário 3]]="","",(K2794+1)^(1/252))</f>
        <v/>
      </c>
      <c r="M2794" s="2" t="str">
        <f>IF(Table1[[#This Row],[Column8]]="","",(1+M2793)*(L2794)-1)</f>
        <v/>
      </c>
    </row>
    <row r="2795" spans="1:13" x14ac:dyDescent="0.25">
      <c r="A2795" s="15" t="str">
        <f t="shared" si="86"/>
        <v/>
      </c>
      <c r="B2795" s="25" t="str">
        <f t="shared" si="87"/>
        <v/>
      </c>
      <c r="C2795" s="3" t="str">
        <f>IF(Table1[[#This Row],[Tesouro Prefixado]]="","",(B2795+1)^(1/252))</f>
        <v/>
      </c>
      <c r="D2795" s="2" t="str">
        <f>IF(Table1[[#This Row],[Column2]]="","",(1+D2794)*(C2795)-1)</f>
        <v/>
      </c>
      <c r="E2795" s="1" t="str">
        <f>IF(Table1[[#This Row],[Column1]]="","",VLOOKUP(A2795,COPOMs!B:E,4)+prêmio_de_risco)</f>
        <v/>
      </c>
      <c r="F2795" s="3" t="str">
        <f>IF(Table1[[#This Row],[Tesouro Selic: Cenário 1]]="","",(E2795+1)^(1/252))</f>
        <v/>
      </c>
      <c r="G2795" s="2" t="str">
        <f>IF(Table1[[#This Row],[Column4]]="","",(1+G2794)*(F2795)-1)</f>
        <v/>
      </c>
      <c r="H2795" s="1" t="str">
        <f>IF(Table1[[#This Row],[Column1]]="","",VLOOKUP(A2795,COPOMs!B:H,7)+prêmio_de_risco)</f>
        <v/>
      </c>
      <c r="I2795" s="3" t="str">
        <f>IF(Table1[[#This Row],[Tesouro Selic: Cenário 2]]="","",(H2795+1)^(1/252))</f>
        <v/>
      </c>
      <c r="J2795" s="2" t="str">
        <f>IF(Table1[[#This Row],[Column6]]="","",(1+J2794)*(I2795)-1)</f>
        <v/>
      </c>
      <c r="K2795" s="1" t="str">
        <f>IF(Table1[[#This Row],[Column1]]="","",VLOOKUP(A2795,COPOMs!B:K,10)+prêmio_de_risco)</f>
        <v/>
      </c>
      <c r="L2795" s="3" t="str">
        <f>IF(Table1[[#This Row],[Tesouro Selic: Cenário 3]]="","",(K2795+1)^(1/252))</f>
        <v/>
      </c>
      <c r="M2795" s="2" t="str">
        <f>IF(Table1[[#This Row],[Column8]]="","",(1+M2794)*(L2795)-1)</f>
        <v/>
      </c>
    </row>
    <row r="2796" spans="1:13" x14ac:dyDescent="0.25">
      <c r="A2796" s="15" t="str">
        <f t="shared" si="86"/>
        <v/>
      </c>
      <c r="B2796" s="25" t="str">
        <f t="shared" si="87"/>
        <v/>
      </c>
      <c r="C2796" s="3" t="str">
        <f>IF(Table1[[#This Row],[Tesouro Prefixado]]="","",(B2796+1)^(1/252))</f>
        <v/>
      </c>
      <c r="D2796" s="2" t="str">
        <f>IF(Table1[[#This Row],[Column2]]="","",(1+D2795)*(C2796)-1)</f>
        <v/>
      </c>
      <c r="E2796" s="1" t="str">
        <f>IF(Table1[[#This Row],[Column1]]="","",VLOOKUP(A2796,COPOMs!B:E,4)+prêmio_de_risco)</f>
        <v/>
      </c>
      <c r="F2796" s="3" t="str">
        <f>IF(Table1[[#This Row],[Tesouro Selic: Cenário 1]]="","",(E2796+1)^(1/252))</f>
        <v/>
      </c>
      <c r="G2796" s="2" t="str">
        <f>IF(Table1[[#This Row],[Column4]]="","",(1+G2795)*(F2796)-1)</f>
        <v/>
      </c>
      <c r="H2796" s="1" t="str">
        <f>IF(Table1[[#This Row],[Column1]]="","",VLOOKUP(A2796,COPOMs!B:H,7)+prêmio_de_risco)</f>
        <v/>
      </c>
      <c r="I2796" s="3" t="str">
        <f>IF(Table1[[#This Row],[Tesouro Selic: Cenário 2]]="","",(H2796+1)^(1/252))</f>
        <v/>
      </c>
      <c r="J2796" s="2" t="str">
        <f>IF(Table1[[#This Row],[Column6]]="","",(1+J2795)*(I2796)-1)</f>
        <v/>
      </c>
      <c r="K2796" s="1" t="str">
        <f>IF(Table1[[#This Row],[Column1]]="","",VLOOKUP(A2796,COPOMs!B:K,10)+prêmio_de_risco)</f>
        <v/>
      </c>
      <c r="L2796" s="3" t="str">
        <f>IF(Table1[[#This Row],[Tesouro Selic: Cenário 3]]="","",(K2796+1)^(1/252))</f>
        <v/>
      </c>
      <c r="M2796" s="2" t="str">
        <f>IF(Table1[[#This Row],[Column8]]="","",(1+M2795)*(L2796)-1)</f>
        <v/>
      </c>
    </row>
    <row r="2797" spans="1:13" x14ac:dyDescent="0.25">
      <c r="A2797" s="15" t="str">
        <f t="shared" si="86"/>
        <v/>
      </c>
      <c r="B2797" s="25" t="str">
        <f t="shared" si="87"/>
        <v/>
      </c>
      <c r="C2797" s="3" t="str">
        <f>IF(Table1[[#This Row],[Tesouro Prefixado]]="","",(B2797+1)^(1/252))</f>
        <v/>
      </c>
      <c r="D2797" s="2" t="str">
        <f>IF(Table1[[#This Row],[Column2]]="","",(1+D2796)*(C2797)-1)</f>
        <v/>
      </c>
      <c r="E2797" s="1" t="str">
        <f>IF(Table1[[#This Row],[Column1]]="","",VLOOKUP(A2797,COPOMs!B:E,4)+prêmio_de_risco)</f>
        <v/>
      </c>
      <c r="F2797" s="3" t="str">
        <f>IF(Table1[[#This Row],[Tesouro Selic: Cenário 1]]="","",(E2797+1)^(1/252))</f>
        <v/>
      </c>
      <c r="G2797" s="2" t="str">
        <f>IF(Table1[[#This Row],[Column4]]="","",(1+G2796)*(F2797)-1)</f>
        <v/>
      </c>
      <c r="H2797" s="1" t="str">
        <f>IF(Table1[[#This Row],[Column1]]="","",VLOOKUP(A2797,COPOMs!B:H,7)+prêmio_de_risco)</f>
        <v/>
      </c>
      <c r="I2797" s="3" t="str">
        <f>IF(Table1[[#This Row],[Tesouro Selic: Cenário 2]]="","",(H2797+1)^(1/252))</f>
        <v/>
      </c>
      <c r="J2797" s="2" t="str">
        <f>IF(Table1[[#This Row],[Column6]]="","",(1+J2796)*(I2797)-1)</f>
        <v/>
      </c>
      <c r="K2797" s="1" t="str">
        <f>IF(Table1[[#This Row],[Column1]]="","",VLOOKUP(A2797,COPOMs!B:K,10)+prêmio_de_risco)</f>
        <v/>
      </c>
      <c r="L2797" s="3" t="str">
        <f>IF(Table1[[#This Row],[Tesouro Selic: Cenário 3]]="","",(K2797+1)^(1/252))</f>
        <v/>
      </c>
      <c r="M2797" s="2" t="str">
        <f>IF(Table1[[#This Row],[Column8]]="","",(1+M2796)*(L2797)-1)</f>
        <v/>
      </c>
    </row>
    <row r="2798" spans="1:13" x14ac:dyDescent="0.25">
      <c r="A2798" s="15" t="str">
        <f t="shared" si="86"/>
        <v/>
      </c>
      <c r="B2798" s="25" t="str">
        <f t="shared" si="87"/>
        <v/>
      </c>
      <c r="C2798" s="3" t="str">
        <f>IF(Table1[[#This Row],[Tesouro Prefixado]]="","",(B2798+1)^(1/252))</f>
        <v/>
      </c>
      <c r="D2798" s="2" t="str">
        <f>IF(Table1[[#This Row],[Column2]]="","",(1+D2797)*(C2798)-1)</f>
        <v/>
      </c>
      <c r="E2798" s="1" t="str">
        <f>IF(Table1[[#This Row],[Column1]]="","",VLOOKUP(A2798,COPOMs!B:E,4)+prêmio_de_risco)</f>
        <v/>
      </c>
      <c r="F2798" s="3" t="str">
        <f>IF(Table1[[#This Row],[Tesouro Selic: Cenário 1]]="","",(E2798+1)^(1/252))</f>
        <v/>
      </c>
      <c r="G2798" s="2" t="str">
        <f>IF(Table1[[#This Row],[Column4]]="","",(1+G2797)*(F2798)-1)</f>
        <v/>
      </c>
      <c r="H2798" s="1" t="str">
        <f>IF(Table1[[#This Row],[Column1]]="","",VLOOKUP(A2798,COPOMs!B:H,7)+prêmio_de_risco)</f>
        <v/>
      </c>
      <c r="I2798" s="3" t="str">
        <f>IF(Table1[[#This Row],[Tesouro Selic: Cenário 2]]="","",(H2798+1)^(1/252))</f>
        <v/>
      </c>
      <c r="J2798" s="2" t="str">
        <f>IF(Table1[[#This Row],[Column6]]="","",(1+J2797)*(I2798)-1)</f>
        <v/>
      </c>
      <c r="K2798" s="1" t="str">
        <f>IF(Table1[[#This Row],[Column1]]="","",VLOOKUP(A2798,COPOMs!B:K,10)+prêmio_de_risco)</f>
        <v/>
      </c>
      <c r="L2798" s="3" t="str">
        <f>IF(Table1[[#This Row],[Tesouro Selic: Cenário 3]]="","",(K2798+1)^(1/252))</f>
        <v/>
      </c>
      <c r="M2798" s="2" t="str">
        <f>IF(Table1[[#This Row],[Column8]]="","",(1+M2797)*(L2798)-1)</f>
        <v/>
      </c>
    </row>
    <row r="2799" spans="1:13" x14ac:dyDescent="0.25">
      <c r="A2799" s="15" t="str">
        <f t="shared" si="86"/>
        <v/>
      </c>
      <c r="B2799" s="25" t="str">
        <f t="shared" si="87"/>
        <v/>
      </c>
      <c r="C2799" s="3" t="str">
        <f>IF(Table1[[#This Row],[Tesouro Prefixado]]="","",(B2799+1)^(1/252))</f>
        <v/>
      </c>
      <c r="D2799" s="2" t="str">
        <f>IF(Table1[[#This Row],[Column2]]="","",(1+D2798)*(C2799)-1)</f>
        <v/>
      </c>
      <c r="E2799" s="1" t="str">
        <f>IF(Table1[[#This Row],[Column1]]="","",VLOOKUP(A2799,COPOMs!B:E,4)+prêmio_de_risco)</f>
        <v/>
      </c>
      <c r="F2799" s="3" t="str">
        <f>IF(Table1[[#This Row],[Tesouro Selic: Cenário 1]]="","",(E2799+1)^(1/252))</f>
        <v/>
      </c>
      <c r="G2799" s="2" t="str">
        <f>IF(Table1[[#This Row],[Column4]]="","",(1+G2798)*(F2799)-1)</f>
        <v/>
      </c>
      <c r="H2799" s="1" t="str">
        <f>IF(Table1[[#This Row],[Column1]]="","",VLOOKUP(A2799,COPOMs!B:H,7)+prêmio_de_risco)</f>
        <v/>
      </c>
      <c r="I2799" s="3" t="str">
        <f>IF(Table1[[#This Row],[Tesouro Selic: Cenário 2]]="","",(H2799+1)^(1/252))</f>
        <v/>
      </c>
      <c r="J2799" s="2" t="str">
        <f>IF(Table1[[#This Row],[Column6]]="","",(1+J2798)*(I2799)-1)</f>
        <v/>
      </c>
      <c r="K2799" s="1" t="str">
        <f>IF(Table1[[#This Row],[Column1]]="","",VLOOKUP(A2799,COPOMs!B:K,10)+prêmio_de_risco)</f>
        <v/>
      </c>
      <c r="L2799" s="3" t="str">
        <f>IF(Table1[[#This Row],[Tesouro Selic: Cenário 3]]="","",(K2799+1)^(1/252))</f>
        <v/>
      </c>
      <c r="M2799" s="2" t="str">
        <f>IF(Table1[[#This Row],[Column8]]="","",(1+M2798)*(L2799)-1)</f>
        <v/>
      </c>
    </row>
    <row r="2800" spans="1:13" x14ac:dyDescent="0.25">
      <c r="A2800" s="15" t="str">
        <f t="shared" si="86"/>
        <v/>
      </c>
      <c r="B2800" s="25" t="str">
        <f t="shared" si="87"/>
        <v/>
      </c>
      <c r="C2800" s="3" t="str">
        <f>IF(Table1[[#This Row],[Tesouro Prefixado]]="","",(B2800+1)^(1/252))</f>
        <v/>
      </c>
      <c r="D2800" s="2" t="str">
        <f>IF(Table1[[#This Row],[Column2]]="","",(1+D2799)*(C2800)-1)</f>
        <v/>
      </c>
      <c r="E2800" s="1" t="str">
        <f>IF(Table1[[#This Row],[Column1]]="","",VLOOKUP(A2800,COPOMs!B:E,4)+prêmio_de_risco)</f>
        <v/>
      </c>
      <c r="F2800" s="3" t="str">
        <f>IF(Table1[[#This Row],[Tesouro Selic: Cenário 1]]="","",(E2800+1)^(1/252))</f>
        <v/>
      </c>
      <c r="G2800" s="2" t="str">
        <f>IF(Table1[[#This Row],[Column4]]="","",(1+G2799)*(F2800)-1)</f>
        <v/>
      </c>
      <c r="H2800" s="1" t="str">
        <f>IF(Table1[[#This Row],[Column1]]="","",VLOOKUP(A2800,COPOMs!B:H,7)+prêmio_de_risco)</f>
        <v/>
      </c>
      <c r="I2800" s="3" t="str">
        <f>IF(Table1[[#This Row],[Tesouro Selic: Cenário 2]]="","",(H2800+1)^(1/252))</f>
        <v/>
      </c>
      <c r="J2800" s="2" t="str">
        <f>IF(Table1[[#This Row],[Column6]]="","",(1+J2799)*(I2800)-1)</f>
        <v/>
      </c>
      <c r="K2800" s="1" t="str">
        <f>IF(Table1[[#This Row],[Column1]]="","",VLOOKUP(A2800,COPOMs!B:K,10)+prêmio_de_risco)</f>
        <v/>
      </c>
      <c r="L2800" s="3" t="str">
        <f>IF(Table1[[#This Row],[Tesouro Selic: Cenário 3]]="","",(K2800+1)^(1/252))</f>
        <v/>
      </c>
      <c r="M2800" s="2" t="str">
        <f>IF(Table1[[#This Row],[Column8]]="","",(1+M2799)*(L2800)-1)</f>
        <v/>
      </c>
    </row>
    <row r="2801" spans="1:13" x14ac:dyDescent="0.25">
      <c r="A2801" s="15" t="str">
        <f t="shared" si="86"/>
        <v/>
      </c>
      <c r="B2801" s="25" t="str">
        <f t="shared" si="87"/>
        <v/>
      </c>
      <c r="C2801" s="3" t="str">
        <f>IF(Table1[[#This Row],[Tesouro Prefixado]]="","",(B2801+1)^(1/252))</f>
        <v/>
      </c>
      <c r="D2801" s="2" t="str">
        <f>IF(Table1[[#This Row],[Column2]]="","",(1+D2800)*(C2801)-1)</f>
        <v/>
      </c>
      <c r="E2801" s="1" t="str">
        <f>IF(Table1[[#This Row],[Column1]]="","",VLOOKUP(A2801,COPOMs!B:E,4)+prêmio_de_risco)</f>
        <v/>
      </c>
      <c r="F2801" s="3" t="str">
        <f>IF(Table1[[#This Row],[Tesouro Selic: Cenário 1]]="","",(E2801+1)^(1/252))</f>
        <v/>
      </c>
      <c r="G2801" s="2" t="str">
        <f>IF(Table1[[#This Row],[Column4]]="","",(1+G2800)*(F2801)-1)</f>
        <v/>
      </c>
      <c r="H2801" s="1" t="str">
        <f>IF(Table1[[#This Row],[Column1]]="","",VLOOKUP(A2801,COPOMs!B:H,7)+prêmio_de_risco)</f>
        <v/>
      </c>
      <c r="I2801" s="3" t="str">
        <f>IF(Table1[[#This Row],[Tesouro Selic: Cenário 2]]="","",(H2801+1)^(1/252))</f>
        <v/>
      </c>
      <c r="J2801" s="2" t="str">
        <f>IF(Table1[[#This Row],[Column6]]="","",(1+J2800)*(I2801)-1)</f>
        <v/>
      </c>
      <c r="K2801" s="1" t="str">
        <f>IF(Table1[[#This Row],[Column1]]="","",VLOOKUP(A2801,COPOMs!B:K,10)+prêmio_de_risco)</f>
        <v/>
      </c>
      <c r="L2801" s="3" t="str">
        <f>IF(Table1[[#This Row],[Tesouro Selic: Cenário 3]]="","",(K2801+1)^(1/252))</f>
        <v/>
      </c>
      <c r="M2801" s="2" t="str">
        <f>IF(Table1[[#This Row],[Column8]]="","",(1+M2800)*(L2801)-1)</f>
        <v/>
      </c>
    </row>
    <row r="2802" spans="1:13" x14ac:dyDescent="0.25">
      <c r="A2802" s="15" t="str">
        <f t="shared" si="86"/>
        <v/>
      </c>
      <c r="B2802" s="25" t="str">
        <f t="shared" si="87"/>
        <v/>
      </c>
      <c r="C2802" s="3" t="str">
        <f>IF(Table1[[#This Row],[Tesouro Prefixado]]="","",(B2802+1)^(1/252))</f>
        <v/>
      </c>
      <c r="D2802" s="2" t="str">
        <f>IF(Table1[[#This Row],[Column2]]="","",(1+D2801)*(C2802)-1)</f>
        <v/>
      </c>
      <c r="E2802" s="1" t="str">
        <f>IF(Table1[[#This Row],[Column1]]="","",VLOOKUP(A2802,COPOMs!B:E,4)+prêmio_de_risco)</f>
        <v/>
      </c>
      <c r="F2802" s="3" t="str">
        <f>IF(Table1[[#This Row],[Tesouro Selic: Cenário 1]]="","",(E2802+1)^(1/252))</f>
        <v/>
      </c>
      <c r="G2802" s="2" t="str">
        <f>IF(Table1[[#This Row],[Column4]]="","",(1+G2801)*(F2802)-1)</f>
        <v/>
      </c>
      <c r="H2802" s="1" t="str">
        <f>IF(Table1[[#This Row],[Column1]]="","",VLOOKUP(A2802,COPOMs!B:H,7)+prêmio_de_risco)</f>
        <v/>
      </c>
      <c r="I2802" s="3" t="str">
        <f>IF(Table1[[#This Row],[Tesouro Selic: Cenário 2]]="","",(H2802+1)^(1/252))</f>
        <v/>
      </c>
      <c r="J2802" s="2" t="str">
        <f>IF(Table1[[#This Row],[Column6]]="","",(1+J2801)*(I2802)-1)</f>
        <v/>
      </c>
      <c r="K2802" s="1" t="str">
        <f>IF(Table1[[#This Row],[Column1]]="","",VLOOKUP(A2802,COPOMs!B:K,10)+prêmio_de_risco)</f>
        <v/>
      </c>
      <c r="L2802" s="3" t="str">
        <f>IF(Table1[[#This Row],[Tesouro Selic: Cenário 3]]="","",(K2802+1)^(1/252))</f>
        <v/>
      </c>
      <c r="M2802" s="2" t="str">
        <f>IF(Table1[[#This Row],[Column8]]="","",(1+M2801)*(L2802)-1)</f>
        <v/>
      </c>
    </row>
    <row r="2803" spans="1:13" x14ac:dyDescent="0.25">
      <c r="A2803" s="15" t="str">
        <f t="shared" si="86"/>
        <v/>
      </c>
      <c r="B2803" s="25" t="str">
        <f t="shared" si="87"/>
        <v/>
      </c>
      <c r="C2803" s="3" t="str">
        <f>IF(Table1[[#This Row],[Tesouro Prefixado]]="","",(B2803+1)^(1/252))</f>
        <v/>
      </c>
      <c r="D2803" s="2" t="str">
        <f>IF(Table1[[#This Row],[Column2]]="","",(1+D2802)*(C2803)-1)</f>
        <v/>
      </c>
      <c r="E2803" s="1" t="str">
        <f>IF(Table1[[#This Row],[Column1]]="","",VLOOKUP(A2803,COPOMs!B:E,4)+prêmio_de_risco)</f>
        <v/>
      </c>
      <c r="F2803" s="3" t="str">
        <f>IF(Table1[[#This Row],[Tesouro Selic: Cenário 1]]="","",(E2803+1)^(1/252))</f>
        <v/>
      </c>
      <c r="G2803" s="2" t="str">
        <f>IF(Table1[[#This Row],[Column4]]="","",(1+G2802)*(F2803)-1)</f>
        <v/>
      </c>
      <c r="H2803" s="1" t="str">
        <f>IF(Table1[[#This Row],[Column1]]="","",VLOOKUP(A2803,COPOMs!B:H,7)+prêmio_de_risco)</f>
        <v/>
      </c>
      <c r="I2803" s="3" t="str">
        <f>IF(Table1[[#This Row],[Tesouro Selic: Cenário 2]]="","",(H2803+1)^(1/252))</f>
        <v/>
      </c>
      <c r="J2803" s="2" t="str">
        <f>IF(Table1[[#This Row],[Column6]]="","",(1+J2802)*(I2803)-1)</f>
        <v/>
      </c>
      <c r="K2803" s="1" t="str">
        <f>IF(Table1[[#This Row],[Column1]]="","",VLOOKUP(A2803,COPOMs!B:K,10)+prêmio_de_risco)</f>
        <v/>
      </c>
      <c r="L2803" s="3" t="str">
        <f>IF(Table1[[#This Row],[Tesouro Selic: Cenário 3]]="","",(K2803+1)^(1/252))</f>
        <v/>
      </c>
      <c r="M2803" s="2" t="str">
        <f>IF(Table1[[#This Row],[Column8]]="","",(1+M2802)*(L2803)-1)</f>
        <v/>
      </c>
    </row>
    <row r="2804" spans="1:13" x14ac:dyDescent="0.25">
      <c r="A2804" s="15" t="str">
        <f t="shared" si="86"/>
        <v/>
      </c>
      <c r="B2804" s="25" t="str">
        <f t="shared" si="87"/>
        <v/>
      </c>
      <c r="C2804" s="3" t="str">
        <f>IF(Table1[[#This Row],[Tesouro Prefixado]]="","",(B2804+1)^(1/252))</f>
        <v/>
      </c>
      <c r="D2804" s="2" t="str">
        <f>IF(Table1[[#This Row],[Column2]]="","",(1+D2803)*(C2804)-1)</f>
        <v/>
      </c>
      <c r="E2804" s="1" t="str">
        <f>IF(Table1[[#This Row],[Column1]]="","",VLOOKUP(A2804,COPOMs!B:E,4)+prêmio_de_risco)</f>
        <v/>
      </c>
      <c r="F2804" s="3" t="str">
        <f>IF(Table1[[#This Row],[Tesouro Selic: Cenário 1]]="","",(E2804+1)^(1/252))</f>
        <v/>
      </c>
      <c r="G2804" s="2" t="str">
        <f>IF(Table1[[#This Row],[Column4]]="","",(1+G2803)*(F2804)-1)</f>
        <v/>
      </c>
      <c r="H2804" s="1" t="str">
        <f>IF(Table1[[#This Row],[Column1]]="","",VLOOKUP(A2804,COPOMs!B:H,7)+prêmio_de_risco)</f>
        <v/>
      </c>
      <c r="I2804" s="3" t="str">
        <f>IF(Table1[[#This Row],[Tesouro Selic: Cenário 2]]="","",(H2804+1)^(1/252))</f>
        <v/>
      </c>
      <c r="J2804" s="2" t="str">
        <f>IF(Table1[[#This Row],[Column6]]="","",(1+J2803)*(I2804)-1)</f>
        <v/>
      </c>
      <c r="K2804" s="1" t="str">
        <f>IF(Table1[[#This Row],[Column1]]="","",VLOOKUP(A2804,COPOMs!B:K,10)+prêmio_de_risco)</f>
        <v/>
      </c>
      <c r="L2804" s="3" t="str">
        <f>IF(Table1[[#This Row],[Tesouro Selic: Cenário 3]]="","",(K2804+1)^(1/252))</f>
        <v/>
      </c>
      <c r="M2804" s="2" t="str">
        <f>IF(Table1[[#This Row],[Column8]]="","",(1+M2803)*(L2804)-1)</f>
        <v/>
      </c>
    </row>
    <row r="2805" spans="1:13" x14ac:dyDescent="0.25">
      <c r="A2805" s="15" t="str">
        <f t="shared" si="86"/>
        <v/>
      </c>
      <c r="B2805" s="25" t="str">
        <f t="shared" si="87"/>
        <v/>
      </c>
      <c r="C2805" s="3" t="str">
        <f>IF(Table1[[#This Row],[Tesouro Prefixado]]="","",(B2805+1)^(1/252))</f>
        <v/>
      </c>
      <c r="D2805" s="2" t="str">
        <f>IF(Table1[[#This Row],[Column2]]="","",(1+D2804)*(C2805)-1)</f>
        <v/>
      </c>
      <c r="E2805" s="1" t="str">
        <f>IF(Table1[[#This Row],[Column1]]="","",VLOOKUP(A2805,COPOMs!B:E,4)+prêmio_de_risco)</f>
        <v/>
      </c>
      <c r="F2805" s="3" t="str">
        <f>IF(Table1[[#This Row],[Tesouro Selic: Cenário 1]]="","",(E2805+1)^(1/252))</f>
        <v/>
      </c>
      <c r="G2805" s="2" t="str">
        <f>IF(Table1[[#This Row],[Column4]]="","",(1+G2804)*(F2805)-1)</f>
        <v/>
      </c>
      <c r="H2805" s="1" t="str">
        <f>IF(Table1[[#This Row],[Column1]]="","",VLOOKUP(A2805,COPOMs!B:H,7)+prêmio_de_risco)</f>
        <v/>
      </c>
      <c r="I2805" s="3" t="str">
        <f>IF(Table1[[#This Row],[Tesouro Selic: Cenário 2]]="","",(H2805+1)^(1/252))</f>
        <v/>
      </c>
      <c r="J2805" s="2" t="str">
        <f>IF(Table1[[#This Row],[Column6]]="","",(1+J2804)*(I2805)-1)</f>
        <v/>
      </c>
      <c r="K2805" s="1" t="str">
        <f>IF(Table1[[#This Row],[Column1]]="","",VLOOKUP(A2805,COPOMs!B:K,10)+prêmio_de_risco)</f>
        <v/>
      </c>
      <c r="L2805" s="3" t="str">
        <f>IF(Table1[[#This Row],[Tesouro Selic: Cenário 3]]="","",(K2805+1)^(1/252))</f>
        <v/>
      </c>
      <c r="M2805" s="2" t="str">
        <f>IF(Table1[[#This Row],[Column8]]="","",(1+M2804)*(L2805)-1)</f>
        <v/>
      </c>
    </row>
    <row r="2806" spans="1:13" x14ac:dyDescent="0.25">
      <c r="A2806" s="15" t="str">
        <f t="shared" si="86"/>
        <v/>
      </c>
      <c r="B2806" s="25" t="str">
        <f t="shared" si="87"/>
        <v/>
      </c>
      <c r="C2806" s="3" t="str">
        <f>IF(Table1[[#This Row],[Tesouro Prefixado]]="","",(B2806+1)^(1/252))</f>
        <v/>
      </c>
      <c r="D2806" s="2" t="str">
        <f>IF(Table1[[#This Row],[Column2]]="","",(1+D2805)*(C2806)-1)</f>
        <v/>
      </c>
      <c r="E2806" s="1" t="str">
        <f>IF(Table1[[#This Row],[Column1]]="","",VLOOKUP(A2806,COPOMs!B:E,4)+prêmio_de_risco)</f>
        <v/>
      </c>
      <c r="F2806" s="3" t="str">
        <f>IF(Table1[[#This Row],[Tesouro Selic: Cenário 1]]="","",(E2806+1)^(1/252))</f>
        <v/>
      </c>
      <c r="G2806" s="2" t="str">
        <f>IF(Table1[[#This Row],[Column4]]="","",(1+G2805)*(F2806)-1)</f>
        <v/>
      </c>
      <c r="H2806" s="1" t="str">
        <f>IF(Table1[[#This Row],[Column1]]="","",VLOOKUP(A2806,COPOMs!B:H,7)+prêmio_de_risco)</f>
        <v/>
      </c>
      <c r="I2806" s="3" t="str">
        <f>IF(Table1[[#This Row],[Tesouro Selic: Cenário 2]]="","",(H2806+1)^(1/252))</f>
        <v/>
      </c>
      <c r="J2806" s="2" t="str">
        <f>IF(Table1[[#This Row],[Column6]]="","",(1+J2805)*(I2806)-1)</f>
        <v/>
      </c>
      <c r="K2806" s="1" t="str">
        <f>IF(Table1[[#This Row],[Column1]]="","",VLOOKUP(A2806,COPOMs!B:K,10)+prêmio_de_risco)</f>
        <v/>
      </c>
      <c r="L2806" s="3" t="str">
        <f>IF(Table1[[#This Row],[Tesouro Selic: Cenário 3]]="","",(K2806+1)^(1/252))</f>
        <v/>
      </c>
      <c r="M2806" s="2" t="str">
        <f>IF(Table1[[#This Row],[Column8]]="","",(1+M2805)*(L2806)-1)</f>
        <v/>
      </c>
    </row>
    <row r="2807" spans="1:13" x14ac:dyDescent="0.25">
      <c r="A2807" s="15" t="str">
        <f t="shared" si="86"/>
        <v/>
      </c>
      <c r="B2807" s="25" t="str">
        <f t="shared" si="87"/>
        <v/>
      </c>
      <c r="C2807" s="3" t="str">
        <f>IF(Table1[[#This Row],[Tesouro Prefixado]]="","",(B2807+1)^(1/252))</f>
        <v/>
      </c>
      <c r="D2807" s="2" t="str">
        <f>IF(Table1[[#This Row],[Column2]]="","",(1+D2806)*(C2807)-1)</f>
        <v/>
      </c>
      <c r="E2807" s="1" t="str">
        <f>IF(Table1[[#This Row],[Column1]]="","",VLOOKUP(A2807,COPOMs!B:E,4)+prêmio_de_risco)</f>
        <v/>
      </c>
      <c r="F2807" s="3" t="str">
        <f>IF(Table1[[#This Row],[Tesouro Selic: Cenário 1]]="","",(E2807+1)^(1/252))</f>
        <v/>
      </c>
      <c r="G2807" s="2" t="str">
        <f>IF(Table1[[#This Row],[Column4]]="","",(1+G2806)*(F2807)-1)</f>
        <v/>
      </c>
      <c r="H2807" s="1" t="str">
        <f>IF(Table1[[#This Row],[Column1]]="","",VLOOKUP(A2807,COPOMs!B:H,7)+prêmio_de_risco)</f>
        <v/>
      </c>
      <c r="I2807" s="3" t="str">
        <f>IF(Table1[[#This Row],[Tesouro Selic: Cenário 2]]="","",(H2807+1)^(1/252))</f>
        <v/>
      </c>
      <c r="J2807" s="2" t="str">
        <f>IF(Table1[[#This Row],[Column6]]="","",(1+J2806)*(I2807)-1)</f>
        <v/>
      </c>
      <c r="K2807" s="1" t="str">
        <f>IF(Table1[[#This Row],[Column1]]="","",VLOOKUP(A2807,COPOMs!B:K,10)+prêmio_de_risco)</f>
        <v/>
      </c>
      <c r="L2807" s="3" t="str">
        <f>IF(Table1[[#This Row],[Tesouro Selic: Cenário 3]]="","",(K2807+1)^(1/252))</f>
        <v/>
      </c>
      <c r="M2807" s="2" t="str">
        <f>IF(Table1[[#This Row],[Column8]]="","",(1+M2806)*(L2807)-1)</f>
        <v/>
      </c>
    </row>
    <row r="2808" spans="1:13" x14ac:dyDescent="0.25">
      <c r="A2808" s="15" t="str">
        <f t="shared" si="86"/>
        <v/>
      </c>
      <c r="B2808" s="25" t="str">
        <f t="shared" si="87"/>
        <v/>
      </c>
      <c r="C2808" s="3" t="str">
        <f>IF(Table1[[#This Row],[Tesouro Prefixado]]="","",(B2808+1)^(1/252))</f>
        <v/>
      </c>
      <c r="D2808" s="2" t="str">
        <f>IF(Table1[[#This Row],[Column2]]="","",(1+D2807)*(C2808)-1)</f>
        <v/>
      </c>
      <c r="E2808" s="1" t="str">
        <f>IF(Table1[[#This Row],[Column1]]="","",VLOOKUP(A2808,COPOMs!B:E,4)+prêmio_de_risco)</f>
        <v/>
      </c>
      <c r="F2808" s="3" t="str">
        <f>IF(Table1[[#This Row],[Tesouro Selic: Cenário 1]]="","",(E2808+1)^(1/252))</f>
        <v/>
      </c>
      <c r="G2808" s="2" t="str">
        <f>IF(Table1[[#This Row],[Column4]]="","",(1+G2807)*(F2808)-1)</f>
        <v/>
      </c>
      <c r="H2808" s="1" t="str">
        <f>IF(Table1[[#This Row],[Column1]]="","",VLOOKUP(A2808,COPOMs!B:H,7)+prêmio_de_risco)</f>
        <v/>
      </c>
      <c r="I2808" s="3" t="str">
        <f>IF(Table1[[#This Row],[Tesouro Selic: Cenário 2]]="","",(H2808+1)^(1/252))</f>
        <v/>
      </c>
      <c r="J2808" s="2" t="str">
        <f>IF(Table1[[#This Row],[Column6]]="","",(1+J2807)*(I2808)-1)</f>
        <v/>
      </c>
      <c r="K2808" s="1" t="str">
        <f>IF(Table1[[#This Row],[Column1]]="","",VLOOKUP(A2808,COPOMs!B:K,10)+prêmio_de_risco)</f>
        <v/>
      </c>
      <c r="L2808" s="3" t="str">
        <f>IF(Table1[[#This Row],[Tesouro Selic: Cenário 3]]="","",(K2808+1)^(1/252))</f>
        <v/>
      </c>
      <c r="M2808" s="2" t="str">
        <f>IF(Table1[[#This Row],[Column8]]="","",(1+M2807)*(L2808)-1)</f>
        <v/>
      </c>
    </row>
    <row r="2809" spans="1:13" x14ac:dyDescent="0.25">
      <c r="A2809" s="15" t="str">
        <f t="shared" si="86"/>
        <v/>
      </c>
      <c r="B2809" s="25" t="str">
        <f t="shared" si="87"/>
        <v/>
      </c>
      <c r="C2809" s="3" t="str">
        <f>IF(Table1[[#This Row],[Tesouro Prefixado]]="","",(B2809+1)^(1/252))</f>
        <v/>
      </c>
      <c r="D2809" s="2" t="str">
        <f>IF(Table1[[#This Row],[Column2]]="","",(1+D2808)*(C2809)-1)</f>
        <v/>
      </c>
      <c r="E2809" s="1" t="str">
        <f>IF(Table1[[#This Row],[Column1]]="","",VLOOKUP(A2809,COPOMs!B:E,4)+prêmio_de_risco)</f>
        <v/>
      </c>
      <c r="F2809" s="3" t="str">
        <f>IF(Table1[[#This Row],[Tesouro Selic: Cenário 1]]="","",(E2809+1)^(1/252))</f>
        <v/>
      </c>
      <c r="G2809" s="2" t="str">
        <f>IF(Table1[[#This Row],[Column4]]="","",(1+G2808)*(F2809)-1)</f>
        <v/>
      </c>
      <c r="H2809" s="1" t="str">
        <f>IF(Table1[[#This Row],[Column1]]="","",VLOOKUP(A2809,COPOMs!B:H,7)+prêmio_de_risco)</f>
        <v/>
      </c>
      <c r="I2809" s="3" t="str">
        <f>IF(Table1[[#This Row],[Tesouro Selic: Cenário 2]]="","",(H2809+1)^(1/252))</f>
        <v/>
      </c>
      <c r="J2809" s="2" t="str">
        <f>IF(Table1[[#This Row],[Column6]]="","",(1+J2808)*(I2809)-1)</f>
        <v/>
      </c>
      <c r="K2809" s="1" t="str">
        <f>IF(Table1[[#This Row],[Column1]]="","",VLOOKUP(A2809,COPOMs!B:K,10)+prêmio_de_risco)</f>
        <v/>
      </c>
      <c r="L2809" s="3" t="str">
        <f>IF(Table1[[#This Row],[Tesouro Selic: Cenário 3]]="","",(K2809+1)^(1/252))</f>
        <v/>
      </c>
      <c r="M2809" s="2" t="str">
        <f>IF(Table1[[#This Row],[Column8]]="","",(1+M2808)*(L2809)-1)</f>
        <v/>
      </c>
    </row>
    <row r="2810" spans="1:13" x14ac:dyDescent="0.25">
      <c r="A2810" s="15" t="str">
        <f t="shared" si="86"/>
        <v/>
      </c>
      <c r="B2810" s="25" t="str">
        <f t="shared" si="87"/>
        <v/>
      </c>
      <c r="C2810" s="3" t="str">
        <f>IF(Table1[[#This Row],[Tesouro Prefixado]]="","",(B2810+1)^(1/252))</f>
        <v/>
      </c>
      <c r="D2810" s="2" t="str">
        <f>IF(Table1[[#This Row],[Column2]]="","",(1+D2809)*(C2810)-1)</f>
        <v/>
      </c>
      <c r="E2810" s="1" t="str">
        <f>IF(Table1[[#This Row],[Column1]]="","",VLOOKUP(A2810,COPOMs!B:E,4)+prêmio_de_risco)</f>
        <v/>
      </c>
      <c r="F2810" s="3" t="str">
        <f>IF(Table1[[#This Row],[Tesouro Selic: Cenário 1]]="","",(E2810+1)^(1/252))</f>
        <v/>
      </c>
      <c r="G2810" s="2" t="str">
        <f>IF(Table1[[#This Row],[Column4]]="","",(1+G2809)*(F2810)-1)</f>
        <v/>
      </c>
      <c r="H2810" s="1" t="str">
        <f>IF(Table1[[#This Row],[Column1]]="","",VLOOKUP(A2810,COPOMs!B:H,7)+prêmio_de_risco)</f>
        <v/>
      </c>
      <c r="I2810" s="3" t="str">
        <f>IF(Table1[[#This Row],[Tesouro Selic: Cenário 2]]="","",(H2810+1)^(1/252))</f>
        <v/>
      </c>
      <c r="J2810" s="2" t="str">
        <f>IF(Table1[[#This Row],[Column6]]="","",(1+J2809)*(I2810)-1)</f>
        <v/>
      </c>
      <c r="K2810" s="1" t="str">
        <f>IF(Table1[[#This Row],[Column1]]="","",VLOOKUP(A2810,COPOMs!B:K,10)+prêmio_de_risco)</f>
        <v/>
      </c>
      <c r="L2810" s="3" t="str">
        <f>IF(Table1[[#This Row],[Tesouro Selic: Cenário 3]]="","",(K2810+1)^(1/252))</f>
        <v/>
      </c>
      <c r="M2810" s="2" t="str">
        <f>IF(Table1[[#This Row],[Column8]]="","",(1+M2809)*(L2810)-1)</f>
        <v/>
      </c>
    </row>
    <row r="2811" spans="1:13" x14ac:dyDescent="0.25">
      <c r="A2811" s="15" t="str">
        <f t="shared" si="86"/>
        <v/>
      </c>
      <c r="B2811" s="25" t="str">
        <f t="shared" si="87"/>
        <v/>
      </c>
      <c r="C2811" s="3" t="str">
        <f>IF(Table1[[#This Row],[Tesouro Prefixado]]="","",(B2811+1)^(1/252))</f>
        <v/>
      </c>
      <c r="D2811" s="2" t="str">
        <f>IF(Table1[[#This Row],[Column2]]="","",(1+D2810)*(C2811)-1)</f>
        <v/>
      </c>
      <c r="E2811" s="1" t="str">
        <f>IF(Table1[[#This Row],[Column1]]="","",VLOOKUP(A2811,COPOMs!B:E,4)+prêmio_de_risco)</f>
        <v/>
      </c>
      <c r="F2811" s="3" t="str">
        <f>IF(Table1[[#This Row],[Tesouro Selic: Cenário 1]]="","",(E2811+1)^(1/252))</f>
        <v/>
      </c>
      <c r="G2811" s="2" t="str">
        <f>IF(Table1[[#This Row],[Column4]]="","",(1+G2810)*(F2811)-1)</f>
        <v/>
      </c>
      <c r="H2811" s="1" t="str">
        <f>IF(Table1[[#This Row],[Column1]]="","",VLOOKUP(A2811,COPOMs!B:H,7)+prêmio_de_risco)</f>
        <v/>
      </c>
      <c r="I2811" s="3" t="str">
        <f>IF(Table1[[#This Row],[Tesouro Selic: Cenário 2]]="","",(H2811+1)^(1/252))</f>
        <v/>
      </c>
      <c r="J2811" s="2" t="str">
        <f>IF(Table1[[#This Row],[Column6]]="","",(1+J2810)*(I2811)-1)</f>
        <v/>
      </c>
      <c r="K2811" s="1" t="str">
        <f>IF(Table1[[#This Row],[Column1]]="","",VLOOKUP(A2811,COPOMs!B:K,10)+prêmio_de_risco)</f>
        <v/>
      </c>
      <c r="L2811" s="3" t="str">
        <f>IF(Table1[[#This Row],[Tesouro Selic: Cenário 3]]="","",(K2811+1)^(1/252))</f>
        <v/>
      </c>
      <c r="M2811" s="2" t="str">
        <f>IF(Table1[[#This Row],[Column8]]="","",(1+M2810)*(L2811)-1)</f>
        <v/>
      </c>
    </row>
    <row r="2812" spans="1:13" x14ac:dyDescent="0.25">
      <c r="A2812" s="15" t="str">
        <f t="shared" si="86"/>
        <v/>
      </c>
      <c r="B2812" s="25" t="str">
        <f t="shared" si="87"/>
        <v/>
      </c>
      <c r="C2812" s="3" t="str">
        <f>IF(Table1[[#This Row],[Tesouro Prefixado]]="","",(B2812+1)^(1/252))</f>
        <v/>
      </c>
      <c r="D2812" s="2" t="str">
        <f>IF(Table1[[#This Row],[Column2]]="","",(1+D2811)*(C2812)-1)</f>
        <v/>
      </c>
      <c r="E2812" s="1" t="str">
        <f>IF(Table1[[#This Row],[Column1]]="","",VLOOKUP(A2812,COPOMs!B:E,4)+prêmio_de_risco)</f>
        <v/>
      </c>
      <c r="F2812" s="3" t="str">
        <f>IF(Table1[[#This Row],[Tesouro Selic: Cenário 1]]="","",(E2812+1)^(1/252))</f>
        <v/>
      </c>
      <c r="G2812" s="2" t="str">
        <f>IF(Table1[[#This Row],[Column4]]="","",(1+G2811)*(F2812)-1)</f>
        <v/>
      </c>
      <c r="H2812" s="1" t="str">
        <f>IF(Table1[[#This Row],[Column1]]="","",VLOOKUP(A2812,COPOMs!B:H,7)+prêmio_de_risco)</f>
        <v/>
      </c>
      <c r="I2812" s="3" t="str">
        <f>IF(Table1[[#This Row],[Tesouro Selic: Cenário 2]]="","",(H2812+1)^(1/252))</f>
        <v/>
      </c>
      <c r="J2812" s="2" t="str">
        <f>IF(Table1[[#This Row],[Column6]]="","",(1+J2811)*(I2812)-1)</f>
        <v/>
      </c>
      <c r="K2812" s="1" t="str">
        <f>IF(Table1[[#This Row],[Column1]]="","",VLOOKUP(A2812,COPOMs!B:K,10)+prêmio_de_risco)</f>
        <v/>
      </c>
      <c r="L2812" s="3" t="str">
        <f>IF(Table1[[#This Row],[Tesouro Selic: Cenário 3]]="","",(K2812+1)^(1/252))</f>
        <v/>
      </c>
      <c r="M2812" s="2" t="str">
        <f>IF(Table1[[#This Row],[Column8]]="","",(1+M2811)*(L2812)-1)</f>
        <v/>
      </c>
    </row>
    <row r="2813" spans="1:13" x14ac:dyDescent="0.25">
      <c r="A2813" s="15" t="str">
        <f t="shared" si="86"/>
        <v/>
      </c>
      <c r="B2813" s="25" t="str">
        <f t="shared" si="87"/>
        <v/>
      </c>
      <c r="C2813" s="3" t="str">
        <f>IF(Table1[[#This Row],[Tesouro Prefixado]]="","",(B2813+1)^(1/252))</f>
        <v/>
      </c>
      <c r="D2813" s="2" t="str">
        <f>IF(Table1[[#This Row],[Column2]]="","",(1+D2812)*(C2813)-1)</f>
        <v/>
      </c>
      <c r="E2813" s="1" t="str">
        <f>IF(Table1[[#This Row],[Column1]]="","",VLOOKUP(A2813,COPOMs!B:E,4)+prêmio_de_risco)</f>
        <v/>
      </c>
      <c r="F2813" s="3" t="str">
        <f>IF(Table1[[#This Row],[Tesouro Selic: Cenário 1]]="","",(E2813+1)^(1/252))</f>
        <v/>
      </c>
      <c r="G2813" s="2" t="str">
        <f>IF(Table1[[#This Row],[Column4]]="","",(1+G2812)*(F2813)-1)</f>
        <v/>
      </c>
      <c r="H2813" s="1" t="str">
        <f>IF(Table1[[#This Row],[Column1]]="","",VLOOKUP(A2813,COPOMs!B:H,7)+prêmio_de_risco)</f>
        <v/>
      </c>
      <c r="I2813" s="3" t="str">
        <f>IF(Table1[[#This Row],[Tesouro Selic: Cenário 2]]="","",(H2813+1)^(1/252))</f>
        <v/>
      </c>
      <c r="J2813" s="2" t="str">
        <f>IF(Table1[[#This Row],[Column6]]="","",(1+J2812)*(I2813)-1)</f>
        <v/>
      </c>
      <c r="K2813" s="1" t="str">
        <f>IF(Table1[[#This Row],[Column1]]="","",VLOOKUP(A2813,COPOMs!B:K,10)+prêmio_de_risco)</f>
        <v/>
      </c>
      <c r="L2813" s="3" t="str">
        <f>IF(Table1[[#This Row],[Tesouro Selic: Cenário 3]]="","",(K2813+1)^(1/252))</f>
        <v/>
      </c>
      <c r="M2813" s="2" t="str">
        <f>IF(Table1[[#This Row],[Column8]]="","",(1+M2812)*(L2813)-1)</f>
        <v/>
      </c>
    </row>
    <row r="2814" spans="1:13" x14ac:dyDescent="0.25">
      <c r="A2814" s="15" t="str">
        <f t="shared" si="86"/>
        <v/>
      </c>
      <c r="B2814" s="25" t="str">
        <f t="shared" si="87"/>
        <v/>
      </c>
      <c r="C2814" s="3" t="str">
        <f>IF(Table1[[#This Row],[Tesouro Prefixado]]="","",(B2814+1)^(1/252))</f>
        <v/>
      </c>
      <c r="D2814" s="2" t="str">
        <f>IF(Table1[[#This Row],[Column2]]="","",(1+D2813)*(C2814)-1)</f>
        <v/>
      </c>
      <c r="E2814" s="1" t="str">
        <f>IF(Table1[[#This Row],[Column1]]="","",VLOOKUP(A2814,COPOMs!B:E,4)+prêmio_de_risco)</f>
        <v/>
      </c>
      <c r="F2814" s="3" t="str">
        <f>IF(Table1[[#This Row],[Tesouro Selic: Cenário 1]]="","",(E2814+1)^(1/252))</f>
        <v/>
      </c>
      <c r="G2814" s="2" t="str">
        <f>IF(Table1[[#This Row],[Column4]]="","",(1+G2813)*(F2814)-1)</f>
        <v/>
      </c>
      <c r="H2814" s="1" t="str">
        <f>IF(Table1[[#This Row],[Column1]]="","",VLOOKUP(A2814,COPOMs!B:H,7)+prêmio_de_risco)</f>
        <v/>
      </c>
      <c r="I2814" s="3" t="str">
        <f>IF(Table1[[#This Row],[Tesouro Selic: Cenário 2]]="","",(H2814+1)^(1/252))</f>
        <v/>
      </c>
      <c r="J2814" s="2" t="str">
        <f>IF(Table1[[#This Row],[Column6]]="","",(1+J2813)*(I2814)-1)</f>
        <v/>
      </c>
      <c r="K2814" s="1" t="str">
        <f>IF(Table1[[#This Row],[Column1]]="","",VLOOKUP(A2814,COPOMs!B:K,10)+prêmio_de_risco)</f>
        <v/>
      </c>
      <c r="L2814" s="3" t="str">
        <f>IF(Table1[[#This Row],[Tesouro Selic: Cenário 3]]="","",(K2814+1)^(1/252))</f>
        <v/>
      </c>
      <c r="M2814" s="2" t="str">
        <f>IF(Table1[[#This Row],[Column8]]="","",(1+M2813)*(L2814)-1)</f>
        <v/>
      </c>
    </row>
    <row r="2815" spans="1:13" x14ac:dyDescent="0.25">
      <c r="A2815" s="15" t="str">
        <f t="shared" si="86"/>
        <v/>
      </c>
      <c r="B2815" s="25" t="str">
        <f t="shared" si="87"/>
        <v/>
      </c>
      <c r="C2815" s="3" t="str">
        <f>IF(Table1[[#This Row],[Tesouro Prefixado]]="","",(B2815+1)^(1/252))</f>
        <v/>
      </c>
      <c r="D2815" s="2" t="str">
        <f>IF(Table1[[#This Row],[Column2]]="","",(1+D2814)*(C2815)-1)</f>
        <v/>
      </c>
      <c r="E2815" s="1" t="str">
        <f>IF(Table1[[#This Row],[Column1]]="","",VLOOKUP(A2815,COPOMs!B:E,4)+prêmio_de_risco)</f>
        <v/>
      </c>
      <c r="F2815" s="3" t="str">
        <f>IF(Table1[[#This Row],[Tesouro Selic: Cenário 1]]="","",(E2815+1)^(1/252))</f>
        <v/>
      </c>
      <c r="G2815" s="2" t="str">
        <f>IF(Table1[[#This Row],[Column4]]="","",(1+G2814)*(F2815)-1)</f>
        <v/>
      </c>
      <c r="H2815" s="1" t="str">
        <f>IF(Table1[[#This Row],[Column1]]="","",VLOOKUP(A2815,COPOMs!B:H,7)+prêmio_de_risco)</f>
        <v/>
      </c>
      <c r="I2815" s="3" t="str">
        <f>IF(Table1[[#This Row],[Tesouro Selic: Cenário 2]]="","",(H2815+1)^(1/252))</f>
        <v/>
      </c>
      <c r="J2815" s="2" t="str">
        <f>IF(Table1[[#This Row],[Column6]]="","",(1+J2814)*(I2815)-1)</f>
        <v/>
      </c>
      <c r="K2815" s="1" t="str">
        <f>IF(Table1[[#This Row],[Column1]]="","",VLOOKUP(A2815,COPOMs!B:K,10)+prêmio_de_risco)</f>
        <v/>
      </c>
      <c r="L2815" s="3" t="str">
        <f>IF(Table1[[#This Row],[Tesouro Selic: Cenário 3]]="","",(K2815+1)^(1/252))</f>
        <v/>
      </c>
      <c r="M2815" s="2" t="str">
        <f>IF(Table1[[#This Row],[Column8]]="","",(1+M2814)*(L2815)-1)</f>
        <v/>
      </c>
    </row>
    <row r="2816" spans="1:13" x14ac:dyDescent="0.25">
      <c r="A2816" s="15" t="str">
        <f t="shared" si="86"/>
        <v/>
      </c>
      <c r="B2816" s="25" t="str">
        <f t="shared" si="87"/>
        <v/>
      </c>
      <c r="C2816" s="3" t="str">
        <f>IF(Table1[[#This Row],[Tesouro Prefixado]]="","",(B2816+1)^(1/252))</f>
        <v/>
      </c>
      <c r="D2816" s="2" t="str">
        <f>IF(Table1[[#This Row],[Column2]]="","",(1+D2815)*(C2816)-1)</f>
        <v/>
      </c>
      <c r="E2816" s="1" t="str">
        <f>IF(Table1[[#This Row],[Column1]]="","",VLOOKUP(A2816,COPOMs!B:E,4)+prêmio_de_risco)</f>
        <v/>
      </c>
      <c r="F2816" s="3" t="str">
        <f>IF(Table1[[#This Row],[Tesouro Selic: Cenário 1]]="","",(E2816+1)^(1/252))</f>
        <v/>
      </c>
      <c r="G2816" s="2" t="str">
        <f>IF(Table1[[#This Row],[Column4]]="","",(1+G2815)*(F2816)-1)</f>
        <v/>
      </c>
      <c r="H2816" s="1" t="str">
        <f>IF(Table1[[#This Row],[Column1]]="","",VLOOKUP(A2816,COPOMs!B:H,7)+prêmio_de_risco)</f>
        <v/>
      </c>
      <c r="I2816" s="3" t="str">
        <f>IF(Table1[[#This Row],[Tesouro Selic: Cenário 2]]="","",(H2816+1)^(1/252))</f>
        <v/>
      </c>
      <c r="J2816" s="2" t="str">
        <f>IF(Table1[[#This Row],[Column6]]="","",(1+J2815)*(I2816)-1)</f>
        <v/>
      </c>
      <c r="K2816" s="1" t="str">
        <f>IF(Table1[[#This Row],[Column1]]="","",VLOOKUP(A2816,COPOMs!B:K,10)+prêmio_de_risco)</f>
        <v/>
      </c>
      <c r="L2816" s="3" t="str">
        <f>IF(Table1[[#This Row],[Tesouro Selic: Cenário 3]]="","",(K2816+1)^(1/252))</f>
        <v/>
      </c>
      <c r="M2816" s="2" t="str">
        <f>IF(Table1[[#This Row],[Column8]]="","",(1+M2815)*(L2816)-1)</f>
        <v/>
      </c>
    </row>
    <row r="2817" spans="1:13" x14ac:dyDescent="0.25">
      <c r="A2817" s="15" t="str">
        <f t="shared" si="86"/>
        <v/>
      </c>
      <c r="B2817" s="25" t="str">
        <f t="shared" si="87"/>
        <v/>
      </c>
      <c r="C2817" s="3" t="str">
        <f>IF(Table1[[#This Row],[Tesouro Prefixado]]="","",(B2817+1)^(1/252))</f>
        <v/>
      </c>
      <c r="D2817" s="2" t="str">
        <f>IF(Table1[[#This Row],[Column2]]="","",(1+D2816)*(C2817)-1)</f>
        <v/>
      </c>
      <c r="E2817" s="1" t="str">
        <f>IF(Table1[[#This Row],[Column1]]="","",VLOOKUP(A2817,COPOMs!B:E,4)+prêmio_de_risco)</f>
        <v/>
      </c>
      <c r="F2817" s="3" t="str">
        <f>IF(Table1[[#This Row],[Tesouro Selic: Cenário 1]]="","",(E2817+1)^(1/252))</f>
        <v/>
      </c>
      <c r="G2817" s="2" t="str">
        <f>IF(Table1[[#This Row],[Column4]]="","",(1+G2816)*(F2817)-1)</f>
        <v/>
      </c>
      <c r="H2817" s="1" t="str">
        <f>IF(Table1[[#This Row],[Column1]]="","",VLOOKUP(A2817,COPOMs!B:H,7)+prêmio_de_risco)</f>
        <v/>
      </c>
      <c r="I2817" s="3" t="str">
        <f>IF(Table1[[#This Row],[Tesouro Selic: Cenário 2]]="","",(H2817+1)^(1/252))</f>
        <v/>
      </c>
      <c r="J2817" s="2" t="str">
        <f>IF(Table1[[#This Row],[Column6]]="","",(1+J2816)*(I2817)-1)</f>
        <v/>
      </c>
      <c r="K2817" s="1" t="str">
        <f>IF(Table1[[#This Row],[Column1]]="","",VLOOKUP(A2817,COPOMs!B:K,10)+prêmio_de_risco)</f>
        <v/>
      </c>
      <c r="L2817" s="3" t="str">
        <f>IF(Table1[[#This Row],[Tesouro Selic: Cenário 3]]="","",(K2817+1)^(1/252))</f>
        <v/>
      </c>
      <c r="M2817" s="2" t="str">
        <f>IF(Table1[[#This Row],[Column8]]="","",(1+M2816)*(L2817)-1)</f>
        <v/>
      </c>
    </row>
    <row r="2818" spans="1:13" x14ac:dyDescent="0.25">
      <c r="A2818" s="15" t="str">
        <f t="shared" si="86"/>
        <v/>
      </c>
      <c r="B2818" s="25" t="str">
        <f t="shared" si="87"/>
        <v/>
      </c>
      <c r="C2818" s="3" t="str">
        <f>IF(Table1[[#This Row],[Tesouro Prefixado]]="","",(B2818+1)^(1/252))</f>
        <v/>
      </c>
      <c r="D2818" s="2" t="str">
        <f>IF(Table1[[#This Row],[Column2]]="","",(1+D2817)*(C2818)-1)</f>
        <v/>
      </c>
      <c r="E2818" s="1" t="str">
        <f>IF(Table1[[#This Row],[Column1]]="","",VLOOKUP(A2818,COPOMs!B:E,4)+prêmio_de_risco)</f>
        <v/>
      </c>
      <c r="F2818" s="3" t="str">
        <f>IF(Table1[[#This Row],[Tesouro Selic: Cenário 1]]="","",(E2818+1)^(1/252))</f>
        <v/>
      </c>
      <c r="G2818" s="2" t="str">
        <f>IF(Table1[[#This Row],[Column4]]="","",(1+G2817)*(F2818)-1)</f>
        <v/>
      </c>
      <c r="H2818" s="1" t="str">
        <f>IF(Table1[[#This Row],[Column1]]="","",VLOOKUP(A2818,COPOMs!B:H,7)+prêmio_de_risco)</f>
        <v/>
      </c>
      <c r="I2818" s="3" t="str">
        <f>IF(Table1[[#This Row],[Tesouro Selic: Cenário 2]]="","",(H2818+1)^(1/252))</f>
        <v/>
      </c>
      <c r="J2818" s="2" t="str">
        <f>IF(Table1[[#This Row],[Column6]]="","",(1+J2817)*(I2818)-1)</f>
        <v/>
      </c>
      <c r="K2818" s="1" t="str">
        <f>IF(Table1[[#This Row],[Column1]]="","",VLOOKUP(A2818,COPOMs!B:K,10)+prêmio_de_risco)</f>
        <v/>
      </c>
      <c r="L2818" s="3" t="str">
        <f>IF(Table1[[#This Row],[Tesouro Selic: Cenário 3]]="","",(K2818+1)^(1/252))</f>
        <v/>
      </c>
      <c r="M2818" s="2" t="str">
        <f>IF(Table1[[#This Row],[Column8]]="","",(1+M2817)*(L2818)-1)</f>
        <v/>
      </c>
    </row>
    <row r="2819" spans="1:13" x14ac:dyDescent="0.25">
      <c r="A2819" s="15" t="str">
        <f t="shared" ref="A2819:A2882" si="88">IFERROR(IF(WORKDAY(A2818,1,feriados)&lt;=vencimento,WORKDAY(A2818,1,feriados),""),"")</f>
        <v/>
      </c>
      <c r="B2819" s="25" t="str">
        <f t="shared" ref="B2819:B2882" si="89">IF(A2819="","",taxa_pré)</f>
        <v/>
      </c>
      <c r="C2819" s="3" t="str">
        <f>IF(Table1[[#This Row],[Tesouro Prefixado]]="","",(B2819+1)^(1/252))</f>
        <v/>
      </c>
      <c r="D2819" s="2" t="str">
        <f>IF(Table1[[#This Row],[Column2]]="","",(1+D2818)*(C2819)-1)</f>
        <v/>
      </c>
      <c r="E2819" s="1" t="str">
        <f>IF(Table1[[#This Row],[Column1]]="","",VLOOKUP(A2819,COPOMs!B:E,4)+prêmio_de_risco)</f>
        <v/>
      </c>
      <c r="F2819" s="3" t="str">
        <f>IF(Table1[[#This Row],[Tesouro Selic: Cenário 1]]="","",(E2819+1)^(1/252))</f>
        <v/>
      </c>
      <c r="G2819" s="2" t="str">
        <f>IF(Table1[[#This Row],[Column4]]="","",(1+G2818)*(F2819)-1)</f>
        <v/>
      </c>
      <c r="H2819" s="1" t="str">
        <f>IF(Table1[[#This Row],[Column1]]="","",VLOOKUP(A2819,COPOMs!B:H,7)+prêmio_de_risco)</f>
        <v/>
      </c>
      <c r="I2819" s="3" t="str">
        <f>IF(Table1[[#This Row],[Tesouro Selic: Cenário 2]]="","",(H2819+1)^(1/252))</f>
        <v/>
      </c>
      <c r="J2819" s="2" t="str">
        <f>IF(Table1[[#This Row],[Column6]]="","",(1+J2818)*(I2819)-1)</f>
        <v/>
      </c>
      <c r="K2819" s="1" t="str">
        <f>IF(Table1[[#This Row],[Column1]]="","",VLOOKUP(A2819,COPOMs!B:K,10)+prêmio_de_risco)</f>
        <v/>
      </c>
      <c r="L2819" s="3" t="str">
        <f>IF(Table1[[#This Row],[Tesouro Selic: Cenário 3]]="","",(K2819+1)^(1/252))</f>
        <v/>
      </c>
      <c r="M2819" s="2" t="str">
        <f>IF(Table1[[#This Row],[Column8]]="","",(1+M2818)*(L2819)-1)</f>
        <v/>
      </c>
    </row>
    <row r="2820" spans="1:13" x14ac:dyDescent="0.25">
      <c r="A2820" s="15" t="str">
        <f t="shared" si="88"/>
        <v/>
      </c>
      <c r="B2820" s="25" t="str">
        <f t="shared" si="89"/>
        <v/>
      </c>
      <c r="C2820" s="3" t="str">
        <f>IF(Table1[[#This Row],[Tesouro Prefixado]]="","",(B2820+1)^(1/252))</f>
        <v/>
      </c>
      <c r="D2820" s="2" t="str">
        <f>IF(Table1[[#This Row],[Column2]]="","",(1+D2819)*(C2820)-1)</f>
        <v/>
      </c>
      <c r="E2820" s="1" t="str">
        <f>IF(Table1[[#This Row],[Column1]]="","",VLOOKUP(A2820,COPOMs!B:E,4)+prêmio_de_risco)</f>
        <v/>
      </c>
      <c r="F2820" s="3" t="str">
        <f>IF(Table1[[#This Row],[Tesouro Selic: Cenário 1]]="","",(E2820+1)^(1/252))</f>
        <v/>
      </c>
      <c r="G2820" s="2" t="str">
        <f>IF(Table1[[#This Row],[Column4]]="","",(1+G2819)*(F2820)-1)</f>
        <v/>
      </c>
      <c r="H2820" s="1" t="str">
        <f>IF(Table1[[#This Row],[Column1]]="","",VLOOKUP(A2820,COPOMs!B:H,7)+prêmio_de_risco)</f>
        <v/>
      </c>
      <c r="I2820" s="3" t="str">
        <f>IF(Table1[[#This Row],[Tesouro Selic: Cenário 2]]="","",(H2820+1)^(1/252))</f>
        <v/>
      </c>
      <c r="J2820" s="2" t="str">
        <f>IF(Table1[[#This Row],[Column6]]="","",(1+J2819)*(I2820)-1)</f>
        <v/>
      </c>
      <c r="K2820" s="1" t="str">
        <f>IF(Table1[[#This Row],[Column1]]="","",VLOOKUP(A2820,COPOMs!B:K,10)+prêmio_de_risco)</f>
        <v/>
      </c>
      <c r="L2820" s="3" t="str">
        <f>IF(Table1[[#This Row],[Tesouro Selic: Cenário 3]]="","",(K2820+1)^(1/252))</f>
        <v/>
      </c>
      <c r="M2820" s="2" t="str">
        <f>IF(Table1[[#This Row],[Column8]]="","",(1+M2819)*(L2820)-1)</f>
        <v/>
      </c>
    </row>
    <row r="2821" spans="1:13" x14ac:dyDescent="0.25">
      <c r="A2821" s="15" t="str">
        <f t="shared" si="88"/>
        <v/>
      </c>
      <c r="B2821" s="25" t="str">
        <f t="shared" si="89"/>
        <v/>
      </c>
      <c r="C2821" s="3" t="str">
        <f>IF(Table1[[#This Row],[Tesouro Prefixado]]="","",(B2821+1)^(1/252))</f>
        <v/>
      </c>
      <c r="D2821" s="2" t="str">
        <f>IF(Table1[[#This Row],[Column2]]="","",(1+D2820)*(C2821)-1)</f>
        <v/>
      </c>
      <c r="E2821" s="1" t="str">
        <f>IF(Table1[[#This Row],[Column1]]="","",VLOOKUP(A2821,COPOMs!B:E,4)+prêmio_de_risco)</f>
        <v/>
      </c>
      <c r="F2821" s="3" t="str">
        <f>IF(Table1[[#This Row],[Tesouro Selic: Cenário 1]]="","",(E2821+1)^(1/252))</f>
        <v/>
      </c>
      <c r="G2821" s="2" t="str">
        <f>IF(Table1[[#This Row],[Column4]]="","",(1+G2820)*(F2821)-1)</f>
        <v/>
      </c>
      <c r="H2821" s="1" t="str">
        <f>IF(Table1[[#This Row],[Column1]]="","",VLOOKUP(A2821,COPOMs!B:H,7)+prêmio_de_risco)</f>
        <v/>
      </c>
      <c r="I2821" s="3" t="str">
        <f>IF(Table1[[#This Row],[Tesouro Selic: Cenário 2]]="","",(H2821+1)^(1/252))</f>
        <v/>
      </c>
      <c r="J2821" s="2" t="str">
        <f>IF(Table1[[#This Row],[Column6]]="","",(1+J2820)*(I2821)-1)</f>
        <v/>
      </c>
      <c r="K2821" s="1" t="str">
        <f>IF(Table1[[#This Row],[Column1]]="","",VLOOKUP(A2821,COPOMs!B:K,10)+prêmio_de_risco)</f>
        <v/>
      </c>
      <c r="L2821" s="3" t="str">
        <f>IF(Table1[[#This Row],[Tesouro Selic: Cenário 3]]="","",(K2821+1)^(1/252))</f>
        <v/>
      </c>
      <c r="M2821" s="2" t="str">
        <f>IF(Table1[[#This Row],[Column8]]="","",(1+M2820)*(L2821)-1)</f>
        <v/>
      </c>
    </row>
    <row r="2822" spans="1:13" x14ac:dyDescent="0.25">
      <c r="A2822" s="15" t="str">
        <f t="shared" si="88"/>
        <v/>
      </c>
      <c r="B2822" s="25" t="str">
        <f t="shared" si="89"/>
        <v/>
      </c>
      <c r="C2822" s="3" t="str">
        <f>IF(Table1[[#This Row],[Tesouro Prefixado]]="","",(B2822+1)^(1/252))</f>
        <v/>
      </c>
      <c r="D2822" s="2" t="str">
        <f>IF(Table1[[#This Row],[Column2]]="","",(1+D2821)*(C2822)-1)</f>
        <v/>
      </c>
      <c r="E2822" s="1" t="str">
        <f>IF(Table1[[#This Row],[Column1]]="","",VLOOKUP(A2822,COPOMs!B:E,4)+prêmio_de_risco)</f>
        <v/>
      </c>
      <c r="F2822" s="3" t="str">
        <f>IF(Table1[[#This Row],[Tesouro Selic: Cenário 1]]="","",(E2822+1)^(1/252))</f>
        <v/>
      </c>
      <c r="G2822" s="2" t="str">
        <f>IF(Table1[[#This Row],[Column4]]="","",(1+G2821)*(F2822)-1)</f>
        <v/>
      </c>
      <c r="H2822" s="1" t="str">
        <f>IF(Table1[[#This Row],[Column1]]="","",VLOOKUP(A2822,COPOMs!B:H,7)+prêmio_de_risco)</f>
        <v/>
      </c>
      <c r="I2822" s="3" t="str">
        <f>IF(Table1[[#This Row],[Tesouro Selic: Cenário 2]]="","",(H2822+1)^(1/252))</f>
        <v/>
      </c>
      <c r="J2822" s="2" t="str">
        <f>IF(Table1[[#This Row],[Column6]]="","",(1+J2821)*(I2822)-1)</f>
        <v/>
      </c>
      <c r="K2822" s="1" t="str">
        <f>IF(Table1[[#This Row],[Column1]]="","",VLOOKUP(A2822,COPOMs!B:K,10)+prêmio_de_risco)</f>
        <v/>
      </c>
      <c r="L2822" s="3" t="str">
        <f>IF(Table1[[#This Row],[Tesouro Selic: Cenário 3]]="","",(K2822+1)^(1/252))</f>
        <v/>
      </c>
      <c r="M2822" s="2" t="str">
        <f>IF(Table1[[#This Row],[Column8]]="","",(1+M2821)*(L2822)-1)</f>
        <v/>
      </c>
    </row>
    <row r="2823" spans="1:13" x14ac:dyDescent="0.25">
      <c r="A2823" s="15" t="str">
        <f t="shared" si="88"/>
        <v/>
      </c>
      <c r="B2823" s="25" t="str">
        <f t="shared" si="89"/>
        <v/>
      </c>
      <c r="C2823" s="3" t="str">
        <f>IF(Table1[[#This Row],[Tesouro Prefixado]]="","",(B2823+1)^(1/252))</f>
        <v/>
      </c>
      <c r="D2823" s="2" t="str">
        <f>IF(Table1[[#This Row],[Column2]]="","",(1+D2822)*(C2823)-1)</f>
        <v/>
      </c>
      <c r="E2823" s="1" t="str">
        <f>IF(Table1[[#This Row],[Column1]]="","",VLOOKUP(A2823,COPOMs!B:E,4)+prêmio_de_risco)</f>
        <v/>
      </c>
      <c r="F2823" s="3" t="str">
        <f>IF(Table1[[#This Row],[Tesouro Selic: Cenário 1]]="","",(E2823+1)^(1/252))</f>
        <v/>
      </c>
      <c r="G2823" s="2" t="str">
        <f>IF(Table1[[#This Row],[Column4]]="","",(1+G2822)*(F2823)-1)</f>
        <v/>
      </c>
      <c r="H2823" s="1" t="str">
        <f>IF(Table1[[#This Row],[Column1]]="","",VLOOKUP(A2823,COPOMs!B:H,7)+prêmio_de_risco)</f>
        <v/>
      </c>
      <c r="I2823" s="3" t="str">
        <f>IF(Table1[[#This Row],[Tesouro Selic: Cenário 2]]="","",(H2823+1)^(1/252))</f>
        <v/>
      </c>
      <c r="J2823" s="2" t="str">
        <f>IF(Table1[[#This Row],[Column6]]="","",(1+J2822)*(I2823)-1)</f>
        <v/>
      </c>
      <c r="K2823" s="1" t="str">
        <f>IF(Table1[[#This Row],[Column1]]="","",VLOOKUP(A2823,COPOMs!B:K,10)+prêmio_de_risco)</f>
        <v/>
      </c>
      <c r="L2823" s="3" t="str">
        <f>IF(Table1[[#This Row],[Tesouro Selic: Cenário 3]]="","",(K2823+1)^(1/252))</f>
        <v/>
      </c>
      <c r="M2823" s="2" t="str">
        <f>IF(Table1[[#This Row],[Column8]]="","",(1+M2822)*(L2823)-1)</f>
        <v/>
      </c>
    </row>
    <row r="2824" spans="1:13" x14ac:dyDescent="0.25">
      <c r="A2824" s="15" t="str">
        <f t="shared" si="88"/>
        <v/>
      </c>
      <c r="B2824" s="25" t="str">
        <f t="shared" si="89"/>
        <v/>
      </c>
      <c r="C2824" s="3" t="str">
        <f>IF(Table1[[#This Row],[Tesouro Prefixado]]="","",(B2824+1)^(1/252))</f>
        <v/>
      </c>
      <c r="D2824" s="2" t="str">
        <f>IF(Table1[[#This Row],[Column2]]="","",(1+D2823)*(C2824)-1)</f>
        <v/>
      </c>
      <c r="E2824" s="1" t="str">
        <f>IF(Table1[[#This Row],[Column1]]="","",VLOOKUP(A2824,COPOMs!B:E,4)+prêmio_de_risco)</f>
        <v/>
      </c>
      <c r="F2824" s="3" t="str">
        <f>IF(Table1[[#This Row],[Tesouro Selic: Cenário 1]]="","",(E2824+1)^(1/252))</f>
        <v/>
      </c>
      <c r="G2824" s="2" t="str">
        <f>IF(Table1[[#This Row],[Column4]]="","",(1+G2823)*(F2824)-1)</f>
        <v/>
      </c>
      <c r="H2824" s="1" t="str">
        <f>IF(Table1[[#This Row],[Column1]]="","",VLOOKUP(A2824,COPOMs!B:H,7)+prêmio_de_risco)</f>
        <v/>
      </c>
      <c r="I2824" s="3" t="str">
        <f>IF(Table1[[#This Row],[Tesouro Selic: Cenário 2]]="","",(H2824+1)^(1/252))</f>
        <v/>
      </c>
      <c r="J2824" s="2" t="str">
        <f>IF(Table1[[#This Row],[Column6]]="","",(1+J2823)*(I2824)-1)</f>
        <v/>
      </c>
      <c r="K2824" s="1" t="str">
        <f>IF(Table1[[#This Row],[Column1]]="","",VLOOKUP(A2824,COPOMs!B:K,10)+prêmio_de_risco)</f>
        <v/>
      </c>
      <c r="L2824" s="3" t="str">
        <f>IF(Table1[[#This Row],[Tesouro Selic: Cenário 3]]="","",(K2824+1)^(1/252))</f>
        <v/>
      </c>
      <c r="M2824" s="2" t="str">
        <f>IF(Table1[[#This Row],[Column8]]="","",(1+M2823)*(L2824)-1)</f>
        <v/>
      </c>
    </row>
    <row r="2825" spans="1:13" x14ac:dyDescent="0.25">
      <c r="A2825" s="15" t="str">
        <f t="shared" si="88"/>
        <v/>
      </c>
      <c r="B2825" s="25" t="str">
        <f t="shared" si="89"/>
        <v/>
      </c>
      <c r="C2825" s="3" t="str">
        <f>IF(Table1[[#This Row],[Tesouro Prefixado]]="","",(B2825+1)^(1/252))</f>
        <v/>
      </c>
      <c r="D2825" s="2" t="str">
        <f>IF(Table1[[#This Row],[Column2]]="","",(1+D2824)*(C2825)-1)</f>
        <v/>
      </c>
      <c r="E2825" s="1" t="str">
        <f>IF(Table1[[#This Row],[Column1]]="","",VLOOKUP(A2825,COPOMs!B:E,4)+prêmio_de_risco)</f>
        <v/>
      </c>
      <c r="F2825" s="3" t="str">
        <f>IF(Table1[[#This Row],[Tesouro Selic: Cenário 1]]="","",(E2825+1)^(1/252))</f>
        <v/>
      </c>
      <c r="G2825" s="2" t="str">
        <f>IF(Table1[[#This Row],[Column4]]="","",(1+G2824)*(F2825)-1)</f>
        <v/>
      </c>
      <c r="H2825" s="1" t="str">
        <f>IF(Table1[[#This Row],[Column1]]="","",VLOOKUP(A2825,COPOMs!B:H,7)+prêmio_de_risco)</f>
        <v/>
      </c>
      <c r="I2825" s="3" t="str">
        <f>IF(Table1[[#This Row],[Tesouro Selic: Cenário 2]]="","",(H2825+1)^(1/252))</f>
        <v/>
      </c>
      <c r="J2825" s="2" t="str">
        <f>IF(Table1[[#This Row],[Column6]]="","",(1+J2824)*(I2825)-1)</f>
        <v/>
      </c>
      <c r="K2825" s="1" t="str">
        <f>IF(Table1[[#This Row],[Column1]]="","",VLOOKUP(A2825,COPOMs!B:K,10)+prêmio_de_risco)</f>
        <v/>
      </c>
      <c r="L2825" s="3" t="str">
        <f>IF(Table1[[#This Row],[Tesouro Selic: Cenário 3]]="","",(K2825+1)^(1/252))</f>
        <v/>
      </c>
      <c r="M2825" s="2" t="str">
        <f>IF(Table1[[#This Row],[Column8]]="","",(1+M2824)*(L2825)-1)</f>
        <v/>
      </c>
    </row>
    <row r="2826" spans="1:13" x14ac:dyDescent="0.25">
      <c r="A2826" s="15" t="str">
        <f t="shared" si="88"/>
        <v/>
      </c>
      <c r="B2826" s="25" t="str">
        <f t="shared" si="89"/>
        <v/>
      </c>
      <c r="C2826" s="3" t="str">
        <f>IF(Table1[[#This Row],[Tesouro Prefixado]]="","",(B2826+1)^(1/252))</f>
        <v/>
      </c>
      <c r="D2826" s="2" t="str">
        <f>IF(Table1[[#This Row],[Column2]]="","",(1+D2825)*(C2826)-1)</f>
        <v/>
      </c>
      <c r="E2826" s="1" t="str">
        <f>IF(Table1[[#This Row],[Column1]]="","",VLOOKUP(A2826,COPOMs!B:E,4)+prêmio_de_risco)</f>
        <v/>
      </c>
      <c r="F2826" s="3" t="str">
        <f>IF(Table1[[#This Row],[Tesouro Selic: Cenário 1]]="","",(E2826+1)^(1/252))</f>
        <v/>
      </c>
      <c r="G2826" s="2" t="str">
        <f>IF(Table1[[#This Row],[Column4]]="","",(1+G2825)*(F2826)-1)</f>
        <v/>
      </c>
      <c r="H2826" s="1" t="str">
        <f>IF(Table1[[#This Row],[Column1]]="","",VLOOKUP(A2826,COPOMs!B:H,7)+prêmio_de_risco)</f>
        <v/>
      </c>
      <c r="I2826" s="3" t="str">
        <f>IF(Table1[[#This Row],[Tesouro Selic: Cenário 2]]="","",(H2826+1)^(1/252))</f>
        <v/>
      </c>
      <c r="J2826" s="2" t="str">
        <f>IF(Table1[[#This Row],[Column6]]="","",(1+J2825)*(I2826)-1)</f>
        <v/>
      </c>
      <c r="K2826" s="1" t="str">
        <f>IF(Table1[[#This Row],[Column1]]="","",VLOOKUP(A2826,COPOMs!B:K,10)+prêmio_de_risco)</f>
        <v/>
      </c>
      <c r="L2826" s="3" t="str">
        <f>IF(Table1[[#This Row],[Tesouro Selic: Cenário 3]]="","",(K2826+1)^(1/252))</f>
        <v/>
      </c>
      <c r="M2826" s="2" t="str">
        <f>IF(Table1[[#This Row],[Column8]]="","",(1+M2825)*(L2826)-1)</f>
        <v/>
      </c>
    </row>
    <row r="2827" spans="1:13" x14ac:dyDescent="0.25">
      <c r="A2827" s="15" t="str">
        <f t="shared" si="88"/>
        <v/>
      </c>
      <c r="B2827" s="25" t="str">
        <f t="shared" si="89"/>
        <v/>
      </c>
      <c r="C2827" s="3" t="str">
        <f>IF(Table1[[#This Row],[Tesouro Prefixado]]="","",(B2827+1)^(1/252))</f>
        <v/>
      </c>
      <c r="D2827" s="2" t="str">
        <f>IF(Table1[[#This Row],[Column2]]="","",(1+D2826)*(C2827)-1)</f>
        <v/>
      </c>
      <c r="E2827" s="1" t="str">
        <f>IF(Table1[[#This Row],[Column1]]="","",VLOOKUP(A2827,COPOMs!B:E,4)+prêmio_de_risco)</f>
        <v/>
      </c>
      <c r="F2827" s="3" t="str">
        <f>IF(Table1[[#This Row],[Tesouro Selic: Cenário 1]]="","",(E2827+1)^(1/252))</f>
        <v/>
      </c>
      <c r="G2827" s="2" t="str">
        <f>IF(Table1[[#This Row],[Column4]]="","",(1+G2826)*(F2827)-1)</f>
        <v/>
      </c>
      <c r="H2827" s="1" t="str">
        <f>IF(Table1[[#This Row],[Column1]]="","",VLOOKUP(A2827,COPOMs!B:H,7)+prêmio_de_risco)</f>
        <v/>
      </c>
      <c r="I2827" s="3" t="str">
        <f>IF(Table1[[#This Row],[Tesouro Selic: Cenário 2]]="","",(H2827+1)^(1/252))</f>
        <v/>
      </c>
      <c r="J2827" s="2" t="str">
        <f>IF(Table1[[#This Row],[Column6]]="","",(1+J2826)*(I2827)-1)</f>
        <v/>
      </c>
      <c r="K2827" s="1" t="str">
        <f>IF(Table1[[#This Row],[Column1]]="","",VLOOKUP(A2827,COPOMs!B:K,10)+prêmio_de_risco)</f>
        <v/>
      </c>
      <c r="L2827" s="3" t="str">
        <f>IF(Table1[[#This Row],[Tesouro Selic: Cenário 3]]="","",(K2827+1)^(1/252))</f>
        <v/>
      </c>
      <c r="M2827" s="2" t="str">
        <f>IF(Table1[[#This Row],[Column8]]="","",(1+M2826)*(L2827)-1)</f>
        <v/>
      </c>
    </row>
    <row r="2828" spans="1:13" x14ac:dyDescent="0.25">
      <c r="A2828" s="15" t="str">
        <f t="shared" si="88"/>
        <v/>
      </c>
      <c r="B2828" s="25" t="str">
        <f t="shared" si="89"/>
        <v/>
      </c>
      <c r="C2828" s="3" t="str">
        <f>IF(Table1[[#This Row],[Tesouro Prefixado]]="","",(B2828+1)^(1/252))</f>
        <v/>
      </c>
      <c r="D2828" s="2" t="str">
        <f>IF(Table1[[#This Row],[Column2]]="","",(1+D2827)*(C2828)-1)</f>
        <v/>
      </c>
      <c r="E2828" s="1" t="str">
        <f>IF(Table1[[#This Row],[Column1]]="","",VLOOKUP(A2828,COPOMs!B:E,4)+prêmio_de_risco)</f>
        <v/>
      </c>
      <c r="F2828" s="3" t="str">
        <f>IF(Table1[[#This Row],[Tesouro Selic: Cenário 1]]="","",(E2828+1)^(1/252))</f>
        <v/>
      </c>
      <c r="G2828" s="2" t="str">
        <f>IF(Table1[[#This Row],[Column4]]="","",(1+G2827)*(F2828)-1)</f>
        <v/>
      </c>
      <c r="H2828" s="1" t="str">
        <f>IF(Table1[[#This Row],[Column1]]="","",VLOOKUP(A2828,COPOMs!B:H,7)+prêmio_de_risco)</f>
        <v/>
      </c>
      <c r="I2828" s="3" t="str">
        <f>IF(Table1[[#This Row],[Tesouro Selic: Cenário 2]]="","",(H2828+1)^(1/252))</f>
        <v/>
      </c>
      <c r="J2828" s="2" t="str">
        <f>IF(Table1[[#This Row],[Column6]]="","",(1+J2827)*(I2828)-1)</f>
        <v/>
      </c>
      <c r="K2828" s="1" t="str">
        <f>IF(Table1[[#This Row],[Column1]]="","",VLOOKUP(A2828,COPOMs!B:K,10)+prêmio_de_risco)</f>
        <v/>
      </c>
      <c r="L2828" s="3" t="str">
        <f>IF(Table1[[#This Row],[Tesouro Selic: Cenário 3]]="","",(K2828+1)^(1/252))</f>
        <v/>
      </c>
      <c r="M2828" s="2" t="str">
        <f>IF(Table1[[#This Row],[Column8]]="","",(1+M2827)*(L2828)-1)</f>
        <v/>
      </c>
    </row>
    <row r="2829" spans="1:13" x14ac:dyDescent="0.25">
      <c r="A2829" s="15" t="str">
        <f t="shared" si="88"/>
        <v/>
      </c>
      <c r="B2829" s="25" t="str">
        <f t="shared" si="89"/>
        <v/>
      </c>
      <c r="C2829" s="3" t="str">
        <f>IF(Table1[[#This Row],[Tesouro Prefixado]]="","",(B2829+1)^(1/252))</f>
        <v/>
      </c>
      <c r="D2829" s="2" t="str">
        <f>IF(Table1[[#This Row],[Column2]]="","",(1+D2828)*(C2829)-1)</f>
        <v/>
      </c>
      <c r="E2829" s="1" t="str">
        <f>IF(Table1[[#This Row],[Column1]]="","",VLOOKUP(A2829,COPOMs!B:E,4)+prêmio_de_risco)</f>
        <v/>
      </c>
      <c r="F2829" s="3" t="str">
        <f>IF(Table1[[#This Row],[Tesouro Selic: Cenário 1]]="","",(E2829+1)^(1/252))</f>
        <v/>
      </c>
      <c r="G2829" s="2" t="str">
        <f>IF(Table1[[#This Row],[Column4]]="","",(1+G2828)*(F2829)-1)</f>
        <v/>
      </c>
      <c r="H2829" s="1" t="str">
        <f>IF(Table1[[#This Row],[Column1]]="","",VLOOKUP(A2829,COPOMs!B:H,7)+prêmio_de_risco)</f>
        <v/>
      </c>
      <c r="I2829" s="3" t="str">
        <f>IF(Table1[[#This Row],[Tesouro Selic: Cenário 2]]="","",(H2829+1)^(1/252))</f>
        <v/>
      </c>
      <c r="J2829" s="2" t="str">
        <f>IF(Table1[[#This Row],[Column6]]="","",(1+J2828)*(I2829)-1)</f>
        <v/>
      </c>
      <c r="K2829" s="1" t="str">
        <f>IF(Table1[[#This Row],[Column1]]="","",VLOOKUP(A2829,COPOMs!B:K,10)+prêmio_de_risco)</f>
        <v/>
      </c>
      <c r="L2829" s="3" t="str">
        <f>IF(Table1[[#This Row],[Tesouro Selic: Cenário 3]]="","",(K2829+1)^(1/252))</f>
        <v/>
      </c>
      <c r="M2829" s="2" t="str">
        <f>IF(Table1[[#This Row],[Column8]]="","",(1+M2828)*(L2829)-1)</f>
        <v/>
      </c>
    </row>
    <row r="2830" spans="1:13" x14ac:dyDescent="0.25">
      <c r="A2830" s="15" t="str">
        <f t="shared" si="88"/>
        <v/>
      </c>
      <c r="B2830" s="25" t="str">
        <f t="shared" si="89"/>
        <v/>
      </c>
      <c r="C2830" s="3" t="str">
        <f>IF(Table1[[#This Row],[Tesouro Prefixado]]="","",(B2830+1)^(1/252))</f>
        <v/>
      </c>
      <c r="D2830" s="2" t="str">
        <f>IF(Table1[[#This Row],[Column2]]="","",(1+D2829)*(C2830)-1)</f>
        <v/>
      </c>
      <c r="E2830" s="1" t="str">
        <f>IF(Table1[[#This Row],[Column1]]="","",VLOOKUP(A2830,COPOMs!B:E,4)+prêmio_de_risco)</f>
        <v/>
      </c>
      <c r="F2830" s="3" t="str">
        <f>IF(Table1[[#This Row],[Tesouro Selic: Cenário 1]]="","",(E2830+1)^(1/252))</f>
        <v/>
      </c>
      <c r="G2830" s="2" t="str">
        <f>IF(Table1[[#This Row],[Column4]]="","",(1+G2829)*(F2830)-1)</f>
        <v/>
      </c>
      <c r="H2830" s="1" t="str">
        <f>IF(Table1[[#This Row],[Column1]]="","",VLOOKUP(A2830,COPOMs!B:H,7)+prêmio_de_risco)</f>
        <v/>
      </c>
      <c r="I2830" s="3" t="str">
        <f>IF(Table1[[#This Row],[Tesouro Selic: Cenário 2]]="","",(H2830+1)^(1/252))</f>
        <v/>
      </c>
      <c r="J2830" s="2" t="str">
        <f>IF(Table1[[#This Row],[Column6]]="","",(1+J2829)*(I2830)-1)</f>
        <v/>
      </c>
      <c r="K2830" s="1" t="str">
        <f>IF(Table1[[#This Row],[Column1]]="","",VLOOKUP(A2830,COPOMs!B:K,10)+prêmio_de_risco)</f>
        <v/>
      </c>
      <c r="L2830" s="3" t="str">
        <f>IF(Table1[[#This Row],[Tesouro Selic: Cenário 3]]="","",(K2830+1)^(1/252))</f>
        <v/>
      </c>
      <c r="M2830" s="2" t="str">
        <f>IF(Table1[[#This Row],[Column8]]="","",(1+M2829)*(L2830)-1)</f>
        <v/>
      </c>
    </row>
    <row r="2831" spans="1:13" x14ac:dyDescent="0.25">
      <c r="A2831" s="15" t="str">
        <f t="shared" si="88"/>
        <v/>
      </c>
      <c r="B2831" s="25" t="str">
        <f t="shared" si="89"/>
        <v/>
      </c>
      <c r="C2831" s="3" t="str">
        <f>IF(Table1[[#This Row],[Tesouro Prefixado]]="","",(B2831+1)^(1/252))</f>
        <v/>
      </c>
      <c r="D2831" s="2" t="str">
        <f>IF(Table1[[#This Row],[Column2]]="","",(1+D2830)*(C2831)-1)</f>
        <v/>
      </c>
      <c r="E2831" s="1" t="str">
        <f>IF(Table1[[#This Row],[Column1]]="","",VLOOKUP(A2831,COPOMs!B:E,4)+prêmio_de_risco)</f>
        <v/>
      </c>
      <c r="F2831" s="3" t="str">
        <f>IF(Table1[[#This Row],[Tesouro Selic: Cenário 1]]="","",(E2831+1)^(1/252))</f>
        <v/>
      </c>
      <c r="G2831" s="2" t="str">
        <f>IF(Table1[[#This Row],[Column4]]="","",(1+G2830)*(F2831)-1)</f>
        <v/>
      </c>
      <c r="H2831" s="1" t="str">
        <f>IF(Table1[[#This Row],[Column1]]="","",VLOOKUP(A2831,COPOMs!B:H,7)+prêmio_de_risco)</f>
        <v/>
      </c>
      <c r="I2831" s="3" t="str">
        <f>IF(Table1[[#This Row],[Tesouro Selic: Cenário 2]]="","",(H2831+1)^(1/252))</f>
        <v/>
      </c>
      <c r="J2831" s="2" t="str">
        <f>IF(Table1[[#This Row],[Column6]]="","",(1+J2830)*(I2831)-1)</f>
        <v/>
      </c>
      <c r="K2831" s="1" t="str">
        <f>IF(Table1[[#This Row],[Column1]]="","",VLOOKUP(A2831,COPOMs!B:K,10)+prêmio_de_risco)</f>
        <v/>
      </c>
      <c r="L2831" s="3" t="str">
        <f>IF(Table1[[#This Row],[Tesouro Selic: Cenário 3]]="","",(K2831+1)^(1/252))</f>
        <v/>
      </c>
      <c r="M2831" s="2" t="str">
        <f>IF(Table1[[#This Row],[Column8]]="","",(1+M2830)*(L2831)-1)</f>
        <v/>
      </c>
    </row>
    <row r="2832" spans="1:13" x14ac:dyDescent="0.25">
      <c r="A2832" s="15" t="str">
        <f t="shared" si="88"/>
        <v/>
      </c>
      <c r="B2832" s="25" t="str">
        <f t="shared" si="89"/>
        <v/>
      </c>
      <c r="C2832" s="3" t="str">
        <f>IF(Table1[[#This Row],[Tesouro Prefixado]]="","",(B2832+1)^(1/252))</f>
        <v/>
      </c>
      <c r="D2832" s="2" t="str">
        <f>IF(Table1[[#This Row],[Column2]]="","",(1+D2831)*(C2832)-1)</f>
        <v/>
      </c>
      <c r="E2832" s="1" t="str">
        <f>IF(Table1[[#This Row],[Column1]]="","",VLOOKUP(A2832,COPOMs!B:E,4)+prêmio_de_risco)</f>
        <v/>
      </c>
      <c r="F2832" s="3" t="str">
        <f>IF(Table1[[#This Row],[Tesouro Selic: Cenário 1]]="","",(E2832+1)^(1/252))</f>
        <v/>
      </c>
      <c r="G2832" s="2" t="str">
        <f>IF(Table1[[#This Row],[Column4]]="","",(1+G2831)*(F2832)-1)</f>
        <v/>
      </c>
      <c r="H2832" s="1" t="str">
        <f>IF(Table1[[#This Row],[Column1]]="","",VLOOKUP(A2832,COPOMs!B:H,7)+prêmio_de_risco)</f>
        <v/>
      </c>
      <c r="I2832" s="3" t="str">
        <f>IF(Table1[[#This Row],[Tesouro Selic: Cenário 2]]="","",(H2832+1)^(1/252))</f>
        <v/>
      </c>
      <c r="J2832" s="2" t="str">
        <f>IF(Table1[[#This Row],[Column6]]="","",(1+J2831)*(I2832)-1)</f>
        <v/>
      </c>
      <c r="K2832" s="1" t="str">
        <f>IF(Table1[[#This Row],[Column1]]="","",VLOOKUP(A2832,COPOMs!B:K,10)+prêmio_de_risco)</f>
        <v/>
      </c>
      <c r="L2832" s="3" t="str">
        <f>IF(Table1[[#This Row],[Tesouro Selic: Cenário 3]]="","",(K2832+1)^(1/252))</f>
        <v/>
      </c>
      <c r="M2832" s="2" t="str">
        <f>IF(Table1[[#This Row],[Column8]]="","",(1+M2831)*(L2832)-1)</f>
        <v/>
      </c>
    </row>
    <row r="2833" spans="1:13" x14ac:dyDescent="0.25">
      <c r="A2833" s="15" t="str">
        <f t="shared" si="88"/>
        <v/>
      </c>
      <c r="B2833" s="25" t="str">
        <f t="shared" si="89"/>
        <v/>
      </c>
      <c r="C2833" s="3" t="str">
        <f>IF(Table1[[#This Row],[Tesouro Prefixado]]="","",(B2833+1)^(1/252))</f>
        <v/>
      </c>
      <c r="D2833" s="2" t="str">
        <f>IF(Table1[[#This Row],[Column2]]="","",(1+D2832)*(C2833)-1)</f>
        <v/>
      </c>
      <c r="E2833" s="1" t="str">
        <f>IF(Table1[[#This Row],[Column1]]="","",VLOOKUP(A2833,COPOMs!B:E,4)+prêmio_de_risco)</f>
        <v/>
      </c>
      <c r="F2833" s="3" t="str">
        <f>IF(Table1[[#This Row],[Tesouro Selic: Cenário 1]]="","",(E2833+1)^(1/252))</f>
        <v/>
      </c>
      <c r="G2833" s="2" t="str">
        <f>IF(Table1[[#This Row],[Column4]]="","",(1+G2832)*(F2833)-1)</f>
        <v/>
      </c>
      <c r="H2833" s="1" t="str">
        <f>IF(Table1[[#This Row],[Column1]]="","",VLOOKUP(A2833,COPOMs!B:H,7)+prêmio_de_risco)</f>
        <v/>
      </c>
      <c r="I2833" s="3" t="str">
        <f>IF(Table1[[#This Row],[Tesouro Selic: Cenário 2]]="","",(H2833+1)^(1/252))</f>
        <v/>
      </c>
      <c r="J2833" s="2" t="str">
        <f>IF(Table1[[#This Row],[Column6]]="","",(1+J2832)*(I2833)-1)</f>
        <v/>
      </c>
      <c r="K2833" s="1" t="str">
        <f>IF(Table1[[#This Row],[Column1]]="","",VLOOKUP(A2833,COPOMs!B:K,10)+prêmio_de_risco)</f>
        <v/>
      </c>
      <c r="L2833" s="3" t="str">
        <f>IF(Table1[[#This Row],[Tesouro Selic: Cenário 3]]="","",(K2833+1)^(1/252))</f>
        <v/>
      </c>
      <c r="M2833" s="2" t="str">
        <f>IF(Table1[[#This Row],[Column8]]="","",(1+M2832)*(L2833)-1)</f>
        <v/>
      </c>
    </row>
    <row r="2834" spans="1:13" x14ac:dyDescent="0.25">
      <c r="A2834" s="15" t="str">
        <f t="shared" si="88"/>
        <v/>
      </c>
      <c r="B2834" s="25" t="str">
        <f t="shared" si="89"/>
        <v/>
      </c>
      <c r="C2834" s="3" t="str">
        <f>IF(Table1[[#This Row],[Tesouro Prefixado]]="","",(B2834+1)^(1/252))</f>
        <v/>
      </c>
      <c r="D2834" s="2" t="str">
        <f>IF(Table1[[#This Row],[Column2]]="","",(1+D2833)*(C2834)-1)</f>
        <v/>
      </c>
      <c r="E2834" s="1" t="str">
        <f>IF(Table1[[#This Row],[Column1]]="","",VLOOKUP(A2834,COPOMs!B:E,4)+prêmio_de_risco)</f>
        <v/>
      </c>
      <c r="F2834" s="3" t="str">
        <f>IF(Table1[[#This Row],[Tesouro Selic: Cenário 1]]="","",(E2834+1)^(1/252))</f>
        <v/>
      </c>
      <c r="G2834" s="2" t="str">
        <f>IF(Table1[[#This Row],[Column4]]="","",(1+G2833)*(F2834)-1)</f>
        <v/>
      </c>
      <c r="H2834" s="1" t="str">
        <f>IF(Table1[[#This Row],[Column1]]="","",VLOOKUP(A2834,COPOMs!B:H,7)+prêmio_de_risco)</f>
        <v/>
      </c>
      <c r="I2834" s="3" t="str">
        <f>IF(Table1[[#This Row],[Tesouro Selic: Cenário 2]]="","",(H2834+1)^(1/252))</f>
        <v/>
      </c>
      <c r="J2834" s="2" t="str">
        <f>IF(Table1[[#This Row],[Column6]]="","",(1+J2833)*(I2834)-1)</f>
        <v/>
      </c>
      <c r="K2834" s="1" t="str">
        <f>IF(Table1[[#This Row],[Column1]]="","",VLOOKUP(A2834,COPOMs!B:K,10)+prêmio_de_risco)</f>
        <v/>
      </c>
      <c r="L2834" s="3" t="str">
        <f>IF(Table1[[#This Row],[Tesouro Selic: Cenário 3]]="","",(K2834+1)^(1/252))</f>
        <v/>
      </c>
      <c r="M2834" s="2" t="str">
        <f>IF(Table1[[#This Row],[Column8]]="","",(1+M2833)*(L2834)-1)</f>
        <v/>
      </c>
    </row>
    <row r="2835" spans="1:13" x14ac:dyDescent="0.25">
      <c r="A2835" s="15" t="str">
        <f t="shared" si="88"/>
        <v/>
      </c>
      <c r="B2835" s="25" t="str">
        <f t="shared" si="89"/>
        <v/>
      </c>
      <c r="C2835" s="3" t="str">
        <f>IF(Table1[[#This Row],[Tesouro Prefixado]]="","",(B2835+1)^(1/252))</f>
        <v/>
      </c>
      <c r="D2835" s="2" t="str">
        <f>IF(Table1[[#This Row],[Column2]]="","",(1+D2834)*(C2835)-1)</f>
        <v/>
      </c>
      <c r="E2835" s="1" t="str">
        <f>IF(Table1[[#This Row],[Column1]]="","",VLOOKUP(A2835,COPOMs!B:E,4)+prêmio_de_risco)</f>
        <v/>
      </c>
      <c r="F2835" s="3" t="str">
        <f>IF(Table1[[#This Row],[Tesouro Selic: Cenário 1]]="","",(E2835+1)^(1/252))</f>
        <v/>
      </c>
      <c r="G2835" s="2" t="str">
        <f>IF(Table1[[#This Row],[Column4]]="","",(1+G2834)*(F2835)-1)</f>
        <v/>
      </c>
      <c r="H2835" s="1" t="str">
        <f>IF(Table1[[#This Row],[Column1]]="","",VLOOKUP(A2835,COPOMs!B:H,7)+prêmio_de_risco)</f>
        <v/>
      </c>
      <c r="I2835" s="3" t="str">
        <f>IF(Table1[[#This Row],[Tesouro Selic: Cenário 2]]="","",(H2835+1)^(1/252))</f>
        <v/>
      </c>
      <c r="J2835" s="2" t="str">
        <f>IF(Table1[[#This Row],[Column6]]="","",(1+J2834)*(I2835)-1)</f>
        <v/>
      </c>
      <c r="K2835" s="1" t="str">
        <f>IF(Table1[[#This Row],[Column1]]="","",VLOOKUP(A2835,COPOMs!B:K,10)+prêmio_de_risco)</f>
        <v/>
      </c>
      <c r="L2835" s="3" t="str">
        <f>IF(Table1[[#This Row],[Tesouro Selic: Cenário 3]]="","",(K2835+1)^(1/252))</f>
        <v/>
      </c>
      <c r="M2835" s="2" t="str">
        <f>IF(Table1[[#This Row],[Column8]]="","",(1+M2834)*(L2835)-1)</f>
        <v/>
      </c>
    </row>
    <row r="2836" spans="1:13" x14ac:dyDescent="0.25">
      <c r="A2836" s="15" t="str">
        <f t="shared" si="88"/>
        <v/>
      </c>
      <c r="B2836" s="25" t="str">
        <f t="shared" si="89"/>
        <v/>
      </c>
      <c r="C2836" s="3" t="str">
        <f>IF(Table1[[#This Row],[Tesouro Prefixado]]="","",(B2836+1)^(1/252))</f>
        <v/>
      </c>
      <c r="D2836" s="2" t="str">
        <f>IF(Table1[[#This Row],[Column2]]="","",(1+D2835)*(C2836)-1)</f>
        <v/>
      </c>
      <c r="E2836" s="1" t="str">
        <f>IF(Table1[[#This Row],[Column1]]="","",VLOOKUP(A2836,COPOMs!B:E,4)+prêmio_de_risco)</f>
        <v/>
      </c>
      <c r="F2836" s="3" t="str">
        <f>IF(Table1[[#This Row],[Tesouro Selic: Cenário 1]]="","",(E2836+1)^(1/252))</f>
        <v/>
      </c>
      <c r="G2836" s="2" t="str">
        <f>IF(Table1[[#This Row],[Column4]]="","",(1+G2835)*(F2836)-1)</f>
        <v/>
      </c>
      <c r="H2836" s="1" t="str">
        <f>IF(Table1[[#This Row],[Column1]]="","",VLOOKUP(A2836,COPOMs!B:H,7)+prêmio_de_risco)</f>
        <v/>
      </c>
      <c r="I2836" s="3" t="str">
        <f>IF(Table1[[#This Row],[Tesouro Selic: Cenário 2]]="","",(H2836+1)^(1/252))</f>
        <v/>
      </c>
      <c r="J2836" s="2" t="str">
        <f>IF(Table1[[#This Row],[Column6]]="","",(1+J2835)*(I2836)-1)</f>
        <v/>
      </c>
      <c r="K2836" s="1" t="str">
        <f>IF(Table1[[#This Row],[Column1]]="","",VLOOKUP(A2836,COPOMs!B:K,10)+prêmio_de_risco)</f>
        <v/>
      </c>
      <c r="L2836" s="3" t="str">
        <f>IF(Table1[[#This Row],[Tesouro Selic: Cenário 3]]="","",(K2836+1)^(1/252))</f>
        <v/>
      </c>
      <c r="M2836" s="2" t="str">
        <f>IF(Table1[[#This Row],[Column8]]="","",(1+M2835)*(L2836)-1)</f>
        <v/>
      </c>
    </row>
    <row r="2837" spans="1:13" x14ac:dyDescent="0.25">
      <c r="A2837" s="15" t="str">
        <f t="shared" si="88"/>
        <v/>
      </c>
      <c r="B2837" s="25" t="str">
        <f t="shared" si="89"/>
        <v/>
      </c>
      <c r="C2837" s="3" t="str">
        <f>IF(Table1[[#This Row],[Tesouro Prefixado]]="","",(B2837+1)^(1/252))</f>
        <v/>
      </c>
      <c r="D2837" s="2" t="str">
        <f>IF(Table1[[#This Row],[Column2]]="","",(1+D2836)*(C2837)-1)</f>
        <v/>
      </c>
      <c r="E2837" s="1" t="str">
        <f>IF(Table1[[#This Row],[Column1]]="","",VLOOKUP(A2837,COPOMs!B:E,4)+prêmio_de_risco)</f>
        <v/>
      </c>
      <c r="F2837" s="3" t="str">
        <f>IF(Table1[[#This Row],[Tesouro Selic: Cenário 1]]="","",(E2837+1)^(1/252))</f>
        <v/>
      </c>
      <c r="G2837" s="2" t="str">
        <f>IF(Table1[[#This Row],[Column4]]="","",(1+G2836)*(F2837)-1)</f>
        <v/>
      </c>
      <c r="H2837" s="1" t="str">
        <f>IF(Table1[[#This Row],[Column1]]="","",VLOOKUP(A2837,COPOMs!B:H,7)+prêmio_de_risco)</f>
        <v/>
      </c>
      <c r="I2837" s="3" t="str">
        <f>IF(Table1[[#This Row],[Tesouro Selic: Cenário 2]]="","",(H2837+1)^(1/252))</f>
        <v/>
      </c>
      <c r="J2837" s="2" t="str">
        <f>IF(Table1[[#This Row],[Column6]]="","",(1+J2836)*(I2837)-1)</f>
        <v/>
      </c>
      <c r="K2837" s="1" t="str">
        <f>IF(Table1[[#This Row],[Column1]]="","",VLOOKUP(A2837,COPOMs!B:K,10)+prêmio_de_risco)</f>
        <v/>
      </c>
      <c r="L2837" s="3" t="str">
        <f>IF(Table1[[#This Row],[Tesouro Selic: Cenário 3]]="","",(K2837+1)^(1/252))</f>
        <v/>
      </c>
      <c r="M2837" s="2" t="str">
        <f>IF(Table1[[#This Row],[Column8]]="","",(1+M2836)*(L2837)-1)</f>
        <v/>
      </c>
    </row>
    <row r="2838" spans="1:13" x14ac:dyDescent="0.25">
      <c r="A2838" s="15" t="str">
        <f t="shared" si="88"/>
        <v/>
      </c>
      <c r="B2838" s="25" t="str">
        <f t="shared" si="89"/>
        <v/>
      </c>
      <c r="C2838" s="3" t="str">
        <f>IF(Table1[[#This Row],[Tesouro Prefixado]]="","",(B2838+1)^(1/252))</f>
        <v/>
      </c>
      <c r="D2838" s="2" t="str">
        <f>IF(Table1[[#This Row],[Column2]]="","",(1+D2837)*(C2838)-1)</f>
        <v/>
      </c>
      <c r="E2838" s="1" t="str">
        <f>IF(Table1[[#This Row],[Column1]]="","",VLOOKUP(A2838,COPOMs!B:E,4)+prêmio_de_risco)</f>
        <v/>
      </c>
      <c r="F2838" s="3" t="str">
        <f>IF(Table1[[#This Row],[Tesouro Selic: Cenário 1]]="","",(E2838+1)^(1/252))</f>
        <v/>
      </c>
      <c r="G2838" s="2" t="str">
        <f>IF(Table1[[#This Row],[Column4]]="","",(1+G2837)*(F2838)-1)</f>
        <v/>
      </c>
      <c r="H2838" s="1" t="str">
        <f>IF(Table1[[#This Row],[Column1]]="","",VLOOKUP(A2838,COPOMs!B:H,7)+prêmio_de_risco)</f>
        <v/>
      </c>
      <c r="I2838" s="3" t="str">
        <f>IF(Table1[[#This Row],[Tesouro Selic: Cenário 2]]="","",(H2838+1)^(1/252))</f>
        <v/>
      </c>
      <c r="J2838" s="2" t="str">
        <f>IF(Table1[[#This Row],[Column6]]="","",(1+J2837)*(I2838)-1)</f>
        <v/>
      </c>
      <c r="K2838" s="1" t="str">
        <f>IF(Table1[[#This Row],[Column1]]="","",VLOOKUP(A2838,COPOMs!B:K,10)+prêmio_de_risco)</f>
        <v/>
      </c>
      <c r="L2838" s="3" t="str">
        <f>IF(Table1[[#This Row],[Tesouro Selic: Cenário 3]]="","",(K2838+1)^(1/252))</f>
        <v/>
      </c>
      <c r="M2838" s="2" t="str">
        <f>IF(Table1[[#This Row],[Column8]]="","",(1+M2837)*(L2838)-1)</f>
        <v/>
      </c>
    </row>
    <row r="2839" spans="1:13" x14ac:dyDescent="0.25">
      <c r="A2839" s="15" t="str">
        <f t="shared" si="88"/>
        <v/>
      </c>
      <c r="B2839" s="25" t="str">
        <f t="shared" si="89"/>
        <v/>
      </c>
      <c r="C2839" s="3" t="str">
        <f>IF(Table1[[#This Row],[Tesouro Prefixado]]="","",(B2839+1)^(1/252))</f>
        <v/>
      </c>
      <c r="D2839" s="2" t="str">
        <f>IF(Table1[[#This Row],[Column2]]="","",(1+D2838)*(C2839)-1)</f>
        <v/>
      </c>
      <c r="E2839" s="1" t="str">
        <f>IF(Table1[[#This Row],[Column1]]="","",VLOOKUP(A2839,COPOMs!B:E,4)+prêmio_de_risco)</f>
        <v/>
      </c>
      <c r="F2839" s="3" t="str">
        <f>IF(Table1[[#This Row],[Tesouro Selic: Cenário 1]]="","",(E2839+1)^(1/252))</f>
        <v/>
      </c>
      <c r="G2839" s="2" t="str">
        <f>IF(Table1[[#This Row],[Column4]]="","",(1+G2838)*(F2839)-1)</f>
        <v/>
      </c>
      <c r="H2839" s="1" t="str">
        <f>IF(Table1[[#This Row],[Column1]]="","",VLOOKUP(A2839,COPOMs!B:H,7)+prêmio_de_risco)</f>
        <v/>
      </c>
      <c r="I2839" s="3" t="str">
        <f>IF(Table1[[#This Row],[Tesouro Selic: Cenário 2]]="","",(H2839+1)^(1/252))</f>
        <v/>
      </c>
      <c r="J2839" s="2" t="str">
        <f>IF(Table1[[#This Row],[Column6]]="","",(1+J2838)*(I2839)-1)</f>
        <v/>
      </c>
      <c r="K2839" s="1" t="str">
        <f>IF(Table1[[#This Row],[Column1]]="","",VLOOKUP(A2839,COPOMs!B:K,10)+prêmio_de_risco)</f>
        <v/>
      </c>
      <c r="L2839" s="3" t="str">
        <f>IF(Table1[[#This Row],[Tesouro Selic: Cenário 3]]="","",(K2839+1)^(1/252))</f>
        <v/>
      </c>
      <c r="M2839" s="2" t="str">
        <f>IF(Table1[[#This Row],[Column8]]="","",(1+M2838)*(L2839)-1)</f>
        <v/>
      </c>
    </row>
    <row r="2840" spans="1:13" x14ac:dyDescent="0.25">
      <c r="A2840" s="15" t="str">
        <f t="shared" si="88"/>
        <v/>
      </c>
      <c r="B2840" s="25" t="str">
        <f t="shared" si="89"/>
        <v/>
      </c>
      <c r="C2840" s="3" t="str">
        <f>IF(Table1[[#This Row],[Tesouro Prefixado]]="","",(B2840+1)^(1/252))</f>
        <v/>
      </c>
      <c r="D2840" s="2" t="str">
        <f>IF(Table1[[#This Row],[Column2]]="","",(1+D2839)*(C2840)-1)</f>
        <v/>
      </c>
      <c r="E2840" s="1" t="str">
        <f>IF(Table1[[#This Row],[Column1]]="","",VLOOKUP(A2840,COPOMs!B:E,4)+prêmio_de_risco)</f>
        <v/>
      </c>
      <c r="F2840" s="3" t="str">
        <f>IF(Table1[[#This Row],[Tesouro Selic: Cenário 1]]="","",(E2840+1)^(1/252))</f>
        <v/>
      </c>
      <c r="G2840" s="2" t="str">
        <f>IF(Table1[[#This Row],[Column4]]="","",(1+G2839)*(F2840)-1)</f>
        <v/>
      </c>
      <c r="H2840" s="1" t="str">
        <f>IF(Table1[[#This Row],[Column1]]="","",VLOOKUP(A2840,COPOMs!B:H,7)+prêmio_de_risco)</f>
        <v/>
      </c>
      <c r="I2840" s="3" t="str">
        <f>IF(Table1[[#This Row],[Tesouro Selic: Cenário 2]]="","",(H2840+1)^(1/252))</f>
        <v/>
      </c>
      <c r="J2840" s="2" t="str">
        <f>IF(Table1[[#This Row],[Column6]]="","",(1+J2839)*(I2840)-1)</f>
        <v/>
      </c>
      <c r="K2840" s="1" t="str">
        <f>IF(Table1[[#This Row],[Column1]]="","",VLOOKUP(A2840,COPOMs!B:K,10)+prêmio_de_risco)</f>
        <v/>
      </c>
      <c r="L2840" s="3" t="str">
        <f>IF(Table1[[#This Row],[Tesouro Selic: Cenário 3]]="","",(K2840+1)^(1/252))</f>
        <v/>
      </c>
      <c r="M2840" s="2" t="str">
        <f>IF(Table1[[#This Row],[Column8]]="","",(1+M2839)*(L2840)-1)</f>
        <v/>
      </c>
    </row>
    <row r="2841" spans="1:13" x14ac:dyDescent="0.25">
      <c r="A2841" s="15" t="str">
        <f t="shared" si="88"/>
        <v/>
      </c>
      <c r="B2841" s="25" t="str">
        <f t="shared" si="89"/>
        <v/>
      </c>
      <c r="C2841" s="3" t="str">
        <f>IF(Table1[[#This Row],[Tesouro Prefixado]]="","",(B2841+1)^(1/252))</f>
        <v/>
      </c>
      <c r="D2841" s="2" t="str">
        <f>IF(Table1[[#This Row],[Column2]]="","",(1+D2840)*(C2841)-1)</f>
        <v/>
      </c>
      <c r="E2841" s="1" t="str">
        <f>IF(Table1[[#This Row],[Column1]]="","",VLOOKUP(A2841,COPOMs!B:E,4)+prêmio_de_risco)</f>
        <v/>
      </c>
      <c r="F2841" s="3" t="str">
        <f>IF(Table1[[#This Row],[Tesouro Selic: Cenário 1]]="","",(E2841+1)^(1/252))</f>
        <v/>
      </c>
      <c r="G2841" s="2" t="str">
        <f>IF(Table1[[#This Row],[Column4]]="","",(1+G2840)*(F2841)-1)</f>
        <v/>
      </c>
      <c r="H2841" s="1" t="str">
        <f>IF(Table1[[#This Row],[Column1]]="","",VLOOKUP(A2841,COPOMs!B:H,7)+prêmio_de_risco)</f>
        <v/>
      </c>
      <c r="I2841" s="3" t="str">
        <f>IF(Table1[[#This Row],[Tesouro Selic: Cenário 2]]="","",(H2841+1)^(1/252))</f>
        <v/>
      </c>
      <c r="J2841" s="2" t="str">
        <f>IF(Table1[[#This Row],[Column6]]="","",(1+J2840)*(I2841)-1)</f>
        <v/>
      </c>
      <c r="K2841" s="1" t="str">
        <f>IF(Table1[[#This Row],[Column1]]="","",VLOOKUP(A2841,COPOMs!B:K,10)+prêmio_de_risco)</f>
        <v/>
      </c>
      <c r="L2841" s="3" t="str">
        <f>IF(Table1[[#This Row],[Tesouro Selic: Cenário 3]]="","",(K2841+1)^(1/252))</f>
        <v/>
      </c>
      <c r="M2841" s="2" t="str">
        <f>IF(Table1[[#This Row],[Column8]]="","",(1+M2840)*(L2841)-1)</f>
        <v/>
      </c>
    </row>
    <row r="2842" spans="1:13" x14ac:dyDescent="0.25">
      <c r="A2842" s="15" t="str">
        <f t="shared" si="88"/>
        <v/>
      </c>
      <c r="B2842" s="25" t="str">
        <f t="shared" si="89"/>
        <v/>
      </c>
      <c r="C2842" s="3" t="str">
        <f>IF(Table1[[#This Row],[Tesouro Prefixado]]="","",(B2842+1)^(1/252))</f>
        <v/>
      </c>
      <c r="D2842" s="2" t="str">
        <f>IF(Table1[[#This Row],[Column2]]="","",(1+D2841)*(C2842)-1)</f>
        <v/>
      </c>
      <c r="E2842" s="1" t="str">
        <f>IF(Table1[[#This Row],[Column1]]="","",VLOOKUP(A2842,COPOMs!B:E,4)+prêmio_de_risco)</f>
        <v/>
      </c>
      <c r="F2842" s="3" t="str">
        <f>IF(Table1[[#This Row],[Tesouro Selic: Cenário 1]]="","",(E2842+1)^(1/252))</f>
        <v/>
      </c>
      <c r="G2842" s="2" t="str">
        <f>IF(Table1[[#This Row],[Column4]]="","",(1+G2841)*(F2842)-1)</f>
        <v/>
      </c>
      <c r="H2842" s="1" t="str">
        <f>IF(Table1[[#This Row],[Column1]]="","",VLOOKUP(A2842,COPOMs!B:H,7)+prêmio_de_risco)</f>
        <v/>
      </c>
      <c r="I2842" s="3" t="str">
        <f>IF(Table1[[#This Row],[Tesouro Selic: Cenário 2]]="","",(H2842+1)^(1/252))</f>
        <v/>
      </c>
      <c r="J2842" s="2" t="str">
        <f>IF(Table1[[#This Row],[Column6]]="","",(1+J2841)*(I2842)-1)</f>
        <v/>
      </c>
      <c r="K2842" s="1" t="str">
        <f>IF(Table1[[#This Row],[Column1]]="","",VLOOKUP(A2842,COPOMs!B:K,10)+prêmio_de_risco)</f>
        <v/>
      </c>
      <c r="L2842" s="3" t="str">
        <f>IF(Table1[[#This Row],[Tesouro Selic: Cenário 3]]="","",(K2842+1)^(1/252))</f>
        <v/>
      </c>
      <c r="M2842" s="2" t="str">
        <f>IF(Table1[[#This Row],[Column8]]="","",(1+M2841)*(L2842)-1)</f>
        <v/>
      </c>
    </row>
    <row r="2843" spans="1:13" x14ac:dyDescent="0.25">
      <c r="A2843" s="15" t="str">
        <f t="shared" si="88"/>
        <v/>
      </c>
      <c r="B2843" s="25" t="str">
        <f t="shared" si="89"/>
        <v/>
      </c>
      <c r="C2843" s="3" t="str">
        <f>IF(Table1[[#This Row],[Tesouro Prefixado]]="","",(B2843+1)^(1/252))</f>
        <v/>
      </c>
      <c r="D2843" s="2" t="str">
        <f>IF(Table1[[#This Row],[Column2]]="","",(1+D2842)*(C2843)-1)</f>
        <v/>
      </c>
      <c r="E2843" s="1" t="str">
        <f>IF(Table1[[#This Row],[Column1]]="","",VLOOKUP(A2843,COPOMs!B:E,4)+prêmio_de_risco)</f>
        <v/>
      </c>
      <c r="F2843" s="3" t="str">
        <f>IF(Table1[[#This Row],[Tesouro Selic: Cenário 1]]="","",(E2843+1)^(1/252))</f>
        <v/>
      </c>
      <c r="G2843" s="2" t="str">
        <f>IF(Table1[[#This Row],[Column4]]="","",(1+G2842)*(F2843)-1)</f>
        <v/>
      </c>
      <c r="H2843" s="1" t="str">
        <f>IF(Table1[[#This Row],[Column1]]="","",VLOOKUP(A2843,COPOMs!B:H,7)+prêmio_de_risco)</f>
        <v/>
      </c>
      <c r="I2843" s="3" t="str">
        <f>IF(Table1[[#This Row],[Tesouro Selic: Cenário 2]]="","",(H2843+1)^(1/252))</f>
        <v/>
      </c>
      <c r="J2843" s="2" t="str">
        <f>IF(Table1[[#This Row],[Column6]]="","",(1+J2842)*(I2843)-1)</f>
        <v/>
      </c>
      <c r="K2843" s="1" t="str">
        <f>IF(Table1[[#This Row],[Column1]]="","",VLOOKUP(A2843,COPOMs!B:K,10)+prêmio_de_risco)</f>
        <v/>
      </c>
      <c r="L2843" s="3" t="str">
        <f>IF(Table1[[#This Row],[Tesouro Selic: Cenário 3]]="","",(K2843+1)^(1/252))</f>
        <v/>
      </c>
      <c r="M2843" s="2" t="str">
        <f>IF(Table1[[#This Row],[Column8]]="","",(1+M2842)*(L2843)-1)</f>
        <v/>
      </c>
    </row>
    <row r="2844" spans="1:13" x14ac:dyDescent="0.25">
      <c r="A2844" s="15" t="str">
        <f t="shared" si="88"/>
        <v/>
      </c>
      <c r="B2844" s="25" t="str">
        <f t="shared" si="89"/>
        <v/>
      </c>
      <c r="C2844" s="3" t="str">
        <f>IF(Table1[[#This Row],[Tesouro Prefixado]]="","",(B2844+1)^(1/252))</f>
        <v/>
      </c>
      <c r="D2844" s="2" t="str">
        <f>IF(Table1[[#This Row],[Column2]]="","",(1+D2843)*(C2844)-1)</f>
        <v/>
      </c>
      <c r="E2844" s="1" t="str">
        <f>IF(Table1[[#This Row],[Column1]]="","",VLOOKUP(A2844,COPOMs!B:E,4)+prêmio_de_risco)</f>
        <v/>
      </c>
      <c r="F2844" s="3" t="str">
        <f>IF(Table1[[#This Row],[Tesouro Selic: Cenário 1]]="","",(E2844+1)^(1/252))</f>
        <v/>
      </c>
      <c r="G2844" s="2" t="str">
        <f>IF(Table1[[#This Row],[Column4]]="","",(1+G2843)*(F2844)-1)</f>
        <v/>
      </c>
      <c r="H2844" s="1" t="str">
        <f>IF(Table1[[#This Row],[Column1]]="","",VLOOKUP(A2844,COPOMs!B:H,7)+prêmio_de_risco)</f>
        <v/>
      </c>
      <c r="I2844" s="3" t="str">
        <f>IF(Table1[[#This Row],[Tesouro Selic: Cenário 2]]="","",(H2844+1)^(1/252))</f>
        <v/>
      </c>
      <c r="J2844" s="2" t="str">
        <f>IF(Table1[[#This Row],[Column6]]="","",(1+J2843)*(I2844)-1)</f>
        <v/>
      </c>
      <c r="K2844" s="1" t="str">
        <f>IF(Table1[[#This Row],[Column1]]="","",VLOOKUP(A2844,COPOMs!B:K,10)+prêmio_de_risco)</f>
        <v/>
      </c>
      <c r="L2844" s="3" t="str">
        <f>IF(Table1[[#This Row],[Tesouro Selic: Cenário 3]]="","",(K2844+1)^(1/252))</f>
        <v/>
      </c>
      <c r="M2844" s="2" t="str">
        <f>IF(Table1[[#This Row],[Column8]]="","",(1+M2843)*(L2844)-1)</f>
        <v/>
      </c>
    </row>
    <row r="2845" spans="1:13" x14ac:dyDescent="0.25">
      <c r="A2845" s="15" t="str">
        <f t="shared" si="88"/>
        <v/>
      </c>
      <c r="B2845" s="25" t="str">
        <f t="shared" si="89"/>
        <v/>
      </c>
      <c r="C2845" s="3" t="str">
        <f>IF(Table1[[#This Row],[Tesouro Prefixado]]="","",(B2845+1)^(1/252))</f>
        <v/>
      </c>
      <c r="D2845" s="2" t="str">
        <f>IF(Table1[[#This Row],[Column2]]="","",(1+D2844)*(C2845)-1)</f>
        <v/>
      </c>
      <c r="E2845" s="1" t="str">
        <f>IF(Table1[[#This Row],[Column1]]="","",VLOOKUP(A2845,COPOMs!B:E,4)+prêmio_de_risco)</f>
        <v/>
      </c>
      <c r="F2845" s="3" t="str">
        <f>IF(Table1[[#This Row],[Tesouro Selic: Cenário 1]]="","",(E2845+1)^(1/252))</f>
        <v/>
      </c>
      <c r="G2845" s="2" t="str">
        <f>IF(Table1[[#This Row],[Column4]]="","",(1+G2844)*(F2845)-1)</f>
        <v/>
      </c>
      <c r="H2845" s="1" t="str">
        <f>IF(Table1[[#This Row],[Column1]]="","",VLOOKUP(A2845,COPOMs!B:H,7)+prêmio_de_risco)</f>
        <v/>
      </c>
      <c r="I2845" s="3" t="str">
        <f>IF(Table1[[#This Row],[Tesouro Selic: Cenário 2]]="","",(H2845+1)^(1/252))</f>
        <v/>
      </c>
      <c r="J2845" s="2" t="str">
        <f>IF(Table1[[#This Row],[Column6]]="","",(1+J2844)*(I2845)-1)</f>
        <v/>
      </c>
      <c r="K2845" s="1" t="str">
        <f>IF(Table1[[#This Row],[Column1]]="","",VLOOKUP(A2845,COPOMs!B:K,10)+prêmio_de_risco)</f>
        <v/>
      </c>
      <c r="L2845" s="3" t="str">
        <f>IF(Table1[[#This Row],[Tesouro Selic: Cenário 3]]="","",(K2845+1)^(1/252))</f>
        <v/>
      </c>
      <c r="M2845" s="2" t="str">
        <f>IF(Table1[[#This Row],[Column8]]="","",(1+M2844)*(L2845)-1)</f>
        <v/>
      </c>
    </row>
    <row r="2846" spans="1:13" x14ac:dyDescent="0.25">
      <c r="A2846" s="15" t="str">
        <f t="shared" si="88"/>
        <v/>
      </c>
      <c r="B2846" s="25" t="str">
        <f t="shared" si="89"/>
        <v/>
      </c>
      <c r="C2846" s="3" t="str">
        <f>IF(Table1[[#This Row],[Tesouro Prefixado]]="","",(B2846+1)^(1/252))</f>
        <v/>
      </c>
      <c r="D2846" s="2" t="str">
        <f>IF(Table1[[#This Row],[Column2]]="","",(1+D2845)*(C2846)-1)</f>
        <v/>
      </c>
      <c r="E2846" s="1" t="str">
        <f>IF(Table1[[#This Row],[Column1]]="","",VLOOKUP(A2846,COPOMs!B:E,4)+prêmio_de_risco)</f>
        <v/>
      </c>
      <c r="F2846" s="3" t="str">
        <f>IF(Table1[[#This Row],[Tesouro Selic: Cenário 1]]="","",(E2846+1)^(1/252))</f>
        <v/>
      </c>
      <c r="G2846" s="2" t="str">
        <f>IF(Table1[[#This Row],[Column4]]="","",(1+G2845)*(F2846)-1)</f>
        <v/>
      </c>
      <c r="H2846" s="1" t="str">
        <f>IF(Table1[[#This Row],[Column1]]="","",VLOOKUP(A2846,COPOMs!B:H,7)+prêmio_de_risco)</f>
        <v/>
      </c>
      <c r="I2846" s="3" t="str">
        <f>IF(Table1[[#This Row],[Tesouro Selic: Cenário 2]]="","",(H2846+1)^(1/252))</f>
        <v/>
      </c>
      <c r="J2846" s="2" t="str">
        <f>IF(Table1[[#This Row],[Column6]]="","",(1+J2845)*(I2846)-1)</f>
        <v/>
      </c>
      <c r="K2846" s="1" t="str">
        <f>IF(Table1[[#This Row],[Column1]]="","",VLOOKUP(A2846,COPOMs!B:K,10)+prêmio_de_risco)</f>
        <v/>
      </c>
      <c r="L2846" s="3" t="str">
        <f>IF(Table1[[#This Row],[Tesouro Selic: Cenário 3]]="","",(K2846+1)^(1/252))</f>
        <v/>
      </c>
      <c r="M2846" s="2" t="str">
        <f>IF(Table1[[#This Row],[Column8]]="","",(1+M2845)*(L2846)-1)</f>
        <v/>
      </c>
    </row>
    <row r="2847" spans="1:13" x14ac:dyDescent="0.25">
      <c r="A2847" s="15" t="str">
        <f t="shared" si="88"/>
        <v/>
      </c>
      <c r="B2847" s="25" t="str">
        <f t="shared" si="89"/>
        <v/>
      </c>
      <c r="C2847" s="3" t="str">
        <f>IF(Table1[[#This Row],[Tesouro Prefixado]]="","",(B2847+1)^(1/252))</f>
        <v/>
      </c>
      <c r="D2847" s="2" t="str">
        <f>IF(Table1[[#This Row],[Column2]]="","",(1+D2846)*(C2847)-1)</f>
        <v/>
      </c>
      <c r="E2847" s="1" t="str">
        <f>IF(Table1[[#This Row],[Column1]]="","",VLOOKUP(A2847,COPOMs!B:E,4)+prêmio_de_risco)</f>
        <v/>
      </c>
      <c r="F2847" s="3" t="str">
        <f>IF(Table1[[#This Row],[Tesouro Selic: Cenário 1]]="","",(E2847+1)^(1/252))</f>
        <v/>
      </c>
      <c r="G2847" s="2" t="str">
        <f>IF(Table1[[#This Row],[Column4]]="","",(1+G2846)*(F2847)-1)</f>
        <v/>
      </c>
      <c r="H2847" s="1" t="str">
        <f>IF(Table1[[#This Row],[Column1]]="","",VLOOKUP(A2847,COPOMs!B:H,7)+prêmio_de_risco)</f>
        <v/>
      </c>
      <c r="I2847" s="3" t="str">
        <f>IF(Table1[[#This Row],[Tesouro Selic: Cenário 2]]="","",(H2847+1)^(1/252))</f>
        <v/>
      </c>
      <c r="J2847" s="2" t="str">
        <f>IF(Table1[[#This Row],[Column6]]="","",(1+J2846)*(I2847)-1)</f>
        <v/>
      </c>
      <c r="K2847" s="1" t="str">
        <f>IF(Table1[[#This Row],[Column1]]="","",VLOOKUP(A2847,COPOMs!B:K,10)+prêmio_de_risco)</f>
        <v/>
      </c>
      <c r="L2847" s="3" t="str">
        <f>IF(Table1[[#This Row],[Tesouro Selic: Cenário 3]]="","",(K2847+1)^(1/252))</f>
        <v/>
      </c>
      <c r="M2847" s="2" t="str">
        <f>IF(Table1[[#This Row],[Column8]]="","",(1+M2846)*(L2847)-1)</f>
        <v/>
      </c>
    </row>
    <row r="2848" spans="1:13" x14ac:dyDescent="0.25">
      <c r="A2848" s="15" t="str">
        <f t="shared" si="88"/>
        <v/>
      </c>
      <c r="B2848" s="25" t="str">
        <f t="shared" si="89"/>
        <v/>
      </c>
      <c r="C2848" s="3" t="str">
        <f>IF(Table1[[#This Row],[Tesouro Prefixado]]="","",(B2848+1)^(1/252))</f>
        <v/>
      </c>
      <c r="D2848" s="2" t="str">
        <f>IF(Table1[[#This Row],[Column2]]="","",(1+D2847)*(C2848)-1)</f>
        <v/>
      </c>
      <c r="E2848" s="1" t="str">
        <f>IF(Table1[[#This Row],[Column1]]="","",VLOOKUP(A2848,COPOMs!B:E,4)+prêmio_de_risco)</f>
        <v/>
      </c>
      <c r="F2848" s="3" t="str">
        <f>IF(Table1[[#This Row],[Tesouro Selic: Cenário 1]]="","",(E2848+1)^(1/252))</f>
        <v/>
      </c>
      <c r="G2848" s="2" t="str">
        <f>IF(Table1[[#This Row],[Column4]]="","",(1+G2847)*(F2848)-1)</f>
        <v/>
      </c>
      <c r="H2848" s="1" t="str">
        <f>IF(Table1[[#This Row],[Column1]]="","",VLOOKUP(A2848,COPOMs!B:H,7)+prêmio_de_risco)</f>
        <v/>
      </c>
      <c r="I2848" s="3" t="str">
        <f>IF(Table1[[#This Row],[Tesouro Selic: Cenário 2]]="","",(H2848+1)^(1/252))</f>
        <v/>
      </c>
      <c r="J2848" s="2" t="str">
        <f>IF(Table1[[#This Row],[Column6]]="","",(1+J2847)*(I2848)-1)</f>
        <v/>
      </c>
      <c r="K2848" s="1" t="str">
        <f>IF(Table1[[#This Row],[Column1]]="","",VLOOKUP(A2848,COPOMs!B:K,10)+prêmio_de_risco)</f>
        <v/>
      </c>
      <c r="L2848" s="3" t="str">
        <f>IF(Table1[[#This Row],[Tesouro Selic: Cenário 3]]="","",(K2848+1)^(1/252))</f>
        <v/>
      </c>
      <c r="M2848" s="2" t="str">
        <f>IF(Table1[[#This Row],[Column8]]="","",(1+M2847)*(L2848)-1)</f>
        <v/>
      </c>
    </row>
    <row r="2849" spans="1:13" x14ac:dyDescent="0.25">
      <c r="A2849" s="15" t="str">
        <f t="shared" si="88"/>
        <v/>
      </c>
      <c r="B2849" s="25" t="str">
        <f t="shared" si="89"/>
        <v/>
      </c>
      <c r="C2849" s="3" t="str">
        <f>IF(Table1[[#This Row],[Tesouro Prefixado]]="","",(B2849+1)^(1/252))</f>
        <v/>
      </c>
      <c r="D2849" s="2" t="str">
        <f>IF(Table1[[#This Row],[Column2]]="","",(1+D2848)*(C2849)-1)</f>
        <v/>
      </c>
      <c r="E2849" s="1" t="str">
        <f>IF(Table1[[#This Row],[Column1]]="","",VLOOKUP(A2849,COPOMs!B:E,4)+prêmio_de_risco)</f>
        <v/>
      </c>
      <c r="F2849" s="3" t="str">
        <f>IF(Table1[[#This Row],[Tesouro Selic: Cenário 1]]="","",(E2849+1)^(1/252))</f>
        <v/>
      </c>
      <c r="G2849" s="2" t="str">
        <f>IF(Table1[[#This Row],[Column4]]="","",(1+G2848)*(F2849)-1)</f>
        <v/>
      </c>
      <c r="H2849" s="1" t="str">
        <f>IF(Table1[[#This Row],[Column1]]="","",VLOOKUP(A2849,COPOMs!B:H,7)+prêmio_de_risco)</f>
        <v/>
      </c>
      <c r="I2849" s="3" t="str">
        <f>IF(Table1[[#This Row],[Tesouro Selic: Cenário 2]]="","",(H2849+1)^(1/252))</f>
        <v/>
      </c>
      <c r="J2849" s="2" t="str">
        <f>IF(Table1[[#This Row],[Column6]]="","",(1+J2848)*(I2849)-1)</f>
        <v/>
      </c>
      <c r="K2849" s="1" t="str">
        <f>IF(Table1[[#This Row],[Column1]]="","",VLOOKUP(A2849,COPOMs!B:K,10)+prêmio_de_risco)</f>
        <v/>
      </c>
      <c r="L2849" s="3" t="str">
        <f>IF(Table1[[#This Row],[Tesouro Selic: Cenário 3]]="","",(K2849+1)^(1/252))</f>
        <v/>
      </c>
      <c r="M2849" s="2" t="str">
        <f>IF(Table1[[#This Row],[Column8]]="","",(1+M2848)*(L2849)-1)</f>
        <v/>
      </c>
    </row>
    <row r="2850" spans="1:13" x14ac:dyDescent="0.25">
      <c r="A2850" s="15" t="str">
        <f t="shared" si="88"/>
        <v/>
      </c>
      <c r="B2850" s="25" t="str">
        <f t="shared" si="89"/>
        <v/>
      </c>
      <c r="C2850" s="3" t="str">
        <f>IF(Table1[[#This Row],[Tesouro Prefixado]]="","",(B2850+1)^(1/252))</f>
        <v/>
      </c>
      <c r="D2850" s="2" t="str">
        <f>IF(Table1[[#This Row],[Column2]]="","",(1+D2849)*(C2850)-1)</f>
        <v/>
      </c>
      <c r="E2850" s="1" t="str">
        <f>IF(Table1[[#This Row],[Column1]]="","",VLOOKUP(A2850,COPOMs!B:E,4)+prêmio_de_risco)</f>
        <v/>
      </c>
      <c r="F2850" s="3" t="str">
        <f>IF(Table1[[#This Row],[Tesouro Selic: Cenário 1]]="","",(E2850+1)^(1/252))</f>
        <v/>
      </c>
      <c r="G2850" s="2" t="str">
        <f>IF(Table1[[#This Row],[Column4]]="","",(1+G2849)*(F2850)-1)</f>
        <v/>
      </c>
      <c r="H2850" s="1" t="str">
        <f>IF(Table1[[#This Row],[Column1]]="","",VLOOKUP(A2850,COPOMs!B:H,7)+prêmio_de_risco)</f>
        <v/>
      </c>
      <c r="I2850" s="3" t="str">
        <f>IF(Table1[[#This Row],[Tesouro Selic: Cenário 2]]="","",(H2850+1)^(1/252))</f>
        <v/>
      </c>
      <c r="J2850" s="2" t="str">
        <f>IF(Table1[[#This Row],[Column6]]="","",(1+J2849)*(I2850)-1)</f>
        <v/>
      </c>
      <c r="K2850" s="1" t="str">
        <f>IF(Table1[[#This Row],[Column1]]="","",VLOOKUP(A2850,COPOMs!B:K,10)+prêmio_de_risco)</f>
        <v/>
      </c>
      <c r="L2850" s="3" t="str">
        <f>IF(Table1[[#This Row],[Tesouro Selic: Cenário 3]]="","",(K2850+1)^(1/252))</f>
        <v/>
      </c>
      <c r="M2850" s="2" t="str">
        <f>IF(Table1[[#This Row],[Column8]]="","",(1+M2849)*(L2850)-1)</f>
        <v/>
      </c>
    </row>
    <row r="2851" spans="1:13" x14ac:dyDescent="0.25">
      <c r="A2851" s="15" t="str">
        <f t="shared" si="88"/>
        <v/>
      </c>
      <c r="B2851" s="25" t="str">
        <f t="shared" si="89"/>
        <v/>
      </c>
      <c r="C2851" s="3" t="str">
        <f>IF(Table1[[#This Row],[Tesouro Prefixado]]="","",(B2851+1)^(1/252))</f>
        <v/>
      </c>
      <c r="D2851" s="2" t="str">
        <f>IF(Table1[[#This Row],[Column2]]="","",(1+D2850)*(C2851)-1)</f>
        <v/>
      </c>
      <c r="E2851" s="1" t="str">
        <f>IF(Table1[[#This Row],[Column1]]="","",VLOOKUP(A2851,COPOMs!B:E,4)+prêmio_de_risco)</f>
        <v/>
      </c>
      <c r="F2851" s="3" t="str">
        <f>IF(Table1[[#This Row],[Tesouro Selic: Cenário 1]]="","",(E2851+1)^(1/252))</f>
        <v/>
      </c>
      <c r="G2851" s="2" t="str">
        <f>IF(Table1[[#This Row],[Column4]]="","",(1+G2850)*(F2851)-1)</f>
        <v/>
      </c>
      <c r="H2851" s="1" t="str">
        <f>IF(Table1[[#This Row],[Column1]]="","",VLOOKUP(A2851,COPOMs!B:H,7)+prêmio_de_risco)</f>
        <v/>
      </c>
      <c r="I2851" s="3" t="str">
        <f>IF(Table1[[#This Row],[Tesouro Selic: Cenário 2]]="","",(H2851+1)^(1/252))</f>
        <v/>
      </c>
      <c r="J2851" s="2" t="str">
        <f>IF(Table1[[#This Row],[Column6]]="","",(1+J2850)*(I2851)-1)</f>
        <v/>
      </c>
      <c r="K2851" s="1" t="str">
        <f>IF(Table1[[#This Row],[Column1]]="","",VLOOKUP(A2851,COPOMs!B:K,10)+prêmio_de_risco)</f>
        <v/>
      </c>
      <c r="L2851" s="3" t="str">
        <f>IF(Table1[[#This Row],[Tesouro Selic: Cenário 3]]="","",(K2851+1)^(1/252))</f>
        <v/>
      </c>
      <c r="M2851" s="2" t="str">
        <f>IF(Table1[[#This Row],[Column8]]="","",(1+M2850)*(L2851)-1)</f>
        <v/>
      </c>
    </row>
    <row r="2852" spans="1:13" x14ac:dyDescent="0.25">
      <c r="A2852" s="15" t="str">
        <f t="shared" si="88"/>
        <v/>
      </c>
      <c r="B2852" s="25" t="str">
        <f t="shared" si="89"/>
        <v/>
      </c>
      <c r="C2852" s="3" t="str">
        <f>IF(Table1[[#This Row],[Tesouro Prefixado]]="","",(B2852+1)^(1/252))</f>
        <v/>
      </c>
      <c r="D2852" s="2" t="str">
        <f>IF(Table1[[#This Row],[Column2]]="","",(1+D2851)*(C2852)-1)</f>
        <v/>
      </c>
      <c r="E2852" s="1" t="str">
        <f>IF(Table1[[#This Row],[Column1]]="","",VLOOKUP(A2852,COPOMs!B:E,4)+prêmio_de_risco)</f>
        <v/>
      </c>
      <c r="F2852" s="3" t="str">
        <f>IF(Table1[[#This Row],[Tesouro Selic: Cenário 1]]="","",(E2852+1)^(1/252))</f>
        <v/>
      </c>
      <c r="G2852" s="2" t="str">
        <f>IF(Table1[[#This Row],[Column4]]="","",(1+G2851)*(F2852)-1)</f>
        <v/>
      </c>
      <c r="H2852" s="1" t="str">
        <f>IF(Table1[[#This Row],[Column1]]="","",VLOOKUP(A2852,COPOMs!B:H,7)+prêmio_de_risco)</f>
        <v/>
      </c>
      <c r="I2852" s="3" t="str">
        <f>IF(Table1[[#This Row],[Tesouro Selic: Cenário 2]]="","",(H2852+1)^(1/252))</f>
        <v/>
      </c>
      <c r="J2852" s="2" t="str">
        <f>IF(Table1[[#This Row],[Column6]]="","",(1+J2851)*(I2852)-1)</f>
        <v/>
      </c>
      <c r="K2852" s="1" t="str">
        <f>IF(Table1[[#This Row],[Column1]]="","",VLOOKUP(A2852,COPOMs!B:K,10)+prêmio_de_risco)</f>
        <v/>
      </c>
      <c r="L2852" s="3" t="str">
        <f>IF(Table1[[#This Row],[Tesouro Selic: Cenário 3]]="","",(K2852+1)^(1/252))</f>
        <v/>
      </c>
      <c r="M2852" s="2" t="str">
        <f>IF(Table1[[#This Row],[Column8]]="","",(1+M2851)*(L2852)-1)</f>
        <v/>
      </c>
    </row>
    <row r="2853" spans="1:13" x14ac:dyDescent="0.25">
      <c r="A2853" s="15" t="str">
        <f t="shared" si="88"/>
        <v/>
      </c>
      <c r="B2853" s="25" t="str">
        <f t="shared" si="89"/>
        <v/>
      </c>
      <c r="C2853" s="3" t="str">
        <f>IF(Table1[[#This Row],[Tesouro Prefixado]]="","",(B2853+1)^(1/252))</f>
        <v/>
      </c>
      <c r="D2853" s="2" t="str">
        <f>IF(Table1[[#This Row],[Column2]]="","",(1+D2852)*(C2853)-1)</f>
        <v/>
      </c>
      <c r="E2853" s="1" t="str">
        <f>IF(Table1[[#This Row],[Column1]]="","",VLOOKUP(A2853,COPOMs!B:E,4)+prêmio_de_risco)</f>
        <v/>
      </c>
      <c r="F2853" s="3" t="str">
        <f>IF(Table1[[#This Row],[Tesouro Selic: Cenário 1]]="","",(E2853+1)^(1/252))</f>
        <v/>
      </c>
      <c r="G2853" s="2" t="str">
        <f>IF(Table1[[#This Row],[Column4]]="","",(1+G2852)*(F2853)-1)</f>
        <v/>
      </c>
      <c r="H2853" s="1" t="str">
        <f>IF(Table1[[#This Row],[Column1]]="","",VLOOKUP(A2853,COPOMs!B:H,7)+prêmio_de_risco)</f>
        <v/>
      </c>
      <c r="I2853" s="3" t="str">
        <f>IF(Table1[[#This Row],[Tesouro Selic: Cenário 2]]="","",(H2853+1)^(1/252))</f>
        <v/>
      </c>
      <c r="J2853" s="2" t="str">
        <f>IF(Table1[[#This Row],[Column6]]="","",(1+J2852)*(I2853)-1)</f>
        <v/>
      </c>
      <c r="K2853" s="1" t="str">
        <f>IF(Table1[[#This Row],[Column1]]="","",VLOOKUP(A2853,COPOMs!B:K,10)+prêmio_de_risco)</f>
        <v/>
      </c>
      <c r="L2853" s="3" t="str">
        <f>IF(Table1[[#This Row],[Tesouro Selic: Cenário 3]]="","",(K2853+1)^(1/252))</f>
        <v/>
      </c>
      <c r="M2853" s="2" t="str">
        <f>IF(Table1[[#This Row],[Column8]]="","",(1+M2852)*(L2853)-1)</f>
        <v/>
      </c>
    </row>
    <row r="2854" spans="1:13" x14ac:dyDescent="0.25">
      <c r="A2854" s="15" t="str">
        <f t="shared" si="88"/>
        <v/>
      </c>
      <c r="B2854" s="25" t="str">
        <f t="shared" si="89"/>
        <v/>
      </c>
      <c r="C2854" s="3" t="str">
        <f>IF(Table1[[#This Row],[Tesouro Prefixado]]="","",(B2854+1)^(1/252))</f>
        <v/>
      </c>
      <c r="D2854" s="2" t="str">
        <f>IF(Table1[[#This Row],[Column2]]="","",(1+D2853)*(C2854)-1)</f>
        <v/>
      </c>
      <c r="E2854" s="1" t="str">
        <f>IF(Table1[[#This Row],[Column1]]="","",VLOOKUP(A2854,COPOMs!B:E,4)+prêmio_de_risco)</f>
        <v/>
      </c>
      <c r="F2854" s="3" t="str">
        <f>IF(Table1[[#This Row],[Tesouro Selic: Cenário 1]]="","",(E2854+1)^(1/252))</f>
        <v/>
      </c>
      <c r="G2854" s="2" t="str">
        <f>IF(Table1[[#This Row],[Column4]]="","",(1+G2853)*(F2854)-1)</f>
        <v/>
      </c>
      <c r="H2854" s="1" t="str">
        <f>IF(Table1[[#This Row],[Column1]]="","",VLOOKUP(A2854,COPOMs!B:H,7)+prêmio_de_risco)</f>
        <v/>
      </c>
      <c r="I2854" s="3" t="str">
        <f>IF(Table1[[#This Row],[Tesouro Selic: Cenário 2]]="","",(H2854+1)^(1/252))</f>
        <v/>
      </c>
      <c r="J2854" s="2" t="str">
        <f>IF(Table1[[#This Row],[Column6]]="","",(1+J2853)*(I2854)-1)</f>
        <v/>
      </c>
      <c r="K2854" s="1" t="str">
        <f>IF(Table1[[#This Row],[Column1]]="","",VLOOKUP(A2854,COPOMs!B:K,10)+prêmio_de_risco)</f>
        <v/>
      </c>
      <c r="L2854" s="3" t="str">
        <f>IF(Table1[[#This Row],[Tesouro Selic: Cenário 3]]="","",(K2854+1)^(1/252))</f>
        <v/>
      </c>
      <c r="M2854" s="2" t="str">
        <f>IF(Table1[[#This Row],[Column8]]="","",(1+M2853)*(L2854)-1)</f>
        <v/>
      </c>
    </row>
    <row r="2855" spans="1:13" x14ac:dyDescent="0.25">
      <c r="A2855" s="15" t="str">
        <f t="shared" si="88"/>
        <v/>
      </c>
      <c r="B2855" s="25" t="str">
        <f t="shared" si="89"/>
        <v/>
      </c>
      <c r="C2855" s="3" t="str">
        <f>IF(Table1[[#This Row],[Tesouro Prefixado]]="","",(B2855+1)^(1/252))</f>
        <v/>
      </c>
      <c r="D2855" s="2" t="str">
        <f>IF(Table1[[#This Row],[Column2]]="","",(1+D2854)*(C2855)-1)</f>
        <v/>
      </c>
      <c r="E2855" s="1" t="str">
        <f>IF(Table1[[#This Row],[Column1]]="","",VLOOKUP(A2855,COPOMs!B:E,4)+prêmio_de_risco)</f>
        <v/>
      </c>
      <c r="F2855" s="3" t="str">
        <f>IF(Table1[[#This Row],[Tesouro Selic: Cenário 1]]="","",(E2855+1)^(1/252))</f>
        <v/>
      </c>
      <c r="G2855" s="2" t="str">
        <f>IF(Table1[[#This Row],[Column4]]="","",(1+G2854)*(F2855)-1)</f>
        <v/>
      </c>
      <c r="H2855" s="1" t="str">
        <f>IF(Table1[[#This Row],[Column1]]="","",VLOOKUP(A2855,COPOMs!B:H,7)+prêmio_de_risco)</f>
        <v/>
      </c>
      <c r="I2855" s="3" t="str">
        <f>IF(Table1[[#This Row],[Tesouro Selic: Cenário 2]]="","",(H2855+1)^(1/252))</f>
        <v/>
      </c>
      <c r="J2855" s="2" t="str">
        <f>IF(Table1[[#This Row],[Column6]]="","",(1+J2854)*(I2855)-1)</f>
        <v/>
      </c>
      <c r="K2855" s="1" t="str">
        <f>IF(Table1[[#This Row],[Column1]]="","",VLOOKUP(A2855,COPOMs!B:K,10)+prêmio_de_risco)</f>
        <v/>
      </c>
      <c r="L2855" s="3" t="str">
        <f>IF(Table1[[#This Row],[Tesouro Selic: Cenário 3]]="","",(K2855+1)^(1/252))</f>
        <v/>
      </c>
      <c r="M2855" s="2" t="str">
        <f>IF(Table1[[#This Row],[Column8]]="","",(1+M2854)*(L2855)-1)</f>
        <v/>
      </c>
    </row>
    <row r="2856" spans="1:13" x14ac:dyDescent="0.25">
      <c r="A2856" s="15" t="str">
        <f t="shared" si="88"/>
        <v/>
      </c>
      <c r="B2856" s="25" t="str">
        <f t="shared" si="89"/>
        <v/>
      </c>
      <c r="C2856" s="3" t="str">
        <f>IF(Table1[[#This Row],[Tesouro Prefixado]]="","",(B2856+1)^(1/252))</f>
        <v/>
      </c>
      <c r="D2856" s="2" t="str">
        <f>IF(Table1[[#This Row],[Column2]]="","",(1+D2855)*(C2856)-1)</f>
        <v/>
      </c>
      <c r="E2856" s="1" t="str">
        <f>IF(Table1[[#This Row],[Column1]]="","",VLOOKUP(A2856,COPOMs!B:E,4)+prêmio_de_risco)</f>
        <v/>
      </c>
      <c r="F2856" s="3" t="str">
        <f>IF(Table1[[#This Row],[Tesouro Selic: Cenário 1]]="","",(E2856+1)^(1/252))</f>
        <v/>
      </c>
      <c r="G2856" s="2" t="str">
        <f>IF(Table1[[#This Row],[Column4]]="","",(1+G2855)*(F2856)-1)</f>
        <v/>
      </c>
      <c r="H2856" s="1" t="str">
        <f>IF(Table1[[#This Row],[Column1]]="","",VLOOKUP(A2856,COPOMs!B:H,7)+prêmio_de_risco)</f>
        <v/>
      </c>
      <c r="I2856" s="3" t="str">
        <f>IF(Table1[[#This Row],[Tesouro Selic: Cenário 2]]="","",(H2856+1)^(1/252))</f>
        <v/>
      </c>
      <c r="J2856" s="2" t="str">
        <f>IF(Table1[[#This Row],[Column6]]="","",(1+J2855)*(I2856)-1)</f>
        <v/>
      </c>
      <c r="K2856" s="1" t="str">
        <f>IF(Table1[[#This Row],[Column1]]="","",VLOOKUP(A2856,COPOMs!B:K,10)+prêmio_de_risco)</f>
        <v/>
      </c>
      <c r="L2856" s="3" t="str">
        <f>IF(Table1[[#This Row],[Tesouro Selic: Cenário 3]]="","",(K2856+1)^(1/252))</f>
        <v/>
      </c>
      <c r="M2856" s="2" t="str">
        <f>IF(Table1[[#This Row],[Column8]]="","",(1+M2855)*(L2856)-1)</f>
        <v/>
      </c>
    </row>
    <row r="2857" spans="1:13" x14ac:dyDescent="0.25">
      <c r="A2857" s="15" t="str">
        <f t="shared" si="88"/>
        <v/>
      </c>
      <c r="B2857" s="25" t="str">
        <f t="shared" si="89"/>
        <v/>
      </c>
      <c r="C2857" s="3" t="str">
        <f>IF(Table1[[#This Row],[Tesouro Prefixado]]="","",(B2857+1)^(1/252))</f>
        <v/>
      </c>
      <c r="D2857" s="2" t="str">
        <f>IF(Table1[[#This Row],[Column2]]="","",(1+D2856)*(C2857)-1)</f>
        <v/>
      </c>
      <c r="E2857" s="1" t="str">
        <f>IF(Table1[[#This Row],[Column1]]="","",VLOOKUP(A2857,COPOMs!B:E,4)+prêmio_de_risco)</f>
        <v/>
      </c>
      <c r="F2857" s="3" t="str">
        <f>IF(Table1[[#This Row],[Tesouro Selic: Cenário 1]]="","",(E2857+1)^(1/252))</f>
        <v/>
      </c>
      <c r="G2857" s="2" t="str">
        <f>IF(Table1[[#This Row],[Column4]]="","",(1+G2856)*(F2857)-1)</f>
        <v/>
      </c>
      <c r="H2857" s="1" t="str">
        <f>IF(Table1[[#This Row],[Column1]]="","",VLOOKUP(A2857,COPOMs!B:H,7)+prêmio_de_risco)</f>
        <v/>
      </c>
      <c r="I2857" s="3" t="str">
        <f>IF(Table1[[#This Row],[Tesouro Selic: Cenário 2]]="","",(H2857+1)^(1/252))</f>
        <v/>
      </c>
      <c r="J2857" s="2" t="str">
        <f>IF(Table1[[#This Row],[Column6]]="","",(1+J2856)*(I2857)-1)</f>
        <v/>
      </c>
      <c r="K2857" s="1" t="str">
        <f>IF(Table1[[#This Row],[Column1]]="","",VLOOKUP(A2857,COPOMs!B:K,10)+prêmio_de_risco)</f>
        <v/>
      </c>
      <c r="L2857" s="3" t="str">
        <f>IF(Table1[[#This Row],[Tesouro Selic: Cenário 3]]="","",(K2857+1)^(1/252))</f>
        <v/>
      </c>
      <c r="M2857" s="2" t="str">
        <f>IF(Table1[[#This Row],[Column8]]="","",(1+M2856)*(L2857)-1)</f>
        <v/>
      </c>
    </row>
    <row r="2858" spans="1:13" x14ac:dyDescent="0.25">
      <c r="A2858" s="15" t="str">
        <f t="shared" si="88"/>
        <v/>
      </c>
      <c r="B2858" s="25" t="str">
        <f t="shared" si="89"/>
        <v/>
      </c>
      <c r="C2858" s="3" t="str">
        <f>IF(Table1[[#This Row],[Tesouro Prefixado]]="","",(B2858+1)^(1/252))</f>
        <v/>
      </c>
      <c r="D2858" s="2" t="str">
        <f>IF(Table1[[#This Row],[Column2]]="","",(1+D2857)*(C2858)-1)</f>
        <v/>
      </c>
      <c r="E2858" s="1" t="str">
        <f>IF(Table1[[#This Row],[Column1]]="","",VLOOKUP(A2858,COPOMs!B:E,4)+prêmio_de_risco)</f>
        <v/>
      </c>
      <c r="F2858" s="3" t="str">
        <f>IF(Table1[[#This Row],[Tesouro Selic: Cenário 1]]="","",(E2858+1)^(1/252))</f>
        <v/>
      </c>
      <c r="G2858" s="2" t="str">
        <f>IF(Table1[[#This Row],[Column4]]="","",(1+G2857)*(F2858)-1)</f>
        <v/>
      </c>
      <c r="H2858" s="1" t="str">
        <f>IF(Table1[[#This Row],[Column1]]="","",VLOOKUP(A2858,COPOMs!B:H,7)+prêmio_de_risco)</f>
        <v/>
      </c>
      <c r="I2858" s="3" t="str">
        <f>IF(Table1[[#This Row],[Tesouro Selic: Cenário 2]]="","",(H2858+1)^(1/252))</f>
        <v/>
      </c>
      <c r="J2858" s="2" t="str">
        <f>IF(Table1[[#This Row],[Column6]]="","",(1+J2857)*(I2858)-1)</f>
        <v/>
      </c>
      <c r="K2858" s="1" t="str">
        <f>IF(Table1[[#This Row],[Column1]]="","",VLOOKUP(A2858,COPOMs!B:K,10)+prêmio_de_risco)</f>
        <v/>
      </c>
      <c r="L2858" s="3" t="str">
        <f>IF(Table1[[#This Row],[Tesouro Selic: Cenário 3]]="","",(K2858+1)^(1/252))</f>
        <v/>
      </c>
      <c r="M2858" s="2" t="str">
        <f>IF(Table1[[#This Row],[Column8]]="","",(1+M2857)*(L2858)-1)</f>
        <v/>
      </c>
    </row>
    <row r="2859" spans="1:13" x14ac:dyDescent="0.25">
      <c r="A2859" s="15" t="str">
        <f t="shared" si="88"/>
        <v/>
      </c>
      <c r="B2859" s="25" t="str">
        <f t="shared" si="89"/>
        <v/>
      </c>
      <c r="C2859" s="3" t="str">
        <f>IF(Table1[[#This Row],[Tesouro Prefixado]]="","",(B2859+1)^(1/252))</f>
        <v/>
      </c>
      <c r="D2859" s="2" t="str">
        <f>IF(Table1[[#This Row],[Column2]]="","",(1+D2858)*(C2859)-1)</f>
        <v/>
      </c>
      <c r="E2859" s="1" t="str">
        <f>IF(Table1[[#This Row],[Column1]]="","",VLOOKUP(A2859,COPOMs!B:E,4)+prêmio_de_risco)</f>
        <v/>
      </c>
      <c r="F2859" s="3" t="str">
        <f>IF(Table1[[#This Row],[Tesouro Selic: Cenário 1]]="","",(E2859+1)^(1/252))</f>
        <v/>
      </c>
      <c r="G2859" s="2" t="str">
        <f>IF(Table1[[#This Row],[Column4]]="","",(1+G2858)*(F2859)-1)</f>
        <v/>
      </c>
      <c r="H2859" s="1" t="str">
        <f>IF(Table1[[#This Row],[Column1]]="","",VLOOKUP(A2859,COPOMs!B:H,7)+prêmio_de_risco)</f>
        <v/>
      </c>
      <c r="I2859" s="3" t="str">
        <f>IF(Table1[[#This Row],[Tesouro Selic: Cenário 2]]="","",(H2859+1)^(1/252))</f>
        <v/>
      </c>
      <c r="J2859" s="2" t="str">
        <f>IF(Table1[[#This Row],[Column6]]="","",(1+J2858)*(I2859)-1)</f>
        <v/>
      </c>
      <c r="K2859" s="1" t="str">
        <f>IF(Table1[[#This Row],[Column1]]="","",VLOOKUP(A2859,COPOMs!B:K,10)+prêmio_de_risco)</f>
        <v/>
      </c>
      <c r="L2859" s="3" t="str">
        <f>IF(Table1[[#This Row],[Tesouro Selic: Cenário 3]]="","",(K2859+1)^(1/252))</f>
        <v/>
      </c>
      <c r="M2859" s="2" t="str">
        <f>IF(Table1[[#This Row],[Column8]]="","",(1+M2858)*(L2859)-1)</f>
        <v/>
      </c>
    </row>
    <row r="2860" spans="1:13" x14ac:dyDescent="0.25">
      <c r="A2860" s="15" t="str">
        <f t="shared" si="88"/>
        <v/>
      </c>
      <c r="B2860" s="25" t="str">
        <f t="shared" si="89"/>
        <v/>
      </c>
      <c r="C2860" s="3" t="str">
        <f>IF(Table1[[#This Row],[Tesouro Prefixado]]="","",(B2860+1)^(1/252))</f>
        <v/>
      </c>
      <c r="D2860" s="2" t="str">
        <f>IF(Table1[[#This Row],[Column2]]="","",(1+D2859)*(C2860)-1)</f>
        <v/>
      </c>
      <c r="E2860" s="1" t="str">
        <f>IF(Table1[[#This Row],[Column1]]="","",VLOOKUP(A2860,COPOMs!B:E,4)+prêmio_de_risco)</f>
        <v/>
      </c>
      <c r="F2860" s="3" t="str">
        <f>IF(Table1[[#This Row],[Tesouro Selic: Cenário 1]]="","",(E2860+1)^(1/252))</f>
        <v/>
      </c>
      <c r="G2860" s="2" t="str">
        <f>IF(Table1[[#This Row],[Column4]]="","",(1+G2859)*(F2860)-1)</f>
        <v/>
      </c>
      <c r="H2860" s="1" t="str">
        <f>IF(Table1[[#This Row],[Column1]]="","",VLOOKUP(A2860,COPOMs!B:H,7)+prêmio_de_risco)</f>
        <v/>
      </c>
      <c r="I2860" s="3" t="str">
        <f>IF(Table1[[#This Row],[Tesouro Selic: Cenário 2]]="","",(H2860+1)^(1/252))</f>
        <v/>
      </c>
      <c r="J2860" s="2" t="str">
        <f>IF(Table1[[#This Row],[Column6]]="","",(1+J2859)*(I2860)-1)</f>
        <v/>
      </c>
      <c r="K2860" s="1" t="str">
        <f>IF(Table1[[#This Row],[Column1]]="","",VLOOKUP(A2860,COPOMs!B:K,10)+prêmio_de_risco)</f>
        <v/>
      </c>
      <c r="L2860" s="3" t="str">
        <f>IF(Table1[[#This Row],[Tesouro Selic: Cenário 3]]="","",(K2860+1)^(1/252))</f>
        <v/>
      </c>
      <c r="M2860" s="2" t="str">
        <f>IF(Table1[[#This Row],[Column8]]="","",(1+M2859)*(L2860)-1)</f>
        <v/>
      </c>
    </row>
    <row r="2861" spans="1:13" x14ac:dyDescent="0.25">
      <c r="A2861" s="15" t="str">
        <f t="shared" si="88"/>
        <v/>
      </c>
      <c r="B2861" s="25" t="str">
        <f t="shared" si="89"/>
        <v/>
      </c>
      <c r="C2861" s="3" t="str">
        <f>IF(Table1[[#This Row],[Tesouro Prefixado]]="","",(B2861+1)^(1/252))</f>
        <v/>
      </c>
      <c r="D2861" s="2" t="str">
        <f>IF(Table1[[#This Row],[Column2]]="","",(1+D2860)*(C2861)-1)</f>
        <v/>
      </c>
      <c r="E2861" s="1" t="str">
        <f>IF(Table1[[#This Row],[Column1]]="","",VLOOKUP(A2861,COPOMs!B:E,4)+prêmio_de_risco)</f>
        <v/>
      </c>
      <c r="F2861" s="3" t="str">
        <f>IF(Table1[[#This Row],[Tesouro Selic: Cenário 1]]="","",(E2861+1)^(1/252))</f>
        <v/>
      </c>
      <c r="G2861" s="2" t="str">
        <f>IF(Table1[[#This Row],[Column4]]="","",(1+G2860)*(F2861)-1)</f>
        <v/>
      </c>
      <c r="H2861" s="1" t="str">
        <f>IF(Table1[[#This Row],[Column1]]="","",VLOOKUP(A2861,COPOMs!B:H,7)+prêmio_de_risco)</f>
        <v/>
      </c>
      <c r="I2861" s="3" t="str">
        <f>IF(Table1[[#This Row],[Tesouro Selic: Cenário 2]]="","",(H2861+1)^(1/252))</f>
        <v/>
      </c>
      <c r="J2861" s="2" t="str">
        <f>IF(Table1[[#This Row],[Column6]]="","",(1+J2860)*(I2861)-1)</f>
        <v/>
      </c>
      <c r="K2861" s="1" t="str">
        <f>IF(Table1[[#This Row],[Column1]]="","",VLOOKUP(A2861,COPOMs!B:K,10)+prêmio_de_risco)</f>
        <v/>
      </c>
      <c r="L2861" s="3" t="str">
        <f>IF(Table1[[#This Row],[Tesouro Selic: Cenário 3]]="","",(K2861+1)^(1/252))</f>
        <v/>
      </c>
      <c r="M2861" s="2" t="str">
        <f>IF(Table1[[#This Row],[Column8]]="","",(1+M2860)*(L2861)-1)</f>
        <v/>
      </c>
    </row>
    <row r="2862" spans="1:13" x14ac:dyDescent="0.25">
      <c r="A2862" s="15" t="str">
        <f t="shared" si="88"/>
        <v/>
      </c>
      <c r="B2862" s="25" t="str">
        <f t="shared" si="89"/>
        <v/>
      </c>
      <c r="C2862" s="3" t="str">
        <f>IF(Table1[[#This Row],[Tesouro Prefixado]]="","",(B2862+1)^(1/252))</f>
        <v/>
      </c>
      <c r="D2862" s="2" t="str">
        <f>IF(Table1[[#This Row],[Column2]]="","",(1+D2861)*(C2862)-1)</f>
        <v/>
      </c>
      <c r="E2862" s="1" t="str">
        <f>IF(Table1[[#This Row],[Column1]]="","",VLOOKUP(A2862,COPOMs!B:E,4)+prêmio_de_risco)</f>
        <v/>
      </c>
      <c r="F2862" s="3" t="str">
        <f>IF(Table1[[#This Row],[Tesouro Selic: Cenário 1]]="","",(E2862+1)^(1/252))</f>
        <v/>
      </c>
      <c r="G2862" s="2" t="str">
        <f>IF(Table1[[#This Row],[Column4]]="","",(1+G2861)*(F2862)-1)</f>
        <v/>
      </c>
      <c r="H2862" s="1" t="str">
        <f>IF(Table1[[#This Row],[Column1]]="","",VLOOKUP(A2862,COPOMs!B:H,7)+prêmio_de_risco)</f>
        <v/>
      </c>
      <c r="I2862" s="3" t="str">
        <f>IF(Table1[[#This Row],[Tesouro Selic: Cenário 2]]="","",(H2862+1)^(1/252))</f>
        <v/>
      </c>
      <c r="J2862" s="2" t="str">
        <f>IF(Table1[[#This Row],[Column6]]="","",(1+J2861)*(I2862)-1)</f>
        <v/>
      </c>
      <c r="K2862" s="1" t="str">
        <f>IF(Table1[[#This Row],[Column1]]="","",VLOOKUP(A2862,COPOMs!B:K,10)+prêmio_de_risco)</f>
        <v/>
      </c>
      <c r="L2862" s="3" t="str">
        <f>IF(Table1[[#This Row],[Tesouro Selic: Cenário 3]]="","",(K2862+1)^(1/252))</f>
        <v/>
      </c>
      <c r="M2862" s="2" t="str">
        <f>IF(Table1[[#This Row],[Column8]]="","",(1+M2861)*(L2862)-1)</f>
        <v/>
      </c>
    </row>
    <row r="2863" spans="1:13" x14ac:dyDescent="0.25">
      <c r="A2863" s="15" t="str">
        <f t="shared" si="88"/>
        <v/>
      </c>
      <c r="B2863" s="25" t="str">
        <f t="shared" si="89"/>
        <v/>
      </c>
      <c r="C2863" s="3" t="str">
        <f>IF(Table1[[#This Row],[Tesouro Prefixado]]="","",(B2863+1)^(1/252))</f>
        <v/>
      </c>
      <c r="D2863" s="2" t="str">
        <f>IF(Table1[[#This Row],[Column2]]="","",(1+D2862)*(C2863)-1)</f>
        <v/>
      </c>
      <c r="E2863" s="1" t="str">
        <f>IF(Table1[[#This Row],[Column1]]="","",VLOOKUP(A2863,COPOMs!B:E,4)+prêmio_de_risco)</f>
        <v/>
      </c>
      <c r="F2863" s="3" t="str">
        <f>IF(Table1[[#This Row],[Tesouro Selic: Cenário 1]]="","",(E2863+1)^(1/252))</f>
        <v/>
      </c>
      <c r="G2863" s="2" t="str">
        <f>IF(Table1[[#This Row],[Column4]]="","",(1+G2862)*(F2863)-1)</f>
        <v/>
      </c>
      <c r="H2863" s="1" t="str">
        <f>IF(Table1[[#This Row],[Column1]]="","",VLOOKUP(A2863,COPOMs!B:H,7)+prêmio_de_risco)</f>
        <v/>
      </c>
      <c r="I2863" s="3" t="str">
        <f>IF(Table1[[#This Row],[Tesouro Selic: Cenário 2]]="","",(H2863+1)^(1/252))</f>
        <v/>
      </c>
      <c r="J2863" s="2" t="str">
        <f>IF(Table1[[#This Row],[Column6]]="","",(1+J2862)*(I2863)-1)</f>
        <v/>
      </c>
      <c r="K2863" s="1" t="str">
        <f>IF(Table1[[#This Row],[Column1]]="","",VLOOKUP(A2863,COPOMs!B:K,10)+prêmio_de_risco)</f>
        <v/>
      </c>
      <c r="L2863" s="3" t="str">
        <f>IF(Table1[[#This Row],[Tesouro Selic: Cenário 3]]="","",(K2863+1)^(1/252))</f>
        <v/>
      </c>
      <c r="M2863" s="2" t="str">
        <f>IF(Table1[[#This Row],[Column8]]="","",(1+M2862)*(L2863)-1)</f>
        <v/>
      </c>
    </row>
    <row r="2864" spans="1:13" x14ac:dyDescent="0.25">
      <c r="A2864" s="15" t="str">
        <f t="shared" si="88"/>
        <v/>
      </c>
      <c r="B2864" s="25" t="str">
        <f t="shared" si="89"/>
        <v/>
      </c>
      <c r="C2864" s="3" t="str">
        <f>IF(Table1[[#This Row],[Tesouro Prefixado]]="","",(B2864+1)^(1/252))</f>
        <v/>
      </c>
      <c r="D2864" s="2" t="str">
        <f>IF(Table1[[#This Row],[Column2]]="","",(1+D2863)*(C2864)-1)</f>
        <v/>
      </c>
      <c r="E2864" s="1" t="str">
        <f>IF(Table1[[#This Row],[Column1]]="","",VLOOKUP(A2864,COPOMs!B:E,4)+prêmio_de_risco)</f>
        <v/>
      </c>
      <c r="F2864" s="3" t="str">
        <f>IF(Table1[[#This Row],[Tesouro Selic: Cenário 1]]="","",(E2864+1)^(1/252))</f>
        <v/>
      </c>
      <c r="G2864" s="2" t="str">
        <f>IF(Table1[[#This Row],[Column4]]="","",(1+G2863)*(F2864)-1)</f>
        <v/>
      </c>
      <c r="H2864" s="1" t="str">
        <f>IF(Table1[[#This Row],[Column1]]="","",VLOOKUP(A2864,COPOMs!B:H,7)+prêmio_de_risco)</f>
        <v/>
      </c>
      <c r="I2864" s="3" t="str">
        <f>IF(Table1[[#This Row],[Tesouro Selic: Cenário 2]]="","",(H2864+1)^(1/252))</f>
        <v/>
      </c>
      <c r="J2864" s="2" t="str">
        <f>IF(Table1[[#This Row],[Column6]]="","",(1+J2863)*(I2864)-1)</f>
        <v/>
      </c>
      <c r="K2864" s="1" t="str">
        <f>IF(Table1[[#This Row],[Column1]]="","",VLOOKUP(A2864,COPOMs!B:K,10)+prêmio_de_risco)</f>
        <v/>
      </c>
      <c r="L2864" s="3" t="str">
        <f>IF(Table1[[#This Row],[Tesouro Selic: Cenário 3]]="","",(K2864+1)^(1/252))</f>
        <v/>
      </c>
      <c r="M2864" s="2" t="str">
        <f>IF(Table1[[#This Row],[Column8]]="","",(1+M2863)*(L2864)-1)</f>
        <v/>
      </c>
    </row>
    <row r="2865" spans="1:13" x14ac:dyDescent="0.25">
      <c r="A2865" s="15" t="str">
        <f t="shared" si="88"/>
        <v/>
      </c>
      <c r="B2865" s="25" t="str">
        <f t="shared" si="89"/>
        <v/>
      </c>
      <c r="C2865" s="3" t="str">
        <f>IF(Table1[[#This Row],[Tesouro Prefixado]]="","",(B2865+1)^(1/252))</f>
        <v/>
      </c>
      <c r="D2865" s="2" t="str">
        <f>IF(Table1[[#This Row],[Column2]]="","",(1+D2864)*(C2865)-1)</f>
        <v/>
      </c>
      <c r="E2865" s="1" t="str">
        <f>IF(Table1[[#This Row],[Column1]]="","",VLOOKUP(A2865,COPOMs!B:E,4)+prêmio_de_risco)</f>
        <v/>
      </c>
      <c r="F2865" s="3" t="str">
        <f>IF(Table1[[#This Row],[Tesouro Selic: Cenário 1]]="","",(E2865+1)^(1/252))</f>
        <v/>
      </c>
      <c r="G2865" s="2" t="str">
        <f>IF(Table1[[#This Row],[Column4]]="","",(1+G2864)*(F2865)-1)</f>
        <v/>
      </c>
      <c r="H2865" s="1" t="str">
        <f>IF(Table1[[#This Row],[Column1]]="","",VLOOKUP(A2865,COPOMs!B:H,7)+prêmio_de_risco)</f>
        <v/>
      </c>
      <c r="I2865" s="3" t="str">
        <f>IF(Table1[[#This Row],[Tesouro Selic: Cenário 2]]="","",(H2865+1)^(1/252))</f>
        <v/>
      </c>
      <c r="J2865" s="2" t="str">
        <f>IF(Table1[[#This Row],[Column6]]="","",(1+J2864)*(I2865)-1)</f>
        <v/>
      </c>
      <c r="K2865" s="1" t="str">
        <f>IF(Table1[[#This Row],[Column1]]="","",VLOOKUP(A2865,COPOMs!B:K,10)+prêmio_de_risco)</f>
        <v/>
      </c>
      <c r="L2865" s="3" t="str">
        <f>IF(Table1[[#This Row],[Tesouro Selic: Cenário 3]]="","",(K2865+1)^(1/252))</f>
        <v/>
      </c>
      <c r="M2865" s="2" t="str">
        <f>IF(Table1[[#This Row],[Column8]]="","",(1+M2864)*(L2865)-1)</f>
        <v/>
      </c>
    </row>
    <row r="2866" spans="1:13" x14ac:dyDescent="0.25">
      <c r="A2866" s="15" t="str">
        <f t="shared" si="88"/>
        <v/>
      </c>
      <c r="B2866" s="25" t="str">
        <f t="shared" si="89"/>
        <v/>
      </c>
      <c r="C2866" s="3" t="str">
        <f>IF(Table1[[#This Row],[Tesouro Prefixado]]="","",(B2866+1)^(1/252))</f>
        <v/>
      </c>
      <c r="D2866" s="2" t="str">
        <f>IF(Table1[[#This Row],[Column2]]="","",(1+D2865)*(C2866)-1)</f>
        <v/>
      </c>
      <c r="E2866" s="1" t="str">
        <f>IF(Table1[[#This Row],[Column1]]="","",VLOOKUP(A2866,COPOMs!B:E,4)+prêmio_de_risco)</f>
        <v/>
      </c>
      <c r="F2866" s="3" t="str">
        <f>IF(Table1[[#This Row],[Tesouro Selic: Cenário 1]]="","",(E2866+1)^(1/252))</f>
        <v/>
      </c>
      <c r="G2866" s="2" t="str">
        <f>IF(Table1[[#This Row],[Column4]]="","",(1+G2865)*(F2866)-1)</f>
        <v/>
      </c>
      <c r="H2866" s="1" t="str">
        <f>IF(Table1[[#This Row],[Column1]]="","",VLOOKUP(A2866,COPOMs!B:H,7)+prêmio_de_risco)</f>
        <v/>
      </c>
      <c r="I2866" s="3" t="str">
        <f>IF(Table1[[#This Row],[Tesouro Selic: Cenário 2]]="","",(H2866+1)^(1/252))</f>
        <v/>
      </c>
      <c r="J2866" s="2" t="str">
        <f>IF(Table1[[#This Row],[Column6]]="","",(1+J2865)*(I2866)-1)</f>
        <v/>
      </c>
      <c r="K2866" s="1" t="str">
        <f>IF(Table1[[#This Row],[Column1]]="","",VLOOKUP(A2866,COPOMs!B:K,10)+prêmio_de_risco)</f>
        <v/>
      </c>
      <c r="L2866" s="3" t="str">
        <f>IF(Table1[[#This Row],[Tesouro Selic: Cenário 3]]="","",(K2866+1)^(1/252))</f>
        <v/>
      </c>
      <c r="M2866" s="2" t="str">
        <f>IF(Table1[[#This Row],[Column8]]="","",(1+M2865)*(L2866)-1)</f>
        <v/>
      </c>
    </row>
    <row r="2867" spans="1:13" x14ac:dyDescent="0.25">
      <c r="A2867" s="15" t="str">
        <f t="shared" si="88"/>
        <v/>
      </c>
      <c r="B2867" s="25" t="str">
        <f t="shared" si="89"/>
        <v/>
      </c>
      <c r="C2867" s="3" t="str">
        <f>IF(Table1[[#This Row],[Tesouro Prefixado]]="","",(B2867+1)^(1/252))</f>
        <v/>
      </c>
      <c r="D2867" s="2" t="str">
        <f>IF(Table1[[#This Row],[Column2]]="","",(1+D2866)*(C2867)-1)</f>
        <v/>
      </c>
      <c r="E2867" s="1" t="str">
        <f>IF(Table1[[#This Row],[Column1]]="","",VLOOKUP(A2867,COPOMs!B:E,4)+prêmio_de_risco)</f>
        <v/>
      </c>
      <c r="F2867" s="3" t="str">
        <f>IF(Table1[[#This Row],[Tesouro Selic: Cenário 1]]="","",(E2867+1)^(1/252))</f>
        <v/>
      </c>
      <c r="G2867" s="2" t="str">
        <f>IF(Table1[[#This Row],[Column4]]="","",(1+G2866)*(F2867)-1)</f>
        <v/>
      </c>
      <c r="H2867" s="1" t="str">
        <f>IF(Table1[[#This Row],[Column1]]="","",VLOOKUP(A2867,COPOMs!B:H,7)+prêmio_de_risco)</f>
        <v/>
      </c>
      <c r="I2867" s="3" t="str">
        <f>IF(Table1[[#This Row],[Tesouro Selic: Cenário 2]]="","",(H2867+1)^(1/252))</f>
        <v/>
      </c>
      <c r="J2867" s="2" t="str">
        <f>IF(Table1[[#This Row],[Column6]]="","",(1+J2866)*(I2867)-1)</f>
        <v/>
      </c>
      <c r="K2867" s="1" t="str">
        <f>IF(Table1[[#This Row],[Column1]]="","",VLOOKUP(A2867,COPOMs!B:K,10)+prêmio_de_risco)</f>
        <v/>
      </c>
      <c r="L2867" s="3" t="str">
        <f>IF(Table1[[#This Row],[Tesouro Selic: Cenário 3]]="","",(K2867+1)^(1/252))</f>
        <v/>
      </c>
      <c r="M2867" s="2" t="str">
        <f>IF(Table1[[#This Row],[Column8]]="","",(1+M2866)*(L2867)-1)</f>
        <v/>
      </c>
    </row>
    <row r="2868" spans="1:13" x14ac:dyDescent="0.25">
      <c r="A2868" s="15" t="str">
        <f t="shared" si="88"/>
        <v/>
      </c>
      <c r="B2868" s="25" t="str">
        <f t="shared" si="89"/>
        <v/>
      </c>
      <c r="C2868" s="3" t="str">
        <f>IF(Table1[[#This Row],[Tesouro Prefixado]]="","",(B2868+1)^(1/252))</f>
        <v/>
      </c>
      <c r="D2868" s="2" t="str">
        <f>IF(Table1[[#This Row],[Column2]]="","",(1+D2867)*(C2868)-1)</f>
        <v/>
      </c>
      <c r="E2868" s="1" t="str">
        <f>IF(Table1[[#This Row],[Column1]]="","",VLOOKUP(A2868,COPOMs!B:E,4)+prêmio_de_risco)</f>
        <v/>
      </c>
      <c r="F2868" s="3" t="str">
        <f>IF(Table1[[#This Row],[Tesouro Selic: Cenário 1]]="","",(E2868+1)^(1/252))</f>
        <v/>
      </c>
      <c r="G2868" s="2" t="str">
        <f>IF(Table1[[#This Row],[Column4]]="","",(1+G2867)*(F2868)-1)</f>
        <v/>
      </c>
      <c r="H2868" s="1" t="str">
        <f>IF(Table1[[#This Row],[Column1]]="","",VLOOKUP(A2868,COPOMs!B:H,7)+prêmio_de_risco)</f>
        <v/>
      </c>
      <c r="I2868" s="3" t="str">
        <f>IF(Table1[[#This Row],[Tesouro Selic: Cenário 2]]="","",(H2868+1)^(1/252))</f>
        <v/>
      </c>
      <c r="J2868" s="2" t="str">
        <f>IF(Table1[[#This Row],[Column6]]="","",(1+J2867)*(I2868)-1)</f>
        <v/>
      </c>
      <c r="K2868" s="1" t="str">
        <f>IF(Table1[[#This Row],[Column1]]="","",VLOOKUP(A2868,COPOMs!B:K,10)+prêmio_de_risco)</f>
        <v/>
      </c>
      <c r="L2868" s="3" t="str">
        <f>IF(Table1[[#This Row],[Tesouro Selic: Cenário 3]]="","",(K2868+1)^(1/252))</f>
        <v/>
      </c>
      <c r="M2868" s="2" t="str">
        <f>IF(Table1[[#This Row],[Column8]]="","",(1+M2867)*(L2868)-1)</f>
        <v/>
      </c>
    </row>
    <row r="2869" spans="1:13" x14ac:dyDescent="0.25">
      <c r="A2869" s="15" t="str">
        <f t="shared" si="88"/>
        <v/>
      </c>
      <c r="B2869" s="25" t="str">
        <f t="shared" si="89"/>
        <v/>
      </c>
      <c r="C2869" s="3" t="str">
        <f>IF(Table1[[#This Row],[Tesouro Prefixado]]="","",(B2869+1)^(1/252))</f>
        <v/>
      </c>
      <c r="D2869" s="2" t="str">
        <f>IF(Table1[[#This Row],[Column2]]="","",(1+D2868)*(C2869)-1)</f>
        <v/>
      </c>
      <c r="E2869" s="1" t="str">
        <f>IF(Table1[[#This Row],[Column1]]="","",VLOOKUP(A2869,COPOMs!B:E,4)+prêmio_de_risco)</f>
        <v/>
      </c>
      <c r="F2869" s="3" t="str">
        <f>IF(Table1[[#This Row],[Tesouro Selic: Cenário 1]]="","",(E2869+1)^(1/252))</f>
        <v/>
      </c>
      <c r="G2869" s="2" t="str">
        <f>IF(Table1[[#This Row],[Column4]]="","",(1+G2868)*(F2869)-1)</f>
        <v/>
      </c>
      <c r="H2869" s="1" t="str">
        <f>IF(Table1[[#This Row],[Column1]]="","",VLOOKUP(A2869,COPOMs!B:H,7)+prêmio_de_risco)</f>
        <v/>
      </c>
      <c r="I2869" s="3" t="str">
        <f>IF(Table1[[#This Row],[Tesouro Selic: Cenário 2]]="","",(H2869+1)^(1/252))</f>
        <v/>
      </c>
      <c r="J2869" s="2" t="str">
        <f>IF(Table1[[#This Row],[Column6]]="","",(1+J2868)*(I2869)-1)</f>
        <v/>
      </c>
      <c r="K2869" s="1" t="str">
        <f>IF(Table1[[#This Row],[Column1]]="","",VLOOKUP(A2869,COPOMs!B:K,10)+prêmio_de_risco)</f>
        <v/>
      </c>
      <c r="L2869" s="3" t="str">
        <f>IF(Table1[[#This Row],[Tesouro Selic: Cenário 3]]="","",(K2869+1)^(1/252))</f>
        <v/>
      </c>
      <c r="M2869" s="2" t="str">
        <f>IF(Table1[[#This Row],[Column8]]="","",(1+M2868)*(L2869)-1)</f>
        <v/>
      </c>
    </row>
    <row r="2870" spans="1:13" x14ac:dyDescent="0.25">
      <c r="A2870" s="15" t="str">
        <f t="shared" si="88"/>
        <v/>
      </c>
      <c r="B2870" s="25" t="str">
        <f t="shared" si="89"/>
        <v/>
      </c>
      <c r="C2870" s="3" t="str">
        <f>IF(Table1[[#This Row],[Tesouro Prefixado]]="","",(B2870+1)^(1/252))</f>
        <v/>
      </c>
      <c r="D2870" s="2" t="str">
        <f>IF(Table1[[#This Row],[Column2]]="","",(1+D2869)*(C2870)-1)</f>
        <v/>
      </c>
      <c r="E2870" s="1" t="str">
        <f>IF(Table1[[#This Row],[Column1]]="","",VLOOKUP(A2870,COPOMs!B:E,4)+prêmio_de_risco)</f>
        <v/>
      </c>
      <c r="F2870" s="3" t="str">
        <f>IF(Table1[[#This Row],[Tesouro Selic: Cenário 1]]="","",(E2870+1)^(1/252))</f>
        <v/>
      </c>
      <c r="G2870" s="2" t="str">
        <f>IF(Table1[[#This Row],[Column4]]="","",(1+G2869)*(F2870)-1)</f>
        <v/>
      </c>
      <c r="H2870" s="1" t="str">
        <f>IF(Table1[[#This Row],[Column1]]="","",VLOOKUP(A2870,COPOMs!B:H,7)+prêmio_de_risco)</f>
        <v/>
      </c>
      <c r="I2870" s="3" t="str">
        <f>IF(Table1[[#This Row],[Tesouro Selic: Cenário 2]]="","",(H2870+1)^(1/252))</f>
        <v/>
      </c>
      <c r="J2870" s="2" t="str">
        <f>IF(Table1[[#This Row],[Column6]]="","",(1+J2869)*(I2870)-1)</f>
        <v/>
      </c>
      <c r="K2870" s="1" t="str">
        <f>IF(Table1[[#This Row],[Column1]]="","",VLOOKUP(A2870,COPOMs!B:K,10)+prêmio_de_risco)</f>
        <v/>
      </c>
      <c r="L2870" s="3" t="str">
        <f>IF(Table1[[#This Row],[Tesouro Selic: Cenário 3]]="","",(K2870+1)^(1/252))</f>
        <v/>
      </c>
      <c r="M2870" s="2" t="str">
        <f>IF(Table1[[#This Row],[Column8]]="","",(1+M2869)*(L2870)-1)</f>
        <v/>
      </c>
    </row>
    <row r="2871" spans="1:13" x14ac:dyDescent="0.25">
      <c r="A2871" s="15" t="str">
        <f t="shared" si="88"/>
        <v/>
      </c>
      <c r="B2871" s="25" t="str">
        <f t="shared" si="89"/>
        <v/>
      </c>
      <c r="C2871" s="3" t="str">
        <f>IF(Table1[[#This Row],[Tesouro Prefixado]]="","",(B2871+1)^(1/252))</f>
        <v/>
      </c>
      <c r="D2871" s="2" t="str">
        <f>IF(Table1[[#This Row],[Column2]]="","",(1+D2870)*(C2871)-1)</f>
        <v/>
      </c>
      <c r="E2871" s="1" t="str">
        <f>IF(Table1[[#This Row],[Column1]]="","",VLOOKUP(A2871,COPOMs!B:E,4)+prêmio_de_risco)</f>
        <v/>
      </c>
      <c r="F2871" s="3" t="str">
        <f>IF(Table1[[#This Row],[Tesouro Selic: Cenário 1]]="","",(E2871+1)^(1/252))</f>
        <v/>
      </c>
      <c r="G2871" s="2" t="str">
        <f>IF(Table1[[#This Row],[Column4]]="","",(1+G2870)*(F2871)-1)</f>
        <v/>
      </c>
      <c r="H2871" s="1" t="str">
        <f>IF(Table1[[#This Row],[Column1]]="","",VLOOKUP(A2871,COPOMs!B:H,7)+prêmio_de_risco)</f>
        <v/>
      </c>
      <c r="I2871" s="3" t="str">
        <f>IF(Table1[[#This Row],[Tesouro Selic: Cenário 2]]="","",(H2871+1)^(1/252))</f>
        <v/>
      </c>
      <c r="J2871" s="2" t="str">
        <f>IF(Table1[[#This Row],[Column6]]="","",(1+J2870)*(I2871)-1)</f>
        <v/>
      </c>
      <c r="K2871" s="1" t="str">
        <f>IF(Table1[[#This Row],[Column1]]="","",VLOOKUP(A2871,COPOMs!B:K,10)+prêmio_de_risco)</f>
        <v/>
      </c>
      <c r="L2871" s="3" t="str">
        <f>IF(Table1[[#This Row],[Tesouro Selic: Cenário 3]]="","",(K2871+1)^(1/252))</f>
        <v/>
      </c>
      <c r="M2871" s="2" t="str">
        <f>IF(Table1[[#This Row],[Column8]]="","",(1+M2870)*(L2871)-1)</f>
        <v/>
      </c>
    </row>
    <row r="2872" spans="1:13" x14ac:dyDescent="0.25">
      <c r="A2872" s="15" t="str">
        <f t="shared" si="88"/>
        <v/>
      </c>
      <c r="B2872" s="25" t="str">
        <f t="shared" si="89"/>
        <v/>
      </c>
      <c r="C2872" s="3" t="str">
        <f>IF(Table1[[#This Row],[Tesouro Prefixado]]="","",(B2872+1)^(1/252))</f>
        <v/>
      </c>
      <c r="D2872" s="2" t="str">
        <f>IF(Table1[[#This Row],[Column2]]="","",(1+D2871)*(C2872)-1)</f>
        <v/>
      </c>
      <c r="E2872" s="1" t="str">
        <f>IF(Table1[[#This Row],[Column1]]="","",VLOOKUP(A2872,COPOMs!B:E,4)+prêmio_de_risco)</f>
        <v/>
      </c>
      <c r="F2872" s="3" t="str">
        <f>IF(Table1[[#This Row],[Tesouro Selic: Cenário 1]]="","",(E2872+1)^(1/252))</f>
        <v/>
      </c>
      <c r="G2872" s="2" t="str">
        <f>IF(Table1[[#This Row],[Column4]]="","",(1+G2871)*(F2872)-1)</f>
        <v/>
      </c>
      <c r="H2872" s="1" t="str">
        <f>IF(Table1[[#This Row],[Column1]]="","",VLOOKUP(A2872,COPOMs!B:H,7)+prêmio_de_risco)</f>
        <v/>
      </c>
      <c r="I2872" s="3" t="str">
        <f>IF(Table1[[#This Row],[Tesouro Selic: Cenário 2]]="","",(H2872+1)^(1/252))</f>
        <v/>
      </c>
      <c r="J2872" s="2" t="str">
        <f>IF(Table1[[#This Row],[Column6]]="","",(1+J2871)*(I2872)-1)</f>
        <v/>
      </c>
      <c r="K2872" s="1" t="str">
        <f>IF(Table1[[#This Row],[Column1]]="","",VLOOKUP(A2872,COPOMs!B:K,10)+prêmio_de_risco)</f>
        <v/>
      </c>
      <c r="L2872" s="3" t="str">
        <f>IF(Table1[[#This Row],[Tesouro Selic: Cenário 3]]="","",(K2872+1)^(1/252))</f>
        <v/>
      </c>
      <c r="M2872" s="2" t="str">
        <f>IF(Table1[[#This Row],[Column8]]="","",(1+M2871)*(L2872)-1)</f>
        <v/>
      </c>
    </row>
    <row r="2873" spans="1:13" x14ac:dyDescent="0.25">
      <c r="A2873" s="15" t="str">
        <f t="shared" si="88"/>
        <v/>
      </c>
      <c r="B2873" s="25" t="str">
        <f t="shared" si="89"/>
        <v/>
      </c>
      <c r="C2873" s="3" t="str">
        <f>IF(Table1[[#This Row],[Tesouro Prefixado]]="","",(B2873+1)^(1/252))</f>
        <v/>
      </c>
      <c r="D2873" s="2" t="str">
        <f>IF(Table1[[#This Row],[Column2]]="","",(1+D2872)*(C2873)-1)</f>
        <v/>
      </c>
      <c r="E2873" s="1" t="str">
        <f>IF(Table1[[#This Row],[Column1]]="","",VLOOKUP(A2873,COPOMs!B:E,4)+prêmio_de_risco)</f>
        <v/>
      </c>
      <c r="F2873" s="3" t="str">
        <f>IF(Table1[[#This Row],[Tesouro Selic: Cenário 1]]="","",(E2873+1)^(1/252))</f>
        <v/>
      </c>
      <c r="G2873" s="2" t="str">
        <f>IF(Table1[[#This Row],[Column4]]="","",(1+G2872)*(F2873)-1)</f>
        <v/>
      </c>
      <c r="H2873" s="1" t="str">
        <f>IF(Table1[[#This Row],[Column1]]="","",VLOOKUP(A2873,COPOMs!B:H,7)+prêmio_de_risco)</f>
        <v/>
      </c>
      <c r="I2873" s="3" t="str">
        <f>IF(Table1[[#This Row],[Tesouro Selic: Cenário 2]]="","",(H2873+1)^(1/252))</f>
        <v/>
      </c>
      <c r="J2873" s="2" t="str">
        <f>IF(Table1[[#This Row],[Column6]]="","",(1+J2872)*(I2873)-1)</f>
        <v/>
      </c>
      <c r="K2873" s="1" t="str">
        <f>IF(Table1[[#This Row],[Column1]]="","",VLOOKUP(A2873,COPOMs!B:K,10)+prêmio_de_risco)</f>
        <v/>
      </c>
      <c r="L2873" s="3" t="str">
        <f>IF(Table1[[#This Row],[Tesouro Selic: Cenário 3]]="","",(K2873+1)^(1/252))</f>
        <v/>
      </c>
      <c r="M2873" s="2" t="str">
        <f>IF(Table1[[#This Row],[Column8]]="","",(1+M2872)*(L2873)-1)</f>
        <v/>
      </c>
    </row>
    <row r="2874" spans="1:13" x14ac:dyDescent="0.25">
      <c r="A2874" s="15" t="str">
        <f t="shared" si="88"/>
        <v/>
      </c>
      <c r="B2874" s="25" t="str">
        <f t="shared" si="89"/>
        <v/>
      </c>
      <c r="C2874" s="3" t="str">
        <f>IF(Table1[[#This Row],[Tesouro Prefixado]]="","",(B2874+1)^(1/252))</f>
        <v/>
      </c>
      <c r="D2874" s="2" t="str">
        <f>IF(Table1[[#This Row],[Column2]]="","",(1+D2873)*(C2874)-1)</f>
        <v/>
      </c>
      <c r="E2874" s="1" t="str">
        <f>IF(Table1[[#This Row],[Column1]]="","",VLOOKUP(A2874,COPOMs!B:E,4)+prêmio_de_risco)</f>
        <v/>
      </c>
      <c r="F2874" s="3" t="str">
        <f>IF(Table1[[#This Row],[Tesouro Selic: Cenário 1]]="","",(E2874+1)^(1/252))</f>
        <v/>
      </c>
      <c r="G2874" s="2" t="str">
        <f>IF(Table1[[#This Row],[Column4]]="","",(1+G2873)*(F2874)-1)</f>
        <v/>
      </c>
      <c r="H2874" s="1" t="str">
        <f>IF(Table1[[#This Row],[Column1]]="","",VLOOKUP(A2874,COPOMs!B:H,7)+prêmio_de_risco)</f>
        <v/>
      </c>
      <c r="I2874" s="3" t="str">
        <f>IF(Table1[[#This Row],[Tesouro Selic: Cenário 2]]="","",(H2874+1)^(1/252))</f>
        <v/>
      </c>
      <c r="J2874" s="2" t="str">
        <f>IF(Table1[[#This Row],[Column6]]="","",(1+J2873)*(I2874)-1)</f>
        <v/>
      </c>
      <c r="K2874" s="1" t="str">
        <f>IF(Table1[[#This Row],[Column1]]="","",VLOOKUP(A2874,COPOMs!B:K,10)+prêmio_de_risco)</f>
        <v/>
      </c>
      <c r="L2874" s="3" t="str">
        <f>IF(Table1[[#This Row],[Tesouro Selic: Cenário 3]]="","",(K2874+1)^(1/252))</f>
        <v/>
      </c>
      <c r="M2874" s="2" t="str">
        <f>IF(Table1[[#This Row],[Column8]]="","",(1+M2873)*(L2874)-1)</f>
        <v/>
      </c>
    </row>
    <row r="2875" spans="1:13" x14ac:dyDescent="0.25">
      <c r="A2875" s="15" t="str">
        <f t="shared" si="88"/>
        <v/>
      </c>
      <c r="B2875" s="25" t="str">
        <f t="shared" si="89"/>
        <v/>
      </c>
      <c r="C2875" s="3" t="str">
        <f>IF(Table1[[#This Row],[Tesouro Prefixado]]="","",(B2875+1)^(1/252))</f>
        <v/>
      </c>
      <c r="D2875" s="2" t="str">
        <f>IF(Table1[[#This Row],[Column2]]="","",(1+D2874)*(C2875)-1)</f>
        <v/>
      </c>
      <c r="E2875" s="1" t="str">
        <f>IF(Table1[[#This Row],[Column1]]="","",VLOOKUP(A2875,COPOMs!B:E,4)+prêmio_de_risco)</f>
        <v/>
      </c>
      <c r="F2875" s="3" t="str">
        <f>IF(Table1[[#This Row],[Tesouro Selic: Cenário 1]]="","",(E2875+1)^(1/252))</f>
        <v/>
      </c>
      <c r="G2875" s="2" t="str">
        <f>IF(Table1[[#This Row],[Column4]]="","",(1+G2874)*(F2875)-1)</f>
        <v/>
      </c>
      <c r="H2875" s="1" t="str">
        <f>IF(Table1[[#This Row],[Column1]]="","",VLOOKUP(A2875,COPOMs!B:H,7)+prêmio_de_risco)</f>
        <v/>
      </c>
      <c r="I2875" s="3" t="str">
        <f>IF(Table1[[#This Row],[Tesouro Selic: Cenário 2]]="","",(H2875+1)^(1/252))</f>
        <v/>
      </c>
      <c r="J2875" s="2" t="str">
        <f>IF(Table1[[#This Row],[Column6]]="","",(1+J2874)*(I2875)-1)</f>
        <v/>
      </c>
      <c r="K2875" s="1" t="str">
        <f>IF(Table1[[#This Row],[Column1]]="","",VLOOKUP(A2875,COPOMs!B:K,10)+prêmio_de_risco)</f>
        <v/>
      </c>
      <c r="L2875" s="3" t="str">
        <f>IF(Table1[[#This Row],[Tesouro Selic: Cenário 3]]="","",(K2875+1)^(1/252))</f>
        <v/>
      </c>
      <c r="M2875" s="2" t="str">
        <f>IF(Table1[[#This Row],[Column8]]="","",(1+M2874)*(L2875)-1)</f>
        <v/>
      </c>
    </row>
    <row r="2876" spans="1:13" x14ac:dyDescent="0.25">
      <c r="A2876" s="15" t="str">
        <f t="shared" si="88"/>
        <v/>
      </c>
      <c r="B2876" s="25" t="str">
        <f t="shared" si="89"/>
        <v/>
      </c>
      <c r="C2876" s="3" t="str">
        <f>IF(Table1[[#This Row],[Tesouro Prefixado]]="","",(B2876+1)^(1/252))</f>
        <v/>
      </c>
      <c r="D2876" s="2" t="str">
        <f>IF(Table1[[#This Row],[Column2]]="","",(1+D2875)*(C2876)-1)</f>
        <v/>
      </c>
      <c r="E2876" s="1" t="str">
        <f>IF(Table1[[#This Row],[Column1]]="","",VLOOKUP(A2876,COPOMs!B:E,4)+prêmio_de_risco)</f>
        <v/>
      </c>
      <c r="F2876" s="3" t="str">
        <f>IF(Table1[[#This Row],[Tesouro Selic: Cenário 1]]="","",(E2876+1)^(1/252))</f>
        <v/>
      </c>
      <c r="G2876" s="2" t="str">
        <f>IF(Table1[[#This Row],[Column4]]="","",(1+G2875)*(F2876)-1)</f>
        <v/>
      </c>
      <c r="H2876" s="1" t="str">
        <f>IF(Table1[[#This Row],[Column1]]="","",VLOOKUP(A2876,COPOMs!B:H,7)+prêmio_de_risco)</f>
        <v/>
      </c>
      <c r="I2876" s="3" t="str">
        <f>IF(Table1[[#This Row],[Tesouro Selic: Cenário 2]]="","",(H2876+1)^(1/252))</f>
        <v/>
      </c>
      <c r="J2876" s="2" t="str">
        <f>IF(Table1[[#This Row],[Column6]]="","",(1+J2875)*(I2876)-1)</f>
        <v/>
      </c>
      <c r="K2876" s="1" t="str">
        <f>IF(Table1[[#This Row],[Column1]]="","",VLOOKUP(A2876,COPOMs!B:K,10)+prêmio_de_risco)</f>
        <v/>
      </c>
      <c r="L2876" s="3" t="str">
        <f>IF(Table1[[#This Row],[Tesouro Selic: Cenário 3]]="","",(K2876+1)^(1/252))</f>
        <v/>
      </c>
      <c r="M2876" s="2" t="str">
        <f>IF(Table1[[#This Row],[Column8]]="","",(1+M2875)*(L2876)-1)</f>
        <v/>
      </c>
    </row>
    <row r="2877" spans="1:13" x14ac:dyDescent="0.25">
      <c r="A2877" s="15" t="str">
        <f t="shared" si="88"/>
        <v/>
      </c>
      <c r="B2877" s="25" t="str">
        <f t="shared" si="89"/>
        <v/>
      </c>
      <c r="C2877" s="3" t="str">
        <f>IF(Table1[[#This Row],[Tesouro Prefixado]]="","",(B2877+1)^(1/252))</f>
        <v/>
      </c>
      <c r="D2877" s="2" t="str">
        <f>IF(Table1[[#This Row],[Column2]]="","",(1+D2876)*(C2877)-1)</f>
        <v/>
      </c>
      <c r="E2877" s="1" t="str">
        <f>IF(Table1[[#This Row],[Column1]]="","",VLOOKUP(A2877,COPOMs!B:E,4)+prêmio_de_risco)</f>
        <v/>
      </c>
      <c r="F2877" s="3" t="str">
        <f>IF(Table1[[#This Row],[Tesouro Selic: Cenário 1]]="","",(E2877+1)^(1/252))</f>
        <v/>
      </c>
      <c r="G2877" s="2" t="str">
        <f>IF(Table1[[#This Row],[Column4]]="","",(1+G2876)*(F2877)-1)</f>
        <v/>
      </c>
      <c r="H2877" s="1" t="str">
        <f>IF(Table1[[#This Row],[Column1]]="","",VLOOKUP(A2877,COPOMs!B:H,7)+prêmio_de_risco)</f>
        <v/>
      </c>
      <c r="I2877" s="3" t="str">
        <f>IF(Table1[[#This Row],[Tesouro Selic: Cenário 2]]="","",(H2877+1)^(1/252))</f>
        <v/>
      </c>
      <c r="J2877" s="2" t="str">
        <f>IF(Table1[[#This Row],[Column6]]="","",(1+J2876)*(I2877)-1)</f>
        <v/>
      </c>
      <c r="K2877" s="1" t="str">
        <f>IF(Table1[[#This Row],[Column1]]="","",VLOOKUP(A2877,COPOMs!B:K,10)+prêmio_de_risco)</f>
        <v/>
      </c>
      <c r="L2877" s="3" t="str">
        <f>IF(Table1[[#This Row],[Tesouro Selic: Cenário 3]]="","",(K2877+1)^(1/252))</f>
        <v/>
      </c>
      <c r="M2877" s="2" t="str">
        <f>IF(Table1[[#This Row],[Column8]]="","",(1+M2876)*(L2877)-1)</f>
        <v/>
      </c>
    </row>
    <row r="2878" spans="1:13" x14ac:dyDescent="0.25">
      <c r="A2878" s="15" t="str">
        <f t="shared" si="88"/>
        <v/>
      </c>
      <c r="B2878" s="25" t="str">
        <f t="shared" si="89"/>
        <v/>
      </c>
      <c r="C2878" s="3" t="str">
        <f>IF(Table1[[#This Row],[Tesouro Prefixado]]="","",(B2878+1)^(1/252))</f>
        <v/>
      </c>
      <c r="D2878" s="2" t="str">
        <f>IF(Table1[[#This Row],[Column2]]="","",(1+D2877)*(C2878)-1)</f>
        <v/>
      </c>
      <c r="E2878" s="1" t="str">
        <f>IF(Table1[[#This Row],[Column1]]="","",VLOOKUP(A2878,COPOMs!B:E,4)+prêmio_de_risco)</f>
        <v/>
      </c>
      <c r="F2878" s="3" t="str">
        <f>IF(Table1[[#This Row],[Tesouro Selic: Cenário 1]]="","",(E2878+1)^(1/252))</f>
        <v/>
      </c>
      <c r="G2878" s="2" t="str">
        <f>IF(Table1[[#This Row],[Column4]]="","",(1+G2877)*(F2878)-1)</f>
        <v/>
      </c>
      <c r="H2878" s="1" t="str">
        <f>IF(Table1[[#This Row],[Column1]]="","",VLOOKUP(A2878,COPOMs!B:H,7)+prêmio_de_risco)</f>
        <v/>
      </c>
      <c r="I2878" s="3" t="str">
        <f>IF(Table1[[#This Row],[Tesouro Selic: Cenário 2]]="","",(H2878+1)^(1/252))</f>
        <v/>
      </c>
      <c r="J2878" s="2" t="str">
        <f>IF(Table1[[#This Row],[Column6]]="","",(1+J2877)*(I2878)-1)</f>
        <v/>
      </c>
      <c r="K2878" s="1" t="str">
        <f>IF(Table1[[#This Row],[Column1]]="","",VLOOKUP(A2878,COPOMs!B:K,10)+prêmio_de_risco)</f>
        <v/>
      </c>
      <c r="L2878" s="3" t="str">
        <f>IF(Table1[[#This Row],[Tesouro Selic: Cenário 3]]="","",(K2878+1)^(1/252))</f>
        <v/>
      </c>
      <c r="M2878" s="2" t="str">
        <f>IF(Table1[[#This Row],[Column8]]="","",(1+M2877)*(L2878)-1)</f>
        <v/>
      </c>
    </row>
    <row r="2879" spans="1:13" x14ac:dyDescent="0.25">
      <c r="A2879" s="15" t="str">
        <f t="shared" si="88"/>
        <v/>
      </c>
      <c r="B2879" s="25" t="str">
        <f t="shared" si="89"/>
        <v/>
      </c>
      <c r="C2879" s="3" t="str">
        <f>IF(Table1[[#This Row],[Tesouro Prefixado]]="","",(B2879+1)^(1/252))</f>
        <v/>
      </c>
      <c r="D2879" s="2" t="str">
        <f>IF(Table1[[#This Row],[Column2]]="","",(1+D2878)*(C2879)-1)</f>
        <v/>
      </c>
      <c r="E2879" s="1" t="str">
        <f>IF(Table1[[#This Row],[Column1]]="","",VLOOKUP(A2879,COPOMs!B:E,4)+prêmio_de_risco)</f>
        <v/>
      </c>
      <c r="F2879" s="3" t="str">
        <f>IF(Table1[[#This Row],[Tesouro Selic: Cenário 1]]="","",(E2879+1)^(1/252))</f>
        <v/>
      </c>
      <c r="G2879" s="2" t="str">
        <f>IF(Table1[[#This Row],[Column4]]="","",(1+G2878)*(F2879)-1)</f>
        <v/>
      </c>
      <c r="H2879" s="1" t="str">
        <f>IF(Table1[[#This Row],[Column1]]="","",VLOOKUP(A2879,COPOMs!B:H,7)+prêmio_de_risco)</f>
        <v/>
      </c>
      <c r="I2879" s="3" t="str">
        <f>IF(Table1[[#This Row],[Tesouro Selic: Cenário 2]]="","",(H2879+1)^(1/252))</f>
        <v/>
      </c>
      <c r="J2879" s="2" t="str">
        <f>IF(Table1[[#This Row],[Column6]]="","",(1+J2878)*(I2879)-1)</f>
        <v/>
      </c>
      <c r="K2879" s="1" t="str">
        <f>IF(Table1[[#This Row],[Column1]]="","",VLOOKUP(A2879,COPOMs!B:K,10)+prêmio_de_risco)</f>
        <v/>
      </c>
      <c r="L2879" s="3" t="str">
        <f>IF(Table1[[#This Row],[Tesouro Selic: Cenário 3]]="","",(K2879+1)^(1/252))</f>
        <v/>
      </c>
      <c r="M2879" s="2" t="str">
        <f>IF(Table1[[#This Row],[Column8]]="","",(1+M2878)*(L2879)-1)</f>
        <v/>
      </c>
    </row>
    <row r="2880" spans="1:13" x14ac:dyDescent="0.25">
      <c r="A2880" s="15" t="str">
        <f t="shared" si="88"/>
        <v/>
      </c>
      <c r="B2880" s="25" t="str">
        <f t="shared" si="89"/>
        <v/>
      </c>
      <c r="C2880" s="3" t="str">
        <f>IF(Table1[[#This Row],[Tesouro Prefixado]]="","",(B2880+1)^(1/252))</f>
        <v/>
      </c>
      <c r="D2880" s="2" t="str">
        <f>IF(Table1[[#This Row],[Column2]]="","",(1+D2879)*(C2880)-1)</f>
        <v/>
      </c>
      <c r="E2880" s="1" t="str">
        <f>IF(Table1[[#This Row],[Column1]]="","",VLOOKUP(A2880,COPOMs!B:E,4)+prêmio_de_risco)</f>
        <v/>
      </c>
      <c r="F2880" s="3" t="str">
        <f>IF(Table1[[#This Row],[Tesouro Selic: Cenário 1]]="","",(E2880+1)^(1/252))</f>
        <v/>
      </c>
      <c r="G2880" s="2" t="str">
        <f>IF(Table1[[#This Row],[Column4]]="","",(1+G2879)*(F2880)-1)</f>
        <v/>
      </c>
      <c r="H2880" s="1" t="str">
        <f>IF(Table1[[#This Row],[Column1]]="","",VLOOKUP(A2880,COPOMs!B:H,7)+prêmio_de_risco)</f>
        <v/>
      </c>
      <c r="I2880" s="3" t="str">
        <f>IF(Table1[[#This Row],[Tesouro Selic: Cenário 2]]="","",(H2880+1)^(1/252))</f>
        <v/>
      </c>
      <c r="J2880" s="2" t="str">
        <f>IF(Table1[[#This Row],[Column6]]="","",(1+J2879)*(I2880)-1)</f>
        <v/>
      </c>
      <c r="K2880" s="1" t="str">
        <f>IF(Table1[[#This Row],[Column1]]="","",VLOOKUP(A2880,COPOMs!B:K,10)+prêmio_de_risco)</f>
        <v/>
      </c>
      <c r="L2880" s="3" t="str">
        <f>IF(Table1[[#This Row],[Tesouro Selic: Cenário 3]]="","",(K2880+1)^(1/252))</f>
        <v/>
      </c>
      <c r="M2880" s="2" t="str">
        <f>IF(Table1[[#This Row],[Column8]]="","",(1+M2879)*(L2880)-1)</f>
        <v/>
      </c>
    </row>
    <row r="2881" spans="1:13" x14ac:dyDescent="0.25">
      <c r="A2881" s="15" t="str">
        <f t="shared" si="88"/>
        <v/>
      </c>
      <c r="B2881" s="25" t="str">
        <f t="shared" si="89"/>
        <v/>
      </c>
      <c r="C2881" s="3" t="str">
        <f>IF(Table1[[#This Row],[Tesouro Prefixado]]="","",(B2881+1)^(1/252))</f>
        <v/>
      </c>
      <c r="D2881" s="2" t="str">
        <f>IF(Table1[[#This Row],[Column2]]="","",(1+D2880)*(C2881)-1)</f>
        <v/>
      </c>
      <c r="E2881" s="1" t="str">
        <f>IF(Table1[[#This Row],[Column1]]="","",VLOOKUP(A2881,COPOMs!B:E,4)+prêmio_de_risco)</f>
        <v/>
      </c>
      <c r="F2881" s="3" t="str">
        <f>IF(Table1[[#This Row],[Tesouro Selic: Cenário 1]]="","",(E2881+1)^(1/252))</f>
        <v/>
      </c>
      <c r="G2881" s="2" t="str">
        <f>IF(Table1[[#This Row],[Column4]]="","",(1+G2880)*(F2881)-1)</f>
        <v/>
      </c>
      <c r="H2881" s="1" t="str">
        <f>IF(Table1[[#This Row],[Column1]]="","",VLOOKUP(A2881,COPOMs!B:H,7)+prêmio_de_risco)</f>
        <v/>
      </c>
      <c r="I2881" s="3" t="str">
        <f>IF(Table1[[#This Row],[Tesouro Selic: Cenário 2]]="","",(H2881+1)^(1/252))</f>
        <v/>
      </c>
      <c r="J2881" s="2" t="str">
        <f>IF(Table1[[#This Row],[Column6]]="","",(1+J2880)*(I2881)-1)</f>
        <v/>
      </c>
      <c r="K2881" s="1" t="str">
        <f>IF(Table1[[#This Row],[Column1]]="","",VLOOKUP(A2881,COPOMs!B:K,10)+prêmio_de_risco)</f>
        <v/>
      </c>
      <c r="L2881" s="3" t="str">
        <f>IF(Table1[[#This Row],[Tesouro Selic: Cenário 3]]="","",(K2881+1)^(1/252))</f>
        <v/>
      </c>
      <c r="M2881" s="2" t="str">
        <f>IF(Table1[[#This Row],[Column8]]="","",(1+M2880)*(L2881)-1)</f>
        <v/>
      </c>
    </row>
    <row r="2882" spans="1:13" x14ac:dyDescent="0.25">
      <c r="A2882" s="15" t="str">
        <f t="shared" si="88"/>
        <v/>
      </c>
      <c r="B2882" s="25" t="str">
        <f t="shared" si="89"/>
        <v/>
      </c>
      <c r="C2882" s="3" t="str">
        <f>IF(Table1[[#This Row],[Tesouro Prefixado]]="","",(B2882+1)^(1/252))</f>
        <v/>
      </c>
      <c r="D2882" s="2" t="str">
        <f>IF(Table1[[#This Row],[Column2]]="","",(1+D2881)*(C2882)-1)</f>
        <v/>
      </c>
      <c r="E2882" s="1" t="str">
        <f>IF(Table1[[#This Row],[Column1]]="","",VLOOKUP(A2882,COPOMs!B:E,4)+prêmio_de_risco)</f>
        <v/>
      </c>
      <c r="F2882" s="3" t="str">
        <f>IF(Table1[[#This Row],[Tesouro Selic: Cenário 1]]="","",(E2882+1)^(1/252))</f>
        <v/>
      </c>
      <c r="G2882" s="2" t="str">
        <f>IF(Table1[[#This Row],[Column4]]="","",(1+G2881)*(F2882)-1)</f>
        <v/>
      </c>
      <c r="H2882" s="1" t="str">
        <f>IF(Table1[[#This Row],[Column1]]="","",VLOOKUP(A2882,COPOMs!B:H,7)+prêmio_de_risco)</f>
        <v/>
      </c>
      <c r="I2882" s="3" t="str">
        <f>IF(Table1[[#This Row],[Tesouro Selic: Cenário 2]]="","",(H2882+1)^(1/252))</f>
        <v/>
      </c>
      <c r="J2882" s="2" t="str">
        <f>IF(Table1[[#This Row],[Column6]]="","",(1+J2881)*(I2882)-1)</f>
        <v/>
      </c>
      <c r="K2882" s="1" t="str">
        <f>IF(Table1[[#This Row],[Column1]]="","",VLOOKUP(A2882,COPOMs!B:K,10)+prêmio_de_risco)</f>
        <v/>
      </c>
      <c r="L2882" s="3" t="str">
        <f>IF(Table1[[#This Row],[Tesouro Selic: Cenário 3]]="","",(K2882+1)^(1/252))</f>
        <v/>
      </c>
      <c r="M2882" s="2" t="str">
        <f>IF(Table1[[#This Row],[Column8]]="","",(1+M2881)*(L2882)-1)</f>
        <v/>
      </c>
    </row>
    <row r="2883" spans="1:13" x14ac:dyDescent="0.25">
      <c r="A2883" s="15" t="str">
        <f t="shared" ref="A2883:A2946" si="90">IFERROR(IF(WORKDAY(A2882,1,feriados)&lt;=vencimento,WORKDAY(A2882,1,feriados),""),"")</f>
        <v/>
      </c>
      <c r="B2883" s="25" t="str">
        <f t="shared" ref="B2883:B2946" si="91">IF(A2883="","",taxa_pré)</f>
        <v/>
      </c>
      <c r="C2883" s="3" t="str">
        <f>IF(Table1[[#This Row],[Tesouro Prefixado]]="","",(B2883+1)^(1/252))</f>
        <v/>
      </c>
      <c r="D2883" s="2" t="str">
        <f>IF(Table1[[#This Row],[Column2]]="","",(1+D2882)*(C2883)-1)</f>
        <v/>
      </c>
      <c r="E2883" s="1" t="str">
        <f>IF(Table1[[#This Row],[Column1]]="","",VLOOKUP(A2883,COPOMs!B:E,4)+prêmio_de_risco)</f>
        <v/>
      </c>
      <c r="F2883" s="3" t="str">
        <f>IF(Table1[[#This Row],[Tesouro Selic: Cenário 1]]="","",(E2883+1)^(1/252))</f>
        <v/>
      </c>
      <c r="G2883" s="2" t="str">
        <f>IF(Table1[[#This Row],[Column4]]="","",(1+G2882)*(F2883)-1)</f>
        <v/>
      </c>
      <c r="H2883" s="1" t="str">
        <f>IF(Table1[[#This Row],[Column1]]="","",VLOOKUP(A2883,COPOMs!B:H,7)+prêmio_de_risco)</f>
        <v/>
      </c>
      <c r="I2883" s="3" t="str">
        <f>IF(Table1[[#This Row],[Tesouro Selic: Cenário 2]]="","",(H2883+1)^(1/252))</f>
        <v/>
      </c>
      <c r="J2883" s="2" t="str">
        <f>IF(Table1[[#This Row],[Column6]]="","",(1+J2882)*(I2883)-1)</f>
        <v/>
      </c>
      <c r="K2883" s="1" t="str">
        <f>IF(Table1[[#This Row],[Column1]]="","",VLOOKUP(A2883,COPOMs!B:K,10)+prêmio_de_risco)</f>
        <v/>
      </c>
      <c r="L2883" s="3" t="str">
        <f>IF(Table1[[#This Row],[Tesouro Selic: Cenário 3]]="","",(K2883+1)^(1/252))</f>
        <v/>
      </c>
      <c r="M2883" s="2" t="str">
        <f>IF(Table1[[#This Row],[Column8]]="","",(1+M2882)*(L2883)-1)</f>
        <v/>
      </c>
    </row>
    <row r="2884" spans="1:13" x14ac:dyDescent="0.25">
      <c r="A2884" s="15" t="str">
        <f t="shared" si="90"/>
        <v/>
      </c>
      <c r="B2884" s="25" t="str">
        <f t="shared" si="91"/>
        <v/>
      </c>
      <c r="C2884" s="3" t="str">
        <f>IF(Table1[[#This Row],[Tesouro Prefixado]]="","",(B2884+1)^(1/252))</f>
        <v/>
      </c>
      <c r="D2884" s="2" t="str">
        <f>IF(Table1[[#This Row],[Column2]]="","",(1+D2883)*(C2884)-1)</f>
        <v/>
      </c>
      <c r="E2884" s="1" t="str">
        <f>IF(Table1[[#This Row],[Column1]]="","",VLOOKUP(A2884,COPOMs!B:E,4)+prêmio_de_risco)</f>
        <v/>
      </c>
      <c r="F2884" s="3" t="str">
        <f>IF(Table1[[#This Row],[Tesouro Selic: Cenário 1]]="","",(E2884+1)^(1/252))</f>
        <v/>
      </c>
      <c r="G2884" s="2" t="str">
        <f>IF(Table1[[#This Row],[Column4]]="","",(1+G2883)*(F2884)-1)</f>
        <v/>
      </c>
      <c r="H2884" s="1" t="str">
        <f>IF(Table1[[#This Row],[Column1]]="","",VLOOKUP(A2884,COPOMs!B:H,7)+prêmio_de_risco)</f>
        <v/>
      </c>
      <c r="I2884" s="3" t="str">
        <f>IF(Table1[[#This Row],[Tesouro Selic: Cenário 2]]="","",(H2884+1)^(1/252))</f>
        <v/>
      </c>
      <c r="J2884" s="2" t="str">
        <f>IF(Table1[[#This Row],[Column6]]="","",(1+J2883)*(I2884)-1)</f>
        <v/>
      </c>
      <c r="K2884" s="1" t="str">
        <f>IF(Table1[[#This Row],[Column1]]="","",VLOOKUP(A2884,COPOMs!B:K,10)+prêmio_de_risco)</f>
        <v/>
      </c>
      <c r="L2884" s="3" t="str">
        <f>IF(Table1[[#This Row],[Tesouro Selic: Cenário 3]]="","",(K2884+1)^(1/252))</f>
        <v/>
      </c>
      <c r="M2884" s="2" t="str">
        <f>IF(Table1[[#This Row],[Column8]]="","",(1+M2883)*(L2884)-1)</f>
        <v/>
      </c>
    </row>
    <row r="2885" spans="1:13" x14ac:dyDescent="0.25">
      <c r="A2885" s="15" t="str">
        <f t="shared" si="90"/>
        <v/>
      </c>
      <c r="B2885" s="25" t="str">
        <f t="shared" si="91"/>
        <v/>
      </c>
      <c r="C2885" s="3" t="str">
        <f>IF(Table1[[#This Row],[Tesouro Prefixado]]="","",(B2885+1)^(1/252))</f>
        <v/>
      </c>
      <c r="D2885" s="2" t="str">
        <f>IF(Table1[[#This Row],[Column2]]="","",(1+D2884)*(C2885)-1)</f>
        <v/>
      </c>
      <c r="E2885" s="1" t="str">
        <f>IF(Table1[[#This Row],[Column1]]="","",VLOOKUP(A2885,COPOMs!B:E,4)+prêmio_de_risco)</f>
        <v/>
      </c>
      <c r="F2885" s="3" t="str">
        <f>IF(Table1[[#This Row],[Tesouro Selic: Cenário 1]]="","",(E2885+1)^(1/252))</f>
        <v/>
      </c>
      <c r="G2885" s="2" t="str">
        <f>IF(Table1[[#This Row],[Column4]]="","",(1+G2884)*(F2885)-1)</f>
        <v/>
      </c>
      <c r="H2885" s="1" t="str">
        <f>IF(Table1[[#This Row],[Column1]]="","",VLOOKUP(A2885,COPOMs!B:H,7)+prêmio_de_risco)</f>
        <v/>
      </c>
      <c r="I2885" s="3" t="str">
        <f>IF(Table1[[#This Row],[Tesouro Selic: Cenário 2]]="","",(H2885+1)^(1/252))</f>
        <v/>
      </c>
      <c r="J2885" s="2" t="str">
        <f>IF(Table1[[#This Row],[Column6]]="","",(1+J2884)*(I2885)-1)</f>
        <v/>
      </c>
      <c r="K2885" s="1" t="str">
        <f>IF(Table1[[#This Row],[Column1]]="","",VLOOKUP(A2885,COPOMs!B:K,10)+prêmio_de_risco)</f>
        <v/>
      </c>
      <c r="L2885" s="3" t="str">
        <f>IF(Table1[[#This Row],[Tesouro Selic: Cenário 3]]="","",(K2885+1)^(1/252))</f>
        <v/>
      </c>
      <c r="M2885" s="2" t="str">
        <f>IF(Table1[[#This Row],[Column8]]="","",(1+M2884)*(L2885)-1)</f>
        <v/>
      </c>
    </row>
    <row r="2886" spans="1:13" x14ac:dyDescent="0.25">
      <c r="A2886" s="15" t="str">
        <f t="shared" si="90"/>
        <v/>
      </c>
      <c r="B2886" s="25" t="str">
        <f t="shared" si="91"/>
        <v/>
      </c>
      <c r="C2886" s="3" t="str">
        <f>IF(Table1[[#This Row],[Tesouro Prefixado]]="","",(B2886+1)^(1/252))</f>
        <v/>
      </c>
      <c r="D2886" s="2" t="str">
        <f>IF(Table1[[#This Row],[Column2]]="","",(1+D2885)*(C2886)-1)</f>
        <v/>
      </c>
      <c r="E2886" s="1" t="str">
        <f>IF(Table1[[#This Row],[Column1]]="","",VLOOKUP(A2886,COPOMs!B:E,4)+prêmio_de_risco)</f>
        <v/>
      </c>
      <c r="F2886" s="3" t="str">
        <f>IF(Table1[[#This Row],[Tesouro Selic: Cenário 1]]="","",(E2886+1)^(1/252))</f>
        <v/>
      </c>
      <c r="G2886" s="2" t="str">
        <f>IF(Table1[[#This Row],[Column4]]="","",(1+G2885)*(F2886)-1)</f>
        <v/>
      </c>
      <c r="H2886" s="1" t="str">
        <f>IF(Table1[[#This Row],[Column1]]="","",VLOOKUP(A2886,COPOMs!B:H,7)+prêmio_de_risco)</f>
        <v/>
      </c>
      <c r="I2886" s="3" t="str">
        <f>IF(Table1[[#This Row],[Tesouro Selic: Cenário 2]]="","",(H2886+1)^(1/252))</f>
        <v/>
      </c>
      <c r="J2886" s="2" t="str">
        <f>IF(Table1[[#This Row],[Column6]]="","",(1+J2885)*(I2886)-1)</f>
        <v/>
      </c>
      <c r="K2886" s="1" t="str">
        <f>IF(Table1[[#This Row],[Column1]]="","",VLOOKUP(A2886,COPOMs!B:K,10)+prêmio_de_risco)</f>
        <v/>
      </c>
      <c r="L2886" s="3" t="str">
        <f>IF(Table1[[#This Row],[Tesouro Selic: Cenário 3]]="","",(K2886+1)^(1/252))</f>
        <v/>
      </c>
      <c r="M2886" s="2" t="str">
        <f>IF(Table1[[#This Row],[Column8]]="","",(1+M2885)*(L2886)-1)</f>
        <v/>
      </c>
    </row>
    <row r="2887" spans="1:13" x14ac:dyDescent="0.25">
      <c r="A2887" s="15" t="str">
        <f t="shared" si="90"/>
        <v/>
      </c>
      <c r="B2887" s="25" t="str">
        <f t="shared" si="91"/>
        <v/>
      </c>
      <c r="C2887" s="3" t="str">
        <f>IF(Table1[[#This Row],[Tesouro Prefixado]]="","",(B2887+1)^(1/252))</f>
        <v/>
      </c>
      <c r="D2887" s="2" t="str">
        <f>IF(Table1[[#This Row],[Column2]]="","",(1+D2886)*(C2887)-1)</f>
        <v/>
      </c>
      <c r="E2887" s="1" t="str">
        <f>IF(Table1[[#This Row],[Column1]]="","",VLOOKUP(A2887,COPOMs!B:E,4)+prêmio_de_risco)</f>
        <v/>
      </c>
      <c r="F2887" s="3" t="str">
        <f>IF(Table1[[#This Row],[Tesouro Selic: Cenário 1]]="","",(E2887+1)^(1/252))</f>
        <v/>
      </c>
      <c r="G2887" s="2" t="str">
        <f>IF(Table1[[#This Row],[Column4]]="","",(1+G2886)*(F2887)-1)</f>
        <v/>
      </c>
      <c r="H2887" s="1" t="str">
        <f>IF(Table1[[#This Row],[Column1]]="","",VLOOKUP(A2887,COPOMs!B:H,7)+prêmio_de_risco)</f>
        <v/>
      </c>
      <c r="I2887" s="3" t="str">
        <f>IF(Table1[[#This Row],[Tesouro Selic: Cenário 2]]="","",(H2887+1)^(1/252))</f>
        <v/>
      </c>
      <c r="J2887" s="2" t="str">
        <f>IF(Table1[[#This Row],[Column6]]="","",(1+J2886)*(I2887)-1)</f>
        <v/>
      </c>
      <c r="K2887" s="1" t="str">
        <f>IF(Table1[[#This Row],[Column1]]="","",VLOOKUP(A2887,COPOMs!B:K,10)+prêmio_de_risco)</f>
        <v/>
      </c>
      <c r="L2887" s="3" t="str">
        <f>IF(Table1[[#This Row],[Tesouro Selic: Cenário 3]]="","",(K2887+1)^(1/252))</f>
        <v/>
      </c>
      <c r="M2887" s="2" t="str">
        <f>IF(Table1[[#This Row],[Column8]]="","",(1+M2886)*(L2887)-1)</f>
        <v/>
      </c>
    </row>
    <row r="2888" spans="1:13" x14ac:dyDescent="0.25">
      <c r="A2888" s="15" t="str">
        <f t="shared" si="90"/>
        <v/>
      </c>
      <c r="B2888" s="25" t="str">
        <f t="shared" si="91"/>
        <v/>
      </c>
      <c r="C2888" s="3" t="str">
        <f>IF(Table1[[#This Row],[Tesouro Prefixado]]="","",(B2888+1)^(1/252))</f>
        <v/>
      </c>
      <c r="D2888" s="2" t="str">
        <f>IF(Table1[[#This Row],[Column2]]="","",(1+D2887)*(C2888)-1)</f>
        <v/>
      </c>
      <c r="E2888" s="1" t="str">
        <f>IF(Table1[[#This Row],[Column1]]="","",VLOOKUP(A2888,COPOMs!B:E,4)+prêmio_de_risco)</f>
        <v/>
      </c>
      <c r="F2888" s="3" t="str">
        <f>IF(Table1[[#This Row],[Tesouro Selic: Cenário 1]]="","",(E2888+1)^(1/252))</f>
        <v/>
      </c>
      <c r="G2888" s="2" t="str">
        <f>IF(Table1[[#This Row],[Column4]]="","",(1+G2887)*(F2888)-1)</f>
        <v/>
      </c>
      <c r="H2888" s="1" t="str">
        <f>IF(Table1[[#This Row],[Column1]]="","",VLOOKUP(A2888,COPOMs!B:H,7)+prêmio_de_risco)</f>
        <v/>
      </c>
      <c r="I2888" s="3" t="str">
        <f>IF(Table1[[#This Row],[Tesouro Selic: Cenário 2]]="","",(H2888+1)^(1/252))</f>
        <v/>
      </c>
      <c r="J2888" s="2" t="str">
        <f>IF(Table1[[#This Row],[Column6]]="","",(1+J2887)*(I2888)-1)</f>
        <v/>
      </c>
      <c r="K2888" s="1" t="str">
        <f>IF(Table1[[#This Row],[Column1]]="","",VLOOKUP(A2888,COPOMs!B:K,10)+prêmio_de_risco)</f>
        <v/>
      </c>
      <c r="L2888" s="3" t="str">
        <f>IF(Table1[[#This Row],[Tesouro Selic: Cenário 3]]="","",(K2888+1)^(1/252))</f>
        <v/>
      </c>
      <c r="M2888" s="2" t="str">
        <f>IF(Table1[[#This Row],[Column8]]="","",(1+M2887)*(L2888)-1)</f>
        <v/>
      </c>
    </row>
    <row r="2889" spans="1:13" x14ac:dyDescent="0.25">
      <c r="A2889" s="15" t="str">
        <f t="shared" si="90"/>
        <v/>
      </c>
      <c r="B2889" s="25" t="str">
        <f t="shared" si="91"/>
        <v/>
      </c>
      <c r="C2889" s="3" t="str">
        <f>IF(Table1[[#This Row],[Tesouro Prefixado]]="","",(B2889+1)^(1/252))</f>
        <v/>
      </c>
      <c r="D2889" s="2" t="str">
        <f>IF(Table1[[#This Row],[Column2]]="","",(1+D2888)*(C2889)-1)</f>
        <v/>
      </c>
      <c r="E2889" s="1" t="str">
        <f>IF(Table1[[#This Row],[Column1]]="","",VLOOKUP(A2889,COPOMs!B:E,4)+prêmio_de_risco)</f>
        <v/>
      </c>
      <c r="F2889" s="3" t="str">
        <f>IF(Table1[[#This Row],[Tesouro Selic: Cenário 1]]="","",(E2889+1)^(1/252))</f>
        <v/>
      </c>
      <c r="G2889" s="2" t="str">
        <f>IF(Table1[[#This Row],[Column4]]="","",(1+G2888)*(F2889)-1)</f>
        <v/>
      </c>
      <c r="H2889" s="1" t="str">
        <f>IF(Table1[[#This Row],[Column1]]="","",VLOOKUP(A2889,COPOMs!B:H,7)+prêmio_de_risco)</f>
        <v/>
      </c>
      <c r="I2889" s="3" t="str">
        <f>IF(Table1[[#This Row],[Tesouro Selic: Cenário 2]]="","",(H2889+1)^(1/252))</f>
        <v/>
      </c>
      <c r="J2889" s="2" t="str">
        <f>IF(Table1[[#This Row],[Column6]]="","",(1+J2888)*(I2889)-1)</f>
        <v/>
      </c>
      <c r="K2889" s="1" t="str">
        <f>IF(Table1[[#This Row],[Column1]]="","",VLOOKUP(A2889,COPOMs!B:K,10)+prêmio_de_risco)</f>
        <v/>
      </c>
      <c r="L2889" s="3" t="str">
        <f>IF(Table1[[#This Row],[Tesouro Selic: Cenário 3]]="","",(K2889+1)^(1/252))</f>
        <v/>
      </c>
      <c r="M2889" s="2" t="str">
        <f>IF(Table1[[#This Row],[Column8]]="","",(1+M2888)*(L2889)-1)</f>
        <v/>
      </c>
    </row>
    <row r="2890" spans="1:13" x14ac:dyDescent="0.25">
      <c r="A2890" s="15" t="str">
        <f t="shared" si="90"/>
        <v/>
      </c>
      <c r="B2890" s="25" t="str">
        <f t="shared" si="91"/>
        <v/>
      </c>
      <c r="C2890" s="3" t="str">
        <f>IF(Table1[[#This Row],[Tesouro Prefixado]]="","",(B2890+1)^(1/252))</f>
        <v/>
      </c>
      <c r="D2890" s="2" t="str">
        <f>IF(Table1[[#This Row],[Column2]]="","",(1+D2889)*(C2890)-1)</f>
        <v/>
      </c>
      <c r="E2890" s="1" t="str">
        <f>IF(Table1[[#This Row],[Column1]]="","",VLOOKUP(A2890,COPOMs!B:E,4)+prêmio_de_risco)</f>
        <v/>
      </c>
      <c r="F2890" s="3" t="str">
        <f>IF(Table1[[#This Row],[Tesouro Selic: Cenário 1]]="","",(E2890+1)^(1/252))</f>
        <v/>
      </c>
      <c r="G2890" s="2" t="str">
        <f>IF(Table1[[#This Row],[Column4]]="","",(1+G2889)*(F2890)-1)</f>
        <v/>
      </c>
      <c r="H2890" s="1" t="str">
        <f>IF(Table1[[#This Row],[Column1]]="","",VLOOKUP(A2890,COPOMs!B:H,7)+prêmio_de_risco)</f>
        <v/>
      </c>
      <c r="I2890" s="3" t="str">
        <f>IF(Table1[[#This Row],[Tesouro Selic: Cenário 2]]="","",(H2890+1)^(1/252))</f>
        <v/>
      </c>
      <c r="J2890" s="2" t="str">
        <f>IF(Table1[[#This Row],[Column6]]="","",(1+J2889)*(I2890)-1)</f>
        <v/>
      </c>
      <c r="K2890" s="1" t="str">
        <f>IF(Table1[[#This Row],[Column1]]="","",VLOOKUP(A2890,COPOMs!B:K,10)+prêmio_de_risco)</f>
        <v/>
      </c>
      <c r="L2890" s="3" t="str">
        <f>IF(Table1[[#This Row],[Tesouro Selic: Cenário 3]]="","",(K2890+1)^(1/252))</f>
        <v/>
      </c>
      <c r="M2890" s="2" t="str">
        <f>IF(Table1[[#This Row],[Column8]]="","",(1+M2889)*(L2890)-1)</f>
        <v/>
      </c>
    </row>
    <row r="2891" spans="1:13" x14ac:dyDescent="0.25">
      <c r="A2891" s="15" t="str">
        <f t="shared" si="90"/>
        <v/>
      </c>
      <c r="B2891" s="25" t="str">
        <f t="shared" si="91"/>
        <v/>
      </c>
      <c r="C2891" s="3" t="str">
        <f>IF(Table1[[#This Row],[Tesouro Prefixado]]="","",(B2891+1)^(1/252))</f>
        <v/>
      </c>
      <c r="D2891" s="2" t="str">
        <f>IF(Table1[[#This Row],[Column2]]="","",(1+D2890)*(C2891)-1)</f>
        <v/>
      </c>
      <c r="E2891" s="1" t="str">
        <f>IF(Table1[[#This Row],[Column1]]="","",VLOOKUP(A2891,COPOMs!B:E,4)+prêmio_de_risco)</f>
        <v/>
      </c>
      <c r="F2891" s="3" t="str">
        <f>IF(Table1[[#This Row],[Tesouro Selic: Cenário 1]]="","",(E2891+1)^(1/252))</f>
        <v/>
      </c>
      <c r="G2891" s="2" t="str">
        <f>IF(Table1[[#This Row],[Column4]]="","",(1+G2890)*(F2891)-1)</f>
        <v/>
      </c>
      <c r="H2891" s="1" t="str">
        <f>IF(Table1[[#This Row],[Column1]]="","",VLOOKUP(A2891,COPOMs!B:H,7)+prêmio_de_risco)</f>
        <v/>
      </c>
      <c r="I2891" s="3" t="str">
        <f>IF(Table1[[#This Row],[Tesouro Selic: Cenário 2]]="","",(H2891+1)^(1/252))</f>
        <v/>
      </c>
      <c r="J2891" s="2" t="str">
        <f>IF(Table1[[#This Row],[Column6]]="","",(1+J2890)*(I2891)-1)</f>
        <v/>
      </c>
      <c r="K2891" s="1" t="str">
        <f>IF(Table1[[#This Row],[Column1]]="","",VLOOKUP(A2891,COPOMs!B:K,10)+prêmio_de_risco)</f>
        <v/>
      </c>
      <c r="L2891" s="3" t="str">
        <f>IF(Table1[[#This Row],[Tesouro Selic: Cenário 3]]="","",(K2891+1)^(1/252))</f>
        <v/>
      </c>
      <c r="M2891" s="2" t="str">
        <f>IF(Table1[[#This Row],[Column8]]="","",(1+M2890)*(L2891)-1)</f>
        <v/>
      </c>
    </row>
    <row r="2892" spans="1:13" x14ac:dyDescent="0.25">
      <c r="A2892" s="15" t="str">
        <f t="shared" si="90"/>
        <v/>
      </c>
      <c r="B2892" s="25" t="str">
        <f t="shared" si="91"/>
        <v/>
      </c>
      <c r="C2892" s="3" t="str">
        <f>IF(Table1[[#This Row],[Tesouro Prefixado]]="","",(B2892+1)^(1/252))</f>
        <v/>
      </c>
      <c r="D2892" s="2" t="str">
        <f>IF(Table1[[#This Row],[Column2]]="","",(1+D2891)*(C2892)-1)</f>
        <v/>
      </c>
      <c r="E2892" s="1" t="str">
        <f>IF(Table1[[#This Row],[Column1]]="","",VLOOKUP(A2892,COPOMs!B:E,4)+prêmio_de_risco)</f>
        <v/>
      </c>
      <c r="F2892" s="3" t="str">
        <f>IF(Table1[[#This Row],[Tesouro Selic: Cenário 1]]="","",(E2892+1)^(1/252))</f>
        <v/>
      </c>
      <c r="G2892" s="2" t="str">
        <f>IF(Table1[[#This Row],[Column4]]="","",(1+G2891)*(F2892)-1)</f>
        <v/>
      </c>
      <c r="H2892" s="1" t="str">
        <f>IF(Table1[[#This Row],[Column1]]="","",VLOOKUP(A2892,COPOMs!B:H,7)+prêmio_de_risco)</f>
        <v/>
      </c>
      <c r="I2892" s="3" t="str">
        <f>IF(Table1[[#This Row],[Tesouro Selic: Cenário 2]]="","",(H2892+1)^(1/252))</f>
        <v/>
      </c>
      <c r="J2892" s="2" t="str">
        <f>IF(Table1[[#This Row],[Column6]]="","",(1+J2891)*(I2892)-1)</f>
        <v/>
      </c>
      <c r="K2892" s="1" t="str">
        <f>IF(Table1[[#This Row],[Column1]]="","",VLOOKUP(A2892,COPOMs!B:K,10)+prêmio_de_risco)</f>
        <v/>
      </c>
      <c r="L2892" s="3" t="str">
        <f>IF(Table1[[#This Row],[Tesouro Selic: Cenário 3]]="","",(K2892+1)^(1/252))</f>
        <v/>
      </c>
      <c r="M2892" s="2" t="str">
        <f>IF(Table1[[#This Row],[Column8]]="","",(1+M2891)*(L2892)-1)</f>
        <v/>
      </c>
    </row>
    <row r="2893" spans="1:13" x14ac:dyDescent="0.25">
      <c r="A2893" s="15" t="str">
        <f t="shared" si="90"/>
        <v/>
      </c>
      <c r="B2893" s="25" t="str">
        <f t="shared" si="91"/>
        <v/>
      </c>
      <c r="C2893" s="3" t="str">
        <f>IF(Table1[[#This Row],[Tesouro Prefixado]]="","",(B2893+1)^(1/252))</f>
        <v/>
      </c>
      <c r="D2893" s="2" t="str">
        <f>IF(Table1[[#This Row],[Column2]]="","",(1+D2892)*(C2893)-1)</f>
        <v/>
      </c>
      <c r="E2893" s="1" t="str">
        <f>IF(Table1[[#This Row],[Column1]]="","",VLOOKUP(A2893,COPOMs!B:E,4)+prêmio_de_risco)</f>
        <v/>
      </c>
      <c r="F2893" s="3" t="str">
        <f>IF(Table1[[#This Row],[Tesouro Selic: Cenário 1]]="","",(E2893+1)^(1/252))</f>
        <v/>
      </c>
      <c r="G2893" s="2" t="str">
        <f>IF(Table1[[#This Row],[Column4]]="","",(1+G2892)*(F2893)-1)</f>
        <v/>
      </c>
      <c r="H2893" s="1" t="str">
        <f>IF(Table1[[#This Row],[Column1]]="","",VLOOKUP(A2893,COPOMs!B:H,7)+prêmio_de_risco)</f>
        <v/>
      </c>
      <c r="I2893" s="3" t="str">
        <f>IF(Table1[[#This Row],[Tesouro Selic: Cenário 2]]="","",(H2893+1)^(1/252))</f>
        <v/>
      </c>
      <c r="J2893" s="2" t="str">
        <f>IF(Table1[[#This Row],[Column6]]="","",(1+J2892)*(I2893)-1)</f>
        <v/>
      </c>
      <c r="K2893" s="1" t="str">
        <f>IF(Table1[[#This Row],[Column1]]="","",VLOOKUP(A2893,COPOMs!B:K,10)+prêmio_de_risco)</f>
        <v/>
      </c>
      <c r="L2893" s="3" t="str">
        <f>IF(Table1[[#This Row],[Tesouro Selic: Cenário 3]]="","",(K2893+1)^(1/252))</f>
        <v/>
      </c>
      <c r="M2893" s="2" t="str">
        <f>IF(Table1[[#This Row],[Column8]]="","",(1+M2892)*(L2893)-1)</f>
        <v/>
      </c>
    </row>
    <row r="2894" spans="1:13" x14ac:dyDescent="0.25">
      <c r="A2894" s="15" t="str">
        <f t="shared" si="90"/>
        <v/>
      </c>
      <c r="B2894" s="25" t="str">
        <f t="shared" si="91"/>
        <v/>
      </c>
      <c r="C2894" s="3" t="str">
        <f>IF(Table1[[#This Row],[Tesouro Prefixado]]="","",(B2894+1)^(1/252))</f>
        <v/>
      </c>
      <c r="D2894" s="2" t="str">
        <f>IF(Table1[[#This Row],[Column2]]="","",(1+D2893)*(C2894)-1)</f>
        <v/>
      </c>
      <c r="E2894" s="1" t="str">
        <f>IF(Table1[[#This Row],[Column1]]="","",VLOOKUP(A2894,COPOMs!B:E,4)+prêmio_de_risco)</f>
        <v/>
      </c>
      <c r="F2894" s="3" t="str">
        <f>IF(Table1[[#This Row],[Tesouro Selic: Cenário 1]]="","",(E2894+1)^(1/252))</f>
        <v/>
      </c>
      <c r="G2894" s="2" t="str">
        <f>IF(Table1[[#This Row],[Column4]]="","",(1+G2893)*(F2894)-1)</f>
        <v/>
      </c>
      <c r="H2894" s="1" t="str">
        <f>IF(Table1[[#This Row],[Column1]]="","",VLOOKUP(A2894,COPOMs!B:H,7)+prêmio_de_risco)</f>
        <v/>
      </c>
      <c r="I2894" s="3" t="str">
        <f>IF(Table1[[#This Row],[Tesouro Selic: Cenário 2]]="","",(H2894+1)^(1/252))</f>
        <v/>
      </c>
      <c r="J2894" s="2" t="str">
        <f>IF(Table1[[#This Row],[Column6]]="","",(1+J2893)*(I2894)-1)</f>
        <v/>
      </c>
      <c r="K2894" s="1" t="str">
        <f>IF(Table1[[#This Row],[Column1]]="","",VLOOKUP(A2894,COPOMs!B:K,10)+prêmio_de_risco)</f>
        <v/>
      </c>
      <c r="L2894" s="3" t="str">
        <f>IF(Table1[[#This Row],[Tesouro Selic: Cenário 3]]="","",(K2894+1)^(1/252))</f>
        <v/>
      </c>
      <c r="M2894" s="2" t="str">
        <f>IF(Table1[[#This Row],[Column8]]="","",(1+M2893)*(L2894)-1)</f>
        <v/>
      </c>
    </row>
    <row r="2895" spans="1:13" x14ac:dyDescent="0.25">
      <c r="A2895" s="15" t="str">
        <f t="shared" si="90"/>
        <v/>
      </c>
      <c r="B2895" s="25" t="str">
        <f t="shared" si="91"/>
        <v/>
      </c>
      <c r="C2895" s="3" t="str">
        <f>IF(Table1[[#This Row],[Tesouro Prefixado]]="","",(B2895+1)^(1/252))</f>
        <v/>
      </c>
      <c r="D2895" s="2" t="str">
        <f>IF(Table1[[#This Row],[Column2]]="","",(1+D2894)*(C2895)-1)</f>
        <v/>
      </c>
      <c r="E2895" s="1" t="str">
        <f>IF(Table1[[#This Row],[Column1]]="","",VLOOKUP(A2895,COPOMs!B:E,4)+prêmio_de_risco)</f>
        <v/>
      </c>
      <c r="F2895" s="3" t="str">
        <f>IF(Table1[[#This Row],[Tesouro Selic: Cenário 1]]="","",(E2895+1)^(1/252))</f>
        <v/>
      </c>
      <c r="G2895" s="2" t="str">
        <f>IF(Table1[[#This Row],[Column4]]="","",(1+G2894)*(F2895)-1)</f>
        <v/>
      </c>
      <c r="H2895" s="1" t="str">
        <f>IF(Table1[[#This Row],[Column1]]="","",VLOOKUP(A2895,COPOMs!B:H,7)+prêmio_de_risco)</f>
        <v/>
      </c>
      <c r="I2895" s="3" t="str">
        <f>IF(Table1[[#This Row],[Tesouro Selic: Cenário 2]]="","",(H2895+1)^(1/252))</f>
        <v/>
      </c>
      <c r="J2895" s="2" t="str">
        <f>IF(Table1[[#This Row],[Column6]]="","",(1+J2894)*(I2895)-1)</f>
        <v/>
      </c>
      <c r="K2895" s="1" t="str">
        <f>IF(Table1[[#This Row],[Column1]]="","",VLOOKUP(A2895,COPOMs!B:K,10)+prêmio_de_risco)</f>
        <v/>
      </c>
      <c r="L2895" s="3" t="str">
        <f>IF(Table1[[#This Row],[Tesouro Selic: Cenário 3]]="","",(K2895+1)^(1/252))</f>
        <v/>
      </c>
      <c r="M2895" s="2" t="str">
        <f>IF(Table1[[#This Row],[Column8]]="","",(1+M2894)*(L2895)-1)</f>
        <v/>
      </c>
    </row>
    <row r="2896" spans="1:13" x14ac:dyDescent="0.25">
      <c r="A2896" s="15" t="str">
        <f t="shared" si="90"/>
        <v/>
      </c>
      <c r="B2896" s="25" t="str">
        <f t="shared" si="91"/>
        <v/>
      </c>
      <c r="C2896" s="3" t="str">
        <f>IF(Table1[[#This Row],[Tesouro Prefixado]]="","",(B2896+1)^(1/252))</f>
        <v/>
      </c>
      <c r="D2896" s="2" t="str">
        <f>IF(Table1[[#This Row],[Column2]]="","",(1+D2895)*(C2896)-1)</f>
        <v/>
      </c>
      <c r="E2896" s="1" t="str">
        <f>IF(Table1[[#This Row],[Column1]]="","",VLOOKUP(A2896,COPOMs!B:E,4)+prêmio_de_risco)</f>
        <v/>
      </c>
      <c r="F2896" s="3" t="str">
        <f>IF(Table1[[#This Row],[Tesouro Selic: Cenário 1]]="","",(E2896+1)^(1/252))</f>
        <v/>
      </c>
      <c r="G2896" s="2" t="str">
        <f>IF(Table1[[#This Row],[Column4]]="","",(1+G2895)*(F2896)-1)</f>
        <v/>
      </c>
      <c r="H2896" s="1" t="str">
        <f>IF(Table1[[#This Row],[Column1]]="","",VLOOKUP(A2896,COPOMs!B:H,7)+prêmio_de_risco)</f>
        <v/>
      </c>
      <c r="I2896" s="3" t="str">
        <f>IF(Table1[[#This Row],[Tesouro Selic: Cenário 2]]="","",(H2896+1)^(1/252))</f>
        <v/>
      </c>
      <c r="J2896" s="2" t="str">
        <f>IF(Table1[[#This Row],[Column6]]="","",(1+J2895)*(I2896)-1)</f>
        <v/>
      </c>
      <c r="K2896" s="1" t="str">
        <f>IF(Table1[[#This Row],[Column1]]="","",VLOOKUP(A2896,COPOMs!B:K,10)+prêmio_de_risco)</f>
        <v/>
      </c>
      <c r="L2896" s="3" t="str">
        <f>IF(Table1[[#This Row],[Tesouro Selic: Cenário 3]]="","",(K2896+1)^(1/252))</f>
        <v/>
      </c>
      <c r="M2896" s="2" t="str">
        <f>IF(Table1[[#This Row],[Column8]]="","",(1+M2895)*(L2896)-1)</f>
        <v/>
      </c>
    </row>
    <row r="2897" spans="1:13" x14ac:dyDescent="0.25">
      <c r="A2897" s="15" t="str">
        <f t="shared" si="90"/>
        <v/>
      </c>
      <c r="B2897" s="25" t="str">
        <f t="shared" si="91"/>
        <v/>
      </c>
      <c r="C2897" s="3" t="str">
        <f>IF(Table1[[#This Row],[Tesouro Prefixado]]="","",(B2897+1)^(1/252))</f>
        <v/>
      </c>
      <c r="D2897" s="2" t="str">
        <f>IF(Table1[[#This Row],[Column2]]="","",(1+D2896)*(C2897)-1)</f>
        <v/>
      </c>
      <c r="E2897" s="1" t="str">
        <f>IF(Table1[[#This Row],[Column1]]="","",VLOOKUP(A2897,COPOMs!B:E,4)+prêmio_de_risco)</f>
        <v/>
      </c>
      <c r="F2897" s="3" t="str">
        <f>IF(Table1[[#This Row],[Tesouro Selic: Cenário 1]]="","",(E2897+1)^(1/252))</f>
        <v/>
      </c>
      <c r="G2897" s="2" t="str">
        <f>IF(Table1[[#This Row],[Column4]]="","",(1+G2896)*(F2897)-1)</f>
        <v/>
      </c>
      <c r="H2897" s="1" t="str">
        <f>IF(Table1[[#This Row],[Column1]]="","",VLOOKUP(A2897,COPOMs!B:H,7)+prêmio_de_risco)</f>
        <v/>
      </c>
      <c r="I2897" s="3" t="str">
        <f>IF(Table1[[#This Row],[Tesouro Selic: Cenário 2]]="","",(H2897+1)^(1/252))</f>
        <v/>
      </c>
      <c r="J2897" s="2" t="str">
        <f>IF(Table1[[#This Row],[Column6]]="","",(1+J2896)*(I2897)-1)</f>
        <v/>
      </c>
      <c r="K2897" s="1" t="str">
        <f>IF(Table1[[#This Row],[Column1]]="","",VLOOKUP(A2897,COPOMs!B:K,10)+prêmio_de_risco)</f>
        <v/>
      </c>
      <c r="L2897" s="3" t="str">
        <f>IF(Table1[[#This Row],[Tesouro Selic: Cenário 3]]="","",(K2897+1)^(1/252))</f>
        <v/>
      </c>
      <c r="M2897" s="2" t="str">
        <f>IF(Table1[[#This Row],[Column8]]="","",(1+M2896)*(L2897)-1)</f>
        <v/>
      </c>
    </row>
    <row r="2898" spans="1:13" x14ac:dyDescent="0.25">
      <c r="A2898" s="15" t="str">
        <f t="shared" si="90"/>
        <v/>
      </c>
      <c r="B2898" s="25" t="str">
        <f t="shared" si="91"/>
        <v/>
      </c>
      <c r="C2898" s="3" t="str">
        <f>IF(Table1[[#This Row],[Tesouro Prefixado]]="","",(B2898+1)^(1/252))</f>
        <v/>
      </c>
      <c r="D2898" s="2" t="str">
        <f>IF(Table1[[#This Row],[Column2]]="","",(1+D2897)*(C2898)-1)</f>
        <v/>
      </c>
      <c r="E2898" s="1" t="str">
        <f>IF(Table1[[#This Row],[Column1]]="","",VLOOKUP(A2898,COPOMs!B:E,4)+prêmio_de_risco)</f>
        <v/>
      </c>
      <c r="F2898" s="3" t="str">
        <f>IF(Table1[[#This Row],[Tesouro Selic: Cenário 1]]="","",(E2898+1)^(1/252))</f>
        <v/>
      </c>
      <c r="G2898" s="2" t="str">
        <f>IF(Table1[[#This Row],[Column4]]="","",(1+G2897)*(F2898)-1)</f>
        <v/>
      </c>
      <c r="H2898" s="1" t="str">
        <f>IF(Table1[[#This Row],[Column1]]="","",VLOOKUP(A2898,COPOMs!B:H,7)+prêmio_de_risco)</f>
        <v/>
      </c>
      <c r="I2898" s="3" t="str">
        <f>IF(Table1[[#This Row],[Tesouro Selic: Cenário 2]]="","",(H2898+1)^(1/252))</f>
        <v/>
      </c>
      <c r="J2898" s="2" t="str">
        <f>IF(Table1[[#This Row],[Column6]]="","",(1+J2897)*(I2898)-1)</f>
        <v/>
      </c>
      <c r="K2898" s="1" t="str">
        <f>IF(Table1[[#This Row],[Column1]]="","",VLOOKUP(A2898,COPOMs!B:K,10)+prêmio_de_risco)</f>
        <v/>
      </c>
      <c r="L2898" s="3" t="str">
        <f>IF(Table1[[#This Row],[Tesouro Selic: Cenário 3]]="","",(K2898+1)^(1/252))</f>
        <v/>
      </c>
      <c r="M2898" s="2" t="str">
        <f>IF(Table1[[#This Row],[Column8]]="","",(1+M2897)*(L2898)-1)</f>
        <v/>
      </c>
    </row>
    <row r="2899" spans="1:13" x14ac:dyDescent="0.25">
      <c r="A2899" s="15" t="str">
        <f t="shared" si="90"/>
        <v/>
      </c>
      <c r="B2899" s="25" t="str">
        <f t="shared" si="91"/>
        <v/>
      </c>
      <c r="C2899" s="3" t="str">
        <f>IF(Table1[[#This Row],[Tesouro Prefixado]]="","",(B2899+1)^(1/252))</f>
        <v/>
      </c>
      <c r="D2899" s="2" t="str">
        <f>IF(Table1[[#This Row],[Column2]]="","",(1+D2898)*(C2899)-1)</f>
        <v/>
      </c>
      <c r="E2899" s="1" t="str">
        <f>IF(Table1[[#This Row],[Column1]]="","",VLOOKUP(A2899,COPOMs!B:E,4)+prêmio_de_risco)</f>
        <v/>
      </c>
      <c r="F2899" s="3" t="str">
        <f>IF(Table1[[#This Row],[Tesouro Selic: Cenário 1]]="","",(E2899+1)^(1/252))</f>
        <v/>
      </c>
      <c r="G2899" s="2" t="str">
        <f>IF(Table1[[#This Row],[Column4]]="","",(1+G2898)*(F2899)-1)</f>
        <v/>
      </c>
      <c r="H2899" s="1" t="str">
        <f>IF(Table1[[#This Row],[Column1]]="","",VLOOKUP(A2899,COPOMs!B:H,7)+prêmio_de_risco)</f>
        <v/>
      </c>
      <c r="I2899" s="3" t="str">
        <f>IF(Table1[[#This Row],[Tesouro Selic: Cenário 2]]="","",(H2899+1)^(1/252))</f>
        <v/>
      </c>
      <c r="J2899" s="2" t="str">
        <f>IF(Table1[[#This Row],[Column6]]="","",(1+J2898)*(I2899)-1)</f>
        <v/>
      </c>
      <c r="K2899" s="1" t="str">
        <f>IF(Table1[[#This Row],[Column1]]="","",VLOOKUP(A2899,COPOMs!B:K,10)+prêmio_de_risco)</f>
        <v/>
      </c>
      <c r="L2899" s="3" t="str">
        <f>IF(Table1[[#This Row],[Tesouro Selic: Cenário 3]]="","",(K2899+1)^(1/252))</f>
        <v/>
      </c>
      <c r="M2899" s="2" t="str">
        <f>IF(Table1[[#This Row],[Column8]]="","",(1+M2898)*(L2899)-1)</f>
        <v/>
      </c>
    </row>
    <row r="2900" spans="1:13" x14ac:dyDescent="0.25">
      <c r="A2900" s="15" t="str">
        <f t="shared" si="90"/>
        <v/>
      </c>
      <c r="B2900" s="25" t="str">
        <f t="shared" si="91"/>
        <v/>
      </c>
      <c r="C2900" s="3" t="str">
        <f>IF(Table1[[#This Row],[Tesouro Prefixado]]="","",(B2900+1)^(1/252))</f>
        <v/>
      </c>
      <c r="D2900" s="2" t="str">
        <f>IF(Table1[[#This Row],[Column2]]="","",(1+D2899)*(C2900)-1)</f>
        <v/>
      </c>
      <c r="E2900" s="1" t="str">
        <f>IF(Table1[[#This Row],[Column1]]="","",VLOOKUP(A2900,COPOMs!B:E,4)+prêmio_de_risco)</f>
        <v/>
      </c>
      <c r="F2900" s="3" t="str">
        <f>IF(Table1[[#This Row],[Tesouro Selic: Cenário 1]]="","",(E2900+1)^(1/252))</f>
        <v/>
      </c>
      <c r="G2900" s="2" t="str">
        <f>IF(Table1[[#This Row],[Column4]]="","",(1+G2899)*(F2900)-1)</f>
        <v/>
      </c>
      <c r="H2900" s="1" t="str">
        <f>IF(Table1[[#This Row],[Column1]]="","",VLOOKUP(A2900,COPOMs!B:H,7)+prêmio_de_risco)</f>
        <v/>
      </c>
      <c r="I2900" s="3" t="str">
        <f>IF(Table1[[#This Row],[Tesouro Selic: Cenário 2]]="","",(H2900+1)^(1/252))</f>
        <v/>
      </c>
      <c r="J2900" s="2" t="str">
        <f>IF(Table1[[#This Row],[Column6]]="","",(1+J2899)*(I2900)-1)</f>
        <v/>
      </c>
      <c r="K2900" s="1" t="str">
        <f>IF(Table1[[#This Row],[Column1]]="","",VLOOKUP(A2900,COPOMs!B:K,10)+prêmio_de_risco)</f>
        <v/>
      </c>
      <c r="L2900" s="3" t="str">
        <f>IF(Table1[[#This Row],[Tesouro Selic: Cenário 3]]="","",(K2900+1)^(1/252))</f>
        <v/>
      </c>
      <c r="M2900" s="2" t="str">
        <f>IF(Table1[[#This Row],[Column8]]="","",(1+M2899)*(L2900)-1)</f>
        <v/>
      </c>
    </row>
    <row r="2901" spans="1:13" x14ac:dyDescent="0.25">
      <c r="A2901" s="15" t="str">
        <f t="shared" si="90"/>
        <v/>
      </c>
      <c r="B2901" s="25" t="str">
        <f t="shared" si="91"/>
        <v/>
      </c>
      <c r="C2901" s="3" t="str">
        <f>IF(Table1[[#This Row],[Tesouro Prefixado]]="","",(B2901+1)^(1/252))</f>
        <v/>
      </c>
      <c r="D2901" s="2" t="str">
        <f>IF(Table1[[#This Row],[Column2]]="","",(1+D2900)*(C2901)-1)</f>
        <v/>
      </c>
      <c r="E2901" s="1" t="str">
        <f>IF(Table1[[#This Row],[Column1]]="","",VLOOKUP(A2901,COPOMs!B:E,4)+prêmio_de_risco)</f>
        <v/>
      </c>
      <c r="F2901" s="3" t="str">
        <f>IF(Table1[[#This Row],[Tesouro Selic: Cenário 1]]="","",(E2901+1)^(1/252))</f>
        <v/>
      </c>
      <c r="G2901" s="2" t="str">
        <f>IF(Table1[[#This Row],[Column4]]="","",(1+G2900)*(F2901)-1)</f>
        <v/>
      </c>
      <c r="H2901" s="1" t="str">
        <f>IF(Table1[[#This Row],[Column1]]="","",VLOOKUP(A2901,COPOMs!B:H,7)+prêmio_de_risco)</f>
        <v/>
      </c>
      <c r="I2901" s="3" t="str">
        <f>IF(Table1[[#This Row],[Tesouro Selic: Cenário 2]]="","",(H2901+1)^(1/252))</f>
        <v/>
      </c>
      <c r="J2901" s="2" t="str">
        <f>IF(Table1[[#This Row],[Column6]]="","",(1+J2900)*(I2901)-1)</f>
        <v/>
      </c>
      <c r="K2901" s="1" t="str">
        <f>IF(Table1[[#This Row],[Column1]]="","",VLOOKUP(A2901,COPOMs!B:K,10)+prêmio_de_risco)</f>
        <v/>
      </c>
      <c r="L2901" s="3" t="str">
        <f>IF(Table1[[#This Row],[Tesouro Selic: Cenário 3]]="","",(K2901+1)^(1/252))</f>
        <v/>
      </c>
      <c r="M2901" s="2" t="str">
        <f>IF(Table1[[#This Row],[Column8]]="","",(1+M2900)*(L2901)-1)</f>
        <v/>
      </c>
    </row>
    <row r="2902" spans="1:13" x14ac:dyDescent="0.25">
      <c r="A2902" s="15" t="str">
        <f t="shared" si="90"/>
        <v/>
      </c>
      <c r="B2902" s="25" t="str">
        <f t="shared" si="91"/>
        <v/>
      </c>
      <c r="C2902" s="3" t="str">
        <f>IF(Table1[[#This Row],[Tesouro Prefixado]]="","",(B2902+1)^(1/252))</f>
        <v/>
      </c>
      <c r="D2902" s="2" t="str">
        <f>IF(Table1[[#This Row],[Column2]]="","",(1+D2901)*(C2902)-1)</f>
        <v/>
      </c>
      <c r="E2902" s="1" t="str">
        <f>IF(Table1[[#This Row],[Column1]]="","",VLOOKUP(A2902,COPOMs!B:E,4)+prêmio_de_risco)</f>
        <v/>
      </c>
      <c r="F2902" s="3" t="str">
        <f>IF(Table1[[#This Row],[Tesouro Selic: Cenário 1]]="","",(E2902+1)^(1/252))</f>
        <v/>
      </c>
      <c r="G2902" s="2" t="str">
        <f>IF(Table1[[#This Row],[Column4]]="","",(1+G2901)*(F2902)-1)</f>
        <v/>
      </c>
      <c r="H2902" s="1" t="str">
        <f>IF(Table1[[#This Row],[Column1]]="","",VLOOKUP(A2902,COPOMs!B:H,7)+prêmio_de_risco)</f>
        <v/>
      </c>
      <c r="I2902" s="3" t="str">
        <f>IF(Table1[[#This Row],[Tesouro Selic: Cenário 2]]="","",(H2902+1)^(1/252))</f>
        <v/>
      </c>
      <c r="J2902" s="2" t="str">
        <f>IF(Table1[[#This Row],[Column6]]="","",(1+J2901)*(I2902)-1)</f>
        <v/>
      </c>
      <c r="K2902" s="1" t="str">
        <f>IF(Table1[[#This Row],[Column1]]="","",VLOOKUP(A2902,COPOMs!B:K,10)+prêmio_de_risco)</f>
        <v/>
      </c>
      <c r="L2902" s="3" t="str">
        <f>IF(Table1[[#This Row],[Tesouro Selic: Cenário 3]]="","",(K2902+1)^(1/252))</f>
        <v/>
      </c>
      <c r="M2902" s="2" t="str">
        <f>IF(Table1[[#This Row],[Column8]]="","",(1+M2901)*(L2902)-1)</f>
        <v/>
      </c>
    </row>
    <row r="2903" spans="1:13" x14ac:dyDescent="0.25">
      <c r="A2903" s="15" t="str">
        <f t="shared" si="90"/>
        <v/>
      </c>
      <c r="B2903" s="25" t="str">
        <f t="shared" si="91"/>
        <v/>
      </c>
      <c r="C2903" s="3" t="str">
        <f>IF(Table1[[#This Row],[Tesouro Prefixado]]="","",(B2903+1)^(1/252))</f>
        <v/>
      </c>
      <c r="D2903" s="2" t="str">
        <f>IF(Table1[[#This Row],[Column2]]="","",(1+D2902)*(C2903)-1)</f>
        <v/>
      </c>
      <c r="E2903" s="1" t="str">
        <f>IF(Table1[[#This Row],[Column1]]="","",VLOOKUP(A2903,COPOMs!B:E,4)+prêmio_de_risco)</f>
        <v/>
      </c>
      <c r="F2903" s="3" t="str">
        <f>IF(Table1[[#This Row],[Tesouro Selic: Cenário 1]]="","",(E2903+1)^(1/252))</f>
        <v/>
      </c>
      <c r="G2903" s="2" t="str">
        <f>IF(Table1[[#This Row],[Column4]]="","",(1+G2902)*(F2903)-1)</f>
        <v/>
      </c>
      <c r="H2903" s="1" t="str">
        <f>IF(Table1[[#This Row],[Column1]]="","",VLOOKUP(A2903,COPOMs!B:H,7)+prêmio_de_risco)</f>
        <v/>
      </c>
      <c r="I2903" s="3" t="str">
        <f>IF(Table1[[#This Row],[Tesouro Selic: Cenário 2]]="","",(H2903+1)^(1/252))</f>
        <v/>
      </c>
      <c r="J2903" s="2" t="str">
        <f>IF(Table1[[#This Row],[Column6]]="","",(1+J2902)*(I2903)-1)</f>
        <v/>
      </c>
      <c r="K2903" s="1" t="str">
        <f>IF(Table1[[#This Row],[Column1]]="","",VLOOKUP(A2903,COPOMs!B:K,10)+prêmio_de_risco)</f>
        <v/>
      </c>
      <c r="L2903" s="3" t="str">
        <f>IF(Table1[[#This Row],[Tesouro Selic: Cenário 3]]="","",(K2903+1)^(1/252))</f>
        <v/>
      </c>
      <c r="M2903" s="2" t="str">
        <f>IF(Table1[[#This Row],[Column8]]="","",(1+M2902)*(L2903)-1)</f>
        <v/>
      </c>
    </row>
    <row r="2904" spans="1:13" x14ac:dyDescent="0.25">
      <c r="A2904" s="15" t="str">
        <f t="shared" si="90"/>
        <v/>
      </c>
      <c r="B2904" s="25" t="str">
        <f t="shared" si="91"/>
        <v/>
      </c>
      <c r="C2904" s="3" t="str">
        <f>IF(Table1[[#This Row],[Tesouro Prefixado]]="","",(B2904+1)^(1/252))</f>
        <v/>
      </c>
      <c r="D2904" s="2" t="str">
        <f>IF(Table1[[#This Row],[Column2]]="","",(1+D2903)*(C2904)-1)</f>
        <v/>
      </c>
      <c r="E2904" s="1" t="str">
        <f>IF(Table1[[#This Row],[Column1]]="","",VLOOKUP(A2904,COPOMs!B:E,4)+prêmio_de_risco)</f>
        <v/>
      </c>
      <c r="F2904" s="3" t="str">
        <f>IF(Table1[[#This Row],[Tesouro Selic: Cenário 1]]="","",(E2904+1)^(1/252))</f>
        <v/>
      </c>
      <c r="G2904" s="2" t="str">
        <f>IF(Table1[[#This Row],[Column4]]="","",(1+G2903)*(F2904)-1)</f>
        <v/>
      </c>
      <c r="H2904" s="1" t="str">
        <f>IF(Table1[[#This Row],[Column1]]="","",VLOOKUP(A2904,COPOMs!B:H,7)+prêmio_de_risco)</f>
        <v/>
      </c>
      <c r="I2904" s="3" t="str">
        <f>IF(Table1[[#This Row],[Tesouro Selic: Cenário 2]]="","",(H2904+1)^(1/252))</f>
        <v/>
      </c>
      <c r="J2904" s="2" t="str">
        <f>IF(Table1[[#This Row],[Column6]]="","",(1+J2903)*(I2904)-1)</f>
        <v/>
      </c>
      <c r="K2904" s="1" t="str">
        <f>IF(Table1[[#This Row],[Column1]]="","",VLOOKUP(A2904,COPOMs!B:K,10)+prêmio_de_risco)</f>
        <v/>
      </c>
      <c r="L2904" s="3" t="str">
        <f>IF(Table1[[#This Row],[Tesouro Selic: Cenário 3]]="","",(K2904+1)^(1/252))</f>
        <v/>
      </c>
      <c r="M2904" s="2" t="str">
        <f>IF(Table1[[#This Row],[Column8]]="","",(1+M2903)*(L2904)-1)</f>
        <v/>
      </c>
    </row>
    <row r="2905" spans="1:13" x14ac:dyDescent="0.25">
      <c r="A2905" s="15" t="str">
        <f t="shared" si="90"/>
        <v/>
      </c>
      <c r="B2905" s="25" t="str">
        <f t="shared" si="91"/>
        <v/>
      </c>
      <c r="C2905" s="3" t="str">
        <f>IF(Table1[[#This Row],[Tesouro Prefixado]]="","",(B2905+1)^(1/252))</f>
        <v/>
      </c>
      <c r="D2905" s="2" t="str">
        <f>IF(Table1[[#This Row],[Column2]]="","",(1+D2904)*(C2905)-1)</f>
        <v/>
      </c>
      <c r="E2905" s="1" t="str">
        <f>IF(Table1[[#This Row],[Column1]]="","",VLOOKUP(A2905,COPOMs!B:E,4)+prêmio_de_risco)</f>
        <v/>
      </c>
      <c r="F2905" s="3" t="str">
        <f>IF(Table1[[#This Row],[Tesouro Selic: Cenário 1]]="","",(E2905+1)^(1/252))</f>
        <v/>
      </c>
      <c r="G2905" s="2" t="str">
        <f>IF(Table1[[#This Row],[Column4]]="","",(1+G2904)*(F2905)-1)</f>
        <v/>
      </c>
      <c r="H2905" s="1" t="str">
        <f>IF(Table1[[#This Row],[Column1]]="","",VLOOKUP(A2905,COPOMs!B:H,7)+prêmio_de_risco)</f>
        <v/>
      </c>
      <c r="I2905" s="3" t="str">
        <f>IF(Table1[[#This Row],[Tesouro Selic: Cenário 2]]="","",(H2905+1)^(1/252))</f>
        <v/>
      </c>
      <c r="J2905" s="2" t="str">
        <f>IF(Table1[[#This Row],[Column6]]="","",(1+J2904)*(I2905)-1)</f>
        <v/>
      </c>
      <c r="K2905" s="1" t="str">
        <f>IF(Table1[[#This Row],[Column1]]="","",VLOOKUP(A2905,COPOMs!B:K,10)+prêmio_de_risco)</f>
        <v/>
      </c>
      <c r="L2905" s="3" t="str">
        <f>IF(Table1[[#This Row],[Tesouro Selic: Cenário 3]]="","",(K2905+1)^(1/252))</f>
        <v/>
      </c>
      <c r="M2905" s="2" t="str">
        <f>IF(Table1[[#This Row],[Column8]]="","",(1+M2904)*(L2905)-1)</f>
        <v/>
      </c>
    </row>
    <row r="2906" spans="1:13" x14ac:dyDescent="0.25">
      <c r="A2906" s="15" t="str">
        <f t="shared" si="90"/>
        <v/>
      </c>
      <c r="B2906" s="25" t="str">
        <f t="shared" si="91"/>
        <v/>
      </c>
      <c r="C2906" s="3" t="str">
        <f>IF(Table1[[#This Row],[Tesouro Prefixado]]="","",(B2906+1)^(1/252))</f>
        <v/>
      </c>
      <c r="D2906" s="2" t="str">
        <f>IF(Table1[[#This Row],[Column2]]="","",(1+D2905)*(C2906)-1)</f>
        <v/>
      </c>
      <c r="E2906" s="1" t="str">
        <f>IF(Table1[[#This Row],[Column1]]="","",VLOOKUP(A2906,COPOMs!B:E,4)+prêmio_de_risco)</f>
        <v/>
      </c>
      <c r="F2906" s="3" t="str">
        <f>IF(Table1[[#This Row],[Tesouro Selic: Cenário 1]]="","",(E2906+1)^(1/252))</f>
        <v/>
      </c>
      <c r="G2906" s="2" t="str">
        <f>IF(Table1[[#This Row],[Column4]]="","",(1+G2905)*(F2906)-1)</f>
        <v/>
      </c>
      <c r="H2906" s="1" t="str">
        <f>IF(Table1[[#This Row],[Column1]]="","",VLOOKUP(A2906,COPOMs!B:H,7)+prêmio_de_risco)</f>
        <v/>
      </c>
      <c r="I2906" s="3" t="str">
        <f>IF(Table1[[#This Row],[Tesouro Selic: Cenário 2]]="","",(H2906+1)^(1/252))</f>
        <v/>
      </c>
      <c r="J2906" s="2" t="str">
        <f>IF(Table1[[#This Row],[Column6]]="","",(1+J2905)*(I2906)-1)</f>
        <v/>
      </c>
      <c r="K2906" s="1" t="str">
        <f>IF(Table1[[#This Row],[Column1]]="","",VLOOKUP(A2906,COPOMs!B:K,10)+prêmio_de_risco)</f>
        <v/>
      </c>
      <c r="L2906" s="3" t="str">
        <f>IF(Table1[[#This Row],[Tesouro Selic: Cenário 3]]="","",(K2906+1)^(1/252))</f>
        <v/>
      </c>
      <c r="M2906" s="2" t="str">
        <f>IF(Table1[[#This Row],[Column8]]="","",(1+M2905)*(L2906)-1)</f>
        <v/>
      </c>
    </row>
    <row r="2907" spans="1:13" x14ac:dyDescent="0.25">
      <c r="A2907" s="15" t="str">
        <f t="shared" si="90"/>
        <v/>
      </c>
      <c r="B2907" s="25" t="str">
        <f t="shared" si="91"/>
        <v/>
      </c>
      <c r="C2907" s="3" t="str">
        <f>IF(Table1[[#This Row],[Tesouro Prefixado]]="","",(B2907+1)^(1/252))</f>
        <v/>
      </c>
      <c r="D2907" s="2" t="str">
        <f>IF(Table1[[#This Row],[Column2]]="","",(1+D2906)*(C2907)-1)</f>
        <v/>
      </c>
      <c r="E2907" s="1" t="str">
        <f>IF(Table1[[#This Row],[Column1]]="","",VLOOKUP(A2907,COPOMs!B:E,4)+prêmio_de_risco)</f>
        <v/>
      </c>
      <c r="F2907" s="3" t="str">
        <f>IF(Table1[[#This Row],[Tesouro Selic: Cenário 1]]="","",(E2907+1)^(1/252))</f>
        <v/>
      </c>
      <c r="G2907" s="2" t="str">
        <f>IF(Table1[[#This Row],[Column4]]="","",(1+G2906)*(F2907)-1)</f>
        <v/>
      </c>
      <c r="H2907" s="1" t="str">
        <f>IF(Table1[[#This Row],[Column1]]="","",VLOOKUP(A2907,COPOMs!B:H,7)+prêmio_de_risco)</f>
        <v/>
      </c>
      <c r="I2907" s="3" t="str">
        <f>IF(Table1[[#This Row],[Tesouro Selic: Cenário 2]]="","",(H2907+1)^(1/252))</f>
        <v/>
      </c>
      <c r="J2907" s="2" t="str">
        <f>IF(Table1[[#This Row],[Column6]]="","",(1+J2906)*(I2907)-1)</f>
        <v/>
      </c>
      <c r="K2907" s="1" t="str">
        <f>IF(Table1[[#This Row],[Column1]]="","",VLOOKUP(A2907,COPOMs!B:K,10)+prêmio_de_risco)</f>
        <v/>
      </c>
      <c r="L2907" s="3" t="str">
        <f>IF(Table1[[#This Row],[Tesouro Selic: Cenário 3]]="","",(K2907+1)^(1/252))</f>
        <v/>
      </c>
      <c r="M2907" s="2" t="str">
        <f>IF(Table1[[#This Row],[Column8]]="","",(1+M2906)*(L2907)-1)</f>
        <v/>
      </c>
    </row>
    <row r="2908" spans="1:13" x14ac:dyDescent="0.25">
      <c r="A2908" s="15" t="str">
        <f t="shared" si="90"/>
        <v/>
      </c>
      <c r="B2908" s="25" t="str">
        <f t="shared" si="91"/>
        <v/>
      </c>
      <c r="C2908" s="3" t="str">
        <f>IF(Table1[[#This Row],[Tesouro Prefixado]]="","",(B2908+1)^(1/252))</f>
        <v/>
      </c>
      <c r="D2908" s="2" t="str">
        <f>IF(Table1[[#This Row],[Column2]]="","",(1+D2907)*(C2908)-1)</f>
        <v/>
      </c>
      <c r="E2908" s="1" t="str">
        <f>IF(Table1[[#This Row],[Column1]]="","",VLOOKUP(A2908,COPOMs!B:E,4)+prêmio_de_risco)</f>
        <v/>
      </c>
      <c r="F2908" s="3" t="str">
        <f>IF(Table1[[#This Row],[Tesouro Selic: Cenário 1]]="","",(E2908+1)^(1/252))</f>
        <v/>
      </c>
      <c r="G2908" s="2" t="str">
        <f>IF(Table1[[#This Row],[Column4]]="","",(1+G2907)*(F2908)-1)</f>
        <v/>
      </c>
      <c r="H2908" s="1" t="str">
        <f>IF(Table1[[#This Row],[Column1]]="","",VLOOKUP(A2908,COPOMs!B:H,7)+prêmio_de_risco)</f>
        <v/>
      </c>
      <c r="I2908" s="3" t="str">
        <f>IF(Table1[[#This Row],[Tesouro Selic: Cenário 2]]="","",(H2908+1)^(1/252))</f>
        <v/>
      </c>
      <c r="J2908" s="2" t="str">
        <f>IF(Table1[[#This Row],[Column6]]="","",(1+J2907)*(I2908)-1)</f>
        <v/>
      </c>
      <c r="K2908" s="1" t="str">
        <f>IF(Table1[[#This Row],[Column1]]="","",VLOOKUP(A2908,COPOMs!B:K,10)+prêmio_de_risco)</f>
        <v/>
      </c>
      <c r="L2908" s="3" t="str">
        <f>IF(Table1[[#This Row],[Tesouro Selic: Cenário 3]]="","",(K2908+1)^(1/252))</f>
        <v/>
      </c>
      <c r="M2908" s="2" t="str">
        <f>IF(Table1[[#This Row],[Column8]]="","",(1+M2907)*(L2908)-1)</f>
        <v/>
      </c>
    </row>
    <row r="2909" spans="1:13" x14ac:dyDescent="0.25">
      <c r="A2909" s="15" t="str">
        <f t="shared" si="90"/>
        <v/>
      </c>
      <c r="B2909" s="25" t="str">
        <f t="shared" si="91"/>
        <v/>
      </c>
      <c r="C2909" s="3" t="str">
        <f>IF(Table1[[#This Row],[Tesouro Prefixado]]="","",(B2909+1)^(1/252))</f>
        <v/>
      </c>
      <c r="D2909" s="2" t="str">
        <f>IF(Table1[[#This Row],[Column2]]="","",(1+D2908)*(C2909)-1)</f>
        <v/>
      </c>
      <c r="E2909" s="1" t="str">
        <f>IF(Table1[[#This Row],[Column1]]="","",VLOOKUP(A2909,COPOMs!B:E,4)+prêmio_de_risco)</f>
        <v/>
      </c>
      <c r="F2909" s="3" t="str">
        <f>IF(Table1[[#This Row],[Tesouro Selic: Cenário 1]]="","",(E2909+1)^(1/252))</f>
        <v/>
      </c>
      <c r="G2909" s="2" t="str">
        <f>IF(Table1[[#This Row],[Column4]]="","",(1+G2908)*(F2909)-1)</f>
        <v/>
      </c>
      <c r="H2909" s="1" t="str">
        <f>IF(Table1[[#This Row],[Column1]]="","",VLOOKUP(A2909,COPOMs!B:H,7)+prêmio_de_risco)</f>
        <v/>
      </c>
      <c r="I2909" s="3" t="str">
        <f>IF(Table1[[#This Row],[Tesouro Selic: Cenário 2]]="","",(H2909+1)^(1/252))</f>
        <v/>
      </c>
      <c r="J2909" s="2" t="str">
        <f>IF(Table1[[#This Row],[Column6]]="","",(1+J2908)*(I2909)-1)</f>
        <v/>
      </c>
      <c r="K2909" s="1" t="str">
        <f>IF(Table1[[#This Row],[Column1]]="","",VLOOKUP(A2909,COPOMs!B:K,10)+prêmio_de_risco)</f>
        <v/>
      </c>
      <c r="L2909" s="3" t="str">
        <f>IF(Table1[[#This Row],[Tesouro Selic: Cenário 3]]="","",(K2909+1)^(1/252))</f>
        <v/>
      </c>
      <c r="M2909" s="2" t="str">
        <f>IF(Table1[[#This Row],[Column8]]="","",(1+M2908)*(L2909)-1)</f>
        <v/>
      </c>
    </row>
    <row r="2910" spans="1:13" x14ac:dyDescent="0.25">
      <c r="A2910" s="15" t="str">
        <f t="shared" si="90"/>
        <v/>
      </c>
      <c r="B2910" s="25" t="str">
        <f t="shared" si="91"/>
        <v/>
      </c>
      <c r="C2910" s="3" t="str">
        <f>IF(Table1[[#This Row],[Tesouro Prefixado]]="","",(B2910+1)^(1/252))</f>
        <v/>
      </c>
      <c r="D2910" s="2" t="str">
        <f>IF(Table1[[#This Row],[Column2]]="","",(1+D2909)*(C2910)-1)</f>
        <v/>
      </c>
      <c r="E2910" s="1" t="str">
        <f>IF(Table1[[#This Row],[Column1]]="","",VLOOKUP(A2910,COPOMs!B:E,4)+prêmio_de_risco)</f>
        <v/>
      </c>
      <c r="F2910" s="3" t="str">
        <f>IF(Table1[[#This Row],[Tesouro Selic: Cenário 1]]="","",(E2910+1)^(1/252))</f>
        <v/>
      </c>
      <c r="G2910" s="2" t="str">
        <f>IF(Table1[[#This Row],[Column4]]="","",(1+G2909)*(F2910)-1)</f>
        <v/>
      </c>
      <c r="H2910" s="1" t="str">
        <f>IF(Table1[[#This Row],[Column1]]="","",VLOOKUP(A2910,COPOMs!B:H,7)+prêmio_de_risco)</f>
        <v/>
      </c>
      <c r="I2910" s="3" t="str">
        <f>IF(Table1[[#This Row],[Tesouro Selic: Cenário 2]]="","",(H2910+1)^(1/252))</f>
        <v/>
      </c>
      <c r="J2910" s="2" t="str">
        <f>IF(Table1[[#This Row],[Column6]]="","",(1+J2909)*(I2910)-1)</f>
        <v/>
      </c>
      <c r="K2910" s="1" t="str">
        <f>IF(Table1[[#This Row],[Column1]]="","",VLOOKUP(A2910,COPOMs!B:K,10)+prêmio_de_risco)</f>
        <v/>
      </c>
      <c r="L2910" s="3" t="str">
        <f>IF(Table1[[#This Row],[Tesouro Selic: Cenário 3]]="","",(K2910+1)^(1/252))</f>
        <v/>
      </c>
      <c r="M2910" s="2" t="str">
        <f>IF(Table1[[#This Row],[Column8]]="","",(1+M2909)*(L2910)-1)</f>
        <v/>
      </c>
    </row>
    <row r="2911" spans="1:13" x14ac:dyDescent="0.25">
      <c r="A2911" s="15" t="str">
        <f t="shared" si="90"/>
        <v/>
      </c>
      <c r="B2911" s="25" t="str">
        <f t="shared" si="91"/>
        <v/>
      </c>
      <c r="C2911" s="3" t="str">
        <f>IF(Table1[[#This Row],[Tesouro Prefixado]]="","",(B2911+1)^(1/252))</f>
        <v/>
      </c>
      <c r="D2911" s="2" t="str">
        <f>IF(Table1[[#This Row],[Column2]]="","",(1+D2910)*(C2911)-1)</f>
        <v/>
      </c>
      <c r="E2911" s="1" t="str">
        <f>IF(Table1[[#This Row],[Column1]]="","",VLOOKUP(A2911,COPOMs!B:E,4)+prêmio_de_risco)</f>
        <v/>
      </c>
      <c r="F2911" s="3" t="str">
        <f>IF(Table1[[#This Row],[Tesouro Selic: Cenário 1]]="","",(E2911+1)^(1/252))</f>
        <v/>
      </c>
      <c r="G2911" s="2" t="str">
        <f>IF(Table1[[#This Row],[Column4]]="","",(1+G2910)*(F2911)-1)</f>
        <v/>
      </c>
      <c r="H2911" s="1" t="str">
        <f>IF(Table1[[#This Row],[Column1]]="","",VLOOKUP(A2911,COPOMs!B:H,7)+prêmio_de_risco)</f>
        <v/>
      </c>
      <c r="I2911" s="3" t="str">
        <f>IF(Table1[[#This Row],[Tesouro Selic: Cenário 2]]="","",(H2911+1)^(1/252))</f>
        <v/>
      </c>
      <c r="J2911" s="2" t="str">
        <f>IF(Table1[[#This Row],[Column6]]="","",(1+J2910)*(I2911)-1)</f>
        <v/>
      </c>
      <c r="K2911" s="1" t="str">
        <f>IF(Table1[[#This Row],[Column1]]="","",VLOOKUP(A2911,COPOMs!B:K,10)+prêmio_de_risco)</f>
        <v/>
      </c>
      <c r="L2911" s="3" t="str">
        <f>IF(Table1[[#This Row],[Tesouro Selic: Cenário 3]]="","",(K2911+1)^(1/252))</f>
        <v/>
      </c>
      <c r="M2911" s="2" t="str">
        <f>IF(Table1[[#This Row],[Column8]]="","",(1+M2910)*(L2911)-1)</f>
        <v/>
      </c>
    </row>
    <row r="2912" spans="1:13" x14ac:dyDescent="0.25">
      <c r="A2912" s="15" t="str">
        <f t="shared" si="90"/>
        <v/>
      </c>
      <c r="B2912" s="25" t="str">
        <f t="shared" si="91"/>
        <v/>
      </c>
      <c r="C2912" s="3" t="str">
        <f>IF(Table1[[#This Row],[Tesouro Prefixado]]="","",(B2912+1)^(1/252))</f>
        <v/>
      </c>
      <c r="D2912" s="2" t="str">
        <f>IF(Table1[[#This Row],[Column2]]="","",(1+D2911)*(C2912)-1)</f>
        <v/>
      </c>
      <c r="E2912" s="1" t="str">
        <f>IF(Table1[[#This Row],[Column1]]="","",VLOOKUP(A2912,COPOMs!B:E,4)+prêmio_de_risco)</f>
        <v/>
      </c>
      <c r="F2912" s="3" t="str">
        <f>IF(Table1[[#This Row],[Tesouro Selic: Cenário 1]]="","",(E2912+1)^(1/252))</f>
        <v/>
      </c>
      <c r="G2912" s="2" t="str">
        <f>IF(Table1[[#This Row],[Column4]]="","",(1+G2911)*(F2912)-1)</f>
        <v/>
      </c>
      <c r="H2912" s="1" t="str">
        <f>IF(Table1[[#This Row],[Column1]]="","",VLOOKUP(A2912,COPOMs!B:H,7)+prêmio_de_risco)</f>
        <v/>
      </c>
      <c r="I2912" s="3" t="str">
        <f>IF(Table1[[#This Row],[Tesouro Selic: Cenário 2]]="","",(H2912+1)^(1/252))</f>
        <v/>
      </c>
      <c r="J2912" s="2" t="str">
        <f>IF(Table1[[#This Row],[Column6]]="","",(1+J2911)*(I2912)-1)</f>
        <v/>
      </c>
      <c r="K2912" s="1" t="str">
        <f>IF(Table1[[#This Row],[Column1]]="","",VLOOKUP(A2912,COPOMs!B:K,10)+prêmio_de_risco)</f>
        <v/>
      </c>
      <c r="L2912" s="3" t="str">
        <f>IF(Table1[[#This Row],[Tesouro Selic: Cenário 3]]="","",(K2912+1)^(1/252))</f>
        <v/>
      </c>
      <c r="M2912" s="2" t="str">
        <f>IF(Table1[[#This Row],[Column8]]="","",(1+M2911)*(L2912)-1)</f>
        <v/>
      </c>
    </row>
    <row r="2913" spans="1:13" x14ac:dyDescent="0.25">
      <c r="A2913" s="15" t="str">
        <f t="shared" si="90"/>
        <v/>
      </c>
      <c r="B2913" s="25" t="str">
        <f t="shared" si="91"/>
        <v/>
      </c>
      <c r="C2913" s="3" t="str">
        <f>IF(Table1[[#This Row],[Tesouro Prefixado]]="","",(B2913+1)^(1/252))</f>
        <v/>
      </c>
      <c r="D2913" s="2" t="str">
        <f>IF(Table1[[#This Row],[Column2]]="","",(1+D2912)*(C2913)-1)</f>
        <v/>
      </c>
      <c r="E2913" s="1" t="str">
        <f>IF(Table1[[#This Row],[Column1]]="","",VLOOKUP(A2913,COPOMs!B:E,4)+prêmio_de_risco)</f>
        <v/>
      </c>
      <c r="F2913" s="3" t="str">
        <f>IF(Table1[[#This Row],[Tesouro Selic: Cenário 1]]="","",(E2913+1)^(1/252))</f>
        <v/>
      </c>
      <c r="G2913" s="2" t="str">
        <f>IF(Table1[[#This Row],[Column4]]="","",(1+G2912)*(F2913)-1)</f>
        <v/>
      </c>
      <c r="H2913" s="1" t="str">
        <f>IF(Table1[[#This Row],[Column1]]="","",VLOOKUP(A2913,COPOMs!B:H,7)+prêmio_de_risco)</f>
        <v/>
      </c>
      <c r="I2913" s="3" t="str">
        <f>IF(Table1[[#This Row],[Tesouro Selic: Cenário 2]]="","",(H2913+1)^(1/252))</f>
        <v/>
      </c>
      <c r="J2913" s="2" t="str">
        <f>IF(Table1[[#This Row],[Column6]]="","",(1+J2912)*(I2913)-1)</f>
        <v/>
      </c>
      <c r="K2913" s="1" t="str">
        <f>IF(Table1[[#This Row],[Column1]]="","",VLOOKUP(A2913,COPOMs!B:K,10)+prêmio_de_risco)</f>
        <v/>
      </c>
      <c r="L2913" s="3" t="str">
        <f>IF(Table1[[#This Row],[Tesouro Selic: Cenário 3]]="","",(K2913+1)^(1/252))</f>
        <v/>
      </c>
      <c r="M2913" s="2" t="str">
        <f>IF(Table1[[#This Row],[Column8]]="","",(1+M2912)*(L2913)-1)</f>
        <v/>
      </c>
    </row>
    <row r="2914" spans="1:13" x14ac:dyDescent="0.25">
      <c r="A2914" s="15" t="str">
        <f t="shared" si="90"/>
        <v/>
      </c>
      <c r="B2914" s="25" t="str">
        <f t="shared" si="91"/>
        <v/>
      </c>
      <c r="C2914" s="3" t="str">
        <f>IF(Table1[[#This Row],[Tesouro Prefixado]]="","",(B2914+1)^(1/252))</f>
        <v/>
      </c>
      <c r="D2914" s="2" t="str">
        <f>IF(Table1[[#This Row],[Column2]]="","",(1+D2913)*(C2914)-1)</f>
        <v/>
      </c>
      <c r="E2914" s="1" t="str">
        <f>IF(Table1[[#This Row],[Column1]]="","",VLOOKUP(A2914,COPOMs!B:E,4)+prêmio_de_risco)</f>
        <v/>
      </c>
      <c r="F2914" s="3" t="str">
        <f>IF(Table1[[#This Row],[Tesouro Selic: Cenário 1]]="","",(E2914+1)^(1/252))</f>
        <v/>
      </c>
      <c r="G2914" s="2" t="str">
        <f>IF(Table1[[#This Row],[Column4]]="","",(1+G2913)*(F2914)-1)</f>
        <v/>
      </c>
      <c r="H2914" s="1" t="str">
        <f>IF(Table1[[#This Row],[Column1]]="","",VLOOKUP(A2914,COPOMs!B:H,7)+prêmio_de_risco)</f>
        <v/>
      </c>
      <c r="I2914" s="3" t="str">
        <f>IF(Table1[[#This Row],[Tesouro Selic: Cenário 2]]="","",(H2914+1)^(1/252))</f>
        <v/>
      </c>
      <c r="J2914" s="2" t="str">
        <f>IF(Table1[[#This Row],[Column6]]="","",(1+J2913)*(I2914)-1)</f>
        <v/>
      </c>
      <c r="K2914" s="1" t="str">
        <f>IF(Table1[[#This Row],[Column1]]="","",VLOOKUP(A2914,COPOMs!B:K,10)+prêmio_de_risco)</f>
        <v/>
      </c>
      <c r="L2914" s="3" t="str">
        <f>IF(Table1[[#This Row],[Tesouro Selic: Cenário 3]]="","",(K2914+1)^(1/252))</f>
        <v/>
      </c>
      <c r="M2914" s="2" t="str">
        <f>IF(Table1[[#This Row],[Column8]]="","",(1+M2913)*(L2914)-1)</f>
        <v/>
      </c>
    </row>
    <row r="2915" spans="1:13" x14ac:dyDescent="0.25">
      <c r="A2915" s="15" t="str">
        <f t="shared" si="90"/>
        <v/>
      </c>
      <c r="B2915" s="25" t="str">
        <f t="shared" si="91"/>
        <v/>
      </c>
      <c r="C2915" s="3" t="str">
        <f>IF(Table1[[#This Row],[Tesouro Prefixado]]="","",(B2915+1)^(1/252))</f>
        <v/>
      </c>
      <c r="D2915" s="2" t="str">
        <f>IF(Table1[[#This Row],[Column2]]="","",(1+D2914)*(C2915)-1)</f>
        <v/>
      </c>
      <c r="E2915" s="1" t="str">
        <f>IF(Table1[[#This Row],[Column1]]="","",VLOOKUP(A2915,COPOMs!B:E,4)+prêmio_de_risco)</f>
        <v/>
      </c>
      <c r="F2915" s="3" t="str">
        <f>IF(Table1[[#This Row],[Tesouro Selic: Cenário 1]]="","",(E2915+1)^(1/252))</f>
        <v/>
      </c>
      <c r="G2915" s="2" t="str">
        <f>IF(Table1[[#This Row],[Column4]]="","",(1+G2914)*(F2915)-1)</f>
        <v/>
      </c>
      <c r="H2915" s="1" t="str">
        <f>IF(Table1[[#This Row],[Column1]]="","",VLOOKUP(A2915,COPOMs!B:H,7)+prêmio_de_risco)</f>
        <v/>
      </c>
      <c r="I2915" s="3" t="str">
        <f>IF(Table1[[#This Row],[Tesouro Selic: Cenário 2]]="","",(H2915+1)^(1/252))</f>
        <v/>
      </c>
      <c r="J2915" s="2" t="str">
        <f>IF(Table1[[#This Row],[Column6]]="","",(1+J2914)*(I2915)-1)</f>
        <v/>
      </c>
      <c r="K2915" s="1" t="str">
        <f>IF(Table1[[#This Row],[Column1]]="","",VLOOKUP(A2915,COPOMs!B:K,10)+prêmio_de_risco)</f>
        <v/>
      </c>
      <c r="L2915" s="3" t="str">
        <f>IF(Table1[[#This Row],[Tesouro Selic: Cenário 3]]="","",(K2915+1)^(1/252))</f>
        <v/>
      </c>
      <c r="M2915" s="2" t="str">
        <f>IF(Table1[[#This Row],[Column8]]="","",(1+M2914)*(L2915)-1)</f>
        <v/>
      </c>
    </row>
    <row r="2916" spans="1:13" x14ac:dyDescent="0.25">
      <c r="A2916" s="15" t="str">
        <f t="shared" si="90"/>
        <v/>
      </c>
      <c r="B2916" s="25" t="str">
        <f t="shared" si="91"/>
        <v/>
      </c>
      <c r="C2916" s="3" t="str">
        <f>IF(Table1[[#This Row],[Tesouro Prefixado]]="","",(B2916+1)^(1/252))</f>
        <v/>
      </c>
      <c r="D2916" s="2" t="str">
        <f>IF(Table1[[#This Row],[Column2]]="","",(1+D2915)*(C2916)-1)</f>
        <v/>
      </c>
      <c r="E2916" s="1" t="str">
        <f>IF(Table1[[#This Row],[Column1]]="","",VLOOKUP(A2916,COPOMs!B:E,4)+prêmio_de_risco)</f>
        <v/>
      </c>
      <c r="F2916" s="3" t="str">
        <f>IF(Table1[[#This Row],[Tesouro Selic: Cenário 1]]="","",(E2916+1)^(1/252))</f>
        <v/>
      </c>
      <c r="G2916" s="2" t="str">
        <f>IF(Table1[[#This Row],[Column4]]="","",(1+G2915)*(F2916)-1)</f>
        <v/>
      </c>
      <c r="H2916" s="1" t="str">
        <f>IF(Table1[[#This Row],[Column1]]="","",VLOOKUP(A2916,COPOMs!B:H,7)+prêmio_de_risco)</f>
        <v/>
      </c>
      <c r="I2916" s="3" t="str">
        <f>IF(Table1[[#This Row],[Tesouro Selic: Cenário 2]]="","",(H2916+1)^(1/252))</f>
        <v/>
      </c>
      <c r="J2916" s="2" t="str">
        <f>IF(Table1[[#This Row],[Column6]]="","",(1+J2915)*(I2916)-1)</f>
        <v/>
      </c>
      <c r="K2916" s="1" t="str">
        <f>IF(Table1[[#This Row],[Column1]]="","",VLOOKUP(A2916,COPOMs!B:K,10)+prêmio_de_risco)</f>
        <v/>
      </c>
      <c r="L2916" s="3" t="str">
        <f>IF(Table1[[#This Row],[Tesouro Selic: Cenário 3]]="","",(K2916+1)^(1/252))</f>
        <v/>
      </c>
      <c r="M2916" s="2" t="str">
        <f>IF(Table1[[#This Row],[Column8]]="","",(1+M2915)*(L2916)-1)</f>
        <v/>
      </c>
    </row>
    <row r="2917" spans="1:13" x14ac:dyDescent="0.25">
      <c r="A2917" s="15" t="str">
        <f t="shared" si="90"/>
        <v/>
      </c>
      <c r="B2917" s="25" t="str">
        <f t="shared" si="91"/>
        <v/>
      </c>
      <c r="C2917" s="3" t="str">
        <f>IF(Table1[[#This Row],[Tesouro Prefixado]]="","",(B2917+1)^(1/252))</f>
        <v/>
      </c>
      <c r="D2917" s="2" t="str">
        <f>IF(Table1[[#This Row],[Column2]]="","",(1+D2916)*(C2917)-1)</f>
        <v/>
      </c>
      <c r="E2917" s="1" t="str">
        <f>IF(Table1[[#This Row],[Column1]]="","",VLOOKUP(A2917,COPOMs!B:E,4)+prêmio_de_risco)</f>
        <v/>
      </c>
      <c r="F2917" s="3" t="str">
        <f>IF(Table1[[#This Row],[Tesouro Selic: Cenário 1]]="","",(E2917+1)^(1/252))</f>
        <v/>
      </c>
      <c r="G2917" s="2" t="str">
        <f>IF(Table1[[#This Row],[Column4]]="","",(1+G2916)*(F2917)-1)</f>
        <v/>
      </c>
      <c r="H2917" s="1" t="str">
        <f>IF(Table1[[#This Row],[Column1]]="","",VLOOKUP(A2917,COPOMs!B:H,7)+prêmio_de_risco)</f>
        <v/>
      </c>
      <c r="I2917" s="3" t="str">
        <f>IF(Table1[[#This Row],[Tesouro Selic: Cenário 2]]="","",(H2917+1)^(1/252))</f>
        <v/>
      </c>
      <c r="J2917" s="2" t="str">
        <f>IF(Table1[[#This Row],[Column6]]="","",(1+J2916)*(I2917)-1)</f>
        <v/>
      </c>
      <c r="K2917" s="1" t="str">
        <f>IF(Table1[[#This Row],[Column1]]="","",VLOOKUP(A2917,COPOMs!B:K,10)+prêmio_de_risco)</f>
        <v/>
      </c>
      <c r="L2917" s="3" t="str">
        <f>IF(Table1[[#This Row],[Tesouro Selic: Cenário 3]]="","",(K2917+1)^(1/252))</f>
        <v/>
      </c>
      <c r="M2917" s="2" t="str">
        <f>IF(Table1[[#This Row],[Column8]]="","",(1+M2916)*(L2917)-1)</f>
        <v/>
      </c>
    </row>
    <row r="2918" spans="1:13" x14ac:dyDescent="0.25">
      <c r="A2918" s="15" t="str">
        <f t="shared" si="90"/>
        <v/>
      </c>
      <c r="B2918" s="25" t="str">
        <f t="shared" si="91"/>
        <v/>
      </c>
      <c r="C2918" s="3" t="str">
        <f>IF(Table1[[#This Row],[Tesouro Prefixado]]="","",(B2918+1)^(1/252))</f>
        <v/>
      </c>
      <c r="D2918" s="2" t="str">
        <f>IF(Table1[[#This Row],[Column2]]="","",(1+D2917)*(C2918)-1)</f>
        <v/>
      </c>
      <c r="E2918" s="1" t="str">
        <f>IF(Table1[[#This Row],[Column1]]="","",VLOOKUP(A2918,COPOMs!B:E,4)+prêmio_de_risco)</f>
        <v/>
      </c>
      <c r="F2918" s="3" t="str">
        <f>IF(Table1[[#This Row],[Tesouro Selic: Cenário 1]]="","",(E2918+1)^(1/252))</f>
        <v/>
      </c>
      <c r="G2918" s="2" t="str">
        <f>IF(Table1[[#This Row],[Column4]]="","",(1+G2917)*(F2918)-1)</f>
        <v/>
      </c>
      <c r="H2918" s="1" t="str">
        <f>IF(Table1[[#This Row],[Column1]]="","",VLOOKUP(A2918,COPOMs!B:H,7)+prêmio_de_risco)</f>
        <v/>
      </c>
      <c r="I2918" s="3" t="str">
        <f>IF(Table1[[#This Row],[Tesouro Selic: Cenário 2]]="","",(H2918+1)^(1/252))</f>
        <v/>
      </c>
      <c r="J2918" s="2" t="str">
        <f>IF(Table1[[#This Row],[Column6]]="","",(1+J2917)*(I2918)-1)</f>
        <v/>
      </c>
      <c r="K2918" s="1" t="str">
        <f>IF(Table1[[#This Row],[Column1]]="","",VLOOKUP(A2918,COPOMs!B:K,10)+prêmio_de_risco)</f>
        <v/>
      </c>
      <c r="L2918" s="3" t="str">
        <f>IF(Table1[[#This Row],[Tesouro Selic: Cenário 3]]="","",(K2918+1)^(1/252))</f>
        <v/>
      </c>
      <c r="M2918" s="2" t="str">
        <f>IF(Table1[[#This Row],[Column8]]="","",(1+M2917)*(L2918)-1)</f>
        <v/>
      </c>
    </row>
    <row r="2919" spans="1:13" x14ac:dyDescent="0.25">
      <c r="A2919" s="15" t="str">
        <f t="shared" si="90"/>
        <v/>
      </c>
      <c r="B2919" s="25" t="str">
        <f t="shared" si="91"/>
        <v/>
      </c>
      <c r="C2919" s="3" t="str">
        <f>IF(Table1[[#This Row],[Tesouro Prefixado]]="","",(B2919+1)^(1/252))</f>
        <v/>
      </c>
      <c r="D2919" s="2" t="str">
        <f>IF(Table1[[#This Row],[Column2]]="","",(1+D2918)*(C2919)-1)</f>
        <v/>
      </c>
      <c r="E2919" s="1" t="str">
        <f>IF(Table1[[#This Row],[Column1]]="","",VLOOKUP(A2919,COPOMs!B:E,4)+prêmio_de_risco)</f>
        <v/>
      </c>
      <c r="F2919" s="3" t="str">
        <f>IF(Table1[[#This Row],[Tesouro Selic: Cenário 1]]="","",(E2919+1)^(1/252))</f>
        <v/>
      </c>
      <c r="G2919" s="2" t="str">
        <f>IF(Table1[[#This Row],[Column4]]="","",(1+G2918)*(F2919)-1)</f>
        <v/>
      </c>
      <c r="H2919" s="1" t="str">
        <f>IF(Table1[[#This Row],[Column1]]="","",VLOOKUP(A2919,COPOMs!B:H,7)+prêmio_de_risco)</f>
        <v/>
      </c>
      <c r="I2919" s="3" t="str">
        <f>IF(Table1[[#This Row],[Tesouro Selic: Cenário 2]]="","",(H2919+1)^(1/252))</f>
        <v/>
      </c>
      <c r="J2919" s="2" t="str">
        <f>IF(Table1[[#This Row],[Column6]]="","",(1+J2918)*(I2919)-1)</f>
        <v/>
      </c>
      <c r="K2919" s="1" t="str">
        <f>IF(Table1[[#This Row],[Column1]]="","",VLOOKUP(A2919,COPOMs!B:K,10)+prêmio_de_risco)</f>
        <v/>
      </c>
      <c r="L2919" s="3" t="str">
        <f>IF(Table1[[#This Row],[Tesouro Selic: Cenário 3]]="","",(K2919+1)^(1/252))</f>
        <v/>
      </c>
      <c r="M2919" s="2" t="str">
        <f>IF(Table1[[#This Row],[Column8]]="","",(1+M2918)*(L2919)-1)</f>
        <v/>
      </c>
    </row>
    <row r="2920" spans="1:13" x14ac:dyDescent="0.25">
      <c r="A2920" s="15" t="str">
        <f t="shared" si="90"/>
        <v/>
      </c>
      <c r="B2920" s="25" t="str">
        <f t="shared" si="91"/>
        <v/>
      </c>
      <c r="C2920" s="3" t="str">
        <f>IF(Table1[[#This Row],[Tesouro Prefixado]]="","",(B2920+1)^(1/252))</f>
        <v/>
      </c>
      <c r="D2920" s="2" t="str">
        <f>IF(Table1[[#This Row],[Column2]]="","",(1+D2919)*(C2920)-1)</f>
        <v/>
      </c>
      <c r="E2920" s="1" t="str">
        <f>IF(Table1[[#This Row],[Column1]]="","",VLOOKUP(A2920,COPOMs!B:E,4)+prêmio_de_risco)</f>
        <v/>
      </c>
      <c r="F2920" s="3" t="str">
        <f>IF(Table1[[#This Row],[Tesouro Selic: Cenário 1]]="","",(E2920+1)^(1/252))</f>
        <v/>
      </c>
      <c r="G2920" s="2" t="str">
        <f>IF(Table1[[#This Row],[Column4]]="","",(1+G2919)*(F2920)-1)</f>
        <v/>
      </c>
      <c r="H2920" s="1" t="str">
        <f>IF(Table1[[#This Row],[Column1]]="","",VLOOKUP(A2920,COPOMs!B:H,7)+prêmio_de_risco)</f>
        <v/>
      </c>
      <c r="I2920" s="3" t="str">
        <f>IF(Table1[[#This Row],[Tesouro Selic: Cenário 2]]="","",(H2920+1)^(1/252))</f>
        <v/>
      </c>
      <c r="J2920" s="2" t="str">
        <f>IF(Table1[[#This Row],[Column6]]="","",(1+J2919)*(I2920)-1)</f>
        <v/>
      </c>
      <c r="K2920" s="1" t="str">
        <f>IF(Table1[[#This Row],[Column1]]="","",VLOOKUP(A2920,COPOMs!B:K,10)+prêmio_de_risco)</f>
        <v/>
      </c>
      <c r="L2920" s="3" t="str">
        <f>IF(Table1[[#This Row],[Tesouro Selic: Cenário 3]]="","",(K2920+1)^(1/252))</f>
        <v/>
      </c>
      <c r="M2920" s="2" t="str">
        <f>IF(Table1[[#This Row],[Column8]]="","",(1+M2919)*(L2920)-1)</f>
        <v/>
      </c>
    </row>
    <row r="2921" spans="1:13" x14ac:dyDescent="0.25">
      <c r="A2921" s="15" t="str">
        <f t="shared" si="90"/>
        <v/>
      </c>
      <c r="B2921" s="25" t="str">
        <f t="shared" si="91"/>
        <v/>
      </c>
      <c r="C2921" s="3" t="str">
        <f>IF(Table1[[#This Row],[Tesouro Prefixado]]="","",(B2921+1)^(1/252))</f>
        <v/>
      </c>
      <c r="D2921" s="2" t="str">
        <f>IF(Table1[[#This Row],[Column2]]="","",(1+D2920)*(C2921)-1)</f>
        <v/>
      </c>
      <c r="E2921" s="1" t="str">
        <f>IF(Table1[[#This Row],[Column1]]="","",VLOOKUP(A2921,COPOMs!B:E,4)+prêmio_de_risco)</f>
        <v/>
      </c>
      <c r="F2921" s="3" t="str">
        <f>IF(Table1[[#This Row],[Tesouro Selic: Cenário 1]]="","",(E2921+1)^(1/252))</f>
        <v/>
      </c>
      <c r="G2921" s="2" t="str">
        <f>IF(Table1[[#This Row],[Column4]]="","",(1+G2920)*(F2921)-1)</f>
        <v/>
      </c>
      <c r="H2921" s="1" t="str">
        <f>IF(Table1[[#This Row],[Column1]]="","",VLOOKUP(A2921,COPOMs!B:H,7)+prêmio_de_risco)</f>
        <v/>
      </c>
      <c r="I2921" s="3" t="str">
        <f>IF(Table1[[#This Row],[Tesouro Selic: Cenário 2]]="","",(H2921+1)^(1/252))</f>
        <v/>
      </c>
      <c r="J2921" s="2" t="str">
        <f>IF(Table1[[#This Row],[Column6]]="","",(1+J2920)*(I2921)-1)</f>
        <v/>
      </c>
      <c r="K2921" s="1" t="str">
        <f>IF(Table1[[#This Row],[Column1]]="","",VLOOKUP(A2921,COPOMs!B:K,10)+prêmio_de_risco)</f>
        <v/>
      </c>
      <c r="L2921" s="3" t="str">
        <f>IF(Table1[[#This Row],[Tesouro Selic: Cenário 3]]="","",(K2921+1)^(1/252))</f>
        <v/>
      </c>
      <c r="M2921" s="2" t="str">
        <f>IF(Table1[[#This Row],[Column8]]="","",(1+M2920)*(L2921)-1)</f>
        <v/>
      </c>
    </row>
    <row r="2922" spans="1:13" x14ac:dyDescent="0.25">
      <c r="A2922" s="15" t="str">
        <f t="shared" si="90"/>
        <v/>
      </c>
      <c r="B2922" s="25" t="str">
        <f t="shared" si="91"/>
        <v/>
      </c>
      <c r="C2922" s="3" t="str">
        <f>IF(Table1[[#This Row],[Tesouro Prefixado]]="","",(B2922+1)^(1/252))</f>
        <v/>
      </c>
      <c r="D2922" s="2" t="str">
        <f>IF(Table1[[#This Row],[Column2]]="","",(1+D2921)*(C2922)-1)</f>
        <v/>
      </c>
      <c r="E2922" s="1" t="str">
        <f>IF(Table1[[#This Row],[Column1]]="","",VLOOKUP(A2922,COPOMs!B:E,4)+prêmio_de_risco)</f>
        <v/>
      </c>
      <c r="F2922" s="3" t="str">
        <f>IF(Table1[[#This Row],[Tesouro Selic: Cenário 1]]="","",(E2922+1)^(1/252))</f>
        <v/>
      </c>
      <c r="G2922" s="2" t="str">
        <f>IF(Table1[[#This Row],[Column4]]="","",(1+G2921)*(F2922)-1)</f>
        <v/>
      </c>
      <c r="H2922" s="1" t="str">
        <f>IF(Table1[[#This Row],[Column1]]="","",VLOOKUP(A2922,COPOMs!B:H,7)+prêmio_de_risco)</f>
        <v/>
      </c>
      <c r="I2922" s="3" t="str">
        <f>IF(Table1[[#This Row],[Tesouro Selic: Cenário 2]]="","",(H2922+1)^(1/252))</f>
        <v/>
      </c>
      <c r="J2922" s="2" t="str">
        <f>IF(Table1[[#This Row],[Column6]]="","",(1+J2921)*(I2922)-1)</f>
        <v/>
      </c>
      <c r="K2922" s="1" t="str">
        <f>IF(Table1[[#This Row],[Column1]]="","",VLOOKUP(A2922,COPOMs!B:K,10)+prêmio_de_risco)</f>
        <v/>
      </c>
      <c r="L2922" s="3" t="str">
        <f>IF(Table1[[#This Row],[Tesouro Selic: Cenário 3]]="","",(K2922+1)^(1/252))</f>
        <v/>
      </c>
      <c r="M2922" s="2" t="str">
        <f>IF(Table1[[#This Row],[Column8]]="","",(1+M2921)*(L2922)-1)</f>
        <v/>
      </c>
    </row>
    <row r="2923" spans="1:13" x14ac:dyDescent="0.25">
      <c r="A2923" s="15" t="str">
        <f t="shared" si="90"/>
        <v/>
      </c>
      <c r="B2923" s="25" t="str">
        <f t="shared" si="91"/>
        <v/>
      </c>
      <c r="C2923" s="3" t="str">
        <f>IF(Table1[[#This Row],[Tesouro Prefixado]]="","",(B2923+1)^(1/252))</f>
        <v/>
      </c>
      <c r="D2923" s="2" t="str">
        <f>IF(Table1[[#This Row],[Column2]]="","",(1+D2922)*(C2923)-1)</f>
        <v/>
      </c>
      <c r="E2923" s="1" t="str">
        <f>IF(Table1[[#This Row],[Column1]]="","",VLOOKUP(A2923,COPOMs!B:E,4)+prêmio_de_risco)</f>
        <v/>
      </c>
      <c r="F2923" s="3" t="str">
        <f>IF(Table1[[#This Row],[Tesouro Selic: Cenário 1]]="","",(E2923+1)^(1/252))</f>
        <v/>
      </c>
      <c r="G2923" s="2" t="str">
        <f>IF(Table1[[#This Row],[Column4]]="","",(1+G2922)*(F2923)-1)</f>
        <v/>
      </c>
      <c r="H2923" s="1" t="str">
        <f>IF(Table1[[#This Row],[Column1]]="","",VLOOKUP(A2923,COPOMs!B:H,7)+prêmio_de_risco)</f>
        <v/>
      </c>
      <c r="I2923" s="3" t="str">
        <f>IF(Table1[[#This Row],[Tesouro Selic: Cenário 2]]="","",(H2923+1)^(1/252))</f>
        <v/>
      </c>
      <c r="J2923" s="2" t="str">
        <f>IF(Table1[[#This Row],[Column6]]="","",(1+J2922)*(I2923)-1)</f>
        <v/>
      </c>
      <c r="K2923" s="1" t="str">
        <f>IF(Table1[[#This Row],[Column1]]="","",VLOOKUP(A2923,COPOMs!B:K,10)+prêmio_de_risco)</f>
        <v/>
      </c>
      <c r="L2923" s="3" t="str">
        <f>IF(Table1[[#This Row],[Tesouro Selic: Cenário 3]]="","",(K2923+1)^(1/252))</f>
        <v/>
      </c>
      <c r="M2923" s="2" t="str">
        <f>IF(Table1[[#This Row],[Column8]]="","",(1+M2922)*(L2923)-1)</f>
        <v/>
      </c>
    </row>
    <row r="2924" spans="1:13" x14ac:dyDescent="0.25">
      <c r="A2924" s="15" t="str">
        <f t="shared" si="90"/>
        <v/>
      </c>
      <c r="B2924" s="25" t="str">
        <f t="shared" si="91"/>
        <v/>
      </c>
      <c r="C2924" s="3" t="str">
        <f>IF(Table1[[#This Row],[Tesouro Prefixado]]="","",(B2924+1)^(1/252))</f>
        <v/>
      </c>
      <c r="D2924" s="2" t="str">
        <f>IF(Table1[[#This Row],[Column2]]="","",(1+D2923)*(C2924)-1)</f>
        <v/>
      </c>
      <c r="E2924" s="1" t="str">
        <f>IF(Table1[[#This Row],[Column1]]="","",VLOOKUP(A2924,COPOMs!B:E,4)+prêmio_de_risco)</f>
        <v/>
      </c>
      <c r="F2924" s="3" t="str">
        <f>IF(Table1[[#This Row],[Tesouro Selic: Cenário 1]]="","",(E2924+1)^(1/252))</f>
        <v/>
      </c>
      <c r="G2924" s="2" t="str">
        <f>IF(Table1[[#This Row],[Column4]]="","",(1+G2923)*(F2924)-1)</f>
        <v/>
      </c>
      <c r="H2924" s="1" t="str">
        <f>IF(Table1[[#This Row],[Column1]]="","",VLOOKUP(A2924,COPOMs!B:H,7)+prêmio_de_risco)</f>
        <v/>
      </c>
      <c r="I2924" s="3" t="str">
        <f>IF(Table1[[#This Row],[Tesouro Selic: Cenário 2]]="","",(H2924+1)^(1/252))</f>
        <v/>
      </c>
      <c r="J2924" s="2" t="str">
        <f>IF(Table1[[#This Row],[Column6]]="","",(1+J2923)*(I2924)-1)</f>
        <v/>
      </c>
      <c r="K2924" s="1" t="str">
        <f>IF(Table1[[#This Row],[Column1]]="","",VLOOKUP(A2924,COPOMs!B:K,10)+prêmio_de_risco)</f>
        <v/>
      </c>
      <c r="L2924" s="3" t="str">
        <f>IF(Table1[[#This Row],[Tesouro Selic: Cenário 3]]="","",(K2924+1)^(1/252))</f>
        <v/>
      </c>
      <c r="M2924" s="2" t="str">
        <f>IF(Table1[[#This Row],[Column8]]="","",(1+M2923)*(L2924)-1)</f>
        <v/>
      </c>
    </row>
    <row r="2925" spans="1:13" x14ac:dyDescent="0.25">
      <c r="A2925" s="15" t="str">
        <f t="shared" si="90"/>
        <v/>
      </c>
      <c r="B2925" s="25" t="str">
        <f t="shared" si="91"/>
        <v/>
      </c>
      <c r="C2925" s="3" t="str">
        <f>IF(Table1[[#This Row],[Tesouro Prefixado]]="","",(B2925+1)^(1/252))</f>
        <v/>
      </c>
      <c r="D2925" s="2" t="str">
        <f>IF(Table1[[#This Row],[Column2]]="","",(1+D2924)*(C2925)-1)</f>
        <v/>
      </c>
      <c r="E2925" s="1" t="str">
        <f>IF(Table1[[#This Row],[Column1]]="","",VLOOKUP(A2925,COPOMs!B:E,4)+prêmio_de_risco)</f>
        <v/>
      </c>
      <c r="F2925" s="3" t="str">
        <f>IF(Table1[[#This Row],[Tesouro Selic: Cenário 1]]="","",(E2925+1)^(1/252))</f>
        <v/>
      </c>
      <c r="G2925" s="2" t="str">
        <f>IF(Table1[[#This Row],[Column4]]="","",(1+G2924)*(F2925)-1)</f>
        <v/>
      </c>
      <c r="H2925" s="1" t="str">
        <f>IF(Table1[[#This Row],[Column1]]="","",VLOOKUP(A2925,COPOMs!B:H,7)+prêmio_de_risco)</f>
        <v/>
      </c>
      <c r="I2925" s="3" t="str">
        <f>IF(Table1[[#This Row],[Tesouro Selic: Cenário 2]]="","",(H2925+1)^(1/252))</f>
        <v/>
      </c>
      <c r="J2925" s="2" t="str">
        <f>IF(Table1[[#This Row],[Column6]]="","",(1+J2924)*(I2925)-1)</f>
        <v/>
      </c>
      <c r="K2925" s="1" t="str">
        <f>IF(Table1[[#This Row],[Column1]]="","",VLOOKUP(A2925,COPOMs!B:K,10)+prêmio_de_risco)</f>
        <v/>
      </c>
      <c r="L2925" s="3" t="str">
        <f>IF(Table1[[#This Row],[Tesouro Selic: Cenário 3]]="","",(K2925+1)^(1/252))</f>
        <v/>
      </c>
      <c r="M2925" s="2" t="str">
        <f>IF(Table1[[#This Row],[Column8]]="","",(1+M2924)*(L2925)-1)</f>
        <v/>
      </c>
    </row>
    <row r="2926" spans="1:13" x14ac:dyDescent="0.25">
      <c r="A2926" s="15" t="str">
        <f t="shared" si="90"/>
        <v/>
      </c>
      <c r="B2926" s="25" t="str">
        <f t="shared" si="91"/>
        <v/>
      </c>
      <c r="C2926" s="3" t="str">
        <f>IF(Table1[[#This Row],[Tesouro Prefixado]]="","",(B2926+1)^(1/252))</f>
        <v/>
      </c>
      <c r="D2926" s="2" t="str">
        <f>IF(Table1[[#This Row],[Column2]]="","",(1+D2925)*(C2926)-1)</f>
        <v/>
      </c>
      <c r="E2926" s="1" t="str">
        <f>IF(Table1[[#This Row],[Column1]]="","",VLOOKUP(A2926,COPOMs!B:E,4)+prêmio_de_risco)</f>
        <v/>
      </c>
      <c r="F2926" s="3" t="str">
        <f>IF(Table1[[#This Row],[Tesouro Selic: Cenário 1]]="","",(E2926+1)^(1/252))</f>
        <v/>
      </c>
      <c r="G2926" s="2" t="str">
        <f>IF(Table1[[#This Row],[Column4]]="","",(1+G2925)*(F2926)-1)</f>
        <v/>
      </c>
      <c r="H2926" s="1" t="str">
        <f>IF(Table1[[#This Row],[Column1]]="","",VLOOKUP(A2926,COPOMs!B:H,7)+prêmio_de_risco)</f>
        <v/>
      </c>
      <c r="I2926" s="3" t="str">
        <f>IF(Table1[[#This Row],[Tesouro Selic: Cenário 2]]="","",(H2926+1)^(1/252))</f>
        <v/>
      </c>
      <c r="J2926" s="2" t="str">
        <f>IF(Table1[[#This Row],[Column6]]="","",(1+J2925)*(I2926)-1)</f>
        <v/>
      </c>
      <c r="K2926" s="1" t="str">
        <f>IF(Table1[[#This Row],[Column1]]="","",VLOOKUP(A2926,COPOMs!B:K,10)+prêmio_de_risco)</f>
        <v/>
      </c>
      <c r="L2926" s="3" t="str">
        <f>IF(Table1[[#This Row],[Tesouro Selic: Cenário 3]]="","",(K2926+1)^(1/252))</f>
        <v/>
      </c>
      <c r="M2926" s="2" t="str">
        <f>IF(Table1[[#This Row],[Column8]]="","",(1+M2925)*(L2926)-1)</f>
        <v/>
      </c>
    </row>
    <row r="2927" spans="1:13" x14ac:dyDescent="0.25">
      <c r="A2927" s="15" t="str">
        <f t="shared" si="90"/>
        <v/>
      </c>
      <c r="B2927" s="25" t="str">
        <f t="shared" si="91"/>
        <v/>
      </c>
      <c r="C2927" s="3" t="str">
        <f>IF(Table1[[#This Row],[Tesouro Prefixado]]="","",(B2927+1)^(1/252))</f>
        <v/>
      </c>
      <c r="D2927" s="2" t="str">
        <f>IF(Table1[[#This Row],[Column2]]="","",(1+D2926)*(C2927)-1)</f>
        <v/>
      </c>
      <c r="E2927" s="1" t="str">
        <f>IF(Table1[[#This Row],[Column1]]="","",VLOOKUP(A2927,COPOMs!B:E,4)+prêmio_de_risco)</f>
        <v/>
      </c>
      <c r="F2927" s="3" t="str">
        <f>IF(Table1[[#This Row],[Tesouro Selic: Cenário 1]]="","",(E2927+1)^(1/252))</f>
        <v/>
      </c>
      <c r="G2927" s="2" t="str">
        <f>IF(Table1[[#This Row],[Column4]]="","",(1+G2926)*(F2927)-1)</f>
        <v/>
      </c>
      <c r="H2927" s="1" t="str">
        <f>IF(Table1[[#This Row],[Column1]]="","",VLOOKUP(A2927,COPOMs!B:H,7)+prêmio_de_risco)</f>
        <v/>
      </c>
      <c r="I2927" s="3" t="str">
        <f>IF(Table1[[#This Row],[Tesouro Selic: Cenário 2]]="","",(H2927+1)^(1/252))</f>
        <v/>
      </c>
      <c r="J2927" s="2" t="str">
        <f>IF(Table1[[#This Row],[Column6]]="","",(1+J2926)*(I2927)-1)</f>
        <v/>
      </c>
      <c r="K2927" s="1" t="str">
        <f>IF(Table1[[#This Row],[Column1]]="","",VLOOKUP(A2927,COPOMs!B:K,10)+prêmio_de_risco)</f>
        <v/>
      </c>
      <c r="L2927" s="3" t="str">
        <f>IF(Table1[[#This Row],[Tesouro Selic: Cenário 3]]="","",(K2927+1)^(1/252))</f>
        <v/>
      </c>
      <c r="M2927" s="2" t="str">
        <f>IF(Table1[[#This Row],[Column8]]="","",(1+M2926)*(L2927)-1)</f>
        <v/>
      </c>
    </row>
    <row r="2928" spans="1:13" x14ac:dyDescent="0.25">
      <c r="A2928" s="15" t="str">
        <f t="shared" si="90"/>
        <v/>
      </c>
      <c r="B2928" s="25" t="str">
        <f t="shared" si="91"/>
        <v/>
      </c>
      <c r="C2928" s="3" t="str">
        <f>IF(Table1[[#This Row],[Tesouro Prefixado]]="","",(B2928+1)^(1/252))</f>
        <v/>
      </c>
      <c r="D2928" s="2" t="str">
        <f>IF(Table1[[#This Row],[Column2]]="","",(1+D2927)*(C2928)-1)</f>
        <v/>
      </c>
      <c r="E2928" s="1" t="str">
        <f>IF(Table1[[#This Row],[Column1]]="","",VLOOKUP(A2928,COPOMs!B:E,4)+prêmio_de_risco)</f>
        <v/>
      </c>
      <c r="F2928" s="3" t="str">
        <f>IF(Table1[[#This Row],[Tesouro Selic: Cenário 1]]="","",(E2928+1)^(1/252))</f>
        <v/>
      </c>
      <c r="G2928" s="2" t="str">
        <f>IF(Table1[[#This Row],[Column4]]="","",(1+G2927)*(F2928)-1)</f>
        <v/>
      </c>
      <c r="H2928" s="1" t="str">
        <f>IF(Table1[[#This Row],[Column1]]="","",VLOOKUP(A2928,COPOMs!B:H,7)+prêmio_de_risco)</f>
        <v/>
      </c>
      <c r="I2928" s="3" t="str">
        <f>IF(Table1[[#This Row],[Tesouro Selic: Cenário 2]]="","",(H2928+1)^(1/252))</f>
        <v/>
      </c>
      <c r="J2928" s="2" t="str">
        <f>IF(Table1[[#This Row],[Column6]]="","",(1+J2927)*(I2928)-1)</f>
        <v/>
      </c>
      <c r="K2928" s="1" t="str">
        <f>IF(Table1[[#This Row],[Column1]]="","",VLOOKUP(A2928,COPOMs!B:K,10)+prêmio_de_risco)</f>
        <v/>
      </c>
      <c r="L2928" s="3" t="str">
        <f>IF(Table1[[#This Row],[Tesouro Selic: Cenário 3]]="","",(K2928+1)^(1/252))</f>
        <v/>
      </c>
      <c r="M2928" s="2" t="str">
        <f>IF(Table1[[#This Row],[Column8]]="","",(1+M2927)*(L2928)-1)</f>
        <v/>
      </c>
    </row>
    <row r="2929" spans="1:13" x14ac:dyDescent="0.25">
      <c r="A2929" s="15" t="str">
        <f t="shared" si="90"/>
        <v/>
      </c>
      <c r="B2929" s="25" t="str">
        <f t="shared" si="91"/>
        <v/>
      </c>
      <c r="C2929" s="3" t="str">
        <f>IF(Table1[[#This Row],[Tesouro Prefixado]]="","",(B2929+1)^(1/252))</f>
        <v/>
      </c>
      <c r="D2929" s="2" t="str">
        <f>IF(Table1[[#This Row],[Column2]]="","",(1+D2928)*(C2929)-1)</f>
        <v/>
      </c>
      <c r="E2929" s="1" t="str">
        <f>IF(Table1[[#This Row],[Column1]]="","",VLOOKUP(A2929,COPOMs!B:E,4)+prêmio_de_risco)</f>
        <v/>
      </c>
      <c r="F2929" s="3" t="str">
        <f>IF(Table1[[#This Row],[Tesouro Selic: Cenário 1]]="","",(E2929+1)^(1/252))</f>
        <v/>
      </c>
      <c r="G2929" s="2" t="str">
        <f>IF(Table1[[#This Row],[Column4]]="","",(1+G2928)*(F2929)-1)</f>
        <v/>
      </c>
      <c r="H2929" s="1" t="str">
        <f>IF(Table1[[#This Row],[Column1]]="","",VLOOKUP(A2929,COPOMs!B:H,7)+prêmio_de_risco)</f>
        <v/>
      </c>
      <c r="I2929" s="3" t="str">
        <f>IF(Table1[[#This Row],[Tesouro Selic: Cenário 2]]="","",(H2929+1)^(1/252))</f>
        <v/>
      </c>
      <c r="J2929" s="2" t="str">
        <f>IF(Table1[[#This Row],[Column6]]="","",(1+J2928)*(I2929)-1)</f>
        <v/>
      </c>
      <c r="K2929" s="1" t="str">
        <f>IF(Table1[[#This Row],[Column1]]="","",VLOOKUP(A2929,COPOMs!B:K,10)+prêmio_de_risco)</f>
        <v/>
      </c>
      <c r="L2929" s="3" t="str">
        <f>IF(Table1[[#This Row],[Tesouro Selic: Cenário 3]]="","",(K2929+1)^(1/252))</f>
        <v/>
      </c>
      <c r="M2929" s="2" t="str">
        <f>IF(Table1[[#This Row],[Column8]]="","",(1+M2928)*(L2929)-1)</f>
        <v/>
      </c>
    </row>
    <row r="2930" spans="1:13" x14ac:dyDescent="0.25">
      <c r="A2930" s="15" t="str">
        <f t="shared" si="90"/>
        <v/>
      </c>
      <c r="B2930" s="25" t="str">
        <f t="shared" si="91"/>
        <v/>
      </c>
      <c r="C2930" s="3" t="str">
        <f>IF(Table1[[#This Row],[Tesouro Prefixado]]="","",(B2930+1)^(1/252))</f>
        <v/>
      </c>
      <c r="D2930" s="2" t="str">
        <f>IF(Table1[[#This Row],[Column2]]="","",(1+D2929)*(C2930)-1)</f>
        <v/>
      </c>
      <c r="E2930" s="1" t="str">
        <f>IF(Table1[[#This Row],[Column1]]="","",VLOOKUP(A2930,COPOMs!B:E,4)+prêmio_de_risco)</f>
        <v/>
      </c>
      <c r="F2930" s="3" t="str">
        <f>IF(Table1[[#This Row],[Tesouro Selic: Cenário 1]]="","",(E2930+1)^(1/252))</f>
        <v/>
      </c>
      <c r="G2930" s="2" t="str">
        <f>IF(Table1[[#This Row],[Column4]]="","",(1+G2929)*(F2930)-1)</f>
        <v/>
      </c>
      <c r="H2930" s="1" t="str">
        <f>IF(Table1[[#This Row],[Column1]]="","",VLOOKUP(A2930,COPOMs!B:H,7)+prêmio_de_risco)</f>
        <v/>
      </c>
      <c r="I2930" s="3" t="str">
        <f>IF(Table1[[#This Row],[Tesouro Selic: Cenário 2]]="","",(H2930+1)^(1/252))</f>
        <v/>
      </c>
      <c r="J2930" s="2" t="str">
        <f>IF(Table1[[#This Row],[Column6]]="","",(1+J2929)*(I2930)-1)</f>
        <v/>
      </c>
      <c r="K2930" s="1" t="str">
        <f>IF(Table1[[#This Row],[Column1]]="","",VLOOKUP(A2930,COPOMs!B:K,10)+prêmio_de_risco)</f>
        <v/>
      </c>
      <c r="L2930" s="3" t="str">
        <f>IF(Table1[[#This Row],[Tesouro Selic: Cenário 3]]="","",(K2930+1)^(1/252))</f>
        <v/>
      </c>
      <c r="M2930" s="2" t="str">
        <f>IF(Table1[[#This Row],[Column8]]="","",(1+M2929)*(L2930)-1)</f>
        <v/>
      </c>
    </row>
    <row r="2931" spans="1:13" x14ac:dyDescent="0.25">
      <c r="A2931" s="15" t="str">
        <f t="shared" si="90"/>
        <v/>
      </c>
      <c r="B2931" s="25" t="str">
        <f t="shared" si="91"/>
        <v/>
      </c>
      <c r="C2931" s="3" t="str">
        <f>IF(Table1[[#This Row],[Tesouro Prefixado]]="","",(B2931+1)^(1/252))</f>
        <v/>
      </c>
      <c r="D2931" s="2" t="str">
        <f>IF(Table1[[#This Row],[Column2]]="","",(1+D2930)*(C2931)-1)</f>
        <v/>
      </c>
      <c r="E2931" s="1" t="str">
        <f>IF(Table1[[#This Row],[Column1]]="","",VLOOKUP(A2931,COPOMs!B:E,4)+prêmio_de_risco)</f>
        <v/>
      </c>
      <c r="F2931" s="3" t="str">
        <f>IF(Table1[[#This Row],[Tesouro Selic: Cenário 1]]="","",(E2931+1)^(1/252))</f>
        <v/>
      </c>
      <c r="G2931" s="2" t="str">
        <f>IF(Table1[[#This Row],[Column4]]="","",(1+G2930)*(F2931)-1)</f>
        <v/>
      </c>
      <c r="H2931" s="1" t="str">
        <f>IF(Table1[[#This Row],[Column1]]="","",VLOOKUP(A2931,COPOMs!B:H,7)+prêmio_de_risco)</f>
        <v/>
      </c>
      <c r="I2931" s="3" t="str">
        <f>IF(Table1[[#This Row],[Tesouro Selic: Cenário 2]]="","",(H2931+1)^(1/252))</f>
        <v/>
      </c>
      <c r="J2931" s="2" t="str">
        <f>IF(Table1[[#This Row],[Column6]]="","",(1+J2930)*(I2931)-1)</f>
        <v/>
      </c>
      <c r="K2931" s="1" t="str">
        <f>IF(Table1[[#This Row],[Column1]]="","",VLOOKUP(A2931,COPOMs!B:K,10)+prêmio_de_risco)</f>
        <v/>
      </c>
      <c r="L2931" s="3" t="str">
        <f>IF(Table1[[#This Row],[Tesouro Selic: Cenário 3]]="","",(K2931+1)^(1/252))</f>
        <v/>
      </c>
      <c r="M2931" s="2" t="str">
        <f>IF(Table1[[#This Row],[Column8]]="","",(1+M2930)*(L2931)-1)</f>
        <v/>
      </c>
    </row>
    <row r="2932" spans="1:13" x14ac:dyDescent="0.25">
      <c r="A2932" s="15" t="str">
        <f t="shared" si="90"/>
        <v/>
      </c>
      <c r="B2932" s="25" t="str">
        <f t="shared" si="91"/>
        <v/>
      </c>
      <c r="C2932" s="3" t="str">
        <f>IF(Table1[[#This Row],[Tesouro Prefixado]]="","",(B2932+1)^(1/252))</f>
        <v/>
      </c>
      <c r="D2932" s="2" t="str">
        <f>IF(Table1[[#This Row],[Column2]]="","",(1+D2931)*(C2932)-1)</f>
        <v/>
      </c>
      <c r="E2932" s="1" t="str">
        <f>IF(Table1[[#This Row],[Column1]]="","",VLOOKUP(A2932,COPOMs!B:E,4)+prêmio_de_risco)</f>
        <v/>
      </c>
      <c r="F2932" s="3" t="str">
        <f>IF(Table1[[#This Row],[Tesouro Selic: Cenário 1]]="","",(E2932+1)^(1/252))</f>
        <v/>
      </c>
      <c r="G2932" s="2" t="str">
        <f>IF(Table1[[#This Row],[Column4]]="","",(1+G2931)*(F2932)-1)</f>
        <v/>
      </c>
      <c r="H2932" s="1" t="str">
        <f>IF(Table1[[#This Row],[Column1]]="","",VLOOKUP(A2932,COPOMs!B:H,7)+prêmio_de_risco)</f>
        <v/>
      </c>
      <c r="I2932" s="3" t="str">
        <f>IF(Table1[[#This Row],[Tesouro Selic: Cenário 2]]="","",(H2932+1)^(1/252))</f>
        <v/>
      </c>
      <c r="J2932" s="2" t="str">
        <f>IF(Table1[[#This Row],[Column6]]="","",(1+J2931)*(I2932)-1)</f>
        <v/>
      </c>
      <c r="K2932" s="1" t="str">
        <f>IF(Table1[[#This Row],[Column1]]="","",VLOOKUP(A2932,COPOMs!B:K,10)+prêmio_de_risco)</f>
        <v/>
      </c>
      <c r="L2932" s="3" t="str">
        <f>IF(Table1[[#This Row],[Tesouro Selic: Cenário 3]]="","",(K2932+1)^(1/252))</f>
        <v/>
      </c>
      <c r="M2932" s="2" t="str">
        <f>IF(Table1[[#This Row],[Column8]]="","",(1+M2931)*(L2932)-1)</f>
        <v/>
      </c>
    </row>
    <row r="2933" spans="1:13" x14ac:dyDescent="0.25">
      <c r="A2933" s="15" t="str">
        <f t="shared" si="90"/>
        <v/>
      </c>
      <c r="B2933" s="25" t="str">
        <f t="shared" si="91"/>
        <v/>
      </c>
      <c r="C2933" s="3" t="str">
        <f>IF(Table1[[#This Row],[Tesouro Prefixado]]="","",(B2933+1)^(1/252))</f>
        <v/>
      </c>
      <c r="D2933" s="2" t="str">
        <f>IF(Table1[[#This Row],[Column2]]="","",(1+D2932)*(C2933)-1)</f>
        <v/>
      </c>
      <c r="E2933" s="1" t="str">
        <f>IF(Table1[[#This Row],[Column1]]="","",VLOOKUP(A2933,COPOMs!B:E,4)+prêmio_de_risco)</f>
        <v/>
      </c>
      <c r="F2933" s="3" t="str">
        <f>IF(Table1[[#This Row],[Tesouro Selic: Cenário 1]]="","",(E2933+1)^(1/252))</f>
        <v/>
      </c>
      <c r="G2933" s="2" t="str">
        <f>IF(Table1[[#This Row],[Column4]]="","",(1+G2932)*(F2933)-1)</f>
        <v/>
      </c>
      <c r="H2933" s="1" t="str">
        <f>IF(Table1[[#This Row],[Column1]]="","",VLOOKUP(A2933,COPOMs!B:H,7)+prêmio_de_risco)</f>
        <v/>
      </c>
      <c r="I2933" s="3" t="str">
        <f>IF(Table1[[#This Row],[Tesouro Selic: Cenário 2]]="","",(H2933+1)^(1/252))</f>
        <v/>
      </c>
      <c r="J2933" s="2" t="str">
        <f>IF(Table1[[#This Row],[Column6]]="","",(1+J2932)*(I2933)-1)</f>
        <v/>
      </c>
      <c r="K2933" s="1" t="str">
        <f>IF(Table1[[#This Row],[Column1]]="","",VLOOKUP(A2933,COPOMs!B:K,10)+prêmio_de_risco)</f>
        <v/>
      </c>
      <c r="L2933" s="3" t="str">
        <f>IF(Table1[[#This Row],[Tesouro Selic: Cenário 3]]="","",(K2933+1)^(1/252))</f>
        <v/>
      </c>
      <c r="M2933" s="2" t="str">
        <f>IF(Table1[[#This Row],[Column8]]="","",(1+M2932)*(L2933)-1)</f>
        <v/>
      </c>
    </row>
    <row r="2934" spans="1:13" x14ac:dyDescent="0.25">
      <c r="A2934" s="15" t="str">
        <f t="shared" si="90"/>
        <v/>
      </c>
      <c r="B2934" s="25" t="str">
        <f t="shared" si="91"/>
        <v/>
      </c>
      <c r="C2934" s="3" t="str">
        <f>IF(Table1[[#This Row],[Tesouro Prefixado]]="","",(B2934+1)^(1/252))</f>
        <v/>
      </c>
      <c r="D2934" s="2" t="str">
        <f>IF(Table1[[#This Row],[Column2]]="","",(1+D2933)*(C2934)-1)</f>
        <v/>
      </c>
      <c r="E2934" s="1" t="str">
        <f>IF(Table1[[#This Row],[Column1]]="","",VLOOKUP(A2934,COPOMs!B:E,4)+prêmio_de_risco)</f>
        <v/>
      </c>
      <c r="F2934" s="3" t="str">
        <f>IF(Table1[[#This Row],[Tesouro Selic: Cenário 1]]="","",(E2934+1)^(1/252))</f>
        <v/>
      </c>
      <c r="G2934" s="2" t="str">
        <f>IF(Table1[[#This Row],[Column4]]="","",(1+G2933)*(F2934)-1)</f>
        <v/>
      </c>
      <c r="H2934" s="1" t="str">
        <f>IF(Table1[[#This Row],[Column1]]="","",VLOOKUP(A2934,COPOMs!B:H,7)+prêmio_de_risco)</f>
        <v/>
      </c>
      <c r="I2934" s="3" t="str">
        <f>IF(Table1[[#This Row],[Tesouro Selic: Cenário 2]]="","",(H2934+1)^(1/252))</f>
        <v/>
      </c>
      <c r="J2934" s="2" t="str">
        <f>IF(Table1[[#This Row],[Column6]]="","",(1+J2933)*(I2934)-1)</f>
        <v/>
      </c>
      <c r="K2934" s="1" t="str">
        <f>IF(Table1[[#This Row],[Column1]]="","",VLOOKUP(A2934,COPOMs!B:K,10)+prêmio_de_risco)</f>
        <v/>
      </c>
      <c r="L2934" s="3" t="str">
        <f>IF(Table1[[#This Row],[Tesouro Selic: Cenário 3]]="","",(K2934+1)^(1/252))</f>
        <v/>
      </c>
      <c r="M2934" s="2" t="str">
        <f>IF(Table1[[#This Row],[Column8]]="","",(1+M2933)*(L2934)-1)</f>
        <v/>
      </c>
    </row>
    <row r="2935" spans="1:13" x14ac:dyDescent="0.25">
      <c r="A2935" s="15" t="str">
        <f t="shared" si="90"/>
        <v/>
      </c>
      <c r="B2935" s="25" t="str">
        <f t="shared" si="91"/>
        <v/>
      </c>
      <c r="C2935" s="3" t="str">
        <f>IF(Table1[[#This Row],[Tesouro Prefixado]]="","",(B2935+1)^(1/252))</f>
        <v/>
      </c>
      <c r="D2935" s="2" t="str">
        <f>IF(Table1[[#This Row],[Column2]]="","",(1+D2934)*(C2935)-1)</f>
        <v/>
      </c>
      <c r="E2935" s="1" t="str">
        <f>IF(Table1[[#This Row],[Column1]]="","",VLOOKUP(A2935,COPOMs!B:E,4)+prêmio_de_risco)</f>
        <v/>
      </c>
      <c r="F2935" s="3" t="str">
        <f>IF(Table1[[#This Row],[Tesouro Selic: Cenário 1]]="","",(E2935+1)^(1/252))</f>
        <v/>
      </c>
      <c r="G2935" s="2" t="str">
        <f>IF(Table1[[#This Row],[Column4]]="","",(1+G2934)*(F2935)-1)</f>
        <v/>
      </c>
      <c r="H2935" s="1" t="str">
        <f>IF(Table1[[#This Row],[Column1]]="","",VLOOKUP(A2935,COPOMs!B:H,7)+prêmio_de_risco)</f>
        <v/>
      </c>
      <c r="I2935" s="3" t="str">
        <f>IF(Table1[[#This Row],[Tesouro Selic: Cenário 2]]="","",(H2935+1)^(1/252))</f>
        <v/>
      </c>
      <c r="J2935" s="2" t="str">
        <f>IF(Table1[[#This Row],[Column6]]="","",(1+J2934)*(I2935)-1)</f>
        <v/>
      </c>
      <c r="K2935" s="1" t="str">
        <f>IF(Table1[[#This Row],[Column1]]="","",VLOOKUP(A2935,COPOMs!B:K,10)+prêmio_de_risco)</f>
        <v/>
      </c>
      <c r="L2935" s="3" t="str">
        <f>IF(Table1[[#This Row],[Tesouro Selic: Cenário 3]]="","",(K2935+1)^(1/252))</f>
        <v/>
      </c>
      <c r="M2935" s="2" t="str">
        <f>IF(Table1[[#This Row],[Column8]]="","",(1+M2934)*(L2935)-1)</f>
        <v/>
      </c>
    </row>
    <row r="2936" spans="1:13" x14ac:dyDescent="0.25">
      <c r="A2936" s="15" t="str">
        <f t="shared" si="90"/>
        <v/>
      </c>
      <c r="B2936" s="25" t="str">
        <f t="shared" si="91"/>
        <v/>
      </c>
      <c r="C2936" s="3" t="str">
        <f>IF(Table1[[#This Row],[Tesouro Prefixado]]="","",(B2936+1)^(1/252))</f>
        <v/>
      </c>
      <c r="D2936" s="2" t="str">
        <f>IF(Table1[[#This Row],[Column2]]="","",(1+D2935)*(C2936)-1)</f>
        <v/>
      </c>
      <c r="E2936" s="1" t="str">
        <f>IF(Table1[[#This Row],[Column1]]="","",VLOOKUP(A2936,COPOMs!B:E,4)+prêmio_de_risco)</f>
        <v/>
      </c>
      <c r="F2936" s="3" t="str">
        <f>IF(Table1[[#This Row],[Tesouro Selic: Cenário 1]]="","",(E2936+1)^(1/252))</f>
        <v/>
      </c>
      <c r="G2936" s="2" t="str">
        <f>IF(Table1[[#This Row],[Column4]]="","",(1+G2935)*(F2936)-1)</f>
        <v/>
      </c>
      <c r="H2936" s="1" t="str">
        <f>IF(Table1[[#This Row],[Column1]]="","",VLOOKUP(A2936,COPOMs!B:H,7)+prêmio_de_risco)</f>
        <v/>
      </c>
      <c r="I2936" s="3" t="str">
        <f>IF(Table1[[#This Row],[Tesouro Selic: Cenário 2]]="","",(H2936+1)^(1/252))</f>
        <v/>
      </c>
      <c r="J2936" s="2" t="str">
        <f>IF(Table1[[#This Row],[Column6]]="","",(1+J2935)*(I2936)-1)</f>
        <v/>
      </c>
      <c r="K2936" s="1" t="str">
        <f>IF(Table1[[#This Row],[Column1]]="","",VLOOKUP(A2936,COPOMs!B:K,10)+prêmio_de_risco)</f>
        <v/>
      </c>
      <c r="L2936" s="3" t="str">
        <f>IF(Table1[[#This Row],[Tesouro Selic: Cenário 3]]="","",(K2936+1)^(1/252))</f>
        <v/>
      </c>
      <c r="M2936" s="2" t="str">
        <f>IF(Table1[[#This Row],[Column8]]="","",(1+M2935)*(L2936)-1)</f>
        <v/>
      </c>
    </row>
    <row r="2937" spans="1:13" x14ac:dyDescent="0.25">
      <c r="A2937" s="15" t="str">
        <f t="shared" si="90"/>
        <v/>
      </c>
      <c r="B2937" s="25" t="str">
        <f t="shared" si="91"/>
        <v/>
      </c>
      <c r="C2937" s="3" t="str">
        <f>IF(Table1[[#This Row],[Tesouro Prefixado]]="","",(B2937+1)^(1/252))</f>
        <v/>
      </c>
      <c r="D2937" s="2" t="str">
        <f>IF(Table1[[#This Row],[Column2]]="","",(1+D2936)*(C2937)-1)</f>
        <v/>
      </c>
      <c r="E2937" s="1" t="str">
        <f>IF(Table1[[#This Row],[Column1]]="","",VLOOKUP(A2937,COPOMs!B:E,4)+prêmio_de_risco)</f>
        <v/>
      </c>
      <c r="F2937" s="3" t="str">
        <f>IF(Table1[[#This Row],[Tesouro Selic: Cenário 1]]="","",(E2937+1)^(1/252))</f>
        <v/>
      </c>
      <c r="G2937" s="2" t="str">
        <f>IF(Table1[[#This Row],[Column4]]="","",(1+G2936)*(F2937)-1)</f>
        <v/>
      </c>
      <c r="H2937" s="1" t="str">
        <f>IF(Table1[[#This Row],[Column1]]="","",VLOOKUP(A2937,COPOMs!B:H,7)+prêmio_de_risco)</f>
        <v/>
      </c>
      <c r="I2937" s="3" t="str">
        <f>IF(Table1[[#This Row],[Tesouro Selic: Cenário 2]]="","",(H2937+1)^(1/252))</f>
        <v/>
      </c>
      <c r="J2937" s="2" t="str">
        <f>IF(Table1[[#This Row],[Column6]]="","",(1+J2936)*(I2937)-1)</f>
        <v/>
      </c>
      <c r="K2937" s="1" t="str">
        <f>IF(Table1[[#This Row],[Column1]]="","",VLOOKUP(A2937,COPOMs!B:K,10)+prêmio_de_risco)</f>
        <v/>
      </c>
      <c r="L2937" s="3" t="str">
        <f>IF(Table1[[#This Row],[Tesouro Selic: Cenário 3]]="","",(K2937+1)^(1/252))</f>
        <v/>
      </c>
      <c r="M2937" s="2" t="str">
        <f>IF(Table1[[#This Row],[Column8]]="","",(1+M2936)*(L2937)-1)</f>
        <v/>
      </c>
    </row>
    <row r="2938" spans="1:13" x14ac:dyDescent="0.25">
      <c r="A2938" s="15" t="str">
        <f t="shared" si="90"/>
        <v/>
      </c>
      <c r="B2938" s="25" t="str">
        <f t="shared" si="91"/>
        <v/>
      </c>
      <c r="C2938" s="3" t="str">
        <f>IF(Table1[[#This Row],[Tesouro Prefixado]]="","",(B2938+1)^(1/252))</f>
        <v/>
      </c>
      <c r="D2938" s="2" t="str">
        <f>IF(Table1[[#This Row],[Column2]]="","",(1+D2937)*(C2938)-1)</f>
        <v/>
      </c>
      <c r="E2938" s="1" t="str">
        <f>IF(Table1[[#This Row],[Column1]]="","",VLOOKUP(A2938,COPOMs!B:E,4)+prêmio_de_risco)</f>
        <v/>
      </c>
      <c r="F2938" s="3" t="str">
        <f>IF(Table1[[#This Row],[Tesouro Selic: Cenário 1]]="","",(E2938+1)^(1/252))</f>
        <v/>
      </c>
      <c r="G2938" s="2" t="str">
        <f>IF(Table1[[#This Row],[Column4]]="","",(1+G2937)*(F2938)-1)</f>
        <v/>
      </c>
      <c r="H2938" s="1" t="str">
        <f>IF(Table1[[#This Row],[Column1]]="","",VLOOKUP(A2938,COPOMs!B:H,7)+prêmio_de_risco)</f>
        <v/>
      </c>
      <c r="I2938" s="3" t="str">
        <f>IF(Table1[[#This Row],[Tesouro Selic: Cenário 2]]="","",(H2938+1)^(1/252))</f>
        <v/>
      </c>
      <c r="J2938" s="2" t="str">
        <f>IF(Table1[[#This Row],[Column6]]="","",(1+J2937)*(I2938)-1)</f>
        <v/>
      </c>
      <c r="K2938" s="1" t="str">
        <f>IF(Table1[[#This Row],[Column1]]="","",VLOOKUP(A2938,COPOMs!B:K,10)+prêmio_de_risco)</f>
        <v/>
      </c>
      <c r="L2938" s="3" t="str">
        <f>IF(Table1[[#This Row],[Tesouro Selic: Cenário 3]]="","",(K2938+1)^(1/252))</f>
        <v/>
      </c>
      <c r="M2938" s="2" t="str">
        <f>IF(Table1[[#This Row],[Column8]]="","",(1+M2937)*(L2938)-1)</f>
        <v/>
      </c>
    </row>
    <row r="2939" spans="1:13" x14ac:dyDescent="0.25">
      <c r="A2939" s="15" t="str">
        <f t="shared" si="90"/>
        <v/>
      </c>
      <c r="B2939" s="25" t="str">
        <f t="shared" si="91"/>
        <v/>
      </c>
      <c r="C2939" s="3" t="str">
        <f>IF(Table1[[#This Row],[Tesouro Prefixado]]="","",(B2939+1)^(1/252))</f>
        <v/>
      </c>
      <c r="D2939" s="2" t="str">
        <f>IF(Table1[[#This Row],[Column2]]="","",(1+D2938)*(C2939)-1)</f>
        <v/>
      </c>
      <c r="E2939" s="1" t="str">
        <f>IF(Table1[[#This Row],[Column1]]="","",VLOOKUP(A2939,COPOMs!B:E,4)+prêmio_de_risco)</f>
        <v/>
      </c>
      <c r="F2939" s="3" t="str">
        <f>IF(Table1[[#This Row],[Tesouro Selic: Cenário 1]]="","",(E2939+1)^(1/252))</f>
        <v/>
      </c>
      <c r="G2939" s="2" t="str">
        <f>IF(Table1[[#This Row],[Column4]]="","",(1+G2938)*(F2939)-1)</f>
        <v/>
      </c>
      <c r="H2939" s="1" t="str">
        <f>IF(Table1[[#This Row],[Column1]]="","",VLOOKUP(A2939,COPOMs!B:H,7)+prêmio_de_risco)</f>
        <v/>
      </c>
      <c r="I2939" s="3" t="str">
        <f>IF(Table1[[#This Row],[Tesouro Selic: Cenário 2]]="","",(H2939+1)^(1/252))</f>
        <v/>
      </c>
      <c r="J2939" s="2" t="str">
        <f>IF(Table1[[#This Row],[Column6]]="","",(1+J2938)*(I2939)-1)</f>
        <v/>
      </c>
      <c r="K2939" s="1" t="str">
        <f>IF(Table1[[#This Row],[Column1]]="","",VLOOKUP(A2939,COPOMs!B:K,10)+prêmio_de_risco)</f>
        <v/>
      </c>
      <c r="L2939" s="3" t="str">
        <f>IF(Table1[[#This Row],[Tesouro Selic: Cenário 3]]="","",(K2939+1)^(1/252))</f>
        <v/>
      </c>
      <c r="M2939" s="2" t="str">
        <f>IF(Table1[[#This Row],[Column8]]="","",(1+M2938)*(L2939)-1)</f>
        <v/>
      </c>
    </row>
    <row r="2940" spans="1:13" x14ac:dyDescent="0.25">
      <c r="A2940" s="15" t="str">
        <f t="shared" si="90"/>
        <v/>
      </c>
      <c r="B2940" s="25" t="str">
        <f t="shared" si="91"/>
        <v/>
      </c>
      <c r="C2940" s="3" t="str">
        <f>IF(Table1[[#This Row],[Tesouro Prefixado]]="","",(B2940+1)^(1/252))</f>
        <v/>
      </c>
      <c r="D2940" s="2" t="str">
        <f>IF(Table1[[#This Row],[Column2]]="","",(1+D2939)*(C2940)-1)</f>
        <v/>
      </c>
      <c r="E2940" s="1" t="str">
        <f>IF(Table1[[#This Row],[Column1]]="","",VLOOKUP(A2940,COPOMs!B:E,4)+prêmio_de_risco)</f>
        <v/>
      </c>
      <c r="F2940" s="3" t="str">
        <f>IF(Table1[[#This Row],[Tesouro Selic: Cenário 1]]="","",(E2940+1)^(1/252))</f>
        <v/>
      </c>
      <c r="G2940" s="2" t="str">
        <f>IF(Table1[[#This Row],[Column4]]="","",(1+G2939)*(F2940)-1)</f>
        <v/>
      </c>
      <c r="H2940" s="1" t="str">
        <f>IF(Table1[[#This Row],[Column1]]="","",VLOOKUP(A2940,COPOMs!B:H,7)+prêmio_de_risco)</f>
        <v/>
      </c>
      <c r="I2940" s="3" t="str">
        <f>IF(Table1[[#This Row],[Tesouro Selic: Cenário 2]]="","",(H2940+1)^(1/252))</f>
        <v/>
      </c>
      <c r="J2940" s="2" t="str">
        <f>IF(Table1[[#This Row],[Column6]]="","",(1+J2939)*(I2940)-1)</f>
        <v/>
      </c>
      <c r="K2940" s="1" t="str">
        <f>IF(Table1[[#This Row],[Column1]]="","",VLOOKUP(A2940,COPOMs!B:K,10)+prêmio_de_risco)</f>
        <v/>
      </c>
      <c r="L2940" s="3" t="str">
        <f>IF(Table1[[#This Row],[Tesouro Selic: Cenário 3]]="","",(K2940+1)^(1/252))</f>
        <v/>
      </c>
      <c r="M2940" s="2" t="str">
        <f>IF(Table1[[#This Row],[Column8]]="","",(1+M2939)*(L2940)-1)</f>
        <v/>
      </c>
    </row>
    <row r="2941" spans="1:13" x14ac:dyDescent="0.25">
      <c r="A2941" s="15" t="str">
        <f t="shared" si="90"/>
        <v/>
      </c>
      <c r="B2941" s="25" t="str">
        <f t="shared" si="91"/>
        <v/>
      </c>
      <c r="C2941" s="3" t="str">
        <f>IF(Table1[[#This Row],[Tesouro Prefixado]]="","",(B2941+1)^(1/252))</f>
        <v/>
      </c>
      <c r="D2941" s="2" t="str">
        <f>IF(Table1[[#This Row],[Column2]]="","",(1+D2940)*(C2941)-1)</f>
        <v/>
      </c>
      <c r="E2941" s="1" t="str">
        <f>IF(Table1[[#This Row],[Column1]]="","",VLOOKUP(A2941,COPOMs!B:E,4)+prêmio_de_risco)</f>
        <v/>
      </c>
      <c r="F2941" s="3" t="str">
        <f>IF(Table1[[#This Row],[Tesouro Selic: Cenário 1]]="","",(E2941+1)^(1/252))</f>
        <v/>
      </c>
      <c r="G2941" s="2" t="str">
        <f>IF(Table1[[#This Row],[Column4]]="","",(1+G2940)*(F2941)-1)</f>
        <v/>
      </c>
      <c r="H2941" s="1" t="str">
        <f>IF(Table1[[#This Row],[Column1]]="","",VLOOKUP(A2941,COPOMs!B:H,7)+prêmio_de_risco)</f>
        <v/>
      </c>
      <c r="I2941" s="3" t="str">
        <f>IF(Table1[[#This Row],[Tesouro Selic: Cenário 2]]="","",(H2941+1)^(1/252))</f>
        <v/>
      </c>
      <c r="J2941" s="2" t="str">
        <f>IF(Table1[[#This Row],[Column6]]="","",(1+J2940)*(I2941)-1)</f>
        <v/>
      </c>
      <c r="K2941" s="1" t="str">
        <f>IF(Table1[[#This Row],[Column1]]="","",VLOOKUP(A2941,COPOMs!B:K,10)+prêmio_de_risco)</f>
        <v/>
      </c>
      <c r="L2941" s="3" t="str">
        <f>IF(Table1[[#This Row],[Tesouro Selic: Cenário 3]]="","",(K2941+1)^(1/252))</f>
        <v/>
      </c>
      <c r="M2941" s="2" t="str">
        <f>IF(Table1[[#This Row],[Column8]]="","",(1+M2940)*(L2941)-1)</f>
        <v/>
      </c>
    </row>
    <row r="2942" spans="1:13" x14ac:dyDescent="0.25">
      <c r="A2942" s="15" t="str">
        <f t="shared" si="90"/>
        <v/>
      </c>
      <c r="B2942" s="25" t="str">
        <f t="shared" si="91"/>
        <v/>
      </c>
      <c r="C2942" s="3" t="str">
        <f>IF(Table1[[#This Row],[Tesouro Prefixado]]="","",(B2942+1)^(1/252))</f>
        <v/>
      </c>
      <c r="D2942" s="2" t="str">
        <f>IF(Table1[[#This Row],[Column2]]="","",(1+D2941)*(C2942)-1)</f>
        <v/>
      </c>
      <c r="E2942" s="1" t="str">
        <f>IF(Table1[[#This Row],[Column1]]="","",VLOOKUP(A2942,COPOMs!B:E,4)+prêmio_de_risco)</f>
        <v/>
      </c>
      <c r="F2942" s="3" t="str">
        <f>IF(Table1[[#This Row],[Tesouro Selic: Cenário 1]]="","",(E2942+1)^(1/252))</f>
        <v/>
      </c>
      <c r="G2942" s="2" t="str">
        <f>IF(Table1[[#This Row],[Column4]]="","",(1+G2941)*(F2942)-1)</f>
        <v/>
      </c>
      <c r="H2942" s="1" t="str">
        <f>IF(Table1[[#This Row],[Column1]]="","",VLOOKUP(A2942,COPOMs!B:H,7)+prêmio_de_risco)</f>
        <v/>
      </c>
      <c r="I2942" s="3" t="str">
        <f>IF(Table1[[#This Row],[Tesouro Selic: Cenário 2]]="","",(H2942+1)^(1/252))</f>
        <v/>
      </c>
      <c r="J2942" s="2" t="str">
        <f>IF(Table1[[#This Row],[Column6]]="","",(1+J2941)*(I2942)-1)</f>
        <v/>
      </c>
      <c r="K2942" s="1" t="str">
        <f>IF(Table1[[#This Row],[Column1]]="","",VLOOKUP(A2942,COPOMs!B:K,10)+prêmio_de_risco)</f>
        <v/>
      </c>
      <c r="L2942" s="3" t="str">
        <f>IF(Table1[[#This Row],[Tesouro Selic: Cenário 3]]="","",(K2942+1)^(1/252))</f>
        <v/>
      </c>
      <c r="M2942" s="2" t="str">
        <f>IF(Table1[[#This Row],[Column8]]="","",(1+M2941)*(L2942)-1)</f>
        <v/>
      </c>
    </row>
    <row r="2943" spans="1:13" x14ac:dyDescent="0.25">
      <c r="A2943" s="15" t="str">
        <f t="shared" si="90"/>
        <v/>
      </c>
      <c r="B2943" s="25" t="str">
        <f t="shared" si="91"/>
        <v/>
      </c>
      <c r="C2943" s="3" t="str">
        <f>IF(Table1[[#This Row],[Tesouro Prefixado]]="","",(B2943+1)^(1/252))</f>
        <v/>
      </c>
      <c r="D2943" s="2" t="str">
        <f>IF(Table1[[#This Row],[Column2]]="","",(1+D2942)*(C2943)-1)</f>
        <v/>
      </c>
      <c r="E2943" s="1" t="str">
        <f>IF(Table1[[#This Row],[Column1]]="","",VLOOKUP(A2943,COPOMs!B:E,4)+prêmio_de_risco)</f>
        <v/>
      </c>
      <c r="F2943" s="3" t="str">
        <f>IF(Table1[[#This Row],[Tesouro Selic: Cenário 1]]="","",(E2943+1)^(1/252))</f>
        <v/>
      </c>
      <c r="G2943" s="2" t="str">
        <f>IF(Table1[[#This Row],[Column4]]="","",(1+G2942)*(F2943)-1)</f>
        <v/>
      </c>
      <c r="H2943" s="1" t="str">
        <f>IF(Table1[[#This Row],[Column1]]="","",VLOOKUP(A2943,COPOMs!B:H,7)+prêmio_de_risco)</f>
        <v/>
      </c>
      <c r="I2943" s="3" t="str">
        <f>IF(Table1[[#This Row],[Tesouro Selic: Cenário 2]]="","",(H2943+1)^(1/252))</f>
        <v/>
      </c>
      <c r="J2943" s="2" t="str">
        <f>IF(Table1[[#This Row],[Column6]]="","",(1+J2942)*(I2943)-1)</f>
        <v/>
      </c>
      <c r="K2943" s="1" t="str">
        <f>IF(Table1[[#This Row],[Column1]]="","",VLOOKUP(A2943,COPOMs!B:K,10)+prêmio_de_risco)</f>
        <v/>
      </c>
      <c r="L2943" s="3" t="str">
        <f>IF(Table1[[#This Row],[Tesouro Selic: Cenário 3]]="","",(K2943+1)^(1/252))</f>
        <v/>
      </c>
      <c r="M2943" s="2" t="str">
        <f>IF(Table1[[#This Row],[Column8]]="","",(1+M2942)*(L2943)-1)</f>
        <v/>
      </c>
    </row>
    <row r="2944" spans="1:13" x14ac:dyDescent="0.25">
      <c r="A2944" s="15" t="str">
        <f t="shared" si="90"/>
        <v/>
      </c>
      <c r="B2944" s="25" t="str">
        <f t="shared" si="91"/>
        <v/>
      </c>
      <c r="C2944" s="3" t="str">
        <f>IF(Table1[[#This Row],[Tesouro Prefixado]]="","",(B2944+1)^(1/252))</f>
        <v/>
      </c>
      <c r="D2944" s="2" t="str">
        <f>IF(Table1[[#This Row],[Column2]]="","",(1+D2943)*(C2944)-1)</f>
        <v/>
      </c>
      <c r="E2944" s="1" t="str">
        <f>IF(Table1[[#This Row],[Column1]]="","",VLOOKUP(A2944,COPOMs!B:E,4)+prêmio_de_risco)</f>
        <v/>
      </c>
      <c r="F2944" s="3" t="str">
        <f>IF(Table1[[#This Row],[Tesouro Selic: Cenário 1]]="","",(E2944+1)^(1/252))</f>
        <v/>
      </c>
      <c r="G2944" s="2" t="str">
        <f>IF(Table1[[#This Row],[Column4]]="","",(1+G2943)*(F2944)-1)</f>
        <v/>
      </c>
      <c r="H2944" s="1" t="str">
        <f>IF(Table1[[#This Row],[Column1]]="","",VLOOKUP(A2944,COPOMs!B:H,7)+prêmio_de_risco)</f>
        <v/>
      </c>
      <c r="I2944" s="3" t="str">
        <f>IF(Table1[[#This Row],[Tesouro Selic: Cenário 2]]="","",(H2944+1)^(1/252))</f>
        <v/>
      </c>
      <c r="J2944" s="2" t="str">
        <f>IF(Table1[[#This Row],[Column6]]="","",(1+J2943)*(I2944)-1)</f>
        <v/>
      </c>
      <c r="K2944" s="1" t="str">
        <f>IF(Table1[[#This Row],[Column1]]="","",VLOOKUP(A2944,COPOMs!B:K,10)+prêmio_de_risco)</f>
        <v/>
      </c>
      <c r="L2944" s="3" t="str">
        <f>IF(Table1[[#This Row],[Tesouro Selic: Cenário 3]]="","",(K2944+1)^(1/252))</f>
        <v/>
      </c>
      <c r="M2944" s="2" t="str">
        <f>IF(Table1[[#This Row],[Column8]]="","",(1+M2943)*(L2944)-1)</f>
        <v/>
      </c>
    </row>
    <row r="2945" spans="1:13" x14ac:dyDescent="0.25">
      <c r="A2945" s="15" t="str">
        <f t="shared" si="90"/>
        <v/>
      </c>
      <c r="B2945" s="25" t="str">
        <f t="shared" si="91"/>
        <v/>
      </c>
      <c r="C2945" s="3" t="str">
        <f>IF(Table1[[#This Row],[Tesouro Prefixado]]="","",(B2945+1)^(1/252))</f>
        <v/>
      </c>
      <c r="D2945" s="2" t="str">
        <f>IF(Table1[[#This Row],[Column2]]="","",(1+D2944)*(C2945)-1)</f>
        <v/>
      </c>
      <c r="E2945" s="1" t="str">
        <f>IF(Table1[[#This Row],[Column1]]="","",VLOOKUP(A2945,COPOMs!B:E,4)+prêmio_de_risco)</f>
        <v/>
      </c>
      <c r="F2945" s="3" t="str">
        <f>IF(Table1[[#This Row],[Tesouro Selic: Cenário 1]]="","",(E2945+1)^(1/252))</f>
        <v/>
      </c>
      <c r="G2945" s="2" t="str">
        <f>IF(Table1[[#This Row],[Column4]]="","",(1+G2944)*(F2945)-1)</f>
        <v/>
      </c>
      <c r="H2945" s="1" t="str">
        <f>IF(Table1[[#This Row],[Column1]]="","",VLOOKUP(A2945,COPOMs!B:H,7)+prêmio_de_risco)</f>
        <v/>
      </c>
      <c r="I2945" s="3" t="str">
        <f>IF(Table1[[#This Row],[Tesouro Selic: Cenário 2]]="","",(H2945+1)^(1/252))</f>
        <v/>
      </c>
      <c r="J2945" s="2" t="str">
        <f>IF(Table1[[#This Row],[Column6]]="","",(1+J2944)*(I2945)-1)</f>
        <v/>
      </c>
      <c r="K2945" s="1" t="str">
        <f>IF(Table1[[#This Row],[Column1]]="","",VLOOKUP(A2945,COPOMs!B:K,10)+prêmio_de_risco)</f>
        <v/>
      </c>
      <c r="L2945" s="3" t="str">
        <f>IF(Table1[[#This Row],[Tesouro Selic: Cenário 3]]="","",(K2945+1)^(1/252))</f>
        <v/>
      </c>
      <c r="M2945" s="2" t="str">
        <f>IF(Table1[[#This Row],[Column8]]="","",(1+M2944)*(L2945)-1)</f>
        <v/>
      </c>
    </row>
    <row r="2946" spans="1:13" x14ac:dyDescent="0.25">
      <c r="A2946" s="15" t="str">
        <f t="shared" si="90"/>
        <v/>
      </c>
      <c r="B2946" s="25" t="str">
        <f t="shared" si="91"/>
        <v/>
      </c>
      <c r="C2946" s="3" t="str">
        <f>IF(Table1[[#This Row],[Tesouro Prefixado]]="","",(B2946+1)^(1/252))</f>
        <v/>
      </c>
      <c r="D2946" s="2" t="str">
        <f>IF(Table1[[#This Row],[Column2]]="","",(1+D2945)*(C2946)-1)</f>
        <v/>
      </c>
      <c r="E2946" s="1" t="str">
        <f>IF(Table1[[#This Row],[Column1]]="","",VLOOKUP(A2946,COPOMs!B:E,4)+prêmio_de_risco)</f>
        <v/>
      </c>
      <c r="F2946" s="3" t="str">
        <f>IF(Table1[[#This Row],[Tesouro Selic: Cenário 1]]="","",(E2946+1)^(1/252))</f>
        <v/>
      </c>
      <c r="G2946" s="2" t="str">
        <f>IF(Table1[[#This Row],[Column4]]="","",(1+G2945)*(F2946)-1)</f>
        <v/>
      </c>
      <c r="H2946" s="1" t="str">
        <f>IF(Table1[[#This Row],[Column1]]="","",VLOOKUP(A2946,COPOMs!B:H,7)+prêmio_de_risco)</f>
        <v/>
      </c>
      <c r="I2946" s="3" t="str">
        <f>IF(Table1[[#This Row],[Tesouro Selic: Cenário 2]]="","",(H2946+1)^(1/252))</f>
        <v/>
      </c>
      <c r="J2946" s="2" t="str">
        <f>IF(Table1[[#This Row],[Column6]]="","",(1+J2945)*(I2946)-1)</f>
        <v/>
      </c>
      <c r="K2946" s="1" t="str">
        <f>IF(Table1[[#This Row],[Column1]]="","",VLOOKUP(A2946,COPOMs!B:K,10)+prêmio_de_risco)</f>
        <v/>
      </c>
      <c r="L2946" s="3" t="str">
        <f>IF(Table1[[#This Row],[Tesouro Selic: Cenário 3]]="","",(K2946+1)^(1/252))</f>
        <v/>
      </c>
      <c r="M2946" s="2" t="str">
        <f>IF(Table1[[#This Row],[Column8]]="","",(1+M2945)*(L2946)-1)</f>
        <v/>
      </c>
    </row>
    <row r="2947" spans="1:13" x14ac:dyDescent="0.25">
      <c r="A2947" s="15" t="str">
        <f t="shared" ref="A2947:A3010" si="92">IFERROR(IF(WORKDAY(A2946,1,feriados)&lt;=vencimento,WORKDAY(A2946,1,feriados),""),"")</f>
        <v/>
      </c>
      <c r="B2947" s="25" t="str">
        <f t="shared" ref="B2947:B3010" si="93">IF(A2947="","",taxa_pré)</f>
        <v/>
      </c>
      <c r="C2947" s="3" t="str">
        <f>IF(Table1[[#This Row],[Tesouro Prefixado]]="","",(B2947+1)^(1/252))</f>
        <v/>
      </c>
      <c r="D2947" s="2" t="str">
        <f>IF(Table1[[#This Row],[Column2]]="","",(1+D2946)*(C2947)-1)</f>
        <v/>
      </c>
      <c r="E2947" s="1" t="str">
        <f>IF(Table1[[#This Row],[Column1]]="","",VLOOKUP(A2947,COPOMs!B:E,4)+prêmio_de_risco)</f>
        <v/>
      </c>
      <c r="F2947" s="3" t="str">
        <f>IF(Table1[[#This Row],[Tesouro Selic: Cenário 1]]="","",(E2947+1)^(1/252))</f>
        <v/>
      </c>
      <c r="G2947" s="2" t="str">
        <f>IF(Table1[[#This Row],[Column4]]="","",(1+G2946)*(F2947)-1)</f>
        <v/>
      </c>
      <c r="H2947" s="1" t="str">
        <f>IF(Table1[[#This Row],[Column1]]="","",VLOOKUP(A2947,COPOMs!B:H,7)+prêmio_de_risco)</f>
        <v/>
      </c>
      <c r="I2947" s="3" t="str">
        <f>IF(Table1[[#This Row],[Tesouro Selic: Cenário 2]]="","",(H2947+1)^(1/252))</f>
        <v/>
      </c>
      <c r="J2947" s="2" t="str">
        <f>IF(Table1[[#This Row],[Column6]]="","",(1+J2946)*(I2947)-1)</f>
        <v/>
      </c>
      <c r="K2947" s="1" t="str">
        <f>IF(Table1[[#This Row],[Column1]]="","",VLOOKUP(A2947,COPOMs!B:K,10)+prêmio_de_risco)</f>
        <v/>
      </c>
      <c r="L2947" s="3" t="str">
        <f>IF(Table1[[#This Row],[Tesouro Selic: Cenário 3]]="","",(K2947+1)^(1/252))</f>
        <v/>
      </c>
      <c r="M2947" s="2" t="str">
        <f>IF(Table1[[#This Row],[Column8]]="","",(1+M2946)*(L2947)-1)</f>
        <v/>
      </c>
    </row>
    <row r="2948" spans="1:13" x14ac:dyDescent="0.25">
      <c r="A2948" s="15" t="str">
        <f t="shared" si="92"/>
        <v/>
      </c>
      <c r="B2948" s="25" t="str">
        <f t="shared" si="93"/>
        <v/>
      </c>
      <c r="C2948" s="3" t="str">
        <f>IF(Table1[[#This Row],[Tesouro Prefixado]]="","",(B2948+1)^(1/252))</f>
        <v/>
      </c>
      <c r="D2948" s="2" t="str">
        <f>IF(Table1[[#This Row],[Column2]]="","",(1+D2947)*(C2948)-1)</f>
        <v/>
      </c>
      <c r="E2948" s="1" t="str">
        <f>IF(Table1[[#This Row],[Column1]]="","",VLOOKUP(A2948,COPOMs!B:E,4)+prêmio_de_risco)</f>
        <v/>
      </c>
      <c r="F2948" s="3" t="str">
        <f>IF(Table1[[#This Row],[Tesouro Selic: Cenário 1]]="","",(E2948+1)^(1/252))</f>
        <v/>
      </c>
      <c r="G2948" s="2" t="str">
        <f>IF(Table1[[#This Row],[Column4]]="","",(1+G2947)*(F2948)-1)</f>
        <v/>
      </c>
      <c r="H2948" s="1" t="str">
        <f>IF(Table1[[#This Row],[Column1]]="","",VLOOKUP(A2948,COPOMs!B:H,7)+prêmio_de_risco)</f>
        <v/>
      </c>
      <c r="I2948" s="3" t="str">
        <f>IF(Table1[[#This Row],[Tesouro Selic: Cenário 2]]="","",(H2948+1)^(1/252))</f>
        <v/>
      </c>
      <c r="J2948" s="2" t="str">
        <f>IF(Table1[[#This Row],[Column6]]="","",(1+J2947)*(I2948)-1)</f>
        <v/>
      </c>
      <c r="K2948" s="1" t="str">
        <f>IF(Table1[[#This Row],[Column1]]="","",VLOOKUP(A2948,COPOMs!B:K,10)+prêmio_de_risco)</f>
        <v/>
      </c>
      <c r="L2948" s="3" t="str">
        <f>IF(Table1[[#This Row],[Tesouro Selic: Cenário 3]]="","",(K2948+1)^(1/252))</f>
        <v/>
      </c>
      <c r="M2948" s="2" t="str">
        <f>IF(Table1[[#This Row],[Column8]]="","",(1+M2947)*(L2948)-1)</f>
        <v/>
      </c>
    </row>
    <row r="2949" spans="1:13" x14ac:dyDescent="0.25">
      <c r="A2949" s="15" t="str">
        <f t="shared" si="92"/>
        <v/>
      </c>
      <c r="B2949" s="25" t="str">
        <f t="shared" si="93"/>
        <v/>
      </c>
      <c r="C2949" s="3" t="str">
        <f>IF(Table1[[#This Row],[Tesouro Prefixado]]="","",(B2949+1)^(1/252))</f>
        <v/>
      </c>
      <c r="D2949" s="2" t="str">
        <f>IF(Table1[[#This Row],[Column2]]="","",(1+D2948)*(C2949)-1)</f>
        <v/>
      </c>
      <c r="E2949" s="1" t="str">
        <f>IF(Table1[[#This Row],[Column1]]="","",VLOOKUP(A2949,COPOMs!B:E,4)+prêmio_de_risco)</f>
        <v/>
      </c>
      <c r="F2949" s="3" t="str">
        <f>IF(Table1[[#This Row],[Tesouro Selic: Cenário 1]]="","",(E2949+1)^(1/252))</f>
        <v/>
      </c>
      <c r="G2949" s="2" t="str">
        <f>IF(Table1[[#This Row],[Column4]]="","",(1+G2948)*(F2949)-1)</f>
        <v/>
      </c>
      <c r="H2949" s="1" t="str">
        <f>IF(Table1[[#This Row],[Column1]]="","",VLOOKUP(A2949,COPOMs!B:H,7)+prêmio_de_risco)</f>
        <v/>
      </c>
      <c r="I2949" s="3" t="str">
        <f>IF(Table1[[#This Row],[Tesouro Selic: Cenário 2]]="","",(H2949+1)^(1/252))</f>
        <v/>
      </c>
      <c r="J2949" s="2" t="str">
        <f>IF(Table1[[#This Row],[Column6]]="","",(1+J2948)*(I2949)-1)</f>
        <v/>
      </c>
      <c r="K2949" s="1" t="str">
        <f>IF(Table1[[#This Row],[Column1]]="","",VLOOKUP(A2949,COPOMs!B:K,10)+prêmio_de_risco)</f>
        <v/>
      </c>
      <c r="L2949" s="3" t="str">
        <f>IF(Table1[[#This Row],[Tesouro Selic: Cenário 3]]="","",(K2949+1)^(1/252))</f>
        <v/>
      </c>
      <c r="M2949" s="2" t="str">
        <f>IF(Table1[[#This Row],[Column8]]="","",(1+M2948)*(L2949)-1)</f>
        <v/>
      </c>
    </row>
    <row r="2950" spans="1:13" x14ac:dyDescent="0.25">
      <c r="A2950" s="15" t="str">
        <f t="shared" si="92"/>
        <v/>
      </c>
      <c r="B2950" s="25" t="str">
        <f t="shared" si="93"/>
        <v/>
      </c>
      <c r="C2950" s="3" t="str">
        <f>IF(Table1[[#This Row],[Tesouro Prefixado]]="","",(B2950+1)^(1/252))</f>
        <v/>
      </c>
      <c r="D2950" s="2" t="str">
        <f>IF(Table1[[#This Row],[Column2]]="","",(1+D2949)*(C2950)-1)</f>
        <v/>
      </c>
      <c r="E2950" s="1" t="str">
        <f>IF(Table1[[#This Row],[Column1]]="","",VLOOKUP(A2950,COPOMs!B:E,4)+prêmio_de_risco)</f>
        <v/>
      </c>
      <c r="F2950" s="3" t="str">
        <f>IF(Table1[[#This Row],[Tesouro Selic: Cenário 1]]="","",(E2950+1)^(1/252))</f>
        <v/>
      </c>
      <c r="G2950" s="2" t="str">
        <f>IF(Table1[[#This Row],[Column4]]="","",(1+G2949)*(F2950)-1)</f>
        <v/>
      </c>
      <c r="H2950" s="1" t="str">
        <f>IF(Table1[[#This Row],[Column1]]="","",VLOOKUP(A2950,COPOMs!B:H,7)+prêmio_de_risco)</f>
        <v/>
      </c>
      <c r="I2950" s="3" t="str">
        <f>IF(Table1[[#This Row],[Tesouro Selic: Cenário 2]]="","",(H2950+1)^(1/252))</f>
        <v/>
      </c>
      <c r="J2950" s="2" t="str">
        <f>IF(Table1[[#This Row],[Column6]]="","",(1+J2949)*(I2950)-1)</f>
        <v/>
      </c>
      <c r="K2950" s="1" t="str">
        <f>IF(Table1[[#This Row],[Column1]]="","",VLOOKUP(A2950,COPOMs!B:K,10)+prêmio_de_risco)</f>
        <v/>
      </c>
      <c r="L2950" s="3" t="str">
        <f>IF(Table1[[#This Row],[Tesouro Selic: Cenário 3]]="","",(K2950+1)^(1/252))</f>
        <v/>
      </c>
      <c r="M2950" s="2" t="str">
        <f>IF(Table1[[#This Row],[Column8]]="","",(1+M2949)*(L2950)-1)</f>
        <v/>
      </c>
    </row>
    <row r="2951" spans="1:13" x14ac:dyDescent="0.25">
      <c r="A2951" s="15" t="str">
        <f t="shared" si="92"/>
        <v/>
      </c>
      <c r="B2951" s="25" t="str">
        <f t="shared" si="93"/>
        <v/>
      </c>
      <c r="C2951" s="3" t="str">
        <f>IF(Table1[[#This Row],[Tesouro Prefixado]]="","",(B2951+1)^(1/252))</f>
        <v/>
      </c>
      <c r="D2951" s="2" t="str">
        <f>IF(Table1[[#This Row],[Column2]]="","",(1+D2950)*(C2951)-1)</f>
        <v/>
      </c>
      <c r="E2951" s="1" t="str">
        <f>IF(Table1[[#This Row],[Column1]]="","",VLOOKUP(A2951,COPOMs!B:E,4)+prêmio_de_risco)</f>
        <v/>
      </c>
      <c r="F2951" s="3" t="str">
        <f>IF(Table1[[#This Row],[Tesouro Selic: Cenário 1]]="","",(E2951+1)^(1/252))</f>
        <v/>
      </c>
      <c r="G2951" s="2" t="str">
        <f>IF(Table1[[#This Row],[Column4]]="","",(1+G2950)*(F2951)-1)</f>
        <v/>
      </c>
      <c r="H2951" s="1" t="str">
        <f>IF(Table1[[#This Row],[Column1]]="","",VLOOKUP(A2951,COPOMs!B:H,7)+prêmio_de_risco)</f>
        <v/>
      </c>
      <c r="I2951" s="3" t="str">
        <f>IF(Table1[[#This Row],[Tesouro Selic: Cenário 2]]="","",(H2951+1)^(1/252))</f>
        <v/>
      </c>
      <c r="J2951" s="2" t="str">
        <f>IF(Table1[[#This Row],[Column6]]="","",(1+J2950)*(I2951)-1)</f>
        <v/>
      </c>
      <c r="K2951" s="1" t="str">
        <f>IF(Table1[[#This Row],[Column1]]="","",VLOOKUP(A2951,COPOMs!B:K,10)+prêmio_de_risco)</f>
        <v/>
      </c>
      <c r="L2951" s="3" t="str">
        <f>IF(Table1[[#This Row],[Tesouro Selic: Cenário 3]]="","",(K2951+1)^(1/252))</f>
        <v/>
      </c>
      <c r="M2951" s="2" t="str">
        <f>IF(Table1[[#This Row],[Column8]]="","",(1+M2950)*(L2951)-1)</f>
        <v/>
      </c>
    </row>
    <row r="2952" spans="1:13" x14ac:dyDescent="0.25">
      <c r="A2952" s="15" t="str">
        <f t="shared" si="92"/>
        <v/>
      </c>
      <c r="B2952" s="25" t="str">
        <f t="shared" si="93"/>
        <v/>
      </c>
      <c r="C2952" s="3" t="str">
        <f>IF(Table1[[#This Row],[Tesouro Prefixado]]="","",(B2952+1)^(1/252))</f>
        <v/>
      </c>
      <c r="D2952" s="2" t="str">
        <f>IF(Table1[[#This Row],[Column2]]="","",(1+D2951)*(C2952)-1)</f>
        <v/>
      </c>
      <c r="E2952" s="1" t="str">
        <f>IF(Table1[[#This Row],[Column1]]="","",VLOOKUP(A2952,COPOMs!B:E,4)+prêmio_de_risco)</f>
        <v/>
      </c>
      <c r="F2952" s="3" t="str">
        <f>IF(Table1[[#This Row],[Tesouro Selic: Cenário 1]]="","",(E2952+1)^(1/252))</f>
        <v/>
      </c>
      <c r="G2952" s="2" t="str">
        <f>IF(Table1[[#This Row],[Column4]]="","",(1+G2951)*(F2952)-1)</f>
        <v/>
      </c>
      <c r="H2952" s="1" t="str">
        <f>IF(Table1[[#This Row],[Column1]]="","",VLOOKUP(A2952,COPOMs!B:H,7)+prêmio_de_risco)</f>
        <v/>
      </c>
      <c r="I2952" s="3" t="str">
        <f>IF(Table1[[#This Row],[Tesouro Selic: Cenário 2]]="","",(H2952+1)^(1/252))</f>
        <v/>
      </c>
      <c r="J2952" s="2" t="str">
        <f>IF(Table1[[#This Row],[Column6]]="","",(1+J2951)*(I2952)-1)</f>
        <v/>
      </c>
      <c r="K2952" s="1" t="str">
        <f>IF(Table1[[#This Row],[Column1]]="","",VLOOKUP(A2952,COPOMs!B:K,10)+prêmio_de_risco)</f>
        <v/>
      </c>
      <c r="L2952" s="3" t="str">
        <f>IF(Table1[[#This Row],[Tesouro Selic: Cenário 3]]="","",(K2952+1)^(1/252))</f>
        <v/>
      </c>
      <c r="M2952" s="2" t="str">
        <f>IF(Table1[[#This Row],[Column8]]="","",(1+M2951)*(L2952)-1)</f>
        <v/>
      </c>
    </row>
    <row r="2953" spans="1:13" x14ac:dyDescent="0.25">
      <c r="A2953" s="15" t="str">
        <f t="shared" si="92"/>
        <v/>
      </c>
      <c r="B2953" s="25" t="str">
        <f t="shared" si="93"/>
        <v/>
      </c>
      <c r="C2953" s="3" t="str">
        <f>IF(Table1[[#This Row],[Tesouro Prefixado]]="","",(B2953+1)^(1/252))</f>
        <v/>
      </c>
      <c r="D2953" s="2" t="str">
        <f>IF(Table1[[#This Row],[Column2]]="","",(1+D2952)*(C2953)-1)</f>
        <v/>
      </c>
      <c r="E2953" s="1" t="str">
        <f>IF(Table1[[#This Row],[Column1]]="","",VLOOKUP(A2953,COPOMs!B:E,4)+prêmio_de_risco)</f>
        <v/>
      </c>
      <c r="F2953" s="3" t="str">
        <f>IF(Table1[[#This Row],[Tesouro Selic: Cenário 1]]="","",(E2953+1)^(1/252))</f>
        <v/>
      </c>
      <c r="G2953" s="2" t="str">
        <f>IF(Table1[[#This Row],[Column4]]="","",(1+G2952)*(F2953)-1)</f>
        <v/>
      </c>
      <c r="H2953" s="1" t="str">
        <f>IF(Table1[[#This Row],[Column1]]="","",VLOOKUP(A2953,COPOMs!B:H,7)+prêmio_de_risco)</f>
        <v/>
      </c>
      <c r="I2953" s="3" t="str">
        <f>IF(Table1[[#This Row],[Tesouro Selic: Cenário 2]]="","",(H2953+1)^(1/252))</f>
        <v/>
      </c>
      <c r="J2953" s="2" t="str">
        <f>IF(Table1[[#This Row],[Column6]]="","",(1+J2952)*(I2953)-1)</f>
        <v/>
      </c>
      <c r="K2953" s="1" t="str">
        <f>IF(Table1[[#This Row],[Column1]]="","",VLOOKUP(A2953,COPOMs!B:K,10)+prêmio_de_risco)</f>
        <v/>
      </c>
      <c r="L2953" s="3" t="str">
        <f>IF(Table1[[#This Row],[Tesouro Selic: Cenário 3]]="","",(K2953+1)^(1/252))</f>
        <v/>
      </c>
      <c r="M2953" s="2" t="str">
        <f>IF(Table1[[#This Row],[Column8]]="","",(1+M2952)*(L2953)-1)</f>
        <v/>
      </c>
    </row>
    <row r="2954" spans="1:13" x14ac:dyDescent="0.25">
      <c r="A2954" s="15" t="str">
        <f t="shared" si="92"/>
        <v/>
      </c>
      <c r="B2954" s="25" t="str">
        <f t="shared" si="93"/>
        <v/>
      </c>
      <c r="C2954" s="3" t="str">
        <f>IF(Table1[[#This Row],[Tesouro Prefixado]]="","",(B2954+1)^(1/252))</f>
        <v/>
      </c>
      <c r="D2954" s="2" t="str">
        <f>IF(Table1[[#This Row],[Column2]]="","",(1+D2953)*(C2954)-1)</f>
        <v/>
      </c>
      <c r="E2954" s="1" t="str">
        <f>IF(Table1[[#This Row],[Column1]]="","",VLOOKUP(A2954,COPOMs!B:E,4)+prêmio_de_risco)</f>
        <v/>
      </c>
      <c r="F2954" s="3" t="str">
        <f>IF(Table1[[#This Row],[Tesouro Selic: Cenário 1]]="","",(E2954+1)^(1/252))</f>
        <v/>
      </c>
      <c r="G2954" s="2" t="str">
        <f>IF(Table1[[#This Row],[Column4]]="","",(1+G2953)*(F2954)-1)</f>
        <v/>
      </c>
      <c r="H2954" s="1" t="str">
        <f>IF(Table1[[#This Row],[Column1]]="","",VLOOKUP(A2954,COPOMs!B:H,7)+prêmio_de_risco)</f>
        <v/>
      </c>
      <c r="I2954" s="3" t="str">
        <f>IF(Table1[[#This Row],[Tesouro Selic: Cenário 2]]="","",(H2954+1)^(1/252))</f>
        <v/>
      </c>
      <c r="J2954" s="2" t="str">
        <f>IF(Table1[[#This Row],[Column6]]="","",(1+J2953)*(I2954)-1)</f>
        <v/>
      </c>
      <c r="K2954" s="1" t="str">
        <f>IF(Table1[[#This Row],[Column1]]="","",VLOOKUP(A2954,COPOMs!B:K,10)+prêmio_de_risco)</f>
        <v/>
      </c>
      <c r="L2954" s="3" t="str">
        <f>IF(Table1[[#This Row],[Tesouro Selic: Cenário 3]]="","",(K2954+1)^(1/252))</f>
        <v/>
      </c>
      <c r="M2954" s="2" t="str">
        <f>IF(Table1[[#This Row],[Column8]]="","",(1+M2953)*(L2954)-1)</f>
        <v/>
      </c>
    </row>
    <row r="2955" spans="1:13" x14ac:dyDescent="0.25">
      <c r="A2955" s="15" t="str">
        <f t="shared" si="92"/>
        <v/>
      </c>
      <c r="B2955" s="25" t="str">
        <f t="shared" si="93"/>
        <v/>
      </c>
      <c r="C2955" s="3" t="str">
        <f>IF(Table1[[#This Row],[Tesouro Prefixado]]="","",(B2955+1)^(1/252))</f>
        <v/>
      </c>
      <c r="D2955" s="2" t="str">
        <f>IF(Table1[[#This Row],[Column2]]="","",(1+D2954)*(C2955)-1)</f>
        <v/>
      </c>
      <c r="E2955" s="1" t="str">
        <f>IF(Table1[[#This Row],[Column1]]="","",VLOOKUP(A2955,COPOMs!B:E,4)+prêmio_de_risco)</f>
        <v/>
      </c>
      <c r="F2955" s="3" t="str">
        <f>IF(Table1[[#This Row],[Tesouro Selic: Cenário 1]]="","",(E2955+1)^(1/252))</f>
        <v/>
      </c>
      <c r="G2955" s="2" t="str">
        <f>IF(Table1[[#This Row],[Column4]]="","",(1+G2954)*(F2955)-1)</f>
        <v/>
      </c>
      <c r="H2955" s="1" t="str">
        <f>IF(Table1[[#This Row],[Column1]]="","",VLOOKUP(A2955,COPOMs!B:H,7)+prêmio_de_risco)</f>
        <v/>
      </c>
      <c r="I2955" s="3" t="str">
        <f>IF(Table1[[#This Row],[Tesouro Selic: Cenário 2]]="","",(H2955+1)^(1/252))</f>
        <v/>
      </c>
      <c r="J2955" s="2" t="str">
        <f>IF(Table1[[#This Row],[Column6]]="","",(1+J2954)*(I2955)-1)</f>
        <v/>
      </c>
      <c r="K2955" s="1" t="str">
        <f>IF(Table1[[#This Row],[Column1]]="","",VLOOKUP(A2955,COPOMs!B:K,10)+prêmio_de_risco)</f>
        <v/>
      </c>
      <c r="L2955" s="3" t="str">
        <f>IF(Table1[[#This Row],[Tesouro Selic: Cenário 3]]="","",(K2955+1)^(1/252))</f>
        <v/>
      </c>
      <c r="M2955" s="2" t="str">
        <f>IF(Table1[[#This Row],[Column8]]="","",(1+M2954)*(L2955)-1)</f>
        <v/>
      </c>
    </row>
    <row r="2956" spans="1:13" x14ac:dyDescent="0.25">
      <c r="A2956" s="15" t="str">
        <f t="shared" si="92"/>
        <v/>
      </c>
      <c r="B2956" s="25" t="str">
        <f t="shared" si="93"/>
        <v/>
      </c>
      <c r="C2956" s="3" t="str">
        <f>IF(Table1[[#This Row],[Tesouro Prefixado]]="","",(B2956+1)^(1/252))</f>
        <v/>
      </c>
      <c r="D2956" s="2" t="str">
        <f>IF(Table1[[#This Row],[Column2]]="","",(1+D2955)*(C2956)-1)</f>
        <v/>
      </c>
      <c r="E2956" s="1" t="str">
        <f>IF(Table1[[#This Row],[Column1]]="","",VLOOKUP(A2956,COPOMs!B:E,4)+prêmio_de_risco)</f>
        <v/>
      </c>
      <c r="F2956" s="3" t="str">
        <f>IF(Table1[[#This Row],[Tesouro Selic: Cenário 1]]="","",(E2956+1)^(1/252))</f>
        <v/>
      </c>
      <c r="G2956" s="2" t="str">
        <f>IF(Table1[[#This Row],[Column4]]="","",(1+G2955)*(F2956)-1)</f>
        <v/>
      </c>
      <c r="H2956" s="1" t="str">
        <f>IF(Table1[[#This Row],[Column1]]="","",VLOOKUP(A2956,COPOMs!B:H,7)+prêmio_de_risco)</f>
        <v/>
      </c>
      <c r="I2956" s="3" t="str">
        <f>IF(Table1[[#This Row],[Tesouro Selic: Cenário 2]]="","",(H2956+1)^(1/252))</f>
        <v/>
      </c>
      <c r="J2956" s="2" t="str">
        <f>IF(Table1[[#This Row],[Column6]]="","",(1+J2955)*(I2956)-1)</f>
        <v/>
      </c>
      <c r="K2956" s="1" t="str">
        <f>IF(Table1[[#This Row],[Column1]]="","",VLOOKUP(A2956,COPOMs!B:K,10)+prêmio_de_risco)</f>
        <v/>
      </c>
      <c r="L2956" s="3" t="str">
        <f>IF(Table1[[#This Row],[Tesouro Selic: Cenário 3]]="","",(K2956+1)^(1/252))</f>
        <v/>
      </c>
      <c r="M2956" s="2" t="str">
        <f>IF(Table1[[#This Row],[Column8]]="","",(1+M2955)*(L2956)-1)</f>
        <v/>
      </c>
    </row>
    <row r="2957" spans="1:13" x14ac:dyDescent="0.25">
      <c r="A2957" s="15" t="str">
        <f t="shared" si="92"/>
        <v/>
      </c>
      <c r="B2957" s="25" t="str">
        <f t="shared" si="93"/>
        <v/>
      </c>
      <c r="C2957" s="3" t="str">
        <f>IF(Table1[[#This Row],[Tesouro Prefixado]]="","",(B2957+1)^(1/252))</f>
        <v/>
      </c>
      <c r="D2957" s="2" t="str">
        <f>IF(Table1[[#This Row],[Column2]]="","",(1+D2956)*(C2957)-1)</f>
        <v/>
      </c>
      <c r="E2957" s="1" t="str">
        <f>IF(Table1[[#This Row],[Column1]]="","",VLOOKUP(A2957,COPOMs!B:E,4)+prêmio_de_risco)</f>
        <v/>
      </c>
      <c r="F2957" s="3" t="str">
        <f>IF(Table1[[#This Row],[Tesouro Selic: Cenário 1]]="","",(E2957+1)^(1/252))</f>
        <v/>
      </c>
      <c r="G2957" s="2" t="str">
        <f>IF(Table1[[#This Row],[Column4]]="","",(1+G2956)*(F2957)-1)</f>
        <v/>
      </c>
      <c r="H2957" s="1" t="str">
        <f>IF(Table1[[#This Row],[Column1]]="","",VLOOKUP(A2957,COPOMs!B:H,7)+prêmio_de_risco)</f>
        <v/>
      </c>
      <c r="I2957" s="3" t="str">
        <f>IF(Table1[[#This Row],[Tesouro Selic: Cenário 2]]="","",(H2957+1)^(1/252))</f>
        <v/>
      </c>
      <c r="J2957" s="2" t="str">
        <f>IF(Table1[[#This Row],[Column6]]="","",(1+J2956)*(I2957)-1)</f>
        <v/>
      </c>
      <c r="K2957" s="1" t="str">
        <f>IF(Table1[[#This Row],[Column1]]="","",VLOOKUP(A2957,COPOMs!B:K,10)+prêmio_de_risco)</f>
        <v/>
      </c>
      <c r="L2957" s="3" t="str">
        <f>IF(Table1[[#This Row],[Tesouro Selic: Cenário 3]]="","",(K2957+1)^(1/252))</f>
        <v/>
      </c>
      <c r="M2957" s="2" t="str">
        <f>IF(Table1[[#This Row],[Column8]]="","",(1+M2956)*(L2957)-1)</f>
        <v/>
      </c>
    </row>
    <row r="2958" spans="1:13" x14ac:dyDescent="0.25">
      <c r="A2958" s="15" t="str">
        <f t="shared" si="92"/>
        <v/>
      </c>
      <c r="B2958" s="25" t="str">
        <f t="shared" si="93"/>
        <v/>
      </c>
      <c r="C2958" s="3" t="str">
        <f>IF(Table1[[#This Row],[Tesouro Prefixado]]="","",(B2958+1)^(1/252))</f>
        <v/>
      </c>
      <c r="D2958" s="2" t="str">
        <f>IF(Table1[[#This Row],[Column2]]="","",(1+D2957)*(C2958)-1)</f>
        <v/>
      </c>
      <c r="E2958" s="1" t="str">
        <f>IF(Table1[[#This Row],[Column1]]="","",VLOOKUP(A2958,COPOMs!B:E,4)+prêmio_de_risco)</f>
        <v/>
      </c>
      <c r="F2958" s="3" t="str">
        <f>IF(Table1[[#This Row],[Tesouro Selic: Cenário 1]]="","",(E2958+1)^(1/252))</f>
        <v/>
      </c>
      <c r="G2958" s="2" t="str">
        <f>IF(Table1[[#This Row],[Column4]]="","",(1+G2957)*(F2958)-1)</f>
        <v/>
      </c>
      <c r="H2958" s="1" t="str">
        <f>IF(Table1[[#This Row],[Column1]]="","",VLOOKUP(A2958,COPOMs!B:H,7)+prêmio_de_risco)</f>
        <v/>
      </c>
      <c r="I2958" s="3" t="str">
        <f>IF(Table1[[#This Row],[Tesouro Selic: Cenário 2]]="","",(H2958+1)^(1/252))</f>
        <v/>
      </c>
      <c r="J2958" s="2" t="str">
        <f>IF(Table1[[#This Row],[Column6]]="","",(1+J2957)*(I2958)-1)</f>
        <v/>
      </c>
      <c r="K2958" s="1" t="str">
        <f>IF(Table1[[#This Row],[Column1]]="","",VLOOKUP(A2958,COPOMs!B:K,10)+prêmio_de_risco)</f>
        <v/>
      </c>
      <c r="L2958" s="3" t="str">
        <f>IF(Table1[[#This Row],[Tesouro Selic: Cenário 3]]="","",(K2958+1)^(1/252))</f>
        <v/>
      </c>
      <c r="M2958" s="2" t="str">
        <f>IF(Table1[[#This Row],[Column8]]="","",(1+M2957)*(L2958)-1)</f>
        <v/>
      </c>
    </row>
    <row r="2959" spans="1:13" x14ac:dyDescent="0.25">
      <c r="A2959" s="15" t="str">
        <f t="shared" si="92"/>
        <v/>
      </c>
      <c r="B2959" s="25" t="str">
        <f t="shared" si="93"/>
        <v/>
      </c>
      <c r="C2959" s="3" t="str">
        <f>IF(Table1[[#This Row],[Tesouro Prefixado]]="","",(B2959+1)^(1/252))</f>
        <v/>
      </c>
      <c r="D2959" s="2" t="str">
        <f>IF(Table1[[#This Row],[Column2]]="","",(1+D2958)*(C2959)-1)</f>
        <v/>
      </c>
      <c r="E2959" s="1" t="str">
        <f>IF(Table1[[#This Row],[Column1]]="","",VLOOKUP(A2959,COPOMs!B:E,4)+prêmio_de_risco)</f>
        <v/>
      </c>
      <c r="F2959" s="3" t="str">
        <f>IF(Table1[[#This Row],[Tesouro Selic: Cenário 1]]="","",(E2959+1)^(1/252))</f>
        <v/>
      </c>
      <c r="G2959" s="2" t="str">
        <f>IF(Table1[[#This Row],[Column4]]="","",(1+G2958)*(F2959)-1)</f>
        <v/>
      </c>
      <c r="H2959" s="1" t="str">
        <f>IF(Table1[[#This Row],[Column1]]="","",VLOOKUP(A2959,COPOMs!B:H,7)+prêmio_de_risco)</f>
        <v/>
      </c>
      <c r="I2959" s="3" t="str">
        <f>IF(Table1[[#This Row],[Tesouro Selic: Cenário 2]]="","",(H2959+1)^(1/252))</f>
        <v/>
      </c>
      <c r="J2959" s="2" t="str">
        <f>IF(Table1[[#This Row],[Column6]]="","",(1+J2958)*(I2959)-1)</f>
        <v/>
      </c>
      <c r="K2959" s="1" t="str">
        <f>IF(Table1[[#This Row],[Column1]]="","",VLOOKUP(A2959,COPOMs!B:K,10)+prêmio_de_risco)</f>
        <v/>
      </c>
      <c r="L2959" s="3" t="str">
        <f>IF(Table1[[#This Row],[Tesouro Selic: Cenário 3]]="","",(K2959+1)^(1/252))</f>
        <v/>
      </c>
      <c r="M2959" s="2" t="str">
        <f>IF(Table1[[#This Row],[Column8]]="","",(1+M2958)*(L2959)-1)</f>
        <v/>
      </c>
    </row>
    <row r="2960" spans="1:13" x14ac:dyDescent="0.25">
      <c r="A2960" s="15" t="str">
        <f t="shared" si="92"/>
        <v/>
      </c>
      <c r="B2960" s="25" t="str">
        <f t="shared" si="93"/>
        <v/>
      </c>
      <c r="C2960" s="3" t="str">
        <f>IF(Table1[[#This Row],[Tesouro Prefixado]]="","",(B2960+1)^(1/252))</f>
        <v/>
      </c>
      <c r="D2960" s="2" t="str">
        <f>IF(Table1[[#This Row],[Column2]]="","",(1+D2959)*(C2960)-1)</f>
        <v/>
      </c>
      <c r="E2960" s="1" t="str">
        <f>IF(Table1[[#This Row],[Column1]]="","",VLOOKUP(A2960,COPOMs!B:E,4)+prêmio_de_risco)</f>
        <v/>
      </c>
      <c r="F2960" s="3" t="str">
        <f>IF(Table1[[#This Row],[Tesouro Selic: Cenário 1]]="","",(E2960+1)^(1/252))</f>
        <v/>
      </c>
      <c r="G2960" s="2" t="str">
        <f>IF(Table1[[#This Row],[Column4]]="","",(1+G2959)*(F2960)-1)</f>
        <v/>
      </c>
      <c r="H2960" s="1" t="str">
        <f>IF(Table1[[#This Row],[Column1]]="","",VLOOKUP(A2960,COPOMs!B:H,7)+prêmio_de_risco)</f>
        <v/>
      </c>
      <c r="I2960" s="3" t="str">
        <f>IF(Table1[[#This Row],[Tesouro Selic: Cenário 2]]="","",(H2960+1)^(1/252))</f>
        <v/>
      </c>
      <c r="J2960" s="2" t="str">
        <f>IF(Table1[[#This Row],[Column6]]="","",(1+J2959)*(I2960)-1)</f>
        <v/>
      </c>
      <c r="K2960" s="1" t="str">
        <f>IF(Table1[[#This Row],[Column1]]="","",VLOOKUP(A2960,COPOMs!B:K,10)+prêmio_de_risco)</f>
        <v/>
      </c>
      <c r="L2960" s="3" t="str">
        <f>IF(Table1[[#This Row],[Tesouro Selic: Cenário 3]]="","",(K2960+1)^(1/252))</f>
        <v/>
      </c>
      <c r="M2960" s="2" t="str">
        <f>IF(Table1[[#This Row],[Column8]]="","",(1+M2959)*(L2960)-1)</f>
        <v/>
      </c>
    </row>
    <row r="2961" spans="1:13" x14ac:dyDescent="0.25">
      <c r="A2961" s="15" t="str">
        <f t="shared" si="92"/>
        <v/>
      </c>
      <c r="B2961" s="25" t="str">
        <f t="shared" si="93"/>
        <v/>
      </c>
      <c r="C2961" s="3" t="str">
        <f>IF(Table1[[#This Row],[Tesouro Prefixado]]="","",(B2961+1)^(1/252))</f>
        <v/>
      </c>
      <c r="D2961" s="2" t="str">
        <f>IF(Table1[[#This Row],[Column2]]="","",(1+D2960)*(C2961)-1)</f>
        <v/>
      </c>
      <c r="E2961" s="1" t="str">
        <f>IF(Table1[[#This Row],[Column1]]="","",VLOOKUP(A2961,COPOMs!B:E,4)+prêmio_de_risco)</f>
        <v/>
      </c>
      <c r="F2961" s="3" t="str">
        <f>IF(Table1[[#This Row],[Tesouro Selic: Cenário 1]]="","",(E2961+1)^(1/252))</f>
        <v/>
      </c>
      <c r="G2961" s="2" t="str">
        <f>IF(Table1[[#This Row],[Column4]]="","",(1+G2960)*(F2961)-1)</f>
        <v/>
      </c>
      <c r="H2961" s="1" t="str">
        <f>IF(Table1[[#This Row],[Column1]]="","",VLOOKUP(A2961,COPOMs!B:H,7)+prêmio_de_risco)</f>
        <v/>
      </c>
      <c r="I2961" s="3" t="str">
        <f>IF(Table1[[#This Row],[Tesouro Selic: Cenário 2]]="","",(H2961+1)^(1/252))</f>
        <v/>
      </c>
      <c r="J2961" s="2" t="str">
        <f>IF(Table1[[#This Row],[Column6]]="","",(1+J2960)*(I2961)-1)</f>
        <v/>
      </c>
      <c r="K2961" s="1" t="str">
        <f>IF(Table1[[#This Row],[Column1]]="","",VLOOKUP(A2961,COPOMs!B:K,10)+prêmio_de_risco)</f>
        <v/>
      </c>
      <c r="L2961" s="3" t="str">
        <f>IF(Table1[[#This Row],[Tesouro Selic: Cenário 3]]="","",(K2961+1)^(1/252))</f>
        <v/>
      </c>
      <c r="M2961" s="2" t="str">
        <f>IF(Table1[[#This Row],[Column8]]="","",(1+M2960)*(L2961)-1)</f>
        <v/>
      </c>
    </row>
    <row r="2962" spans="1:13" x14ac:dyDescent="0.25">
      <c r="A2962" s="15" t="str">
        <f t="shared" si="92"/>
        <v/>
      </c>
      <c r="B2962" s="25" t="str">
        <f t="shared" si="93"/>
        <v/>
      </c>
      <c r="C2962" s="3" t="str">
        <f>IF(Table1[[#This Row],[Tesouro Prefixado]]="","",(B2962+1)^(1/252))</f>
        <v/>
      </c>
      <c r="D2962" s="2" t="str">
        <f>IF(Table1[[#This Row],[Column2]]="","",(1+D2961)*(C2962)-1)</f>
        <v/>
      </c>
      <c r="E2962" s="1" t="str">
        <f>IF(Table1[[#This Row],[Column1]]="","",VLOOKUP(A2962,COPOMs!B:E,4)+prêmio_de_risco)</f>
        <v/>
      </c>
      <c r="F2962" s="3" t="str">
        <f>IF(Table1[[#This Row],[Tesouro Selic: Cenário 1]]="","",(E2962+1)^(1/252))</f>
        <v/>
      </c>
      <c r="G2962" s="2" t="str">
        <f>IF(Table1[[#This Row],[Column4]]="","",(1+G2961)*(F2962)-1)</f>
        <v/>
      </c>
      <c r="H2962" s="1" t="str">
        <f>IF(Table1[[#This Row],[Column1]]="","",VLOOKUP(A2962,COPOMs!B:H,7)+prêmio_de_risco)</f>
        <v/>
      </c>
      <c r="I2962" s="3" t="str">
        <f>IF(Table1[[#This Row],[Tesouro Selic: Cenário 2]]="","",(H2962+1)^(1/252))</f>
        <v/>
      </c>
      <c r="J2962" s="2" t="str">
        <f>IF(Table1[[#This Row],[Column6]]="","",(1+J2961)*(I2962)-1)</f>
        <v/>
      </c>
      <c r="K2962" s="1" t="str">
        <f>IF(Table1[[#This Row],[Column1]]="","",VLOOKUP(A2962,COPOMs!B:K,10)+prêmio_de_risco)</f>
        <v/>
      </c>
      <c r="L2962" s="3" t="str">
        <f>IF(Table1[[#This Row],[Tesouro Selic: Cenário 3]]="","",(K2962+1)^(1/252))</f>
        <v/>
      </c>
      <c r="M2962" s="2" t="str">
        <f>IF(Table1[[#This Row],[Column8]]="","",(1+M2961)*(L2962)-1)</f>
        <v/>
      </c>
    </row>
    <row r="2963" spans="1:13" x14ac:dyDescent="0.25">
      <c r="A2963" s="15" t="str">
        <f t="shared" si="92"/>
        <v/>
      </c>
      <c r="B2963" s="25" t="str">
        <f t="shared" si="93"/>
        <v/>
      </c>
      <c r="C2963" s="3" t="str">
        <f>IF(Table1[[#This Row],[Tesouro Prefixado]]="","",(B2963+1)^(1/252))</f>
        <v/>
      </c>
      <c r="D2963" s="2" t="str">
        <f>IF(Table1[[#This Row],[Column2]]="","",(1+D2962)*(C2963)-1)</f>
        <v/>
      </c>
      <c r="E2963" s="1" t="str">
        <f>IF(Table1[[#This Row],[Column1]]="","",VLOOKUP(A2963,COPOMs!B:E,4)+prêmio_de_risco)</f>
        <v/>
      </c>
      <c r="F2963" s="3" t="str">
        <f>IF(Table1[[#This Row],[Tesouro Selic: Cenário 1]]="","",(E2963+1)^(1/252))</f>
        <v/>
      </c>
      <c r="G2963" s="2" t="str">
        <f>IF(Table1[[#This Row],[Column4]]="","",(1+G2962)*(F2963)-1)</f>
        <v/>
      </c>
      <c r="H2963" s="1" t="str">
        <f>IF(Table1[[#This Row],[Column1]]="","",VLOOKUP(A2963,COPOMs!B:H,7)+prêmio_de_risco)</f>
        <v/>
      </c>
      <c r="I2963" s="3" t="str">
        <f>IF(Table1[[#This Row],[Tesouro Selic: Cenário 2]]="","",(H2963+1)^(1/252))</f>
        <v/>
      </c>
      <c r="J2963" s="2" t="str">
        <f>IF(Table1[[#This Row],[Column6]]="","",(1+J2962)*(I2963)-1)</f>
        <v/>
      </c>
      <c r="K2963" s="1" t="str">
        <f>IF(Table1[[#This Row],[Column1]]="","",VLOOKUP(A2963,COPOMs!B:K,10)+prêmio_de_risco)</f>
        <v/>
      </c>
      <c r="L2963" s="3" t="str">
        <f>IF(Table1[[#This Row],[Tesouro Selic: Cenário 3]]="","",(K2963+1)^(1/252))</f>
        <v/>
      </c>
      <c r="M2963" s="2" t="str">
        <f>IF(Table1[[#This Row],[Column8]]="","",(1+M2962)*(L2963)-1)</f>
        <v/>
      </c>
    </row>
    <row r="2964" spans="1:13" x14ac:dyDescent="0.25">
      <c r="A2964" s="15" t="str">
        <f t="shared" si="92"/>
        <v/>
      </c>
      <c r="B2964" s="25" t="str">
        <f t="shared" si="93"/>
        <v/>
      </c>
      <c r="C2964" s="3" t="str">
        <f>IF(Table1[[#This Row],[Tesouro Prefixado]]="","",(B2964+1)^(1/252))</f>
        <v/>
      </c>
      <c r="D2964" s="2" t="str">
        <f>IF(Table1[[#This Row],[Column2]]="","",(1+D2963)*(C2964)-1)</f>
        <v/>
      </c>
      <c r="E2964" s="1" t="str">
        <f>IF(Table1[[#This Row],[Column1]]="","",VLOOKUP(A2964,COPOMs!B:E,4)+prêmio_de_risco)</f>
        <v/>
      </c>
      <c r="F2964" s="3" t="str">
        <f>IF(Table1[[#This Row],[Tesouro Selic: Cenário 1]]="","",(E2964+1)^(1/252))</f>
        <v/>
      </c>
      <c r="G2964" s="2" t="str">
        <f>IF(Table1[[#This Row],[Column4]]="","",(1+G2963)*(F2964)-1)</f>
        <v/>
      </c>
      <c r="H2964" s="1" t="str">
        <f>IF(Table1[[#This Row],[Column1]]="","",VLOOKUP(A2964,COPOMs!B:H,7)+prêmio_de_risco)</f>
        <v/>
      </c>
      <c r="I2964" s="3" t="str">
        <f>IF(Table1[[#This Row],[Tesouro Selic: Cenário 2]]="","",(H2964+1)^(1/252))</f>
        <v/>
      </c>
      <c r="J2964" s="2" t="str">
        <f>IF(Table1[[#This Row],[Column6]]="","",(1+J2963)*(I2964)-1)</f>
        <v/>
      </c>
      <c r="K2964" s="1" t="str">
        <f>IF(Table1[[#This Row],[Column1]]="","",VLOOKUP(A2964,COPOMs!B:K,10)+prêmio_de_risco)</f>
        <v/>
      </c>
      <c r="L2964" s="3" t="str">
        <f>IF(Table1[[#This Row],[Tesouro Selic: Cenário 3]]="","",(K2964+1)^(1/252))</f>
        <v/>
      </c>
      <c r="M2964" s="2" t="str">
        <f>IF(Table1[[#This Row],[Column8]]="","",(1+M2963)*(L2964)-1)</f>
        <v/>
      </c>
    </row>
    <row r="2965" spans="1:13" x14ac:dyDescent="0.25">
      <c r="A2965" s="15" t="str">
        <f t="shared" si="92"/>
        <v/>
      </c>
      <c r="B2965" s="25" t="str">
        <f t="shared" si="93"/>
        <v/>
      </c>
      <c r="C2965" s="3" t="str">
        <f>IF(Table1[[#This Row],[Tesouro Prefixado]]="","",(B2965+1)^(1/252))</f>
        <v/>
      </c>
      <c r="D2965" s="2" t="str">
        <f>IF(Table1[[#This Row],[Column2]]="","",(1+D2964)*(C2965)-1)</f>
        <v/>
      </c>
      <c r="E2965" s="1" t="str">
        <f>IF(Table1[[#This Row],[Column1]]="","",VLOOKUP(A2965,COPOMs!B:E,4)+prêmio_de_risco)</f>
        <v/>
      </c>
      <c r="F2965" s="3" t="str">
        <f>IF(Table1[[#This Row],[Tesouro Selic: Cenário 1]]="","",(E2965+1)^(1/252))</f>
        <v/>
      </c>
      <c r="G2965" s="2" t="str">
        <f>IF(Table1[[#This Row],[Column4]]="","",(1+G2964)*(F2965)-1)</f>
        <v/>
      </c>
      <c r="H2965" s="1" t="str">
        <f>IF(Table1[[#This Row],[Column1]]="","",VLOOKUP(A2965,COPOMs!B:H,7)+prêmio_de_risco)</f>
        <v/>
      </c>
      <c r="I2965" s="3" t="str">
        <f>IF(Table1[[#This Row],[Tesouro Selic: Cenário 2]]="","",(H2965+1)^(1/252))</f>
        <v/>
      </c>
      <c r="J2965" s="2" t="str">
        <f>IF(Table1[[#This Row],[Column6]]="","",(1+J2964)*(I2965)-1)</f>
        <v/>
      </c>
      <c r="K2965" s="1" t="str">
        <f>IF(Table1[[#This Row],[Column1]]="","",VLOOKUP(A2965,COPOMs!B:K,10)+prêmio_de_risco)</f>
        <v/>
      </c>
      <c r="L2965" s="3" t="str">
        <f>IF(Table1[[#This Row],[Tesouro Selic: Cenário 3]]="","",(K2965+1)^(1/252))</f>
        <v/>
      </c>
      <c r="M2965" s="2" t="str">
        <f>IF(Table1[[#This Row],[Column8]]="","",(1+M2964)*(L2965)-1)</f>
        <v/>
      </c>
    </row>
    <row r="2966" spans="1:13" x14ac:dyDescent="0.25">
      <c r="A2966" s="15" t="str">
        <f t="shared" si="92"/>
        <v/>
      </c>
      <c r="B2966" s="25" t="str">
        <f t="shared" si="93"/>
        <v/>
      </c>
      <c r="C2966" s="3" t="str">
        <f>IF(Table1[[#This Row],[Tesouro Prefixado]]="","",(B2966+1)^(1/252))</f>
        <v/>
      </c>
      <c r="D2966" s="2" t="str">
        <f>IF(Table1[[#This Row],[Column2]]="","",(1+D2965)*(C2966)-1)</f>
        <v/>
      </c>
      <c r="E2966" s="1" t="str">
        <f>IF(Table1[[#This Row],[Column1]]="","",VLOOKUP(A2966,COPOMs!B:E,4)+prêmio_de_risco)</f>
        <v/>
      </c>
      <c r="F2966" s="3" t="str">
        <f>IF(Table1[[#This Row],[Tesouro Selic: Cenário 1]]="","",(E2966+1)^(1/252))</f>
        <v/>
      </c>
      <c r="G2966" s="2" t="str">
        <f>IF(Table1[[#This Row],[Column4]]="","",(1+G2965)*(F2966)-1)</f>
        <v/>
      </c>
      <c r="H2966" s="1" t="str">
        <f>IF(Table1[[#This Row],[Column1]]="","",VLOOKUP(A2966,COPOMs!B:H,7)+prêmio_de_risco)</f>
        <v/>
      </c>
      <c r="I2966" s="3" t="str">
        <f>IF(Table1[[#This Row],[Tesouro Selic: Cenário 2]]="","",(H2966+1)^(1/252))</f>
        <v/>
      </c>
      <c r="J2966" s="2" t="str">
        <f>IF(Table1[[#This Row],[Column6]]="","",(1+J2965)*(I2966)-1)</f>
        <v/>
      </c>
      <c r="K2966" s="1" t="str">
        <f>IF(Table1[[#This Row],[Column1]]="","",VLOOKUP(A2966,COPOMs!B:K,10)+prêmio_de_risco)</f>
        <v/>
      </c>
      <c r="L2966" s="3" t="str">
        <f>IF(Table1[[#This Row],[Tesouro Selic: Cenário 3]]="","",(K2966+1)^(1/252))</f>
        <v/>
      </c>
      <c r="M2966" s="2" t="str">
        <f>IF(Table1[[#This Row],[Column8]]="","",(1+M2965)*(L2966)-1)</f>
        <v/>
      </c>
    </row>
    <row r="2967" spans="1:13" x14ac:dyDescent="0.25">
      <c r="A2967" s="15" t="str">
        <f t="shared" si="92"/>
        <v/>
      </c>
      <c r="B2967" s="25" t="str">
        <f t="shared" si="93"/>
        <v/>
      </c>
      <c r="C2967" s="3" t="str">
        <f>IF(Table1[[#This Row],[Tesouro Prefixado]]="","",(B2967+1)^(1/252))</f>
        <v/>
      </c>
      <c r="D2967" s="2" t="str">
        <f>IF(Table1[[#This Row],[Column2]]="","",(1+D2966)*(C2967)-1)</f>
        <v/>
      </c>
      <c r="E2967" s="1" t="str">
        <f>IF(Table1[[#This Row],[Column1]]="","",VLOOKUP(A2967,COPOMs!B:E,4)+prêmio_de_risco)</f>
        <v/>
      </c>
      <c r="F2967" s="3" t="str">
        <f>IF(Table1[[#This Row],[Tesouro Selic: Cenário 1]]="","",(E2967+1)^(1/252))</f>
        <v/>
      </c>
      <c r="G2967" s="2" t="str">
        <f>IF(Table1[[#This Row],[Column4]]="","",(1+G2966)*(F2967)-1)</f>
        <v/>
      </c>
      <c r="H2967" s="1" t="str">
        <f>IF(Table1[[#This Row],[Column1]]="","",VLOOKUP(A2967,COPOMs!B:H,7)+prêmio_de_risco)</f>
        <v/>
      </c>
      <c r="I2967" s="3" t="str">
        <f>IF(Table1[[#This Row],[Tesouro Selic: Cenário 2]]="","",(H2967+1)^(1/252))</f>
        <v/>
      </c>
      <c r="J2967" s="2" t="str">
        <f>IF(Table1[[#This Row],[Column6]]="","",(1+J2966)*(I2967)-1)</f>
        <v/>
      </c>
      <c r="K2967" s="1" t="str">
        <f>IF(Table1[[#This Row],[Column1]]="","",VLOOKUP(A2967,COPOMs!B:K,10)+prêmio_de_risco)</f>
        <v/>
      </c>
      <c r="L2967" s="3" t="str">
        <f>IF(Table1[[#This Row],[Tesouro Selic: Cenário 3]]="","",(K2967+1)^(1/252))</f>
        <v/>
      </c>
      <c r="M2967" s="2" t="str">
        <f>IF(Table1[[#This Row],[Column8]]="","",(1+M2966)*(L2967)-1)</f>
        <v/>
      </c>
    </row>
    <row r="2968" spans="1:13" x14ac:dyDescent="0.25">
      <c r="A2968" s="15" t="str">
        <f t="shared" si="92"/>
        <v/>
      </c>
      <c r="B2968" s="25" t="str">
        <f t="shared" si="93"/>
        <v/>
      </c>
      <c r="C2968" s="3" t="str">
        <f>IF(Table1[[#This Row],[Tesouro Prefixado]]="","",(B2968+1)^(1/252))</f>
        <v/>
      </c>
      <c r="D2968" s="2" t="str">
        <f>IF(Table1[[#This Row],[Column2]]="","",(1+D2967)*(C2968)-1)</f>
        <v/>
      </c>
      <c r="E2968" s="1" t="str">
        <f>IF(Table1[[#This Row],[Column1]]="","",VLOOKUP(A2968,COPOMs!B:E,4)+prêmio_de_risco)</f>
        <v/>
      </c>
      <c r="F2968" s="3" t="str">
        <f>IF(Table1[[#This Row],[Tesouro Selic: Cenário 1]]="","",(E2968+1)^(1/252))</f>
        <v/>
      </c>
      <c r="G2968" s="2" t="str">
        <f>IF(Table1[[#This Row],[Column4]]="","",(1+G2967)*(F2968)-1)</f>
        <v/>
      </c>
      <c r="H2968" s="1" t="str">
        <f>IF(Table1[[#This Row],[Column1]]="","",VLOOKUP(A2968,COPOMs!B:H,7)+prêmio_de_risco)</f>
        <v/>
      </c>
      <c r="I2968" s="3" t="str">
        <f>IF(Table1[[#This Row],[Tesouro Selic: Cenário 2]]="","",(H2968+1)^(1/252))</f>
        <v/>
      </c>
      <c r="J2968" s="2" t="str">
        <f>IF(Table1[[#This Row],[Column6]]="","",(1+J2967)*(I2968)-1)</f>
        <v/>
      </c>
      <c r="K2968" s="1" t="str">
        <f>IF(Table1[[#This Row],[Column1]]="","",VLOOKUP(A2968,COPOMs!B:K,10)+prêmio_de_risco)</f>
        <v/>
      </c>
      <c r="L2968" s="3" t="str">
        <f>IF(Table1[[#This Row],[Tesouro Selic: Cenário 3]]="","",(K2968+1)^(1/252))</f>
        <v/>
      </c>
      <c r="M2968" s="2" t="str">
        <f>IF(Table1[[#This Row],[Column8]]="","",(1+M2967)*(L2968)-1)</f>
        <v/>
      </c>
    </row>
    <row r="2969" spans="1:13" x14ac:dyDescent="0.25">
      <c r="A2969" s="15" t="str">
        <f t="shared" si="92"/>
        <v/>
      </c>
      <c r="B2969" s="25" t="str">
        <f t="shared" si="93"/>
        <v/>
      </c>
      <c r="C2969" s="3" t="str">
        <f>IF(Table1[[#This Row],[Tesouro Prefixado]]="","",(B2969+1)^(1/252))</f>
        <v/>
      </c>
      <c r="D2969" s="2" t="str">
        <f>IF(Table1[[#This Row],[Column2]]="","",(1+D2968)*(C2969)-1)</f>
        <v/>
      </c>
      <c r="E2969" s="1" t="str">
        <f>IF(Table1[[#This Row],[Column1]]="","",VLOOKUP(A2969,COPOMs!B:E,4)+prêmio_de_risco)</f>
        <v/>
      </c>
      <c r="F2969" s="3" t="str">
        <f>IF(Table1[[#This Row],[Tesouro Selic: Cenário 1]]="","",(E2969+1)^(1/252))</f>
        <v/>
      </c>
      <c r="G2969" s="2" t="str">
        <f>IF(Table1[[#This Row],[Column4]]="","",(1+G2968)*(F2969)-1)</f>
        <v/>
      </c>
      <c r="H2969" s="1" t="str">
        <f>IF(Table1[[#This Row],[Column1]]="","",VLOOKUP(A2969,COPOMs!B:H,7)+prêmio_de_risco)</f>
        <v/>
      </c>
      <c r="I2969" s="3" t="str">
        <f>IF(Table1[[#This Row],[Tesouro Selic: Cenário 2]]="","",(H2969+1)^(1/252))</f>
        <v/>
      </c>
      <c r="J2969" s="2" t="str">
        <f>IF(Table1[[#This Row],[Column6]]="","",(1+J2968)*(I2969)-1)</f>
        <v/>
      </c>
      <c r="K2969" s="1" t="str">
        <f>IF(Table1[[#This Row],[Column1]]="","",VLOOKUP(A2969,COPOMs!B:K,10)+prêmio_de_risco)</f>
        <v/>
      </c>
      <c r="L2969" s="3" t="str">
        <f>IF(Table1[[#This Row],[Tesouro Selic: Cenário 3]]="","",(K2969+1)^(1/252))</f>
        <v/>
      </c>
      <c r="M2969" s="2" t="str">
        <f>IF(Table1[[#This Row],[Column8]]="","",(1+M2968)*(L2969)-1)</f>
        <v/>
      </c>
    </row>
    <row r="2970" spans="1:13" x14ac:dyDescent="0.25">
      <c r="A2970" s="15" t="str">
        <f t="shared" si="92"/>
        <v/>
      </c>
      <c r="B2970" s="25" t="str">
        <f t="shared" si="93"/>
        <v/>
      </c>
      <c r="C2970" s="3" t="str">
        <f>IF(Table1[[#This Row],[Tesouro Prefixado]]="","",(B2970+1)^(1/252))</f>
        <v/>
      </c>
      <c r="D2970" s="2" t="str">
        <f>IF(Table1[[#This Row],[Column2]]="","",(1+D2969)*(C2970)-1)</f>
        <v/>
      </c>
      <c r="E2970" s="1" t="str">
        <f>IF(Table1[[#This Row],[Column1]]="","",VLOOKUP(A2970,COPOMs!B:E,4)+prêmio_de_risco)</f>
        <v/>
      </c>
      <c r="F2970" s="3" t="str">
        <f>IF(Table1[[#This Row],[Tesouro Selic: Cenário 1]]="","",(E2970+1)^(1/252))</f>
        <v/>
      </c>
      <c r="G2970" s="2" t="str">
        <f>IF(Table1[[#This Row],[Column4]]="","",(1+G2969)*(F2970)-1)</f>
        <v/>
      </c>
      <c r="H2970" s="1" t="str">
        <f>IF(Table1[[#This Row],[Column1]]="","",VLOOKUP(A2970,COPOMs!B:H,7)+prêmio_de_risco)</f>
        <v/>
      </c>
      <c r="I2970" s="3" t="str">
        <f>IF(Table1[[#This Row],[Tesouro Selic: Cenário 2]]="","",(H2970+1)^(1/252))</f>
        <v/>
      </c>
      <c r="J2970" s="2" t="str">
        <f>IF(Table1[[#This Row],[Column6]]="","",(1+J2969)*(I2970)-1)</f>
        <v/>
      </c>
      <c r="K2970" s="1" t="str">
        <f>IF(Table1[[#This Row],[Column1]]="","",VLOOKUP(A2970,COPOMs!B:K,10)+prêmio_de_risco)</f>
        <v/>
      </c>
      <c r="L2970" s="3" t="str">
        <f>IF(Table1[[#This Row],[Tesouro Selic: Cenário 3]]="","",(K2970+1)^(1/252))</f>
        <v/>
      </c>
      <c r="M2970" s="2" t="str">
        <f>IF(Table1[[#This Row],[Column8]]="","",(1+M2969)*(L2970)-1)</f>
        <v/>
      </c>
    </row>
    <row r="2971" spans="1:13" x14ac:dyDescent="0.25">
      <c r="A2971" s="15" t="str">
        <f t="shared" si="92"/>
        <v/>
      </c>
      <c r="B2971" s="25" t="str">
        <f t="shared" si="93"/>
        <v/>
      </c>
      <c r="C2971" s="3" t="str">
        <f>IF(Table1[[#This Row],[Tesouro Prefixado]]="","",(B2971+1)^(1/252))</f>
        <v/>
      </c>
      <c r="D2971" s="2" t="str">
        <f>IF(Table1[[#This Row],[Column2]]="","",(1+D2970)*(C2971)-1)</f>
        <v/>
      </c>
      <c r="E2971" s="1" t="str">
        <f>IF(Table1[[#This Row],[Column1]]="","",VLOOKUP(A2971,COPOMs!B:E,4)+prêmio_de_risco)</f>
        <v/>
      </c>
      <c r="F2971" s="3" t="str">
        <f>IF(Table1[[#This Row],[Tesouro Selic: Cenário 1]]="","",(E2971+1)^(1/252))</f>
        <v/>
      </c>
      <c r="G2971" s="2" t="str">
        <f>IF(Table1[[#This Row],[Column4]]="","",(1+G2970)*(F2971)-1)</f>
        <v/>
      </c>
      <c r="H2971" s="1" t="str">
        <f>IF(Table1[[#This Row],[Column1]]="","",VLOOKUP(A2971,COPOMs!B:H,7)+prêmio_de_risco)</f>
        <v/>
      </c>
      <c r="I2971" s="3" t="str">
        <f>IF(Table1[[#This Row],[Tesouro Selic: Cenário 2]]="","",(H2971+1)^(1/252))</f>
        <v/>
      </c>
      <c r="J2971" s="2" t="str">
        <f>IF(Table1[[#This Row],[Column6]]="","",(1+J2970)*(I2971)-1)</f>
        <v/>
      </c>
      <c r="K2971" s="1" t="str">
        <f>IF(Table1[[#This Row],[Column1]]="","",VLOOKUP(A2971,COPOMs!B:K,10)+prêmio_de_risco)</f>
        <v/>
      </c>
      <c r="L2971" s="3" t="str">
        <f>IF(Table1[[#This Row],[Tesouro Selic: Cenário 3]]="","",(K2971+1)^(1/252))</f>
        <v/>
      </c>
      <c r="M2971" s="2" t="str">
        <f>IF(Table1[[#This Row],[Column8]]="","",(1+M2970)*(L2971)-1)</f>
        <v/>
      </c>
    </row>
    <row r="2972" spans="1:13" x14ac:dyDescent="0.25">
      <c r="A2972" s="15" t="str">
        <f t="shared" si="92"/>
        <v/>
      </c>
      <c r="B2972" s="25" t="str">
        <f t="shared" si="93"/>
        <v/>
      </c>
      <c r="C2972" s="3" t="str">
        <f>IF(Table1[[#This Row],[Tesouro Prefixado]]="","",(B2972+1)^(1/252))</f>
        <v/>
      </c>
      <c r="D2972" s="2" t="str">
        <f>IF(Table1[[#This Row],[Column2]]="","",(1+D2971)*(C2972)-1)</f>
        <v/>
      </c>
      <c r="E2972" s="1" t="str">
        <f>IF(Table1[[#This Row],[Column1]]="","",VLOOKUP(A2972,COPOMs!B:E,4)+prêmio_de_risco)</f>
        <v/>
      </c>
      <c r="F2972" s="3" t="str">
        <f>IF(Table1[[#This Row],[Tesouro Selic: Cenário 1]]="","",(E2972+1)^(1/252))</f>
        <v/>
      </c>
      <c r="G2972" s="2" t="str">
        <f>IF(Table1[[#This Row],[Column4]]="","",(1+G2971)*(F2972)-1)</f>
        <v/>
      </c>
      <c r="H2972" s="1" t="str">
        <f>IF(Table1[[#This Row],[Column1]]="","",VLOOKUP(A2972,COPOMs!B:H,7)+prêmio_de_risco)</f>
        <v/>
      </c>
      <c r="I2972" s="3" t="str">
        <f>IF(Table1[[#This Row],[Tesouro Selic: Cenário 2]]="","",(H2972+1)^(1/252))</f>
        <v/>
      </c>
      <c r="J2972" s="2" t="str">
        <f>IF(Table1[[#This Row],[Column6]]="","",(1+J2971)*(I2972)-1)</f>
        <v/>
      </c>
      <c r="K2972" s="1" t="str">
        <f>IF(Table1[[#This Row],[Column1]]="","",VLOOKUP(A2972,COPOMs!B:K,10)+prêmio_de_risco)</f>
        <v/>
      </c>
      <c r="L2972" s="3" t="str">
        <f>IF(Table1[[#This Row],[Tesouro Selic: Cenário 3]]="","",(K2972+1)^(1/252))</f>
        <v/>
      </c>
      <c r="M2972" s="2" t="str">
        <f>IF(Table1[[#This Row],[Column8]]="","",(1+M2971)*(L2972)-1)</f>
        <v/>
      </c>
    </row>
    <row r="2973" spans="1:13" x14ac:dyDescent="0.25">
      <c r="A2973" s="15" t="str">
        <f t="shared" si="92"/>
        <v/>
      </c>
      <c r="B2973" s="25" t="str">
        <f t="shared" si="93"/>
        <v/>
      </c>
      <c r="C2973" s="3" t="str">
        <f>IF(Table1[[#This Row],[Tesouro Prefixado]]="","",(B2973+1)^(1/252))</f>
        <v/>
      </c>
      <c r="D2973" s="2" t="str">
        <f>IF(Table1[[#This Row],[Column2]]="","",(1+D2972)*(C2973)-1)</f>
        <v/>
      </c>
      <c r="E2973" s="1" t="str">
        <f>IF(Table1[[#This Row],[Column1]]="","",VLOOKUP(A2973,COPOMs!B:E,4)+prêmio_de_risco)</f>
        <v/>
      </c>
      <c r="F2973" s="3" t="str">
        <f>IF(Table1[[#This Row],[Tesouro Selic: Cenário 1]]="","",(E2973+1)^(1/252))</f>
        <v/>
      </c>
      <c r="G2973" s="2" t="str">
        <f>IF(Table1[[#This Row],[Column4]]="","",(1+G2972)*(F2973)-1)</f>
        <v/>
      </c>
      <c r="H2973" s="1" t="str">
        <f>IF(Table1[[#This Row],[Column1]]="","",VLOOKUP(A2973,COPOMs!B:H,7)+prêmio_de_risco)</f>
        <v/>
      </c>
      <c r="I2973" s="3" t="str">
        <f>IF(Table1[[#This Row],[Tesouro Selic: Cenário 2]]="","",(H2973+1)^(1/252))</f>
        <v/>
      </c>
      <c r="J2973" s="2" t="str">
        <f>IF(Table1[[#This Row],[Column6]]="","",(1+J2972)*(I2973)-1)</f>
        <v/>
      </c>
      <c r="K2973" s="1" t="str">
        <f>IF(Table1[[#This Row],[Column1]]="","",VLOOKUP(A2973,COPOMs!B:K,10)+prêmio_de_risco)</f>
        <v/>
      </c>
      <c r="L2973" s="3" t="str">
        <f>IF(Table1[[#This Row],[Tesouro Selic: Cenário 3]]="","",(K2973+1)^(1/252))</f>
        <v/>
      </c>
      <c r="M2973" s="2" t="str">
        <f>IF(Table1[[#This Row],[Column8]]="","",(1+M2972)*(L2973)-1)</f>
        <v/>
      </c>
    </row>
    <row r="2974" spans="1:13" x14ac:dyDescent="0.25">
      <c r="A2974" s="15" t="str">
        <f t="shared" si="92"/>
        <v/>
      </c>
      <c r="B2974" s="25" t="str">
        <f t="shared" si="93"/>
        <v/>
      </c>
      <c r="C2974" s="3" t="str">
        <f>IF(Table1[[#This Row],[Tesouro Prefixado]]="","",(B2974+1)^(1/252))</f>
        <v/>
      </c>
      <c r="D2974" s="2" t="str">
        <f>IF(Table1[[#This Row],[Column2]]="","",(1+D2973)*(C2974)-1)</f>
        <v/>
      </c>
      <c r="E2974" s="1" t="str">
        <f>IF(Table1[[#This Row],[Column1]]="","",VLOOKUP(A2974,COPOMs!B:E,4)+prêmio_de_risco)</f>
        <v/>
      </c>
      <c r="F2974" s="3" t="str">
        <f>IF(Table1[[#This Row],[Tesouro Selic: Cenário 1]]="","",(E2974+1)^(1/252))</f>
        <v/>
      </c>
      <c r="G2974" s="2" t="str">
        <f>IF(Table1[[#This Row],[Column4]]="","",(1+G2973)*(F2974)-1)</f>
        <v/>
      </c>
      <c r="H2974" s="1" t="str">
        <f>IF(Table1[[#This Row],[Column1]]="","",VLOOKUP(A2974,COPOMs!B:H,7)+prêmio_de_risco)</f>
        <v/>
      </c>
      <c r="I2974" s="3" t="str">
        <f>IF(Table1[[#This Row],[Tesouro Selic: Cenário 2]]="","",(H2974+1)^(1/252))</f>
        <v/>
      </c>
      <c r="J2974" s="2" t="str">
        <f>IF(Table1[[#This Row],[Column6]]="","",(1+J2973)*(I2974)-1)</f>
        <v/>
      </c>
      <c r="K2974" s="1" t="str">
        <f>IF(Table1[[#This Row],[Column1]]="","",VLOOKUP(A2974,COPOMs!B:K,10)+prêmio_de_risco)</f>
        <v/>
      </c>
      <c r="L2974" s="3" t="str">
        <f>IF(Table1[[#This Row],[Tesouro Selic: Cenário 3]]="","",(K2974+1)^(1/252))</f>
        <v/>
      </c>
      <c r="M2974" s="2" t="str">
        <f>IF(Table1[[#This Row],[Column8]]="","",(1+M2973)*(L2974)-1)</f>
        <v/>
      </c>
    </row>
    <row r="2975" spans="1:13" x14ac:dyDescent="0.25">
      <c r="A2975" s="15" t="str">
        <f t="shared" si="92"/>
        <v/>
      </c>
      <c r="B2975" s="25" t="str">
        <f t="shared" si="93"/>
        <v/>
      </c>
      <c r="C2975" s="3" t="str">
        <f>IF(Table1[[#This Row],[Tesouro Prefixado]]="","",(B2975+1)^(1/252))</f>
        <v/>
      </c>
      <c r="D2975" s="2" t="str">
        <f>IF(Table1[[#This Row],[Column2]]="","",(1+D2974)*(C2975)-1)</f>
        <v/>
      </c>
      <c r="E2975" s="1" t="str">
        <f>IF(Table1[[#This Row],[Column1]]="","",VLOOKUP(A2975,COPOMs!B:E,4)+prêmio_de_risco)</f>
        <v/>
      </c>
      <c r="F2975" s="3" t="str">
        <f>IF(Table1[[#This Row],[Tesouro Selic: Cenário 1]]="","",(E2975+1)^(1/252))</f>
        <v/>
      </c>
      <c r="G2975" s="2" t="str">
        <f>IF(Table1[[#This Row],[Column4]]="","",(1+G2974)*(F2975)-1)</f>
        <v/>
      </c>
      <c r="H2975" s="1" t="str">
        <f>IF(Table1[[#This Row],[Column1]]="","",VLOOKUP(A2975,COPOMs!B:H,7)+prêmio_de_risco)</f>
        <v/>
      </c>
      <c r="I2975" s="3" t="str">
        <f>IF(Table1[[#This Row],[Tesouro Selic: Cenário 2]]="","",(H2975+1)^(1/252))</f>
        <v/>
      </c>
      <c r="J2975" s="2" t="str">
        <f>IF(Table1[[#This Row],[Column6]]="","",(1+J2974)*(I2975)-1)</f>
        <v/>
      </c>
      <c r="K2975" s="1" t="str">
        <f>IF(Table1[[#This Row],[Column1]]="","",VLOOKUP(A2975,COPOMs!B:K,10)+prêmio_de_risco)</f>
        <v/>
      </c>
      <c r="L2975" s="3" t="str">
        <f>IF(Table1[[#This Row],[Tesouro Selic: Cenário 3]]="","",(K2975+1)^(1/252))</f>
        <v/>
      </c>
      <c r="M2975" s="2" t="str">
        <f>IF(Table1[[#This Row],[Column8]]="","",(1+M2974)*(L2975)-1)</f>
        <v/>
      </c>
    </row>
    <row r="2976" spans="1:13" x14ac:dyDescent="0.25">
      <c r="A2976" s="15" t="str">
        <f t="shared" si="92"/>
        <v/>
      </c>
      <c r="B2976" s="25" t="str">
        <f t="shared" si="93"/>
        <v/>
      </c>
      <c r="C2976" s="3" t="str">
        <f>IF(Table1[[#This Row],[Tesouro Prefixado]]="","",(B2976+1)^(1/252))</f>
        <v/>
      </c>
      <c r="D2976" s="2" t="str">
        <f>IF(Table1[[#This Row],[Column2]]="","",(1+D2975)*(C2976)-1)</f>
        <v/>
      </c>
      <c r="E2976" s="1" t="str">
        <f>IF(Table1[[#This Row],[Column1]]="","",VLOOKUP(A2976,COPOMs!B:E,4)+prêmio_de_risco)</f>
        <v/>
      </c>
      <c r="F2976" s="3" t="str">
        <f>IF(Table1[[#This Row],[Tesouro Selic: Cenário 1]]="","",(E2976+1)^(1/252))</f>
        <v/>
      </c>
      <c r="G2976" s="2" t="str">
        <f>IF(Table1[[#This Row],[Column4]]="","",(1+G2975)*(F2976)-1)</f>
        <v/>
      </c>
      <c r="H2976" s="1" t="str">
        <f>IF(Table1[[#This Row],[Column1]]="","",VLOOKUP(A2976,COPOMs!B:H,7)+prêmio_de_risco)</f>
        <v/>
      </c>
      <c r="I2976" s="3" t="str">
        <f>IF(Table1[[#This Row],[Tesouro Selic: Cenário 2]]="","",(H2976+1)^(1/252))</f>
        <v/>
      </c>
      <c r="J2976" s="2" t="str">
        <f>IF(Table1[[#This Row],[Column6]]="","",(1+J2975)*(I2976)-1)</f>
        <v/>
      </c>
      <c r="K2976" s="1" t="str">
        <f>IF(Table1[[#This Row],[Column1]]="","",VLOOKUP(A2976,COPOMs!B:K,10)+prêmio_de_risco)</f>
        <v/>
      </c>
      <c r="L2976" s="3" t="str">
        <f>IF(Table1[[#This Row],[Tesouro Selic: Cenário 3]]="","",(K2976+1)^(1/252))</f>
        <v/>
      </c>
      <c r="M2976" s="2" t="str">
        <f>IF(Table1[[#This Row],[Column8]]="","",(1+M2975)*(L2976)-1)</f>
        <v/>
      </c>
    </row>
    <row r="2977" spans="1:13" x14ac:dyDescent="0.25">
      <c r="A2977" s="15" t="str">
        <f t="shared" si="92"/>
        <v/>
      </c>
      <c r="B2977" s="25" t="str">
        <f t="shared" si="93"/>
        <v/>
      </c>
      <c r="C2977" s="3" t="str">
        <f>IF(Table1[[#This Row],[Tesouro Prefixado]]="","",(B2977+1)^(1/252))</f>
        <v/>
      </c>
      <c r="D2977" s="2" t="str">
        <f>IF(Table1[[#This Row],[Column2]]="","",(1+D2976)*(C2977)-1)</f>
        <v/>
      </c>
      <c r="E2977" s="1" t="str">
        <f>IF(Table1[[#This Row],[Column1]]="","",VLOOKUP(A2977,COPOMs!B:E,4)+prêmio_de_risco)</f>
        <v/>
      </c>
      <c r="F2977" s="3" t="str">
        <f>IF(Table1[[#This Row],[Tesouro Selic: Cenário 1]]="","",(E2977+1)^(1/252))</f>
        <v/>
      </c>
      <c r="G2977" s="2" t="str">
        <f>IF(Table1[[#This Row],[Column4]]="","",(1+G2976)*(F2977)-1)</f>
        <v/>
      </c>
      <c r="H2977" s="1" t="str">
        <f>IF(Table1[[#This Row],[Column1]]="","",VLOOKUP(A2977,COPOMs!B:H,7)+prêmio_de_risco)</f>
        <v/>
      </c>
      <c r="I2977" s="3" t="str">
        <f>IF(Table1[[#This Row],[Tesouro Selic: Cenário 2]]="","",(H2977+1)^(1/252))</f>
        <v/>
      </c>
      <c r="J2977" s="2" t="str">
        <f>IF(Table1[[#This Row],[Column6]]="","",(1+J2976)*(I2977)-1)</f>
        <v/>
      </c>
      <c r="K2977" s="1" t="str">
        <f>IF(Table1[[#This Row],[Column1]]="","",VLOOKUP(A2977,COPOMs!B:K,10)+prêmio_de_risco)</f>
        <v/>
      </c>
      <c r="L2977" s="3" t="str">
        <f>IF(Table1[[#This Row],[Tesouro Selic: Cenário 3]]="","",(K2977+1)^(1/252))</f>
        <v/>
      </c>
      <c r="M2977" s="2" t="str">
        <f>IF(Table1[[#This Row],[Column8]]="","",(1+M2976)*(L2977)-1)</f>
        <v/>
      </c>
    </row>
    <row r="2978" spans="1:13" x14ac:dyDescent="0.25">
      <c r="A2978" s="15" t="str">
        <f t="shared" si="92"/>
        <v/>
      </c>
      <c r="B2978" s="25" t="str">
        <f t="shared" si="93"/>
        <v/>
      </c>
      <c r="C2978" s="3" t="str">
        <f>IF(Table1[[#This Row],[Tesouro Prefixado]]="","",(B2978+1)^(1/252))</f>
        <v/>
      </c>
      <c r="D2978" s="2" t="str">
        <f>IF(Table1[[#This Row],[Column2]]="","",(1+D2977)*(C2978)-1)</f>
        <v/>
      </c>
      <c r="E2978" s="1" t="str">
        <f>IF(Table1[[#This Row],[Column1]]="","",VLOOKUP(A2978,COPOMs!B:E,4)+prêmio_de_risco)</f>
        <v/>
      </c>
      <c r="F2978" s="3" t="str">
        <f>IF(Table1[[#This Row],[Tesouro Selic: Cenário 1]]="","",(E2978+1)^(1/252))</f>
        <v/>
      </c>
      <c r="G2978" s="2" t="str">
        <f>IF(Table1[[#This Row],[Column4]]="","",(1+G2977)*(F2978)-1)</f>
        <v/>
      </c>
      <c r="H2978" s="1" t="str">
        <f>IF(Table1[[#This Row],[Column1]]="","",VLOOKUP(A2978,COPOMs!B:H,7)+prêmio_de_risco)</f>
        <v/>
      </c>
      <c r="I2978" s="3" t="str">
        <f>IF(Table1[[#This Row],[Tesouro Selic: Cenário 2]]="","",(H2978+1)^(1/252))</f>
        <v/>
      </c>
      <c r="J2978" s="2" t="str">
        <f>IF(Table1[[#This Row],[Column6]]="","",(1+J2977)*(I2978)-1)</f>
        <v/>
      </c>
      <c r="K2978" s="1" t="str">
        <f>IF(Table1[[#This Row],[Column1]]="","",VLOOKUP(A2978,COPOMs!B:K,10)+prêmio_de_risco)</f>
        <v/>
      </c>
      <c r="L2978" s="3" t="str">
        <f>IF(Table1[[#This Row],[Tesouro Selic: Cenário 3]]="","",(K2978+1)^(1/252))</f>
        <v/>
      </c>
      <c r="M2978" s="2" t="str">
        <f>IF(Table1[[#This Row],[Column8]]="","",(1+M2977)*(L2978)-1)</f>
        <v/>
      </c>
    </row>
    <row r="2979" spans="1:13" x14ac:dyDescent="0.25">
      <c r="A2979" s="15" t="str">
        <f t="shared" si="92"/>
        <v/>
      </c>
      <c r="B2979" s="25" t="str">
        <f t="shared" si="93"/>
        <v/>
      </c>
      <c r="C2979" s="3" t="str">
        <f>IF(Table1[[#This Row],[Tesouro Prefixado]]="","",(B2979+1)^(1/252))</f>
        <v/>
      </c>
      <c r="D2979" s="2" t="str">
        <f>IF(Table1[[#This Row],[Column2]]="","",(1+D2978)*(C2979)-1)</f>
        <v/>
      </c>
      <c r="E2979" s="1" t="str">
        <f>IF(Table1[[#This Row],[Column1]]="","",VLOOKUP(A2979,COPOMs!B:E,4)+prêmio_de_risco)</f>
        <v/>
      </c>
      <c r="F2979" s="3" t="str">
        <f>IF(Table1[[#This Row],[Tesouro Selic: Cenário 1]]="","",(E2979+1)^(1/252))</f>
        <v/>
      </c>
      <c r="G2979" s="2" t="str">
        <f>IF(Table1[[#This Row],[Column4]]="","",(1+G2978)*(F2979)-1)</f>
        <v/>
      </c>
      <c r="H2979" s="1" t="str">
        <f>IF(Table1[[#This Row],[Column1]]="","",VLOOKUP(A2979,COPOMs!B:H,7)+prêmio_de_risco)</f>
        <v/>
      </c>
      <c r="I2979" s="3" t="str">
        <f>IF(Table1[[#This Row],[Tesouro Selic: Cenário 2]]="","",(H2979+1)^(1/252))</f>
        <v/>
      </c>
      <c r="J2979" s="2" t="str">
        <f>IF(Table1[[#This Row],[Column6]]="","",(1+J2978)*(I2979)-1)</f>
        <v/>
      </c>
      <c r="K2979" s="1" t="str">
        <f>IF(Table1[[#This Row],[Column1]]="","",VLOOKUP(A2979,COPOMs!B:K,10)+prêmio_de_risco)</f>
        <v/>
      </c>
      <c r="L2979" s="3" t="str">
        <f>IF(Table1[[#This Row],[Tesouro Selic: Cenário 3]]="","",(K2979+1)^(1/252))</f>
        <v/>
      </c>
      <c r="M2979" s="2" t="str">
        <f>IF(Table1[[#This Row],[Column8]]="","",(1+M2978)*(L2979)-1)</f>
        <v/>
      </c>
    </row>
    <row r="2980" spans="1:13" x14ac:dyDescent="0.25">
      <c r="A2980" s="15" t="str">
        <f t="shared" si="92"/>
        <v/>
      </c>
      <c r="B2980" s="25" t="str">
        <f t="shared" si="93"/>
        <v/>
      </c>
      <c r="C2980" s="3" t="str">
        <f>IF(Table1[[#This Row],[Tesouro Prefixado]]="","",(B2980+1)^(1/252))</f>
        <v/>
      </c>
      <c r="D2980" s="2" t="str">
        <f>IF(Table1[[#This Row],[Column2]]="","",(1+D2979)*(C2980)-1)</f>
        <v/>
      </c>
      <c r="E2980" s="1" t="str">
        <f>IF(Table1[[#This Row],[Column1]]="","",VLOOKUP(A2980,COPOMs!B:E,4)+prêmio_de_risco)</f>
        <v/>
      </c>
      <c r="F2980" s="3" t="str">
        <f>IF(Table1[[#This Row],[Tesouro Selic: Cenário 1]]="","",(E2980+1)^(1/252))</f>
        <v/>
      </c>
      <c r="G2980" s="2" t="str">
        <f>IF(Table1[[#This Row],[Column4]]="","",(1+G2979)*(F2980)-1)</f>
        <v/>
      </c>
      <c r="H2980" s="1" t="str">
        <f>IF(Table1[[#This Row],[Column1]]="","",VLOOKUP(A2980,COPOMs!B:H,7)+prêmio_de_risco)</f>
        <v/>
      </c>
      <c r="I2980" s="3" t="str">
        <f>IF(Table1[[#This Row],[Tesouro Selic: Cenário 2]]="","",(H2980+1)^(1/252))</f>
        <v/>
      </c>
      <c r="J2980" s="2" t="str">
        <f>IF(Table1[[#This Row],[Column6]]="","",(1+J2979)*(I2980)-1)</f>
        <v/>
      </c>
      <c r="K2980" s="1" t="str">
        <f>IF(Table1[[#This Row],[Column1]]="","",VLOOKUP(A2980,COPOMs!B:K,10)+prêmio_de_risco)</f>
        <v/>
      </c>
      <c r="L2980" s="3" t="str">
        <f>IF(Table1[[#This Row],[Tesouro Selic: Cenário 3]]="","",(K2980+1)^(1/252))</f>
        <v/>
      </c>
      <c r="M2980" s="2" t="str">
        <f>IF(Table1[[#This Row],[Column8]]="","",(1+M2979)*(L2980)-1)</f>
        <v/>
      </c>
    </row>
    <row r="2981" spans="1:13" x14ac:dyDescent="0.25">
      <c r="A2981" s="15" t="str">
        <f t="shared" si="92"/>
        <v/>
      </c>
      <c r="B2981" s="25" t="str">
        <f t="shared" si="93"/>
        <v/>
      </c>
      <c r="C2981" s="3" t="str">
        <f>IF(Table1[[#This Row],[Tesouro Prefixado]]="","",(B2981+1)^(1/252))</f>
        <v/>
      </c>
      <c r="D2981" s="2" t="str">
        <f>IF(Table1[[#This Row],[Column2]]="","",(1+D2980)*(C2981)-1)</f>
        <v/>
      </c>
      <c r="E2981" s="1" t="str">
        <f>IF(Table1[[#This Row],[Column1]]="","",VLOOKUP(A2981,COPOMs!B:E,4)+prêmio_de_risco)</f>
        <v/>
      </c>
      <c r="F2981" s="3" t="str">
        <f>IF(Table1[[#This Row],[Tesouro Selic: Cenário 1]]="","",(E2981+1)^(1/252))</f>
        <v/>
      </c>
      <c r="G2981" s="2" t="str">
        <f>IF(Table1[[#This Row],[Column4]]="","",(1+G2980)*(F2981)-1)</f>
        <v/>
      </c>
      <c r="H2981" s="1" t="str">
        <f>IF(Table1[[#This Row],[Column1]]="","",VLOOKUP(A2981,COPOMs!B:H,7)+prêmio_de_risco)</f>
        <v/>
      </c>
      <c r="I2981" s="3" t="str">
        <f>IF(Table1[[#This Row],[Tesouro Selic: Cenário 2]]="","",(H2981+1)^(1/252))</f>
        <v/>
      </c>
      <c r="J2981" s="2" t="str">
        <f>IF(Table1[[#This Row],[Column6]]="","",(1+J2980)*(I2981)-1)</f>
        <v/>
      </c>
      <c r="K2981" s="1" t="str">
        <f>IF(Table1[[#This Row],[Column1]]="","",VLOOKUP(A2981,COPOMs!B:K,10)+prêmio_de_risco)</f>
        <v/>
      </c>
      <c r="L2981" s="3" t="str">
        <f>IF(Table1[[#This Row],[Tesouro Selic: Cenário 3]]="","",(K2981+1)^(1/252))</f>
        <v/>
      </c>
      <c r="M2981" s="2" t="str">
        <f>IF(Table1[[#This Row],[Column8]]="","",(1+M2980)*(L2981)-1)</f>
        <v/>
      </c>
    </row>
    <row r="2982" spans="1:13" x14ac:dyDescent="0.25">
      <c r="A2982" s="15" t="str">
        <f t="shared" si="92"/>
        <v/>
      </c>
      <c r="B2982" s="25" t="str">
        <f t="shared" si="93"/>
        <v/>
      </c>
      <c r="C2982" s="3" t="str">
        <f>IF(Table1[[#This Row],[Tesouro Prefixado]]="","",(B2982+1)^(1/252))</f>
        <v/>
      </c>
      <c r="D2982" s="2" t="str">
        <f>IF(Table1[[#This Row],[Column2]]="","",(1+D2981)*(C2982)-1)</f>
        <v/>
      </c>
      <c r="E2982" s="1" t="str">
        <f>IF(Table1[[#This Row],[Column1]]="","",VLOOKUP(A2982,COPOMs!B:E,4)+prêmio_de_risco)</f>
        <v/>
      </c>
      <c r="F2982" s="3" t="str">
        <f>IF(Table1[[#This Row],[Tesouro Selic: Cenário 1]]="","",(E2982+1)^(1/252))</f>
        <v/>
      </c>
      <c r="G2982" s="2" t="str">
        <f>IF(Table1[[#This Row],[Column4]]="","",(1+G2981)*(F2982)-1)</f>
        <v/>
      </c>
      <c r="H2982" s="1" t="str">
        <f>IF(Table1[[#This Row],[Column1]]="","",VLOOKUP(A2982,COPOMs!B:H,7)+prêmio_de_risco)</f>
        <v/>
      </c>
      <c r="I2982" s="3" t="str">
        <f>IF(Table1[[#This Row],[Tesouro Selic: Cenário 2]]="","",(H2982+1)^(1/252))</f>
        <v/>
      </c>
      <c r="J2982" s="2" t="str">
        <f>IF(Table1[[#This Row],[Column6]]="","",(1+J2981)*(I2982)-1)</f>
        <v/>
      </c>
      <c r="K2982" s="1" t="str">
        <f>IF(Table1[[#This Row],[Column1]]="","",VLOOKUP(A2982,COPOMs!B:K,10)+prêmio_de_risco)</f>
        <v/>
      </c>
      <c r="L2982" s="3" t="str">
        <f>IF(Table1[[#This Row],[Tesouro Selic: Cenário 3]]="","",(K2982+1)^(1/252))</f>
        <v/>
      </c>
      <c r="M2982" s="2" t="str">
        <f>IF(Table1[[#This Row],[Column8]]="","",(1+M2981)*(L2982)-1)</f>
        <v/>
      </c>
    </row>
    <row r="2983" spans="1:13" x14ac:dyDescent="0.25">
      <c r="A2983" s="15" t="str">
        <f t="shared" si="92"/>
        <v/>
      </c>
      <c r="B2983" s="25" t="str">
        <f t="shared" si="93"/>
        <v/>
      </c>
      <c r="C2983" s="3" t="str">
        <f>IF(Table1[[#This Row],[Tesouro Prefixado]]="","",(B2983+1)^(1/252))</f>
        <v/>
      </c>
      <c r="D2983" s="2" t="str">
        <f>IF(Table1[[#This Row],[Column2]]="","",(1+D2982)*(C2983)-1)</f>
        <v/>
      </c>
      <c r="E2983" s="1" t="str">
        <f>IF(Table1[[#This Row],[Column1]]="","",VLOOKUP(A2983,COPOMs!B:E,4)+prêmio_de_risco)</f>
        <v/>
      </c>
      <c r="F2983" s="3" t="str">
        <f>IF(Table1[[#This Row],[Tesouro Selic: Cenário 1]]="","",(E2983+1)^(1/252))</f>
        <v/>
      </c>
      <c r="G2983" s="2" t="str">
        <f>IF(Table1[[#This Row],[Column4]]="","",(1+G2982)*(F2983)-1)</f>
        <v/>
      </c>
      <c r="H2983" s="1" t="str">
        <f>IF(Table1[[#This Row],[Column1]]="","",VLOOKUP(A2983,COPOMs!B:H,7)+prêmio_de_risco)</f>
        <v/>
      </c>
      <c r="I2983" s="3" t="str">
        <f>IF(Table1[[#This Row],[Tesouro Selic: Cenário 2]]="","",(H2983+1)^(1/252))</f>
        <v/>
      </c>
      <c r="J2983" s="2" t="str">
        <f>IF(Table1[[#This Row],[Column6]]="","",(1+J2982)*(I2983)-1)</f>
        <v/>
      </c>
      <c r="K2983" s="1" t="str">
        <f>IF(Table1[[#This Row],[Column1]]="","",VLOOKUP(A2983,COPOMs!B:K,10)+prêmio_de_risco)</f>
        <v/>
      </c>
      <c r="L2983" s="3" t="str">
        <f>IF(Table1[[#This Row],[Tesouro Selic: Cenário 3]]="","",(K2983+1)^(1/252))</f>
        <v/>
      </c>
      <c r="M2983" s="2" t="str">
        <f>IF(Table1[[#This Row],[Column8]]="","",(1+M2982)*(L2983)-1)</f>
        <v/>
      </c>
    </row>
    <row r="2984" spans="1:13" x14ac:dyDescent="0.25">
      <c r="A2984" s="15" t="str">
        <f t="shared" si="92"/>
        <v/>
      </c>
      <c r="B2984" s="25" t="str">
        <f t="shared" si="93"/>
        <v/>
      </c>
      <c r="C2984" s="3" t="str">
        <f>IF(Table1[[#This Row],[Tesouro Prefixado]]="","",(B2984+1)^(1/252))</f>
        <v/>
      </c>
      <c r="D2984" s="2" t="str">
        <f>IF(Table1[[#This Row],[Column2]]="","",(1+D2983)*(C2984)-1)</f>
        <v/>
      </c>
      <c r="E2984" s="1" t="str">
        <f>IF(Table1[[#This Row],[Column1]]="","",VLOOKUP(A2984,COPOMs!B:E,4)+prêmio_de_risco)</f>
        <v/>
      </c>
      <c r="F2984" s="3" t="str">
        <f>IF(Table1[[#This Row],[Tesouro Selic: Cenário 1]]="","",(E2984+1)^(1/252))</f>
        <v/>
      </c>
      <c r="G2984" s="2" t="str">
        <f>IF(Table1[[#This Row],[Column4]]="","",(1+G2983)*(F2984)-1)</f>
        <v/>
      </c>
      <c r="H2984" s="1" t="str">
        <f>IF(Table1[[#This Row],[Column1]]="","",VLOOKUP(A2984,COPOMs!B:H,7)+prêmio_de_risco)</f>
        <v/>
      </c>
      <c r="I2984" s="3" t="str">
        <f>IF(Table1[[#This Row],[Tesouro Selic: Cenário 2]]="","",(H2984+1)^(1/252))</f>
        <v/>
      </c>
      <c r="J2984" s="2" t="str">
        <f>IF(Table1[[#This Row],[Column6]]="","",(1+J2983)*(I2984)-1)</f>
        <v/>
      </c>
      <c r="K2984" s="1" t="str">
        <f>IF(Table1[[#This Row],[Column1]]="","",VLOOKUP(A2984,COPOMs!B:K,10)+prêmio_de_risco)</f>
        <v/>
      </c>
      <c r="L2984" s="3" t="str">
        <f>IF(Table1[[#This Row],[Tesouro Selic: Cenário 3]]="","",(K2984+1)^(1/252))</f>
        <v/>
      </c>
      <c r="M2984" s="2" t="str">
        <f>IF(Table1[[#This Row],[Column8]]="","",(1+M2983)*(L2984)-1)</f>
        <v/>
      </c>
    </row>
    <row r="2985" spans="1:13" x14ac:dyDescent="0.25">
      <c r="A2985" s="15" t="str">
        <f t="shared" si="92"/>
        <v/>
      </c>
      <c r="B2985" s="25" t="str">
        <f t="shared" si="93"/>
        <v/>
      </c>
      <c r="C2985" s="3" t="str">
        <f>IF(Table1[[#This Row],[Tesouro Prefixado]]="","",(B2985+1)^(1/252))</f>
        <v/>
      </c>
      <c r="D2985" s="2" t="str">
        <f>IF(Table1[[#This Row],[Column2]]="","",(1+D2984)*(C2985)-1)</f>
        <v/>
      </c>
      <c r="E2985" s="1" t="str">
        <f>IF(Table1[[#This Row],[Column1]]="","",VLOOKUP(A2985,COPOMs!B:E,4)+prêmio_de_risco)</f>
        <v/>
      </c>
      <c r="F2985" s="3" t="str">
        <f>IF(Table1[[#This Row],[Tesouro Selic: Cenário 1]]="","",(E2985+1)^(1/252))</f>
        <v/>
      </c>
      <c r="G2985" s="2" t="str">
        <f>IF(Table1[[#This Row],[Column4]]="","",(1+G2984)*(F2985)-1)</f>
        <v/>
      </c>
      <c r="H2985" s="1" t="str">
        <f>IF(Table1[[#This Row],[Column1]]="","",VLOOKUP(A2985,COPOMs!B:H,7)+prêmio_de_risco)</f>
        <v/>
      </c>
      <c r="I2985" s="3" t="str">
        <f>IF(Table1[[#This Row],[Tesouro Selic: Cenário 2]]="","",(H2985+1)^(1/252))</f>
        <v/>
      </c>
      <c r="J2985" s="2" t="str">
        <f>IF(Table1[[#This Row],[Column6]]="","",(1+J2984)*(I2985)-1)</f>
        <v/>
      </c>
      <c r="K2985" s="1" t="str">
        <f>IF(Table1[[#This Row],[Column1]]="","",VLOOKUP(A2985,COPOMs!B:K,10)+prêmio_de_risco)</f>
        <v/>
      </c>
      <c r="L2985" s="3" t="str">
        <f>IF(Table1[[#This Row],[Tesouro Selic: Cenário 3]]="","",(K2985+1)^(1/252))</f>
        <v/>
      </c>
      <c r="M2985" s="2" t="str">
        <f>IF(Table1[[#This Row],[Column8]]="","",(1+M2984)*(L2985)-1)</f>
        <v/>
      </c>
    </row>
    <row r="2986" spans="1:13" x14ac:dyDescent="0.25">
      <c r="A2986" s="15" t="str">
        <f t="shared" si="92"/>
        <v/>
      </c>
      <c r="B2986" s="25" t="str">
        <f t="shared" si="93"/>
        <v/>
      </c>
      <c r="C2986" s="3" t="str">
        <f>IF(Table1[[#This Row],[Tesouro Prefixado]]="","",(B2986+1)^(1/252))</f>
        <v/>
      </c>
      <c r="D2986" s="2" t="str">
        <f>IF(Table1[[#This Row],[Column2]]="","",(1+D2985)*(C2986)-1)</f>
        <v/>
      </c>
      <c r="E2986" s="1" t="str">
        <f>IF(Table1[[#This Row],[Column1]]="","",VLOOKUP(A2986,COPOMs!B:E,4)+prêmio_de_risco)</f>
        <v/>
      </c>
      <c r="F2986" s="3" t="str">
        <f>IF(Table1[[#This Row],[Tesouro Selic: Cenário 1]]="","",(E2986+1)^(1/252))</f>
        <v/>
      </c>
      <c r="G2986" s="2" t="str">
        <f>IF(Table1[[#This Row],[Column4]]="","",(1+G2985)*(F2986)-1)</f>
        <v/>
      </c>
      <c r="H2986" s="1" t="str">
        <f>IF(Table1[[#This Row],[Column1]]="","",VLOOKUP(A2986,COPOMs!B:H,7)+prêmio_de_risco)</f>
        <v/>
      </c>
      <c r="I2986" s="3" t="str">
        <f>IF(Table1[[#This Row],[Tesouro Selic: Cenário 2]]="","",(H2986+1)^(1/252))</f>
        <v/>
      </c>
      <c r="J2986" s="2" t="str">
        <f>IF(Table1[[#This Row],[Column6]]="","",(1+J2985)*(I2986)-1)</f>
        <v/>
      </c>
      <c r="K2986" s="1" t="str">
        <f>IF(Table1[[#This Row],[Column1]]="","",VLOOKUP(A2986,COPOMs!B:K,10)+prêmio_de_risco)</f>
        <v/>
      </c>
      <c r="L2986" s="3" t="str">
        <f>IF(Table1[[#This Row],[Tesouro Selic: Cenário 3]]="","",(K2986+1)^(1/252))</f>
        <v/>
      </c>
      <c r="M2986" s="2" t="str">
        <f>IF(Table1[[#This Row],[Column8]]="","",(1+M2985)*(L2986)-1)</f>
        <v/>
      </c>
    </row>
    <row r="2987" spans="1:13" x14ac:dyDescent="0.25">
      <c r="A2987" s="15" t="str">
        <f t="shared" si="92"/>
        <v/>
      </c>
      <c r="B2987" s="25" t="str">
        <f t="shared" si="93"/>
        <v/>
      </c>
      <c r="C2987" s="3" t="str">
        <f>IF(Table1[[#This Row],[Tesouro Prefixado]]="","",(B2987+1)^(1/252))</f>
        <v/>
      </c>
      <c r="D2987" s="2" t="str">
        <f>IF(Table1[[#This Row],[Column2]]="","",(1+D2986)*(C2987)-1)</f>
        <v/>
      </c>
      <c r="E2987" s="1" t="str">
        <f>IF(Table1[[#This Row],[Column1]]="","",VLOOKUP(A2987,COPOMs!B:E,4)+prêmio_de_risco)</f>
        <v/>
      </c>
      <c r="F2987" s="3" t="str">
        <f>IF(Table1[[#This Row],[Tesouro Selic: Cenário 1]]="","",(E2987+1)^(1/252))</f>
        <v/>
      </c>
      <c r="G2987" s="2" t="str">
        <f>IF(Table1[[#This Row],[Column4]]="","",(1+G2986)*(F2987)-1)</f>
        <v/>
      </c>
      <c r="H2987" s="1" t="str">
        <f>IF(Table1[[#This Row],[Column1]]="","",VLOOKUP(A2987,COPOMs!B:H,7)+prêmio_de_risco)</f>
        <v/>
      </c>
      <c r="I2987" s="3" t="str">
        <f>IF(Table1[[#This Row],[Tesouro Selic: Cenário 2]]="","",(H2987+1)^(1/252))</f>
        <v/>
      </c>
      <c r="J2987" s="2" t="str">
        <f>IF(Table1[[#This Row],[Column6]]="","",(1+J2986)*(I2987)-1)</f>
        <v/>
      </c>
      <c r="K2987" s="1" t="str">
        <f>IF(Table1[[#This Row],[Column1]]="","",VLOOKUP(A2987,COPOMs!B:K,10)+prêmio_de_risco)</f>
        <v/>
      </c>
      <c r="L2987" s="3" t="str">
        <f>IF(Table1[[#This Row],[Tesouro Selic: Cenário 3]]="","",(K2987+1)^(1/252))</f>
        <v/>
      </c>
      <c r="M2987" s="2" t="str">
        <f>IF(Table1[[#This Row],[Column8]]="","",(1+M2986)*(L2987)-1)</f>
        <v/>
      </c>
    </row>
    <row r="2988" spans="1:13" x14ac:dyDescent="0.25">
      <c r="A2988" s="15" t="str">
        <f t="shared" si="92"/>
        <v/>
      </c>
      <c r="B2988" s="25" t="str">
        <f t="shared" si="93"/>
        <v/>
      </c>
      <c r="C2988" s="3" t="str">
        <f>IF(Table1[[#This Row],[Tesouro Prefixado]]="","",(B2988+1)^(1/252))</f>
        <v/>
      </c>
      <c r="D2988" s="2" t="str">
        <f>IF(Table1[[#This Row],[Column2]]="","",(1+D2987)*(C2988)-1)</f>
        <v/>
      </c>
      <c r="E2988" s="1" t="str">
        <f>IF(Table1[[#This Row],[Column1]]="","",VLOOKUP(A2988,COPOMs!B:E,4)+prêmio_de_risco)</f>
        <v/>
      </c>
      <c r="F2988" s="3" t="str">
        <f>IF(Table1[[#This Row],[Tesouro Selic: Cenário 1]]="","",(E2988+1)^(1/252))</f>
        <v/>
      </c>
      <c r="G2988" s="2" t="str">
        <f>IF(Table1[[#This Row],[Column4]]="","",(1+G2987)*(F2988)-1)</f>
        <v/>
      </c>
      <c r="H2988" s="1" t="str">
        <f>IF(Table1[[#This Row],[Column1]]="","",VLOOKUP(A2988,COPOMs!B:H,7)+prêmio_de_risco)</f>
        <v/>
      </c>
      <c r="I2988" s="3" t="str">
        <f>IF(Table1[[#This Row],[Tesouro Selic: Cenário 2]]="","",(H2988+1)^(1/252))</f>
        <v/>
      </c>
      <c r="J2988" s="2" t="str">
        <f>IF(Table1[[#This Row],[Column6]]="","",(1+J2987)*(I2988)-1)</f>
        <v/>
      </c>
      <c r="K2988" s="1" t="str">
        <f>IF(Table1[[#This Row],[Column1]]="","",VLOOKUP(A2988,COPOMs!B:K,10)+prêmio_de_risco)</f>
        <v/>
      </c>
      <c r="L2988" s="3" t="str">
        <f>IF(Table1[[#This Row],[Tesouro Selic: Cenário 3]]="","",(K2988+1)^(1/252))</f>
        <v/>
      </c>
      <c r="M2988" s="2" t="str">
        <f>IF(Table1[[#This Row],[Column8]]="","",(1+M2987)*(L2988)-1)</f>
        <v/>
      </c>
    </row>
    <row r="2989" spans="1:13" x14ac:dyDescent="0.25">
      <c r="A2989" s="15" t="str">
        <f t="shared" si="92"/>
        <v/>
      </c>
      <c r="B2989" s="25" t="str">
        <f t="shared" si="93"/>
        <v/>
      </c>
      <c r="C2989" s="3" t="str">
        <f>IF(Table1[[#This Row],[Tesouro Prefixado]]="","",(B2989+1)^(1/252))</f>
        <v/>
      </c>
      <c r="D2989" s="2" t="str">
        <f>IF(Table1[[#This Row],[Column2]]="","",(1+D2988)*(C2989)-1)</f>
        <v/>
      </c>
      <c r="E2989" s="1" t="str">
        <f>IF(Table1[[#This Row],[Column1]]="","",VLOOKUP(A2989,COPOMs!B:E,4)+prêmio_de_risco)</f>
        <v/>
      </c>
      <c r="F2989" s="3" t="str">
        <f>IF(Table1[[#This Row],[Tesouro Selic: Cenário 1]]="","",(E2989+1)^(1/252))</f>
        <v/>
      </c>
      <c r="G2989" s="2" t="str">
        <f>IF(Table1[[#This Row],[Column4]]="","",(1+G2988)*(F2989)-1)</f>
        <v/>
      </c>
      <c r="H2989" s="1" t="str">
        <f>IF(Table1[[#This Row],[Column1]]="","",VLOOKUP(A2989,COPOMs!B:H,7)+prêmio_de_risco)</f>
        <v/>
      </c>
      <c r="I2989" s="3" t="str">
        <f>IF(Table1[[#This Row],[Tesouro Selic: Cenário 2]]="","",(H2989+1)^(1/252))</f>
        <v/>
      </c>
      <c r="J2989" s="2" t="str">
        <f>IF(Table1[[#This Row],[Column6]]="","",(1+J2988)*(I2989)-1)</f>
        <v/>
      </c>
      <c r="K2989" s="1" t="str">
        <f>IF(Table1[[#This Row],[Column1]]="","",VLOOKUP(A2989,COPOMs!B:K,10)+prêmio_de_risco)</f>
        <v/>
      </c>
      <c r="L2989" s="3" t="str">
        <f>IF(Table1[[#This Row],[Tesouro Selic: Cenário 3]]="","",(K2989+1)^(1/252))</f>
        <v/>
      </c>
      <c r="M2989" s="2" t="str">
        <f>IF(Table1[[#This Row],[Column8]]="","",(1+M2988)*(L2989)-1)</f>
        <v/>
      </c>
    </row>
    <row r="2990" spans="1:13" x14ac:dyDescent="0.25">
      <c r="A2990" s="15" t="str">
        <f t="shared" si="92"/>
        <v/>
      </c>
      <c r="B2990" s="25" t="str">
        <f t="shared" si="93"/>
        <v/>
      </c>
      <c r="C2990" s="3" t="str">
        <f>IF(Table1[[#This Row],[Tesouro Prefixado]]="","",(B2990+1)^(1/252))</f>
        <v/>
      </c>
      <c r="D2990" s="2" t="str">
        <f>IF(Table1[[#This Row],[Column2]]="","",(1+D2989)*(C2990)-1)</f>
        <v/>
      </c>
      <c r="E2990" s="1" t="str">
        <f>IF(Table1[[#This Row],[Column1]]="","",VLOOKUP(A2990,COPOMs!B:E,4)+prêmio_de_risco)</f>
        <v/>
      </c>
      <c r="F2990" s="3" t="str">
        <f>IF(Table1[[#This Row],[Tesouro Selic: Cenário 1]]="","",(E2990+1)^(1/252))</f>
        <v/>
      </c>
      <c r="G2990" s="2" t="str">
        <f>IF(Table1[[#This Row],[Column4]]="","",(1+G2989)*(F2990)-1)</f>
        <v/>
      </c>
      <c r="H2990" s="1" t="str">
        <f>IF(Table1[[#This Row],[Column1]]="","",VLOOKUP(A2990,COPOMs!B:H,7)+prêmio_de_risco)</f>
        <v/>
      </c>
      <c r="I2990" s="3" t="str">
        <f>IF(Table1[[#This Row],[Tesouro Selic: Cenário 2]]="","",(H2990+1)^(1/252))</f>
        <v/>
      </c>
      <c r="J2990" s="2" t="str">
        <f>IF(Table1[[#This Row],[Column6]]="","",(1+J2989)*(I2990)-1)</f>
        <v/>
      </c>
      <c r="K2990" s="1" t="str">
        <f>IF(Table1[[#This Row],[Column1]]="","",VLOOKUP(A2990,COPOMs!B:K,10)+prêmio_de_risco)</f>
        <v/>
      </c>
      <c r="L2990" s="3" t="str">
        <f>IF(Table1[[#This Row],[Tesouro Selic: Cenário 3]]="","",(K2990+1)^(1/252))</f>
        <v/>
      </c>
      <c r="M2990" s="2" t="str">
        <f>IF(Table1[[#This Row],[Column8]]="","",(1+M2989)*(L2990)-1)</f>
        <v/>
      </c>
    </row>
    <row r="2991" spans="1:13" x14ac:dyDescent="0.25">
      <c r="A2991" s="15" t="str">
        <f t="shared" si="92"/>
        <v/>
      </c>
      <c r="B2991" s="25" t="str">
        <f t="shared" si="93"/>
        <v/>
      </c>
      <c r="C2991" s="3" t="str">
        <f>IF(Table1[[#This Row],[Tesouro Prefixado]]="","",(B2991+1)^(1/252))</f>
        <v/>
      </c>
      <c r="D2991" s="2" t="str">
        <f>IF(Table1[[#This Row],[Column2]]="","",(1+D2990)*(C2991)-1)</f>
        <v/>
      </c>
      <c r="E2991" s="1" t="str">
        <f>IF(Table1[[#This Row],[Column1]]="","",VLOOKUP(A2991,COPOMs!B:E,4)+prêmio_de_risco)</f>
        <v/>
      </c>
      <c r="F2991" s="3" t="str">
        <f>IF(Table1[[#This Row],[Tesouro Selic: Cenário 1]]="","",(E2991+1)^(1/252))</f>
        <v/>
      </c>
      <c r="G2991" s="2" t="str">
        <f>IF(Table1[[#This Row],[Column4]]="","",(1+G2990)*(F2991)-1)</f>
        <v/>
      </c>
      <c r="H2991" s="1" t="str">
        <f>IF(Table1[[#This Row],[Column1]]="","",VLOOKUP(A2991,COPOMs!B:H,7)+prêmio_de_risco)</f>
        <v/>
      </c>
      <c r="I2991" s="3" t="str">
        <f>IF(Table1[[#This Row],[Tesouro Selic: Cenário 2]]="","",(H2991+1)^(1/252))</f>
        <v/>
      </c>
      <c r="J2991" s="2" t="str">
        <f>IF(Table1[[#This Row],[Column6]]="","",(1+J2990)*(I2991)-1)</f>
        <v/>
      </c>
      <c r="K2991" s="1" t="str">
        <f>IF(Table1[[#This Row],[Column1]]="","",VLOOKUP(A2991,COPOMs!B:K,10)+prêmio_de_risco)</f>
        <v/>
      </c>
      <c r="L2991" s="3" t="str">
        <f>IF(Table1[[#This Row],[Tesouro Selic: Cenário 3]]="","",(K2991+1)^(1/252))</f>
        <v/>
      </c>
      <c r="M2991" s="2" t="str">
        <f>IF(Table1[[#This Row],[Column8]]="","",(1+M2990)*(L2991)-1)</f>
        <v/>
      </c>
    </row>
    <row r="2992" spans="1:13" x14ac:dyDescent="0.25">
      <c r="A2992" s="15" t="str">
        <f t="shared" si="92"/>
        <v/>
      </c>
      <c r="B2992" s="25" t="str">
        <f t="shared" si="93"/>
        <v/>
      </c>
      <c r="C2992" s="3" t="str">
        <f>IF(Table1[[#This Row],[Tesouro Prefixado]]="","",(B2992+1)^(1/252))</f>
        <v/>
      </c>
      <c r="D2992" s="2" t="str">
        <f>IF(Table1[[#This Row],[Column2]]="","",(1+D2991)*(C2992)-1)</f>
        <v/>
      </c>
      <c r="E2992" s="1" t="str">
        <f>IF(Table1[[#This Row],[Column1]]="","",VLOOKUP(A2992,COPOMs!B:E,4)+prêmio_de_risco)</f>
        <v/>
      </c>
      <c r="F2992" s="3" t="str">
        <f>IF(Table1[[#This Row],[Tesouro Selic: Cenário 1]]="","",(E2992+1)^(1/252))</f>
        <v/>
      </c>
      <c r="G2992" s="2" t="str">
        <f>IF(Table1[[#This Row],[Column4]]="","",(1+G2991)*(F2992)-1)</f>
        <v/>
      </c>
      <c r="H2992" s="1" t="str">
        <f>IF(Table1[[#This Row],[Column1]]="","",VLOOKUP(A2992,COPOMs!B:H,7)+prêmio_de_risco)</f>
        <v/>
      </c>
      <c r="I2992" s="3" t="str">
        <f>IF(Table1[[#This Row],[Tesouro Selic: Cenário 2]]="","",(H2992+1)^(1/252))</f>
        <v/>
      </c>
      <c r="J2992" s="2" t="str">
        <f>IF(Table1[[#This Row],[Column6]]="","",(1+J2991)*(I2992)-1)</f>
        <v/>
      </c>
      <c r="K2992" s="1" t="str">
        <f>IF(Table1[[#This Row],[Column1]]="","",VLOOKUP(A2992,COPOMs!B:K,10)+prêmio_de_risco)</f>
        <v/>
      </c>
      <c r="L2992" s="3" t="str">
        <f>IF(Table1[[#This Row],[Tesouro Selic: Cenário 3]]="","",(K2992+1)^(1/252))</f>
        <v/>
      </c>
      <c r="M2992" s="2" t="str">
        <f>IF(Table1[[#This Row],[Column8]]="","",(1+M2991)*(L2992)-1)</f>
        <v/>
      </c>
    </row>
    <row r="2993" spans="1:13" x14ac:dyDescent="0.25">
      <c r="A2993" s="15" t="str">
        <f t="shared" si="92"/>
        <v/>
      </c>
      <c r="B2993" s="25" t="str">
        <f t="shared" si="93"/>
        <v/>
      </c>
      <c r="C2993" s="3" t="str">
        <f>IF(Table1[[#This Row],[Tesouro Prefixado]]="","",(B2993+1)^(1/252))</f>
        <v/>
      </c>
      <c r="D2993" s="2" t="str">
        <f>IF(Table1[[#This Row],[Column2]]="","",(1+D2992)*(C2993)-1)</f>
        <v/>
      </c>
      <c r="E2993" s="1" t="str">
        <f>IF(Table1[[#This Row],[Column1]]="","",VLOOKUP(A2993,COPOMs!B:E,4)+prêmio_de_risco)</f>
        <v/>
      </c>
      <c r="F2993" s="3" t="str">
        <f>IF(Table1[[#This Row],[Tesouro Selic: Cenário 1]]="","",(E2993+1)^(1/252))</f>
        <v/>
      </c>
      <c r="G2993" s="2" t="str">
        <f>IF(Table1[[#This Row],[Column4]]="","",(1+G2992)*(F2993)-1)</f>
        <v/>
      </c>
      <c r="H2993" s="1" t="str">
        <f>IF(Table1[[#This Row],[Column1]]="","",VLOOKUP(A2993,COPOMs!B:H,7)+prêmio_de_risco)</f>
        <v/>
      </c>
      <c r="I2993" s="3" t="str">
        <f>IF(Table1[[#This Row],[Tesouro Selic: Cenário 2]]="","",(H2993+1)^(1/252))</f>
        <v/>
      </c>
      <c r="J2993" s="2" t="str">
        <f>IF(Table1[[#This Row],[Column6]]="","",(1+J2992)*(I2993)-1)</f>
        <v/>
      </c>
      <c r="K2993" s="1" t="str">
        <f>IF(Table1[[#This Row],[Column1]]="","",VLOOKUP(A2993,COPOMs!B:K,10)+prêmio_de_risco)</f>
        <v/>
      </c>
      <c r="L2993" s="3" t="str">
        <f>IF(Table1[[#This Row],[Tesouro Selic: Cenário 3]]="","",(K2993+1)^(1/252))</f>
        <v/>
      </c>
      <c r="M2993" s="2" t="str">
        <f>IF(Table1[[#This Row],[Column8]]="","",(1+M2992)*(L2993)-1)</f>
        <v/>
      </c>
    </row>
    <row r="2994" spans="1:13" x14ac:dyDescent="0.25">
      <c r="A2994" s="15" t="str">
        <f t="shared" si="92"/>
        <v/>
      </c>
      <c r="B2994" s="25" t="str">
        <f t="shared" si="93"/>
        <v/>
      </c>
      <c r="C2994" s="3" t="str">
        <f>IF(Table1[[#This Row],[Tesouro Prefixado]]="","",(B2994+1)^(1/252))</f>
        <v/>
      </c>
      <c r="D2994" s="2" t="str">
        <f>IF(Table1[[#This Row],[Column2]]="","",(1+D2993)*(C2994)-1)</f>
        <v/>
      </c>
      <c r="E2994" s="1" t="str">
        <f>IF(Table1[[#This Row],[Column1]]="","",VLOOKUP(A2994,COPOMs!B:E,4)+prêmio_de_risco)</f>
        <v/>
      </c>
      <c r="F2994" s="3" t="str">
        <f>IF(Table1[[#This Row],[Tesouro Selic: Cenário 1]]="","",(E2994+1)^(1/252))</f>
        <v/>
      </c>
      <c r="G2994" s="2" t="str">
        <f>IF(Table1[[#This Row],[Column4]]="","",(1+G2993)*(F2994)-1)</f>
        <v/>
      </c>
      <c r="H2994" s="1" t="str">
        <f>IF(Table1[[#This Row],[Column1]]="","",VLOOKUP(A2994,COPOMs!B:H,7)+prêmio_de_risco)</f>
        <v/>
      </c>
      <c r="I2994" s="3" t="str">
        <f>IF(Table1[[#This Row],[Tesouro Selic: Cenário 2]]="","",(H2994+1)^(1/252))</f>
        <v/>
      </c>
      <c r="J2994" s="2" t="str">
        <f>IF(Table1[[#This Row],[Column6]]="","",(1+J2993)*(I2994)-1)</f>
        <v/>
      </c>
      <c r="K2994" s="1" t="str">
        <f>IF(Table1[[#This Row],[Column1]]="","",VLOOKUP(A2994,COPOMs!B:K,10)+prêmio_de_risco)</f>
        <v/>
      </c>
      <c r="L2994" s="3" t="str">
        <f>IF(Table1[[#This Row],[Tesouro Selic: Cenário 3]]="","",(K2994+1)^(1/252))</f>
        <v/>
      </c>
      <c r="M2994" s="2" t="str">
        <f>IF(Table1[[#This Row],[Column8]]="","",(1+M2993)*(L2994)-1)</f>
        <v/>
      </c>
    </row>
    <row r="2995" spans="1:13" x14ac:dyDescent="0.25">
      <c r="A2995" s="15" t="str">
        <f t="shared" si="92"/>
        <v/>
      </c>
      <c r="B2995" s="25" t="str">
        <f t="shared" si="93"/>
        <v/>
      </c>
      <c r="C2995" s="3" t="str">
        <f>IF(Table1[[#This Row],[Tesouro Prefixado]]="","",(B2995+1)^(1/252))</f>
        <v/>
      </c>
      <c r="D2995" s="2" t="str">
        <f>IF(Table1[[#This Row],[Column2]]="","",(1+D2994)*(C2995)-1)</f>
        <v/>
      </c>
      <c r="E2995" s="1" t="str">
        <f>IF(Table1[[#This Row],[Column1]]="","",VLOOKUP(A2995,COPOMs!B:E,4)+prêmio_de_risco)</f>
        <v/>
      </c>
      <c r="F2995" s="3" t="str">
        <f>IF(Table1[[#This Row],[Tesouro Selic: Cenário 1]]="","",(E2995+1)^(1/252))</f>
        <v/>
      </c>
      <c r="G2995" s="2" t="str">
        <f>IF(Table1[[#This Row],[Column4]]="","",(1+G2994)*(F2995)-1)</f>
        <v/>
      </c>
      <c r="H2995" s="1" t="str">
        <f>IF(Table1[[#This Row],[Column1]]="","",VLOOKUP(A2995,COPOMs!B:H,7)+prêmio_de_risco)</f>
        <v/>
      </c>
      <c r="I2995" s="3" t="str">
        <f>IF(Table1[[#This Row],[Tesouro Selic: Cenário 2]]="","",(H2995+1)^(1/252))</f>
        <v/>
      </c>
      <c r="J2995" s="2" t="str">
        <f>IF(Table1[[#This Row],[Column6]]="","",(1+J2994)*(I2995)-1)</f>
        <v/>
      </c>
      <c r="K2995" s="1" t="str">
        <f>IF(Table1[[#This Row],[Column1]]="","",VLOOKUP(A2995,COPOMs!B:K,10)+prêmio_de_risco)</f>
        <v/>
      </c>
      <c r="L2995" s="3" t="str">
        <f>IF(Table1[[#This Row],[Tesouro Selic: Cenário 3]]="","",(K2995+1)^(1/252))</f>
        <v/>
      </c>
      <c r="M2995" s="2" t="str">
        <f>IF(Table1[[#This Row],[Column8]]="","",(1+M2994)*(L2995)-1)</f>
        <v/>
      </c>
    </row>
    <row r="2996" spans="1:13" x14ac:dyDescent="0.25">
      <c r="A2996" s="15" t="str">
        <f t="shared" si="92"/>
        <v/>
      </c>
      <c r="B2996" s="25" t="str">
        <f t="shared" si="93"/>
        <v/>
      </c>
      <c r="C2996" s="3" t="str">
        <f>IF(Table1[[#This Row],[Tesouro Prefixado]]="","",(B2996+1)^(1/252))</f>
        <v/>
      </c>
      <c r="D2996" s="2" t="str">
        <f>IF(Table1[[#This Row],[Column2]]="","",(1+D2995)*(C2996)-1)</f>
        <v/>
      </c>
      <c r="E2996" s="1" t="str">
        <f>IF(Table1[[#This Row],[Column1]]="","",VLOOKUP(A2996,COPOMs!B:E,4)+prêmio_de_risco)</f>
        <v/>
      </c>
      <c r="F2996" s="3" t="str">
        <f>IF(Table1[[#This Row],[Tesouro Selic: Cenário 1]]="","",(E2996+1)^(1/252))</f>
        <v/>
      </c>
      <c r="G2996" s="2" t="str">
        <f>IF(Table1[[#This Row],[Column4]]="","",(1+G2995)*(F2996)-1)</f>
        <v/>
      </c>
      <c r="H2996" s="1" t="str">
        <f>IF(Table1[[#This Row],[Column1]]="","",VLOOKUP(A2996,COPOMs!B:H,7)+prêmio_de_risco)</f>
        <v/>
      </c>
      <c r="I2996" s="3" t="str">
        <f>IF(Table1[[#This Row],[Tesouro Selic: Cenário 2]]="","",(H2996+1)^(1/252))</f>
        <v/>
      </c>
      <c r="J2996" s="2" t="str">
        <f>IF(Table1[[#This Row],[Column6]]="","",(1+J2995)*(I2996)-1)</f>
        <v/>
      </c>
      <c r="K2996" s="1" t="str">
        <f>IF(Table1[[#This Row],[Column1]]="","",VLOOKUP(A2996,COPOMs!B:K,10)+prêmio_de_risco)</f>
        <v/>
      </c>
      <c r="L2996" s="3" t="str">
        <f>IF(Table1[[#This Row],[Tesouro Selic: Cenário 3]]="","",(K2996+1)^(1/252))</f>
        <v/>
      </c>
      <c r="M2996" s="2" t="str">
        <f>IF(Table1[[#This Row],[Column8]]="","",(1+M2995)*(L2996)-1)</f>
        <v/>
      </c>
    </row>
    <row r="2997" spans="1:13" x14ac:dyDescent="0.25">
      <c r="A2997" s="15" t="str">
        <f t="shared" si="92"/>
        <v/>
      </c>
      <c r="B2997" s="25" t="str">
        <f t="shared" si="93"/>
        <v/>
      </c>
      <c r="C2997" s="3" t="str">
        <f>IF(Table1[[#This Row],[Tesouro Prefixado]]="","",(B2997+1)^(1/252))</f>
        <v/>
      </c>
      <c r="D2997" s="2" t="str">
        <f>IF(Table1[[#This Row],[Column2]]="","",(1+D2996)*(C2997)-1)</f>
        <v/>
      </c>
      <c r="E2997" s="1" t="str">
        <f>IF(Table1[[#This Row],[Column1]]="","",VLOOKUP(A2997,COPOMs!B:E,4)+prêmio_de_risco)</f>
        <v/>
      </c>
      <c r="F2997" s="3" t="str">
        <f>IF(Table1[[#This Row],[Tesouro Selic: Cenário 1]]="","",(E2997+1)^(1/252))</f>
        <v/>
      </c>
      <c r="G2997" s="2" t="str">
        <f>IF(Table1[[#This Row],[Column4]]="","",(1+G2996)*(F2997)-1)</f>
        <v/>
      </c>
      <c r="H2997" s="1" t="str">
        <f>IF(Table1[[#This Row],[Column1]]="","",VLOOKUP(A2997,COPOMs!B:H,7)+prêmio_de_risco)</f>
        <v/>
      </c>
      <c r="I2997" s="3" t="str">
        <f>IF(Table1[[#This Row],[Tesouro Selic: Cenário 2]]="","",(H2997+1)^(1/252))</f>
        <v/>
      </c>
      <c r="J2997" s="2" t="str">
        <f>IF(Table1[[#This Row],[Column6]]="","",(1+J2996)*(I2997)-1)</f>
        <v/>
      </c>
      <c r="K2997" s="1" t="str">
        <f>IF(Table1[[#This Row],[Column1]]="","",VLOOKUP(A2997,COPOMs!B:K,10)+prêmio_de_risco)</f>
        <v/>
      </c>
      <c r="L2997" s="3" t="str">
        <f>IF(Table1[[#This Row],[Tesouro Selic: Cenário 3]]="","",(K2997+1)^(1/252))</f>
        <v/>
      </c>
      <c r="M2997" s="2" t="str">
        <f>IF(Table1[[#This Row],[Column8]]="","",(1+M2996)*(L2997)-1)</f>
        <v/>
      </c>
    </row>
    <row r="2998" spans="1:13" x14ac:dyDescent="0.25">
      <c r="A2998" s="15" t="str">
        <f t="shared" si="92"/>
        <v/>
      </c>
      <c r="B2998" s="25" t="str">
        <f t="shared" si="93"/>
        <v/>
      </c>
      <c r="C2998" s="3" t="str">
        <f>IF(Table1[[#This Row],[Tesouro Prefixado]]="","",(B2998+1)^(1/252))</f>
        <v/>
      </c>
      <c r="D2998" s="2" t="str">
        <f>IF(Table1[[#This Row],[Column2]]="","",(1+D2997)*(C2998)-1)</f>
        <v/>
      </c>
      <c r="E2998" s="1" t="str">
        <f>IF(Table1[[#This Row],[Column1]]="","",VLOOKUP(A2998,COPOMs!B:E,4)+prêmio_de_risco)</f>
        <v/>
      </c>
      <c r="F2998" s="3" t="str">
        <f>IF(Table1[[#This Row],[Tesouro Selic: Cenário 1]]="","",(E2998+1)^(1/252))</f>
        <v/>
      </c>
      <c r="G2998" s="2" t="str">
        <f>IF(Table1[[#This Row],[Column4]]="","",(1+G2997)*(F2998)-1)</f>
        <v/>
      </c>
      <c r="H2998" s="1" t="str">
        <f>IF(Table1[[#This Row],[Column1]]="","",VLOOKUP(A2998,COPOMs!B:H,7)+prêmio_de_risco)</f>
        <v/>
      </c>
      <c r="I2998" s="3" t="str">
        <f>IF(Table1[[#This Row],[Tesouro Selic: Cenário 2]]="","",(H2998+1)^(1/252))</f>
        <v/>
      </c>
      <c r="J2998" s="2" t="str">
        <f>IF(Table1[[#This Row],[Column6]]="","",(1+J2997)*(I2998)-1)</f>
        <v/>
      </c>
      <c r="K2998" s="1" t="str">
        <f>IF(Table1[[#This Row],[Column1]]="","",VLOOKUP(A2998,COPOMs!B:K,10)+prêmio_de_risco)</f>
        <v/>
      </c>
      <c r="L2998" s="3" t="str">
        <f>IF(Table1[[#This Row],[Tesouro Selic: Cenário 3]]="","",(K2998+1)^(1/252))</f>
        <v/>
      </c>
      <c r="M2998" s="2" t="str">
        <f>IF(Table1[[#This Row],[Column8]]="","",(1+M2997)*(L2998)-1)</f>
        <v/>
      </c>
    </row>
    <row r="2999" spans="1:13" x14ac:dyDescent="0.25">
      <c r="A2999" s="15" t="str">
        <f t="shared" si="92"/>
        <v/>
      </c>
      <c r="B2999" s="25" t="str">
        <f t="shared" si="93"/>
        <v/>
      </c>
      <c r="C2999" s="3" t="str">
        <f>IF(Table1[[#This Row],[Tesouro Prefixado]]="","",(B2999+1)^(1/252))</f>
        <v/>
      </c>
      <c r="D2999" s="2" t="str">
        <f>IF(Table1[[#This Row],[Column2]]="","",(1+D2998)*(C2999)-1)</f>
        <v/>
      </c>
      <c r="E2999" s="1" t="str">
        <f>IF(Table1[[#This Row],[Column1]]="","",VLOOKUP(A2999,COPOMs!B:E,4)+prêmio_de_risco)</f>
        <v/>
      </c>
      <c r="F2999" s="3" t="str">
        <f>IF(Table1[[#This Row],[Tesouro Selic: Cenário 1]]="","",(E2999+1)^(1/252))</f>
        <v/>
      </c>
      <c r="G2999" s="2" t="str">
        <f>IF(Table1[[#This Row],[Column4]]="","",(1+G2998)*(F2999)-1)</f>
        <v/>
      </c>
      <c r="H2999" s="1" t="str">
        <f>IF(Table1[[#This Row],[Column1]]="","",VLOOKUP(A2999,COPOMs!B:H,7)+prêmio_de_risco)</f>
        <v/>
      </c>
      <c r="I2999" s="3" t="str">
        <f>IF(Table1[[#This Row],[Tesouro Selic: Cenário 2]]="","",(H2999+1)^(1/252))</f>
        <v/>
      </c>
      <c r="J2999" s="2" t="str">
        <f>IF(Table1[[#This Row],[Column6]]="","",(1+J2998)*(I2999)-1)</f>
        <v/>
      </c>
      <c r="K2999" s="1" t="str">
        <f>IF(Table1[[#This Row],[Column1]]="","",VLOOKUP(A2999,COPOMs!B:K,10)+prêmio_de_risco)</f>
        <v/>
      </c>
      <c r="L2999" s="3" t="str">
        <f>IF(Table1[[#This Row],[Tesouro Selic: Cenário 3]]="","",(K2999+1)^(1/252))</f>
        <v/>
      </c>
      <c r="M2999" s="2" t="str">
        <f>IF(Table1[[#This Row],[Column8]]="","",(1+M2998)*(L2999)-1)</f>
        <v/>
      </c>
    </row>
    <row r="3000" spans="1:13" x14ac:dyDescent="0.25">
      <c r="A3000" s="15" t="str">
        <f t="shared" si="92"/>
        <v/>
      </c>
      <c r="B3000" s="25" t="str">
        <f t="shared" si="93"/>
        <v/>
      </c>
      <c r="C3000" s="3" t="str">
        <f>IF(Table1[[#This Row],[Tesouro Prefixado]]="","",(B3000+1)^(1/252))</f>
        <v/>
      </c>
      <c r="D3000" s="2" t="str">
        <f>IF(Table1[[#This Row],[Column2]]="","",(1+D2999)*(C3000)-1)</f>
        <v/>
      </c>
      <c r="E3000" s="1" t="str">
        <f>IF(Table1[[#This Row],[Column1]]="","",VLOOKUP(A3000,COPOMs!B:E,4)+prêmio_de_risco)</f>
        <v/>
      </c>
      <c r="F3000" s="3" t="str">
        <f>IF(Table1[[#This Row],[Tesouro Selic: Cenário 1]]="","",(E3000+1)^(1/252))</f>
        <v/>
      </c>
      <c r="G3000" s="2" t="str">
        <f>IF(Table1[[#This Row],[Column4]]="","",(1+G2999)*(F3000)-1)</f>
        <v/>
      </c>
      <c r="H3000" s="1" t="str">
        <f>IF(Table1[[#This Row],[Column1]]="","",VLOOKUP(A3000,COPOMs!B:H,7)+prêmio_de_risco)</f>
        <v/>
      </c>
      <c r="I3000" s="3" t="str">
        <f>IF(Table1[[#This Row],[Tesouro Selic: Cenário 2]]="","",(H3000+1)^(1/252))</f>
        <v/>
      </c>
      <c r="J3000" s="2" t="str">
        <f>IF(Table1[[#This Row],[Column6]]="","",(1+J2999)*(I3000)-1)</f>
        <v/>
      </c>
      <c r="K3000" s="1" t="str">
        <f>IF(Table1[[#This Row],[Column1]]="","",VLOOKUP(A3000,COPOMs!B:K,10)+prêmio_de_risco)</f>
        <v/>
      </c>
      <c r="L3000" s="3" t="str">
        <f>IF(Table1[[#This Row],[Tesouro Selic: Cenário 3]]="","",(K3000+1)^(1/252))</f>
        <v/>
      </c>
      <c r="M3000" s="2" t="str">
        <f>IF(Table1[[#This Row],[Column8]]="","",(1+M2999)*(L3000)-1)</f>
        <v/>
      </c>
    </row>
    <row r="3001" spans="1:13" x14ac:dyDescent="0.25">
      <c r="A3001" s="15" t="str">
        <f t="shared" si="92"/>
        <v/>
      </c>
      <c r="B3001" s="25" t="str">
        <f t="shared" si="93"/>
        <v/>
      </c>
      <c r="C3001" s="3" t="str">
        <f>IF(Table1[[#This Row],[Tesouro Prefixado]]="","",(B3001+1)^(1/252))</f>
        <v/>
      </c>
      <c r="D3001" s="2" t="str">
        <f>IF(Table1[[#This Row],[Column2]]="","",(1+D3000)*(C3001)-1)</f>
        <v/>
      </c>
      <c r="E3001" s="1" t="str">
        <f>IF(Table1[[#This Row],[Column1]]="","",VLOOKUP(A3001,COPOMs!B:E,4)+prêmio_de_risco)</f>
        <v/>
      </c>
      <c r="F3001" s="3" t="str">
        <f>IF(Table1[[#This Row],[Tesouro Selic: Cenário 1]]="","",(E3001+1)^(1/252))</f>
        <v/>
      </c>
      <c r="G3001" s="2" t="str">
        <f>IF(Table1[[#This Row],[Column4]]="","",(1+G3000)*(F3001)-1)</f>
        <v/>
      </c>
      <c r="H3001" s="1" t="str">
        <f>IF(Table1[[#This Row],[Column1]]="","",VLOOKUP(A3001,COPOMs!B:H,7)+prêmio_de_risco)</f>
        <v/>
      </c>
      <c r="I3001" s="3" t="str">
        <f>IF(Table1[[#This Row],[Tesouro Selic: Cenário 2]]="","",(H3001+1)^(1/252))</f>
        <v/>
      </c>
      <c r="J3001" s="2" t="str">
        <f>IF(Table1[[#This Row],[Column6]]="","",(1+J3000)*(I3001)-1)</f>
        <v/>
      </c>
      <c r="K3001" s="1" t="str">
        <f>IF(Table1[[#This Row],[Column1]]="","",VLOOKUP(A3001,COPOMs!B:K,10)+prêmio_de_risco)</f>
        <v/>
      </c>
      <c r="L3001" s="3" t="str">
        <f>IF(Table1[[#This Row],[Tesouro Selic: Cenário 3]]="","",(K3001+1)^(1/252))</f>
        <v/>
      </c>
      <c r="M3001" s="2" t="str">
        <f>IF(Table1[[#This Row],[Column8]]="","",(1+M3000)*(L3001)-1)</f>
        <v/>
      </c>
    </row>
    <row r="3002" spans="1:13" x14ac:dyDescent="0.25">
      <c r="A3002" s="15" t="str">
        <f t="shared" si="92"/>
        <v/>
      </c>
      <c r="B3002" s="25" t="str">
        <f t="shared" si="93"/>
        <v/>
      </c>
      <c r="C3002" s="3" t="str">
        <f>IF(Table1[[#This Row],[Tesouro Prefixado]]="","",(B3002+1)^(1/252))</f>
        <v/>
      </c>
      <c r="D3002" s="2" t="str">
        <f>IF(Table1[[#This Row],[Column2]]="","",(1+D3001)*(C3002)-1)</f>
        <v/>
      </c>
      <c r="E3002" s="1" t="str">
        <f>IF(Table1[[#This Row],[Column1]]="","",VLOOKUP(A3002,COPOMs!B:E,4)+prêmio_de_risco)</f>
        <v/>
      </c>
      <c r="F3002" s="3" t="str">
        <f>IF(Table1[[#This Row],[Tesouro Selic: Cenário 1]]="","",(E3002+1)^(1/252))</f>
        <v/>
      </c>
      <c r="G3002" s="2" t="str">
        <f>IF(Table1[[#This Row],[Column4]]="","",(1+G3001)*(F3002)-1)</f>
        <v/>
      </c>
      <c r="H3002" s="1" t="str">
        <f>IF(Table1[[#This Row],[Column1]]="","",VLOOKUP(A3002,COPOMs!B:H,7)+prêmio_de_risco)</f>
        <v/>
      </c>
      <c r="I3002" s="3" t="str">
        <f>IF(Table1[[#This Row],[Tesouro Selic: Cenário 2]]="","",(H3002+1)^(1/252))</f>
        <v/>
      </c>
      <c r="J3002" s="2" t="str">
        <f>IF(Table1[[#This Row],[Column6]]="","",(1+J3001)*(I3002)-1)</f>
        <v/>
      </c>
      <c r="K3002" s="1" t="str">
        <f>IF(Table1[[#This Row],[Column1]]="","",VLOOKUP(A3002,COPOMs!B:K,10)+prêmio_de_risco)</f>
        <v/>
      </c>
      <c r="L3002" s="3" t="str">
        <f>IF(Table1[[#This Row],[Tesouro Selic: Cenário 3]]="","",(K3002+1)^(1/252))</f>
        <v/>
      </c>
      <c r="M3002" s="2" t="str">
        <f>IF(Table1[[#This Row],[Column8]]="","",(1+M3001)*(L3002)-1)</f>
        <v/>
      </c>
    </row>
    <row r="3003" spans="1:13" x14ac:dyDescent="0.25">
      <c r="A3003" s="15" t="str">
        <f t="shared" si="92"/>
        <v/>
      </c>
      <c r="B3003" s="25" t="str">
        <f t="shared" si="93"/>
        <v/>
      </c>
      <c r="C3003" s="3" t="str">
        <f>IF(Table1[[#This Row],[Tesouro Prefixado]]="","",(B3003+1)^(1/252))</f>
        <v/>
      </c>
      <c r="D3003" s="2" t="str">
        <f>IF(Table1[[#This Row],[Column2]]="","",(1+D3002)*(C3003)-1)</f>
        <v/>
      </c>
      <c r="E3003" s="1" t="str">
        <f>IF(Table1[[#This Row],[Column1]]="","",VLOOKUP(A3003,COPOMs!B:E,4)+prêmio_de_risco)</f>
        <v/>
      </c>
      <c r="F3003" s="3" t="str">
        <f>IF(Table1[[#This Row],[Tesouro Selic: Cenário 1]]="","",(E3003+1)^(1/252))</f>
        <v/>
      </c>
      <c r="G3003" s="2" t="str">
        <f>IF(Table1[[#This Row],[Column4]]="","",(1+G3002)*(F3003)-1)</f>
        <v/>
      </c>
      <c r="H3003" s="1" t="str">
        <f>IF(Table1[[#This Row],[Column1]]="","",VLOOKUP(A3003,COPOMs!B:H,7)+prêmio_de_risco)</f>
        <v/>
      </c>
      <c r="I3003" s="3" t="str">
        <f>IF(Table1[[#This Row],[Tesouro Selic: Cenário 2]]="","",(H3003+1)^(1/252))</f>
        <v/>
      </c>
      <c r="J3003" s="2" t="str">
        <f>IF(Table1[[#This Row],[Column6]]="","",(1+J3002)*(I3003)-1)</f>
        <v/>
      </c>
      <c r="K3003" s="1" t="str">
        <f>IF(Table1[[#This Row],[Column1]]="","",VLOOKUP(A3003,COPOMs!B:K,10)+prêmio_de_risco)</f>
        <v/>
      </c>
      <c r="L3003" s="3" t="str">
        <f>IF(Table1[[#This Row],[Tesouro Selic: Cenário 3]]="","",(K3003+1)^(1/252))</f>
        <v/>
      </c>
      <c r="M3003" s="2" t="str">
        <f>IF(Table1[[#This Row],[Column8]]="","",(1+M3002)*(L3003)-1)</f>
        <v/>
      </c>
    </row>
    <row r="3004" spans="1:13" x14ac:dyDescent="0.25">
      <c r="A3004" s="15" t="str">
        <f t="shared" si="92"/>
        <v/>
      </c>
      <c r="B3004" s="25" t="str">
        <f t="shared" si="93"/>
        <v/>
      </c>
      <c r="C3004" s="3" t="str">
        <f>IF(Table1[[#This Row],[Tesouro Prefixado]]="","",(B3004+1)^(1/252))</f>
        <v/>
      </c>
      <c r="D3004" s="2" t="str">
        <f>IF(Table1[[#This Row],[Column2]]="","",(1+D3003)*(C3004)-1)</f>
        <v/>
      </c>
      <c r="E3004" s="1" t="str">
        <f>IF(Table1[[#This Row],[Column1]]="","",VLOOKUP(A3004,COPOMs!B:E,4)+prêmio_de_risco)</f>
        <v/>
      </c>
      <c r="F3004" s="3" t="str">
        <f>IF(Table1[[#This Row],[Tesouro Selic: Cenário 1]]="","",(E3004+1)^(1/252))</f>
        <v/>
      </c>
      <c r="G3004" s="2" t="str">
        <f>IF(Table1[[#This Row],[Column4]]="","",(1+G3003)*(F3004)-1)</f>
        <v/>
      </c>
      <c r="H3004" s="1" t="str">
        <f>IF(Table1[[#This Row],[Column1]]="","",VLOOKUP(A3004,COPOMs!B:H,7)+prêmio_de_risco)</f>
        <v/>
      </c>
      <c r="I3004" s="3" t="str">
        <f>IF(Table1[[#This Row],[Tesouro Selic: Cenário 2]]="","",(H3004+1)^(1/252))</f>
        <v/>
      </c>
      <c r="J3004" s="2" t="str">
        <f>IF(Table1[[#This Row],[Column6]]="","",(1+J3003)*(I3004)-1)</f>
        <v/>
      </c>
      <c r="K3004" s="1" t="str">
        <f>IF(Table1[[#This Row],[Column1]]="","",VLOOKUP(A3004,COPOMs!B:K,10)+prêmio_de_risco)</f>
        <v/>
      </c>
      <c r="L3004" s="3" t="str">
        <f>IF(Table1[[#This Row],[Tesouro Selic: Cenário 3]]="","",(K3004+1)^(1/252))</f>
        <v/>
      </c>
      <c r="M3004" s="2" t="str">
        <f>IF(Table1[[#This Row],[Column8]]="","",(1+M3003)*(L3004)-1)</f>
        <v/>
      </c>
    </row>
    <row r="3005" spans="1:13" x14ac:dyDescent="0.25">
      <c r="A3005" s="15" t="str">
        <f t="shared" si="92"/>
        <v/>
      </c>
      <c r="B3005" s="25" t="str">
        <f t="shared" si="93"/>
        <v/>
      </c>
      <c r="C3005" s="3" t="str">
        <f>IF(Table1[[#This Row],[Tesouro Prefixado]]="","",(B3005+1)^(1/252))</f>
        <v/>
      </c>
      <c r="D3005" s="2" t="str">
        <f>IF(Table1[[#This Row],[Column2]]="","",(1+D3004)*(C3005)-1)</f>
        <v/>
      </c>
      <c r="E3005" s="1" t="str">
        <f>IF(Table1[[#This Row],[Column1]]="","",VLOOKUP(A3005,COPOMs!B:E,4)+prêmio_de_risco)</f>
        <v/>
      </c>
      <c r="F3005" s="3" t="str">
        <f>IF(Table1[[#This Row],[Tesouro Selic: Cenário 1]]="","",(E3005+1)^(1/252))</f>
        <v/>
      </c>
      <c r="G3005" s="2" t="str">
        <f>IF(Table1[[#This Row],[Column4]]="","",(1+G3004)*(F3005)-1)</f>
        <v/>
      </c>
      <c r="H3005" s="1" t="str">
        <f>IF(Table1[[#This Row],[Column1]]="","",VLOOKUP(A3005,COPOMs!B:H,7)+prêmio_de_risco)</f>
        <v/>
      </c>
      <c r="I3005" s="3" t="str">
        <f>IF(Table1[[#This Row],[Tesouro Selic: Cenário 2]]="","",(H3005+1)^(1/252))</f>
        <v/>
      </c>
      <c r="J3005" s="2" t="str">
        <f>IF(Table1[[#This Row],[Column6]]="","",(1+J3004)*(I3005)-1)</f>
        <v/>
      </c>
      <c r="K3005" s="1" t="str">
        <f>IF(Table1[[#This Row],[Column1]]="","",VLOOKUP(A3005,COPOMs!B:K,10)+prêmio_de_risco)</f>
        <v/>
      </c>
      <c r="L3005" s="3" t="str">
        <f>IF(Table1[[#This Row],[Tesouro Selic: Cenário 3]]="","",(K3005+1)^(1/252))</f>
        <v/>
      </c>
      <c r="M3005" s="2" t="str">
        <f>IF(Table1[[#This Row],[Column8]]="","",(1+M3004)*(L3005)-1)</f>
        <v/>
      </c>
    </row>
    <row r="3006" spans="1:13" x14ac:dyDescent="0.25">
      <c r="A3006" s="15" t="str">
        <f t="shared" si="92"/>
        <v/>
      </c>
      <c r="B3006" s="25" t="str">
        <f t="shared" si="93"/>
        <v/>
      </c>
      <c r="C3006" s="3" t="str">
        <f>IF(Table1[[#This Row],[Tesouro Prefixado]]="","",(B3006+1)^(1/252))</f>
        <v/>
      </c>
      <c r="D3006" s="2" t="str">
        <f>IF(Table1[[#This Row],[Column2]]="","",(1+D3005)*(C3006)-1)</f>
        <v/>
      </c>
      <c r="E3006" s="1" t="str">
        <f>IF(Table1[[#This Row],[Column1]]="","",VLOOKUP(A3006,COPOMs!B:E,4)+prêmio_de_risco)</f>
        <v/>
      </c>
      <c r="F3006" s="3" t="str">
        <f>IF(Table1[[#This Row],[Tesouro Selic: Cenário 1]]="","",(E3006+1)^(1/252))</f>
        <v/>
      </c>
      <c r="G3006" s="2" t="str">
        <f>IF(Table1[[#This Row],[Column4]]="","",(1+G3005)*(F3006)-1)</f>
        <v/>
      </c>
      <c r="H3006" s="1" t="str">
        <f>IF(Table1[[#This Row],[Column1]]="","",VLOOKUP(A3006,COPOMs!B:H,7)+prêmio_de_risco)</f>
        <v/>
      </c>
      <c r="I3006" s="3" t="str">
        <f>IF(Table1[[#This Row],[Tesouro Selic: Cenário 2]]="","",(H3006+1)^(1/252))</f>
        <v/>
      </c>
      <c r="J3006" s="2" t="str">
        <f>IF(Table1[[#This Row],[Column6]]="","",(1+J3005)*(I3006)-1)</f>
        <v/>
      </c>
      <c r="K3006" s="1" t="str">
        <f>IF(Table1[[#This Row],[Column1]]="","",VLOOKUP(A3006,COPOMs!B:K,10)+prêmio_de_risco)</f>
        <v/>
      </c>
      <c r="L3006" s="3" t="str">
        <f>IF(Table1[[#This Row],[Tesouro Selic: Cenário 3]]="","",(K3006+1)^(1/252))</f>
        <v/>
      </c>
      <c r="M3006" s="2" t="str">
        <f>IF(Table1[[#This Row],[Column8]]="","",(1+M3005)*(L3006)-1)</f>
        <v/>
      </c>
    </row>
    <row r="3007" spans="1:13" x14ac:dyDescent="0.25">
      <c r="A3007" s="15" t="str">
        <f t="shared" si="92"/>
        <v/>
      </c>
      <c r="B3007" s="25" t="str">
        <f t="shared" si="93"/>
        <v/>
      </c>
      <c r="C3007" s="3" t="str">
        <f>IF(Table1[[#This Row],[Tesouro Prefixado]]="","",(B3007+1)^(1/252))</f>
        <v/>
      </c>
      <c r="D3007" s="2" t="str">
        <f>IF(Table1[[#This Row],[Column2]]="","",(1+D3006)*(C3007)-1)</f>
        <v/>
      </c>
      <c r="E3007" s="1" t="str">
        <f>IF(Table1[[#This Row],[Column1]]="","",VLOOKUP(A3007,COPOMs!B:E,4)+prêmio_de_risco)</f>
        <v/>
      </c>
      <c r="F3007" s="3" t="str">
        <f>IF(Table1[[#This Row],[Tesouro Selic: Cenário 1]]="","",(E3007+1)^(1/252))</f>
        <v/>
      </c>
      <c r="G3007" s="2" t="str">
        <f>IF(Table1[[#This Row],[Column4]]="","",(1+G3006)*(F3007)-1)</f>
        <v/>
      </c>
      <c r="H3007" s="1" t="str">
        <f>IF(Table1[[#This Row],[Column1]]="","",VLOOKUP(A3007,COPOMs!B:H,7)+prêmio_de_risco)</f>
        <v/>
      </c>
      <c r="I3007" s="3" t="str">
        <f>IF(Table1[[#This Row],[Tesouro Selic: Cenário 2]]="","",(H3007+1)^(1/252))</f>
        <v/>
      </c>
      <c r="J3007" s="2" t="str">
        <f>IF(Table1[[#This Row],[Column6]]="","",(1+J3006)*(I3007)-1)</f>
        <v/>
      </c>
      <c r="K3007" s="1" t="str">
        <f>IF(Table1[[#This Row],[Column1]]="","",VLOOKUP(A3007,COPOMs!B:K,10)+prêmio_de_risco)</f>
        <v/>
      </c>
      <c r="L3007" s="3" t="str">
        <f>IF(Table1[[#This Row],[Tesouro Selic: Cenário 3]]="","",(K3007+1)^(1/252))</f>
        <v/>
      </c>
      <c r="M3007" s="2" t="str">
        <f>IF(Table1[[#This Row],[Column8]]="","",(1+M3006)*(L3007)-1)</f>
        <v/>
      </c>
    </row>
    <row r="3008" spans="1:13" x14ac:dyDescent="0.25">
      <c r="A3008" s="15" t="str">
        <f t="shared" si="92"/>
        <v/>
      </c>
      <c r="B3008" s="25" t="str">
        <f t="shared" si="93"/>
        <v/>
      </c>
      <c r="C3008" s="3" t="str">
        <f>IF(Table1[[#This Row],[Tesouro Prefixado]]="","",(B3008+1)^(1/252))</f>
        <v/>
      </c>
      <c r="D3008" s="2" t="str">
        <f>IF(Table1[[#This Row],[Column2]]="","",(1+D3007)*(C3008)-1)</f>
        <v/>
      </c>
      <c r="E3008" s="1" t="str">
        <f>IF(Table1[[#This Row],[Column1]]="","",VLOOKUP(A3008,COPOMs!B:E,4)+prêmio_de_risco)</f>
        <v/>
      </c>
      <c r="F3008" s="3" t="str">
        <f>IF(Table1[[#This Row],[Tesouro Selic: Cenário 1]]="","",(E3008+1)^(1/252))</f>
        <v/>
      </c>
      <c r="G3008" s="2" t="str">
        <f>IF(Table1[[#This Row],[Column4]]="","",(1+G3007)*(F3008)-1)</f>
        <v/>
      </c>
      <c r="H3008" s="1" t="str">
        <f>IF(Table1[[#This Row],[Column1]]="","",VLOOKUP(A3008,COPOMs!B:H,7)+prêmio_de_risco)</f>
        <v/>
      </c>
      <c r="I3008" s="3" t="str">
        <f>IF(Table1[[#This Row],[Tesouro Selic: Cenário 2]]="","",(H3008+1)^(1/252))</f>
        <v/>
      </c>
      <c r="J3008" s="2" t="str">
        <f>IF(Table1[[#This Row],[Column6]]="","",(1+J3007)*(I3008)-1)</f>
        <v/>
      </c>
      <c r="K3008" s="1" t="str">
        <f>IF(Table1[[#This Row],[Column1]]="","",VLOOKUP(A3008,COPOMs!B:K,10)+prêmio_de_risco)</f>
        <v/>
      </c>
      <c r="L3008" s="3" t="str">
        <f>IF(Table1[[#This Row],[Tesouro Selic: Cenário 3]]="","",(K3008+1)^(1/252))</f>
        <v/>
      </c>
      <c r="M3008" s="2" t="str">
        <f>IF(Table1[[#This Row],[Column8]]="","",(1+M3007)*(L3008)-1)</f>
        <v/>
      </c>
    </row>
    <row r="3009" spans="1:13" x14ac:dyDescent="0.25">
      <c r="A3009" s="15" t="str">
        <f t="shared" si="92"/>
        <v/>
      </c>
      <c r="B3009" s="25" t="str">
        <f t="shared" si="93"/>
        <v/>
      </c>
      <c r="C3009" s="3" t="str">
        <f>IF(Table1[[#This Row],[Tesouro Prefixado]]="","",(B3009+1)^(1/252))</f>
        <v/>
      </c>
      <c r="D3009" s="2" t="str">
        <f>IF(Table1[[#This Row],[Column2]]="","",(1+D3008)*(C3009)-1)</f>
        <v/>
      </c>
      <c r="E3009" s="1" t="str">
        <f>IF(Table1[[#This Row],[Column1]]="","",VLOOKUP(A3009,COPOMs!B:E,4)+prêmio_de_risco)</f>
        <v/>
      </c>
      <c r="F3009" s="3" t="str">
        <f>IF(Table1[[#This Row],[Tesouro Selic: Cenário 1]]="","",(E3009+1)^(1/252))</f>
        <v/>
      </c>
      <c r="G3009" s="2" t="str">
        <f>IF(Table1[[#This Row],[Column4]]="","",(1+G3008)*(F3009)-1)</f>
        <v/>
      </c>
      <c r="H3009" s="1" t="str">
        <f>IF(Table1[[#This Row],[Column1]]="","",VLOOKUP(A3009,COPOMs!B:H,7)+prêmio_de_risco)</f>
        <v/>
      </c>
      <c r="I3009" s="3" t="str">
        <f>IF(Table1[[#This Row],[Tesouro Selic: Cenário 2]]="","",(H3009+1)^(1/252))</f>
        <v/>
      </c>
      <c r="J3009" s="2" t="str">
        <f>IF(Table1[[#This Row],[Column6]]="","",(1+J3008)*(I3009)-1)</f>
        <v/>
      </c>
      <c r="K3009" s="1" t="str">
        <f>IF(Table1[[#This Row],[Column1]]="","",VLOOKUP(A3009,COPOMs!B:K,10)+prêmio_de_risco)</f>
        <v/>
      </c>
      <c r="L3009" s="3" t="str">
        <f>IF(Table1[[#This Row],[Tesouro Selic: Cenário 3]]="","",(K3009+1)^(1/252))</f>
        <v/>
      </c>
      <c r="M3009" s="2" t="str">
        <f>IF(Table1[[#This Row],[Column8]]="","",(1+M3008)*(L3009)-1)</f>
        <v/>
      </c>
    </row>
    <row r="3010" spans="1:13" x14ac:dyDescent="0.25">
      <c r="A3010" s="15" t="str">
        <f t="shared" si="92"/>
        <v/>
      </c>
      <c r="B3010" s="25" t="str">
        <f t="shared" si="93"/>
        <v/>
      </c>
      <c r="C3010" s="3" t="str">
        <f>IF(Table1[[#This Row],[Tesouro Prefixado]]="","",(B3010+1)^(1/252))</f>
        <v/>
      </c>
      <c r="D3010" s="2" t="str">
        <f>IF(Table1[[#This Row],[Column2]]="","",(1+D3009)*(C3010)-1)</f>
        <v/>
      </c>
      <c r="E3010" s="1" t="str">
        <f>IF(Table1[[#This Row],[Column1]]="","",VLOOKUP(A3010,COPOMs!B:E,4)+prêmio_de_risco)</f>
        <v/>
      </c>
      <c r="F3010" s="3" t="str">
        <f>IF(Table1[[#This Row],[Tesouro Selic: Cenário 1]]="","",(E3010+1)^(1/252))</f>
        <v/>
      </c>
      <c r="G3010" s="2" t="str">
        <f>IF(Table1[[#This Row],[Column4]]="","",(1+G3009)*(F3010)-1)</f>
        <v/>
      </c>
      <c r="H3010" s="1" t="str">
        <f>IF(Table1[[#This Row],[Column1]]="","",VLOOKUP(A3010,COPOMs!B:H,7)+prêmio_de_risco)</f>
        <v/>
      </c>
      <c r="I3010" s="3" t="str">
        <f>IF(Table1[[#This Row],[Tesouro Selic: Cenário 2]]="","",(H3010+1)^(1/252))</f>
        <v/>
      </c>
      <c r="J3010" s="2" t="str">
        <f>IF(Table1[[#This Row],[Column6]]="","",(1+J3009)*(I3010)-1)</f>
        <v/>
      </c>
      <c r="K3010" s="1" t="str">
        <f>IF(Table1[[#This Row],[Column1]]="","",VLOOKUP(A3010,COPOMs!B:K,10)+prêmio_de_risco)</f>
        <v/>
      </c>
      <c r="L3010" s="3" t="str">
        <f>IF(Table1[[#This Row],[Tesouro Selic: Cenário 3]]="","",(K3010+1)^(1/252))</f>
        <v/>
      </c>
      <c r="M3010" s="2" t="str">
        <f>IF(Table1[[#This Row],[Column8]]="","",(1+M3009)*(L3010)-1)</f>
        <v/>
      </c>
    </row>
    <row r="3011" spans="1:13" x14ac:dyDescent="0.25">
      <c r="A3011" s="15" t="str">
        <f t="shared" ref="A3011:A3074" si="94">IFERROR(IF(WORKDAY(A3010,1,feriados)&lt;=vencimento,WORKDAY(A3010,1,feriados),""),"")</f>
        <v/>
      </c>
      <c r="B3011" s="25" t="str">
        <f t="shared" ref="B3011:B3074" si="95">IF(A3011="","",taxa_pré)</f>
        <v/>
      </c>
      <c r="C3011" s="3" t="str">
        <f>IF(Table1[[#This Row],[Tesouro Prefixado]]="","",(B3011+1)^(1/252))</f>
        <v/>
      </c>
      <c r="D3011" s="2" t="str">
        <f>IF(Table1[[#This Row],[Column2]]="","",(1+D3010)*(C3011)-1)</f>
        <v/>
      </c>
      <c r="E3011" s="1" t="str">
        <f>IF(Table1[[#This Row],[Column1]]="","",VLOOKUP(A3011,COPOMs!B:E,4)+prêmio_de_risco)</f>
        <v/>
      </c>
      <c r="F3011" s="3" t="str">
        <f>IF(Table1[[#This Row],[Tesouro Selic: Cenário 1]]="","",(E3011+1)^(1/252))</f>
        <v/>
      </c>
      <c r="G3011" s="2" t="str">
        <f>IF(Table1[[#This Row],[Column4]]="","",(1+G3010)*(F3011)-1)</f>
        <v/>
      </c>
      <c r="H3011" s="1" t="str">
        <f>IF(Table1[[#This Row],[Column1]]="","",VLOOKUP(A3011,COPOMs!B:H,7)+prêmio_de_risco)</f>
        <v/>
      </c>
      <c r="I3011" s="3" t="str">
        <f>IF(Table1[[#This Row],[Tesouro Selic: Cenário 2]]="","",(H3011+1)^(1/252))</f>
        <v/>
      </c>
      <c r="J3011" s="2" t="str">
        <f>IF(Table1[[#This Row],[Column6]]="","",(1+J3010)*(I3011)-1)</f>
        <v/>
      </c>
      <c r="K3011" s="1" t="str">
        <f>IF(Table1[[#This Row],[Column1]]="","",VLOOKUP(A3011,COPOMs!B:K,10)+prêmio_de_risco)</f>
        <v/>
      </c>
      <c r="L3011" s="3" t="str">
        <f>IF(Table1[[#This Row],[Tesouro Selic: Cenário 3]]="","",(K3011+1)^(1/252))</f>
        <v/>
      </c>
      <c r="M3011" s="2" t="str">
        <f>IF(Table1[[#This Row],[Column8]]="","",(1+M3010)*(L3011)-1)</f>
        <v/>
      </c>
    </row>
    <row r="3012" spans="1:13" x14ac:dyDescent="0.25">
      <c r="A3012" s="15" t="str">
        <f t="shared" si="94"/>
        <v/>
      </c>
      <c r="B3012" s="25" t="str">
        <f t="shared" si="95"/>
        <v/>
      </c>
      <c r="C3012" s="3" t="str">
        <f>IF(Table1[[#This Row],[Tesouro Prefixado]]="","",(B3012+1)^(1/252))</f>
        <v/>
      </c>
      <c r="D3012" s="2" t="str">
        <f>IF(Table1[[#This Row],[Column2]]="","",(1+D3011)*(C3012)-1)</f>
        <v/>
      </c>
      <c r="E3012" s="1" t="str">
        <f>IF(Table1[[#This Row],[Column1]]="","",VLOOKUP(A3012,COPOMs!B:E,4)+prêmio_de_risco)</f>
        <v/>
      </c>
      <c r="F3012" s="3" t="str">
        <f>IF(Table1[[#This Row],[Tesouro Selic: Cenário 1]]="","",(E3012+1)^(1/252))</f>
        <v/>
      </c>
      <c r="G3012" s="2" t="str">
        <f>IF(Table1[[#This Row],[Column4]]="","",(1+G3011)*(F3012)-1)</f>
        <v/>
      </c>
      <c r="H3012" s="1" t="str">
        <f>IF(Table1[[#This Row],[Column1]]="","",VLOOKUP(A3012,COPOMs!B:H,7)+prêmio_de_risco)</f>
        <v/>
      </c>
      <c r="I3012" s="3" t="str">
        <f>IF(Table1[[#This Row],[Tesouro Selic: Cenário 2]]="","",(H3012+1)^(1/252))</f>
        <v/>
      </c>
      <c r="J3012" s="2" t="str">
        <f>IF(Table1[[#This Row],[Column6]]="","",(1+J3011)*(I3012)-1)</f>
        <v/>
      </c>
      <c r="K3012" s="1" t="str">
        <f>IF(Table1[[#This Row],[Column1]]="","",VLOOKUP(A3012,COPOMs!B:K,10)+prêmio_de_risco)</f>
        <v/>
      </c>
      <c r="L3012" s="3" t="str">
        <f>IF(Table1[[#This Row],[Tesouro Selic: Cenário 3]]="","",(K3012+1)^(1/252))</f>
        <v/>
      </c>
      <c r="M3012" s="2" t="str">
        <f>IF(Table1[[#This Row],[Column8]]="","",(1+M3011)*(L3012)-1)</f>
        <v/>
      </c>
    </row>
    <row r="3013" spans="1:13" x14ac:dyDescent="0.25">
      <c r="A3013" s="15" t="str">
        <f t="shared" si="94"/>
        <v/>
      </c>
      <c r="B3013" s="25" t="str">
        <f t="shared" si="95"/>
        <v/>
      </c>
      <c r="C3013" s="3" t="str">
        <f>IF(Table1[[#This Row],[Tesouro Prefixado]]="","",(B3013+1)^(1/252))</f>
        <v/>
      </c>
      <c r="D3013" s="2" t="str">
        <f>IF(Table1[[#This Row],[Column2]]="","",(1+D3012)*(C3013)-1)</f>
        <v/>
      </c>
      <c r="E3013" s="1" t="str">
        <f>IF(Table1[[#This Row],[Column1]]="","",VLOOKUP(A3013,COPOMs!B:E,4)+prêmio_de_risco)</f>
        <v/>
      </c>
      <c r="F3013" s="3" t="str">
        <f>IF(Table1[[#This Row],[Tesouro Selic: Cenário 1]]="","",(E3013+1)^(1/252))</f>
        <v/>
      </c>
      <c r="G3013" s="2" t="str">
        <f>IF(Table1[[#This Row],[Column4]]="","",(1+G3012)*(F3013)-1)</f>
        <v/>
      </c>
      <c r="H3013" s="1" t="str">
        <f>IF(Table1[[#This Row],[Column1]]="","",VLOOKUP(A3013,COPOMs!B:H,7)+prêmio_de_risco)</f>
        <v/>
      </c>
      <c r="I3013" s="3" t="str">
        <f>IF(Table1[[#This Row],[Tesouro Selic: Cenário 2]]="","",(H3013+1)^(1/252))</f>
        <v/>
      </c>
      <c r="J3013" s="2" t="str">
        <f>IF(Table1[[#This Row],[Column6]]="","",(1+J3012)*(I3013)-1)</f>
        <v/>
      </c>
      <c r="K3013" s="1" t="str">
        <f>IF(Table1[[#This Row],[Column1]]="","",VLOOKUP(A3013,COPOMs!B:K,10)+prêmio_de_risco)</f>
        <v/>
      </c>
      <c r="L3013" s="3" t="str">
        <f>IF(Table1[[#This Row],[Tesouro Selic: Cenário 3]]="","",(K3013+1)^(1/252))</f>
        <v/>
      </c>
      <c r="M3013" s="2" t="str">
        <f>IF(Table1[[#This Row],[Column8]]="","",(1+M3012)*(L3013)-1)</f>
        <v/>
      </c>
    </row>
    <row r="3014" spans="1:13" x14ac:dyDescent="0.25">
      <c r="A3014" s="15" t="str">
        <f t="shared" si="94"/>
        <v/>
      </c>
      <c r="B3014" s="25" t="str">
        <f t="shared" si="95"/>
        <v/>
      </c>
      <c r="C3014" s="3" t="str">
        <f>IF(Table1[[#This Row],[Tesouro Prefixado]]="","",(B3014+1)^(1/252))</f>
        <v/>
      </c>
      <c r="D3014" s="2" t="str">
        <f>IF(Table1[[#This Row],[Column2]]="","",(1+D3013)*(C3014)-1)</f>
        <v/>
      </c>
      <c r="E3014" s="1" t="str">
        <f>IF(Table1[[#This Row],[Column1]]="","",VLOOKUP(A3014,COPOMs!B:E,4)+prêmio_de_risco)</f>
        <v/>
      </c>
      <c r="F3014" s="3" t="str">
        <f>IF(Table1[[#This Row],[Tesouro Selic: Cenário 1]]="","",(E3014+1)^(1/252))</f>
        <v/>
      </c>
      <c r="G3014" s="2" t="str">
        <f>IF(Table1[[#This Row],[Column4]]="","",(1+G3013)*(F3014)-1)</f>
        <v/>
      </c>
      <c r="H3014" s="1" t="str">
        <f>IF(Table1[[#This Row],[Column1]]="","",VLOOKUP(A3014,COPOMs!B:H,7)+prêmio_de_risco)</f>
        <v/>
      </c>
      <c r="I3014" s="3" t="str">
        <f>IF(Table1[[#This Row],[Tesouro Selic: Cenário 2]]="","",(H3014+1)^(1/252))</f>
        <v/>
      </c>
      <c r="J3014" s="2" t="str">
        <f>IF(Table1[[#This Row],[Column6]]="","",(1+J3013)*(I3014)-1)</f>
        <v/>
      </c>
      <c r="K3014" s="1" t="str">
        <f>IF(Table1[[#This Row],[Column1]]="","",VLOOKUP(A3014,COPOMs!B:K,10)+prêmio_de_risco)</f>
        <v/>
      </c>
      <c r="L3014" s="3" t="str">
        <f>IF(Table1[[#This Row],[Tesouro Selic: Cenário 3]]="","",(K3014+1)^(1/252))</f>
        <v/>
      </c>
      <c r="M3014" s="2" t="str">
        <f>IF(Table1[[#This Row],[Column8]]="","",(1+M3013)*(L3014)-1)</f>
        <v/>
      </c>
    </row>
    <row r="3015" spans="1:13" x14ac:dyDescent="0.25">
      <c r="A3015" s="15" t="str">
        <f t="shared" si="94"/>
        <v/>
      </c>
      <c r="B3015" s="25" t="str">
        <f t="shared" si="95"/>
        <v/>
      </c>
      <c r="C3015" s="3" t="str">
        <f>IF(Table1[[#This Row],[Tesouro Prefixado]]="","",(B3015+1)^(1/252))</f>
        <v/>
      </c>
      <c r="D3015" s="2" t="str">
        <f>IF(Table1[[#This Row],[Column2]]="","",(1+D3014)*(C3015)-1)</f>
        <v/>
      </c>
      <c r="E3015" s="1" t="str">
        <f>IF(Table1[[#This Row],[Column1]]="","",VLOOKUP(A3015,COPOMs!B:E,4)+prêmio_de_risco)</f>
        <v/>
      </c>
      <c r="F3015" s="3" t="str">
        <f>IF(Table1[[#This Row],[Tesouro Selic: Cenário 1]]="","",(E3015+1)^(1/252))</f>
        <v/>
      </c>
      <c r="G3015" s="2" t="str">
        <f>IF(Table1[[#This Row],[Column4]]="","",(1+G3014)*(F3015)-1)</f>
        <v/>
      </c>
      <c r="H3015" s="1" t="str">
        <f>IF(Table1[[#This Row],[Column1]]="","",VLOOKUP(A3015,COPOMs!B:H,7)+prêmio_de_risco)</f>
        <v/>
      </c>
      <c r="I3015" s="3" t="str">
        <f>IF(Table1[[#This Row],[Tesouro Selic: Cenário 2]]="","",(H3015+1)^(1/252))</f>
        <v/>
      </c>
      <c r="J3015" s="2" t="str">
        <f>IF(Table1[[#This Row],[Column6]]="","",(1+J3014)*(I3015)-1)</f>
        <v/>
      </c>
      <c r="K3015" s="1" t="str">
        <f>IF(Table1[[#This Row],[Column1]]="","",VLOOKUP(A3015,COPOMs!B:K,10)+prêmio_de_risco)</f>
        <v/>
      </c>
      <c r="L3015" s="3" t="str">
        <f>IF(Table1[[#This Row],[Tesouro Selic: Cenário 3]]="","",(K3015+1)^(1/252))</f>
        <v/>
      </c>
      <c r="M3015" s="2" t="str">
        <f>IF(Table1[[#This Row],[Column8]]="","",(1+M3014)*(L3015)-1)</f>
        <v/>
      </c>
    </row>
    <row r="3016" spans="1:13" x14ac:dyDescent="0.25">
      <c r="A3016" s="15" t="str">
        <f t="shared" si="94"/>
        <v/>
      </c>
      <c r="B3016" s="25" t="str">
        <f t="shared" si="95"/>
        <v/>
      </c>
      <c r="C3016" s="3" t="str">
        <f>IF(Table1[[#This Row],[Tesouro Prefixado]]="","",(B3016+1)^(1/252))</f>
        <v/>
      </c>
      <c r="D3016" s="2" t="str">
        <f>IF(Table1[[#This Row],[Column2]]="","",(1+D3015)*(C3016)-1)</f>
        <v/>
      </c>
      <c r="E3016" s="1" t="str">
        <f>IF(Table1[[#This Row],[Column1]]="","",VLOOKUP(A3016,COPOMs!B:E,4)+prêmio_de_risco)</f>
        <v/>
      </c>
      <c r="F3016" s="3" t="str">
        <f>IF(Table1[[#This Row],[Tesouro Selic: Cenário 1]]="","",(E3016+1)^(1/252))</f>
        <v/>
      </c>
      <c r="G3016" s="2" t="str">
        <f>IF(Table1[[#This Row],[Column4]]="","",(1+G3015)*(F3016)-1)</f>
        <v/>
      </c>
      <c r="H3016" s="1" t="str">
        <f>IF(Table1[[#This Row],[Column1]]="","",VLOOKUP(A3016,COPOMs!B:H,7)+prêmio_de_risco)</f>
        <v/>
      </c>
      <c r="I3016" s="3" t="str">
        <f>IF(Table1[[#This Row],[Tesouro Selic: Cenário 2]]="","",(H3016+1)^(1/252))</f>
        <v/>
      </c>
      <c r="J3016" s="2" t="str">
        <f>IF(Table1[[#This Row],[Column6]]="","",(1+J3015)*(I3016)-1)</f>
        <v/>
      </c>
      <c r="K3016" s="1" t="str">
        <f>IF(Table1[[#This Row],[Column1]]="","",VLOOKUP(A3016,COPOMs!B:K,10)+prêmio_de_risco)</f>
        <v/>
      </c>
      <c r="L3016" s="3" t="str">
        <f>IF(Table1[[#This Row],[Tesouro Selic: Cenário 3]]="","",(K3016+1)^(1/252))</f>
        <v/>
      </c>
      <c r="M3016" s="2" t="str">
        <f>IF(Table1[[#This Row],[Column8]]="","",(1+M3015)*(L3016)-1)</f>
        <v/>
      </c>
    </row>
    <row r="3017" spans="1:13" x14ac:dyDescent="0.25">
      <c r="A3017" s="15" t="str">
        <f t="shared" si="94"/>
        <v/>
      </c>
      <c r="B3017" s="25" t="str">
        <f t="shared" si="95"/>
        <v/>
      </c>
      <c r="C3017" s="3" t="str">
        <f>IF(Table1[[#This Row],[Tesouro Prefixado]]="","",(B3017+1)^(1/252))</f>
        <v/>
      </c>
      <c r="D3017" s="2" t="str">
        <f>IF(Table1[[#This Row],[Column2]]="","",(1+D3016)*(C3017)-1)</f>
        <v/>
      </c>
      <c r="E3017" s="1" t="str">
        <f>IF(Table1[[#This Row],[Column1]]="","",VLOOKUP(A3017,COPOMs!B:E,4)+prêmio_de_risco)</f>
        <v/>
      </c>
      <c r="F3017" s="3" t="str">
        <f>IF(Table1[[#This Row],[Tesouro Selic: Cenário 1]]="","",(E3017+1)^(1/252))</f>
        <v/>
      </c>
      <c r="G3017" s="2" t="str">
        <f>IF(Table1[[#This Row],[Column4]]="","",(1+G3016)*(F3017)-1)</f>
        <v/>
      </c>
      <c r="H3017" s="1" t="str">
        <f>IF(Table1[[#This Row],[Column1]]="","",VLOOKUP(A3017,COPOMs!B:H,7)+prêmio_de_risco)</f>
        <v/>
      </c>
      <c r="I3017" s="3" t="str">
        <f>IF(Table1[[#This Row],[Tesouro Selic: Cenário 2]]="","",(H3017+1)^(1/252))</f>
        <v/>
      </c>
      <c r="J3017" s="2" t="str">
        <f>IF(Table1[[#This Row],[Column6]]="","",(1+J3016)*(I3017)-1)</f>
        <v/>
      </c>
      <c r="K3017" s="1" t="str">
        <f>IF(Table1[[#This Row],[Column1]]="","",VLOOKUP(A3017,COPOMs!B:K,10)+prêmio_de_risco)</f>
        <v/>
      </c>
      <c r="L3017" s="3" t="str">
        <f>IF(Table1[[#This Row],[Tesouro Selic: Cenário 3]]="","",(K3017+1)^(1/252))</f>
        <v/>
      </c>
      <c r="M3017" s="2" t="str">
        <f>IF(Table1[[#This Row],[Column8]]="","",(1+M3016)*(L3017)-1)</f>
        <v/>
      </c>
    </row>
    <row r="3018" spans="1:13" x14ac:dyDescent="0.25">
      <c r="A3018" s="15" t="str">
        <f t="shared" si="94"/>
        <v/>
      </c>
      <c r="B3018" s="25" t="str">
        <f t="shared" si="95"/>
        <v/>
      </c>
      <c r="C3018" s="3" t="str">
        <f>IF(Table1[[#This Row],[Tesouro Prefixado]]="","",(B3018+1)^(1/252))</f>
        <v/>
      </c>
      <c r="D3018" s="2" t="str">
        <f>IF(Table1[[#This Row],[Column2]]="","",(1+D3017)*(C3018)-1)</f>
        <v/>
      </c>
      <c r="E3018" s="1" t="str">
        <f>IF(Table1[[#This Row],[Column1]]="","",VLOOKUP(A3018,COPOMs!B:E,4)+prêmio_de_risco)</f>
        <v/>
      </c>
      <c r="F3018" s="3" t="str">
        <f>IF(Table1[[#This Row],[Tesouro Selic: Cenário 1]]="","",(E3018+1)^(1/252))</f>
        <v/>
      </c>
      <c r="G3018" s="2" t="str">
        <f>IF(Table1[[#This Row],[Column4]]="","",(1+G3017)*(F3018)-1)</f>
        <v/>
      </c>
      <c r="H3018" s="1" t="str">
        <f>IF(Table1[[#This Row],[Column1]]="","",VLOOKUP(A3018,COPOMs!B:H,7)+prêmio_de_risco)</f>
        <v/>
      </c>
      <c r="I3018" s="3" t="str">
        <f>IF(Table1[[#This Row],[Tesouro Selic: Cenário 2]]="","",(H3018+1)^(1/252))</f>
        <v/>
      </c>
      <c r="J3018" s="2" t="str">
        <f>IF(Table1[[#This Row],[Column6]]="","",(1+J3017)*(I3018)-1)</f>
        <v/>
      </c>
      <c r="K3018" s="1" t="str">
        <f>IF(Table1[[#This Row],[Column1]]="","",VLOOKUP(A3018,COPOMs!B:K,10)+prêmio_de_risco)</f>
        <v/>
      </c>
      <c r="L3018" s="3" t="str">
        <f>IF(Table1[[#This Row],[Tesouro Selic: Cenário 3]]="","",(K3018+1)^(1/252))</f>
        <v/>
      </c>
      <c r="M3018" s="2" t="str">
        <f>IF(Table1[[#This Row],[Column8]]="","",(1+M3017)*(L3018)-1)</f>
        <v/>
      </c>
    </row>
    <row r="3019" spans="1:13" x14ac:dyDescent="0.25">
      <c r="A3019" s="15" t="str">
        <f t="shared" si="94"/>
        <v/>
      </c>
      <c r="B3019" s="25" t="str">
        <f t="shared" si="95"/>
        <v/>
      </c>
      <c r="C3019" s="3" t="str">
        <f>IF(Table1[[#This Row],[Tesouro Prefixado]]="","",(B3019+1)^(1/252))</f>
        <v/>
      </c>
      <c r="D3019" s="2" t="str">
        <f>IF(Table1[[#This Row],[Column2]]="","",(1+D3018)*(C3019)-1)</f>
        <v/>
      </c>
      <c r="E3019" s="1" t="str">
        <f>IF(Table1[[#This Row],[Column1]]="","",VLOOKUP(A3019,COPOMs!B:E,4)+prêmio_de_risco)</f>
        <v/>
      </c>
      <c r="F3019" s="3" t="str">
        <f>IF(Table1[[#This Row],[Tesouro Selic: Cenário 1]]="","",(E3019+1)^(1/252))</f>
        <v/>
      </c>
      <c r="G3019" s="2" t="str">
        <f>IF(Table1[[#This Row],[Column4]]="","",(1+G3018)*(F3019)-1)</f>
        <v/>
      </c>
      <c r="H3019" s="1" t="str">
        <f>IF(Table1[[#This Row],[Column1]]="","",VLOOKUP(A3019,COPOMs!B:H,7)+prêmio_de_risco)</f>
        <v/>
      </c>
      <c r="I3019" s="3" t="str">
        <f>IF(Table1[[#This Row],[Tesouro Selic: Cenário 2]]="","",(H3019+1)^(1/252))</f>
        <v/>
      </c>
      <c r="J3019" s="2" t="str">
        <f>IF(Table1[[#This Row],[Column6]]="","",(1+J3018)*(I3019)-1)</f>
        <v/>
      </c>
      <c r="K3019" s="1" t="str">
        <f>IF(Table1[[#This Row],[Column1]]="","",VLOOKUP(A3019,COPOMs!B:K,10)+prêmio_de_risco)</f>
        <v/>
      </c>
      <c r="L3019" s="3" t="str">
        <f>IF(Table1[[#This Row],[Tesouro Selic: Cenário 3]]="","",(K3019+1)^(1/252))</f>
        <v/>
      </c>
      <c r="M3019" s="2" t="str">
        <f>IF(Table1[[#This Row],[Column8]]="","",(1+M3018)*(L3019)-1)</f>
        <v/>
      </c>
    </row>
    <row r="3020" spans="1:13" x14ac:dyDescent="0.25">
      <c r="A3020" s="15" t="str">
        <f t="shared" si="94"/>
        <v/>
      </c>
      <c r="B3020" s="25" t="str">
        <f t="shared" si="95"/>
        <v/>
      </c>
      <c r="C3020" s="3" t="str">
        <f>IF(Table1[[#This Row],[Tesouro Prefixado]]="","",(B3020+1)^(1/252))</f>
        <v/>
      </c>
      <c r="D3020" s="2" t="str">
        <f>IF(Table1[[#This Row],[Column2]]="","",(1+D3019)*(C3020)-1)</f>
        <v/>
      </c>
      <c r="E3020" s="1" t="str">
        <f>IF(Table1[[#This Row],[Column1]]="","",VLOOKUP(A3020,COPOMs!B:E,4)+prêmio_de_risco)</f>
        <v/>
      </c>
      <c r="F3020" s="3" t="str">
        <f>IF(Table1[[#This Row],[Tesouro Selic: Cenário 1]]="","",(E3020+1)^(1/252))</f>
        <v/>
      </c>
      <c r="G3020" s="2" t="str">
        <f>IF(Table1[[#This Row],[Column4]]="","",(1+G3019)*(F3020)-1)</f>
        <v/>
      </c>
      <c r="H3020" s="1" t="str">
        <f>IF(Table1[[#This Row],[Column1]]="","",VLOOKUP(A3020,COPOMs!B:H,7)+prêmio_de_risco)</f>
        <v/>
      </c>
      <c r="I3020" s="3" t="str">
        <f>IF(Table1[[#This Row],[Tesouro Selic: Cenário 2]]="","",(H3020+1)^(1/252))</f>
        <v/>
      </c>
      <c r="J3020" s="2" t="str">
        <f>IF(Table1[[#This Row],[Column6]]="","",(1+J3019)*(I3020)-1)</f>
        <v/>
      </c>
      <c r="K3020" s="1" t="str">
        <f>IF(Table1[[#This Row],[Column1]]="","",VLOOKUP(A3020,COPOMs!B:K,10)+prêmio_de_risco)</f>
        <v/>
      </c>
      <c r="L3020" s="3" t="str">
        <f>IF(Table1[[#This Row],[Tesouro Selic: Cenário 3]]="","",(K3020+1)^(1/252))</f>
        <v/>
      </c>
      <c r="M3020" s="2" t="str">
        <f>IF(Table1[[#This Row],[Column8]]="","",(1+M3019)*(L3020)-1)</f>
        <v/>
      </c>
    </row>
    <row r="3021" spans="1:13" x14ac:dyDescent="0.25">
      <c r="A3021" s="15" t="str">
        <f t="shared" si="94"/>
        <v/>
      </c>
      <c r="B3021" s="25" t="str">
        <f t="shared" si="95"/>
        <v/>
      </c>
      <c r="C3021" s="3" t="str">
        <f>IF(Table1[[#This Row],[Tesouro Prefixado]]="","",(B3021+1)^(1/252))</f>
        <v/>
      </c>
      <c r="D3021" s="2" t="str">
        <f>IF(Table1[[#This Row],[Column2]]="","",(1+D3020)*(C3021)-1)</f>
        <v/>
      </c>
      <c r="E3021" s="1" t="str">
        <f>IF(Table1[[#This Row],[Column1]]="","",VLOOKUP(A3021,COPOMs!B:E,4)+prêmio_de_risco)</f>
        <v/>
      </c>
      <c r="F3021" s="3" t="str">
        <f>IF(Table1[[#This Row],[Tesouro Selic: Cenário 1]]="","",(E3021+1)^(1/252))</f>
        <v/>
      </c>
      <c r="G3021" s="2" t="str">
        <f>IF(Table1[[#This Row],[Column4]]="","",(1+G3020)*(F3021)-1)</f>
        <v/>
      </c>
      <c r="H3021" s="1" t="str">
        <f>IF(Table1[[#This Row],[Column1]]="","",VLOOKUP(A3021,COPOMs!B:H,7)+prêmio_de_risco)</f>
        <v/>
      </c>
      <c r="I3021" s="3" t="str">
        <f>IF(Table1[[#This Row],[Tesouro Selic: Cenário 2]]="","",(H3021+1)^(1/252))</f>
        <v/>
      </c>
      <c r="J3021" s="2" t="str">
        <f>IF(Table1[[#This Row],[Column6]]="","",(1+J3020)*(I3021)-1)</f>
        <v/>
      </c>
      <c r="K3021" s="1" t="str">
        <f>IF(Table1[[#This Row],[Column1]]="","",VLOOKUP(A3021,COPOMs!B:K,10)+prêmio_de_risco)</f>
        <v/>
      </c>
      <c r="L3021" s="3" t="str">
        <f>IF(Table1[[#This Row],[Tesouro Selic: Cenário 3]]="","",(K3021+1)^(1/252))</f>
        <v/>
      </c>
      <c r="M3021" s="2" t="str">
        <f>IF(Table1[[#This Row],[Column8]]="","",(1+M3020)*(L3021)-1)</f>
        <v/>
      </c>
    </row>
    <row r="3022" spans="1:13" x14ac:dyDescent="0.25">
      <c r="A3022" s="15" t="str">
        <f t="shared" si="94"/>
        <v/>
      </c>
      <c r="B3022" s="25" t="str">
        <f t="shared" si="95"/>
        <v/>
      </c>
      <c r="C3022" s="3" t="str">
        <f>IF(Table1[[#This Row],[Tesouro Prefixado]]="","",(B3022+1)^(1/252))</f>
        <v/>
      </c>
      <c r="D3022" s="2" t="str">
        <f>IF(Table1[[#This Row],[Column2]]="","",(1+D3021)*(C3022)-1)</f>
        <v/>
      </c>
      <c r="E3022" s="1" t="str">
        <f>IF(Table1[[#This Row],[Column1]]="","",VLOOKUP(A3022,COPOMs!B:E,4)+prêmio_de_risco)</f>
        <v/>
      </c>
      <c r="F3022" s="3" t="str">
        <f>IF(Table1[[#This Row],[Tesouro Selic: Cenário 1]]="","",(E3022+1)^(1/252))</f>
        <v/>
      </c>
      <c r="G3022" s="2" t="str">
        <f>IF(Table1[[#This Row],[Column4]]="","",(1+G3021)*(F3022)-1)</f>
        <v/>
      </c>
      <c r="H3022" s="1" t="str">
        <f>IF(Table1[[#This Row],[Column1]]="","",VLOOKUP(A3022,COPOMs!B:H,7)+prêmio_de_risco)</f>
        <v/>
      </c>
      <c r="I3022" s="3" t="str">
        <f>IF(Table1[[#This Row],[Tesouro Selic: Cenário 2]]="","",(H3022+1)^(1/252))</f>
        <v/>
      </c>
      <c r="J3022" s="2" t="str">
        <f>IF(Table1[[#This Row],[Column6]]="","",(1+J3021)*(I3022)-1)</f>
        <v/>
      </c>
      <c r="K3022" s="1" t="str">
        <f>IF(Table1[[#This Row],[Column1]]="","",VLOOKUP(A3022,COPOMs!B:K,10)+prêmio_de_risco)</f>
        <v/>
      </c>
      <c r="L3022" s="3" t="str">
        <f>IF(Table1[[#This Row],[Tesouro Selic: Cenário 3]]="","",(K3022+1)^(1/252))</f>
        <v/>
      </c>
      <c r="M3022" s="2" t="str">
        <f>IF(Table1[[#This Row],[Column8]]="","",(1+M3021)*(L3022)-1)</f>
        <v/>
      </c>
    </row>
    <row r="3023" spans="1:13" x14ac:dyDescent="0.25">
      <c r="A3023" s="15" t="str">
        <f t="shared" si="94"/>
        <v/>
      </c>
      <c r="B3023" s="25" t="str">
        <f t="shared" si="95"/>
        <v/>
      </c>
      <c r="C3023" s="3" t="str">
        <f>IF(Table1[[#This Row],[Tesouro Prefixado]]="","",(B3023+1)^(1/252))</f>
        <v/>
      </c>
      <c r="D3023" s="2" t="str">
        <f>IF(Table1[[#This Row],[Column2]]="","",(1+D3022)*(C3023)-1)</f>
        <v/>
      </c>
      <c r="E3023" s="1" t="str">
        <f>IF(Table1[[#This Row],[Column1]]="","",VLOOKUP(A3023,COPOMs!B:E,4)+prêmio_de_risco)</f>
        <v/>
      </c>
      <c r="F3023" s="3" t="str">
        <f>IF(Table1[[#This Row],[Tesouro Selic: Cenário 1]]="","",(E3023+1)^(1/252))</f>
        <v/>
      </c>
      <c r="G3023" s="2" t="str">
        <f>IF(Table1[[#This Row],[Column4]]="","",(1+G3022)*(F3023)-1)</f>
        <v/>
      </c>
      <c r="H3023" s="1" t="str">
        <f>IF(Table1[[#This Row],[Column1]]="","",VLOOKUP(A3023,COPOMs!B:H,7)+prêmio_de_risco)</f>
        <v/>
      </c>
      <c r="I3023" s="3" t="str">
        <f>IF(Table1[[#This Row],[Tesouro Selic: Cenário 2]]="","",(H3023+1)^(1/252))</f>
        <v/>
      </c>
      <c r="J3023" s="2" t="str">
        <f>IF(Table1[[#This Row],[Column6]]="","",(1+J3022)*(I3023)-1)</f>
        <v/>
      </c>
      <c r="K3023" s="1" t="str">
        <f>IF(Table1[[#This Row],[Column1]]="","",VLOOKUP(A3023,COPOMs!B:K,10)+prêmio_de_risco)</f>
        <v/>
      </c>
      <c r="L3023" s="3" t="str">
        <f>IF(Table1[[#This Row],[Tesouro Selic: Cenário 3]]="","",(K3023+1)^(1/252))</f>
        <v/>
      </c>
      <c r="M3023" s="2" t="str">
        <f>IF(Table1[[#This Row],[Column8]]="","",(1+M3022)*(L3023)-1)</f>
        <v/>
      </c>
    </row>
    <row r="3024" spans="1:13" x14ac:dyDescent="0.25">
      <c r="A3024" s="15" t="str">
        <f t="shared" si="94"/>
        <v/>
      </c>
      <c r="B3024" s="25" t="str">
        <f t="shared" si="95"/>
        <v/>
      </c>
      <c r="C3024" s="3" t="str">
        <f>IF(Table1[[#This Row],[Tesouro Prefixado]]="","",(B3024+1)^(1/252))</f>
        <v/>
      </c>
      <c r="D3024" s="2" t="str">
        <f>IF(Table1[[#This Row],[Column2]]="","",(1+D3023)*(C3024)-1)</f>
        <v/>
      </c>
      <c r="E3024" s="1" t="str">
        <f>IF(Table1[[#This Row],[Column1]]="","",VLOOKUP(A3024,COPOMs!B:E,4)+prêmio_de_risco)</f>
        <v/>
      </c>
      <c r="F3024" s="3" t="str">
        <f>IF(Table1[[#This Row],[Tesouro Selic: Cenário 1]]="","",(E3024+1)^(1/252))</f>
        <v/>
      </c>
      <c r="G3024" s="2" t="str">
        <f>IF(Table1[[#This Row],[Column4]]="","",(1+G3023)*(F3024)-1)</f>
        <v/>
      </c>
      <c r="H3024" s="1" t="str">
        <f>IF(Table1[[#This Row],[Column1]]="","",VLOOKUP(A3024,COPOMs!B:H,7)+prêmio_de_risco)</f>
        <v/>
      </c>
      <c r="I3024" s="3" t="str">
        <f>IF(Table1[[#This Row],[Tesouro Selic: Cenário 2]]="","",(H3024+1)^(1/252))</f>
        <v/>
      </c>
      <c r="J3024" s="2" t="str">
        <f>IF(Table1[[#This Row],[Column6]]="","",(1+J3023)*(I3024)-1)</f>
        <v/>
      </c>
      <c r="K3024" s="1" t="str">
        <f>IF(Table1[[#This Row],[Column1]]="","",VLOOKUP(A3024,COPOMs!B:K,10)+prêmio_de_risco)</f>
        <v/>
      </c>
      <c r="L3024" s="3" t="str">
        <f>IF(Table1[[#This Row],[Tesouro Selic: Cenário 3]]="","",(K3024+1)^(1/252))</f>
        <v/>
      </c>
      <c r="M3024" s="2" t="str">
        <f>IF(Table1[[#This Row],[Column8]]="","",(1+M3023)*(L3024)-1)</f>
        <v/>
      </c>
    </row>
    <row r="3025" spans="1:13" x14ac:dyDescent="0.25">
      <c r="A3025" s="15" t="str">
        <f t="shared" si="94"/>
        <v/>
      </c>
      <c r="B3025" s="25" t="str">
        <f t="shared" si="95"/>
        <v/>
      </c>
      <c r="C3025" s="3" t="str">
        <f>IF(Table1[[#This Row],[Tesouro Prefixado]]="","",(B3025+1)^(1/252))</f>
        <v/>
      </c>
      <c r="D3025" s="2" t="str">
        <f>IF(Table1[[#This Row],[Column2]]="","",(1+D3024)*(C3025)-1)</f>
        <v/>
      </c>
      <c r="E3025" s="1" t="str">
        <f>IF(Table1[[#This Row],[Column1]]="","",VLOOKUP(A3025,COPOMs!B:E,4)+prêmio_de_risco)</f>
        <v/>
      </c>
      <c r="F3025" s="3" t="str">
        <f>IF(Table1[[#This Row],[Tesouro Selic: Cenário 1]]="","",(E3025+1)^(1/252))</f>
        <v/>
      </c>
      <c r="G3025" s="2" t="str">
        <f>IF(Table1[[#This Row],[Column4]]="","",(1+G3024)*(F3025)-1)</f>
        <v/>
      </c>
      <c r="H3025" s="1" t="str">
        <f>IF(Table1[[#This Row],[Column1]]="","",VLOOKUP(A3025,COPOMs!B:H,7)+prêmio_de_risco)</f>
        <v/>
      </c>
      <c r="I3025" s="3" t="str">
        <f>IF(Table1[[#This Row],[Tesouro Selic: Cenário 2]]="","",(H3025+1)^(1/252))</f>
        <v/>
      </c>
      <c r="J3025" s="2" t="str">
        <f>IF(Table1[[#This Row],[Column6]]="","",(1+J3024)*(I3025)-1)</f>
        <v/>
      </c>
      <c r="K3025" s="1" t="str">
        <f>IF(Table1[[#This Row],[Column1]]="","",VLOOKUP(A3025,COPOMs!B:K,10)+prêmio_de_risco)</f>
        <v/>
      </c>
      <c r="L3025" s="3" t="str">
        <f>IF(Table1[[#This Row],[Tesouro Selic: Cenário 3]]="","",(K3025+1)^(1/252))</f>
        <v/>
      </c>
      <c r="M3025" s="2" t="str">
        <f>IF(Table1[[#This Row],[Column8]]="","",(1+M3024)*(L3025)-1)</f>
        <v/>
      </c>
    </row>
    <row r="3026" spans="1:13" x14ac:dyDescent="0.25">
      <c r="A3026" s="15" t="str">
        <f t="shared" si="94"/>
        <v/>
      </c>
      <c r="B3026" s="25" t="str">
        <f t="shared" si="95"/>
        <v/>
      </c>
      <c r="C3026" s="3" t="str">
        <f>IF(Table1[[#This Row],[Tesouro Prefixado]]="","",(B3026+1)^(1/252))</f>
        <v/>
      </c>
      <c r="D3026" s="2" t="str">
        <f>IF(Table1[[#This Row],[Column2]]="","",(1+D3025)*(C3026)-1)</f>
        <v/>
      </c>
      <c r="E3026" s="1" t="str">
        <f>IF(Table1[[#This Row],[Column1]]="","",VLOOKUP(A3026,COPOMs!B:E,4)+prêmio_de_risco)</f>
        <v/>
      </c>
      <c r="F3026" s="3" t="str">
        <f>IF(Table1[[#This Row],[Tesouro Selic: Cenário 1]]="","",(E3026+1)^(1/252))</f>
        <v/>
      </c>
      <c r="G3026" s="2" t="str">
        <f>IF(Table1[[#This Row],[Column4]]="","",(1+G3025)*(F3026)-1)</f>
        <v/>
      </c>
      <c r="H3026" s="1" t="str">
        <f>IF(Table1[[#This Row],[Column1]]="","",VLOOKUP(A3026,COPOMs!B:H,7)+prêmio_de_risco)</f>
        <v/>
      </c>
      <c r="I3026" s="3" t="str">
        <f>IF(Table1[[#This Row],[Tesouro Selic: Cenário 2]]="","",(H3026+1)^(1/252))</f>
        <v/>
      </c>
      <c r="J3026" s="2" t="str">
        <f>IF(Table1[[#This Row],[Column6]]="","",(1+J3025)*(I3026)-1)</f>
        <v/>
      </c>
      <c r="K3026" s="1" t="str">
        <f>IF(Table1[[#This Row],[Column1]]="","",VLOOKUP(A3026,COPOMs!B:K,10)+prêmio_de_risco)</f>
        <v/>
      </c>
      <c r="L3026" s="3" t="str">
        <f>IF(Table1[[#This Row],[Tesouro Selic: Cenário 3]]="","",(K3026+1)^(1/252))</f>
        <v/>
      </c>
      <c r="M3026" s="2" t="str">
        <f>IF(Table1[[#This Row],[Column8]]="","",(1+M3025)*(L3026)-1)</f>
        <v/>
      </c>
    </row>
    <row r="3027" spans="1:13" x14ac:dyDescent="0.25">
      <c r="A3027" s="15" t="str">
        <f t="shared" si="94"/>
        <v/>
      </c>
      <c r="B3027" s="25" t="str">
        <f t="shared" si="95"/>
        <v/>
      </c>
      <c r="C3027" s="3" t="str">
        <f>IF(Table1[[#This Row],[Tesouro Prefixado]]="","",(B3027+1)^(1/252))</f>
        <v/>
      </c>
      <c r="D3027" s="2" t="str">
        <f>IF(Table1[[#This Row],[Column2]]="","",(1+D3026)*(C3027)-1)</f>
        <v/>
      </c>
      <c r="E3027" s="1" t="str">
        <f>IF(Table1[[#This Row],[Column1]]="","",VLOOKUP(A3027,COPOMs!B:E,4)+prêmio_de_risco)</f>
        <v/>
      </c>
      <c r="F3027" s="3" t="str">
        <f>IF(Table1[[#This Row],[Tesouro Selic: Cenário 1]]="","",(E3027+1)^(1/252))</f>
        <v/>
      </c>
      <c r="G3027" s="2" t="str">
        <f>IF(Table1[[#This Row],[Column4]]="","",(1+G3026)*(F3027)-1)</f>
        <v/>
      </c>
      <c r="H3027" s="1" t="str">
        <f>IF(Table1[[#This Row],[Column1]]="","",VLOOKUP(A3027,COPOMs!B:H,7)+prêmio_de_risco)</f>
        <v/>
      </c>
      <c r="I3027" s="3" t="str">
        <f>IF(Table1[[#This Row],[Tesouro Selic: Cenário 2]]="","",(H3027+1)^(1/252))</f>
        <v/>
      </c>
      <c r="J3027" s="2" t="str">
        <f>IF(Table1[[#This Row],[Column6]]="","",(1+J3026)*(I3027)-1)</f>
        <v/>
      </c>
      <c r="K3027" s="1" t="str">
        <f>IF(Table1[[#This Row],[Column1]]="","",VLOOKUP(A3027,COPOMs!B:K,10)+prêmio_de_risco)</f>
        <v/>
      </c>
      <c r="L3027" s="3" t="str">
        <f>IF(Table1[[#This Row],[Tesouro Selic: Cenário 3]]="","",(K3027+1)^(1/252))</f>
        <v/>
      </c>
      <c r="M3027" s="2" t="str">
        <f>IF(Table1[[#This Row],[Column8]]="","",(1+M3026)*(L3027)-1)</f>
        <v/>
      </c>
    </row>
    <row r="3028" spans="1:13" x14ac:dyDescent="0.25">
      <c r="A3028" s="15" t="str">
        <f t="shared" si="94"/>
        <v/>
      </c>
      <c r="B3028" s="25" t="str">
        <f t="shared" si="95"/>
        <v/>
      </c>
      <c r="C3028" s="3" t="str">
        <f>IF(Table1[[#This Row],[Tesouro Prefixado]]="","",(B3028+1)^(1/252))</f>
        <v/>
      </c>
      <c r="D3028" s="2" t="str">
        <f>IF(Table1[[#This Row],[Column2]]="","",(1+D3027)*(C3028)-1)</f>
        <v/>
      </c>
      <c r="E3028" s="1" t="str">
        <f>IF(Table1[[#This Row],[Column1]]="","",VLOOKUP(A3028,COPOMs!B:E,4)+prêmio_de_risco)</f>
        <v/>
      </c>
      <c r="F3028" s="3" t="str">
        <f>IF(Table1[[#This Row],[Tesouro Selic: Cenário 1]]="","",(E3028+1)^(1/252))</f>
        <v/>
      </c>
      <c r="G3028" s="2" t="str">
        <f>IF(Table1[[#This Row],[Column4]]="","",(1+G3027)*(F3028)-1)</f>
        <v/>
      </c>
      <c r="H3028" s="1" t="str">
        <f>IF(Table1[[#This Row],[Column1]]="","",VLOOKUP(A3028,COPOMs!B:H,7)+prêmio_de_risco)</f>
        <v/>
      </c>
      <c r="I3028" s="3" t="str">
        <f>IF(Table1[[#This Row],[Tesouro Selic: Cenário 2]]="","",(H3028+1)^(1/252))</f>
        <v/>
      </c>
      <c r="J3028" s="2" t="str">
        <f>IF(Table1[[#This Row],[Column6]]="","",(1+J3027)*(I3028)-1)</f>
        <v/>
      </c>
      <c r="K3028" s="1" t="str">
        <f>IF(Table1[[#This Row],[Column1]]="","",VLOOKUP(A3028,COPOMs!B:K,10)+prêmio_de_risco)</f>
        <v/>
      </c>
      <c r="L3028" s="3" t="str">
        <f>IF(Table1[[#This Row],[Tesouro Selic: Cenário 3]]="","",(K3028+1)^(1/252))</f>
        <v/>
      </c>
      <c r="M3028" s="2" t="str">
        <f>IF(Table1[[#This Row],[Column8]]="","",(1+M3027)*(L3028)-1)</f>
        <v/>
      </c>
    </row>
    <row r="3029" spans="1:13" x14ac:dyDescent="0.25">
      <c r="A3029" s="15" t="str">
        <f t="shared" si="94"/>
        <v/>
      </c>
      <c r="B3029" s="25" t="str">
        <f t="shared" si="95"/>
        <v/>
      </c>
      <c r="C3029" s="3" t="str">
        <f>IF(Table1[[#This Row],[Tesouro Prefixado]]="","",(B3029+1)^(1/252))</f>
        <v/>
      </c>
      <c r="D3029" s="2" t="str">
        <f>IF(Table1[[#This Row],[Column2]]="","",(1+D3028)*(C3029)-1)</f>
        <v/>
      </c>
      <c r="E3029" s="1" t="str">
        <f>IF(Table1[[#This Row],[Column1]]="","",VLOOKUP(A3029,COPOMs!B:E,4)+prêmio_de_risco)</f>
        <v/>
      </c>
      <c r="F3029" s="3" t="str">
        <f>IF(Table1[[#This Row],[Tesouro Selic: Cenário 1]]="","",(E3029+1)^(1/252))</f>
        <v/>
      </c>
      <c r="G3029" s="2" t="str">
        <f>IF(Table1[[#This Row],[Column4]]="","",(1+G3028)*(F3029)-1)</f>
        <v/>
      </c>
      <c r="H3029" s="1" t="str">
        <f>IF(Table1[[#This Row],[Column1]]="","",VLOOKUP(A3029,COPOMs!B:H,7)+prêmio_de_risco)</f>
        <v/>
      </c>
      <c r="I3029" s="3" t="str">
        <f>IF(Table1[[#This Row],[Tesouro Selic: Cenário 2]]="","",(H3029+1)^(1/252))</f>
        <v/>
      </c>
      <c r="J3029" s="2" t="str">
        <f>IF(Table1[[#This Row],[Column6]]="","",(1+J3028)*(I3029)-1)</f>
        <v/>
      </c>
      <c r="K3029" s="1" t="str">
        <f>IF(Table1[[#This Row],[Column1]]="","",VLOOKUP(A3029,COPOMs!B:K,10)+prêmio_de_risco)</f>
        <v/>
      </c>
      <c r="L3029" s="3" t="str">
        <f>IF(Table1[[#This Row],[Tesouro Selic: Cenário 3]]="","",(K3029+1)^(1/252))</f>
        <v/>
      </c>
      <c r="M3029" s="2" t="str">
        <f>IF(Table1[[#This Row],[Column8]]="","",(1+M3028)*(L3029)-1)</f>
        <v/>
      </c>
    </row>
    <row r="3030" spans="1:13" x14ac:dyDescent="0.25">
      <c r="A3030" s="15" t="str">
        <f t="shared" si="94"/>
        <v/>
      </c>
      <c r="B3030" s="25" t="str">
        <f t="shared" si="95"/>
        <v/>
      </c>
      <c r="C3030" s="3" t="str">
        <f>IF(Table1[[#This Row],[Tesouro Prefixado]]="","",(B3030+1)^(1/252))</f>
        <v/>
      </c>
      <c r="D3030" s="2" t="str">
        <f>IF(Table1[[#This Row],[Column2]]="","",(1+D3029)*(C3030)-1)</f>
        <v/>
      </c>
      <c r="E3030" s="1" t="str">
        <f>IF(Table1[[#This Row],[Column1]]="","",VLOOKUP(A3030,COPOMs!B:E,4)+prêmio_de_risco)</f>
        <v/>
      </c>
      <c r="F3030" s="3" t="str">
        <f>IF(Table1[[#This Row],[Tesouro Selic: Cenário 1]]="","",(E3030+1)^(1/252))</f>
        <v/>
      </c>
      <c r="G3030" s="2" t="str">
        <f>IF(Table1[[#This Row],[Column4]]="","",(1+G3029)*(F3030)-1)</f>
        <v/>
      </c>
      <c r="H3030" s="1" t="str">
        <f>IF(Table1[[#This Row],[Column1]]="","",VLOOKUP(A3030,COPOMs!B:H,7)+prêmio_de_risco)</f>
        <v/>
      </c>
      <c r="I3030" s="3" t="str">
        <f>IF(Table1[[#This Row],[Tesouro Selic: Cenário 2]]="","",(H3030+1)^(1/252))</f>
        <v/>
      </c>
      <c r="J3030" s="2" t="str">
        <f>IF(Table1[[#This Row],[Column6]]="","",(1+J3029)*(I3030)-1)</f>
        <v/>
      </c>
      <c r="K3030" s="1" t="str">
        <f>IF(Table1[[#This Row],[Column1]]="","",VLOOKUP(A3030,COPOMs!B:K,10)+prêmio_de_risco)</f>
        <v/>
      </c>
      <c r="L3030" s="3" t="str">
        <f>IF(Table1[[#This Row],[Tesouro Selic: Cenário 3]]="","",(K3030+1)^(1/252))</f>
        <v/>
      </c>
      <c r="M3030" s="2" t="str">
        <f>IF(Table1[[#This Row],[Column8]]="","",(1+M3029)*(L3030)-1)</f>
        <v/>
      </c>
    </row>
    <row r="3031" spans="1:13" x14ac:dyDescent="0.25">
      <c r="A3031" s="15" t="str">
        <f t="shared" si="94"/>
        <v/>
      </c>
      <c r="B3031" s="25" t="str">
        <f t="shared" si="95"/>
        <v/>
      </c>
      <c r="C3031" s="3" t="str">
        <f>IF(Table1[[#This Row],[Tesouro Prefixado]]="","",(B3031+1)^(1/252))</f>
        <v/>
      </c>
      <c r="D3031" s="2" t="str">
        <f>IF(Table1[[#This Row],[Column2]]="","",(1+D3030)*(C3031)-1)</f>
        <v/>
      </c>
      <c r="E3031" s="1" t="str">
        <f>IF(Table1[[#This Row],[Column1]]="","",VLOOKUP(A3031,COPOMs!B:E,4)+prêmio_de_risco)</f>
        <v/>
      </c>
      <c r="F3031" s="3" t="str">
        <f>IF(Table1[[#This Row],[Tesouro Selic: Cenário 1]]="","",(E3031+1)^(1/252))</f>
        <v/>
      </c>
      <c r="G3031" s="2" t="str">
        <f>IF(Table1[[#This Row],[Column4]]="","",(1+G3030)*(F3031)-1)</f>
        <v/>
      </c>
      <c r="H3031" s="1" t="str">
        <f>IF(Table1[[#This Row],[Column1]]="","",VLOOKUP(A3031,COPOMs!B:H,7)+prêmio_de_risco)</f>
        <v/>
      </c>
      <c r="I3031" s="3" t="str">
        <f>IF(Table1[[#This Row],[Tesouro Selic: Cenário 2]]="","",(H3031+1)^(1/252))</f>
        <v/>
      </c>
      <c r="J3031" s="2" t="str">
        <f>IF(Table1[[#This Row],[Column6]]="","",(1+J3030)*(I3031)-1)</f>
        <v/>
      </c>
      <c r="K3031" s="1" t="str">
        <f>IF(Table1[[#This Row],[Column1]]="","",VLOOKUP(A3031,COPOMs!B:K,10)+prêmio_de_risco)</f>
        <v/>
      </c>
      <c r="L3031" s="3" t="str">
        <f>IF(Table1[[#This Row],[Tesouro Selic: Cenário 3]]="","",(K3031+1)^(1/252))</f>
        <v/>
      </c>
      <c r="M3031" s="2" t="str">
        <f>IF(Table1[[#This Row],[Column8]]="","",(1+M3030)*(L3031)-1)</f>
        <v/>
      </c>
    </row>
    <row r="3032" spans="1:13" x14ac:dyDescent="0.25">
      <c r="A3032" s="15" t="str">
        <f t="shared" si="94"/>
        <v/>
      </c>
      <c r="B3032" s="25" t="str">
        <f t="shared" si="95"/>
        <v/>
      </c>
      <c r="C3032" s="3" t="str">
        <f>IF(Table1[[#This Row],[Tesouro Prefixado]]="","",(B3032+1)^(1/252))</f>
        <v/>
      </c>
      <c r="D3032" s="2" t="str">
        <f>IF(Table1[[#This Row],[Column2]]="","",(1+D3031)*(C3032)-1)</f>
        <v/>
      </c>
      <c r="E3032" s="1" t="str">
        <f>IF(Table1[[#This Row],[Column1]]="","",VLOOKUP(A3032,COPOMs!B:E,4)+prêmio_de_risco)</f>
        <v/>
      </c>
      <c r="F3032" s="3" t="str">
        <f>IF(Table1[[#This Row],[Tesouro Selic: Cenário 1]]="","",(E3032+1)^(1/252))</f>
        <v/>
      </c>
      <c r="G3032" s="2" t="str">
        <f>IF(Table1[[#This Row],[Column4]]="","",(1+G3031)*(F3032)-1)</f>
        <v/>
      </c>
      <c r="H3032" s="1" t="str">
        <f>IF(Table1[[#This Row],[Column1]]="","",VLOOKUP(A3032,COPOMs!B:H,7)+prêmio_de_risco)</f>
        <v/>
      </c>
      <c r="I3032" s="3" t="str">
        <f>IF(Table1[[#This Row],[Tesouro Selic: Cenário 2]]="","",(H3032+1)^(1/252))</f>
        <v/>
      </c>
      <c r="J3032" s="2" t="str">
        <f>IF(Table1[[#This Row],[Column6]]="","",(1+J3031)*(I3032)-1)</f>
        <v/>
      </c>
      <c r="K3032" s="1" t="str">
        <f>IF(Table1[[#This Row],[Column1]]="","",VLOOKUP(A3032,COPOMs!B:K,10)+prêmio_de_risco)</f>
        <v/>
      </c>
      <c r="L3032" s="3" t="str">
        <f>IF(Table1[[#This Row],[Tesouro Selic: Cenário 3]]="","",(K3032+1)^(1/252))</f>
        <v/>
      </c>
      <c r="M3032" s="2" t="str">
        <f>IF(Table1[[#This Row],[Column8]]="","",(1+M3031)*(L3032)-1)</f>
        <v/>
      </c>
    </row>
    <row r="3033" spans="1:13" x14ac:dyDescent="0.25">
      <c r="A3033" s="15" t="str">
        <f t="shared" si="94"/>
        <v/>
      </c>
      <c r="B3033" s="25" t="str">
        <f t="shared" si="95"/>
        <v/>
      </c>
      <c r="C3033" s="3" t="str">
        <f>IF(Table1[[#This Row],[Tesouro Prefixado]]="","",(B3033+1)^(1/252))</f>
        <v/>
      </c>
      <c r="D3033" s="2" t="str">
        <f>IF(Table1[[#This Row],[Column2]]="","",(1+D3032)*(C3033)-1)</f>
        <v/>
      </c>
      <c r="E3033" s="1" t="str">
        <f>IF(Table1[[#This Row],[Column1]]="","",VLOOKUP(A3033,COPOMs!B:E,4)+prêmio_de_risco)</f>
        <v/>
      </c>
      <c r="F3033" s="3" t="str">
        <f>IF(Table1[[#This Row],[Tesouro Selic: Cenário 1]]="","",(E3033+1)^(1/252))</f>
        <v/>
      </c>
      <c r="G3033" s="2" t="str">
        <f>IF(Table1[[#This Row],[Column4]]="","",(1+G3032)*(F3033)-1)</f>
        <v/>
      </c>
      <c r="H3033" s="1" t="str">
        <f>IF(Table1[[#This Row],[Column1]]="","",VLOOKUP(A3033,COPOMs!B:H,7)+prêmio_de_risco)</f>
        <v/>
      </c>
      <c r="I3033" s="3" t="str">
        <f>IF(Table1[[#This Row],[Tesouro Selic: Cenário 2]]="","",(H3033+1)^(1/252))</f>
        <v/>
      </c>
      <c r="J3033" s="2" t="str">
        <f>IF(Table1[[#This Row],[Column6]]="","",(1+J3032)*(I3033)-1)</f>
        <v/>
      </c>
      <c r="K3033" s="1" t="str">
        <f>IF(Table1[[#This Row],[Column1]]="","",VLOOKUP(A3033,COPOMs!B:K,10)+prêmio_de_risco)</f>
        <v/>
      </c>
      <c r="L3033" s="3" t="str">
        <f>IF(Table1[[#This Row],[Tesouro Selic: Cenário 3]]="","",(K3033+1)^(1/252))</f>
        <v/>
      </c>
      <c r="M3033" s="2" t="str">
        <f>IF(Table1[[#This Row],[Column8]]="","",(1+M3032)*(L3033)-1)</f>
        <v/>
      </c>
    </row>
    <row r="3034" spans="1:13" x14ac:dyDescent="0.25">
      <c r="A3034" s="15" t="str">
        <f t="shared" si="94"/>
        <v/>
      </c>
      <c r="B3034" s="25" t="str">
        <f t="shared" si="95"/>
        <v/>
      </c>
      <c r="C3034" s="3" t="str">
        <f>IF(Table1[[#This Row],[Tesouro Prefixado]]="","",(B3034+1)^(1/252))</f>
        <v/>
      </c>
      <c r="D3034" s="2" t="str">
        <f>IF(Table1[[#This Row],[Column2]]="","",(1+D3033)*(C3034)-1)</f>
        <v/>
      </c>
      <c r="E3034" s="1" t="str">
        <f>IF(Table1[[#This Row],[Column1]]="","",VLOOKUP(A3034,COPOMs!B:E,4)+prêmio_de_risco)</f>
        <v/>
      </c>
      <c r="F3034" s="3" t="str">
        <f>IF(Table1[[#This Row],[Tesouro Selic: Cenário 1]]="","",(E3034+1)^(1/252))</f>
        <v/>
      </c>
      <c r="G3034" s="2" t="str">
        <f>IF(Table1[[#This Row],[Column4]]="","",(1+G3033)*(F3034)-1)</f>
        <v/>
      </c>
      <c r="H3034" s="1" t="str">
        <f>IF(Table1[[#This Row],[Column1]]="","",VLOOKUP(A3034,COPOMs!B:H,7)+prêmio_de_risco)</f>
        <v/>
      </c>
      <c r="I3034" s="3" t="str">
        <f>IF(Table1[[#This Row],[Tesouro Selic: Cenário 2]]="","",(H3034+1)^(1/252))</f>
        <v/>
      </c>
      <c r="J3034" s="2" t="str">
        <f>IF(Table1[[#This Row],[Column6]]="","",(1+J3033)*(I3034)-1)</f>
        <v/>
      </c>
      <c r="K3034" s="1" t="str">
        <f>IF(Table1[[#This Row],[Column1]]="","",VLOOKUP(A3034,COPOMs!B:K,10)+prêmio_de_risco)</f>
        <v/>
      </c>
      <c r="L3034" s="3" t="str">
        <f>IF(Table1[[#This Row],[Tesouro Selic: Cenário 3]]="","",(K3034+1)^(1/252))</f>
        <v/>
      </c>
      <c r="M3034" s="2" t="str">
        <f>IF(Table1[[#This Row],[Column8]]="","",(1+M3033)*(L3034)-1)</f>
        <v/>
      </c>
    </row>
    <row r="3035" spans="1:13" x14ac:dyDescent="0.25">
      <c r="A3035" s="15" t="str">
        <f t="shared" si="94"/>
        <v/>
      </c>
      <c r="B3035" s="25" t="str">
        <f t="shared" si="95"/>
        <v/>
      </c>
      <c r="C3035" s="3" t="str">
        <f>IF(Table1[[#This Row],[Tesouro Prefixado]]="","",(B3035+1)^(1/252))</f>
        <v/>
      </c>
      <c r="D3035" s="2" t="str">
        <f>IF(Table1[[#This Row],[Column2]]="","",(1+D3034)*(C3035)-1)</f>
        <v/>
      </c>
      <c r="E3035" s="1" t="str">
        <f>IF(Table1[[#This Row],[Column1]]="","",VLOOKUP(A3035,COPOMs!B:E,4)+prêmio_de_risco)</f>
        <v/>
      </c>
      <c r="F3035" s="3" t="str">
        <f>IF(Table1[[#This Row],[Tesouro Selic: Cenário 1]]="","",(E3035+1)^(1/252))</f>
        <v/>
      </c>
      <c r="G3035" s="2" t="str">
        <f>IF(Table1[[#This Row],[Column4]]="","",(1+G3034)*(F3035)-1)</f>
        <v/>
      </c>
      <c r="H3035" s="1" t="str">
        <f>IF(Table1[[#This Row],[Column1]]="","",VLOOKUP(A3035,COPOMs!B:H,7)+prêmio_de_risco)</f>
        <v/>
      </c>
      <c r="I3035" s="3" t="str">
        <f>IF(Table1[[#This Row],[Tesouro Selic: Cenário 2]]="","",(H3035+1)^(1/252))</f>
        <v/>
      </c>
      <c r="J3035" s="2" t="str">
        <f>IF(Table1[[#This Row],[Column6]]="","",(1+J3034)*(I3035)-1)</f>
        <v/>
      </c>
      <c r="K3035" s="1" t="str">
        <f>IF(Table1[[#This Row],[Column1]]="","",VLOOKUP(A3035,COPOMs!B:K,10)+prêmio_de_risco)</f>
        <v/>
      </c>
      <c r="L3035" s="3" t="str">
        <f>IF(Table1[[#This Row],[Tesouro Selic: Cenário 3]]="","",(K3035+1)^(1/252))</f>
        <v/>
      </c>
      <c r="M3035" s="2" t="str">
        <f>IF(Table1[[#This Row],[Column8]]="","",(1+M3034)*(L3035)-1)</f>
        <v/>
      </c>
    </row>
    <row r="3036" spans="1:13" x14ac:dyDescent="0.25">
      <c r="A3036" s="15" t="str">
        <f t="shared" si="94"/>
        <v/>
      </c>
      <c r="B3036" s="25" t="str">
        <f t="shared" si="95"/>
        <v/>
      </c>
      <c r="C3036" s="3" t="str">
        <f>IF(Table1[[#This Row],[Tesouro Prefixado]]="","",(B3036+1)^(1/252))</f>
        <v/>
      </c>
      <c r="D3036" s="2" t="str">
        <f>IF(Table1[[#This Row],[Column2]]="","",(1+D3035)*(C3036)-1)</f>
        <v/>
      </c>
      <c r="E3036" s="1" t="str">
        <f>IF(Table1[[#This Row],[Column1]]="","",VLOOKUP(A3036,COPOMs!B:E,4)+prêmio_de_risco)</f>
        <v/>
      </c>
      <c r="F3036" s="3" t="str">
        <f>IF(Table1[[#This Row],[Tesouro Selic: Cenário 1]]="","",(E3036+1)^(1/252))</f>
        <v/>
      </c>
      <c r="G3036" s="2" t="str">
        <f>IF(Table1[[#This Row],[Column4]]="","",(1+G3035)*(F3036)-1)</f>
        <v/>
      </c>
      <c r="H3036" s="1" t="str">
        <f>IF(Table1[[#This Row],[Column1]]="","",VLOOKUP(A3036,COPOMs!B:H,7)+prêmio_de_risco)</f>
        <v/>
      </c>
      <c r="I3036" s="3" t="str">
        <f>IF(Table1[[#This Row],[Tesouro Selic: Cenário 2]]="","",(H3036+1)^(1/252))</f>
        <v/>
      </c>
      <c r="J3036" s="2" t="str">
        <f>IF(Table1[[#This Row],[Column6]]="","",(1+J3035)*(I3036)-1)</f>
        <v/>
      </c>
      <c r="K3036" s="1" t="str">
        <f>IF(Table1[[#This Row],[Column1]]="","",VLOOKUP(A3036,COPOMs!B:K,10)+prêmio_de_risco)</f>
        <v/>
      </c>
      <c r="L3036" s="3" t="str">
        <f>IF(Table1[[#This Row],[Tesouro Selic: Cenário 3]]="","",(K3036+1)^(1/252))</f>
        <v/>
      </c>
      <c r="M3036" s="2" t="str">
        <f>IF(Table1[[#This Row],[Column8]]="","",(1+M3035)*(L3036)-1)</f>
        <v/>
      </c>
    </row>
    <row r="3037" spans="1:13" x14ac:dyDescent="0.25">
      <c r="A3037" s="15" t="str">
        <f t="shared" si="94"/>
        <v/>
      </c>
      <c r="B3037" s="25" t="str">
        <f t="shared" si="95"/>
        <v/>
      </c>
      <c r="C3037" s="3" t="str">
        <f>IF(Table1[[#This Row],[Tesouro Prefixado]]="","",(B3037+1)^(1/252))</f>
        <v/>
      </c>
      <c r="D3037" s="2" t="str">
        <f>IF(Table1[[#This Row],[Column2]]="","",(1+D3036)*(C3037)-1)</f>
        <v/>
      </c>
      <c r="E3037" s="1" t="str">
        <f>IF(Table1[[#This Row],[Column1]]="","",VLOOKUP(A3037,COPOMs!B:E,4)+prêmio_de_risco)</f>
        <v/>
      </c>
      <c r="F3037" s="3" t="str">
        <f>IF(Table1[[#This Row],[Tesouro Selic: Cenário 1]]="","",(E3037+1)^(1/252))</f>
        <v/>
      </c>
      <c r="G3037" s="2" t="str">
        <f>IF(Table1[[#This Row],[Column4]]="","",(1+G3036)*(F3037)-1)</f>
        <v/>
      </c>
      <c r="H3037" s="1" t="str">
        <f>IF(Table1[[#This Row],[Column1]]="","",VLOOKUP(A3037,COPOMs!B:H,7)+prêmio_de_risco)</f>
        <v/>
      </c>
      <c r="I3037" s="3" t="str">
        <f>IF(Table1[[#This Row],[Tesouro Selic: Cenário 2]]="","",(H3037+1)^(1/252))</f>
        <v/>
      </c>
      <c r="J3037" s="2" t="str">
        <f>IF(Table1[[#This Row],[Column6]]="","",(1+J3036)*(I3037)-1)</f>
        <v/>
      </c>
      <c r="K3037" s="1" t="str">
        <f>IF(Table1[[#This Row],[Column1]]="","",VLOOKUP(A3037,COPOMs!B:K,10)+prêmio_de_risco)</f>
        <v/>
      </c>
      <c r="L3037" s="3" t="str">
        <f>IF(Table1[[#This Row],[Tesouro Selic: Cenário 3]]="","",(K3037+1)^(1/252))</f>
        <v/>
      </c>
      <c r="M3037" s="2" t="str">
        <f>IF(Table1[[#This Row],[Column8]]="","",(1+M3036)*(L3037)-1)</f>
        <v/>
      </c>
    </row>
    <row r="3038" spans="1:13" x14ac:dyDescent="0.25">
      <c r="A3038" s="15" t="str">
        <f t="shared" si="94"/>
        <v/>
      </c>
      <c r="B3038" s="25" t="str">
        <f t="shared" si="95"/>
        <v/>
      </c>
      <c r="C3038" s="3" t="str">
        <f>IF(Table1[[#This Row],[Tesouro Prefixado]]="","",(B3038+1)^(1/252))</f>
        <v/>
      </c>
      <c r="D3038" s="2" t="str">
        <f>IF(Table1[[#This Row],[Column2]]="","",(1+D3037)*(C3038)-1)</f>
        <v/>
      </c>
      <c r="E3038" s="1" t="str">
        <f>IF(Table1[[#This Row],[Column1]]="","",VLOOKUP(A3038,COPOMs!B:E,4)+prêmio_de_risco)</f>
        <v/>
      </c>
      <c r="F3038" s="3" t="str">
        <f>IF(Table1[[#This Row],[Tesouro Selic: Cenário 1]]="","",(E3038+1)^(1/252))</f>
        <v/>
      </c>
      <c r="G3038" s="2" t="str">
        <f>IF(Table1[[#This Row],[Column4]]="","",(1+G3037)*(F3038)-1)</f>
        <v/>
      </c>
      <c r="H3038" s="1" t="str">
        <f>IF(Table1[[#This Row],[Column1]]="","",VLOOKUP(A3038,COPOMs!B:H,7)+prêmio_de_risco)</f>
        <v/>
      </c>
      <c r="I3038" s="3" t="str">
        <f>IF(Table1[[#This Row],[Tesouro Selic: Cenário 2]]="","",(H3038+1)^(1/252))</f>
        <v/>
      </c>
      <c r="J3038" s="2" t="str">
        <f>IF(Table1[[#This Row],[Column6]]="","",(1+J3037)*(I3038)-1)</f>
        <v/>
      </c>
      <c r="K3038" s="1" t="str">
        <f>IF(Table1[[#This Row],[Column1]]="","",VLOOKUP(A3038,COPOMs!B:K,10)+prêmio_de_risco)</f>
        <v/>
      </c>
      <c r="L3038" s="3" t="str">
        <f>IF(Table1[[#This Row],[Tesouro Selic: Cenário 3]]="","",(K3038+1)^(1/252))</f>
        <v/>
      </c>
      <c r="M3038" s="2" t="str">
        <f>IF(Table1[[#This Row],[Column8]]="","",(1+M3037)*(L3038)-1)</f>
        <v/>
      </c>
    </row>
    <row r="3039" spans="1:13" x14ac:dyDescent="0.25">
      <c r="A3039" s="15" t="str">
        <f t="shared" si="94"/>
        <v/>
      </c>
      <c r="B3039" s="25" t="str">
        <f t="shared" si="95"/>
        <v/>
      </c>
      <c r="C3039" s="3" t="str">
        <f>IF(Table1[[#This Row],[Tesouro Prefixado]]="","",(B3039+1)^(1/252))</f>
        <v/>
      </c>
      <c r="D3039" s="2" t="str">
        <f>IF(Table1[[#This Row],[Column2]]="","",(1+D3038)*(C3039)-1)</f>
        <v/>
      </c>
      <c r="E3039" s="1" t="str">
        <f>IF(Table1[[#This Row],[Column1]]="","",VLOOKUP(A3039,COPOMs!B:E,4)+prêmio_de_risco)</f>
        <v/>
      </c>
      <c r="F3039" s="3" t="str">
        <f>IF(Table1[[#This Row],[Tesouro Selic: Cenário 1]]="","",(E3039+1)^(1/252))</f>
        <v/>
      </c>
      <c r="G3039" s="2" t="str">
        <f>IF(Table1[[#This Row],[Column4]]="","",(1+G3038)*(F3039)-1)</f>
        <v/>
      </c>
      <c r="H3039" s="1" t="str">
        <f>IF(Table1[[#This Row],[Column1]]="","",VLOOKUP(A3039,COPOMs!B:H,7)+prêmio_de_risco)</f>
        <v/>
      </c>
      <c r="I3039" s="3" t="str">
        <f>IF(Table1[[#This Row],[Tesouro Selic: Cenário 2]]="","",(H3039+1)^(1/252))</f>
        <v/>
      </c>
      <c r="J3039" s="2" t="str">
        <f>IF(Table1[[#This Row],[Column6]]="","",(1+J3038)*(I3039)-1)</f>
        <v/>
      </c>
      <c r="K3039" s="1" t="str">
        <f>IF(Table1[[#This Row],[Column1]]="","",VLOOKUP(A3039,COPOMs!B:K,10)+prêmio_de_risco)</f>
        <v/>
      </c>
      <c r="L3039" s="3" t="str">
        <f>IF(Table1[[#This Row],[Tesouro Selic: Cenário 3]]="","",(K3039+1)^(1/252))</f>
        <v/>
      </c>
      <c r="M3039" s="2" t="str">
        <f>IF(Table1[[#This Row],[Column8]]="","",(1+M3038)*(L3039)-1)</f>
        <v/>
      </c>
    </row>
    <row r="3040" spans="1:13" x14ac:dyDescent="0.25">
      <c r="A3040" s="15" t="str">
        <f t="shared" si="94"/>
        <v/>
      </c>
      <c r="B3040" s="25" t="str">
        <f t="shared" si="95"/>
        <v/>
      </c>
      <c r="C3040" s="3" t="str">
        <f>IF(Table1[[#This Row],[Tesouro Prefixado]]="","",(B3040+1)^(1/252))</f>
        <v/>
      </c>
      <c r="D3040" s="2" t="str">
        <f>IF(Table1[[#This Row],[Column2]]="","",(1+D3039)*(C3040)-1)</f>
        <v/>
      </c>
      <c r="E3040" s="1" t="str">
        <f>IF(Table1[[#This Row],[Column1]]="","",VLOOKUP(A3040,COPOMs!B:E,4)+prêmio_de_risco)</f>
        <v/>
      </c>
      <c r="F3040" s="3" t="str">
        <f>IF(Table1[[#This Row],[Tesouro Selic: Cenário 1]]="","",(E3040+1)^(1/252))</f>
        <v/>
      </c>
      <c r="G3040" s="2" t="str">
        <f>IF(Table1[[#This Row],[Column4]]="","",(1+G3039)*(F3040)-1)</f>
        <v/>
      </c>
      <c r="H3040" s="1" t="str">
        <f>IF(Table1[[#This Row],[Column1]]="","",VLOOKUP(A3040,COPOMs!B:H,7)+prêmio_de_risco)</f>
        <v/>
      </c>
      <c r="I3040" s="3" t="str">
        <f>IF(Table1[[#This Row],[Tesouro Selic: Cenário 2]]="","",(H3040+1)^(1/252))</f>
        <v/>
      </c>
      <c r="J3040" s="2" t="str">
        <f>IF(Table1[[#This Row],[Column6]]="","",(1+J3039)*(I3040)-1)</f>
        <v/>
      </c>
      <c r="K3040" s="1" t="str">
        <f>IF(Table1[[#This Row],[Column1]]="","",VLOOKUP(A3040,COPOMs!B:K,10)+prêmio_de_risco)</f>
        <v/>
      </c>
      <c r="L3040" s="3" t="str">
        <f>IF(Table1[[#This Row],[Tesouro Selic: Cenário 3]]="","",(K3040+1)^(1/252))</f>
        <v/>
      </c>
      <c r="M3040" s="2" t="str">
        <f>IF(Table1[[#This Row],[Column8]]="","",(1+M3039)*(L3040)-1)</f>
        <v/>
      </c>
    </row>
    <row r="3041" spans="1:13" x14ac:dyDescent="0.25">
      <c r="A3041" s="15" t="str">
        <f t="shared" si="94"/>
        <v/>
      </c>
      <c r="B3041" s="25" t="str">
        <f t="shared" si="95"/>
        <v/>
      </c>
      <c r="C3041" s="3" t="str">
        <f>IF(Table1[[#This Row],[Tesouro Prefixado]]="","",(B3041+1)^(1/252))</f>
        <v/>
      </c>
      <c r="D3041" s="2" t="str">
        <f>IF(Table1[[#This Row],[Column2]]="","",(1+D3040)*(C3041)-1)</f>
        <v/>
      </c>
      <c r="E3041" s="1" t="str">
        <f>IF(Table1[[#This Row],[Column1]]="","",VLOOKUP(A3041,COPOMs!B:E,4)+prêmio_de_risco)</f>
        <v/>
      </c>
      <c r="F3041" s="3" t="str">
        <f>IF(Table1[[#This Row],[Tesouro Selic: Cenário 1]]="","",(E3041+1)^(1/252))</f>
        <v/>
      </c>
      <c r="G3041" s="2" t="str">
        <f>IF(Table1[[#This Row],[Column4]]="","",(1+G3040)*(F3041)-1)</f>
        <v/>
      </c>
      <c r="H3041" s="1" t="str">
        <f>IF(Table1[[#This Row],[Column1]]="","",VLOOKUP(A3041,COPOMs!B:H,7)+prêmio_de_risco)</f>
        <v/>
      </c>
      <c r="I3041" s="3" t="str">
        <f>IF(Table1[[#This Row],[Tesouro Selic: Cenário 2]]="","",(H3041+1)^(1/252))</f>
        <v/>
      </c>
      <c r="J3041" s="2" t="str">
        <f>IF(Table1[[#This Row],[Column6]]="","",(1+J3040)*(I3041)-1)</f>
        <v/>
      </c>
      <c r="K3041" s="1" t="str">
        <f>IF(Table1[[#This Row],[Column1]]="","",VLOOKUP(A3041,COPOMs!B:K,10)+prêmio_de_risco)</f>
        <v/>
      </c>
      <c r="L3041" s="3" t="str">
        <f>IF(Table1[[#This Row],[Tesouro Selic: Cenário 3]]="","",(K3041+1)^(1/252))</f>
        <v/>
      </c>
      <c r="M3041" s="2" t="str">
        <f>IF(Table1[[#This Row],[Column8]]="","",(1+M3040)*(L3041)-1)</f>
        <v/>
      </c>
    </row>
    <row r="3042" spans="1:13" x14ac:dyDescent="0.25">
      <c r="A3042" s="15" t="str">
        <f t="shared" si="94"/>
        <v/>
      </c>
      <c r="B3042" s="25" t="str">
        <f t="shared" si="95"/>
        <v/>
      </c>
      <c r="C3042" s="3" t="str">
        <f>IF(Table1[[#This Row],[Tesouro Prefixado]]="","",(B3042+1)^(1/252))</f>
        <v/>
      </c>
      <c r="D3042" s="2" t="str">
        <f>IF(Table1[[#This Row],[Column2]]="","",(1+D3041)*(C3042)-1)</f>
        <v/>
      </c>
      <c r="E3042" s="1" t="str">
        <f>IF(Table1[[#This Row],[Column1]]="","",VLOOKUP(A3042,COPOMs!B:E,4)+prêmio_de_risco)</f>
        <v/>
      </c>
      <c r="F3042" s="3" t="str">
        <f>IF(Table1[[#This Row],[Tesouro Selic: Cenário 1]]="","",(E3042+1)^(1/252))</f>
        <v/>
      </c>
      <c r="G3042" s="2" t="str">
        <f>IF(Table1[[#This Row],[Column4]]="","",(1+G3041)*(F3042)-1)</f>
        <v/>
      </c>
      <c r="H3042" s="1" t="str">
        <f>IF(Table1[[#This Row],[Column1]]="","",VLOOKUP(A3042,COPOMs!B:H,7)+prêmio_de_risco)</f>
        <v/>
      </c>
      <c r="I3042" s="3" t="str">
        <f>IF(Table1[[#This Row],[Tesouro Selic: Cenário 2]]="","",(H3042+1)^(1/252))</f>
        <v/>
      </c>
      <c r="J3042" s="2" t="str">
        <f>IF(Table1[[#This Row],[Column6]]="","",(1+J3041)*(I3042)-1)</f>
        <v/>
      </c>
      <c r="K3042" s="1" t="str">
        <f>IF(Table1[[#This Row],[Column1]]="","",VLOOKUP(A3042,COPOMs!B:K,10)+prêmio_de_risco)</f>
        <v/>
      </c>
      <c r="L3042" s="3" t="str">
        <f>IF(Table1[[#This Row],[Tesouro Selic: Cenário 3]]="","",(K3042+1)^(1/252))</f>
        <v/>
      </c>
      <c r="M3042" s="2" t="str">
        <f>IF(Table1[[#This Row],[Column8]]="","",(1+M3041)*(L3042)-1)</f>
        <v/>
      </c>
    </row>
    <row r="3043" spans="1:13" x14ac:dyDescent="0.25">
      <c r="A3043" s="15" t="str">
        <f t="shared" si="94"/>
        <v/>
      </c>
      <c r="B3043" s="25" t="str">
        <f t="shared" si="95"/>
        <v/>
      </c>
      <c r="C3043" s="3" t="str">
        <f>IF(Table1[[#This Row],[Tesouro Prefixado]]="","",(B3043+1)^(1/252))</f>
        <v/>
      </c>
      <c r="D3043" s="2" t="str">
        <f>IF(Table1[[#This Row],[Column2]]="","",(1+D3042)*(C3043)-1)</f>
        <v/>
      </c>
      <c r="E3043" s="1" t="str">
        <f>IF(Table1[[#This Row],[Column1]]="","",VLOOKUP(A3043,COPOMs!B:E,4)+prêmio_de_risco)</f>
        <v/>
      </c>
      <c r="F3043" s="3" t="str">
        <f>IF(Table1[[#This Row],[Tesouro Selic: Cenário 1]]="","",(E3043+1)^(1/252))</f>
        <v/>
      </c>
      <c r="G3043" s="2" t="str">
        <f>IF(Table1[[#This Row],[Column4]]="","",(1+G3042)*(F3043)-1)</f>
        <v/>
      </c>
      <c r="H3043" s="1" t="str">
        <f>IF(Table1[[#This Row],[Column1]]="","",VLOOKUP(A3043,COPOMs!B:H,7)+prêmio_de_risco)</f>
        <v/>
      </c>
      <c r="I3043" s="3" t="str">
        <f>IF(Table1[[#This Row],[Tesouro Selic: Cenário 2]]="","",(H3043+1)^(1/252))</f>
        <v/>
      </c>
      <c r="J3043" s="2" t="str">
        <f>IF(Table1[[#This Row],[Column6]]="","",(1+J3042)*(I3043)-1)</f>
        <v/>
      </c>
      <c r="K3043" s="1" t="str">
        <f>IF(Table1[[#This Row],[Column1]]="","",VLOOKUP(A3043,COPOMs!B:K,10)+prêmio_de_risco)</f>
        <v/>
      </c>
      <c r="L3043" s="3" t="str">
        <f>IF(Table1[[#This Row],[Tesouro Selic: Cenário 3]]="","",(K3043+1)^(1/252))</f>
        <v/>
      </c>
      <c r="M3043" s="2" t="str">
        <f>IF(Table1[[#This Row],[Column8]]="","",(1+M3042)*(L3043)-1)</f>
        <v/>
      </c>
    </row>
    <row r="3044" spans="1:13" x14ac:dyDescent="0.25">
      <c r="A3044" s="15" t="str">
        <f t="shared" si="94"/>
        <v/>
      </c>
      <c r="B3044" s="25" t="str">
        <f t="shared" si="95"/>
        <v/>
      </c>
      <c r="C3044" s="3" t="str">
        <f>IF(Table1[[#This Row],[Tesouro Prefixado]]="","",(B3044+1)^(1/252))</f>
        <v/>
      </c>
      <c r="D3044" s="2" t="str">
        <f>IF(Table1[[#This Row],[Column2]]="","",(1+D3043)*(C3044)-1)</f>
        <v/>
      </c>
      <c r="E3044" s="1" t="str">
        <f>IF(Table1[[#This Row],[Column1]]="","",VLOOKUP(A3044,COPOMs!B:E,4)+prêmio_de_risco)</f>
        <v/>
      </c>
      <c r="F3044" s="3" t="str">
        <f>IF(Table1[[#This Row],[Tesouro Selic: Cenário 1]]="","",(E3044+1)^(1/252))</f>
        <v/>
      </c>
      <c r="G3044" s="2" t="str">
        <f>IF(Table1[[#This Row],[Column4]]="","",(1+G3043)*(F3044)-1)</f>
        <v/>
      </c>
      <c r="H3044" s="1" t="str">
        <f>IF(Table1[[#This Row],[Column1]]="","",VLOOKUP(A3044,COPOMs!B:H,7)+prêmio_de_risco)</f>
        <v/>
      </c>
      <c r="I3044" s="3" t="str">
        <f>IF(Table1[[#This Row],[Tesouro Selic: Cenário 2]]="","",(H3044+1)^(1/252))</f>
        <v/>
      </c>
      <c r="J3044" s="2" t="str">
        <f>IF(Table1[[#This Row],[Column6]]="","",(1+J3043)*(I3044)-1)</f>
        <v/>
      </c>
      <c r="K3044" s="1" t="str">
        <f>IF(Table1[[#This Row],[Column1]]="","",VLOOKUP(A3044,COPOMs!B:K,10)+prêmio_de_risco)</f>
        <v/>
      </c>
      <c r="L3044" s="3" t="str">
        <f>IF(Table1[[#This Row],[Tesouro Selic: Cenário 3]]="","",(K3044+1)^(1/252))</f>
        <v/>
      </c>
      <c r="M3044" s="2" t="str">
        <f>IF(Table1[[#This Row],[Column8]]="","",(1+M3043)*(L3044)-1)</f>
        <v/>
      </c>
    </row>
    <row r="3045" spans="1:13" x14ac:dyDescent="0.25">
      <c r="A3045" s="15" t="str">
        <f t="shared" si="94"/>
        <v/>
      </c>
      <c r="B3045" s="25" t="str">
        <f t="shared" si="95"/>
        <v/>
      </c>
      <c r="C3045" s="3" t="str">
        <f>IF(Table1[[#This Row],[Tesouro Prefixado]]="","",(B3045+1)^(1/252))</f>
        <v/>
      </c>
      <c r="D3045" s="2" t="str">
        <f>IF(Table1[[#This Row],[Column2]]="","",(1+D3044)*(C3045)-1)</f>
        <v/>
      </c>
      <c r="E3045" s="1" t="str">
        <f>IF(Table1[[#This Row],[Column1]]="","",VLOOKUP(A3045,COPOMs!B:E,4)+prêmio_de_risco)</f>
        <v/>
      </c>
      <c r="F3045" s="3" t="str">
        <f>IF(Table1[[#This Row],[Tesouro Selic: Cenário 1]]="","",(E3045+1)^(1/252))</f>
        <v/>
      </c>
      <c r="G3045" s="2" t="str">
        <f>IF(Table1[[#This Row],[Column4]]="","",(1+G3044)*(F3045)-1)</f>
        <v/>
      </c>
      <c r="H3045" s="1" t="str">
        <f>IF(Table1[[#This Row],[Column1]]="","",VLOOKUP(A3045,COPOMs!B:H,7)+prêmio_de_risco)</f>
        <v/>
      </c>
      <c r="I3045" s="3" t="str">
        <f>IF(Table1[[#This Row],[Tesouro Selic: Cenário 2]]="","",(H3045+1)^(1/252))</f>
        <v/>
      </c>
      <c r="J3045" s="2" t="str">
        <f>IF(Table1[[#This Row],[Column6]]="","",(1+J3044)*(I3045)-1)</f>
        <v/>
      </c>
      <c r="K3045" s="1" t="str">
        <f>IF(Table1[[#This Row],[Column1]]="","",VLOOKUP(A3045,COPOMs!B:K,10)+prêmio_de_risco)</f>
        <v/>
      </c>
      <c r="L3045" s="3" t="str">
        <f>IF(Table1[[#This Row],[Tesouro Selic: Cenário 3]]="","",(K3045+1)^(1/252))</f>
        <v/>
      </c>
      <c r="M3045" s="2" t="str">
        <f>IF(Table1[[#This Row],[Column8]]="","",(1+M3044)*(L3045)-1)</f>
        <v/>
      </c>
    </row>
    <row r="3046" spans="1:13" x14ac:dyDescent="0.25">
      <c r="A3046" s="15" t="str">
        <f t="shared" si="94"/>
        <v/>
      </c>
      <c r="B3046" s="25" t="str">
        <f t="shared" si="95"/>
        <v/>
      </c>
      <c r="C3046" s="3" t="str">
        <f>IF(Table1[[#This Row],[Tesouro Prefixado]]="","",(B3046+1)^(1/252))</f>
        <v/>
      </c>
      <c r="D3046" s="2" t="str">
        <f>IF(Table1[[#This Row],[Column2]]="","",(1+D3045)*(C3046)-1)</f>
        <v/>
      </c>
      <c r="E3046" s="1" t="str">
        <f>IF(Table1[[#This Row],[Column1]]="","",VLOOKUP(A3046,COPOMs!B:E,4)+prêmio_de_risco)</f>
        <v/>
      </c>
      <c r="F3046" s="3" t="str">
        <f>IF(Table1[[#This Row],[Tesouro Selic: Cenário 1]]="","",(E3046+1)^(1/252))</f>
        <v/>
      </c>
      <c r="G3046" s="2" t="str">
        <f>IF(Table1[[#This Row],[Column4]]="","",(1+G3045)*(F3046)-1)</f>
        <v/>
      </c>
      <c r="H3046" s="1" t="str">
        <f>IF(Table1[[#This Row],[Column1]]="","",VLOOKUP(A3046,COPOMs!B:H,7)+prêmio_de_risco)</f>
        <v/>
      </c>
      <c r="I3046" s="3" t="str">
        <f>IF(Table1[[#This Row],[Tesouro Selic: Cenário 2]]="","",(H3046+1)^(1/252))</f>
        <v/>
      </c>
      <c r="J3046" s="2" t="str">
        <f>IF(Table1[[#This Row],[Column6]]="","",(1+J3045)*(I3046)-1)</f>
        <v/>
      </c>
      <c r="K3046" s="1" t="str">
        <f>IF(Table1[[#This Row],[Column1]]="","",VLOOKUP(A3046,COPOMs!B:K,10)+prêmio_de_risco)</f>
        <v/>
      </c>
      <c r="L3046" s="3" t="str">
        <f>IF(Table1[[#This Row],[Tesouro Selic: Cenário 3]]="","",(K3046+1)^(1/252))</f>
        <v/>
      </c>
      <c r="M3046" s="2" t="str">
        <f>IF(Table1[[#This Row],[Column8]]="","",(1+M3045)*(L3046)-1)</f>
        <v/>
      </c>
    </row>
    <row r="3047" spans="1:13" x14ac:dyDescent="0.25">
      <c r="A3047" s="15" t="str">
        <f t="shared" si="94"/>
        <v/>
      </c>
      <c r="B3047" s="25" t="str">
        <f t="shared" si="95"/>
        <v/>
      </c>
      <c r="C3047" s="3" t="str">
        <f>IF(Table1[[#This Row],[Tesouro Prefixado]]="","",(B3047+1)^(1/252))</f>
        <v/>
      </c>
      <c r="D3047" s="2" t="str">
        <f>IF(Table1[[#This Row],[Column2]]="","",(1+D3046)*(C3047)-1)</f>
        <v/>
      </c>
      <c r="E3047" s="1" t="str">
        <f>IF(Table1[[#This Row],[Column1]]="","",VLOOKUP(A3047,COPOMs!B:E,4)+prêmio_de_risco)</f>
        <v/>
      </c>
      <c r="F3047" s="3" t="str">
        <f>IF(Table1[[#This Row],[Tesouro Selic: Cenário 1]]="","",(E3047+1)^(1/252))</f>
        <v/>
      </c>
      <c r="G3047" s="2" t="str">
        <f>IF(Table1[[#This Row],[Column4]]="","",(1+G3046)*(F3047)-1)</f>
        <v/>
      </c>
      <c r="H3047" s="1" t="str">
        <f>IF(Table1[[#This Row],[Column1]]="","",VLOOKUP(A3047,COPOMs!B:H,7)+prêmio_de_risco)</f>
        <v/>
      </c>
      <c r="I3047" s="3" t="str">
        <f>IF(Table1[[#This Row],[Tesouro Selic: Cenário 2]]="","",(H3047+1)^(1/252))</f>
        <v/>
      </c>
      <c r="J3047" s="2" t="str">
        <f>IF(Table1[[#This Row],[Column6]]="","",(1+J3046)*(I3047)-1)</f>
        <v/>
      </c>
      <c r="K3047" s="1" t="str">
        <f>IF(Table1[[#This Row],[Column1]]="","",VLOOKUP(A3047,COPOMs!B:K,10)+prêmio_de_risco)</f>
        <v/>
      </c>
      <c r="L3047" s="3" t="str">
        <f>IF(Table1[[#This Row],[Tesouro Selic: Cenário 3]]="","",(K3047+1)^(1/252))</f>
        <v/>
      </c>
      <c r="M3047" s="2" t="str">
        <f>IF(Table1[[#This Row],[Column8]]="","",(1+M3046)*(L3047)-1)</f>
        <v/>
      </c>
    </row>
    <row r="3048" spans="1:13" x14ac:dyDescent="0.25">
      <c r="A3048" s="15" t="str">
        <f t="shared" si="94"/>
        <v/>
      </c>
      <c r="B3048" s="25" t="str">
        <f t="shared" si="95"/>
        <v/>
      </c>
      <c r="C3048" s="3" t="str">
        <f>IF(Table1[[#This Row],[Tesouro Prefixado]]="","",(B3048+1)^(1/252))</f>
        <v/>
      </c>
      <c r="D3048" s="2" t="str">
        <f>IF(Table1[[#This Row],[Column2]]="","",(1+D3047)*(C3048)-1)</f>
        <v/>
      </c>
      <c r="E3048" s="1" t="str">
        <f>IF(Table1[[#This Row],[Column1]]="","",VLOOKUP(A3048,COPOMs!B:E,4)+prêmio_de_risco)</f>
        <v/>
      </c>
      <c r="F3048" s="3" t="str">
        <f>IF(Table1[[#This Row],[Tesouro Selic: Cenário 1]]="","",(E3048+1)^(1/252))</f>
        <v/>
      </c>
      <c r="G3048" s="2" t="str">
        <f>IF(Table1[[#This Row],[Column4]]="","",(1+G3047)*(F3048)-1)</f>
        <v/>
      </c>
      <c r="H3048" s="1" t="str">
        <f>IF(Table1[[#This Row],[Column1]]="","",VLOOKUP(A3048,COPOMs!B:H,7)+prêmio_de_risco)</f>
        <v/>
      </c>
      <c r="I3048" s="3" t="str">
        <f>IF(Table1[[#This Row],[Tesouro Selic: Cenário 2]]="","",(H3048+1)^(1/252))</f>
        <v/>
      </c>
      <c r="J3048" s="2" t="str">
        <f>IF(Table1[[#This Row],[Column6]]="","",(1+J3047)*(I3048)-1)</f>
        <v/>
      </c>
      <c r="K3048" s="1" t="str">
        <f>IF(Table1[[#This Row],[Column1]]="","",VLOOKUP(A3048,COPOMs!B:K,10)+prêmio_de_risco)</f>
        <v/>
      </c>
      <c r="L3048" s="3" t="str">
        <f>IF(Table1[[#This Row],[Tesouro Selic: Cenário 3]]="","",(K3048+1)^(1/252))</f>
        <v/>
      </c>
      <c r="M3048" s="2" t="str">
        <f>IF(Table1[[#This Row],[Column8]]="","",(1+M3047)*(L3048)-1)</f>
        <v/>
      </c>
    </row>
    <row r="3049" spans="1:13" x14ac:dyDescent="0.25">
      <c r="A3049" s="15" t="str">
        <f t="shared" si="94"/>
        <v/>
      </c>
      <c r="B3049" s="25" t="str">
        <f t="shared" si="95"/>
        <v/>
      </c>
      <c r="C3049" s="3" t="str">
        <f>IF(Table1[[#This Row],[Tesouro Prefixado]]="","",(B3049+1)^(1/252))</f>
        <v/>
      </c>
      <c r="D3049" s="2" t="str">
        <f>IF(Table1[[#This Row],[Column2]]="","",(1+D3048)*(C3049)-1)</f>
        <v/>
      </c>
      <c r="E3049" s="1" t="str">
        <f>IF(Table1[[#This Row],[Column1]]="","",VLOOKUP(A3049,COPOMs!B:E,4)+prêmio_de_risco)</f>
        <v/>
      </c>
      <c r="F3049" s="3" t="str">
        <f>IF(Table1[[#This Row],[Tesouro Selic: Cenário 1]]="","",(E3049+1)^(1/252))</f>
        <v/>
      </c>
      <c r="G3049" s="2" t="str">
        <f>IF(Table1[[#This Row],[Column4]]="","",(1+G3048)*(F3049)-1)</f>
        <v/>
      </c>
      <c r="H3049" s="1" t="str">
        <f>IF(Table1[[#This Row],[Column1]]="","",VLOOKUP(A3049,COPOMs!B:H,7)+prêmio_de_risco)</f>
        <v/>
      </c>
      <c r="I3049" s="3" t="str">
        <f>IF(Table1[[#This Row],[Tesouro Selic: Cenário 2]]="","",(H3049+1)^(1/252))</f>
        <v/>
      </c>
      <c r="J3049" s="2" t="str">
        <f>IF(Table1[[#This Row],[Column6]]="","",(1+J3048)*(I3049)-1)</f>
        <v/>
      </c>
      <c r="K3049" s="1" t="str">
        <f>IF(Table1[[#This Row],[Column1]]="","",VLOOKUP(A3049,COPOMs!B:K,10)+prêmio_de_risco)</f>
        <v/>
      </c>
      <c r="L3049" s="3" t="str">
        <f>IF(Table1[[#This Row],[Tesouro Selic: Cenário 3]]="","",(K3049+1)^(1/252))</f>
        <v/>
      </c>
      <c r="M3049" s="2" t="str">
        <f>IF(Table1[[#This Row],[Column8]]="","",(1+M3048)*(L3049)-1)</f>
        <v/>
      </c>
    </row>
    <row r="3050" spans="1:13" x14ac:dyDescent="0.25">
      <c r="A3050" s="15" t="str">
        <f t="shared" si="94"/>
        <v/>
      </c>
      <c r="B3050" s="25" t="str">
        <f t="shared" si="95"/>
        <v/>
      </c>
      <c r="C3050" s="3" t="str">
        <f>IF(Table1[[#This Row],[Tesouro Prefixado]]="","",(B3050+1)^(1/252))</f>
        <v/>
      </c>
      <c r="D3050" s="2" t="str">
        <f>IF(Table1[[#This Row],[Column2]]="","",(1+D3049)*(C3050)-1)</f>
        <v/>
      </c>
      <c r="E3050" s="1" t="str">
        <f>IF(Table1[[#This Row],[Column1]]="","",VLOOKUP(A3050,COPOMs!B:E,4)+prêmio_de_risco)</f>
        <v/>
      </c>
      <c r="F3050" s="3" t="str">
        <f>IF(Table1[[#This Row],[Tesouro Selic: Cenário 1]]="","",(E3050+1)^(1/252))</f>
        <v/>
      </c>
      <c r="G3050" s="2" t="str">
        <f>IF(Table1[[#This Row],[Column4]]="","",(1+G3049)*(F3050)-1)</f>
        <v/>
      </c>
      <c r="H3050" s="1" t="str">
        <f>IF(Table1[[#This Row],[Column1]]="","",VLOOKUP(A3050,COPOMs!B:H,7)+prêmio_de_risco)</f>
        <v/>
      </c>
      <c r="I3050" s="3" t="str">
        <f>IF(Table1[[#This Row],[Tesouro Selic: Cenário 2]]="","",(H3050+1)^(1/252))</f>
        <v/>
      </c>
      <c r="J3050" s="2" t="str">
        <f>IF(Table1[[#This Row],[Column6]]="","",(1+J3049)*(I3050)-1)</f>
        <v/>
      </c>
      <c r="K3050" s="1" t="str">
        <f>IF(Table1[[#This Row],[Column1]]="","",VLOOKUP(A3050,COPOMs!B:K,10)+prêmio_de_risco)</f>
        <v/>
      </c>
      <c r="L3050" s="3" t="str">
        <f>IF(Table1[[#This Row],[Tesouro Selic: Cenário 3]]="","",(K3050+1)^(1/252))</f>
        <v/>
      </c>
      <c r="M3050" s="2" t="str">
        <f>IF(Table1[[#This Row],[Column8]]="","",(1+M3049)*(L3050)-1)</f>
        <v/>
      </c>
    </row>
    <row r="3051" spans="1:13" x14ac:dyDescent="0.25">
      <c r="A3051" s="15" t="str">
        <f t="shared" si="94"/>
        <v/>
      </c>
      <c r="B3051" s="25" t="str">
        <f t="shared" si="95"/>
        <v/>
      </c>
      <c r="C3051" s="3" t="str">
        <f>IF(Table1[[#This Row],[Tesouro Prefixado]]="","",(B3051+1)^(1/252))</f>
        <v/>
      </c>
      <c r="D3051" s="2" t="str">
        <f>IF(Table1[[#This Row],[Column2]]="","",(1+D3050)*(C3051)-1)</f>
        <v/>
      </c>
      <c r="E3051" s="1" t="str">
        <f>IF(Table1[[#This Row],[Column1]]="","",VLOOKUP(A3051,COPOMs!B:E,4)+prêmio_de_risco)</f>
        <v/>
      </c>
      <c r="F3051" s="3" t="str">
        <f>IF(Table1[[#This Row],[Tesouro Selic: Cenário 1]]="","",(E3051+1)^(1/252))</f>
        <v/>
      </c>
      <c r="G3051" s="2" t="str">
        <f>IF(Table1[[#This Row],[Column4]]="","",(1+G3050)*(F3051)-1)</f>
        <v/>
      </c>
      <c r="H3051" s="1" t="str">
        <f>IF(Table1[[#This Row],[Column1]]="","",VLOOKUP(A3051,COPOMs!B:H,7)+prêmio_de_risco)</f>
        <v/>
      </c>
      <c r="I3051" s="3" t="str">
        <f>IF(Table1[[#This Row],[Tesouro Selic: Cenário 2]]="","",(H3051+1)^(1/252))</f>
        <v/>
      </c>
      <c r="J3051" s="2" t="str">
        <f>IF(Table1[[#This Row],[Column6]]="","",(1+J3050)*(I3051)-1)</f>
        <v/>
      </c>
      <c r="K3051" s="1" t="str">
        <f>IF(Table1[[#This Row],[Column1]]="","",VLOOKUP(A3051,COPOMs!B:K,10)+prêmio_de_risco)</f>
        <v/>
      </c>
      <c r="L3051" s="3" t="str">
        <f>IF(Table1[[#This Row],[Tesouro Selic: Cenário 3]]="","",(K3051+1)^(1/252))</f>
        <v/>
      </c>
      <c r="M3051" s="2" t="str">
        <f>IF(Table1[[#This Row],[Column8]]="","",(1+M3050)*(L3051)-1)</f>
        <v/>
      </c>
    </row>
    <row r="3052" spans="1:13" x14ac:dyDescent="0.25">
      <c r="A3052" s="15" t="str">
        <f t="shared" si="94"/>
        <v/>
      </c>
      <c r="B3052" s="25" t="str">
        <f t="shared" si="95"/>
        <v/>
      </c>
      <c r="C3052" s="3" t="str">
        <f>IF(Table1[[#This Row],[Tesouro Prefixado]]="","",(B3052+1)^(1/252))</f>
        <v/>
      </c>
      <c r="D3052" s="2" t="str">
        <f>IF(Table1[[#This Row],[Column2]]="","",(1+D3051)*(C3052)-1)</f>
        <v/>
      </c>
      <c r="E3052" s="1" t="str">
        <f>IF(Table1[[#This Row],[Column1]]="","",VLOOKUP(A3052,COPOMs!B:E,4)+prêmio_de_risco)</f>
        <v/>
      </c>
      <c r="F3052" s="3" t="str">
        <f>IF(Table1[[#This Row],[Tesouro Selic: Cenário 1]]="","",(E3052+1)^(1/252))</f>
        <v/>
      </c>
      <c r="G3052" s="2" t="str">
        <f>IF(Table1[[#This Row],[Column4]]="","",(1+G3051)*(F3052)-1)</f>
        <v/>
      </c>
      <c r="H3052" s="1" t="str">
        <f>IF(Table1[[#This Row],[Column1]]="","",VLOOKUP(A3052,COPOMs!B:H,7)+prêmio_de_risco)</f>
        <v/>
      </c>
      <c r="I3052" s="3" t="str">
        <f>IF(Table1[[#This Row],[Tesouro Selic: Cenário 2]]="","",(H3052+1)^(1/252))</f>
        <v/>
      </c>
      <c r="J3052" s="2" t="str">
        <f>IF(Table1[[#This Row],[Column6]]="","",(1+J3051)*(I3052)-1)</f>
        <v/>
      </c>
      <c r="K3052" s="1" t="str">
        <f>IF(Table1[[#This Row],[Column1]]="","",VLOOKUP(A3052,COPOMs!B:K,10)+prêmio_de_risco)</f>
        <v/>
      </c>
      <c r="L3052" s="3" t="str">
        <f>IF(Table1[[#This Row],[Tesouro Selic: Cenário 3]]="","",(K3052+1)^(1/252))</f>
        <v/>
      </c>
      <c r="M3052" s="2" t="str">
        <f>IF(Table1[[#This Row],[Column8]]="","",(1+M3051)*(L3052)-1)</f>
        <v/>
      </c>
    </row>
    <row r="3053" spans="1:13" x14ac:dyDescent="0.25">
      <c r="A3053" s="15" t="str">
        <f t="shared" si="94"/>
        <v/>
      </c>
      <c r="B3053" s="25" t="str">
        <f t="shared" si="95"/>
        <v/>
      </c>
      <c r="C3053" s="3" t="str">
        <f>IF(Table1[[#This Row],[Tesouro Prefixado]]="","",(B3053+1)^(1/252))</f>
        <v/>
      </c>
      <c r="D3053" s="2" t="str">
        <f>IF(Table1[[#This Row],[Column2]]="","",(1+D3052)*(C3053)-1)</f>
        <v/>
      </c>
      <c r="E3053" s="1" t="str">
        <f>IF(Table1[[#This Row],[Column1]]="","",VLOOKUP(A3053,COPOMs!B:E,4)+prêmio_de_risco)</f>
        <v/>
      </c>
      <c r="F3053" s="3" t="str">
        <f>IF(Table1[[#This Row],[Tesouro Selic: Cenário 1]]="","",(E3053+1)^(1/252))</f>
        <v/>
      </c>
      <c r="G3053" s="2" t="str">
        <f>IF(Table1[[#This Row],[Column4]]="","",(1+G3052)*(F3053)-1)</f>
        <v/>
      </c>
      <c r="H3053" s="1" t="str">
        <f>IF(Table1[[#This Row],[Column1]]="","",VLOOKUP(A3053,COPOMs!B:H,7)+prêmio_de_risco)</f>
        <v/>
      </c>
      <c r="I3053" s="3" t="str">
        <f>IF(Table1[[#This Row],[Tesouro Selic: Cenário 2]]="","",(H3053+1)^(1/252))</f>
        <v/>
      </c>
      <c r="J3053" s="2" t="str">
        <f>IF(Table1[[#This Row],[Column6]]="","",(1+J3052)*(I3053)-1)</f>
        <v/>
      </c>
      <c r="K3053" s="1" t="str">
        <f>IF(Table1[[#This Row],[Column1]]="","",VLOOKUP(A3053,COPOMs!B:K,10)+prêmio_de_risco)</f>
        <v/>
      </c>
      <c r="L3053" s="3" t="str">
        <f>IF(Table1[[#This Row],[Tesouro Selic: Cenário 3]]="","",(K3053+1)^(1/252))</f>
        <v/>
      </c>
      <c r="M3053" s="2" t="str">
        <f>IF(Table1[[#This Row],[Column8]]="","",(1+M3052)*(L3053)-1)</f>
        <v/>
      </c>
    </row>
    <row r="3054" spans="1:13" x14ac:dyDescent="0.25">
      <c r="A3054" s="15" t="str">
        <f t="shared" si="94"/>
        <v/>
      </c>
      <c r="B3054" s="25" t="str">
        <f t="shared" si="95"/>
        <v/>
      </c>
      <c r="C3054" s="3" t="str">
        <f>IF(Table1[[#This Row],[Tesouro Prefixado]]="","",(B3054+1)^(1/252))</f>
        <v/>
      </c>
      <c r="D3054" s="2" t="str">
        <f>IF(Table1[[#This Row],[Column2]]="","",(1+D3053)*(C3054)-1)</f>
        <v/>
      </c>
      <c r="E3054" s="1" t="str">
        <f>IF(Table1[[#This Row],[Column1]]="","",VLOOKUP(A3054,COPOMs!B:E,4)+prêmio_de_risco)</f>
        <v/>
      </c>
      <c r="F3054" s="3" t="str">
        <f>IF(Table1[[#This Row],[Tesouro Selic: Cenário 1]]="","",(E3054+1)^(1/252))</f>
        <v/>
      </c>
      <c r="G3054" s="2" t="str">
        <f>IF(Table1[[#This Row],[Column4]]="","",(1+G3053)*(F3054)-1)</f>
        <v/>
      </c>
      <c r="H3054" s="1" t="str">
        <f>IF(Table1[[#This Row],[Column1]]="","",VLOOKUP(A3054,COPOMs!B:H,7)+prêmio_de_risco)</f>
        <v/>
      </c>
      <c r="I3054" s="3" t="str">
        <f>IF(Table1[[#This Row],[Tesouro Selic: Cenário 2]]="","",(H3054+1)^(1/252))</f>
        <v/>
      </c>
      <c r="J3054" s="2" t="str">
        <f>IF(Table1[[#This Row],[Column6]]="","",(1+J3053)*(I3054)-1)</f>
        <v/>
      </c>
      <c r="K3054" s="1" t="str">
        <f>IF(Table1[[#This Row],[Column1]]="","",VLOOKUP(A3054,COPOMs!B:K,10)+prêmio_de_risco)</f>
        <v/>
      </c>
      <c r="L3054" s="3" t="str">
        <f>IF(Table1[[#This Row],[Tesouro Selic: Cenário 3]]="","",(K3054+1)^(1/252))</f>
        <v/>
      </c>
      <c r="M3054" s="2" t="str">
        <f>IF(Table1[[#This Row],[Column8]]="","",(1+M3053)*(L3054)-1)</f>
        <v/>
      </c>
    </row>
    <row r="3055" spans="1:13" x14ac:dyDescent="0.25">
      <c r="A3055" s="15" t="str">
        <f t="shared" si="94"/>
        <v/>
      </c>
      <c r="B3055" s="25" t="str">
        <f t="shared" si="95"/>
        <v/>
      </c>
      <c r="C3055" s="3" t="str">
        <f>IF(Table1[[#This Row],[Tesouro Prefixado]]="","",(B3055+1)^(1/252))</f>
        <v/>
      </c>
      <c r="D3055" s="2" t="str">
        <f>IF(Table1[[#This Row],[Column2]]="","",(1+D3054)*(C3055)-1)</f>
        <v/>
      </c>
      <c r="E3055" s="1" t="str">
        <f>IF(Table1[[#This Row],[Column1]]="","",VLOOKUP(A3055,COPOMs!B:E,4)+prêmio_de_risco)</f>
        <v/>
      </c>
      <c r="F3055" s="3" t="str">
        <f>IF(Table1[[#This Row],[Tesouro Selic: Cenário 1]]="","",(E3055+1)^(1/252))</f>
        <v/>
      </c>
      <c r="G3055" s="2" t="str">
        <f>IF(Table1[[#This Row],[Column4]]="","",(1+G3054)*(F3055)-1)</f>
        <v/>
      </c>
      <c r="H3055" s="1" t="str">
        <f>IF(Table1[[#This Row],[Column1]]="","",VLOOKUP(A3055,COPOMs!B:H,7)+prêmio_de_risco)</f>
        <v/>
      </c>
      <c r="I3055" s="3" t="str">
        <f>IF(Table1[[#This Row],[Tesouro Selic: Cenário 2]]="","",(H3055+1)^(1/252))</f>
        <v/>
      </c>
      <c r="J3055" s="2" t="str">
        <f>IF(Table1[[#This Row],[Column6]]="","",(1+J3054)*(I3055)-1)</f>
        <v/>
      </c>
      <c r="K3055" s="1" t="str">
        <f>IF(Table1[[#This Row],[Column1]]="","",VLOOKUP(A3055,COPOMs!B:K,10)+prêmio_de_risco)</f>
        <v/>
      </c>
      <c r="L3055" s="3" t="str">
        <f>IF(Table1[[#This Row],[Tesouro Selic: Cenário 3]]="","",(K3055+1)^(1/252))</f>
        <v/>
      </c>
      <c r="M3055" s="2" t="str">
        <f>IF(Table1[[#This Row],[Column8]]="","",(1+M3054)*(L3055)-1)</f>
        <v/>
      </c>
    </row>
    <row r="3056" spans="1:13" x14ac:dyDescent="0.25">
      <c r="A3056" s="15" t="str">
        <f t="shared" si="94"/>
        <v/>
      </c>
      <c r="B3056" s="25" t="str">
        <f t="shared" si="95"/>
        <v/>
      </c>
      <c r="C3056" s="3" t="str">
        <f>IF(Table1[[#This Row],[Tesouro Prefixado]]="","",(B3056+1)^(1/252))</f>
        <v/>
      </c>
      <c r="D3056" s="2" t="str">
        <f>IF(Table1[[#This Row],[Column2]]="","",(1+D3055)*(C3056)-1)</f>
        <v/>
      </c>
      <c r="E3056" s="1" t="str">
        <f>IF(Table1[[#This Row],[Column1]]="","",VLOOKUP(A3056,COPOMs!B:E,4)+prêmio_de_risco)</f>
        <v/>
      </c>
      <c r="F3056" s="3" t="str">
        <f>IF(Table1[[#This Row],[Tesouro Selic: Cenário 1]]="","",(E3056+1)^(1/252))</f>
        <v/>
      </c>
      <c r="G3056" s="2" t="str">
        <f>IF(Table1[[#This Row],[Column4]]="","",(1+G3055)*(F3056)-1)</f>
        <v/>
      </c>
      <c r="H3056" s="1" t="str">
        <f>IF(Table1[[#This Row],[Column1]]="","",VLOOKUP(A3056,COPOMs!B:H,7)+prêmio_de_risco)</f>
        <v/>
      </c>
      <c r="I3056" s="3" t="str">
        <f>IF(Table1[[#This Row],[Tesouro Selic: Cenário 2]]="","",(H3056+1)^(1/252))</f>
        <v/>
      </c>
      <c r="J3056" s="2" t="str">
        <f>IF(Table1[[#This Row],[Column6]]="","",(1+J3055)*(I3056)-1)</f>
        <v/>
      </c>
      <c r="K3056" s="1" t="str">
        <f>IF(Table1[[#This Row],[Column1]]="","",VLOOKUP(A3056,COPOMs!B:K,10)+prêmio_de_risco)</f>
        <v/>
      </c>
      <c r="L3056" s="3" t="str">
        <f>IF(Table1[[#This Row],[Tesouro Selic: Cenário 3]]="","",(K3056+1)^(1/252))</f>
        <v/>
      </c>
      <c r="M3056" s="2" t="str">
        <f>IF(Table1[[#This Row],[Column8]]="","",(1+M3055)*(L3056)-1)</f>
        <v/>
      </c>
    </row>
    <row r="3057" spans="1:13" x14ac:dyDescent="0.25">
      <c r="A3057" s="15" t="str">
        <f t="shared" si="94"/>
        <v/>
      </c>
      <c r="B3057" s="25" t="str">
        <f t="shared" si="95"/>
        <v/>
      </c>
      <c r="C3057" s="3" t="str">
        <f>IF(Table1[[#This Row],[Tesouro Prefixado]]="","",(B3057+1)^(1/252))</f>
        <v/>
      </c>
      <c r="D3057" s="2" t="str">
        <f>IF(Table1[[#This Row],[Column2]]="","",(1+D3056)*(C3057)-1)</f>
        <v/>
      </c>
      <c r="E3057" s="1" t="str">
        <f>IF(Table1[[#This Row],[Column1]]="","",VLOOKUP(A3057,COPOMs!B:E,4)+prêmio_de_risco)</f>
        <v/>
      </c>
      <c r="F3057" s="3" t="str">
        <f>IF(Table1[[#This Row],[Tesouro Selic: Cenário 1]]="","",(E3057+1)^(1/252))</f>
        <v/>
      </c>
      <c r="G3057" s="2" t="str">
        <f>IF(Table1[[#This Row],[Column4]]="","",(1+G3056)*(F3057)-1)</f>
        <v/>
      </c>
      <c r="H3057" s="1" t="str">
        <f>IF(Table1[[#This Row],[Column1]]="","",VLOOKUP(A3057,COPOMs!B:H,7)+prêmio_de_risco)</f>
        <v/>
      </c>
      <c r="I3057" s="3" t="str">
        <f>IF(Table1[[#This Row],[Tesouro Selic: Cenário 2]]="","",(H3057+1)^(1/252))</f>
        <v/>
      </c>
      <c r="J3057" s="2" t="str">
        <f>IF(Table1[[#This Row],[Column6]]="","",(1+J3056)*(I3057)-1)</f>
        <v/>
      </c>
      <c r="K3057" s="1" t="str">
        <f>IF(Table1[[#This Row],[Column1]]="","",VLOOKUP(A3057,COPOMs!B:K,10)+prêmio_de_risco)</f>
        <v/>
      </c>
      <c r="L3057" s="3" t="str">
        <f>IF(Table1[[#This Row],[Tesouro Selic: Cenário 3]]="","",(K3057+1)^(1/252))</f>
        <v/>
      </c>
      <c r="M3057" s="2" t="str">
        <f>IF(Table1[[#This Row],[Column8]]="","",(1+M3056)*(L3057)-1)</f>
        <v/>
      </c>
    </row>
    <row r="3058" spans="1:13" x14ac:dyDescent="0.25">
      <c r="A3058" s="15" t="str">
        <f t="shared" si="94"/>
        <v/>
      </c>
      <c r="B3058" s="25" t="str">
        <f t="shared" si="95"/>
        <v/>
      </c>
      <c r="C3058" s="3" t="str">
        <f>IF(Table1[[#This Row],[Tesouro Prefixado]]="","",(B3058+1)^(1/252))</f>
        <v/>
      </c>
      <c r="D3058" s="2" t="str">
        <f>IF(Table1[[#This Row],[Column2]]="","",(1+D3057)*(C3058)-1)</f>
        <v/>
      </c>
      <c r="E3058" s="1" t="str">
        <f>IF(Table1[[#This Row],[Column1]]="","",VLOOKUP(A3058,COPOMs!B:E,4)+prêmio_de_risco)</f>
        <v/>
      </c>
      <c r="F3058" s="3" t="str">
        <f>IF(Table1[[#This Row],[Tesouro Selic: Cenário 1]]="","",(E3058+1)^(1/252))</f>
        <v/>
      </c>
      <c r="G3058" s="2" t="str">
        <f>IF(Table1[[#This Row],[Column4]]="","",(1+G3057)*(F3058)-1)</f>
        <v/>
      </c>
      <c r="H3058" s="1" t="str">
        <f>IF(Table1[[#This Row],[Column1]]="","",VLOOKUP(A3058,COPOMs!B:H,7)+prêmio_de_risco)</f>
        <v/>
      </c>
      <c r="I3058" s="3" t="str">
        <f>IF(Table1[[#This Row],[Tesouro Selic: Cenário 2]]="","",(H3058+1)^(1/252))</f>
        <v/>
      </c>
      <c r="J3058" s="2" t="str">
        <f>IF(Table1[[#This Row],[Column6]]="","",(1+J3057)*(I3058)-1)</f>
        <v/>
      </c>
      <c r="K3058" s="1" t="str">
        <f>IF(Table1[[#This Row],[Column1]]="","",VLOOKUP(A3058,COPOMs!B:K,10)+prêmio_de_risco)</f>
        <v/>
      </c>
      <c r="L3058" s="3" t="str">
        <f>IF(Table1[[#This Row],[Tesouro Selic: Cenário 3]]="","",(K3058+1)^(1/252))</f>
        <v/>
      </c>
      <c r="M3058" s="2" t="str">
        <f>IF(Table1[[#This Row],[Column8]]="","",(1+M3057)*(L3058)-1)</f>
        <v/>
      </c>
    </row>
    <row r="3059" spans="1:13" x14ac:dyDescent="0.25">
      <c r="A3059" s="15" t="str">
        <f t="shared" si="94"/>
        <v/>
      </c>
      <c r="B3059" s="25" t="str">
        <f t="shared" si="95"/>
        <v/>
      </c>
      <c r="C3059" s="3" t="str">
        <f>IF(Table1[[#This Row],[Tesouro Prefixado]]="","",(B3059+1)^(1/252))</f>
        <v/>
      </c>
      <c r="D3059" s="2" t="str">
        <f>IF(Table1[[#This Row],[Column2]]="","",(1+D3058)*(C3059)-1)</f>
        <v/>
      </c>
      <c r="E3059" s="1" t="str">
        <f>IF(Table1[[#This Row],[Column1]]="","",VLOOKUP(A3059,COPOMs!B:E,4)+prêmio_de_risco)</f>
        <v/>
      </c>
      <c r="F3059" s="3" t="str">
        <f>IF(Table1[[#This Row],[Tesouro Selic: Cenário 1]]="","",(E3059+1)^(1/252))</f>
        <v/>
      </c>
      <c r="G3059" s="2" t="str">
        <f>IF(Table1[[#This Row],[Column4]]="","",(1+G3058)*(F3059)-1)</f>
        <v/>
      </c>
      <c r="H3059" s="1" t="str">
        <f>IF(Table1[[#This Row],[Column1]]="","",VLOOKUP(A3059,COPOMs!B:H,7)+prêmio_de_risco)</f>
        <v/>
      </c>
      <c r="I3059" s="3" t="str">
        <f>IF(Table1[[#This Row],[Tesouro Selic: Cenário 2]]="","",(H3059+1)^(1/252))</f>
        <v/>
      </c>
      <c r="J3059" s="2" t="str">
        <f>IF(Table1[[#This Row],[Column6]]="","",(1+J3058)*(I3059)-1)</f>
        <v/>
      </c>
      <c r="K3059" s="1" t="str">
        <f>IF(Table1[[#This Row],[Column1]]="","",VLOOKUP(A3059,COPOMs!B:K,10)+prêmio_de_risco)</f>
        <v/>
      </c>
      <c r="L3059" s="3" t="str">
        <f>IF(Table1[[#This Row],[Tesouro Selic: Cenário 3]]="","",(K3059+1)^(1/252))</f>
        <v/>
      </c>
      <c r="M3059" s="2" t="str">
        <f>IF(Table1[[#This Row],[Column8]]="","",(1+M3058)*(L3059)-1)</f>
        <v/>
      </c>
    </row>
    <row r="3060" spans="1:13" x14ac:dyDescent="0.25">
      <c r="A3060" s="15" t="str">
        <f t="shared" si="94"/>
        <v/>
      </c>
      <c r="B3060" s="25" t="str">
        <f t="shared" si="95"/>
        <v/>
      </c>
      <c r="C3060" s="3" t="str">
        <f>IF(Table1[[#This Row],[Tesouro Prefixado]]="","",(B3060+1)^(1/252))</f>
        <v/>
      </c>
      <c r="D3060" s="2" t="str">
        <f>IF(Table1[[#This Row],[Column2]]="","",(1+D3059)*(C3060)-1)</f>
        <v/>
      </c>
      <c r="E3060" s="1" t="str">
        <f>IF(Table1[[#This Row],[Column1]]="","",VLOOKUP(A3060,COPOMs!B:E,4)+prêmio_de_risco)</f>
        <v/>
      </c>
      <c r="F3060" s="3" t="str">
        <f>IF(Table1[[#This Row],[Tesouro Selic: Cenário 1]]="","",(E3060+1)^(1/252))</f>
        <v/>
      </c>
      <c r="G3060" s="2" t="str">
        <f>IF(Table1[[#This Row],[Column4]]="","",(1+G3059)*(F3060)-1)</f>
        <v/>
      </c>
      <c r="H3060" s="1" t="str">
        <f>IF(Table1[[#This Row],[Column1]]="","",VLOOKUP(A3060,COPOMs!B:H,7)+prêmio_de_risco)</f>
        <v/>
      </c>
      <c r="I3060" s="3" t="str">
        <f>IF(Table1[[#This Row],[Tesouro Selic: Cenário 2]]="","",(H3060+1)^(1/252))</f>
        <v/>
      </c>
      <c r="J3060" s="2" t="str">
        <f>IF(Table1[[#This Row],[Column6]]="","",(1+J3059)*(I3060)-1)</f>
        <v/>
      </c>
      <c r="K3060" s="1" t="str">
        <f>IF(Table1[[#This Row],[Column1]]="","",VLOOKUP(A3060,COPOMs!B:K,10)+prêmio_de_risco)</f>
        <v/>
      </c>
      <c r="L3060" s="3" t="str">
        <f>IF(Table1[[#This Row],[Tesouro Selic: Cenário 3]]="","",(K3060+1)^(1/252))</f>
        <v/>
      </c>
      <c r="M3060" s="2" t="str">
        <f>IF(Table1[[#This Row],[Column8]]="","",(1+M3059)*(L3060)-1)</f>
        <v/>
      </c>
    </row>
    <row r="3061" spans="1:13" x14ac:dyDescent="0.25">
      <c r="A3061" s="15" t="str">
        <f t="shared" si="94"/>
        <v/>
      </c>
      <c r="B3061" s="25" t="str">
        <f t="shared" si="95"/>
        <v/>
      </c>
      <c r="C3061" s="3" t="str">
        <f>IF(Table1[[#This Row],[Tesouro Prefixado]]="","",(B3061+1)^(1/252))</f>
        <v/>
      </c>
      <c r="D3061" s="2" t="str">
        <f>IF(Table1[[#This Row],[Column2]]="","",(1+D3060)*(C3061)-1)</f>
        <v/>
      </c>
      <c r="E3061" s="1" t="str">
        <f>IF(Table1[[#This Row],[Column1]]="","",VLOOKUP(A3061,COPOMs!B:E,4)+prêmio_de_risco)</f>
        <v/>
      </c>
      <c r="F3061" s="3" t="str">
        <f>IF(Table1[[#This Row],[Tesouro Selic: Cenário 1]]="","",(E3061+1)^(1/252))</f>
        <v/>
      </c>
      <c r="G3061" s="2" t="str">
        <f>IF(Table1[[#This Row],[Column4]]="","",(1+G3060)*(F3061)-1)</f>
        <v/>
      </c>
      <c r="H3061" s="1" t="str">
        <f>IF(Table1[[#This Row],[Column1]]="","",VLOOKUP(A3061,COPOMs!B:H,7)+prêmio_de_risco)</f>
        <v/>
      </c>
      <c r="I3061" s="3" t="str">
        <f>IF(Table1[[#This Row],[Tesouro Selic: Cenário 2]]="","",(H3061+1)^(1/252))</f>
        <v/>
      </c>
      <c r="J3061" s="2" t="str">
        <f>IF(Table1[[#This Row],[Column6]]="","",(1+J3060)*(I3061)-1)</f>
        <v/>
      </c>
      <c r="K3061" s="1" t="str">
        <f>IF(Table1[[#This Row],[Column1]]="","",VLOOKUP(A3061,COPOMs!B:K,10)+prêmio_de_risco)</f>
        <v/>
      </c>
      <c r="L3061" s="3" t="str">
        <f>IF(Table1[[#This Row],[Tesouro Selic: Cenário 3]]="","",(K3061+1)^(1/252))</f>
        <v/>
      </c>
      <c r="M3061" s="2" t="str">
        <f>IF(Table1[[#This Row],[Column8]]="","",(1+M3060)*(L3061)-1)</f>
        <v/>
      </c>
    </row>
    <row r="3062" spans="1:13" x14ac:dyDescent="0.25">
      <c r="A3062" s="15" t="str">
        <f t="shared" si="94"/>
        <v/>
      </c>
      <c r="B3062" s="25" t="str">
        <f t="shared" si="95"/>
        <v/>
      </c>
      <c r="C3062" s="3" t="str">
        <f>IF(Table1[[#This Row],[Tesouro Prefixado]]="","",(B3062+1)^(1/252))</f>
        <v/>
      </c>
      <c r="D3062" s="2" t="str">
        <f>IF(Table1[[#This Row],[Column2]]="","",(1+D3061)*(C3062)-1)</f>
        <v/>
      </c>
      <c r="E3062" s="1" t="str">
        <f>IF(Table1[[#This Row],[Column1]]="","",VLOOKUP(A3062,COPOMs!B:E,4)+prêmio_de_risco)</f>
        <v/>
      </c>
      <c r="F3062" s="3" t="str">
        <f>IF(Table1[[#This Row],[Tesouro Selic: Cenário 1]]="","",(E3062+1)^(1/252))</f>
        <v/>
      </c>
      <c r="G3062" s="2" t="str">
        <f>IF(Table1[[#This Row],[Column4]]="","",(1+G3061)*(F3062)-1)</f>
        <v/>
      </c>
      <c r="H3062" s="1" t="str">
        <f>IF(Table1[[#This Row],[Column1]]="","",VLOOKUP(A3062,COPOMs!B:H,7)+prêmio_de_risco)</f>
        <v/>
      </c>
      <c r="I3062" s="3" t="str">
        <f>IF(Table1[[#This Row],[Tesouro Selic: Cenário 2]]="","",(H3062+1)^(1/252))</f>
        <v/>
      </c>
      <c r="J3062" s="2" t="str">
        <f>IF(Table1[[#This Row],[Column6]]="","",(1+J3061)*(I3062)-1)</f>
        <v/>
      </c>
      <c r="K3062" s="1" t="str">
        <f>IF(Table1[[#This Row],[Column1]]="","",VLOOKUP(A3062,COPOMs!B:K,10)+prêmio_de_risco)</f>
        <v/>
      </c>
      <c r="L3062" s="3" t="str">
        <f>IF(Table1[[#This Row],[Tesouro Selic: Cenário 3]]="","",(K3062+1)^(1/252))</f>
        <v/>
      </c>
      <c r="M3062" s="2" t="str">
        <f>IF(Table1[[#This Row],[Column8]]="","",(1+M3061)*(L3062)-1)</f>
        <v/>
      </c>
    </row>
    <row r="3063" spans="1:13" x14ac:dyDescent="0.25">
      <c r="A3063" s="15" t="str">
        <f t="shared" si="94"/>
        <v/>
      </c>
      <c r="B3063" s="25" t="str">
        <f t="shared" si="95"/>
        <v/>
      </c>
      <c r="C3063" s="3" t="str">
        <f>IF(Table1[[#This Row],[Tesouro Prefixado]]="","",(B3063+1)^(1/252))</f>
        <v/>
      </c>
      <c r="D3063" s="2" t="str">
        <f>IF(Table1[[#This Row],[Column2]]="","",(1+D3062)*(C3063)-1)</f>
        <v/>
      </c>
      <c r="E3063" s="1" t="str">
        <f>IF(Table1[[#This Row],[Column1]]="","",VLOOKUP(A3063,COPOMs!B:E,4)+prêmio_de_risco)</f>
        <v/>
      </c>
      <c r="F3063" s="3" t="str">
        <f>IF(Table1[[#This Row],[Tesouro Selic: Cenário 1]]="","",(E3063+1)^(1/252))</f>
        <v/>
      </c>
      <c r="G3063" s="2" t="str">
        <f>IF(Table1[[#This Row],[Column4]]="","",(1+G3062)*(F3063)-1)</f>
        <v/>
      </c>
      <c r="H3063" s="1" t="str">
        <f>IF(Table1[[#This Row],[Column1]]="","",VLOOKUP(A3063,COPOMs!B:H,7)+prêmio_de_risco)</f>
        <v/>
      </c>
      <c r="I3063" s="3" t="str">
        <f>IF(Table1[[#This Row],[Tesouro Selic: Cenário 2]]="","",(H3063+1)^(1/252))</f>
        <v/>
      </c>
      <c r="J3063" s="2" t="str">
        <f>IF(Table1[[#This Row],[Column6]]="","",(1+J3062)*(I3063)-1)</f>
        <v/>
      </c>
      <c r="K3063" s="1" t="str">
        <f>IF(Table1[[#This Row],[Column1]]="","",VLOOKUP(A3063,COPOMs!B:K,10)+prêmio_de_risco)</f>
        <v/>
      </c>
      <c r="L3063" s="3" t="str">
        <f>IF(Table1[[#This Row],[Tesouro Selic: Cenário 3]]="","",(K3063+1)^(1/252))</f>
        <v/>
      </c>
      <c r="M3063" s="2" t="str">
        <f>IF(Table1[[#This Row],[Column8]]="","",(1+M3062)*(L3063)-1)</f>
        <v/>
      </c>
    </row>
    <row r="3064" spans="1:13" x14ac:dyDescent="0.25">
      <c r="A3064" s="15" t="str">
        <f t="shared" si="94"/>
        <v/>
      </c>
      <c r="B3064" s="25" t="str">
        <f t="shared" si="95"/>
        <v/>
      </c>
      <c r="C3064" s="3" t="str">
        <f>IF(Table1[[#This Row],[Tesouro Prefixado]]="","",(B3064+1)^(1/252))</f>
        <v/>
      </c>
      <c r="D3064" s="2" t="str">
        <f>IF(Table1[[#This Row],[Column2]]="","",(1+D3063)*(C3064)-1)</f>
        <v/>
      </c>
      <c r="E3064" s="1" t="str">
        <f>IF(Table1[[#This Row],[Column1]]="","",VLOOKUP(A3064,COPOMs!B:E,4)+prêmio_de_risco)</f>
        <v/>
      </c>
      <c r="F3064" s="3" t="str">
        <f>IF(Table1[[#This Row],[Tesouro Selic: Cenário 1]]="","",(E3064+1)^(1/252))</f>
        <v/>
      </c>
      <c r="G3064" s="2" t="str">
        <f>IF(Table1[[#This Row],[Column4]]="","",(1+G3063)*(F3064)-1)</f>
        <v/>
      </c>
      <c r="H3064" s="1" t="str">
        <f>IF(Table1[[#This Row],[Column1]]="","",VLOOKUP(A3064,COPOMs!B:H,7)+prêmio_de_risco)</f>
        <v/>
      </c>
      <c r="I3064" s="3" t="str">
        <f>IF(Table1[[#This Row],[Tesouro Selic: Cenário 2]]="","",(H3064+1)^(1/252))</f>
        <v/>
      </c>
      <c r="J3064" s="2" t="str">
        <f>IF(Table1[[#This Row],[Column6]]="","",(1+J3063)*(I3064)-1)</f>
        <v/>
      </c>
      <c r="K3064" s="1" t="str">
        <f>IF(Table1[[#This Row],[Column1]]="","",VLOOKUP(A3064,COPOMs!B:K,10)+prêmio_de_risco)</f>
        <v/>
      </c>
      <c r="L3064" s="3" t="str">
        <f>IF(Table1[[#This Row],[Tesouro Selic: Cenário 3]]="","",(K3064+1)^(1/252))</f>
        <v/>
      </c>
      <c r="M3064" s="2" t="str">
        <f>IF(Table1[[#This Row],[Column8]]="","",(1+M3063)*(L3064)-1)</f>
        <v/>
      </c>
    </row>
    <row r="3065" spans="1:13" x14ac:dyDescent="0.25">
      <c r="A3065" s="15" t="str">
        <f t="shared" si="94"/>
        <v/>
      </c>
      <c r="B3065" s="25" t="str">
        <f t="shared" si="95"/>
        <v/>
      </c>
      <c r="C3065" s="3" t="str">
        <f>IF(Table1[[#This Row],[Tesouro Prefixado]]="","",(B3065+1)^(1/252))</f>
        <v/>
      </c>
      <c r="D3065" s="2" t="str">
        <f>IF(Table1[[#This Row],[Column2]]="","",(1+D3064)*(C3065)-1)</f>
        <v/>
      </c>
      <c r="E3065" s="1" t="str">
        <f>IF(Table1[[#This Row],[Column1]]="","",VLOOKUP(A3065,COPOMs!B:E,4)+prêmio_de_risco)</f>
        <v/>
      </c>
      <c r="F3065" s="3" t="str">
        <f>IF(Table1[[#This Row],[Tesouro Selic: Cenário 1]]="","",(E3065+1)^(1/252))</f>
        <v/>
      </c>
      <c r="G3065" s="2" t="str">
        <f>IF(Table1[[#This Row],[Column4]]="","",(1+G3064)*(F3065)-1)</f>
        <v/>
      </c>
      <c r="H3065" s="1" t="str">
        <f>IF(Table1[[#This Row],[Column1]]="","",VLOOKUP(A3065,COPOMs!B:H,7)+prêmio_de_risco)</f>
        <v/>
      </c>
      <c r="I3065" s="3" t="str">
        <f>IF(Table1[[#This Row],[Tesouro Selic: Cenário 2]]="","",(H3065+1)^(1/252))</f>
        <v/>
      </c>
      <c r="J3065" s="2" t="str">
        <f>IF(Table1[[#This Row],[Column6]]="","",(1+J3064)*(I3065)-1)</f>
        <v/>
      </c>
      <c r="K3065" s="1" t="str">
        <f>IF(Table1[[#This Row],[Column1]]="","",VLOOKUP(A3065,COPOMs!B:K,10)+prêmio_de_risco)</f>
        <v/>
      </c>
      <c r="L3065" s="3" t="str">
        <f>IF(Table1[[#This Row],[Tesouro Selic: Cenário 3]]="","",(K3065+1)^(1/252))</f>
        <v/>
      </c>
      <c r="M3065" s="2" t="str">
        <f>IF(Table1[[#This Row],[Column8]]="","",(1+M3064)*(L3065)-1)</f>
        <v/>
      </c>
    </row>
    <row r="3066" spans="1:13" x14ac:dyDescent="0.25">
      <c r="A3066" s="15" t="str">
        <f t="shared" si="94"/>
        <v/>
      </c>
      <c r="B3066" s="25" t="str">
        <f t="shared" si="95"/>
        <v/>
      </c>
      <c r="C3066" s="3" t="str">
        <f>IF(Table1[[#This Row],[Tesouro Prefixado]]="","",(B3066+1)^(1/252))</f>
        <v/>
      </c>
      <c r="D3066" s="2" t="str">
        <f>IF(Table1[[#This Row],[Column2]]="","",(1+D3065)*(C3066)-1)</f>
        <v/>
      </c>
      <c r="E3066" s="1" t="str">
        <f>IF(Table1[[#This Row],[Column1]]="","",VLOOKUP(A3066,COPOMs!B:E,4)+prêmio_de_risco)</f>
        <v/>
      </c>
      <c r="F3066" s="3" t="str">
        <f>IF(Table1[[#This Row],[Tesouro Selic: Cenário 1]]="","",(E3066+1)^(1/252))</f>
        <v/>
      </c>
      <c r="G3066" s="2" t="str">
        <f>IF(Table1[[#This Row],[Column4]]="","",(1+G3065)*(F3066)-1)</f>
        <v/>
      </c>
      <c r="H3066" s="1" t="str">
        <f>IF(Table1[[#This Row],[Column1]]="","",VLOOKUP(A3066,COPOMs!B:H,7)+prêmio_de_risco)</f>
        <v/>
      </c>
      <c r="I3066" s="3" t="str">
        <f>IF(Table1[[#This Row],[Tesouro Selic: Cenário 2]]="","",(H3066+1)^(1/252))</f>
        <v/>
      </c>
      <c r="J3066" s="2" t="str">
        <f>IF(Table1[[#This Row],[Column6]]="","",(1+J3065)*(I3066)-1)</f>
        <v/>
      </c>
      <c r="K3066" s="1" t="str">
        <f>IF(Table1[[#This Row],[Column1]]="","",VLOOKUP(A3066,COPOMs!B:K,10)+prêmio_de_risco)</f>
        <v/>
      </c>
      <c r="L3066" s="3" t="str">
        <f>IF(Table1[[#This Row],[Tesouro Selic: Cenário 3]]="","",(K3066+1)^(1/252))</f>
        <v/>
      </c>
      <c r="M3066" s="2" t="str">
        <f>IF(Table1[[#This Row],[Column8]]="","",(1+M3065)*(L3066)-1)</f>
        <v/>
      </c>
    </row>
    <row r="3067" spans="1:13" x14ac:dyDescent="0.25">
      <c r="A3067" s="15" t="str">
        <f t="shared" si="94"/>
        <v/>
      </c>
      <c r="B3067" s="25" t="str">
        <f t="shared" si="95"/>
        <v/>
      </c>
      <c r="C3067" s="3" t="str">
        <f>IF(Table1[[#This Row],[Tesouro Prefixado]]="","",(B3067+1)^(1/252))</f>
        <v/>
      </c>
      <c r="D3067" s="2" t="str">
        <f>IF(Table1[[#This Row],[Column2]]="","",(1+D3066)*(C3067)-1)</f>
        <v/>
      </c>
      <c r="E3067" s="1" t="str">
        <f>IF(Table1[[#This Row],[Column1]]="","",VLOOKUP(A3067,COPOMs!B:E,4)+prêmio_de_risco)</f>
        <v/>
      </c>
      <c r="F3067" s="3" t="str">
        <f>IF(Table1[[#This Row],[Tesouro Selic: Cenário 1]]="","",(E3067+1)^(1/252))</f>
        <v/>
      </c>
      <c r="G3067" s="2" t="str">
        <f>IF(Table1[[#This Row],[Column4]]="","",(1+G3066)*(F3067)-1)</f>
        <v/>
      </c>
      <c r="H3067" s="1" t="str">
        <f>IF(Table1[[#This Row],[Column1]]="","",VLOOKUP(A3067,COPOMs!B:H,7)+prêmio_de_risco)</f>
        <v/>
      </c>
      <c r="I3067" s="3" t="str">
        <f>IF(Table1[[#This Row],[Tesouro Selic: Cenário 2]]="","",(H3067+1)^(1/252))</f>
        <v/>
      </c>
      <c r="J3067" s="2" t="str">
        <f>IF(Table1[[#This Row],[Column6]]="","",(1+J3066)*(I3067)-1)</f>
        <v/>
      </c>
      <c r="K3067" s="1" t="str">
        <f>IF(Table1[[#This Row],[Column1]]="","",VLOOKUP(A3067,COPOMs!B:K,10)+prêmio_de_risco)</f>
        <v/>
      </c>
      <c r="L3067" s="3" t="str">
        <f>IF(Table1[[#This Row],[Tesouro Selic: Cenário 3]]="","",(K3067+1)^(1/252))</f>
        <v/>
      </c>
      <c r="M3067" s="2" t="str">
        <f>IF(Table1[[#This Row],[Column8]]="","",(1+M3066)*(L3067)-1)</f>
        <v/>
      </c>
    </row>
    <row r="3068" spans="1:13" x14ac:dyDescent="0.25">
      <c r="A3068" s="15" t="str">
        <f t="shared" si="94"/>
        <v/>
      </c>
      <c r="B3068" s="25" t="str">
        <f t="shared" si="95"/>
        <v/>
      </c>
      <c r="C3068" s="3" t="str">
        <f>IF(Table1[[#This Row],[Tesouro Prefixado]]="","",(B3068+1)^(1/252))</f>
        <v/>
      </c>
      <c r="D3068" s="2" t="str">
        <f>IF(Table1[[#This Row],[Column2]]="","",(1+D3067)*(C3068)-1)</f>
        <v/>
      </c>
      <c r="E3068" s="1" t="str">
        <f>IF(Table1[[#This Row],[Column1]]="","",VLOOKUP(A3068,COPOMs!B:E,4)+prêmio_de_risco)</f>
        <v/>
      </c>
      <c r="F3068" s="3" t="str">
        <f>IF(Table1[[#This Row],[Tesouro Selic: Cenário 1]]="","",(E3068+1)^(1/252))</f>
        <v/>
      </c>
      <c r="G3068" s="2" t="str">
        <f>IF(Table1[[#This Row],[Column4]]="","",(1+G3067)*(F3068)-1)</f>
        <v/>
      </c>
      <c r="H3068" s="1" t="str">
        <f>IF(Table1[[#This Row],[Column1]]="","",VLOOKUP(A3068,COPOMs!B:H,7)+prêmio_de_risco)</f>
        <v/>
      </c>
      <c r="I3068" s="3" t="str">
        <f>IF(Table1[[#This Row],[Tesouro Selic: Cenário 2]]="","",(H3068+1)^(1/252))</f>
        <v/>
      </c>
      <c r="J3068" s="2" t="str">
        <f>IF(Table1[[#This Row],[Column6]]="","",(1+J3067)*(I3068)-1)</f>
        <v/>
      </c>
      <c r="K3068" s="1" t="str">
        <f>IF(Table1[[#This Row],[Column1]]="","",VLOOKUP(A3068,COPOMs!B:K,10)+prêmio_de_risco)</f>
        <v/>
      </c>
      <c r="L3068" s="3" t="str">
        <f>IF(Table1[[#This Row],[Tesouro Selic: Cenário 3]]="","",(K3068+1)^(1/252))</f>
        <v/>
      </c>
      <c r="M3068" s="2" t="str">
        <f>IF(Table1[[#This Row],[Column8]]="","",(1+M3067)*(L3068)-1)</f>
        <v/>
      </c>
    </row>
    <row r="3069" spans="1:13" x14ac:dyDescent="0.25">
      <c r="A3069" s="15" t="str">
        <f t="shared" si="94"/>
        <v/>
      </c>
      <c r="B3069" s="25" t="str">
        <f t="shared" si="95"/>
        <v/>
      </c>
      <c r="C3069" s="3" t="str">
        <f>IF(Table1[[#This Row],[Tesouro Prefixado]]="","",(B3069+1)^(1/252))</f>
        <v/>
      </c>
      <c r="D3069" s="2" t="str">
        <f>IF(Table1[[#This Row],[Column2]]="","",(1+D3068)*(C3069)-1)</f>
        <v/>
      </c>
      <c r="E3069" s="1" t="str">
        <f>IF(Table1[[#This Row],[Column1]]="","",VLOOKUP(A3069,COPOMs!B:E,4)+prêmio_de_risco)</f>
        <v/>
      </c>
      <c r="F3069" s="3" t="str">
        <f>IF(Table1[[#This Row],[Tesouro Selic: Cenário 1]]="","",(E3069+1)^(1/252))</f>
        <v/>
      </c>
      <c r="G3069" s="2" t="str">
        <f>IF(Table1[[#This Row],[Column4]]="","",(1+G3068)*(F3069)-1)</f>
        <v/>
      </c>
      <c r="H3069" s="1" t="str">
        <f>IF(Table1[[#This Row],[Column1]]="","",VLOOKUP(A3069,COPOMs!B:H,7)+prêmio_de_risco)</f>
        <v/>
      </c>
      <c r="I3069" s="3" t="str">
        <f>IF(Table1[[#This Row],[Tesouro Selic: Cenário 2]]="","",(H3069+1)^(1/252))</f>
        <v/>
      </c>
      <c r="J3069" s="2" t="str">
        <f>IF(Table1[[#This Row],[Column6]]="","",(1+J3068)*(I3069)-1)</f>
        <v/>
      </c>
      <c r="K3069" s="1" t="str">
        <f>IF(Table1[[#This Row],[Column1]]="","",VLOOKUP(A3069,COPOMs!B:K,10)+prêmio_de_risco)</f>
        <v/>
      </c>
      <c r="L3069" s="3" t="str">
        <f>IF(Table1[[#This Row],[Tesouro Selic: Cenário 3]]="","",(K3069+1)^(1/252))</f>
        <v/>
      </c>
      <c r="M3069" s="2" t="str">
        <f>IF(Table1[[#This Row],[Column8]]="","",(1+M3068)*(L3069)-1)</f>
        <v/>
      </c>
    </row>
    <row r="3070" spans="1:13" x14ac:dyDescent="0.25">
      <c r="A3070" s="15" t="str">
        <f t="shared" si="94"/>
        <v/>
      </c>
      <c r="B3070" s="25" t="str">
        <f t="shared" si="95"/>
        <v/>
      </c>
      <c r="C3070" s="3" t="str">
        <f>IF(Table1[[#This Row],[Tesouro Prefixado]]="","",(B3070+1)^(1/252))</f>
        <v/>
      </c>
      <c r="D3070" s="2" t="str">
        <f>IF(Table1[[#This Row],[Column2]]="","",(1+D3069)*(C3070)-1)</f>
        <v/>
      </c>
      <c r="E3070" s="1" t="str">
        <f>IF(Table1[[#This Row],[Column1]]="","",VLOOKUP(A3070,COPOMs!B:E,4)+prêmio_de_risco)</f>
        <v/>
      </c>
      <c r="F3070" s="3" t="str">
        <f>IF(Table1[[#This Row],[Tesouro Selic: Cenário 1]]="","",(E3070+1)^(1/252))</f>
        <v/>
      </c>
      <c r="G3070" s="2" t="str">
        <f>IF(Table1[[#This Row],[Column4]]="","",(1+G3069)*(F3070)-1)</f>
        <v/>
      </c>
      <c r="H3070" s="1" t="str">
        <f>IF(Table1[[#This Row],[Column1]]="","",VLOOKUP(A3070,COPOMs!B:H,7)+prêmio_de_risco)</f>
        <v/>
      </c>
      <c r="I3070" s="3" t="str">
        <f>IF(Table1[[#This Row],[Tesouro Selic: Cenário 2]]="","",(H3070+1)^(1/252))</f>
        <v/>
      </c>
      <c r="J3070" s="2" t="str">
        <f>IF(Table1[[#This Row],[Column6]]="","",(1+J3069)*(I3070)-1)</f>
        <v/>
      </c>
      <c r="K3070" s="1" t="str">
        <f>IF(Table1[[#This Row],[Column1]]="","",VLOOKUP(A3070,COPOMs!B:K,10)+prêmio_de_risco)</f>
        <v/>
      </c>
      <c r="L3070" s="3" t="str">
        <f>IF(Table1[[#This Row],[Tesouro Selic: Cenário 3]]="","",(K3070+1)^(1/252))</f>
        <v/>
      </c>
      <c r="M3070" s="2" t="str">
        <f>IF(Table1[[#This Row],[Column8]]="","",(1+M3069)*(L3070)-1)</f>
        <v/>
      </c>
    </row>
    <row r="3071" spans="1:13" x14ac:dyDescent="0.25">
      <c r="A3071" s="15" t="str">
        <f t="shared" si="94"/>
        <v/>
      </c>
      <c r="B3071" s="25" t="str">
        <f t="shared" si="95"/>
        <v/>
      </c>
      <c r="C3071" s="3" t="str">
        <f>IF(Table1[[#This Row],[Tesouro Prefixado]]="","",(B3071+1)^(1/252))</f>
        <v/>
      </c>
      <c r="D3071" s="2" t="str">
        <f>IF(Table1[[#This Row],[Column2]]="","",(1+D3070)*(C3071)-1)</f>
        <v/>
      </c>
      <c r="E3071" s="1" t="str">
        <f>IF(Table1[[#This Row],[Column1]]="","",VLOOKUP(A3071,COPOMs!B:E,4)+prêmio_de_risco)</f>
        <v/>
      </c>
      <c r="F3071" s="3" t="str">
        <f>IF(Table1[[#This Row],[Tesouro Selic: Cenário 1]]="","",(E3071+1)^(1/252))</f>
        <v/>
      </c>
      <c r="G3071" s="2" t="str">
        <f>IF(Table1[[#This Row],[Column4]]="","",(1+G3070)*(F3071)-1)</f>
        <v/>
      </c>
      <c r="H3071" s="1" t="str">
        <f>IF(Table1[[#This Row],[Column1]]="","",VLOOKUP(A3071,COPOMs!B:H,7)+prêmio_de_risco)</f>
        <v/>
      </c>
      <c r="I3071" s="3" t="str">
        <f>IF(Table1[[#This Row],[Tesouro Selic: Cenário 2]]="","",(H3071+1)^(1/252))</f>
        <v/>
      </c>
      <c r="J3071" s="2" t="str">
        <f>IF(Table1[[#This Row],[Column6]]="","",(1+J3070)*(I3071)-1)</f>
        <v/>
      </c>
      <c r="K3071" s="1" t="str">
        <f>IF(Table1[[#This Row],[Column1]]="","",VLOOKUP(A3071,COPOMs!B:K,10)+prêmio_de_risco)</f>
        <v/>
      </c>
      <c r="L3071" s="3" t="str">
        <f>IF(Table1[[#This Row],[Tesouro Selic: Cenário 3]]="","",(K3071+1)^(1/252))</f>
        <v/>
      </c>
      <c r="M3071" s="2" t="str">
        <f>IF(Table1[[#This Row],[Column8]]="","",(1+M3070)*(L3071)-1)</f>
        <v/>
      </c>
    </row>
    <row r="3072" spans="1:13" x14ac:dyDescent="0.25">
      <c r="A3072" s="15" t="str">
        <f t="shared" si="94"/>
        <v/>
      </c>
      <c r="B3072" s="25" t="str">
        <f t="shared" si="95"/>
        <v/>
      </c>
      <c r="C3072" s="3" t="str">
        <f>IF(Table1[[#This Row],[Tesouro Prefixado]]="","",(B3072+1)^(1/252))</f>
        <v/>
      </c>
      <c r="D3072" s="2" t="str">
        <f>IF(Table1[[#This Row],[Column2]]="","",(1+D3071)*(C3072)-1)</f>
        <v/>
      </c>
      <c r="E3072" s="1" t="str">
        <f>IF(Table1[[#This Row],[Column1]]="","",VLOOKUP(A3072,COPOMs!B:E,4)+prêmio_de_risco)</f>
        <v/>
      </c>
      <c r="F3072" s="3" t="str">
        <f>IF(Table1[[#This Row],[Tesouro Selic: Cenário 1]]="","",(E3072+1)^(1/252))</f>
        <v/>
      </c>
      <c r="G3072" s="2" t="str">
        <f>IF(Table1[[#This Row],[Column4]]="","",(1+G3071)*(F3072)-1)</f>
        <v/>
      </c>
      <c r="H3072" s="1" t="str">
        <f>IF(Table1[[#This Row],[Column1]]="","",VLOOKUP(A3072,COPOMs!B:H,7)+prêmio_de_risco)</f>
        <v/>
      </c>
      <c r="I3072" s="3" t="str">
        <f>IF(Table1[[#This Row],[Tesouro Selic: Cenário 2]]="","",(H3072+1)^(1/252))</f>
        <v/>
      </c>
      <c r="J3072" s="2" t="str">
        <f>IF(Table1[[#This Row],[Column6]]="","",(1+J3071)*(I3072)-1)</f>
        <v/>
      </c>
      <c r="K3072" s="1" t="str">
        <f>IF(Table1[[#This Row],[Column1]]="","",VLOOKUP(A3072,COPOMs!B:K,10)+prêmio_de_risco)</f>
        <v/>
      </c>
      <c r="L3072" s="3" t="str">
        <f>IF(Table1[[#This Row],[Tesouro Selic: Cenário 3]]="","",(K3072+1)^(1/252))</f>
        <v/>
      </c>
      <c r="M3072" s="2" t="str">
        <f>IF(Table1[[#This Row],[Column8]]="","",(1+M3071)*(L3072)-1)</f>
        <v/>
      </c>
    </row>
    <row r="3073" spans="1:13" x14ac:dyDescent="0.25">
      <c r="A3073" s="15" t="str">
        <f t="shared" si="94"/>
        <v/>
      </c>
      <c r="B3073" s="25" t="str">
        <f t="shared" si="95"/>
        <v/>
      </c>
      <c r="C3073" s="3" t="str">
        <f>IF(Table1[[#This Row],[Tesouro Prefixado]]="","",(B3073+1)^(1/252))</f>
        <v/>
      </c>
      <c r="D3073" s="2" t="str">
        <f>IF(Table1[[#This Row],[Column2]]="","",(1+D3072)*(C3073)-1)</f>
        <v/>
      </c>
      <c r="E3073" s="1" t="str">
        <f>IF(Table1[[#This Row],[Column1]]="","",VLOOKUP(A3073,COPOMs!B:E,4)+prêmio_de_risco)</f>
        <v/>
      </c>
      <c r="F3073" s="3" t="str">
        <f>IF(Table1[[#This Row],[Tesouro Selic: Cenário 1]]="","",(E3073+1)^(1/252))</f>
        <v/>
      </c>
      <c r="G3073" s="2" t="str">
        <f>IF(Table1[[#This Row],[Column4]]="","",(1+G3072)*(F3073)-1)</f>
        <v/>
      </c>
      <c r="H3073" s="1" t="str">
        <f>IF(Table1[[#This Row],[Column1]]="","",VLOOKUP(A3073,COPOMs!B:H,7)+prêmio_de_risco)</f>
        <v/>
      </c>
      <c r="I3073" s="3" t="str">
        <f>IF(Table1[[#This Row],[Tesouro Selic: Cenário 2]]="","",(H3073+1)^(1/252))</f>
        <v/>
      </c>
      <c r="J3073" s="2" t="str">
        <f>IF(Table1[[#This Row],[Column6]]="","",(1+J3072)*(I3073)-1)</f>
        <v/>
      </c>
      <c r="K3073" s="1" t="str">
        <f>IF(Table1[[#This Row],[Column1]]="","",VLOOKUP(A3073,COPOMs!B:K,10)+prêmio_de_risco)</f>
        <v/>
      </c>
      <c r="L3073" s="3" t="str">
        <f>IF(Table1[[#This Row],[Tesouro Selic: Cenário 3]]="","",(K3073+1)^(1/252))</f>
        <v/>
      </c>
      <c r="M3073" s="2" t="str">
        <f>IF(Table1[[#This Row],[Column8]]="","",(1+M3072)*(L3073)-1)</f>
        <v/>
      </c>
    </row>
    <row r="3074" spans="1:13" x14ac:dyDescent="0.25">
      <c r="A3074" s="15" t="str">
        <f t="shared" si="94"/>
        <v/>
      </c>
      <c r="B3074" s="25" t="str">
        <f t="shared" si="95"/>
        <v/>
      </c>
      <c r="C3074" s="3" t="str">
        <f>IF(Table1[[#This Row],[Tesouro Prefixado]]="","",(B3074+1)^(1/252))</f>
        <v/>
      </c>
      <c r="D3074" s="2" t="str">
        <f>IF(Table1[[#This Row],[Column2]]="","",(1+D3073)*(C3074)-1)</f>
        <v/>
      </c>
      <c r="E3074" s="1" t="str">
        <f>IF(Table1[[#This Row],[Column1]]="","",VLOOKUP(A3074,COPOMs!B:E,4)+prêmio_de_risco)</f>
        <v/>
      </c>
      <c r="F3074" s="3" t="str">
        <f>IF(Table1[[#This Row],[Tesouro Selic: Cenário 1]]="","",(E3074+1)^(1/252))</f>
        <v/>
      </c>
      <c r="G3074" s="2" t="str">
        <f>IF(Table1[[#This Row],[Column4]]="","",(1+G3073)*(F3074)-1)</f>
        <v/>
      </c>
      <c r="H3074" s="1" t="str">
        <f>IF(Table1[[#This Row],[Column1]]="","",VLOOKUP(A3074,COPOMs!B:H,7)+prêmio_de_risco)</f>
        <v/>
      </c>
      <c r="I3074" s="3" t="str">
        <f>IF(Table1[[#This Row],[Tesouro Selic: Cenário 2]]="","",(H3074+1)^(1/252))</f>
        <v/>
      </c>
      <c r="J3074" s="2" t="str">
        <f>IF(Table1[[#This Row],[Column6]]="","",(1+J3073)*(I3074)-1)</f>
        <v/>
      </c>
      <c r="K3074" s="1" t="str">
        <f>IF(Table1[[#This Row],[Column1]]="","",VLOOKUP(A3074,COPOMs!B:K,10)+prêmio_de_risco)</f>
        <v/>
      </c>
      <c r="L3074" s="3" t="str">
        <f>IF(Table1[[#This Row],[Tesouro Selic: Cenário 3]]="","",(K3074+1)^(1/252))</f>
        <v/>
      </c>
      <c r="M3074" s="2" t="str">
        <f>IF(Table1[[#This Row],[Column8]]="","",(1+M3073)*(L3074)-1)</f>
        <v/>
      </c>
    </row>
    <row r="3075" spans="1:13" x14ac:dyDescent="0.25">
      <c r="A3075" s="15" t="str">
        <f t="shared" ref="A3075:A3138" si="96">IFERROR(IF(WORKDAY(A3074,1,feriados)&lt;=vencimento,WORKDAY(A3074,1,feriados),""),"")</f>
        <v/>
      </c>
      <c r="B3075" s="25" t="str">
        <f t="shared" ref="B3075:B3138" si="97">IF(A3075="","",taxa_pré)</f>
        <v/>
      </c>
      <c r="C3075" s="3" t="str">
        <f>IF(Table1[[#This Row],[Tesouro Prefixado]]="","",(B3075+1)^(1/252))</f>
        <v/>
      </c>
      <c r="D3075" s="2" t="str">
        <f>IF(Table1[[#This Row],[Column2]]="","",(1+D3074)*(C3075)-1)</f>
        <v/>
      </c>
      <c r="E3075" s="1" t="str">
        <f>IF(Table1[[#This Row],[Column1]]="","",VLOOKUP(A3075,COPOMs!B:E,4)+prêmio_de_risco)</f>
        <v/>
      </c>
      <c r="F3075" s="3" t="str">
        <f>IF(Table1[[#This Row],[Tesouro Selic: Cenário 1]]="","",(E3075+1)^(1/252))</f>
        <v/>
      </c>
      <c r="G3075" s="2" t="str">
        <f>IF(Table1[[#This Row],[Column4]]="","",(1+G3074)*(F3075)-1)</f>
        <v/>
      </c>
      <c r="H3075" s="1" t="str">
        <f>IF(Table1[[#This Row],[Column1]]="","",VLOOKUP(A3075,COPOMs!B:H,7)+prêmio_de_risco)</f>
        <v/>
      </c>
      <c r="I3075" s="3" t="str">
        <f>IF(Table1[[#This Row],[Tesouro Selic: Cenário 2]]="","",(H3075+1)^(1/252))</f>
        <v/>
      </c>
      <c r="J3075" s="2" t="str">
        <f>IF(Table1[[#This Row],[Column6]]="","",(1+J3074)*(I3075)-1)</f>
        <v/>
      </c>
      <c r="K3075" s="1" t="str">
        <f>IF(Table1[[#This Row],[Column1]]="","",VLOOKUP(A3075,COPOMs!B:K,10)+prêmio_de_risco)</f>
        <v/>
      </c>
      <c r="L3075" s="3" t="str">
        <f>IF(Table1[[#This Row],[Tesouro Selic: Cenário 3]]="","",(K3075+1)^(1/252))</f>
        <v/>
      </c>
      <c r="M3075" s="2" t="str">
        <f>IF(Table1[[#This Row],[Column8]]="","",(1+M3074)*(L3075)-1)</f>
        <v/>
      </c>
    </row>
    <row r="3076" spans="1:13" x14ac:dyDescent="0.25">
      <c r="A3076" s="15" t="str">
        <f t="shared" si="96"/>
        <v/>
      </c>
      <c r="B3076" s="25" t="str">
        <f t="shared" si="97"/>
        <v/>
      </c>
      <c r="C3076" s="3" t="str">
        <f>IF(Table1[[#This Row],[Tesouro Prefixado]]="","",(B3076+1)^(1/252))</f>
        <v/>
      </c>
      <c r="D3076" s="2" t="str">
        <f>IF(Table1[[#This Row],[Column2]]="","",(1+D3075)*(C3076)-1)</f>
        <v/>
      </c>
      <c r="E3076" s="1" t="str">
        <f>IF(Table1[[#This Row],[Column1]]="","",VLOOKUP(A3076,COPOMs!B:E,4)+prêmio_de_risco)</f>
        <v/>
      </c>
      <c r="F3076" s="3" t="str">
        <f>IF(Table1[[#This Row],[Tesouro Selic: Cenário 1]]="","",(E3076+1)^(1/252))</f>
        <v/>
      </c>
      <c r="G3076" s="2" t="str">
        <f>IF(Table1[[#This Row],[Column4]]="","",(1+G3075)*(F3076)-1)</f>
        <v/>
      </c>
      <c r="H3076" s="1" t="str">
        <f>IF(Table1[[#This Row],[Column1]]="","",VLOOKUP(A3076,COPOMs!B:H,7)+prêmio_de_risco)</f>
        <v/>
      </c>
      <c r="I3076" s="3" t="str">
        <f>IF(Table1[[#This Row],[Tesouro Selic: Cenário 2]]="","",(H3076+1)^(1/252))</f>
        <v/>
      </c>
      <c r="J3076" s="2" t="str">
        <f>IF(Table1[[#This Row],[Column6]]="","",(1+J3075)*(I3076)-1)</f>
        <v/>
      </c>
      <c r="K3076" s="1" t="str">
        <f>IF(Table1[[#This Row],[Column1]]="","",VLOOKUP(A3076,COPOMs!B:K,10)+prêmio_de_risco)</f>
        <v/>
      </c>
      <c r="L3076" s="3" t="str">
        <f>IF(Table1[[#This Row],[Tesouro Selic: Cenário 3]]="","",(K3076+1)^(1/252))</f>
        <v/>
      </c>
      <c r="M3076" s="2" t="str">
        <f>IF(Table1[[#This Row],[Column8]]="","",(1+M3075)*(L3076)-1)</f>
        <v/>
      </c>
    </row>
    <row r="3077" spans="1:13" x14ac:dyDescent="0.25">
      <c r="A3077" s="15" t="str">
        <f t="shared" si="96"/>
        <v/>
      </c>
      <c r="B3077" s="25" t="str">
        <f t="shared" si="97"/>
        <v/>
      </c>
      <c r="C3077" s="3" t="str">
        <f>IF(Table1[[#This Row],[Tesouro Prefixado]]="","",(B3077+1)^(1/252))</f>
        <v/>
      </c>
      <c r="D3077" s="2" t="str">
        <f>IF(Table1[[#This Row],[Column2]]="","",(1+D3076)*(C3077)-1)</f>
        <v/>
      </c>
      <c r="E3077" s="1" t="str">
        <f>IF(Table1[[#This Row],[Column1]]="","",VLOOKUP(A3077,COPOMs!B:E,4)+prêmio_de_risco)</f>
        <v/>
      </c>
      <c r="F3077" s="3" t="str">
        <f>IF(Table1[[#This Row],[Tesouro Selic: Cenário 1]]="","",(E3077+1)^(1/252))</f>
        <v/>
      </c>
      <c r="G3077" s="2" t="str">
        <f>IF(Table1[[#This Row],[Column4]]="","",(1+G3076)*(F3077)-1)</f>
        <v/>
      </c>
      <c r="H3077" s="1" t="str">
        <f>IF(Table1[[#This Row],[Column1]]="","",VLOOKUP(A3077,COPOMs!B:H,7)+prêmio_de_risco)</f>
        <v/>
      </c>
      <c r="I3077" s="3" t="str">
        <f>IF(Table1[[#This Row],[Tesouro Selic: Cenário 2]]="","",(H3077+1)^(1/252))</f>
        <v/>
      </c>
      <c r="J3077" s="2" t="str">
        <f>IF(Table1[[#This Row],[Column6]]="","",(1+J3076)*(I3077)-1)</f>
        <v/>
      </c>
      <c r="K3077" s="1" t="str">
        <f>IF(Table1[[#This Row],[Column1]]="","",VLOOKUP(A3077,COPOMs!B:K,10)+prêmio_de_risco)</f>
        <v/>
      </c>
      <c r="L3077" s="3" t="str">
        <f>IF(Table1[[#This Row],[Tesouro Selic: Cenário 3]]="","",(K3077+1)^(1/252))</f>
        <v/>
      </c>
      <c r="M3077" s="2" t="str">
        <f>IF(Table1[[#This Row],[Column8]]="","",(1+M3076)*(L3077)-1)</f>
        <v/>
      </c>
    </row>
    <row r="3078" spans="1:13" x14ac:dyDescent="0.25">
      <c r="A3078" s="15" t="str">
        <f t="shared" si="96"/>
        <v/>
      </c>
      <c r="B3078" s="25" t="str">
        <f t="shared" si="97"/>
        <v/>
      </c>
      <c r="C3078" s="3" t="str">
        <f>IF(Table1[[#This Row],[Tesouro Prefixado]]="","",(B3078+1)^(1/252))</f>
        <v/>
      </c>
      <c r="D3078" s="2" t="str">
        <f>IF(Table1[[#This Row],[Column2]]="","",(1+D3077)*(C3078)-1)</f>
        <v/>
      </c>
      <c r="E3078" s="1" t="str">
        <f>IF(Table1[[#This Row],[Column1]]="","",VLOOKUP(A3078,COPOMs!B:E,4)+prêmio_de_risco)</f>
        <v/>
      </c>
      <c r="F3078" s="3" t="str">
        <f>IF(Table1[[#This Row],[Tesouro Selic: Cenário 1]]="","",(E3078+1)^(1/252))</f>
        <v/>
      </c>
      <c r="G3078" s="2" t="str">
        <f>IF(Table1[[#This Row],[Column4]]="","",(1+G3077)*(F3078)-1)</f>
        <v/>
      </c>
      <c r="H3078" s="1" t="str">
        <f>IF(Table1[[#This Row],[Column1]]="","",VLOOKUP(A3078,COPOMs!B:H,7)+prêmio_de_risco)</f>
        <v/>
      </c>
      <c r="I3078" s="3" t="str">
        <f>IF(Table1[[#This Row],[Tesouro Selic: Cenário 2]]="","",(H3078+1)^(1/252))</f>
        <v/>
      </c>
      <c r="J3078" s="2" t="str">
        <f>IF(Table1[[#This Row],[Column6]]="","",(1+J3077)*(I3078)-1)</f>
        <v/>
      </c>
      <c r="K3078" s="1" t="str">
        <f>IF(Table1[[#This Row],[Column1]]="","",VLOOKUP(A3078,COPOMs!B:K,10)+prêmio_de_risco)</f>
        <v/>
      </c>
      <c r="L3078" s="3" t="str">
        <f>IF(Table1[[#This Row],[Tesouro Selic: Cenário 3]]="","",(K3078+1)^(1/252))</f>
        <v/>
      </c>
      <c r="M3078" s="2" t="str">
        <f>IF(Table1[[#This Row],[Column8]]="","",(1+M3077)*(L3078)-1)</f>
        <v/>
      </c>
    </row>
    <row r="3079" spans="1:13" x14ac:dyDescent="0.25">
      <c r="A3079" s="15" t="str">
        <f t="shared" si="96"/>
        <v/>
      </c>
      <c r="B3079" s="25" t="str">
        <f t="shared" si="97"/>
        <v/>
      </c>
      <c r="C3079" s="3" t="str">
        <f>IF(Table1[[#This Row],[Tesouro Prefixado]]="","",(B3079+1)^(1/252))</f>
        <v/>
      </c>
      <c r="D3079" s="2" t="str">
        <f>IF(Table1[[#This Row],[Column2]]="","",(1+D3078)*(C3079)-1)</f>
        <v/>
      </c>
      <c r="E3079" s="1" t="str">
        <f>IF(Table1[[#This Row],[Column1]]="","",VLOOKUP(A3079,COPOMs!B:E,4)+prêmio_de_risco)</f>
        <v/>
      </c>
      <c r="F3079" s="3" t="str">
        <f>IF(Table1[[#This Row],[Tesouro Selic: Cenário 1]]="","",(E3079+1)^(1/252))</f>
        <v/>
      </c>
      <c r="G3079" s="2" t="str">
        <f>IF(Table1[[#This Row],[Column4]]="","",(1+G3078)*(F3079)-1)</f>
        <v/>
      </c>
      <c r="H3079" s="1" t="str">
        <f>IF(Table1[[#This Row],[Column1]]="","",VLOOKUP(A3079,COPOMs!B:H,7)+prêmio_de_risco)</f>
        <v/>
      </c>
      <c r="I3079" s="3" t="str">
        <f>IF(Table1[[#This Row],[Tesouro Selic: Cenário 2]]="","",(H3079+1)^(1/252))</f>
        <v/>
      </c>
      <c r="J3079" s="2" t="str">
        <f>IF(Table1[[#This Row],[Column6]]="","",(1+J3078)*(I3079)-1)</f>
        <v/>
      </c>
      <c r="K3079" s="1" t="str">
        <f>IF(Table1[[#This Row],[Column1]]="","",VLOOKUP(A3079,COPOMs!B:K,10)+prêmio_de_risco)</f>
        <v/>
      </c>
      <c r="L3079" s="3" t="str">
        <f>IF(Table1[[#This Row],[Tesouro Selic: Cenário 3]]="","",(K3079+1)^(1/252))</f>
        <v/>
      </c>
      <c r="M3079" s="2" t="str">
        <f>IF(Table1[[#This Row],[Column8]]="","",(1+M3078)*(L3079)-1)</f>
        <v/>
      </c>
    </row>
    <row r="3080" spans="1:13" x14ac:dyDescent="0.25">
      <c r="A3080" s="15" t="str">
        <f t="shared" si="96"/>
        <v/>
      </c>
      <c r="B3080" s="25" t="str">
        <f t="shared" si="97"/>
        <v/>
      </c>
      <c r="C3080" s="3" t="str">
        <f>IF(Table1[[#This Row],[Tesouro Prefixado]]="","",(B3080+1)^(1/252))</f>
        <v/>
      </c>
      <c r="D3080" s="2" t="str">
        <f>IF(Table1[[#This Row],[Column2]]="","",(1+D3079)*(C3080)-1)</f>
        <v/>
      </c>
      <c r="E3080" s="1" t="str">
        <f>IF(Table1[[#This Row],[Column1]]="","",VLOOKUP(A3080,COPOMs!B:E,4)+prêmio_de_risco)</f>
        <v/>
      </c>
      <c r="F3080" s="3" t="str">
        <f>IF(Table1[[#This Row],[Tesouro Selic: Cenário 1]]="","",(E3080+1)^(1/252))</f>
        <v/>
      </c>
      <c r="G3080" s="2" t="str">
        <f>IF(Table1[[#This Row],[Column4]]="","",(1+G3079)*(F3080)-1)</f>
        <v/>
      </c>
      <c r="H3080" s="1" t="str">
        <f>IF(Table1[[#This Row],[Column1]]="","",VLOOKUP(A3080,COPOMs!B:H,7)+prêmio_de_risco)</f>
        <v/>
      </c>
      <c r="I3080" s="3" t="str">
        <f>IF(Table1[[#This Row],[Tesouro Selic: Cenário 2]]="","",(H3080+1)^(1/252))</f>
        <v/>
      </c>
      <c r="J3080" s="2" t="str">
        <f>IF(Table1[[#This Row],[Column6]]="","",(1+J3079)*(I3080)-1)</f>
        <v/>
      </c>
      <c r="K3080" s="1" t="str">
        <f>IF(Table1[[#This Row],[Column1]]="","",VLOOKUP(A3080,COPOMs!B:K,10)+prêmio_de_risco)</f>
        <v/>
      </c>
      <c r="L3080" s="3" t="str">
        <f>IF(Table1[[#This Row],[Tesouro Selic: Cenário 3]]="","",(K3080+1)^(1/252))</f>
        <v/>
      </c>
      <c r="M3080" s="2" t="str">
        <f>IF(Table1[[#This Row],[Column8]]="","",(1+M3079)*(L3080)-1)</f>
        <v/>
      </c>
    </row>
    <row r="3081" spans="1:13" x14ac:dyDescent="0.25">
      <c r="A3081" s="15" t="str">
        <f t="shared" si="96"/>
        <v/>
      </c>
      <c r="B3081" s="25" t="str">
        <f t="shared" si="97"/>
        <v/>
      </c>
      <c r="C3081" s="3" t="str">
        <f>IF(Table1[[#This Row],[Tesouro Prefixado]]="","",(B3081+1)^(1/252))</f>
        <v/>
      </c>
      <c r="D3081" s="2" t="str">
        <f>IF(Table1[[#This Row],[Column2]]="","",(1+D3080)*(C3081)-1)</f>
        <v/>
      </c>
      <c r="E3081" s="1" t="str">
        <f>IF(Table1[[#This Row],[Column1]]="","",VLOOKUP(A3081,COPOMs!B:E,4)+prêmio_de_risco)</f>
        <v/>
      </c>
      <c r="F3081" s="3" t="str">
        <f>IF(Table1[[#This Row],[Tesouro Selic: Cenário 1]]="","",(E3081+1)^(1/252))</f>
        <v/>
      </c>
      <c r="G3081" s="2" t="str">
        <f>IF(Table1[[#This Row],[Column4]]="","",(1+G3080)*(F3081)-1)</f>
        <v/>
      </c>
      <c r="H3081" s="1" t="str">
        <f>IF(Table1[[#This Row],[Column1]]="","",VLOOKUP(A3081,COPOMs!B:H,7)+prêmio_de_risco)</f>
        <v/>
      </c>
      <c r="I3081" s="3" t="str">
        <f>IF(Table1[[#This Row],[Tesouro Selic: Cenário 2]]="","",(H3081+1)^(1/252))</f>
        <v/>
      </c>
      <c r="J3081" s="2" t="str">
        <f>IF(Table1[[#This Row],[Column6]]="","",(1+J3080)*(I3081)-1)</f>
        <v/>
      </c>
      <c r="K3081" s="1" t="str">
        <f>IF(Table1[[#This Row],[Column1]]="","",VLOOKUP(A3081,COPOMs!B:K,10)+prêmio_de_risco)</f>
        <v/>
      </c>
      <c r="L3081" s="3" t="str">
        <f>IF(Table1[[#This Row],[Tesouro Selic: Cenário 3]]="","",(K3081+1)^(1/252))</f>
        <v/>
      </c>
      <c r="M3081" s="2" t="str">
        <f>IF(Table1[[#This Row],[Column8]]="","",(1+M3080)*(L3081)-1)</f>
        <v/>
      </c>
    </row>
    <row r="3082" spans="1:13" x14ac:dyDescent="0.25">
      <c r="A3082" s="15" t="str">
        <f t="shared" si="96"/>
        <v/>
      </c>
      <c r="B3082" s="25" t="str">
        <f t="shared" si="97"/>
        <v/>
      </c>
      <c r="C3082" s="3" t="str">
        <f>IF(Table1[[#This Row],[Tesouro Prefixado]]="","",(B3082+1)^(1/252))</f>
        <v/>
      </c>
      <c r="D3082" s="2" t="str">
        <f>IF(Table1[[#This Row],[Column2]]="","",(1+D3081)*(C3082)-1)</f>
        <v/>
      </c>
      <c r="E3082" s="1" t="str">
        <f>IF(Table1[[#This Row],[Column1]]="","",VLOOKUP(A3082,COPOMs!B:E,4)+prêmio_de_risco)</f>
        <v/>
      </c>
      <c r="F3082" s="3" t="str">
        <f>IF(Table1[[#This Row],[Tesouro Selic: Cenário 1]]="","",(E3082+1)^(1/252))</f>
        <v/>
      </c>
      <c r="G3082" s="2" t="str">
        <f>IF(Table1[[#This Row],[Column4]]="","",(1+G3081)*(F3082)-1)</f>
        <v/>
      </c>
      <c r="H3082" s="1" t="str">
        <f>IF(Table1[[#This Row],[Column1]]="","",VLOOKUP(A3082,COPOMs!B:H,7)+prêmio_de_risco)</f>
        <v/>
      </c>
      <c r="I3082" s="3" t="str">
        <f>IF(Table1[[#This Row],[Tesouro Selic: Cenário 2]]="","",(H3082+1)^(1/252))</f>
        <v/>
      </c>
      <c r="J3082" s="2" t="str">
        <f>IF(Table1[[#This Row],[Column6]]="","",(1+J3081)*(I3082)-1)</f>
        <v/>
      </c>
      <c r="K3082" s="1" t="str">
        <f>IF(Table1[[#This Row],[Column1]]="","",VLOOKUP(A3082,COPOMs!B:K,10)+prêmio_de_risco)</f>
        <v/>
      </c>
      <c r="L3082" s="3" t="str">
        <f>IF(Table1[[#This Row],[Tesouro Selic: Cenário 3]]="","",(K3082+1)^(1/252))</f>
        <v/>
      </c>
      <c r="M3082" s="2" t="str">
        <f>IF(Table1[[#This Row],[Column8]]="","",(1+M3081)*(L3082)-1)</f>
        <v/>
      </c>
    </row>
    <row r="3083" spans="1:13" x14ac:dyDescent="0.25">
      <c r="A3083" s="15" t="str">
        <f t="shared" si="96"/>
        <v/>
      </c>
      <c r="B3083" s="25" t="str">
        <f t="shared" si="97"/>
        <v/>
      </c>
      <c r="C3083" s="3" t="str">
        <f>IF(Table1[[#This Row],[Tesouro Prefixado]]="","",(B3083+1)^(1/252))</f>
        <v/>
      </c>
      <c r="D3083" s="2" t="str">
        <f>IF(Table1[[#This Row],[Column2]]="","",(1+D3082)*(C3083)-1)</f>
        <v/>
      </c>
      <c r="E3083" s="1" t="str">
        <f>IF(Table1[[#This Row],[Column1]]="","",VLOOKUP(A3083,COPOMs!B:E,4)+prêmio_de_risco)</f>
        <v/>
      </c>
      <c r="F3083" s="3" t="str">
        <f>IF(Table1[[#This Row],[Tesouro Selic: Cenário 1]]="","",(E3083+1)^(1/252))</f>
        <v/>
      </c>
      <c r="G3083" s="2" t="str">
        <f>IF(Table1[[#This Row],[Column4]]="","",(1+G3082)*(F3083)-1)</f>
        <v/>
      </c>
      <c r="H3083" s="1" t="str">
        <f>IF(Table1[[#This Row],[Column1]]="","",VLOOKUP(A3083,COPOMs!B:H,7)+prêmio_de_risco)</f>
        <v/>
      </c>
      <c r="I3083" s="3" t="str">
        <f>IF(Table1[[#This Row],[Tesouro Selic: Cenário 2]]="","",(H3083+1)^(1/252))</f>
        <v/>
      </c>
      <c r="J3083" s="2" t="str">
        <f>IF(Table1[[#This Row],[Column6]]="","",(1+J3082)*(I3083)-1)</f>
        <v/>
      </c>
      <c r="K3083" s="1" t="str">
        <f>IF(Table1[[#This Row],[Column1]]="","",VLOOKUP(A3083,COPOMs!B:K,10)+prêmio_de_risco)</f>
        <v/>
      </c>
      <c r="L3083" s="3" t="str">
        <f>IF(Table1[[#This Row],[Tesouro Selic: Cenário 3]]="","",(K3083+1)^(1/252))</f>
        <v/>
      </c>
      <c r="M3083" s="2" t="str">
        <f>IF(Table1[[#This Row],[Column8]]="","",(1+M3082)*(L3083)-1)</f>
        <v/>
      </c>
    </row>
    <row r="3084" spans="1:13" x14ac:dyDescent="0.25">
      <c r="A3084" s="15" t="str">
        <f t="shared" si="96"/>
        <v/>
      </c>
      <c r="B3084" s="25" t="str">
        <f t="shared" si="97"/>
        <v/>
      </c>
      <c r="C3084" s="3" t="str">
        <f>IF(Table1[[#This Row],[Tesouro Prefixado]]="","",(B3084+1)^(1/252))</f>
        <v/>
      </c>
      <c r="D3084" s="2" t="str">
        <f>IF(Table1[[#This Row],[Column2]]="","",(1+D3083)*(C3084)-1)</f>
        <v/>
      </c>
      <c r="E3084" s="1" t="str">
        <f>IF(Table1[[#This Row],[Column1]]="","",VLOOKUP(A3084,COPOMs!B:E,4)+prêmio_de_risco)</f>
        <v/>
      </c>
      <c r="F3084" s="3" t="str">
        <f>IF(Table1[[#This Row],[Tesouro Selic: Cenário 1]]="","",(E3084+1)^(1/252))</f>
        <v/>
      </c>
      <c r="G3084" s="2" t="str">
        <f>IF(Table1[[#This Row],[Column4]]="","",(1+G3083)*(F3084)-1)</f>
        <v/>
      </c>
      <c r="H3084" s="1" t="str">
        <f>IF(Table1[[#This Row],[Column1]]="","",VLOOKUP(A3084,COPOMs!B:H,7)+prêmio_de_risco)</f>
        <v/>
      </c>
      <c r="I3084" s="3" t="str">
        <f>IF(Table1[[#This Row],[Tesouro Selic: Cenário 2]]="","",(H3084+1)^(1/252))</f>
        <v/>
      </c>
      <c r="J3084" s="2" t="str">
        <f>IF(Table1[[#This Row],[Column6]]="","",(1+J3083)*(I3084)-1)</f>
        <v/>
      </c>
      <c r="K3084" s="1" t="str">
        <f>IF(Table1[[#This Row],[Column1]]="","",VLOOKUP(A3084,COPOMs!B:K,10)+prêmio_de_risco)</f>
        <v/>
      </c>
      <c r="L3084" s="3" t="str">
        <f>IF(Table1[[#This Row],[Tesouro Selic: Cenário 3]]="","",(K3084+1)^(1/252))</f>
        <v/>
      </c>
      <c r="M3084" s="2" t="str">
        <f>IF(Table1[[#This Row],[Column8]]="","",(1+M3083)*(L3084)-1)</f>
        <v/>
      </c>
    </row>
    <row r="3085" spans="1:13" x14ac:dyDescent="0.25">
      <c r="A3085" s="15" t="str">
        <f t="shared" si="96"/>
        <v/>
      </c>
      <c r="B3085" s="25" t="str">
        <f t="shared" si="97"/>
        <v/>
      </c>
      <c r="C3085" s="3" t="str">
        <f>IF(Table1[[#This Row],[Tesouro Prefixado]]="","",(B3085+1)^(1/252))</f>
        <v/>
      </c>
      <c r="D3085" s="2" t="str">
        <f>IF(Table1[[#This Row],[Column2]]="","",(1+D3084)*(C3085)-1)</f>
        <v/>
      </c>
      <c r="E3085" s="1" t="str">
        <f>IF(Table1[[#This Row],[Column1]]="","",VLOOKUP(A3085,COPOMs!B:E,4)+prêmio_de_risco)</f>
        <v/>
      </c>
      <c r="F3085" s="3" t="str">
        <f>IF(Table1[[#This Row],[Tesouro Selic: Cenário 1]]="","",(E3085+1)^(1/252))</f>
        <v/>
      </c>
      <c r="G3085" s="2" t="str">
        <f>IF(Table1[[#This Row],[Column4]]="","",(1+G3084)*(F3085)-1)</f>
        <v/>
      </c>
      <c r="H3085" s="1" t="str">
        <f>IF(Table1[[#This Row],[Column1]]="","",VLOOKUP(A3085,COPOMs!B:H,7)+prêmio_de_risco)</f>
        <v/>
      </c>
      <c r="I3085" s="3" t="str">
        <f>IF(Table1[[#This Row],[Tesouro Selic: Cenário 2]]="","",(H3085+1)^(1/252))</f>
        <v/>
      </c>
      <c r="J3085" s="2" t="str">
        <f>IF(Table1[[#This Row],[Column6]]="","",(1+J3084)*(I3085)-1)</f>
        <v/>
      </c>
      <c r="K3085" s="1" t="str">
        <f>IF(Table1[[#This Row],[Column1]]="","",VLOOKUP(A3085,COPOMs!B:K,10)+prêmio_de_risco)</f>
        <v/>
      </c>
      <c r="L3085" s="3" t="str">
        <f>IF(Table1[[#This Row],[Tesouro Selic: Cenário 3]]="","",(K3085+1)^(1/252))</f>
        <v/>
      </c>
      <c r="M3085" s="2" t="str">
        <f>IF(Table1[[#This Row],[Column8]]="","",(1+M3084)*(L3085)-1)</f>
        <v/>
      </c>
    </row>
    <row r="3086" spans="1:13" x14ac:dyDescent="0.25">
      <c r="A3086" s="15" t="str">
        <f t="shared" si="96"/>
        <v/>
      </c>
      <c r="B3086" s="25" t="str">
        <f t="shared" si="97"/>
        <v/>
      </c>
      <c r="C3086" s="3" t="str">
        <f>IF(Table1[[#This Row],[Tesouro Prefixado]]="","",(B3086+1)^(1/252))</f>
        <v/>
      </c>
      <c r="D3086" s="2" t="str">
        <f>IF(Table1[[#This Row],[Column2]]="","",(1+D3085)*(C3086)-1)</f>
        <v/>
      </c>
      <c r="E3086" s="1" t="str">
        <f>IF(Table1[[#This Row],[Column1]]="","",VLOOKUP(A3086,COPOMs!B:E,4)+prêmio_de_risco)</f>
        <v/>
      </c>
      <c r="F3086" s="3" t="str">
        <f>IF(Table1[[#This Row],[Tesouro Selic: Cenário 1]]="","",(E3086+1)^(1/252))</f>
        <v/>
      </c>
      <c r="G3086" s="2" t="str">
        <f>IF(Table1[[#This Row],[Column4]]="","",(1+G3085)*(F3086)-1)</f>
        <v/>
      </c>
      <c r="H3086" s="1" t="str">
        <f>IF(Table1[[#This Row],[Column1]]="","",VLOOKUP(A3086,COPOMs!B:H,7)+prêmio_de_risco)</f>
        <v/>
      </c>
      <c r="I3086" s="3" t="str">
        <f>IF(Table1[[#This Row],[Tesouro Selic: Cenário 2]]="","",(H3086+1)^(1/252))</f>
        <v/>
      </c>
      <c r="J3086" s="2" t="str">
        <f>IF(Table1[[#This Row],[Column6]]="","",(1+J3085)*(I3086)-1)</f>
        <v/>
      </c>
      <c r="K3086" s="1" t="str">
        <f>IF(Table1[[#This Row],[Column1]]="","",VLOOKUP(A3086,COPOMs!B:K,10)+prêmio_de_risco)</f>
        <v/>
      </c>
      <c r="L3086" s="3" t="str">
        <f>IF(Table1[[#This Row],[Tesouro Selic: Cenário 3]]="","",(K3086+1)^(1/252))</f>
        <v/>
      </c>
      <c r="M3086" s="2" t="str">
        <f>IF(Table1[[#This Row],[Column8]]="","",(1+M3085)*(L3086)-1)</f>
        <v/>
      </c>
    </row>
    <row r="3087" spans="1:13" x14ac:dyDescent="0.25">
      <c r="A3087" s="15" t="str">
        <f t="shared" si="96"/>
        <v/>
      </c>
      <c r="B3087" s="25" t="str">
        <f t="shared" si="97"/>
        <v/>
      </c>
      <c r="C3087" s="3" t="str">
        <f>IF(Table1[[#This Row],[Tesouro Prefixado]]="","",(B3087+1)^(1/252))</f>
        <v/>
      </c>
      <c r="D3087" s="2" t="str">
        <f>IF(Table1[[#This Row],[Column2]]="","",(1+D3086)*(C3087)-1)</f>
        <v/>
      </c>
      <c r="E3087" s="1" t="str">
        <f>IF(Table1[[#This Row],[Column1]]="","",VLOOKUP(A3087,COPOMs!B:E,4)+prêmio_de_risco)</f>
        <v/>
      </c>
      <c r="F3087" s="3" t="str">
        <f>IF(Table1[[#This Row],[Tesouro Selic: Cenário 1]]="","",(E3087+1)^(1/252))</f>
        <v/>
      </c>
      <c r="G3087" s="2" t="str">
        <f>IF(Table1[[#This Row],[Column4]]="","",(1+G3086)*(F3087)-1)</f>
        <v/>
      </c>
      <c r="H3087" s="1" t="str">
        <f>IF(Table1[[#This Row],[Column1]]="","",VLOOKUP(A3087,COPOMs!B:H,7)+prêmio_de_risco)</f>
        <v/>
      </c>
      <c r="I3087" s="3" t="str">
        <f>IF(Table1[[#This Row],[Tesouro Selic: Cenário 2]]="","",(H3087+1)^(1/252))</f>
        <v/>
      </c>
      <c r="J3087" s="2" t="str">
        <f>IF(Table1[[#This Row],[Column6]]="","",(1+J3086)*(I3087)-1)</f>
        <v/>
      </c>
      <c r="K3087" s="1" t="str">
        <f>IF(Table1[[#This Row],[Column1]]="","",VLOOKUP(A3087,COPOMs!B:K,10)+prêmio_de_risco)</f>
        <v/>
      </c>
      <c r="L3087" s="3" t="str">
        <f>IF(Table1[[#This Row],[Tesouro Selic: Cenário 3]]="","",(K3087+1)^(1/252))</f>
        <v/>
      </c>
      <c r="M3087" s="2" t="str">
        <f>IF(Table1[[#This Row],[Column8]]="","",(1+M3086)*(L3087)-1)</f>
        <v/>
      </c>
    </row>
    <row r="3088" spans="1:13" x14ac:dyDescent="0.25">
      <c r="A3088" s="15" t="str">
        <f t="shared" si="96"/>
        <v/>
      </c>
      <c r="B3088" s="25" t="str">
        <f t="shared" si="97"/>
        <v/>
      </c>
      <c r="C3088" s="3" t="str">
        <f>IF(Table1[[#This Row],[Tesouro Prefixado]]="","",(B3088+1)^(1/252))</f>
        <v/>
      </c>
      <c r="D3088" s="2" t="str">
        <f>IF(Table1[[#This Row],[Column2]]="","",(1+D3087)*(C3088)-1)</f>
        <v/>
      </c>
      <c r="E3088" s="1" t="str">
        <f>IF(Table1[[#This Row],[Column1]]="","",VLOOKUP(A3088,COPOMs!B:E,4)+prêmio_de_risco)</f>
        <v/>
      </c>
      <c r="F3088" s="3" t="str">
        <f>IF(Table1[[#This Row],[Tesouro Selic: Cenário 1]]="","",(E3088+1)^(1/252))</f>
        <v/>
      </c>
      <c r="G3088" s="2" t="str">
        <f>IF(Table1[[#This Row],[Column4]]="","",(1+G3087)*(F3088)-1)</f>
        <v/>
      </c>
      <c r="H3088" s="1" t="str">
        <f>IF(Table1[[#This Row],[Column1]]="","",VLOOKUP(A3088,COPOMs!B:H,7)+prêmio_de_risco)</f>
        <v/>
      </c>
      <c r="I3088" s="3" t="str">
        <f>IF(Table1[[#This Row],[Tesouro Selic: Cenário 2]]="","",(H3088+1)^(1/252))</f>
        <v/>
      </c>
      <c r="J3088" s="2" t="str">
        <f>IF(Table1[[#This Row],[Column6]]="","",(1+J3087)*(I3088)-1)</f>
        <v/>
      </c>
      <c r="K3088" s="1" t="str">
        <f>IF(Table1[[#This Row],[Column1]]="","",VLOOKUP(A3088,COPOMs!B:K,10)+prêmio_de_risco)</f>
        <v/>
      </c>
      <c r="L3088" s="3" t="str">
        <f>IF(Table1[[#This Row],[Tesouro Selic: Cenário 3]]="","",(K3088+1)^(1/252))</f>
        <v/>
      </c>
      <c r="M3088" s="2" t="str">
        <f>IF(Table1[[#This Row],[Column8]]="","",(1+M3087)*(L3088)-1)</f>
        <v/>
      </c>
    </row>
    <row r="3089" spans="1:13" x14ac:dyDescent="0.25">
      <c r="A3089" s="15" t="str">
        <f t="shared" si="96"/>
        <v/>
      </c>
      <c r="B3089" s="25" t="str">
        <f t="shared" si="97"/>
        <v/>
      </c>
      <c r="C3089" s="3" t="str">
        <f>IF(Table1[[#This Row],[Tesouro Prefixado]]="","",(B3089+1)^(1/252))</f>
        <v/>
      </c>
      <c r="D3089" s="2" t="str">
        <f>IF(Table1[[#This Row],[Column2]]="","",(1+D3088)*(C3089)-1)</f>
        <v/>
      </c>
      <c r="E3089" s="1" t="str">
        <f>IF(Table1[[#This Row],[Column1]]="","",VLOOKUP(A3089,COPOMs!B:E,4)+prêmio_de_risco)</f>
        <v/>
      </c>
      <c r="F3089" s="3" t="str">
        <f>IF(Table1[[#This Row],[Tesouro Selic: Cenário 1]]="","",(E3089+1)^(1/252))</f>
        <v/>
      </c>
      <c r="G3089" s="2" t="str">
        <f>IF(Table1[[#This Row],[Column4]]="","",(1+G3088)*(F3089)-1)</f>
        <v/>
      </c>
      <c r="H3089" s="1" t="str">
        <f>IF(Table1[[#This Row],[Column1]]="","",VLOOKUP(A3089,COPOMs!B:H,7)+prêmio_de_risco)</f>
        <v/>
      </c>
      <c r="I3089" s="3" t="str">
        <f>IF(Table1[[#This Row],[Tesouro Selic: Cenário 2]]="","",(H3089+1)^(1/252))</f>
        <v/>
      </c>
      <c r="J3089" s="2" t="str">
        <f>IF(Table1[[#This Row],[Column6]]="","",(1+J3088)*(I3089)-1)</f>
        <v/>
      </c>
      <c r="K3089" s="1" t="str">
        <f>IF(Table1[[#This Row],[Column1]]="","",VLOOKUP(A3089,COPOMs!B:K,10)+prêmio_de_risco)</f>
        <v/>
      </c>
      <c r="L3089" s="3" t="str">
        <f>IF(Table1[[#This Row],[Tesouro Selic: Cenário 3]]="","",(K3089+1)^(1/252))</f>
        <v/>
      </c>
      <c r="M3089" s="2" t="str">
        <f>IF(Table1[[#This Row],[Column8]]="","",(1+M3088)*(L3089)-1)</f>
        <v/>
      </c>
    </row>
    <row r="3090" spans="1:13" x14ac:dyDescent="0.25">
      <c r="A3090" s="15" t="str">
        <f t="shared" si="96"/>
        <v/>
      </c>
      <c r="B3090" s="25" t="str">
        <f t="shared" si="97"/>
        <v/>
      </c>
      <c r="C3090" s="3" t="str">
        <f>IF(Table1[[#This Row],[Tesouro Prefixado]]="","",(B3090+1)^(1/252))</f>
        <v/>
      </c>
      <c r="D3090" s="2" t="str">
        <f>IF(Table1[[#This Row],[Column2]]="","",(1+D3089)*(C3090)-1)</f>
        <v/>
      </c>
      <c r="E3090" s="1" t="str">
        <f>IF(Table1[[#This Row],[Column1]]="","",VLOOKUP(A3090,COPOMs!B:E,4)+prêmio_de_risco)</f>
        <v/>
      </c>
      <c r="F3090" s="3" t="str">
        <f>IF(Table1[[#This Row],[Tesouro Selic: Cenário 1]]="","",(E3090+1)^(1/252))</f>
        <v/>
      </c>
      <c r="G3090" s="2" t="str">
        <f>IF(Table1[[#This Row],[Column4]]="","",(1+G3089)*(F3090)-1)</f>
        <v/>
      </c>
      <c r="H3090" s="1" t="str">
        <f>IF(Table1[[#This Row],[Column1]]="","",VLOOKUP(A3090,COPOMs!B:H,7)+prêmio_de_risco)</f>
        <v/>
      </c>
      <c r="I3090" s="3" t="str">
        <f>IF(Table1[[#This Row],[Tesouro Selic: Cenário 2]]="","",(H3090+1)^(1/252))</f>
        <v/>
      </c>
      <c r="J3090" s="2" t="str">
        <f>IF(Table1[[#This Row],[Column6]]="","",(1+J3089)*(I3090)-1)</f>
        <v/>
      </c>
      <c r="K3090" s="1" t="str">
        <f>IF(Table1[[#This Row],[Column1]]="","",VLOOKUP(A3090,COPOMs!B:K,10)+prêmio_de_risco)</f>
        <v/>
      </c>
      <c r="L3090" s="3" t="str">
        <f>IF(Table1[[#This Row],[Tesouro Selic: Cenário 3]]="","",(K3090+1)^(1/252))</f>
        <v/>
      </c>
      <c r="M3090" s="2" t="str">
        <f>IF(Table1[[#This Row],[Column8]]="","",(1+M3089)*(L3090)-1)</f>
        <v/>
      </c>
    </row>
    <row r="3091" spans="1:13" x14ac:dyDescent="0.25">
      <c r="A3091" s="15" t="str">
        <f t="shared" si="96"/>
        <v/>
      </c>
      <c r="B3091" s="25" t="str">
        <f t="shared" si="97"/>
        <v/>
      </c>
      <c r="C3091" s="3" t="str">
        <f>IF(Table1[[#This Row],[Tesouro Prefixado]]="","",(B3091+1)^(1/252))</f>
        <v/>
      </c>
      <c r="D3091" s="2" t="str">
        <f>IF(Table1[[#This Row],[Column2]]="","",(1+D3090)*(C3091)-1)</f>
        <v/>
      </c>
      <c r="E3091" s="1" t="str">
        <f>IF(Table1[[#This Row],[Column1]]="","",VLOOKUP(A3091,COPOMs!B:E,4)+prêmio_de_risco)</f>
        <v/>
      </c>
      <c r="F3091" s="3" t="str">
        <f>IF(Table1[[#This Row],[Tesouro Selic: Cenário 1]]="","",(E3091+1)^(1/252))</f>
        <v/>
      </c>
      <c r="G3091" s="2" t="str">
        <f>IF(Table1[[#This Row],[Column4]]="","",(1+G3090)*(F3091)-1)</f>
        <v/>
      </c>
      <c r="H3091" s="1" t="str">
        <f>IF(Table1[[#This Row],[Column1]]="","",VLOOKUP(A3091,COPOMs!B:H,7)+prêmio_de_risco)</f>
        <v/>
      </c>
      <c r="I3091" s="3" t="str">
        <f>IF(Table1[[#This Row],[Tesouro Selic: Cenário 2]]="","",(H3091+1)^(1/252))</f>
        <v/>
      </c>
      <c r="J3091" s="2" t="str">
        <f>IF(Table1[[#This Row],[Column6]]="","",(1+J3090)*(I3091)-1)</f>
        <v/>
      </c>
      <c r="K3091" s="1" t="str">
        <f>IF(Table1[[#This Row],[Column1]]="","",VLOOKUP(A3091,COPOMs!B:K,10)+prêmio_de_risco)</f>
        <v/>
      </c>
      <c r="L3091" s="3" t="str">
        <f>IF(Table1[[#This Row],[Tesouro Selic: Cenário 3]]="","",(K3091+1)^(1/252))</f>
        <v/>
      </c>
      <c r="M3091" s="2" t="str">
        <f>IF(Table1[[#This Row],[Column8]]="","",(1+M3090)*(L3091)-1)</f>
        <v/>
      </c>
    </row>
    <row r="3092" spans="1:13" x14ac:dyDescent="0.25">
      <c r="A3092" s="15" t="str">
        <f t="shared" si="96"/>
        <v/>
      </c>
      <c r="B3092" s="25" t="str">
        <f t="shared" si="97"/>
        <v/>
      </c>
      <c r="C3092" s="3" t="str">
        <f>IF(Table1[[#This Row],[Tesouro Prefixado]]="","",(B3092+1)^(1/252))</f>
        <v/>
      </c>
      <c r="D3092" s="2" t="str">
        <f>IF(Table1[[#This Row],[Column2]]="","",(1+D3091)*(C3092)-1)</f>
        <v/>
      </c>
      <c r="E3092" s="1" t="str">
        <f>IF(Table1[[#This Row],[Column1]]="","",VLOOKUP(A3092,COPOMs!B:E,4)+prêmio_de_risco)</f>
        <v/>
      </c>
      <c r="F3092" s="3" t="str">
        <f>IF(Table1[[#This Row],[Tesouro Selic: Cenário 1]]="","",(E3092+1)^(1/252))</f>
        <v/>
      </c>
      <c r="G3092" s="2" t="str">
        <f>IF(Table1[[#This Row],[Column4]]="","",(1+G3091)*(F3092)-1)</f>
        <v/>
      </c>
      <c r="H3092" s="1" t="str">
        <f>IF(Table1[[#This Row],[Column1]]="","",VLOOKUP(A3092,COPOMs!B:H,7)+prêmio_de_risco)</f>
        <v/>
      </c>
      <c r="I3092" s="3" t="str">
        <f>IF(Table1[[#This Row],[Tesouro Selic: Cenário 2]]="","",(H3092+1)^(1/252))</f>
        <v/>
      </c>
      <c r="J3092" s="2" t="str">
        <f>IF(Table1[[#This Row],[Column6]]="","",(1+J3091)*(I3092)-1)</f>
        <v/>
      </c>
      <c r="K3092" s="1" t="str">
        <f>IF(Table1[[#This Row],[Column1]]="","",VLOOKUP(A3092,COPOMs!B:K,10)+prêmio_de_risco)</f>
        <v/>
      </c>
      <c r="L3092" s="3" t="str">
        <f>IF(Table1[[#This Row],[Tesouro Selic: Cenário 3]]="","",(K3092+1)^(1/252))</f>
        <v/>
      </c>
      <c r="M3092" s="2" t="str">
        <f>IF(Table1[[#This Row],[Column8]]="","",(1+M3091)*(L3092)-1)</f>
        <v/>
      </c>
    </row>
    <row r="3093" spans="1:13" x14ac:dyDescent="0.25">
      <c r="A3093" s="15" t="str">
        <f t="shared" si="96"/>
        <v/>
      </c>
      <c r="B3093" s="25" t="str">
        <f t="shared" si="97"/>
        <v/>
      </c>
      <c r="C3093" s="3" t="str">
        <f>IF(Table1[[#This Row],[Tesouro Prefixado]]="","",(B3093+1)^(1/252))</f>
        <v/>
      </c>
      <c r="D3093" s="2" t="str">
        <f>IF(Table1[[#This Row],[Column2]]="","",(1+D3092)*(C3093)-1)</f>
        <v/>
      </c>
      <c r="E3093" s="1" t="str">
        <f>IF(Table1[[#This Row],[Column1]]="","",VLOOKUP(A3093,COPOMs!B:E,4)+prêmio_de_risco)</f>
        <v/>
      </c>
      <c r="F3093" s="3" t="str">
        <f>IF(Table1[[#This Row],[Tesouro Selic: Cenário 1]]="","",(E3093+1)^(1/252))</f>
        <v/>
      </c>
      <c r="G3093" s="2" t="str">
        <f>IF(Table1[[#This Row],[Column4]]="","",(1+G3092)*(F3093)-1)</f>
        <v/>
      </c>
      <c r="H3093" s="1" t="str">
        <f>IF(Table1[[#This Row],[Column1]]="","",VLOOKUP(A3093,COPOMs!B:H,7)+prêmio_de_risco)</f>
        <v/>
      </c>
      <c r="I3093" s="3" t="str">
        <f>IF(Table1[[#This Row],[Tesouro Selic: Cenário 2]]="","",(H3093+1)^(1/252))</f>
        <v/>
      </c>
      <c r="J3093" s="2" t="str">
        <f>IF(Table1[[#This Row],[Column6]]="","",(1+J3092)*(I3093)-1)</f>
        <v/>
      </c>
      <c r="K3093" s="1" t="str">
        <f>IF(Table1[[#This Row],[Column1]]="","",VLOOKUP(A3093,COPOMs!B:K,10)+prêmio_de_risco)</f>
        <v/>
      </c>
      <c r="L3093" s="3" t="str">
        <f>IF(Table1[[#This Row],[Tesouro Selic: Cenário 3]]="","",(K3093+1)^(1/252))</f>
        <v/>
      </c>
      <c r="M3093" s="2" t="str">
        <f>IF(Table1[[#This Row],[Column8]]="","",(1+M3092)*(L3093)-1)</f>
        <v/>
      </c>
    </row>
    <row r="3094" spans="1:13" x14ac:dyDescent="0.25">
      <c r="A3094" s="15" t="str">
        <f t="shared" si="96"/>
        <v/>
      </c>
      <c r="B3094" s="25" t="str">
        <f t="shared" si="97"/>
        <v/>
      </c>
      <c r="C3094" s="3" t="str">
        <f>IF(Table1[[#This Row],[Tesouro Prefixado]]="","",(B3094+1)^(1/252))</f>
        <v/>
      </c>
      <c r="D3094" s="2" t="str">
        <f>IF(Table1[[#This Row],[Column2]]="","",(1+D3093)*(C3094)-1)</f>
        <v/>
      </c>
      <c r="E3094" s="1" t="str">
        <f>IF(Table1[[#This Row],[Column1]]="","",VLOOKUP(A3094,COPOMs!B:E,4)+prêmio_de_risco)</f>
        <v/>
      </c>
      <c r="F3094" s="3" t="str">
        <f>IF(Table1[[#This Row],[Tesouro Selic: Cenário 1]]="","",(E3094+1)^(1/252))</f>
        <v/>
      </c>
      <c r="G3094" s="2" t="str">
        <f>IF(Table1[[#This Row],[Column4]]="","",(1+G3093)*(F3094)-1)</f>
        <v/>
      </c>
      <c r="H3094" s="1" t="str">
        <f>IF(Table1[[#This Row],[Column1]]="","",VLOOKUP(A3094,COPOMs!B:H,7)+prêmio_de_risco)</f>
        <v/>
      </c>
      <c r="I3094" s="3" t="str">
        <f>IF(Table1[[#This Row],[Tesouro Selic: Cenário 2]]="","",(H3094+1)^(1/252))</f>
        <v/>
      </c>
      <c r="J3094" s="2" t="str">
        <f>IF(Table1[[#This Row],[Column6]]="","",(1+J3093)*(I3094)-1)</f>
        <v/>
      </c>
      <c r="K3094" s="1" t="str">
        <f>IF(Table1[[#This Row],[Column1]]="","",VLOOKUP(A3094,COPOMs!B:K,10)+prêmio_de_risco)</f>
        <v/>
      </c>
      <c r="L3094" s="3" t="str">
        <f>IF(Table1[[#This Row],[Tesouro Selic: Cenário 3]]="","",(K3094+1)^(1/252))</f>
        <v/>
      </c>
      <c r="M3094" s="2" t="str">
        <f>IF(Table1[[#This Row],[Column8]]="","",(1+M3093)*(L3094)-1)</f>
        <v/>
      </c>
    </row>
    <row r="3095" spans="1:13" x14ac:dyDescent="0.25">
      <c r="A3095" s="15" t="str">
        <f t="shared" si="96"/>
        <v/>
      </c>
      <c r="B3095" s="25" t="str">
        <f t="shared" si="97"/>
        <v/>
      </c>
      <c r="C3095" s="3" t="str">
        <f>IF(Table1[[#This Row],[Tesouro Prefixado]]="","",(B3095+1)^(1/252))</f>
        <v/>
      </c>
      <c r="D3095" s="2" t="str">
        <f>IF(Table1[[#This Row],[Column2]]="","",(1+D3094)*(C3095)-1)</f>
        <v/>
      </c>
      <c r="E3095" s="1" t="str">
        <f>IF(Table1[[#This Row],[Column1]]="","",VLOOKUP(A3095,COPOMs!B:E,4)+prêmio_de_risco)</f>
        <v/>
      </c>
      <c r="F3095" s="3" t="str">
        <f>IF(Table1[[#This Row],[Tesouro Selic: Cenário 1]]="","",(E3095+1)^(1/252))</f>
        <v/>
      </c>
      <c r="G3095" s="2" t="str">
        <f>IF(Table1[[#This Row],[Column4]]="","",(1+G3094)*(F3095)-1)</f>
        <v/>
      </c>
      <c r="H3095" s="1" t="str">
        <f>IF(Table1[[#This Row],[Column1]]="","",VLOOKUP(A3095,COPOMs!B:H,7)+prêmio_de_risco)</f>
        <v/>
      </c>
      <c r="I3095" s="3" t="str">
        <f>IF(Table1[[#This Row],[Tesouro Selic: Cenário 2]]="","",(H3095+1)^(1/252))</f>
        <v/>
      </c>
      <c r="J3095" s="2" t="str">
        <f>IF(Table1[[#This Row],[Column6]]="","",(1+J3094)*(I3095)-1)</f>
        <v/>
      </c>
      <c r="K3095" s="1" t="str">
        <f>IF(Table1[[#This Row],[Column1]]="","",VLOOKUP(A3095,COPOMs!B:K,10)+prêmio_de_risco)</f>
        <v/>
      </c>
      <c r="L3095" s="3" t="str">
        <f>IF(Table1[[#This Row],[Tesouro Selic: Cenário 3]]="","",(K3095+1)^(1/252))</f>
        <v/>
      </c>
      <c r="M3095" s="2" t="str">
        <f>IF(Table1[[#This Row],[Column8]]="","",(1+M3094)*(L3095)-1)</f>
        <v/>
      </c>
    </row>
    <row r="3096" spans="1:13" x14ac:dyDescent="0.25">
      <c r="A3096" s="15" t="str">
        <f t="shared" si="96"/>
        <v/>
      </c>
      <c r="B3096" s="25" t="str">
        <f t="shared" si="97"/>
        <v/>
      </c>
      <c r="C3096" s="3" t="str">
        <f>IF(Table1[[#This Row],[Tesouro Prefixado]]="","",(B3096+1)^(1/252))</f>
        <v/>
      </c>
      <c r="D3096" s="2" t="str">
        <f>IF(Table1[[#This Row],[Column2]]="","",(1+D3095)*(C3096)-1)</f>
        <v/>
      </c>
      <c r="E3096" s="1" t="str">
        <f>IF(Table1[[#This Row],[Column1]]="","",VLOOKUP(A3096,COPOMs!B:E,4)+prêmio_de_risco)</f>
        <v/>
      </c>
      <c r="F3096" s="3" t="str">
        <f>IF(Table1[[#This Row],[Tesouro Selic: Cenário 1]]="","",(E3096+1)^(1/252))</f>
        <v/>
      </c>
      <c r="G3096" s="2" t="str">
        <f>IF(Table1[[#This Row],[Column4]]="","",(1+G3095)*(F3096)-1)</f>
        <v/>
      </c>
      <c r="H3096" s="1" t="str">
        <f>IF(Table1[[#This Row],[Column1]]="","",VLOOKUP(A3096,COPOMs!B:H,7)+prêmio_de_risco)</f>
        <v/>
      </c>
      <c r="I3096" s="3" t="str">
        <f>IF(Table1[[#This Row],[Tesouro Selic: Cenário 2]]="","",(H3096+1)^(1/252))</f>
        <v/>
      </c>
      <c r="J3096" s="2" t="str">
        <f>IF(Table1[[#This Row],[Column6]]="","",(1+J3095)*(I3096)-1)</f>
        <v/>
      </c>
      <c r="K3096" s="1" t="str">
        <f>IF(Table1[[#This Row],[Column1]]="","",VLOOKUP(A3096,COPOMs!B:K,10)+prêmio_de_risco)</f>
        <v/>
      </c>
      <c r="L3096" s="3" t="str">
        <f>IF(Table1[[#This Row],[Tesouro Selic: Cenário 3]]="","",(K3096+1)^(1/252))</f>
        <v/>
      </c>
      <c r="M3096" s="2" t="str">
        <f>IF(Table1[[#This Row],[Column8]]="","",(1+M3095)*(L3096)-1)</f>
        <v/>
      </c>
    </row>
    <row r="3097" spans="1:13" x14ac:dyDescent="0.25">
      <c r="A3097" s="15" t="str">
        <f t="shared" si="96"/>
        <v/>
      </c>
      <c r="B3097" s="25" t="str">
        <f t="shared" si="97"/>
        <v/>
      </c>
      <c r="C3097" s="3" t="str">
        <f>IF(Table1[[#This Row],[Tesouro Prefixado]]="","",(B3097+1)^(1/252))</f>
        <v/>
      </c>
      <c r="D3097" s="2" t="str">
        <f>IF(Table1[[#This Row],[Column2]]="","",(1+D3096)*(C3097)-1)</f>
        <v/>
      </c>
      <c r="E3097" s="1" t="str">
        <f>IF(Table1[[#This Row],[Column1]]="","",VLOOKUP(A3097,COPOMs!B:E,4)+prêmio_de_risco)</f>
        <v/>
      </c>
      <c r="F3097" s="3" t="str">
        <f>IF(Table1[[#This Row],[Tesouro Selic: Cenário 1]]="","",(E3097+1)^(1/252))</f>
        <v/>
      </c>
      <c r="G3097" s="2" t="str">
        <f>IF(Table1[[#This Row],[Column4]]="","",(1+G3096)*(F3097)-1)</f>
        <v/>
      </c>
      <c r="H3097" s="1" t="str">
        <f>IF(Table1[[#This Row],[Column1]]="","",VLOOKUP(A3097,COPOMs!B:H,7)+prêmio_de_risco)</f>
        <v/>
      </c>
      <c r="I3097" s="3" t="str">
        <f>IF(Table1[[#This Row],[Tesouro Selic: Cenário 2]]="","",(H3097+1)^(1/252))</f>
        <v/>
      </c>
      <c r="J3097" s="2" t="str">
        <f>IF(Table1[[#This Row],[Column6]]="","",(1+J3096)*(I3097)-1)</f>
        <v/>
      </c>
      <c r="K3097" s="1" t="str">
        <f>IF(Table1[[#This Row],[Column1]]="","",VLOOKUP(A3097,COPOMs!B:K,10)+prêmio_de_risco)</f>
        <v/>
      </c>
      <c r="L3097" s="3" t="str">
        <f>IF(Table1[[#This Row],[Tesouro Selic: Cenário 3]]="","",(K3097+1)^(1/252))</f>
        <v/>
      </c>
      <c r="M3097" s="2" t="str">
        <f>IF(Table1[[#This Row],[Column8]]="","",(1+M3096)*(L3097)-1)</f>
        <v/>
      </c>
    </row>
    <row r="3098" spans="1:13" x14ac:dyDescent="0.25">
      <c r="A3098" s="15" t="str">
        <f t="shared" si="96"/>
        <v/>
      </c>
      <c r="B3098" s="25" t="str">
        <f t="shared" si="97"/>
        <v/>
      </c>
      <c r="C3098" s="3" t="str">
        <f>IF(Table1[[#This Row],[Tesouro Prefixado]]="","",(B3098+1)^(1/252))</f>
        <v/>
      </c>
      <c r="D3098" s="2" t="str">
        <f>IF(Table1[[#This Row],[Column2]]="","",(1+D3097)*(C3098)-1)</f>
        <v/>
      </c>
      <c r="E3098" s="1" t="str">
        <f>IF(Table1[[#This Row],[Column1]]="","",VLOOKUP(A3098,COPOMs!B:E,4)+prêmio_de_risco)</f>
        <v/>
      </c>
      <c r="F3098" s="3" t="str">
        <f>IF(Table1[[#This Row],[Tesouro Selic: Cenário 1]]="","",(E3098+1)^(1/252))</f>
        <v/>
      </c>
      <c r="G3098" s="2" t="str">
        <f>IF(Table1[[#This Row],[Column4]]="","",(1+G3097)*(F3098)-1)</f>
        <v/>
      </c>
      <c r="H3098" s="1" t="str">
        <f>IF(Table1[[#This Row],[Column1]]="","",VLOOKUP(A3098,COPOMs!B:H,7)+prêmio_de_risco)</f>
        <v/>
      </c>
      <c r="I3098" s="3" t="str">
        <f>IF(Table1[[#This Row],[Tesouro Selic: Cenário 2]]="","",(H3098+1)^(1/252))</f>
        <v/>
      </c>
      <c r="J3098" s="2" t="str">
        <f>IF(Table1[[#This Row],[Column6]]="","",(1+J3097)*(I3098)-1)</f>
        <v/>
      </c>
      <c r="K3098" s="1" t="str">
        <f>IF(Table1[[#This Row],[Column1]]="","",VLOOKUP(A3098,COPOMs!B:K,10)+prêmio_de_risco)</f>
        <v/>
      </c>
      <c r="L3098" s="3" t="str">
        <f>IF(Table1[[#This Row],[Tesouro Selic: Cenário 3]]="","",(K3098+1)^(1/252))</f>
        <v/>
      </c>
      <c r="M3098" s="2" t="str">
        <f>IF(Table1[[#This Row],[Column8]]="","",(1+M3097)*(L3098)-1)</f>
        <v/>
      </c>
    </row>
    <row r="3099" spans="1:13" x14ac:dyDescent="0.25">
      <c r="A3099" s="15" t="str">
        <f t="shared" si="96"/>
        <v/>
      </c>
      <c r="B3099" s="25" t="str">
        <f t="shared" si="97"/>
        <v/>
      </c>
      <c r="C3099" s="3" t="str">
        <f>IF(Table1[[#This Row],[Tesouro Prefixado]]="","",(B3099+1)^(1/252))</f>
        <v/>
      </c>
      <c r="D3099" s="2" t="str">
        <f>IF(Table1[[#This Row],[Column2]]="","",(1+D3098)*(C3099)-1)</f>
        <v/>
      </c>
      <c r="E3099" s="1" t="str">
        <f>IF(Table1[[#This Row],[Column1]]="","",VLOOKUP(A3099,COPOMs!B:E,4)+prêmio_de_risco)</f>
        <v/>
      </c>
      <c r="F3099" s="3" t="str">
        <f>IF(Table1[[#This Row],[Tesouro Selic: Cenário 1]]="","",(E3099+1)^(1/252))</f>
        <v/>
      </c>
      <c r="G3099" s="2" t="str">
        <f>IF(Table1[[#This Row],[Column4]]="","",(1+G3098)*(F3099)-1)</f>
        <v/>
      </c>
      <c r="H3099" s="1" t="str">
        <f>IF(Table1[[#This Row],[Column1]]="","",VLOOKUP(A3099,COPOMs!B:H,7)+prêmio_de_risco)</f>
        <v/>
      </c>
      <c r="I3099" s="3" t="str">
        <f>IF(Table1[[#This Row],[Tesouro Selic: Cenário 2]]="","",(H3099+1)^(1/252))</f>
        <v/>
      </c>
      <c r="J3099" s="2" t="str">
        <f>IF(Table1[[#This Row],[Column6]]="","",(1+J3098)*(I3099)-1)</f>
        <v/>
      </c>
      <c r="K3099" s="1" t="str">
        <f>IF(Table1[[#This Row],[Column1]]="","",VLOOKUP(A3099,COPOMs!B:K,10)+prêmio_de_risco)</f>
        <v/>
      </c>
      <c r="L3099" s="3" t="str">
        <f>IF(Table1[[#This Row],[Tesouro Selic: Cenário 3]]="","",(K3099+1)^(1/252))</f>
        <v/>
      </c>
      <c r="M3099" s="2" t="str">
        <f>IF(Table1[[#This Row],[Column8]]="","",(1+M3098)*(L3099)-1)</f>
        <v/>
      </c>
    </row>
    <row r="3100" spans="1:13" x14ac:dyDescent="0.25">
      <c r="A3100" s="15" t="str">
        <f t="shared" si="96"/>
        <v/>
      </c>
      <c r="B3100" s="25" t="str">
        <f t="shared" si="97"/>
        <v/>
      </c>
      <c r="C3100" s="3" t="str">
        <f>IF(Table1[[#This Row],[Tesouro Prefixado]]="","",(B3100+1)^(1/252))</f>
        <v/>
      </c>
      <c r="D3100" s="2" t="str">
        <f>IF(Table1[[#This Row],[Column2]]="","",(1+D3099)*(C3100)-1)</f>
        <v/>
      </c>
      <c r="E3100" s="1" t="str">
        <f>IF(Table1[[#This Row],[Column1]]="","",VLOOKUP(A3100,COPOMs!B:E,4)+prêmio_de_risco)</f>
        <v/>
      </c>
      <c r="F3100" s="3" t="str">
        <f>IF(Table1[[#This Row],[Tesouro Selic: Cenário 1]]="","",(E3100+1)^(1/252))</f>
        <v/>
      </c>
      <c r="G3100" s="2" t="str">
        <f>IF(Table1[[#This Row],[Column4]]="","",(1+G3099)*(F3100)-1)</f>
        <v/>
      </c>
      <c r="H3100" s="1" t="str">
        <f>IF(Table1[[#This Row],[Column1]]="","",VLOOKUP(A3100,COPOMs!B:H,7)+prêmio_de_risco)</f>
        <v/>
      </c>
      <c r="I3100" s="3" t="str">
        <f>IF(Table1[[#This Row],[Tesouro Selic: Cenário 2]]="","",(H3100+1)^(1/252))</f>
        <v/>
      </c>
      <c r="J3100" s="2" t="str">
        <f>IF(Table1[[#This Row],[Column6]]="","",(1+J3099)*(I3100)-1)</f>
        <v/>
      </c>
      <c r="K3100" s="1" t="str">
        <f>IF(Table1[[#This Row],[Column1]]="","",VLOOKUP(A3100,COPOMs!B:K,10)+prêmio_de_risco)</f>
        <v/>
      </c>
      <c r="L3100" s="3" t="str">
        <f>IF(Table1[[#This Row],[Tesouro Selic: Cenário 3]]="","",(K3100+1)^(1/252))</f>
        <v/>
      </c>
      <c r="M3100" s="2" t="str">
        <f>IF(Table1[[#This Row],[Column8]]="","",(1+M3099)*(L3100)-1)</f>
        <v/>
      </c>
    </row>
    <row r="3101" spans="1:13" x14ac:dyDescent="0.25">
      <c r="A3101" s="15" t="str">
        <f t="shared" si="96"/>
        <v/>
      </c>
      <c r="B3101" s="25" t="str">
        <f t="shared" si="97"/>
        <v/>
      </c>
      <c r="C3101" s="3" t="str">
        <f>IF(Table1[[#This Row],[Tesouro Prefixado]]="","",(B3101+1)^(1/252))</f>
        <v/>
      </c>
      <c r="D3101" s="2" t="str">
        <f>IF(Table1[[#This Row],[Column2]]="","",(1+D3100)*(C3101)-1)</f>
        <v/>
      </c>
      <c r="E3101" s="1" t="str">
        <f>IF(Table1[[#This Row],[Column1]]="","",VLOOKUP(A3101,COPOMs!B:E,4)+prêmio_de_risco)</f>
        <v/>
      </c>
      <c r="F3101" s="3" t="str">
        <f>IF(Table1[[#This Row],[Tesouro Selic: Cenário 1]]="","",(E3101+1)^(1/252))</f>
        <v/>
      </c>
      <c r="G3101" s="2" t="str">
        <f>IF(Table1[[#This Row],[Column4]]="","",(1+G3100)*(F3101)-1)</f>
        <v/>
      </c>
      <c r="H3101" s="1" t="str">
        <f>IF(Table1[[#This Row],[Column1]]="","",VLOOKUP(A3101,COPOMs!B:H,7)+prêmio_de_risco)</f>
        <v/>
      </c>
      <c r="I3101" s="3" t="str">
        <f>IF(Table1[[#This Row],[Tesouro Selic: Cenário 2]]="","",(H3101+1)^(1/252))</f>
        <v/>
      </c>
      <c r="J3101" s="2" t="str">
        <f>IF(Table1[[#This Row],[Column6]]="","",(1+J3100)*(I3101)-1)</f>
        <v/>
      </c>
      <c r="K3101" s="1" t="str">
        <f>IF(Table1[[#This Row],[Column1]]="","",VLOOKUP(A3101,COPOMs!B:K,10)+prêmio_de_risco)</f>
        <v/>
      </c>
      <c r="L3101" s="3" t="str">
        <f>IF(Table1[[#This Row],[Tesouro Selic: Cenário 3]]="","",(K3101+1)^(1/252))</f>
        <v/>
      </c>
      <c r="M3101" s="2" t="str">
        <f>IF(Table1[[#This Row],[Column8]]="","",(1+M3100)*(L3101)-1)</f>
        <v/>
      </c>
    </row>
    <row r="3102" spans="1:13" x14ac:dyDescent="0.25">
      <c r="A3102" s="15" t="str">
        <f t="shared" si="96"/>
        <v/>
      </c>
      <c r="B3102" s="25" t="str">
        <f t="shared" si="97"/>
        <v/>
      </c>
      <c r="C3102" s="3" t="str">
        <f>IF(Table1[[#This Row],[Tesouro Prefixado]]="","",(B3102+1)^(1/252))</f>
        <v/>
      </c>
      <c r="D3102" s="2" t="str">
        <f>IF(Table1[[#This Row],[Column2]]="","",(1+D3101)*(C3102)-1)</f>
        <v/>
      </c>
      <c r="E3102" s="1" t="str">
        <f>IF(Table1[[#This Row],[Column1]]="","",VLOOKUP(A3102,COPOMs!B:E,4)+prêmio_de_risco)</f>
        <v/>
      </c>
      <c r="F3102" s="3" t="str">
        <f>IF(Table1[[#This Row],[Tesouro Selic: Cenário 1]]="","",(E3102+1)^(1/252))</f>
        <v/>
      </c>
      <c r="G3102" s="2" t="str">
        <f>IF(Table1[[#This Row],[Column4]]="","",(1+G3101)*(F3102)-1)</f>
        <v/>
      </c>
      <c r="H3102" s="1" t="str">
        <f>IF(Table1[[#This Row],[Column1]]="","",VLOOKUP(A3102,COPOMs!B:H,7)+prêmio_de_risco)</f>
        <v/>
      </c>
      <c r="I3102" s="3" t="str">
        <f>IF(Table1[[#This Row],[Tesouro Selic: Cenário 2]]="","",(H3102+1)^(1/252))</f>
        <v/>
      </c>
      <c r="J3102" s="2" t="str">
        <f>IF(Table1[[#This Row],[Column6]]="","",(1+J3101)*(I3102)-1)</f>
        <v/>
      </c>
      <c r="K3102" s="1" t="str">
        <f>IF(Table1[[#This Row],[Column1]]="","",VLOOKUP(A3102,COPOMs!B:K,10)+prêmio_de_risco)</f>
        <v/>
      </c>
      <c r="L3102" s="3" t="str">
        <f>IF(Table1[[#This Row],[Tesouro Selic: Cenário 3]]="","",(K3102+1)^(1/252))</f>
        <v/>
      </c>
      <c r="M3102" s="2" t="str">
        <f>IF(Table1[[#This Row],[Column8]]="","",(1+M3101)*(L3102)-1)</f>
        <v/>
      </c>
    </row>
    <row r="3103" spans="1:13" x14ac:dyDescent="0.25">
      <c r="A3103" s="15" t="str">
        <f t="shared" si="96"/>
        <v/>
      </c>
      <c r="B3103" s="25" t="str">
        <f t="shared" si="97"/>
        <v/>
      </c>
      <c r="C3103" s="3" t="str">
        <f>IF(Table1[[#This Row],[Tesouro Prefixado]]="","",(B3103+1)^(1/252))</f>
        <v/>
      </c>
      <c r="D3103" s="2" t="str">
        <f>IF(Table1[[#This Row],[Column2]]="","",(1+D3102)*(C3103)-1)</f>
        <v/>
      </c>
      <c r="E3103" s="1" t="str">
        <f>IF(Table1[[#This Row],[Column1]]="","",VLOOKUP(A3103,COPOMs!B:E,4)+prêmio_de_risco)</f>
        <v/>
      </c>
      <c r="F3103" s="3" t="str">
        <f>IF(Table1[[#This Row],[Tesouro Selic: Cenário 1]]="","",(E3103+1)^(1/252))</f>
        <v/>
      </c>
      <c r="G3103" s="2" t="str">
        <f>IF(Table1[[#This Row],[Column4]]="","",(1+G3102)*(F3103)-1)</f>
        <v/>
      </c>
      <c r="H3103" s="1" t="str">
        <f>IF(Table1[[#This Row],[Column1]]="","",VLOOKUP(A3103,COPOMs!B:H,7)+prêmio_de_risco)</f>
        <v/>
      </c>
      <c r="I3103" s="3" t="str">
        <f>IF(Table1[[#This Row],[Tesouro Selic: Cenário 2]]="","",(H3103+1)^(1/252))</f>
        <v/>
      </c>
      <c r="J3103" s="2" t="str">
        <f>IF(Table1[[#This Row],[Column6]]="","",(1+J3102)*(I3103)-1)</f>
        <v/>
      </c>
      <c r="K3103" s="1" t="str">
        <f>IF(Table1[[#This Row],[Column1]]="","",VLOOKUP(A3103,COPOMs!B:K,10)+prêmio_de_risco)</f>
        <v/>
      </c>
      <c r="L3103" s="3" t="str">
        <f>IF(Table1[[#This Row],[Tesouro Selic: Cenário 3]]="","",(K3103+1)^(1/252))</f>
        <v/>
      </c>
      <c r="M3103" s="2" t="str">
        <f>IF(Table1[[#This Row],[Column8]]="","",(1+M3102)*(L3103)-1)</f>
        <v/>
      </c>
    </row>
    <row r="3104" spans="1:13" x14ac:dyDescent="0.25">
      <c r="A3104" s="15" t="str">
        <f t="shared" si="96"/>
        <v/>
      </c>
      <c r="B3104" s="25" t="str">
        <f t="shared" si="97"/>
        <v/>
      </c>
      <c r="C3104" s="3" t="str">
        <f>IF(Table1[[#This Row],[Tesouro Prefixado]]="","",(B3104+1)^(1/252))</f>
        <v/>
      </c>
      <c r="D3104" s="2" t="str">
        <f>IF(Table1[[#This Row],[Column2]]="","",(1+D3103)*(C3104)-1)</f>
        <v/>
      </c>
      <c r="E3104" s="1" t="str">
        <f>IF(Table1[[#This Row],[Column1]]="","",VLOOKUP(A3104,COPOMs!B:E,4)+prêmio_de_risco)</f>
        <v/>
      </c>
      <c r="F3104" s="3" t="str">
        <f>IF(Table1[[#This Row],[Tesouro Selic: Cenário 1]]="","",(E3104+1)^(1/252))</f>
        <v/>
      </c>
      <c r="G3104" s="2" t="str">
        <f>IF(Table1[[#This Row],[Column4]]="","",(1+G3103)*(F3104)-1)</f>
        <v/>
      </c>
      <c r="H3104" s="1" t="str">
        <f>IF(Table1[[#This Row],[Column1]]="","",VLOOKUP(A3104,COPOMs!B:H,7)+prêmio_de_risco)</f>
        <v/>
      </c>
      <c r="I3104" s="3" t="str">
        <f>IF(Table1[[#This Row],[Tesouro Selic: Cenário 2]]="","",(H3104+1)^(1/252))</f>
        <v/>
      </c>
      <c r="J3104" s="2" t="str">
        <f>IF(Table1[[#This Row],[Column6]]="","",(1+J3103)*(I3104)-1)</f>
        <v/>
      </c>
      <c r="K3104" s="1" t="str">
        <f>IF(Table1[[#This Row],[Column1]]="","",VLOOKUP(A3104,COPOMs!B:K,10)+prêmio_de_risco)</f>
        <v/>
      </c>
      <c r="L3104" s="3" t="str">
        <f>IF(Table1[[#This Row],[Tesouro Selic: Cenário 3]]="","",(K3104+1)^(1/252))</f>
        <v/>
      </c>
      <c r="M3104" s="2" t="str">
        <f>IF(Table1[[#This Row],[Column8]]="","",(1+M3103)*(L3104)-1)</f>
        <v/>
      </c>
    </row>
    <row r="3105" spans="1:13" x14ac:dyDescent="0.25">
      <c r="A3105" s="15" t="str">
        <f t="shared" si="96"/>
        <v/>
      </c>
      <c r="B3105" s="25" t="str">
        <f t="shared" si="97"/>
        <v/>
      </c>
      <c r="C3105" s="3" t="str">
        <f>IF(Table1[[#This Row],[Tesouro Prefixado]]="","",(B3105+1)^(1/252))</f>
        <v/>
      </c>
      <c r="D3105" s="2" t="str">
        <f>IF(Table1[[#This Row],[Column2]]="","",(1+D3104)*(C3105)-1)</f>
        <v/>
      </c>
      <c r="E3105" s="1" t="str">
        <f>IF(Table1[[#This Row],[Column1]]="","",VLOOKUP(A3105,COPOMs!B:E,4)+prêmio_de_risco)</f>
        <v/>
      </c>
      <c r="F3105" s="3" t="str">
        <f>IF(Table1[[#This Row],[Tesouro Selic: Cenário 1]]="","",(E3105+1)^(1/252))</f>
        <v/>
      </c>
      <c r="G3105" s="2" t="str">
        <f>IF(Table1[[#This Row],[Column4]]="","",(1+G3104)*(F3105)-1)</f>
        <v/>
      </c>
      <c r="H3105" s="1" t="str">
        <f>IF(Table1[[#This Row],[Column1]]="","",VLOOKUP(A3105,COPOMs!B:H,7)+prêmio_de_risco)</f>
        <v/>
      </c>
      <c r="I3105" s="3" t="str">
        <f>IF(Table1[[#This Row],[Tesouro Selic: Cenário 2]]="","",(H3105+1)^(1/252))</f>
        <v/>
      </c>
      <c r="J3105" s="2" t="str">
        <f>IF(Table1[[#This Row],[Column6]]="","",(1+J3104)*(I3105)-1)</f>
        <v/>
      </c>
      <c r="K3105" s="1" t="str">
        <f>IF(Table1[[#This Row],[Column1]]="","",VLOOKUP(A3105,COPOMs!B:K,10)+prêmio_de_risco)</f>
        <v/>
      </c>
      <c r="L3105" s="3" t="str">
        <f>IF(Table1[[#This Row],[Tesouro Selic: Cenário 3]]="","",(K3105+1)^(1/252))</f>
        <v/>
      </c>
      <c r="M3105" s="2" t="str">
        <f>IF(Table1[[#This Row],[Column8]]="","",(1+M3104)*(L3105)-1)</f>
        <v/>
      </c>
    </row>
    <row r="3106" spans="1:13" x14ac:dyDescent="0.25">
      <c r="A3106" s="15" t="str">
        <f t="shared" si="96"/>
        <v/>
      </c>
      <c r="B3106" s="25" t="str">
        <f t="shared" si="97"/>
        <v/>
      </c>
      <c r="C3106" s="3" t="str">
        <f>IF(Table1[[#This Row],[Tesouro Prefixado]]="","",(B3106+1)^(1/252))</f>
        <v/>
      </c>
      <c r="D3106" s="2" t="str">
        <f>IF(Table1[[#This Row],[Column2]]="","",(1+D3105)*(C3106)-1)</f>
        <v/>
      </c>
      <c r="E3106" s="1" t="str">
        <f>IF(Table1[[#This Row],[Column1]]="","",VLOOKUP(A3106,COPOMs!B:E,4)+prêmio_de_risco)</f>
        <v/>
      </c>
      <c r="F3106" s="3" t="str">
        <f>IF(Table1[[#This Row],[Tesouro Selic: Cenário 1]]="","",(E3106+1)^(1/252))</f>
        <v/>
      </c>
      <c r="G3106" s="2" t="str">
        <f>IF(Table1[[#This Row],[Column4]]="","",(1+G3105)*(F3106)-1)</f>
        <v/>
      </c>
      <c r="H3106" s="1" t="str">
        <f>IF(Table1[[#This Row],[Column1]]="","",VLOOKUP(A3106,COPOMs!B:H,7)+prêmio_de_risco)</f>
        <v/>
      </c>
      <c r="I3106" s="3" t="str">
        <f>IF(Table1[[#This Row],[Tesouro Selic: Cenário 2]]="","",(H3106+1)^(1/252))</f>
        <v/>
      </c>
      <c r="J3106" s="2" t="str">
        <f>IF(Table1[[#This Row],[Column6]]="","",(1+J3105)*(I3106)-1)</f>
        <v/>
      </c>
      <c r="K3106" s="1" t="str">
        <f>IF(Table1[[#This Row],[Column1]]="","",VLOOKUP(A3106,COPOMs!B:K,10)+prêmio_de_risco)</f>
        <v/>
      </c>
      <c r="L3106" s="3" t="str">
        <f>IF(Table1[[#This Row],[Tesouro Selic: Cenário 3]]="","",(K3106+1)^(1/252))</f>
        <v/>
      </c>
      <c r="M3106" s="2" t="str">
        <f>IF(Table1[[#This Row],[Column8]]="","",(1+M3105)*(L3106)-1)</f>
        <v/>
      </c>
    </row>
    <row r="3107" spans="1:13" x14ac:dyDescent="0.25">
      <c r="A3107" s="15" t="str">
        <f t="shared" si="96"/>
        <v/>
      </c>
      <c r="B3107" s="25" t="str">
        <f t="shared" si="97"/>
        <v/>
      </c>
      <c r="C3107" s="3" t="str">
        <f>IF(Table1[[#This Row],[Tesouro Prefixado]]="","",(B3107+1)^(1/252))</f>
        <v/>
      </c>
      <c r="D3107" s="2" t="str">
        <f>IF(Table1[[#This Row],[Column2]]="","",(1+D3106)*(C3107)-1)</f>
        <v/>
      </c>
      <c r="E3107" s="1" t="str">
        <f>IF(Table1[[#This Row],[Column1]]="","",VLOOKUP(A3107,COPOMs!B:E,4)+prêmio_de_risco)</f>
        <v/>
      </c>
      <c r="F3107" s="3" t="str">
        <f>IF(Table1[[#This Row],[Tesouro Selic: Cenário 1]]="","",(E3107+1)^(1/252))</f>
        <v/>
      </c>
      <c r="G3107" s="2" t="str">
        <f>IF(Table1[[#This Row],[Column4]]="","",(1+G3106)*(F3107)-1)</f>
        <v/>
      </c>
      <c r="H3107" s="1" t="str">
        <f>IF(Table1[[#This Row],[Column1]]="","",VLOOKUP(A3107,COPOMs!B:H,7)+prêmio_de_risco)</f>
        <v/>
      </c>
      <c r="I3107" s="3" t="str">
        <f>IF(Table1[[#This Row],[Tesouro Selic: Cenário 2]]="","",(H3107+1)^(1/252))</f>
        <v/>
      </c>
      <c r="J3107" s="2" t="str">
        <f>IF(Table1[[#This Row],[Column6]]="","",(1+J3106)*(I3107)-1)</f>
        <v/>
      </c>
      <c r="K3107" s="1" t="str">
        <f>IF(Table1[[#This Row],[Column1]]="","",VLOOKUP(A3107,COPOMs!B:K,10)+prêmio_de_risco)</f>
        <v/>
      </c>
      <c r="L3107" s="3" t="str">
        <f>IF(Table1[[#This Row],[Tesouro Selic: Cenário 3]]="","",(K3107+1)^(1/252))</f>
        <v/>
      </c>
      <c r="M3107" s="2" t="str">
        <f>IF(Table1[[#This Row],[Column8]]="","",(1+M3106)*(L3107)-1)</f>
        <v/>
      </c>
    </row>
    <row r="3108" spans="1:13" x14ac:dyDescent="0.25">
      <c r="A3108" s="15" t="str">
        <f t="shared" si="96"/>
        <v/>
      </c>
      <c r="B3108" s="25" t="str">
        <f t="shared" si="97"/>
        <v/>
      </c>
      <c r="C3108" s="3" t="str">
        <f>IF(Table1[[#This Row],[Tesouro Prefixado]]="","",(B3108+1)^(1/252))</f>
        <v/>
      </c>
      <c r="D3108" s="2" t="str">
        <f>IF(Table1[[#This Row],[Column2]]="","",(1+D3107)*(C3108)-1)</f>
        <v/>
      </c>
      <c r="E3108" s="1" t="str">
        <f>IF(Table1[[#This Row],[Column1]]="","",VLOOKUP(A3108,COPOMs!B:E,4)+prêmio_de_risco)</f>
        <v/>
      </c>
      <c r="F3108" s="3" t="str">
        <f>IF(Table1[[#This Row],[Tesouro Selic: Cenário 1]]="","",(E3108+1)^(1/252))</f>
        <v/>
      </c>
      <c r="G3108" s="2" t="str">
        <f>IF(Table1[[#This Row],[Column4]]="","",(1+G3107)*(F3108)-1)</f>
        <v/>
      </c>
      <c r="H3108" s="1" t="str">
        <f>IF(Table1[[#This Row],[Column1]]="","",VLOOKUP(A3108,COPOMs!B:H,7)+prêmio_de_risco)</f>
        <v/>
      </c>
      <c r="I3108" s="3" t="str">
        <f>IF(Table1[[#This Row],[Tesouro Selic: Cenário 2]]="","",(H3108+1)^(1/252))</f>
        <v/>
      </c>
      <c r="J3108" s="2" t="str">
        <f>IF(Table1[[#This Row],[Column6]]="","",(1+J3107)*(I3108)-1)</f>
        <v/>
      </c>
      <c r="K3108" s="1" t="str">
        <f>IF(Table1[[#This Row],[Column1]]="","",VLOOKUP(A3108,COPOMs!B:K,10)+prêmio_de_risco)</f>
        <v/>
      </c>
      <c r="L3108" s="3" t="str">
        <f>IF(Table1[[#This Row],[Tesouro Selic: Cenário 3]]="","",(K3108+1)^(1/252))</f>
        <v/>
      </c>
      <c r="M3108" s="2" t="str">
        <f>IF(Table1[[#This Row],[Column8]]="","",(1+M3107)*(L3108)-1)</f>
        <v/>
      </c>
    </row>
    <row r="3109" spans="1:13" x14ac:dyDescent="0.25">
      <c r="A3109" s="15" t="str">
        <f t="shared" si="96"/>
        <v/>
      </c>
      <c r="B3109" s="25" t="str">
        <f t="shared" si="97"/>
        <v/>
      </c>
      <c r="C3109" s="3" t="str">
        <f>IF(Table1[[#This Row],[Tesouro Prefixado]]="","",(B3109+1)^(1/252))</f>
        <v/>
      </c>
      <c r="D3109" s="2" t="str">
        <f>IF(Table1[[#This Row],[Column2]]="","",(1+D3108)*(C3109)-1)</f>
        <v/>
      </c>
      <c r="E3109" s="1" t="str">
        <f>IF(Table1[[#This Row],[Column1]]="","",VLOOKUP(A3109,COPOMs!B:E,4)+prêmio_de_risco)</f>
        <v/>
      </c>
      <c r="F3109" s="3" t="str">
        <f>IF(Table1[[#This Row],[Tesouro Selic: Cenário 1]]="","",(E3109+1)^(1/252))</f>
        <v/>
      </c>
      <c r="G3109" s="2" t="str">
        <f>IF(Table1[[#This Row],[Column4]]="","",(1+G3108)*(F3109)-1)</f>
        <v/>
      </c>
      <c r="H3109" s="1" t="str">
        <f>IF(Table1[[#This Row],[Column1]]="","",VLOOKUP(A3109,COPOMs!B:H,7)+prêmio_de_risco)</f>
        <v/>
      </c>
      <c r="I3109" s="3" t="str">
        <f>IF(Table1[[#This Row],[Tesouro Selic: Cenário 2]]="","",(H3109+1)^(1/252))</f>
        <v/>
      </c>
      <c r="J3109" s="2" t="str">
        <f>IF(Table1[[#This Row],[Column6]]="","",(1+J3108)*(I3109)-1)</f>
        <v/>
      </c>
      <c r="K3109" s="1" t="str">
        <f>IF(Table1[[#This Row],[Column1]]="","",VLOOKUP(A3109,COPOMs!B:K,10)+prêmio_de_risco)</f>
        <v/>
      </c>
      <c r="L3109" s="3" t="str">
        <f>IF(Table1[[#This Row],[Tesouro Selic: Cenário 3]]="","",(K3109+1)^(1/252))</f>
        <v/>
      </c>
      <c r="M3109" s="2" t="str">
        <f>IF(Table1[[#This Row],[Column8]]="","",(1+M3108)*(L3109)-1)</f>
        <v/>
      </c>
    </row>
    <row r="3110" spans="1:13" x14ac:dyDescent="0.25">
      <c r="A3110" s="15" t="str">
        <f t="shared" si="96"/>
        <v/>
      </c>
      <c r="B3110" s="25" t="str">
        <f t="shared" si="97"/>
        <v/>
      </c>
      <c r="C3110" s="3" t="str">
        <f>IF(Table1[[#This Row],[Tesouro Prefixado]]="","",(B3110+1)^(1/252))</f>
        <v/>
      </c>
      <c r="D3110" s="2" t="str">
        <f>IF(Table1[[#This Row],[Column2]]="","",(1+D3109)*(C3110)-1)</f>
        <v/>
      </c>
      <c r="E3110" s="1" t="str">
        <f>IF(Table1[[#This Row],[Column1]]="","",VLOOKUP(A3110,COPOMs!B:E,4)+prêmio_de_risco)</f>
        <v/>
      </c>
      <c r="F3110" s="3" t="str">
        <f>IF(Table1[[#This Row],[Tesouro Selic: Cenário 1]]="","",(E3110+1)^(1/252))</f>
        <v/>
      </c>
      <c r="G3110" s="2" t="str">
        <f>IF(Table1[[#This Row],[Column4]]="","",(1+G3109)*(F3110)-1)</f>
        <v/>
      </c>
      <c r="H3110" s="1" t="str">
        <f>IF(Table1[[#This Row],[Column1]]="","",VLOOKUP(A3110,COPOMs!B:H,7)+prêmio_de_risco)</f>
        <v/>
      </c>
      <c r="I3110" s="3" t="str">
        <f>IF(Table1[[#This Row],[Tesouro Selic: Cenário 2]]="","",(H3110+1)^(1/252))</f>
        <v/>
      </c>
      <c r="J3110" s="2" t="str">
        <f>IF(Table1[[#This Row],[Column6]]="","",(1+J3109)*(I3110)-1)</f>
        <v/>
      </c>
      <c r="K3110" s="1" t="str">
        <f>IF(Table1[[#This Row],[Column1]]="","",VLOOKUP(A3110,COPOMs!B:K,10)+prêmio_de_risco)</f>
        <v/>
      </c>
      <c r="L3110" s="3" t="str">
        <f>IF(Table1[[#This Row],[Tesouro Selic: Cenário 3]]="","",(K3110+1)^(1/252))</f>
        <v/>
      </c>
      <c r="M3110" s="2" t="str">
        <f>IF(Table1[[#This Row],[Column8]]="","",(1+M3109)*(L3110)-1)</f>
        <v/>
      </c>
    </row>
    <row r="3111" spans="1:13" x14ac:dyDescent="0.25">
      <c r="A3111" s="15" t="str">
        <f t="shared" si="96"/>
        <v/>
      </c>
      <c r="B3111" s="25" t="str">
        <f t="shared" si="97"/>
        <v/>
      </c>
      <c r="C3111" s="3" t="str">
        <f>IF(Table1[[#This Row],[Tesouro Prefixado]]="","",(B3111+1)^(1/252))</f>
        <v/>
      </c>
      <c r="D3111" s="2" t="str">
        <f>IF(Table1[[#This Row],[Column2]]="","",(1+D3110)*(C3111)-1)</f>
        <v/>
      </c>
      <c r="E3111" s="1" t="str">
        <f>IF(Table1[[#This Row],[Column1]]="","",VLOOKUP(A3111,COPOMs!B:E,4)+prêmio_de_risco)</f>
        <v/>
      </c>
      <c r="F3111" s="3" t="str">
        <f>IF(Table1[[#This Row],[Tesouro Selic: Cenário 1]]="","",(E3111+1)^(1/252))</f>
        <v/>
      </c>
      <c r="G3111" s="2" t="str">
        <f>IF(Table1[[#This Row],[Column4]]="","",(1+G3110)*(F3111)-1)</f>
        <v/>
      </c>
      <c r="H3111" s="1" t="str">
        <f>IF(Table1[[#This Row],[Column1]]="","",VLOOKUP(A3111,COPOMs!B:H,7)+prêmio_de_risco)</f>
        <v/>
      </c>
      <c r="I3111" s="3" t="str">
        <f>IF(Table1[[#This Row],[Tesouro Selic: Cenário 2]]="","",(H3111+1)^(1/252))</f>
        <v/>
      </c>
      <c r="J3111" s="2" t="str">
        <f>IF(Table1[[#This Row],[Column6]]="","",(1+J3110)*(I3111)-1)</f>
        <v/>
      </c>
      <c r="K3111" s="1" t="str">
        <f>IF(Table1[[#This Row],[Column1]]="","",VLOOKUP(A3111,COPOMs!B:K,10)+prêmio_de_risco)</f>
        <v/>
      </c>
      <c r="L3111" s="3" t="str">
        <f>IF(Table1[[#This Row],[Tesouro Selic: Cenário 3]]="","",(K3111+1)^(1/252))</f>
        <v/>
      </c>
      <c r="M3111" s="2" t="str">
        <f>IF(Table1[[#This Row],[Column8]]="","",(1+M3110)*(L3111)-1)</f>
        <v/>
      </c>
    </row>
    <row r="3112" spans="1:13" x14ac:dyDescent="0.25">
      <c r="A3112" s="15" t="str">
        <f t="shared" si="96"/>
        <v/>
      </c>
      <c r="B3112" s="25" t="str">
        <f t="shared" si="97"/>
        <v/>
      </c>
      <c r="C3112" s="3" t="str">
        <f>IF(Table1[[#This Row],[Tesouro Prefixado]]="","",(B3112+1)^(1/252))</f>
        <v/>
      </c>
      <c r="D3112" s="2" t="str">
        <f>IF(Table1[[#This Row],[Column2]]="","",(1+D3111)*(C3112)-1)</f>
        <v/>
      </c>
      <c r="E3112" s="1" t="str">
        <f>IF(Table1[[#This Row],[Column1]]="","",VLOOKUP(A3112,COPOMs!B:E,4)+prêmio_de_risco)</f>
        <v/>
      </c>
      <c r="F3112" s="3" t="str">
        <f>IF(Table1[[#This Row],[Tesouro Selic: Cenário 1]]="","",(E3112+1)^(1/252))</f>
        <v/>
      </c>
      <c r="G3112" s="2" t="str">
        <f>IF(Table1[[#This Row],[Column4]]="","",(1+G3111)*(F3112)-1)</f>
        <v/>
      </c>
      <c r="H3112" s="1" t="str">
        <f>IF(Table1[[#This Row],[Column1]]="","",VLOOKUP(A3112,COPOMs!B:H,7)+prêmio_de_risco)</f>
        <v/>
      </c>
      <c r="I3112" s="3" t="str">
        <f>IF(Table1[[#This Row],[Tesouro Selic: Cenário 2]]="","",(H3112+1)^(1/252))</f>
        <v/>
      </c>
      <c r="J3112" s="2" t="str">
        <f>IF(Table1[[#This Row],[Column6]]="","",(1+J3111)*(I3112)-1)</f>
        <v/>
      </c>
      <c r="K3112" s="1" t="str">
        <f>IF(Table1[[#This Row],[Column1]]="","",VLOOKUP(A3112,COPOMs!B:K,10)+prêmio_de_risco)</f>
        <v/>
      </c>
      <c r="L3112" s="3" t="str">
        <f>IF(Table1[[#This Row],[Tesouro Selic: Cenário 3]]="","",(K3112+1)^(1/252))</f>
        <v/>
      </c>
      <c r="M3112" s="2" t="str">
        <f>IF(Table1[[#This Row],[Column8]]="","",(1+M3111)*(L3112)-1)</f>
        <v/>
      </c>
    </row>
    <row r="3113" spans="1:13" x14ac:dyDescent="0.25">
      <c r="A3113" s="15" t="str">
        <f t="shared" si="96"/>
        <v/>
      </c>
      <c r="B3113" s="25" t="str">
        <f t="shared" si="97"/>
        <v/>
      </c>
      <c r="C3113" s="3" t="str">
        <f>IF(Table1[[#This Row],[Tesouro Prefixado]]="","",(B3113+1)^(1/252))</f>
        <v/>
      </c>
      <c r="D3113" s="2" t="str">
        <f>IF(Table1[[#This Row],[Column2]]="","",(1+D3112)*(C3113)-1)</f>
        <v/>
      </c>
      <c r="E3113" s="1" t="str">
        <f>IF(Table1[[#This Row],[Column1]]="","",VLOOKUP(A3113,COPOMs!B:E,4)+prêmio_de_risco)</f>
        <v/>
      </c>
      <c r="F3113" s="3" t="str">
        <f>IF(Table1[[#This Row],[Tesouro Selic: Cenário 1]]="","",(E3113+1)^(1/252))</f>
        <v/>
      </c>
      <c r="G3113" s="2" t="str">
        <f>IF(Table1[[#This Row],[Column4]]="","",(1+G3112)*(F3113)-1)</f>
        <v/>
      </c>
      <c r="H3113" s="1" t="str">
        <f>IF(Table1[[#This Row],[Column1]]="","",VLOOKUP(A3113,COPOMs!B:H,7)+prêmio_de_risco)</f>
        <v/>
      </c>
      <c r="I3113" s="3" t="str">
        <f>IF(Table1[[#This Row],[Tesouro Selic: Cenário 2]]="","",(H3113+1)^(1/252))</f>
        <v/>
      </c>
      <c r="J3113" s="2" t="str">
        <f>IF(Table1[[#This Row],[Column6]]="","",(1+J3112)*(I3113)-1)</f>
        <v/>
      </c>
      <c r="K3113" s="1" t="str">
        <f>IF(Table1[[#This Row],[Column1]]="","",VLOOKUP(A3113,COPOMs!B:K,10)+prêmio_de_risco)</f>
        <v/>
      </c>
      <c r="L3113" s="3" t="str">
        <f>IF(Table1[[#This Row],[Tesouro Selic: Cenário 3]]="","",(K3113+1)^(1/252))</f>
        <v/>
      </c>
      <c r="M3113" s="2" t="str">
        <f>IF(Table1[[#This Row],[Column8]]="","",(1+M3112)*(L3113)-1)</f>
        <v/>
      </c>
    </row>
    <row r="3114" spans="1:13" x14ac:dyDescent="0.25">
      <c r="A3114" s="15" t="str">
        <f t="shared" si="96"/>
        <v/>
      </c>
      <c r="B3114" s="25" t="str">
        <f t="shared" si="97"/>
        <v/>
      </c>
      <c r="C3114" s="3" t="str">
        <f>IF(Table1[[#This Row],[Tesouro Prefixado]]="","",(B3114+1)^(1/252))</f>
        <v/>
      </c>
      <c r="D3114" s="2" t="str">
        <f>IF(Table1[[#This Row],[Column2]]="","",(1+D3113)*(C3114)-1)</f>
        <v/>
      </c>
      <c r="E3114" s="1" t="str">
        <f>IF(Table1[[#This Row],[Column1]]="","",VLOOKUP(A3114,COPOMs!B:E,4)+prêmio_de_risco)</f>
        <v/>
      </c>
      <c r="F3114" s="3" t="str">
        <f>IF(Table1[[#This Row],[Tesouro Selic: Cenário 1]]="","",(E3114+1)^(1/252))</f>
        <v/>
      </c>
      <c r="G3114" s="2" t="str">
        <f>IF(Table1[[#This Row],[Column4]]="","",(1+G3113)*(F3114)-1)</f>
        <v/>
      </c>
      <c r="H3114" s="1" t="str">
        <f>IF(Table1[[#This Row],[Column1]]="","",VLOOKUP(A3114,COPOMs!B:H,7)+prêmio_de_risco)</f>
        <v/>
      </c>
      <c r="I3114" s="3" t="str">
        <f>IF(Table1[[#This Row],[Tesouro Selic: Cenário 2]]="","",(H3114+1)^(1/252))</f>
        <v/>
      </c>
      <c r="J3114" s="2" t="str">
        <f>IF(Table1[[#This Row],[Column6]]="","",(1+J3113)*(I3114)-1)</f>
        <v/>
      </c>
      <c r="K3114" s="1" t="str">
        <f>IF(Table1[[#This Row],[Column1]]="","",VLOOKUP(A3114,COPOMs!B:K,10)+prêmio_de_risco)</f>
        <v/>
      </c>
      <c r="L3114" s="3" t="str">
        <f>IF(Table1[[#This Row],[Tesouro Selic: Cenário 3]]="","",(K3114+1)^(1/252))</f>
        <v/>
      </c>
      <c r="M3114" s="2" t="str">
        <f>IF(Table1[[#This Row],[Column8]]="","",(1+M3113)*(L3114)-1)</f>
        <v/>
      </c>
    </row>
    <row r="3115" spans="1:13" x14ac:dyDescent="0.25">
      <c r="A3115" s="15" t="str">
        <f t="shared" si="96"/>
        <v/>
      </c>
      <c r="B3115" s="25" t="str">
        <f t="shared" si="97"/>
        <v/>
      </c>
      <c r="C3115" s="3" t="str">
        <f>IF(Table1[[#This Row],[Tesouro Prefixado]]="","",(B3115+1)^(1/252))</f>
        <v/>
      </c>
      <c r="D3115" s="2" t="str">
        <f>IF(Table1[[#This Row],[Column2]]="","",(1+D3114)*(C3115)-1)</f>
        <v/>
      </c>
      <c r="E3115" s="1" t="str">
        <f>IF(Table1[[#This Row],[Column1]]="","",VLOOKUP(A3115,COPOMs!B:E,4)+prêmio_de_risco)</f>
        <v/>
      </c>
      <c r="F3115" s="3" t="str">
        <f>IF(Table1[[#This Row],[Tesouro Selic: Cenário 1]]="","",(E3115+1)^(1/252))</f>
        <v/>
      </c>
      <c r="G3115" s="2" t="str">
        <f>IF(Table1[[#This Row],[Column4]]="","",(1+G3114)*(F3115)-1)</f>
        <v/>
      </c>
      <c r="H3115" s="1" t="str">
        <f>IF(Table1[[#This Row],[Column1]]="","",VLOOKUP(A3115,COPOMs!B:H,7)+prêmio_de_risco)</f>
        <v/>
      </c>
      <c r="I3115" s="3" t="str">
        <f>IF(Table1[[#This Row],[Tesouro Selic: Cenário 2]]="","",(H3115+1)^(1/252))</f>
        <v/>
      </c>
      <c r="J3115" s="2" t="str">
        <f>IF(Table1[[#This Row],[Column6]]="","",(1+J3114)*(I3115)-1)</f>
        <v/>
      </c>
      <c r="K3115" s="1" t="str">
        <f>IF(Table1[[#This Row],[Column1]]="","",VLOOKUP(A3115,COPOMs!B:K,10)+prêmio_de_risco)</f>
        <v/>
      </c>
      <c r="L3115" s="3" t="str">
        <f>IF(Table1[[#This Row],[Tesouro Selic: Cenário 3]]="","",(K3115+1)^(1/252))</f>
        <v/>
      </c>
      <c r="M3115" s="2" t="str">
        <f>IF(Table1[[#This Row],[Column8]]="","",(1+M3114)*(L3115)-1)</f>
        <v/>
      </c>
    </row>
    <row r="3116" spans="1:13" x14ac:dyDescent="0.25">
      <c r="A3116" s="15" t="str">
        <f t="shared" si="96"/>
        <v/>
      </c>
      <c r="B3116" s="25" t="str">
        <f t="shared" si="97"/>
        <v/>
      </c>
      <c r="C3116" s="3" t="str">
        <f>IF(Table1[[#This Row],[Tesouro Prefixado]]="","",(B3116+1)^(1/252))</f>
        <v/>
      </c>
      <c r="D3116" s="2" t="str">
        <f>IF(Table1[[#This Row],[Column2]]="","",(1+D3115)*(C3116)-1)</f>
        <v/>
      </c>
      <c r="E3116" s="1" t="str">
        <f>IF(Table1[[#This Row],[Column1]]="","",VLOOKUP(A3116,COPOMs!B:E,4)+prêmio_de_risco)</f>
        <v/>
      </c>
      <c r="F3116" s="3" t="str">
        <f>IF(Table1[[#This Row],[Tesouro Selic: Cenário 1]]="","",(E3116+1)^(1/252))</f>
        <v/>
      </c>
      <c r="G3116" s="2" t="str">
        <f>IF(Table1[[#This Row],[Column4]]="","",(1+G3115)*(F3116)-1)</f>
        <v/>
      </c>
      <c r="H3116" s="1" t="str">
        <f>IF(Table1[[#This Row],[Column1]]="","",VLOOKUP(A3116,COPOMs!B:H,7)+prêmio_de_risco)</f>
        <v/>
      </c>
      <c r="I3116" s="3" t="str">
        <f>IF(Table1[[#This Row],[Tesouro Selic: Cenário 2]]="","",(H3116+1)^(1/252))</f>
        <v/>
      </c>
      <c r="J3116" s="2" t="str">
        <f>IF(Table1[[#This Row],[Column6]]="","",(1+J3115)*(I3116)-1)</f>
        <v/>
      </c>
      <c r="K3116" s="1" t="str">
        <f>IF(Table1[[#This Row],[Column1]]="","",VLOOKUP(A3116,COPOMs!B:K,10)+prêmio_de_risco)</f>
        <v/>
      </c>
      <c r="L3116" s="3" t="str">
        <f>IF(Table1[[#This Row],[Tesouro Selic: Cenário 3]]="","",(K3116+1)^(1/252))</f>
        <v/>
      </c>
      <c r="M3116" s="2" t="str">
        <f>IF(Table1[[#This Row],[Column8]]="","",(1+M3115)*(L3116)-1)</f>
        <v/>
      </c>
    </row>
    <row r="3117" spans="1:13" x14ac:dyDescent="0.25">
      <c r="A3117" s="15" t="str">
        <f t="shared" si="96"/>
        <v/>
      </c>
      <c r="B3117" s="25" t="str">
        <f t="shared" si="97"/>
        <v/>
      </c>
      <c r="C3117" s="3" t="str">
        <f>IF(Table1[[#This Row],[Tesouro Prefixado]]="","",(B3117+1)^(1/252))</f>
        <v/>
      </c>
      <c r="D3117" s="2" t="str">
        <f>IF(Table1[[#This Row],[Column2]]="","",(1+D3116)*(C3117)-1)</f>
        <v/>
      </c>
      <c r="E3117" s="1" t="str">
        <f>IF(Table1[[#This Row],[Column1]]="","",VLOOKUP(A3117,COPOMs!B:E,4)+prêmio_de_risco)</f>
        <v/>
      </c>
      <c r="F3117" s="3" t="str">
        <f>IF(Table1[[#This Row],[Tesouro Selic: Cenário 1]]="","",(E3117+1)^(1/252))</f>
        <v/>
      </c>
      <c r="G3117" s="2" t="str">
        <f>IF(Table1[[#This Row],[Column4]]="","",(1+G3116)*(F3117)-1)</f>
        <v/>
      </c>
      <c r="H3117" s="1" t="str">
        <f>IF(Table1[[#This Row],[Column1]]="","",VLOOKUP(A3117,COPOMs!B:H,7)+prêmio_de_risco)</f>
        <v/>
      </c>
      <c r="I3117" s="3" t="str">
        <f>IF(Table1[[#This Row],[Tesouro Selic: Cenário 2]]="","",(H3117+1)^(1/252))</f>
        <v/>
      </c>
      <c r="J3117" s="2" t="str">
        <f>IF(Table1[[#This Row],[Column6]]="","",(1+J3116)*(I3117)-1)</f>
        <v/>
      </c>
      <c r="K3117" s="1" t="str">
        <f>IF(Table1[[#This Row],[Column1]]="","",VLOOKUP(A3117,COPOMs!B:K,10)+prêmio_de_risco)</f>
        <v/>
      </c>
      <c r="L3117" s="3" t="str">
        <f>IF(Table1[[#This Row],[Tesouro Selic: Cenário 3]]="","",(K3117+1)^(1/252))</f>
        <v/>
      </c>
      <c r="M3117" s="2" t="str">
        <f>IF(Table1[[#This Row],[Column8]]="","",(1+M3116)*(L3117)-1)</f>
        <v/>
      </c>
    </row>
    <row r="3118" spans="1:13" x14ac:dyDescent="0.25">
      <c r="A3118" s="15" t="str">
        <f t="shared" si="96"/>
        <v/>
      </c>
      <c r="B3118" s="25" t="str">
        <f t="shared" si="97"/>
        <v/>
      </c>
      <c r="C3118" s="3" t="str">
        <f>IF(Table1[[#This Row],[Tesouro Prefixado]]="","",(B3118+1)^(1/252))</f>
        <v/>
      </c>
      <c r="D3118" s="2" t="str">
        <f>IF(Table1[[#This Row],[Column2]]="","",(1+D3117)*(C3118)-1)</f>
        <v/>
      </c>
      <c r="E3118" s="1" t="str">
        <f>IF(Table1[[#This Row],[Column1]]="","",VLOOKUP(A3118,COPOMs!B:E,4)+prêmio_de_risco)</f>
        <v/>
      </c>
      <c r="F3118" s="3" t="str">
        <f>IF(Table1[[#This Row],[Tesouro Selic: Cenário 1]]="","",(E3118+1)^(1/252))</f>
        <v/>
      </c>
      <c r="G3118" s="2" t="str">
        <f>IF(Table1[[#This Row],[Column4]]="","",(1+G3117)*(F3118)-1)</f>
        <v/>
      </c>
      <c r="H3118" s="1" t="str">
        <f>IF(Table1[[#This Row],[Column1]]="","",VLOOKUP(A3118,COPOMs!B:H,7)+prêmio_de_risco)</f>
        <v/>
      </c>
      <c r="I3118" s="3" t="str">
        <f>IF(Table1[[#This Row],[Tesouro Selic: Cenário 2]]="","",(H3118+1)^(1/252))</f>
        <v/>
      </c>
      <c r="J3118" s="2" t="str">
        <f>IF(Table1[[#This Row],[Column6]]="","",(1+J3117)*(I3118)-1)</f>
        <v/>
      </c>
      <c r="K3118" s="1" t="str">
        <f>IF(Table1[[#This Row],[Column1]]="","",VLOOKUP(A3118,COPOMs!B:K,10)+prêmio_de_risco)</f>
        <v/>
      </c>
      <c r="L3118" s="3" t="str">
        <f>IF(Table1[[#This Row],[Tesouro Selic: Cenário 3]]="","",(K3118+1)^(1/252))</f>
        <v/>
      </c>
      <c r="M3118" s="2" t="str">
        <f>IF(Table1[[#This Row],[Column8]]="","",(1+M3117)*(L3118)-1)</f>
        <v/>
      </c>
    </row>
    <row r="3119" spans="1:13" x14ac:dyDescent="0.25">
      <c r="A3119" s="15" t="str">
        <f t="shared" si="96"/>
        <v/>
      </c>
      <c r="B3119" s="25" t="str">
        <f t="shared" si="97"/>
        <v/>
      </c>
      <c r="C3119" s="3" t="str">
        <f>IF(Table1[[#This Row],[Tesouro Prefixado]]="","",(B3119+1)^(1/252))</f>
        <v/>
      </c>
      <c r="D3119" s="2" t="str">
        <f>IF(Table1[[#This Row],[Column2]]="","",(1+D3118)*(C3119)-1)</f>
        <v/>
      </c>
      <c r="E3119" s="1" t="str">
        <f>IF(Table1[[#This Row],[Column1]]="","",VLOOKUP(A3119,COPOMs!B:E,4)+prêmio_de_risco)</f>
        <v/>
      </c>
      <c r="F3119" s="3" t="str">
        <f>IF(Table1[[#This Row],[Tesouro Selic: Cenário 1]]="","",(E3119+1)^(1/252))</f>
        <v/>
      </c>
      <c r="G3119" s="2" t="str">
        <f>IF(Table1[[#This Row],[Column4]]="","",(1+G3118)*(F3119)-1)</f>
        <v/>
      </c>
      <c r="H3119" s="1" t="str">
        <f>IF(Table1[[#This Row],[Column1]]="","",VLOOKUP(A3119,COPOMs!B:H,7)+prêmio_de_risco)</f>
        <v/>
      </c>
      <c r="I3119" s="3" t="str">
        <f>IF(Table1[[#This Row],[Tesouro Selic: Cenário 2]]="","",(H3119+1)^(1/252))</f>
        <v/>
      </c>
      <c r="J3119" s="2" t="str">
        <f>IF(Table1[[#This Row],[Column6]]="","",(1+J3118)*(I3119)-1)</f>
        <v/>
      </c>
      <c r="K3119" s="1" t="str">
        <f>IF(Table1[[#This Row],[Column1]]="","",VLOOKUP(A3119,COPOMs!B:K,10)+prêmio_de_risco)</f>
        <v/>
      </c>
      <c r="L3119" s="3" t="str">
        <f>IF(Table1[[#This Row],[Tesouro Selic: Cenário 3]]="","",(K3119+1)^(1/252))</f>
        <v/>
      </c>
      <c r="M3119" s="2" t="str">
        <f>IF(Table1[[#This Row],[Column8]]="","",(1+M3118)*(L3119)-1)</f>
        <v/>
      </c>
    </row>
    <row r="3120" spans="1:13" x14ac:dyDescent="0.25">
      <c r="A3120" s="15" t="str">
        <f t="shared" si="96"/>
        <v/>
      </c>
      <c r="B3120" s="25" t="str">
        <f t="shared" si="97"/>
        <v/>
      </c>
      <c r="C3120" s="3" t="str">
        <f>IF(Table1[[#This Row],[Tesouro Prefixado]]="","",(B3120+1)^(1/252))</f>
        <v/>
      </c>
      <c r="D3120" s="2" t="str">
        <f>IF(Table1[[#This Row],[Column2]]="","",(1+D3119)*(C3120)-1)</f>
        <v/>
      </c>
      <c r="E3120" s="1" t="str">
        <f>IF(Table1[[#This Row],[Column1]]="","",VLOOKUP(A3120,COPOMs!B:E,4)+prêmio_de_risco)</f>
        <v/>
      </c>
      <c r="F3120" s="3" t="str">
        <f>IF(Table1[[#This Row],[Tesouro Selic: Cenário 1]]="","",(E3120+1)^(1/252))</f>
        <v/>
      </c>
      <c r="G3120" s="2" t="str">
        <f>IF(Table1[[#This Row],[Column4]]="","",(1+G3119)*(F3120)-1)</f>
        <v/>
      </c>
      <c r="H3120" s="1" t="str">
        <f>IF(Table1[[#This Row],[Column1]]="","",VLOOKUP(A3120,COPOMs!B:H,7)+prêmio_de_risco)</f>
        <v/>
      </c>
      <c r="I3120" s="3" t="str">
        <f>IF(Table1[[#This Row],[Tesouro Selic: Cenário 2]]="","",(H3120+1)^(1/252))</f>
        <v/>
      </c>
      <c r="J3120" s="2" t="str">
        <f>IF(Table1[[#This Row],[Column6]]="","",(1+J3119)*(I3120)-1)</f>
        <v/>
      </c>
      <c r="K3120" s="1" t="str">
        <f>IF(Table1[[#This Row],[Column1]]="","",VLOOKUP(A3120,COPOMs!B:K,10)+prêmio_de_risco)</f>
        <v/>
      </c>
      <c r="L3120" s="3" t="str">
        <f>IF(Table1[[#This Row],[Tesouro Selic: Cenário 3]]="","",(K3120+1)^(1/252))</f>
        <v/>
      </c>
      <c r="M3120" s="2" t="str">
        <f>IF(Table1[[#This Row],[Column8]]="","",(1+M3119)*(L3120)-1)</f>
        <v/>
      </c>
    </row>
    <row r="3121" spans="1:13" x14ac:dyDescent="0.25">
      <c r="A3121" s="15" t="str">
        <f t="shared" si="96"/>
        <v/>
      </c>
      <c r="B3121" s="25" t="str">
        <f t="shared" si="97"/>
        <v/>
      </c>
      <c r="C3121" s="3" t="str">
        <f>IF(Table1[[#This Row],[Tesouro Prefixado]]="","",(B3121+1)^(1/252))</f>
        <v/>
      </c>
      <c r="D3121" s="2" t="str">
        <f>IF(Table1[[#This Row],[Column2]]="","",(1+D3120)*(C3121)-1)</f>
        <v/>
      </c>
      <c r="E3121" s="1" t="str">
        <f>IF(Table1[[#This Row],[Column1]]="","",VLOOKUP(A3121,COPOMs!B:E,4)+prêmio_de_risco)</f>
        <v/>
      </c>
      <c r="F3121" s="3" t="str">
        <f>IF(Table1[[#This Row],[Tesouro Selic: Cenário 1]]="","",(E3121+1)^(1/252))</f>
        <v/>
      </c>
      <c r="G3121" s="2" t="str">
        <f>IF(Table1[[#This Row],[Column4]]="","",(1+G3120)*(F3121)-1)</f>
        <v/>
      </c>
      <c r="H3121" s="1" t="str">
        <f>IF(Table1[[#This Row],[Column1]]="","",VLOOKUP(A3121,COPOMs!B:H,7)+prêmio_de_risco)</f>
        <v/>
      </c>
      <c r="I3121" s="3" t="str">
        <f>IF(Table1[[#This Row],[Tesouro Selic: Cenário 2]]="","",(H3121+1)^(1/252))</f>
        <v/>
      </c>
      <c r="J3121" s="2" t="str">
        <f>IF(Table1[[#This Row],[Column6]]="","",(1+J3120)*(I3121)-1)</f>
        <v/>
      </c>
      <c r="K3121" s="1" t="str">
        <f>IF(Table1[[#This Row],[Column1]]="","",VLOOKUP(A3121,COPOMs!B:K,10)+prêmio_de_risco)</f>
        <v/>
      </c>
      <c r="L3121" s="3" t="str">
        <f>IF(Table1[[#This Row],[Tesouro Selic: Cenário 3]]="","",(K3121+1)^(1/252))</f>
        <v/>
      </c>
      <c r="M3121" s="2" t="str">
        <f>IF(Table1[[#This Row],[Column8]]="","",(1+M3120)*(L3121)-1)</f>
        <v/>
      </c>
    </row>
    <row r="3122" spans="1:13" x14ac:dyDescent="0.25">
      <c r="A3122" s="15" t="str">
        <f t="shared" si="96"/>
        <v/>
      </c>
      <c r="B3122" s="25" t="str">
        <f t="shared" si="97"/>
        <v/>
      </c>
      <c r="C3122" s="3" t="str">
        <f>IF(Table1[[#This Row],[Tesouro Prefixado]]="","",(B3122+1)^(1/252))</f>
        <v/>
      </c>
      <c r="D3122" s="2" t="str">
        <f>IF(Table1[[#This Row],[Column2]]="","",(1+D3121)*(C3122)-1)</f>
        <v/>
      </c>
      <c r="E3122" s="1" t="str">
        <f>IF(Table1[[#This Row],[Column1]]="","",VLOOKUP(A3122,COPOMs!B:E,4)+prêmio_de_risco)</f>
        <v/>
      </c>
      <c r="F3122" s="3" t="str">
        <f>IF(Table1[[#This Row],[Tesouro Selic: Cenário 1]]="","",(E3122+1)^(1/252))</f>
        <v/>
      </c>
      <c r="G3122" s="2" t="str">
        <f>IF(Table1[[#This Row],[Column4]]="","",(1+G3121)*(F3122)-1)</f>
        <v/>
      </c>
      <c r="H3122" s="1" t="str">
        <f>IF(Table1[[#This Row],[Column1]]="","",VLOOKUP(A3122,COPOMs!B:H,7)+prêmio_de_risco)</f>
        <v/>
      </c>
      <c r="I3122" s="3" t="str">
        <f>IF(Table1[[#This Row],[Tesouro Selic: Cenário 2]]="","",(H3122+1)^(1/252))</f>
        <v/>
      </c>
      <c r="J3122" s="2" t="str">
        <f>IF(Table1[[#This Row],[Column6]]="","",(1+J3121)*(I3122)-1)</f>
        <v/>
      </c>
      <c r="K3122" s="1" t="str">
        <f>IF(Table1[[#This Row],[Column1]]="","",VLOOKUP(A3122,COPOMs!B:K,10)+prêmio_de_risco)</f>
        <v/>
      </c>
      <c r="L3122" s="3" t="str">
        <f>IF(Table1[[#This Row],[Tesouro Selic: Cenário 3]]="","",(K3122+1)^(1/252))</f>
        <v/>
      </c>
      <c r="M3122" s="2" t="str">
        <f>IF(Table1[[#This Row],[Column8]]="","",(1+M3121)*(L3122)-1)</f>
        <v/>
      </c>
    </row>
    <row r="3123" spans="1:13" x14ac:dyDescent="0.25">
      <c r="A3123" s="15" t="str">
        <f t="shared" si="96"/>
        <v/>
      </c>
      <c r="B3123" s="25" t="str">
        <f t="shared" si="97"/>
        <v/>
      </c>
      <c r="C3123" s="3" t="str">
        <f>IF(Table1[[#This Row],[Tesouro Prefixado]]="","",(B3123+1)^(1/252))</f>
        <v/>
      </c>
      <c r="D3123" s="2" t="str">
        <f>IF(Table1[[#This Row],[Column2]]="","",(1+D3122)*(C3123)-1)</f>
        <v/>
      </c>
      <c r="E3123" s="1" t="str">
        <f>IF(Table1[[#This Row],[Column1]]="","",VLOOKUP(A3123,COPOMs!B:E,4)+prêmio_de_risco)</f>
        <v/>
      </c>
      <c r="F3123" s="3" t="str">
        <f>IF(Table1[[#This Row],[Tesouro Selic: Cenário 1]]="","",(E3123+1)^(1/252))</f>
        <v/>
      </c>
      <c r="G3123" s="2" t="str">
        <f>IF(Table1[[#This Row],[Column4]]="","",(1+G3122)*(F3123)-1)</f>
        <v/>
      </c>
      <c r="H3123" s="1" t="str">
        <f>IF(Table1[[#This Row],[Column1]]="","",VLOOKUP(A3123,COPOMs!B:H,7)+prêmio_de_risco)</f>
        <v/>
      </c>
      <c r="I3123" s="3" t="str">
        <f>IF(Table1[[#This Row],[Tesouro Selic: Cenário 2]]="","",(H3123+1)^(1/252))</f>
        <v/>
      </c>
      <c r="J3123" s="2" t="str">
        <f>IF(Table1[[#This Row],[Column6]]="","",(1+J3122)*(I3123)-1)</f>
        <v/>
      </c>
      <c r="K3123" s="1" t="str">
        <f>IF(Table1[[#This Row],[Column1]]="","",VLOOKUP(A3123,COPOMs!B:K,10)+prêmio_de_risco)</f>
        <v/>
      </c>
      <c r="L3123" s="3" t="str">
        <f>IF(Table1[[#This Row],[Tesouro Selic: Cenário 3]]="","",(K3123+1)^(1/252))</f>
        <v/>
      </c>
      <c r="M3123" s="2" t="str">
        <f>IF(Table1[[#This Row],[Column8]]="","",(1+M3122)*(L3123)-1)</f>
        <v/>
      </c>
    </row>
    <row r="3124" spans="1:13" x14ac:dyDescent="0.25">
      <c r="A3124" s="15" t="str">
        <f t="shared" si="96"/>
        <v/>
      </c>
      <c r="B3124" s="25" t="str">
        <f t="shared" si="97"/>
        <v/>
      </c>
      <c r="C3124" s="3" t="str">
        <f>IF(Table1[[#This Row],[Tesouro Prefixado]]="","",(B3124+1)^(1/252))</f>
        <v/>
      </c>
      <c r="D3124" s="2" t="str">
        <f>IF(Table1[[#This Row],[Column2]]="","",(1+D3123)*(C3124)-1)</f>
        <v/>
      </c>
      <c r="E3124" s="1" t="str">
        <f>IF(Table1[[#This Row],[Column1]]="","",VLOOKUP(A3124,COPOMs!B:E,4)+prêmio_de_risco)</f>
        <v/>
      </c>
      <c r="F3124" s="3" t="str">
        <f>IF(Table1[[#This Row],[Tesouro Selic: Cenário 1]]="","",(E3124+1)^(1/252))</f>
        <v/>
      </c>
      <c r="G3124" s="2" t="str">
        <f>IF(Table1[[#This Row],[Column4]]="","",(1+G3123)*(F3124)-1)</f>
        <v/>
      </c>
      <c r="H3124" s="1" t="str">
        <f>IF(Table1[[#This Row],[Column1]]="","",VLOOKUP(A3124,COPOMs!B:H,7)+prêmio_de_risco)</f>
        <v/>
      </c>
      <c r="I3124" s="3" t="str">
        <f>IF(Table1[[#This Row],[Tesouro Selic: Cenário 2]]="","",(H3124+1)^(1/252))</f>
        <v/>
      </c>
      <c r="J3124" s="2" t="str">
        <f>IF(Table1[[#This Row],[Column6]]="","",(1+J3123)*(I3124)-1)</f>
        <v/>
      </c>
      <c r="K3124" s="1" t="str">
        <f>IF(Table1[[#This Row],[Column1]]="","",VLOOKUP(A3124,COPOMs!B:K,10)+prêmio_de_risco)</f>
        <v/>
      </c>
      <c r="L3124" s="3" t="str">
        <f>IF(Table1[[#This Row],[Tesouro Selic: Cenário 3]]="","",(K3124+1)^(1/252))</f>
        <v/>
      </c>
      <c r="M3124" s="2" t="str">
        <f>IF(Table1[[#This Row],[Column8]]="","",(1+M3123)*(L3124)-1)</f>
        <v/>
      </c>
    </row>
    <row r="3125" spans="1:13" x14ac:dyDescent="0.25">
      <c r="A3125" s="15" t="str">
        <f t="shared" si="96"/>
        <v/>
      </c>
      <c r="B3125" s="25" t="str">
        <f t="shared" si="97"/>
        <v/>
      </c>
      <c r="C3125" s="3" t="str">
        <f>IF(Table1[[#This Row],[Tesouro Prefixado]]="","",(B3125+1)^(1/252))</f>
        <v/>
      </c>
      <c r="D3125" s="2" t="str">
        <f>IF(Table1[[#This Row],[Column2]]="","",(1+D3124)*(C3125)-1)</f>
        <v/>
      </c>
      <c r="E3125" s="1" t="str">
        <f>IF(Table1[[#This Row],[Column1]]="","",VLOOKUP(A3125,COPOMs!B:E,4)+prêmio_de_risco)</f>
        <v/>
      </c>
      <c r="F3125" s="3" t="str">
        <f>IF(Table1[[#This Row],[Tesouro Selic: Cenário 1]]="","",(E3125+1)^(1/252))</f>
        <v/>
      </c>
      <c r="G3125" s="2" t="str">
        <f>IF(Table1[[#This Row],[Column4]]="","",(1+G3124)*(F3125)-1)</f>
        <v/>
      </c>
      <c r="H3125" s="1" t="str">
        <f>IF(Table1[[#This Row],[Column1]]="","",VLOOKUP(A3125,COPOMs!B:H,7)+prêmio_de_risco)</f>
        <v/>
      </c>
      <c r="I3125" s="3" t="str">
        <f>IF(Table1[[#This Row],[Tesouro Selic: Cenário 2]]="","",(H3125+1)^(1/252))</f>
        <v/>
      </c>
      <c r="J3125" s="2" t="str">
        <f>IF(Table1[[#This Row],[Column6]]="","",(1+J3124)*(I3125)-1)</f>
        <v/>
      </c>
      <c r="K3125" s="1" t="str">
        <f>IF(Table1[[#This Row],[Column1]]="","",VLOOKUP(A3125,COPOMs!B:K,10)+prêmio_de_risco)</f>
        <v/>
      </c>
      <c r="L3125" s="3" t="str">
        <f>IF(Table1[[#This Row],[Tesouro Selic: Cenário 3]]="","",(K3125+1)^(1/252))</f>
        <v/>
      </c>
      <c r="M3125" s="2" t="str">
        <f>IF(Table1[[#This Row],[Column8]]="","",(1+M3124)*(L3125)-1)</f>
        <v/>
      </c>
    </row>
    <row r="3126" spans="1:13" x14ac:dyDescent="0.25">
      <c r="A3126" s="15" t="str">
        <f t="shared" si="96"/>
        <v/>
      </c>
      <c r="B3126" s="25" t="str">
        <f t="shared" si="97"/>
        <v/>
      </c>
      <c r="C3126" s="3" t="str">
        <f>IF(Table1[[#This Row],[Tesouro Prefixado]]="","",(B3126+1)^(1/252))</f>
        <v/>
      </c>
      <c r="D3126" s="2" t="str">
        <f>IF(Table1[[#This Row],[Column2]]="","",(1+D3125)*(C3126)-1)</f>
        <v/>
      </c>
      <c r="E3126" s="1" t="str">
        <f>IF(Table1[[#This Row],[Column1]]="","",VLOOKUP(A3126,COPOMs!B:E,4)+prêmio_de_risco)</f>
        <v/>
      </c>
      <c r="F3126" s="3" t="str">
        <f>IF(Table1[[#This Row],[Tesouro Selic: Cenário 1]]="","",(E3126+1)^(1/252))</f>
        <v/>
      </c>
      <c r="G3126" s="2" t="str">
        <f>IF(Table1[[#This Row],[Column4]]="","",(1+G3125)*(F3126)-1)</f>
        <v/>
      </c>
      <c r="H3126" s="1" t="str">
        <f>IF(Table1[[#This Row],[Column1]]="","",VLOOKUP(A3126,COPOMs!B:H,7)+prêmio_de_risco)</f>
        <v/>
      </c>
      <c r="I3126" s="3" t="str">
        <f>IF(Table1[[#This Row],[Tesouro Selic: Cenário 2]]="","",(H3126+1)^(1/252))</f>
        <v/>
      </c>
      <c r="J3126" s="2" t="str">
        <f>IF(Table1[[#This Row],[Column6]]="","",(1+J3125)*(I3126)-1)</f>
        <v/>
      </c>
      <c r="K3126" s="1" t="str">
        <f>IF(Table1[[#This Row],[Column1]]="","",VLOOKUP(A3126,COPOMs!B:K,10)+prêmio_de_risco)</f>
        <v/>
      </c>
      <c r="L3126" s="3" t="str">
        <f>IF(Table1[[#This Row],[Tesouro Selic: Cenário 3]]="","",(K3126+1)^(1/252))</f>
        <v/>
      </c>
      <c r="M3126" s="2" t="str">
        <f>IF(Table1[[#This Row],[Column8]]="","",(1+M3125)*(L3126)-1)</f>
        <v/>
      </c>
    </row>
    <row r="3127" spans="1:13" x14ac:dyDescent="0.25">
      <c r="A3127" s="15" t="str">
        <f t="shared" si="96"/>
        <v/>
      </c>
      <c r="B3127" s="25" t="str">
        <f t="shared" si="97"/>
        <v/>
      </c>
      <c r="C3127" s="3" t="str">
        <f>IF(Table1[[#This Row],[Tesouro Prefixado]]="","",(B3127+1)^(1/252))</f>
        <v/>
      </c>
      <c r="D3127" s="2" t="str">
        <f>IF(Table1[[#This Row],[Column2]]="","",(1+D3126)*(C3127)-1)</f>
        <v/>
      </c>
      <c r="E3127" s="1" t="str">
        <f>IF(Table1[[#This Row],[Column1]]="","",VLOOKUP(A3127,COPOMs!B:E,4)+prêmio_de_risco)</f>
        <v/>
      </c>
      <c r="F3127" s="3" t="str">
        <f>IF(Table1[[#This Row],[Tesouro Selic: Cenário 1]]="","",(E3127+1)^(1/252))</f>
        <v/>
      </c>
      <c r="G3127" s="2" t="str">
        <f>IF(Table1[[#This Row],[Column4]]="","",(1+G3126)*(F3127)-1)</f>
        <v/>
      </c>
      <c r="H3127" s="1" t="str">
        <f>IF(Table1[[#This Row],[Column1]]="","",VLOOKUP(A3127,COPOMs!B:H,7)+prêmio_de_risco)</f>
        <v/>
      </c>
      <c r="I3127" s="3" t="str">
        <f>IF(Table1[[#This Row],[Tesouro Selic: Cenário 2]]="","",(H3127+1)^(1/252))</f>
        <v/>
      </c>
      <c r="J3127" s="2" t="str">
        <f>IF(Table1[[#This Row],[Column6]]="","",(1+J3126)*(I3127)-1)</f>
        <v/>
      </c>
      <c r="K3127" s="1" t="str">
        <f>IF(Table1[[#This Row],[Column1]]="","",VLOOKUP(A3127,COPOMs!B:K,10)+prêmio_de_risco)</f>
        <v/>
      </c>
      <c r="L3127" s="3" t="str">
        <f>IF(Table1[[#This Row],[Tesouro Selic: Cenário 3]]="","",(K3127+1)^(1/252))</f>
        <v/>
      </c>
      <c r="M3127" s="2" t="str">
        <f>IF(Table1[[#This Row],[Column8]]="","",(1+M3126)*(L3127)-1)</f>
        <v/>
      </c>
    </row>
    <row r="3128" spans="1:13" x14ac:dyDescent="0.25">
      <c r="A3128" s="15" t="str">
        <f t="shared" si="96"/>
        <v/>
      </c>
      <c r="B3128" s="25" t="str">
        <f t="shared" si="97"/>
        <v/>
      </c>
      <c r="C3128" s="3" t="str">
        <f>IF(Table1[[#This Row],[Tesouro Prefixado]]="","",(B3128+1)^(1/252))</f>
        <v/>
      </c>
      <c r="D3128" s="2" t="str">
        <f>IF(Table1[[#This Row],[Column2]]="","",(1+D3127)*(C3128)-1)</f>
        <v/>
      </c>
      <c r="E3128" s="1" t="str">
        <f>IF(Table1[[#This Row],[Column1]]="","",VLOOKUP(A3128,COPOMs!B:E,4)+prêmio_de_risco)</f>
        <v/>
      </c>
      <c r="F3128" s="3" t="str">
        <f>IF(Table1[[#This Row],[Tesouro Selic: Cenário 1]]="","",(E3128+1)^(1/252))</f>
        <v/>
      </c>
      <c r="G3128" s="2" t="str">
        <f>IF(Table1[[#This Row],[Column4]]="","",(1+G3127)*(F3128)-1)</f>
        <v/>
      </c>
      <c r="H3128" s="1" t="str">
        <f>IF(Table1[[#This Row],[Column1]]="","",VLOOKUP(A3128,COPOMs!B:H,7)+prêmio_de_risco)</f>
        <v/>
      </c>
      <c r="I3128" s="3" t="str">
        <f>IF(Table1[[#This Row],[Tesouro Selic: Cenário 2]]="","",(H3128+1)^(1/252))</f>
        <v/>
      </c>
      <c r="J3128" s="2" t="str">
        <f>IF(Table1[[#This Row],[Column6]]="","",(1+J3127)*(I3128)-1)</f>
        <v/>
      </c>
      <c r="K3128" s="1" t="str">
        <f>IF(Table1[[#This Row],[Column1]]="","",VLOOKUP(A3128,COPOMs!B:K,10)+prêmio_de_risco)</f>
        <v/>
      </c>
      <c r="L3128" s="3" t="str">
        <f>IF(Table1[[#This Row],[Tesouro Selic: Cenário 3]]="","",(K3128+1)^(1/252))</f>
        <v/>
      </c>
      <c r="M3128" s="2" t="str">
        <f>IF(Table1[[#This Row],[Column8]]="","",(1+M3127)*(L3128)-1)</f>
        <v/>
      </c>
    </row>
    <row r="3129" spans="1:13" x14ac:dyDescent="0.25">
      <c r="A3129" s="15" t="str">
        <f t="shared" si="96"/>
        <v/>
      </c>
      <c r="B3129" s="25" t="str">
        <f t="shared" si="97"/>
        <v/>
      </c>
      <c r="C3129" s="3" t="str">
        <f>IF(Table1[[#This Row],[Tesouro Prefixado]]="","",(B3129+1)^(1/252))</f>
        <v/>
      </c>
      <c r="D3129" s="2" t="str">
        <f>IF(Table1[[#This Row],[Column2]]="","",(1+D3128)*(C3129)-1)</f>
        <v/>
      </c>
      <c r="E3129" s="1" t="str">
        <f>IF(Table1[[#This Row],[Column1]]="","",VLOOKUP(A3129,COPOMs!B:E,4)+prêmio_de_risco)</f>
        <v/>
      </c>
      <c r="F3129" s="3" t="str">
        <f>IF(Table1[[#This Row],[Tesouro Selic: Cenário 1]]="","",(E3129+1)^(1/252))</f>
        <v/>
      </c>
      <c r="G3129" s="2" t="str">
        <f>IF(Table1[[#This Row],[Column4]]="","",(1+G3128)*(F3129)-1)</f>
        <v/>
      </c>
      <c r="H3129" s="1" t="str">
        <f>IF(Table1[[#This Row],[Column1]]="","",VLOOKUP(A3129,COPOMs!B:H,7)+prêmio_de_risco)</f>
        <v/>
      </c>
      <c r="I3129" s="3" t="str">
        <f>IF(Table1[[#This Row],[Tesouro Selic: Cenário 2]]="","",(H3129+1)^(1/252))</f>
        <v/>
      </c>
      <c r="J3129" s="2" t="str">
        <f>IF(Table1[[#This Row],[Column6]]="","",(1+J3128)*(I3129)-1)</f>
        <v/>
      </c>
      <c r="K3129" s="1" t="str">
        <f>IF(Table1[[#This Row],[Column1]]="","",VLOOKUP(A3129,COPOMs!B:K,10)+prêmio_de_risco)</f>
        <v/>
      </c>
      <c r="L3129" s="3" t="str">
        <f>IF(Table1[[#This Row],[Tesouro Selic: Cenário 3]]="","",(K3129+1)^(1/252))</f>
        <v/>
      </c>
      <c r="M3129" s="2" t="str">
        <f>IF(Table1[[#This Row],[Column8]]="","",(1+M3128)*(L3129)-1)</f>
        <v/>
      </c>
    </row>
    <row r="3130" spans="1:13" x14ac:dyDescent="0.25">
      <c r="A3130" s="15" t="str">
        <f t="shared" si="96"/>
        <v/>
      </c>
      <c r="B3130" s="25" t="str">
        <f t="shared" si="97"/>
        <v/>
      </c>
      <c r="C3130" s="3" t="str">
        <f>IF(Table1[[#This Row],[Tesouro Prefixado]]="","",(B3130+1)^(1/252))</f>
        <v/>
      </c>
      <c r="D3130" s="2" t="str">
        <f>IF(Table1[[#This Row],[Column2]]="","",(1+D3129)*(C3130)-1)</f>
        <v/>
      </c>
      <c r="E3130" s="1" t="str">
        <f>IF(Table1[[#This Row],[Column1]]="","",VLOOKUP(A3130,COPOMs!B:E,4)+prêmio_de_risco)</f>
        <v/>
      </c>
      <c r="F3130" s="3" t="str">
        <f>IF(Table1[[#This Row],[Tesouro Selic: Cenário 1]]="","",(E3130+1)^(1/252))</f>
        <v/>
      </c>
      <c r="G3130" s="2" t="str">
        <f>IF(Table1[[#This Row],[Column4]]="","",(1+G3129)*(F3130)-1)</f>
        <v/>
      </c>
      <c r="H3130" s="1" t="str">
        <f>IF(Table1[[#This Row],[Column1]]="","",VLOOKUP(A3130,COPOMs!B:H,7)+prêmio_de_risco)</f>
        <v/>
      </c>
      <c r="I3130" s="3" t="str">
        <f>IF(Table1[[#This Row],[Tesouro Selic: Cenário 2]]="","",(H3130+1)^(1/252))</f>
        <v/>
      </c>
      <c r="J3130" s="2" t="str">
        <f>IF(Table1[[#This Row],[Column6]]="","",(1+J3129)*(I3130)-1)</f>
        <v/>
      </c>
      <c r="K3130" s="1" t="str">
        <f>IF(Table1[[#This Row],[Column1]]="","",VLOOKUP(A3130,COPOMs!B:K,10)+prêmio_de_risco)</f>
        <v/>
      </c>
      <c r="L3130" s="3" t="str">
        <f>IF(Table1[[#This Row],[Tesouro Selic: Cenário 3]]="","",(K3130+1)^(1/252))</f>
        <v/>
      </c>
      <c r="M3130" s="2" t="str">
        <f>IF(Table1[[#This Row],[Column8]]="","",(1+M3129)*(L3130)-1)</f>
        <v/>
      </c>
    </row>
    <row r="3131" spans="1:13" x14ac:dyDescent="0.25">
      <c r="A3131" s="15" t="str">
        <f t="shared" si="96"/>
        <v/>
      </c>
      <c r="B3131" s="25" t="str">
        <f t="shared" si="97"/>
        <v/>
      </c>
      <c r="C3131" s="3" t="str">
        <f>IF(Table1[[#This Row],[Tesouro Prefixado]]="","",(B3131+1)^(1/252))</f>
        <v/>
      </c>
      <c r="D3131" s="2" t="str">
        <f>IF(Table1[[#This Row],[Column2]]="","",(1+D3130)*(C3131)-1)</f>
        <v/>
      </c>
      <c r="E3131" s="1" t="str">
        <f>IF(Table1[[#This Row],[Column1]]="","",VLOOKUP(A3131,COPOMs!B:E,4)+prêmio_de_risco)</f>
        <v/>
      </c>
      <c r="F3131" s="3" t="str">
        <f>IF(Table1[[#This Row],[Tesouro Selic: Cenário 1]]="","",(E3131+1)^(1/252))</f>
        <v/>
      </c>
      <c r="G3131" s="2" t="str">
        <f>IF(Table1[[#This Row],[Column4]]="","",(1+G3130)*(F3131)-1)</f>
        <v/>
      </c>
      <c r="H3131" s="1" t="str">
        <f>IF(Table1[[#This Row],[Column1]]="","",VLOOKUP(A3131,COPOMs!B:H,7)+prêmio_de_risco)</f>
        <v/>
      </c>
      <c r="I3131" s="3" t="str">
        <f>IF(Table1[[#This Row],[Tesouro Selic: Cenário 2]]="","",(H3131+1)^(1/252))</f>
        <v/>
      </c>
      <c r="J3131" s="2" t="str">
        <f>IF(Table1[[#This Row],[Column6]]="","",(1+J3130)*(I3131)-1)</f>
        <v/>
      </c>
      <c r="K3131" s="1" t="str">
        <f>IF(Table1[[#This Row],[Column1]]="","",VLOOKUP(A3131,COPOMs!B:K,10)+prêmio_de_risco)</f>
        <v/>
      </c>
      <c r="L3131" s="3" t="str">
        <f>IF(Table1[[#This Row],[Tesouro Selic: Cenário 3]]="","",(K3131+1)^(1/252))</f>
        <v/>
      </c>
      <c r="M3131" s="2" t="str">
        <f>IF(Table1[[#This Row],[Column8]]="","",(1+M3130)*(L3131)-1)</f>
        <v/>
      </c>
    </row>
    <row r="3132" spans="1:13" x14ac:dyDescent="0.25">
      <c r="A3132" s="15" t="str">
        <f t="shared" si="96"/>
        <v/>
      </c>
      <c r="B3132" s="25" t="str">
        <f t="shared" si="97"/>
        <v/>
      </c>
      <c r="C3132" s="3" t="str">
        <f>IF(Table1[[#This Row],[Tesouro Prefixado]]="","",(B3132+1)^(1/252))</f>
        <v/>
      </c>
      <c r="D3132" s="2" t="str">
        <f>IF(Table1[[#This Row],[Column2]]="","",(1+D3131)*(C3132)-1)</f>
        <v/>
      </c>
      <c r="E3132" s="1" t="str">
        <f>IF(Table1[[#This Row],[Column1]]="","",VLOOKUP(A3132,COPOMs!B:E,4)+prêmio_de_risco)</f>
        <v/>
      </c>
      <c r="F3132" s="3" t="str">
        <f>IF(Table1[[#This Row],[Tesouro Selic: Cenário 1]]="","",(E3132+1)^(1/252))</f>
        <v/>
      </c>
      <c r="G3132" s="2" t="str">
        <f>IF(Table1[[#This Row],[Column4]]="","",(1+G3131)*(F3132)-1)</f>
        <v/>
      </c>
      <c r="H3132" s="1" t="str">
        <f>IF(Table1[[#This Row],[Column1]]="","",VLOOKUP(A3132,COPOMs!B:H,7)+prêmio_de_risco)</f>
        <v/>
      </c>
      <c r="I3132" s="3" t="str">
        <f>IF(Table1[[#This Row],[Tesouro Selic: Cenário 2]]="","",(H3132+1)^(1/252))</f>
        <v/>
      </c>
      <c r="J3132" s="2" t="str">
        <f>IF(Table1[[#This Row],[Column6]]="","",(1+J3131)*(I3132)-1)</f>
        <v/>
      </c>
      <c r="K3132" s="1" t="str">
        <f>IF(Table1[[#This Row],[Column1]]="","",VLOOKUP(A3132,COPOMs!B:K,10)+prêmio_de_risco)</f>
        <v/>
      </c>
      <c r="L3132" s="3" t="str">
        <f>IF(Table1[[#This Row],[Tesouro Selic: Cenário 3]]="","",(K3132+1)^(1/252))</f>
        <v/>
      </c>
      <c r="M3132" s="2" t="str">
        <f>IF(Table1[[#This Row],[Column8]]="","",(1+M3131)*(L3132)-1)</f>
        <v/>
      </c>
    </row>
    <row r="3133" spans="1:13" x14ac:dyDescent="0.25">
      <c r="A3133" s="15" t="str">
        <f t="shared" si="96"/>
        <v/>
      </c>
      <c r="B3133" s="25" t="str">
        <f t="shared" si="97"/>
        <v/>
      </c>
      <c r="C3133" s="3" t="str">
        <f>IF(Table1[[#This Row],[Tesouro Prefixado]]="","",(B3133+1)^(1/252))</f>
        <v/>
      </c>
      <c r="D3133" s="2" t="str">
        <f>IF(Table1[[#This Row],[Column2]]="","",(1+D3132)*(C3133)-1)</f>
        <v/>
      </c>
      <c r="E3133" s="1" t="str">
        <f>IF(Table1[[#This Row],[Column1]]="","",VLOOKUP(A3133,COPOMs!B:E,4)+prêmio_de_risco)</f>
        <v/>
      </c>
      <c r="F3133" s="3" t="str">
        <f>IF(Table1[[#This Row],[Tesouro Selic: Cenário 1]]="","",(E3133+1)^(1/252))</f>
        <v/>
      </c>
      <c r="G3133" s="2" t="str">
        <f>IF(Table1[[#This Row],[Column4]]="","",(1+G3132)*(F3133)-1)</f>
        <v/>
      </c>
      <c r="H3133" s="1" t="str">
        <f>IF(Table1[[#This Row],[Column1]]="","",VLOOKUP(A3133,COPOMs!B:H,7)+prêmio_de_risco)</f>
        <v/>
      </c>
      <c r="I3133" s="3" t="str">
        <f>IF(Table1[[#This Row],[Tesouro Selic: Cenário 2]]="","",(H3133+1)^(1/252))</f>
        <v/>
      </c>
      <c r="J3133" s="2" t="str">
        <f>IF(Table1[[#This Row],[Column6]]="","",(1+J3132)*(I3133)-1)</f>
        <v/>
      </c>
      <c r="K3133" s="1" t="str">
        <f>IF(Table1[[#This Row],[Column1]]="","",VLOOKUP(A3133,COPOMs!B:K,10)+prêmio_de_risco)</f>
        <v/>
      </c>
      <c r="L3133" s="3" t="str">
        <f>IF(Table1[[#This Row],[Tesouro Selic: Cenário 3]]="","",(K3133+1)^(1/252))</f>
        <v/>
      </c>
      <c r="M3133" s="2" t="str">
        <f>IF(Table1[[#This Row],[Column8]]="","",(1+M3132)*(L3133)-1)</f>
        <v/>
      </c>
    </row>
    <row r="3134" spans="1:13" x14ac:dyDescent="0.25">
      <c r="A3134" s="15" t="str">
        <f t="shared" si="96"/>
        <v/>
      </c>
      <c r="B3134" s="25" t="str">
        <f t="shared" si="97"/>
        <v/>
      </c>
      <c r="C3134" s="3" t="str">
        <f>IF(Table1[[#This Row],[Tesouro Prefixado]]="","",(B3134+1)^(1/252))</f>
        <v/>
      </c>
      <c r="D3134" s="2" t="str">
        <f>IF(Table1[[#This Row],[Column2]]="","",(1+D3133)*(C3134)-1)</f>
        <v/>
      </c>
      <c r="E3134" s="1" t="str">
        <f>IF(Table1[[#This Row],[Column1]]="","",VLOOKUP(A3134,COPOMs!B:E,4)+prêmio_de_risco)</f>
        <v/>
      </c>
      <c r="F3134" s="3" t="str">
        <f>IF(Table1[[#This Row],[Tesouro Selic: Cenário 1]]="","",(E3134+1)^(1/252))</f>
        <v/>
      </c>
      <c r="G3134" s="2" t="str">
        <f>IF(Table1[[#This Row],[Column4]]="","",(1+G3133)*(F3134)-1)</f>
        <v/>
      </c>
      <c r="H3134" s="1" t="str">
        <f>IF(Table1[[#This Row],[Column1]]="","",VLOOKUP(A3134,COPOMs!B:H,7)+prêmio_de_risco)</f>
        <v/>
      </c>
      <c r="I3134" s="3" t="str">
        <f>IF(Table1[[#This Row],[Tesouro Selic: Cenário 2]]="","",(H3134+1)^(1/252))</f>
        <v/>
      </c>
      <c r="J3134" s="2" t="str">
        <f>IF(Table1[[#This Row],[Column6]]="","",(1+J3133)*(I3134)-1)</f>
        <v/>
      </c>
      <c r="K3134" s="1" t="str">
        <f>IF(Table1[[#This Row],[Column1]]="","",VLOOKUP(A3134,COPOMs!B:K,10)+prêmio_de_risco)</f>
        <v/>
      </c>
      <c r="L3134" s="3" t="str">
        <f>IF(Table1[[#This Row],[Tesouro Selic: Cenário 3]]="","",(K3134+1)^(1/252))</f>
        <v/>
      </c>
      <c r="M3134" s="2" t="str">
        <f>IF(Table1[[#This Row],[Column8]]="","",(1+M3133)*(L3134)-1)</f>
        <v/>
      </c>
    </row>
    <row r="3135" spans="1:13" x14ac:dyDescent="0.25">
      <c r="A3135" s="15" t="str">
        <f t="shared" si="96"/>
        <v/>
      </c>
      <c r="B3135" s="25" t="str">
        <f t="shared" si="97"/>
        <v/>
      </c>
      <c r="C3135" s="3" t="str">
        <f>IF(Table1[[#This Row],[Tesouro Prefixado]]="","",(B3135+1)^(1/252))</f>
        <v/>
      </c>
      <c r="D3135" s="2" t="str">
        <f>IF(Table1[[#This Row],[Column2]]="","",(1+D3134)*(C3135)-1)</f>
        <v/>
      </c>
      <c r="E3135" s="1" t="str">
        <f>IF(Table1[[#This Row],[Column1]]="","",VLOOKUP(A3135,COPOMs!B:E,4)+prêmio_de_risco)</f>
        <v/>
      </c>
      <c r="F3135" s="3" t="str">
        <f>IF(Table1[[#This Row],[Tesouro Selic: Cenário 1]]="","",(E3135+1)^(1/252))</f>
        <v/>
      </c>
      <c r="G3135" s="2" t="str">
        <f>IF(Table1[[#This Row],[Column4]]="","",(1+G3134)*(F3135)-1)</f>
        <v/>
      </c>
      <c r="H3135" s="1" t="str">
        <f>IF(Table1[[#This Row],[Column1]]="","",VLOOKUP(A3135,COPOMs!B:H,7)+prêmio_de_risco)</f>
        <v/>
      </c>
      <c r="I3135" s="3" t="str">
        <f>IF(Table1[[#This Row],[Tesouro Selic: Cenário 2]]="","",(H3135+1)^(1/252))</f>
        <v/>
      </c>
      <c r="J3135" s="2" t="str">
        <f>IF(Table1[[#This Row],[Column6]]="","",(1+J3134)*(I3135)-1)</f>
        <v/>
      </c>
      <c r="K3135" s="1" t="str">
        <f>IF(Table1[[#This Row],[Column1]]="","",VLOOKUP(A3135,COPOMs!B:K,10)+prêmio_de_risco)</f>
        <v/>
      </c>
      <c r="L3135" s="3" t="str">
        <f>IF(Table1[[#This Row],[Tesouro Selic: Cenário 3]]="","",(K3135+1)^(1/252))</f>
        <v/>
      </c>
      <c r="M3135" s="2" t="str">
        <f>IF(Table1[[#This Row],[Column8]]="","",(1+M3134)*(L3135)-1)</f>
        <v/>
      </c>
    </row>
    <row r="3136" spans="1:13" x14ac:dyDescent="0.25">
      <c r="A3136" s="15" t="str">
        <f t="shared" si="96"/>
        <v/>
      </c>
      <c r="B3136" s="25" t="str">
        <f t="shared" si="97"/>
        <v/>
      </c>
      <c r="C3136" s="3" t="str">
        <f>IF(Table1[[#This Row],[Tesouro Prefixado]]="","",(B3136+1)^(1/252))</f>
        <v/>
      </c>
      <c r="D3136" s="2" t="str">
        <f>IF(Table1[[#This Row],[Column2]]="","",(1+D3135)*(C3136)-1)</f>
        <v/>
      </c>
      <c r="E3136" s="1" t="str">
        <f>IF(Table1[[#This Row],[Column1]]="","",VLOOKUP(A3136,COPOMs!B:E,4)+prêmio_de_risco)</f>
        <v/>
      </c>
      <c r="F3136" s="3" t="str">
        <f>IF(Table1[[#This Row],[Tesouro Selic: Cenário 1]]="","",(E3136+1)^(1/252))</f>
        <v/>
      </c>
      <c r="G3136" s="2" t="str">
        <f>IF(Table1[[#This Row],[Column4]]="","",(1+G3135)*(F3136)-1)</f>
        <v/>
      </c>
      <c r="H3136" s="1" t="str">
        <f>IF(Table1[[#This Row],[Column1]]="","",VLOOKUP(A3136,COPOMs!B:H,7)+prêmio_de_risco)</f>
        <v/>
      </c>
      <c r="I3136" s="3" t="str">
        <f>IF(Table1[[#This Row],[Tesouro Selic: Cenário 2]]="","",(H3136+1)^(1/252))</f>
        <v/>
      </c>
      <c r="J3136" s="2" t="str">
        <f>IF(Table1[[#This Row],[Column6]]="","",(1+J3135)*(I3136)-1)</f>
        <v/>
      </c>
      <c r="K3136" s="1" t="str">
        <f>IF(Table1[[#This Row],[Column1]]="","",VLOOKUP(A3136,COPOMs!B:K,10)+prêmio_de_risco)</f>
        <v/>
      </c>
      <c r="L3136" s="3" t="str">
        <f>IF(Table1[[#This Row],[Tesouro Selic: Cenário 3]]="","",(K3136+1)^(1/252))</f>
        <v/>
      </c>
      <c r="M3136" s="2" t="str">
        <f>IF(Table1[[#This Row],[Column8]]="","",(1+M3135)*(L3136)-1)</f>
        <v/>
      </c>
    </row>
    <row r="3137" spans="1:13" x14ac:dyDescent="0.25">
      <c r="A3137" s="15" t="str">
        <f t="shared" si="96"/>
        <v/>
      </c>
      <c r="B3137" s="25" t="str">
        <f t="shared" si="97"/>
        <v/>
      </c>
      <c r="C3137" s="3" t="str">
        <f>IF(Table1[[#This Row],[Tesouro Prefixado]]="","",(B3137+1)^(1/252))</f>
        <v/>
      </c>
      <c r="D3137" s="2" t="str">
        <f>IF(Table1[[#This Row],[Column2]]="","",(1+D3136)*(C3137)-1)</f>
        <v/>
      </c>
      <c r="E3137" s="1" t="str">
        <f>IF(Table1[[#This Row],[Column1]]="","",VLOOKUP(A3137,COPOMs!B:E,4)+prêmio_de_risco)</f>
        <v/>
      </c>
      <c r="F3137" s="3" t="str">
        <f>IF(Table1[[#This Row],[Tesouro Selic: Cenário 1]]="","",(E3137+1)^(1/252))</f>
        <v/>
      </c>
      <c r="G3137" s="2" t="str">
        <f>IF(Table1[[#This Row],[Column4]]="","",(1+G3136)*(F3137)-1)</f>
        <v/>
      </c>
      <c r="H3137" s="1" t="str">
        <f>IF(Table1[[#This Row],[Column1]]="","",VLOOKUP(A3137,COPOMs!B:H,7)+prêmio_de_risco)</f>
        <v/>
      </c>
      <c r="I3137" s="3" t="str">
        <f>IF(Table1[[#This Row],[Tesouro Selic: Cenário 2]]="","",(H3137+1)^(1/252))</f>
        <v/>
      </c>
      <c r="J3137" s="2" t="str">
        <f>IF(Table1[[#This Row],[Column6]]="","",(1+J3136)*(I3137)-1)</f>
        <v/>
      </c>
      <c r="K3137" s="1" t="str">
        <f>IF(Table1[[#This Row],[Column1]]="","",VLOOKUP(A3137,COPOMs!B:K,10)+prêmio_de_risco)</f>
        <v/>
      </c>
      <c r="L3137" s="3" t="str">
        <f>IF(Table1[[#This Row],[Tesouro Selic: Cenário 3]]="","",(K3137+1)^(1/252))</f>
        <v/>
      </c>
      <c r="M3137" s="2" t="str">
        <f>IF(Table1[[#This Row],[Column8]]="","",(1+M3136)*(L3137)-1)</f>
        <v/>
      </c>
    </row>
    <row r="3138" spans="1:13" x14ac:dyDescent="0.25">
      <c r="A3138" s="15" t="str">
        <f t="shared" si="96"/>
        <v/>
      </c>
      <c r="B3138" s="25" t="str">
        <f t="shared" si="97"/>
        <v/>
      </c>
      <c r="C3138" s="3" t="str">
        <f>IF(Table1[[#This Row],[Tesouro Prefixado]]="","",(B3138+1)^(1/252))</f>
        <v/>
      </c>
      <c r="D3138" s="2" t="str">
        <f>IF(Table1[[#This Row],[Column2]]="","",(1+D3137)*(C3138)-1)</f>
        <v/>
      </c>
      <c r="E3138" s="1" t="str">
        <f>IF(Table1[[#This Row],[Column1]]="","",VLOOKUP(A3138,COPOMs!B:E,4)+prêmio_de_risco)</f>
        <v/>
      </c>
      <c r="F3138" s="3" t="str">
        <f>IF(Table1[[#This Row],[Tesouro Selic: Cenário 1]]="","",(E3138+1)^(1/252))</f>
        <v/>
      </c>
      <c r="G3138" s="2" t="str">
        <f>IF(Table1[[#This Row],[Column4]]="","",(1+G3137)*(F3138)-1)</f>
        <v/>
      </c>
      <c r="H3138" s="1" t="str">
        <f>IF(Table1[[#This Row],[Column1]]="","",VLOOKUP(A3138,COPOMs!B:H,7)+prêmio_de_risco)</f>
        <v/>
      </c>
      <c r="I3138" s="3" t="str">
        <f>IF(Table1[[#This Row],[Tesouro Selic: Cenário 2]]="","",(H3138+1)^(1/252))</f>
        <v/>
      </c>
      <c r="J3138" s="2" t="str">
        <f>IF(Table1[[#This Row],[Column6]]="","",(1+J3137)*(I3138)-1)</f>
        <v/>
      </c>
      <c r="K3138" s="1" t="str">
        <f>IF(Table1[[#This Row],[Column1]]="","",VLOOKUP(A3138,COPOMs!B:K,10)+prêmio_de_risco)</f>
        <v/>
      </c>
      <c r="L3138" s="3" t="str">
        <f>IF(Table1[[#This Row],[Tesouro Selic: Cenário 3]]="","",(K3138+1)^(1/252))</f>
        <v/>
      </c>
      <c r="M3138" s="2" t="str">
        <f>IF(Table1[[#This Row],[Column8]]="","",(1+M3137)*(L3138)-1)</f>
        <v/>
      </c>
    </row>
    <row r="3139" spans="1:13" x14ac:dyDescent="0.25">
      <c r="A3139" s="15" t="str">
        <f t="shared" ref="A3139:A3202" si="98">IFERROR(IF(WORKDAY(A3138,1,feriados)&lt;=vencimento,WORKDAY(A3138,1,feriados),""),"")</f>
        <v/>
      </c>
      <c r="B3139" s="25" t="str">
        <f t="shared" ref="B3139:B3202" si="99">IF(A3139="","",taxa_pré)</f>
        <v/>
      </c>
      <c r="C3139" s="3" t="str">
        <f>IF(Table1[[#This Row],[Tesouro Prefixado]]="","",(B3139+1)^(1/252))</f>
        <v/>
      </c>
      <c r="D3139" s="2" t="str">
        <f>IF(Table1[[#This Row],[Column2]]="","",(1+D3138)*(C3139)-1)</f>
        <v/>
      </c>
      <c r="E3139" s="1" t="str">
        <f>IF(Table1[[#This Row],[Column1]]="","",VLOOKUP(A3139,COPOMs!B:E,4)+prêmio_de_risco)</f>
        <v/>
      </c>
      <c r="F3139" s="3" t="str">
        <f>IF(Table1[[#This Row],[Tesouro Selic: Cenário 1]]="","",(E3139+1)^(1/252))</f>
        <v/>
      </c>
      <c r="G3139" s="2" t="str">
        <f>IF(Table1[[#This Row],[Column4]]="","",(1+G3138)*(F3139)-1)</f>
        <v/>
      </c>
      <c r="H3139" s="1" t="str">
        <f>IF(Table1[[#This Row],[Column1]]="","",VLOOKUP(A3139,COPOMs!B:H,7)+prêmio_de_risco)</f>
        <v/>
      </c>
      <c r="I3139" s="3" t="str">
        <f>IF(Table1[[#This Row],[Tesouro Selic: Cenário 2]]="","",(H3139+1)^(1/252))</f>
        <v/>
      </c>
      <c r="J3139" s="2" t="str">
        <f>IF(Table1[[#This Row],[Column6]]="","",(1+J3138)*(I3139)-1)</f>
        <v/>
      </c>
      <c r="K3139" s="1" t="str">
        <f>IF(Table1[[#This Row],[Column1]]="","",VLOOKUP(A3139,COPOMs!B:K,10)+prêmio_de_risco)</f>
        <v/>
      </c>
      <c r="L3139" s="3" t="str">
        <f>IF(Table1[[#This Row],[Tesouro Selic: Cenário 3]]="","",(K3139+1)^(1/252))</f>
        <v/>
      </c>
      <c r="M3139" s="2" t="str">
        <f>IF(Table1[[#This Row],[Column8]]="","",(1+M3138)*(L3139)-1)</f>
        <v/>
      </c>
    </row>
    <row r="3140" spans="1:13" x14ac:dyDescent="0.25">
      <c r="A3140" s="15" t="str">
        <f t="shared" si="98"/>
        <v/>
      </c>
      <c r="B3140" s="25" t="str">
        <f t="shared" si="99"/>
        <v/>
      </c>
      <c r="C3140" s="3" t="str">
        <f>IF(Table1[[#This Row],[Tesouro Prefixado]]="","",(B3140+1)^(1/252))</f>
        <v/>
      </c>
      <c r="D3140" s="2" t="str">
        <f>IF(Table1[[#This Row],[Column2]]="","",(1+D3139)*(C3140)-1)</f>
        <v/>
      </c>
      <c r="E3140" s="1" t="str">
        <f>IF(Table1[[#This Row],[Column1]]="","",VLOOKUP(A3140,COPOMs!B:E,4)+prêmio_de_risco)</f>
        <v/>
      </c>
      <c r="F3140" s="3" t="str">
        <f>IF(Table1[[#This Row],[Tesouro Selic: Cenário 1]]="","",(E3140+1)^(1/252))</f>
        <v/>
      </c>
      <c r="G3140" s="2" t="str">
        <f>IF(Table1[[#This Row],[Column4]]="","",(1+G3139)*(F3140)-1)</f>
        <v/>
      </c>
      <c r="H3140" s="1" t="str">
        <f>IF(Table1[[#This Row],[Column1]]="","",VLOOKUP(A3140,COPOMs!B:H,7)+prêmio_de_risco)</f>
        <v/>
      </c>
      <c r="I3140" s="3" t="str">
        <f>IF(Table1[[#This Row],[Tesouro Selic: Cenário 2]]="","",(H3140+1)^(1/252))</f>
        <v/>
      </c>
      <c r="J3140" s="2" t="str">
        <f>IF(Table1[[#This Row],[Column6]]="","",(1+J3139)*(I3140)-1)</f>
        <v/>
      </c>
      <c r="K3140" s="1" t="str">
        <f>IF(Table1[[#This Row],[Column1]]="","",VLOOKUP(A3140,COPOMs!B:K,10)+prêmio_de_risco)</f>
        <v/>
      </c>
      <c r="L3140" s="3" t="str">
        <f>IF(Table1[[#This Row],[Tesouro Selic: Cenário 3]]="","",(K3140+1)^(1/252))</f>
        <v/>
      </c>
      <c r="M3140" s="2" t="str">
        <f>IF(Table1[[#This Row],[Column8]]="","",(1+M3139)*(L3140)-1)</f>
        <v/>
      </c>
    </row>
    <row r="3141" spans="1:13" x14ac:dyDescent="0.25">
      <c r="A3141" s="15" t="str">
        <f t="shared" si="98"/>
        <v/>
      </c>
      <c r="B3141" s="25" t="str">
        <f t="shared" si="99"/>
        <v/>
      </c>
      <c r="C3141" s="3" t="str">
        <f>IF(Table1[[#This Row],[Tesouro Prefixado]]="","",(B3141+1)^(1/252))</f>
        <v/>
      </c>
      <c r="D3141" s="2" t="str">
        <f>IF(Table1[[#This Row],[Column2]]="","",(1+D3140)*(C3141)-1)</f>
        <v/>
      </c>
      <c r="E3141" s="1" t="str">
        <f>IF(Table1[[#This Row],[Column1]]="","",VLOOKUP(A3141,COPOMs!B:E,4)+prêmio_de_risco)</f>
        <v/>
      </c>
      <c r="F3141" s="3" t="str">
        <f>IF(Table1[[#This Row],[Tesouro Selic: Cenário 1]]="","",(E3141+1)^(1/252))</f>
        <v/>
      </c>
      <c r="G3141" s="2" t="str">
        <f>IF(Table1[[#This Row],[Column4]]="","",(1+G3140)*(F3141)-1)</f>
        <v/>
      </c>
      <c r="H3141" s="1" t="str">
        <f>IF(Table1[[#This Row],[Column1]]="","",VLOOKUP(A3141,COPOMs!B:H,7)+prêmio_de_risco)</f>
        <v/>
      </c>
      <c r="I3141" s="3" t="str">
        <f>IF(Table1[[#This Row],[Tesouro Selic: Cenário 2]]="","",(H3141+1)^(1/252))</f>
        <v/>
      </c>
      <c r="J3141" s="2" t="str">
        <f>IF(Table1[[#This Row],[Column6]]="","",(1+J3140)*(I3141)-1)</f>
        <v/>
      </c>
      <c r="K3141" s="1" t="str">
        <f>IF(Table1[[#This Row],[Column1]]="","",VLOOKUP(A3141,COPOMs!B:K,10)+prêmio_de_risco)</f>
        <v/>
      </c>
      <c r="L3141" s="3" t="str">
        <f>IF(Table1[[#This Row],[Tesouro Selic: Cenário 3]]="","",(K3141+1)^(1/252))</f>
        <v/>
      </c>
      <c r="M3141" s="2" t="str">
        <f>IF(Table1[[#This Row],[Column8]]="","",(1+M3140)*(L3141)-1)</f>
        <v/>
      </c>
    </row>
    <row r="3142" spans="1:13" x14ac:dyDescent="0.25">
      <c r="A3142" s="15" t="str">
        <f t="shared" si="98"/>
        <v/>
      </c>
      <c r="B3142" s="25" t="str">
        <f t="shared" si="99"/>
        <v/>
      </c>
      <c r="C3142" s="3" t="str">
        <f>IF(Table1[[#This Row],[Tesouro Prefixado]]="","",(B3142+1)^(1/252))</f>
        <v/>
      </c>
      <c r="D3142" s="2" t="str">
        <f>IF(Table1[[#This Row],[Column2]]="","",(1+D3141)*(C3142)-1)</f>
        <v/>
      </c>
      <c r="E3142" s="1" t="str">
        <f>IF(Table1[[#This Row],[Column1]]="","",VLOOKUP(A3142,COPOMs!B:E,4)+prêmio_de_risco)</f>
        <v/>
      </c>
      <c r="F3142" s="3" t="str">
        <f>IF(Table1[[#This Row],[Tesouro Selic: Cenário 1]]="","",(E3142+1)^(1/252))</f>
        <v/>
      </c>
      <c r="G3142" s="2" t="str">
        <f>IF(Table1[[#This Row],[Column4]]="","",(1+G3141)*(F3142)-1)</f>
        <v/>
      </c>
      <c r="H3142" s="1" t="str">
        <f>IF(Table1[[#This Row],[Column1]]="","",VLOOKUP(A3142,COPOMs!B:H,7)+prêmio_de_risco)</f>
        <v/>
      </c>
      <c r="I3142" s="3" t="str">
        <f>IF(Table1[[#This Row],[Tesouro Selic: Cenário 2]]="","",(H3142+1)^(1/252))</f>
        <v/>
      </c>
      <c r="J3142" s="2" t="str">
        <f>IF(Table1[[#This Row],[Column6]]="","",(1+J3141)*(I3142)-1)</f>
        <v/>
      </c>
      <c r="K3142" s="1" t="str">
        <f>IF(Table1[[#This Row],[Column1]]="","",VLOOKUP(A3142,COPOMs!B:K,10)+prêmio_de_risco)</f>
        <v/>
      </c>
      <c r="L3142" s="3" t="str">
        <f>IF(Table1[[#This Row],[Tesouro Selic: Cenário 3]]="","",(K3142+1)^(1/252))</f>
        <v/>
      </c>
      <c r="M3142" s="2" t="str">
        <f>IF(Table1[[#This Row],[Column8]]="","",(1+M3141)*(L3142)-1)</f>
        <v/>
      </c>
    </row>
    <row r="3143" spans="1:13" x14ac:dyDescent="0.25">
      <c r="A3143" s="15" t="str">
        <f t="shared" si="98"/>
        <v/>
      </c>
      <c r="B3143" s="25" t="str">
        <f t="shared" si="99"/>
        <v/>
      </c>
      <c r="C3143" s="3" t="str">
        <f>IF(Table1[[#This Row],[Tesouro Prefixado]]="","",(B3143+1)^(1/252))</f>
        <v/>
      </c>
      <c r="D3143" s="2" t="str">
        <f>IF(Table1[[#This Row],[Column2]]="","",(1+D3142)*(C3143)-1)</f>
        <v/>
      </c>
      <c r="E3143" s="1" t="str">
        <f>IF(Table1[[#This Row],[Column1]]="","",VLOOKUP(A3143,COPOMs!B:E,4)+prêmio_de_risco)</f>
        <v/>
      </c>
      <c r="F3143" s="3" t="str">
        <f>IF(Table1[[#This Row],[Tesouro Selic: Cenário 1]]="","",(E3143+1)^(1/252))</f>
        <v/>
      </c>
      <c r="G3143" s="2" t="str">
        <f>IF(Table1[[#This Row],[Column4]]="","",(1+G3142)*(F3143)-1)</f>
        <v/>
      </c>
      <c r="H3143" s="1" t="str">
        <f>IF(Table1[[#This Row],[Column1]]="","",VLOOKUP(A3143,COPOMs!B:H,7)+prêmio_de_risco)</f>
        <v/>
      </c>
      <c r="I3143" s="3" t="str">
        <f>IF(Table1[[#This Row],[Tesouro Selic: Cenário 2]]="","",(H3143+1)^(1/252))</f>
        <v/>
      </c>
      <c r="J3143" s="2" t="str">
        <f>IF(Table1[[#This Row],[Column6]]="","",(1+J3142)*(I3143)-1)</f>
        <v/>
      </c>
      <c r="K3143" s="1" t="str">
        <f>IF(Table1[[#This Row],[Column1]]="","",VLOOKUP(A3143,COPOMs!B:K,10)+prêmio_de_risco)</f>
        <v/>
      </c>
      <c r="L3143" s="3" t="str">
        <f>IF(Table1[[#This Row],[Tesouro Selic: Cenário 3]]="","",(K3143+1)^(1/252))</f>
        <v/>
      </c>
      <c r="M3143" s="2" t="str">
        <f>IF(Table1[[#This Row],[Column8]]="","",(1+M3142)*(L3143)-1)</f>
        <v/>
      </c>
    </row>
    <row r="3144" spans="1:13" x14ac:dyDescent="0.25">
      <c r="A3144" s="15" t="str">
        <f t="shared" si="98"/>
        <v/>
      </c>
      <c r="B3144" s="25" t="str">
        <f t="shared" si="99"/>
        <v/>
      </c>
      <c r="C3144" s="3" t="str">
        <f>IF(Table1[[#This Row],[Tesouro Prefixado]]="","",(B3144+1)^(1/252))</f>
        <v/>
      </c>
      <c r="D3144" s="2" t="str">
        <f>IF(Table1[[#This Row],[Column2]]="","",(1+D3143)*(C3144)-1)</f>
        <v/>
      </c>
      <c r="E3144" s="1" t="str">
        <f>IF(Table1[[#This Row],[Column1]]="","",VLOOKUP(A3144,COPOMs!B:E,4)+prêmio_de_risco)</f>
        <v/>
      </c>
      <c r="F3144" s="3" t="str">
        <f>IF(Table1[[#This Row],[Tesouro Selic: Cenário 1]]="","",(E3144+1)^(1/252))</f>
        <v/>
      </c>
      <c r="G3144" s="2" t="str">
        <f>IF(Table1[[#This Row],[Column4]]="","",(1+G3143)*(F3144)-1)</f>
        <v/>
      </c>
      <c r="H3144" s="1" t="str">
        <f>IF(Table1[[#This Row],[Column1]]="","",VLOOKUP(A3144,COPOMs!B:H,7)+prêmio_de_risco)</f>
        <v/>
      </c>
      <c r="I3144" s="3" t="str">
        <f>IF(Table1[[#This Row],[Tesouro Selic: Cenário 2]]="","",(H3144+1)^(1/252))</f>
        <v/>
      </c>
      <c r="J3144" s="2" t="str">
        <f>IF(Table1[[#This Row],[Column6]]="","",(1+J3143)*(I3144)-1)</f>
        <v/>
      </c>
      <c r="K3144" s="1" t="str">
        <f>IF(Table1[[#This Row],[Column1]]="","",VLOOKUP(A3144,COPOMs!B:K,10)+prêmio_de_risco)</f>
        <v/>
      </c>
      <c r="L3144" s="3" t="str">
        <f>IF(Table1[[#This Row],[Tesouro Selic: Cenário 3]]="","",(K3144+1)^(1/252))</f>
        <v/>
      </c>
      <c r="M3144" s="2" t="str">
        <f>IF(Table1[[#This Row],[Column8]]="","",(1+M3143)*(L3144)-1)</f>
        <v/>
      </c>
    </row>
    <row r="3145" spans="1:13" x14ac:dyDescent="0.25">
      <c r="A3145" s="15" t="str">
        <f t="shared" si="98"/>
        <v/>
      </c>
      <c r="B3145" s="25" t="str">
        <f t="shared" si="99"/>
        <v/>
      </c>
      <c r="C3145" s="3" t="str">
        <f>IF(Table1[[#This Row],[Tesouro Prefixado]]="","",(B3145+1)^(1/252))</f>
        <v/>
      </c>
      <c r="D3145" s="2" t="str">
        <f>IF(Table1[[#This Row],[Column2]]="","",(1+D3144)*(C3145)-1)</f>
        <v/>
      </c>
      <c r="E3145" s="1" t="str">
        <f>IF(Table1[[#This Row],[Column1]]="","",VLOOKUP(A3145,COPOMs!B:E,4)+prêmio_de_risco)</f>
        <v/>
      </c>
      <c r="F3145" s="3" t="str">
        <f>IF(Table1[[#This Row],[Tesouro Selic: Cenário 1]]="","",(E3145+1)^(1/252))</f>
        <v/>
      </c>
      <c r="G3145" s="2" t="str">
        <f>IF(Table1[[#This Row],[Column4]]="","",(1+G3144)*(F3145)-1)</f>
        <v/>
      </c>
      <c r="H3145" s="1" t="str">
        <f>IF(Table1[[#This Row],[Column1]]="","",VLOOKUP(A3145,COPOMs!B:H,7)+prêmio_de_risco)</f>
        <v/>
      </c>
      <c r="I3145" s="3" t="str">
        <f>IF(Table1[[#This Row],[Tesouro Selic: Cenário 2]]="","",(H3145+1)^(1/252))</f>
        <v/>
      </c>
      <c r="J3145" s="2" t="str">
        <f>IF(Table1[[#This Row],[Column6]]="","",(1+J3144)*(I3145)-1)</f>
        <v/>
      </c>
      <c r="K3145" s="1" t="str">
        <f>IF(Table1[[#This Row],[Column1]]="","",VLOOKUP(A3145,COPOMs!B:K,10)+prêmio_de_risco)</f>
        <v/>
      </c>
      <c r="L3145" s="3" t="str">
        <f>IF(Table1[[#This Row],[Tesouro Selic: Cenário 3]]="","",(K3145+1)^(1/252))</f>
        <v/>
      </c>
      <c r="M3145" s="2" t="str">
        <f>IF(Table1[[#This Row],[Column8]]="","",(1+M3144)*(L3145)-1)</f>
        <v/>
      </c>
    </row>
    <row r="3146" spans="1:13" x14ac:dyDescent="0.25">
      <c r="A3146" s="15" t="str">
        <f t="shared" si="98"/>
        <v/>
      </c>
      <c r="B3146" s="25" t="str">
        <f t="shared" si="99"/>
        <v/>
      </c>
      <c r="C3146" s="3" t="str">
        <f>IF(Table1[[#This Row],[Tesouro Prefixado]]="","",(B3146+1)^(1/252))</f>
        <v/>
      </c>
      <c r="D3146" s="2" t="str">
        <f>IF(Table1[[#This Row],[Column2]]="","",(1+D3145)*(C3146)-1)</f>
        <v/>
      </c>
      <c r="E3146" s="1" t="str">
        <f>IF(Table1[[#This Row],[Column1]]="","",VLOOKUP(A3146,COPOMs!B:E,4)+prêmio_de_risco)</f>
        <v/>
      </c>
      <c r="F3146" s="3" t="str">
        <f>IF(Table1[[#This Row],[Tesouro Selic: Cenário 1]]="","",(E3146+1)^(1/252))</f>
        <v/>
      </c>
      <c r="G3146" s="2" t="str">
        <f>IF(Table1[[#This Row],[Column4]]="","",(1+G3145)*(F3146)-1)</f>
        <v/>
      </c>
      <c r="H3146" s="1" t="str">
        <f>IF(Table1[[#This Row],[Column1]]="","",VLOOKUP(A3146,COPOMs!B:H,7)+prêmio_de_risco)</f>
        <v/>
      </c>
      <c r="I3146" s="3" t="str">
        <f>IF(Table1[[#This Row],[Tesouro Selic: Cenário 2]]="","",(H3146+1)^(1/252))</f>
        <v/>
      </c>
      <c r="J3146" s="2" t="str">
        <f>IF(Table1[[#This Row],[Column6]]="","",(1+J3145)*(I3146)-1)</f>
        <v/>
      </c>
      <c r="K3146" s="1" t="str">
        <f>IF(Table1[[#This Row],[Column1]]="","",VLOOKUP(A3146,COPOMs!B:K,10)+prêmio_de_risco)</f>
        <v/>
      </c>
      <c r="L3146" s="3" t="str">
        <f>IF(Table1[[#This Row],[Tesouro Selic: Cenário 3]]="","",(K3146+1)^(1/252))</f>
        <v/>
      </c>
      <c r="M3146" s="2" t="str">
        <f>IF(Table1[[#This Row],[Column8]]="","",(1+M3145)*(L3146)-1)</f>
        <v/>
      </c>
    </row>
    <row r="3147" spans="1:13" x14ac:dyDescent="0.25">
      <c r="A3147" s="15" t="str">
        <f t="shared" si="98"/>
        <v/>
      </c>
      <c r="B3147" s="25" t="str">
        <f t="shared" si="99"/>
        <v/>
      </c>
      <c r="C3147" s="3" t="str">
        <f>IF(Table1[[#This Row],[Tesouro Prefixado]]="","",(B3147+1)^(1/252))</f>
        <v/>
      </c>
      <c r="D3147" s="2" t="str">
        <f>IF(Table1[[#This Row],[Column2]]="","",(1+D3146)*(C3147)-1)</f>
        <v/>
      </c>
      <c r="E3147" s="1" t="str">
        <f>IF(Table1[[#This Row],[Column1]]="","",VLOOKUP(A3147,COPOMs!B:E,4)+prêmio_de_risco)</f>
        <v/>
      </c>
      <c r="F3147" s="3" t="str">
        <f>IF(Table1[[#This Row],[Tesouro Selic: Cenário 1]]="","",(E3147+1)^(1/252))</f>
        <v/>
      </c>
      <c r="G3147" s="2" t="str">
        <f>IF(Table1[[#This Row],[Column4]]="","",(1+G3146)*(F3147)-1)</f>
        <v/>
      </c>
      <c r="H3147" s="1" t="str">
        <f>IF(Table1[[#This Row],[Column1]]="","",VLOOKUP(A3147,COPOMs!B:H,7)+prêmio_de_risco)</f>
        <v/>
      </c>
      <c r="I3147" s="3" t="str">
        <f>IF(Table1[[#This Row],[Tesouro Selic: Cenário 2]]="","",(H3147+1)^(1/252))</f>
        <v/>
      </c>
      <c r="J3147" s="2" t="str">
        <f>IF(Table1[[#This Row],[Column6]]="","",(1+J3146)*(I3147)-1)</f>
        <v/>
      </c>
      <c r="K3147" s="1" t="str">
        <f>IF(Table1[[#This Row],[Column1]]="","",VLOOKUP(A3147,COPOMs!B:K,10)+prêmio_de_risco)</f>
        <v/>
      </c>
      <c r="L3147" s="3" t="str">
        <f>IF(Table1[[#This Row],[Tesouro Selic: Cenário 3]]="","",(K3147+1)^(1/252))</f>
        <v/>
      </c>
      <c r="M3147" s="2" t="str">
        <f>IF(Table1[[#This Row],[Column8]]="","",(1+M3146)*(L3147)-1)</f>
        <v/>
      </c>
    </row>
    <row r="3148" spans="1:13" x14ac:dyDescent="0.25">
      <c r="A3148" s="15" t="str">
        <f t="shared" si="98"/>
        <v/>
      </c>
      <c r="B3148" s="25" t="str">
        <f t="shared" si="99"/>
        <v/>
      </c>
      <c r="C3148" s="3" t="str">
        <f>IF(Table1[[#This Row],[Tesouro Prefixado]]="","",(B3148+1)^(1/252))</f>
        <v/>
      </c>
      <c r="D3148" s="2" t="str">
        <f>IF(Table1[[#This Row],[Column2]]="","",(1+D3147)*(C3148)-1)</f>
        <v/>
      </c>
      <c r="E3148" s="1" t="str">
        <f>IF(Table1[[#This Row],[Column1]]="","",VLOOKUP(A3148,COPOMs!B:E,4)+prêmio_de_risco)</f>
        <v/>
      </c>
      <c r="F3148" s="3" t="str">
        <f>IF(Table1[[#This Row],[Tesouro Selic: Cenário 1]]="","",(E3148+1)^(1/252))</f>
        <v/>
      </c>
      <c r="G3148" s="2" t="str">
        <f>IF(Table1[[#This Row],[Column4]]="","",(1+G3147)*(F3148)-1)</f>
        <v/>
      </c>
      <c r="H3148" s="1" t="str">
        <f>IF(Table1[[#This Row],[Column1]]="","",VLOOKUP(A3148,COPOMs!B:H,7)+prêmio_de_risco)</f>
        <v/>
      </c>
      <c r="I3148" s="3" t="str">
        <f>IF(Table1[[#This Row],[Tesouro Selic: Cenário 2]]="","",(H3148+1)^(1/252))</f>
        <v/>
      </c>
      <c r="J3148" s="2" t="str">
        <f>IF(Table1[[#This Row],[Column6]]="","",(1+J3147)*(I3148)-1)</f>
        <v/>
      </c>
      <c r="K3148" s="1" t="str">
        <f>IF(Table1[[#This Row],[Column1]]="","",VLOOKUP(A3148,COPOMs!B:K,10)+prêmio_de_risco)</f>
        <v/>
      </c>
      <c r="L3148" s="3" t="str">
        <f>IF(Table1[[#This Row],[Tesouro Selic: Cenário 3]]="","",(K3148+1)^(1/252))</f>
        <v/>
      </c>
      <c r="M3148" s="2" t="str">
        <f>IF(Table1[[#This Row],[Column8]]="","",(1+M3147)*(L3148)-1)</f>
        <v/>
      </c>
    </row>
    <row r="3149" spans="1:13" x14ac:dyDescent="0.25">
      <c r="A3149" s="15" t="str">
        <f t="shared" si="98"/>
        <v/>
      </c>
      <c r="B3149" s="25" t="str">
        <f t="shared" si="99"/>
        <v/>
      </c>
      <c r="C3149" s="3" t="str">
        <f>IF(Table1[[#This Row],[Tesouro Prefixado]]="","",(B3149+1)^(1/252))</f>
        <v/>
      </c>
      <c r="D3149" s="2" t="str">
        <f>IF(Table1[[#This Row],[Column2]]="","",(1+D3148)*(C3149)-1)</f>
        <v/>
      </c>
      <c r="E3149" s="1" t="str">
        <f>IF(Table1[[#This Row],[Column1]]="","",VLOOKUP(A3149,COPOMs!B:E,4)+prêmio_de_risco)</f>
        <v/>
      </c>
      <c r="F3149" s="3" t="str">
        <f>IF(Table1[[#This Row],[Tesouro Selic: Cenário 1]]="","",(E3149+1)^(1/252))</f>
        <v/>
      </c>
      <c r="G3149" s="2" t="str">
        <f>IF(Table1[[#This Row],[Column4]]="","",(1+G3148)*(F3149)-1)</f>
        <v/>
      </c>
      <c r="H3149" s="1" t="str">
        <f>IF(Table1[[#This Row],[Column1]]="","",VLOOKUP(A3149,COPOMs!B:H,7)+prêmio_de_risco)</f>
        <v/>
      </c>
      <c r="I3149" s="3" t="str">
        <f>IF(Table1[[#This Row],[Tesouro Selic: Cenário 2]]="","",(H3149+1)^(1/252))</f>
        <v/>
      </c>
      <c r="J3149" s="2" t="str">
        <f>IF(Table1[[#This Row],[Column6]]="","",(1+J3148)*(I3149)-1)</f>
        <v/>
      </c>
      <c r="K3149" s="1" t="str">
        <f>IF(Table1[[#This Row],[Column1]]="","",VLOOKUP(A3149,COPOMs!B:K,10)+prêmio_de_risco)</f>
        <v/>
      </c>
      <c r="L3149" s="3" t="str">
        <f>IF(Table1[[#This Row],[Tesouro Selic: Cenário 3]]="","",(K3149+1)^(1/252))</f>
        <v/>
      </c>
      <c r="M3149" s="2" t="str">
        <f>IF(Table1[[#This Row],[Column8]]="","",(1+M3148)*(L3149)-1)</f>
        <v/>
      </c>
    </row>
    <row r="3150" spans="1:13" x14ac:dyDescent="0.25">
      <c r="A3150" s="15" t="str">
        <f t="shared" si="98"/>
        <v/>
      </c>
      <c r="B3150" s="25" t="str">
        <f t="shared" si="99"/>
        <v/>
      </c>
      <c r="C3150" s="3" t="str">
        <f>IF(Table1[[#This Row],[Tesouro Prefixado]]="","",(B3150+1)^(1/252))</f>
        <v/>
      </c>
      <c r="D3150" s="2" t="str">
        <f>IF(Table1[[#This Row],[Column2]]="","",(1+D3149)*(C3150)-1)</f>
        <v/>
      </c>
      <c r="E3150" s="1" t="str">
        <f>IF(Table1[[#This Row],[Column1]]="","",VLOOKUP(A3150,COPOMs!B:E,4)+prêmio_de_risco)</f>
        <v/>
      </c>
      <c r="F3150" s="3" t="str">
        <f>IF(Table1[[#This Row],[Tesouro Selic: Cenário 1]]="","",(E3150+1)^(1/252))</f>
        <v/>
      </c>
      <c r="G3150" s="2" t="str">
        <f>IF(Table1[[#This Row],[Column4]]="","",(1+G3149)*(F3150)-1)</f>
        <v/>
      </c>
      <c r="H3150" s="1" t="str">
        <f>IF(Table1[[#This Row],[Column1]]="","",VLOOKUP(A3150,COPOMs!B:H,7)+prêmio_de_risco)</f>
        <v/>
      </c>
      <c r="I3150" s="3" t="str">
        <f>IF(Table1[[#This Row],[Tesouro Selic: Cenário 2]]="","",(H3150+1)^(1/252))</f>
        <v/>
      </c>
      <c r="J3150" s="2" t="str">
        <f>IF(Table1[[#This Row],[Column6]]="","",(1+J3149)*(I3150)-1)</f>
        <v/>
      </c>
      <c r="K3150" s="1" t="str">
        <f>IF(Table1[[#This Row],[Column1]]="","",VLOOKUP(A3150,COPOMs!B:K,10)+prêmio_de_risco)</f>
        <v/>
      </c>
      <c r="L3150" s="3" t="str">
        <f>IF(Table1[[#This Row],[Tesouro Selic: Cenário 3]]="","",(K3150+1)^(1/252))</f>
        <v/>
      </c>
      <c r="M3150" s="2" t="str">
        <f>IF(Table1[[#This Row],[Column8]]="","",(1+M3149)*(L3150)-1)</f>
        <v/>
      </c>
    </row>
    <row r="3151" spans="1:13" x14ac:dyDescent="0.25">
      <c r="A3151" s="15" t="str">
        <f t="shared" si="98"/>
        <v/>
      </c>
      <c r="B3151" s="25" t="str">
        <f t="shared" si="99"/>
        <v/>
      </c>
      <c r="C3151" s="3" t="str">
        <f>IF(Table1[[#This Row],[Tesouro Prefixado]]="","",(B3151+1)^(1/252))</f>
        <v/>
      </c>
      <c r="D3151" s="2" t="str">
        <f>IF(Table1[[#This Row],[Column2]]="","",(1+D3150)*(C3151)-1)</f>
        <v/>
      </c>
      <c r="E3151" s="1" t="str">
        <f>IF(Table1[[#This Row],[Column1]]="","",VLOOKUP(A3151,COPOMs!B:E,4)+prêmio_de_risco)</f>
        <v/>
      </c>
      <c r="F3151" s="3" t="str">
        <f>IF(Table1[[#This Row],[Tesouro Selic: Cenário 1]]="","",(E3151+1)^(1/252))</f>
        <v/>
      </c>
      <c r="G3151" s="2" t="str">
        <f>IF(Table1[[#This Row],[Column4]]="","",(1+G3150)*(F3151)-1)</f>
        <v/>
      </c>
      <c r="H3151" s="1" t="str">
        <f>IF(Table1[[#This Row],[Column1]]="","",VLOOKUP(A3151,COPOMs!B:H,7)+prêmio_de_risco)</f>
        <v/>
      </c>
      <c r="I3151" s="3" t="str">
        <f>IF(Table1[[#This Row],[Tesouro Selic: Cenário 2]]="","",(H3151+1)^(1/252))</f>
        <v/>
      </c>
      <c r="J3151" s="2" t="str">
        <f>IF(Table1[[#This Row],[Column6]]="","",(1+J3150)*(I3151)-1)</f>
        <v/>
      </c>
      <c r="K3151" s="1" t="str">
        <f>IF(Table1[[#This Row],[Column1]]="","",VLOOKUP(A3151,COPOMs!B:K,10)+prêmio_de_risco)</f>
        <v/>
      </c>
      <c r="L3151" s="3" t="str">
        <f>IF(Table1[[#This Row],[Tesouro Selic: Cenário 3]]="","",(K3151+1)^(1/252))</f>
        <v/>
      </c>
      <c r="M3151" s="2" t="str">
        <f>IF(Table1[[#This Row],[Column8]]="","",(1+M3150)*(L3151)-1)</f>
        <v/>
      </c>
    </row>
    <row r="3152" spans="1:13" x14ac:dyDescent="0.25">
      <c r="A3152" s="15" t="str">
        <f t="shared" si="98"/>
        <v/>
      </c>
      <c r="B3152" s="25" t="str">
        <f t="shared" si="99"/>
        <v/>
      </c>
      <c r="C3152" s="3" t="str">
        <f>IF(Table1[[#This Row],[Tesouro Prefixado]]="","",(B3152+1)^(1/252))</f>
        <v/>
      </c>
      <c r="D3152" s="2" t="str">
        <f>IF(Table1[[#This Row],[Column2]]="","",(1+D3151)*(C3152)-1)</f>
        <v/>
      </c>
      <c r="E3152" s="1" t="str">
        <f>IF(Table1[[#This Row],[Column1]]="","",VLOOKUP(A3152,COPOMs!B:E,4)+prêmio_de_risco)</f>
        <v/>
      </c>
      <c r="F3152" s="3" t="str">
        <f>IF(Table1[[#This Row],[Tesouro Selic: Cenário 1]]="","",(E3152+1)^(1/252))</f>
        <v/>
      </c>
      <c r="G3152" s="2" t="str">
        <f>IF(Table1[[#This Row],[Column4]]="","",(1+G3151)*(F3152)-1)</f>
        <v/>
      </c>
      <c r="H3152" s="1" t="str">
        <f>IF(Table1[[#This Row],[Column1]]="","",VLOOKUP(A3152,COPOMs!B:H,7)+prêmio_de_risco)</f>
        <v/>
      </c>
      <c r="I3152" s="3" t="str">
        <f>IF(Table1[[#This Row],[Tesouro Selic: Cenário 2]]="","",(H3152+1)^(1/252))</f>
        <v/>
      </c>
      <c r="J3152" s="2" t="str">
        <f>IF(Table1[[#This Row],[Column6]]="","",(1+J3151)*(I3152)-1)</f>
        <v/>
      </c>
      <c r="K3152" s="1" t="str">
        <f>IF(Table1[[#This Row],[Column1]]="","",VLOOKUP(A3152,COPOMs!B:K,10)+prêmio_de_risco)</f>
        <v/>
      </c>
      <c r="L3152" s="3" t="str">
        <f>IF(Table1[[#This Row],[Tesouro Selic: Cenário 3]]="","",(K3152+1)^(1/252))</f>
        <v/>
      </c>
      <c r="M3152" s="2" t="str">
        <f>IF(Table1[[#This Row],[Column8]]="","",(1+M3151)*(L3152)-1)</f>
        <v/>
      </c>
    </row>
    <row r="3153" spans="1:13" x14ac:dyDescent="0.25">
      <c r="A3153" s="15" t="str">
        <f t="shared" si="98"/>
        <v/>
      </c>
      <c r="B3153" s="25" t="str">
        <f t="shared" si="99"/>
        <v/>
      </c>
      <c r="C3153" s="3" t="str">
        <f>IF(Table1[[#This Row],[Tesouro Prefixado]]="","",(B3153+1)^(1/252))</f>
        <v/>
      </c>
      <c r="D3153" s="2" t="str">
        <f>IF(Table1[[#This Row],[Column2]]="","",(1+D3152)*(C3153)-1)</f>
        <v/>
      </c>
      <c r="E3153" s="1" t="str">
        <f>IF(Table1[[#This Row],[Column1]]="","",VLOOKUP(A3153,COPOMs!B:E,4)+prêmio_de_risco)</f>
        <v/>
      </c>
      <c r="F3153" s="3" t="str">
        <f>IF(Table1[[#This Row],[Tesouro Selic: Cenário 1]]="","",(E3153+1)^(1/252))</f>
        <v/>
      </c>
      <c r="G3153" s="2" t="str">
        <f>IF(Table1[[#This Row],[Column4]]="","",(1+G3152)*(F3153)-1)</f>
        <v/>
      </c>
      <c r="H3153" s="1" t="str">
        <f>IF(Table1[[#This Row],[Column1]]="","",VLOOKUP(A3153,COPOMs!B:H,7)+prêmio_de_risco)</f>
        <v/>
      </c>
      <c r="I3153" s="3" t="str">
        <f>IF(Table1[[#This Row],[Tesouro Selic: Cenário 2]]="","",(H3153+1)^(1/252))</f>
        <v/>
      </c>
      <c r="J3153" s="2" t="str">
        <f>IF(Table1[[#This Row],[Column6]]="","",(1+J3152)*(I3153)-1)</f>
        <v/>
      </c>
      <c r="K3153" s="1" t="str">
        <f>IF(Table1[[#This Row],[Column1]]="","",VLOOKUP(A3153,COPOMs!B:K,10)+prêmio_de_risco)</f>
        <v/>
      </c>
      <c r="L3153" s="3" t="str">
        <f>IF(Table1[[#This Row],[Tesouro Selic: Cenário 3]]="","",(K3153+1)^(1/252))</f>
        <v/>
      </c>
      <c r="M3153" s="2" t="str">
        <f>IF(Table1[[#This Row],[Column8]]="","",(1+M3152)*(L3153)-1)</f>
        <v/>
      </c>
    </row>
    <row r="3154" spans="1:13" x14ac:dyDescent="0.25">
      <c r="A3154" s="15" t="str">
        <f t="shared" si="98"/>
        <v/>
      </c>
      <c r="B3154" s="25" t="str">
        <f t="shared" si="99"/>
        <v/>
      </c>
      <c r="C3154" s="3" t="str">
        <f>IF(Table1[[#This Row],[Tesouro Prefixado]]="","",(B3154+1)^(1/252))</f>
        <v/>
      </c>
      <c r="D3154" s="2" t="str">
        <f>IF(Table1[[#This Row],[Column2]]="","",(1+D3153)*(C3154)-1)</f>
        <v/>
      </c>
      <c r="E3154" s="1" t="str">
        <f>IF(Table1[[#This Row],[Column1]]="","",VLOOKUP(A3154,COPOMs!B:E,4)+prêmio_de_risco)</f>
        <v/>
      </c>
      <c r="F3154" s="3" t="str">
        <f>IF(Table1[[#This Row],[Tesouro Selic: Cenário 1]]="","",(E3154+1)^(1/252))</f>
        <v/>
      </c>
      <c r="G3154" s="2" t="str">
        <f>IF(Table1[[#This Row],[Column4]]="","",(1+G3153)*(F3154)-1)</f>
        <v/>
      </c>
      <c r="H3154" s="1" t="str">
        <f>IF(Table1[[#This Row],[Column1]]="","",VLOOKUP(A3154,COPOMs!B:H,7)+prêmio_de_risco)</f>
        <v/>
      </c>
      <c r="I3154" s="3" t="str">
        <f>IF(Table1[[#This Row],[Tesouro Selic: Cenário 2]]="","",(H3154+1)^(1/252))</f>
        <v/>
      </c>
      <c r="J3154" s="2" t="str">
        <f>IF(Table1[[#This Row],[Column6]]="","",(1+J3153)*(I3154)-1)</f>
        <v/>
      </c>
      <c r="K3154" s="1" t="str">
        <f>IF(Table1[[#This Row],[Column1]]="","",VLOOKUP(A3154,COPOMs!B:K,10)+prêmio_de_risco)</f>
        <v/>
      </c>
      <c r="L3154" s="3" t="str">
        <f>IF(Table1[[#This Row],[Tesouro Selic: Cenário 3]]="","",(K3154+1)^(1/252))</f>
        <v/>
      </c>
      <c r="M3154" s="2" t="str">
        <f>IF(Table1[[#This Row],[Column8]]="","",(1+M3153)*(L3154)-1)</f>
        <v/>
      </c>
    </row>
    <row r="3155" spans="1:13" x14ac:dyDescent="0.25">
      <c r="A3155" s="15" t="str">
        <f t="shared" si="98"/>
        <v/>
      </c>
      <c r="B3155" s="25" t="str">
        <f t="shared" si="99"/>
        <v/>
      </c>
      <c r="C3155" s="3" t="str">
        <f>IF(Table1[[#This Row],[Tesouro Prefixado]]="","",(B3155+1)^(1/252))</f>
        <v/>
      </c>
      <c r="D3155" s="2" t="str">
        <f>IF(Table1[[#This Row],[Column2]]="","",(1+D3154)*(C3155)-1)</f>
        <v/>
      </c>
      <c r="E3155" s="1" t="str">
        <f>IF(Table1[[#This Row],[Column1]]="","",VLOOKUP(A3155,COPOMs!B:E,4)+prêmio_de_risco)</f>
        <v/>
      </c>
      <c r="F3155" s="3" t="str">
        <f>IF(Table1[[#This Row],[Tesouro Selic: Cenário 1]]="","",(E3155+1)^(1/252))</f>
        <v/>
      </c>
      <c r="G3155" s="2" t="str">
        <f>IF(Table1[[#This Row],[Column4]]="","",(1+G3154)*(F3155)-1)</f>
        <v/>
      </c>
      <c r="H3155" s="1" t="str">
        <f>IF(Table1[[#This Row],[Column1]]="","",VLOOKUP(A3155,COPOMs!B:H,7)+prêmio_de_risco)</f>
        <v/>
      </c>
      <c r="I3155" s="3" t="str">
        <f>IF(Table1[[#This Row],[Tesouro Selic: Cenário 2]]="","",(H3155+1)^(1/252))</f>
        <v/>
      </c>
      <c r="J3155" s="2" t="str">
        <f>IF(Table1[[#This Row],[Column6]]="","",(1+J3154)*(I3155)-1)</f>
        <v/>
      </c>
      <c r="K3155" s="1" t="str">
        <f>IF(Table1[[#This Row],[Column1]]="","",VLOOKUP(A3155,COPOMs!B:K,10)+prêmio_de_risco)</f>
        <v/>
      </c>
      <c r="L3155" s="3" t="str">
        <f>IF(Table1[[#This Row],[Tesouro Selic: Cenário 3]]="","",(K3155+1)^(1/252))</f>
        <v/>
      </c>
      <c r="M3155" s="2" t="str">
        <f>IF(Table1[[#This Row],[Column8]]="","",(1+M3154)*(L3155)-1)</f>
        <v/>
      </c>
    </row>
    <row r="3156" spans="1:13" x14ac:dyDescent="0.25">
      <c r="A3156" s="15" t="str">
        <f t="shared" si="98"/>
        <v/>
      </c>
      <c r="B3156" s="25" t="str">
        <f t="shared" si="99"/>
        <v/>
      </c>
      <c r="C3156" s="3" t="str">
        <f>IF(Table1[[#This Row],[Tesouro Prefixado]]="","",(B3156+1)^(1/252))</f>
        <v/>
      </c>
      <c r="D3156" s="2" t="str">
        <f>IF(Table1[[#This Row],[Column2]]="","",(1+D3155)*(C3156)-1)</f>
        <v/>
      </c>
      <c r="E3156" s="1" t="str">
        <f>IF(Table1[[#This Row],[Column1]]="","",VLOOKUP(A3156,COPOMs!B:E,4)+prêmio_de_risco)</f>
        <v/>
      </c>
      <c r="F3156" s="3" t="str">
        <f>IF(Table1[[#This Row],[Tesouro Selic: Cenário 1]]="","",(E3156+1)^(1/252))</f>
        <v/>
      </c>
      <c r="G3156" s="2" t="str">
        <f>IF(Table1[[#This Row],[Column4]]="","",(1+G3155)*(F3156)-1)</f>
        <v/>
      </c>
      <c r="H3156" s="1" t="str">
        <f>IF(Table1[[#This Row],[Column1]]="","",VLOOKUP(A3156,COPOMs!B:H,7)+prêmio_de_risco)</f>
        <v/>
      </c>
      <c r="I3156" s="3" t="str">
        <f>IF(Table1[[#This Row],[Tesouro Selic: Cenário 2]]="","",(H3156+1)^(1/252))</f>
        <v/>
      </c>
      <c r="J3156" s="2" t="str">
        <f>IF(Table1[[#This Row],[Column6]]="","",(1+J3155)*(I3156)-1)</f>
        <v/>
      </c>
      <c r="K3156" s="1" t="str">
        <f>IF(Table1[[#This Row],[Column1]]="","",VLOOKUP(A3156,COPOMs!B:K,10)+prêmio_de_risco)</f>
        <v/>
      </c>
      <c r="L3156" s="3" t="str">
        <f>IF(Table1[[#This Row],[Tesouro Selic: Cenário 3]]="","",(K3156+1)^(1/252))</f>
        <v/>
      </c>
      <c r="M3156" s="2" t="str">
        <f>IF(Table1[[#This Row],[Column8]]="","",(1+M3155)*(L3156)-1)</f>
        <v/>
      </c>
    </row>
    <row r="3157" spans="1:13" x14ac:dyDescent="0.25">
      <c r="A3157" s="15" t="str">
        <f t="shared" si="98"/>
        <v/>
      </c>
      <c r="B3157" s="25" t="str">
        <f t="shared" si="99"/>
        <v/>
      </c>
      <c r="C3157" s="3" t="str">
        <f>IF(Table1[[#This Row],[Tesouro Prefixado]]="","",(B3157+1)^(1/252))</f>
        <v/>
      </c>
      <c r="D3157" s="2" t="str">
        <f>IF(Table1[[#This Row],[Column2]]="","",(1+D3156)*(C3157)-1)</f>
        <v/>
      </c>
      <c r="E3157" s="1" t="str">
        <f>IF(Table1[[#This Row],[Column1]]="","",VLOOKUP(A3157,COPOMs!B:E,4)+prêmio_de_risco)</f>
        <v/>
      </c>
      <c r="F3157" s="3" t="str">
        <f>IF(Table1[[#This Row],[Tesouro Selic: Cenário 1]]="","",(E3157+1)^(1/252))</f>
        <v/>
      </c>
      <c r="G3157" s="2" t="str">
        <f>IF(Table1[[#This Row],[Column4]]="","",(1+G3156)*(F3157)-1)</f>
        <v/>
      </c>
      <c r="H3157" s="1" t="str">
        <f>IF(Table1[[#This Row],[Column1]]="","",VLOOKUP(A3157,COPOMs!B:H,7)+prêmio_de_risco)</f>
        <v/>
      </c>
      <c r="I3157" s="3" t="str">
        <f>IF(Table1[[#This Row],[Tesouro Selic: Cenário 2]]="","",(H3157+1)^(1/252))</f>
        <v/>
      </c>
      <c r="J3157" s="2" t="str">
        <f>IF(Table1[[#This Row],[Column6]]="","",(1+J3156)*(I3157)-1)</f>
        <v/>
      </c>
      <c r="K3157" s="1" t="str">
        <f>IF(Table1[[#This Row],[Column1]]="","",VLOOKUP(A3157,COPOMs!B:K,10)+prêmio_de_risco)</f>
        <v/>
      </c>
      <c r="L3157" s="3" t="str">
        <f>IF(Table1[[#This Row],[Tesouro Selic: Cenário 3]]="","",(K3157+1)^(1/252))</f>
        <v/>
      </c>
      <c r="M3157" s="2" t="str">
        <f>IF(Table1[[#This Row],[Column8]]="","",(1+M3156)*(L3157)-1)</f>
        <v/>
      </c>
    </row>
    <row r="3158" spans="1:13" x14ac:dyDescent="0.25">
      <c r="A3158" s="15" t="str">
        <f t="shared" si="98"/>
        <v/>
      </c>
      <c r="B3158" s="25" t="str">
        <f t="shared" si="99"/>
        <v/>
      </c>
      <c r="C3158" s="3" t="str">
        <f>IF(Table1[[#This Row],[Tesouro Prefixado]]="","",(B3158+1)^(1/252))</f>
        <v/>
      </c>
      <c r="D3158" s="2" t="str">
        <f>IF(Table1[[#This Row],[Column2]]="","",(1+D3157)*(C3158)-1)</f>
        <v/>
      </c>
      <c r="E3158" s="1" t="str">
        <f>IF(Table1[[#This Row],[Column1]]="","",VLOOKUP(A3158,COPOMs!B:E,4)+prêmio_de_risco)</f>
        <v/>
      </c>
      <c r="F3158" s="3" t="str">
        <f>IF(Table1[[#This Row],[Tesouro Selic: Cenário 1]]="","",(E3158+1)^(1/252))</f>
        <v/>
      </c>
      <c r="G3158" s="2" t="str">
        <f>IF(Table1[[#This Row],[Column4]]="","",(1+G3157)*(F3158)-1)</f>
        <v/>
      </c>
      <c r="H3158" s="1" t="str">
        <f>IF(Table1[[#This Row],[Column1]]="","",VLOOKUP(A3158,COPOMs!B:H,7)+prêmio_de_risco)</f>
        <v/>
      </c>
      <c r="I3158" s="3" t="str">
        <f>IF(Table1[[#This Row],[Tesouro Selic: Cenário 2]]="","",(H3158+1)^(1/252))</f>
        <v/>
      </c>
      <c r="J3158" s="2" t="str">
        <f>IF(Table1[[#This Row],[Column6]]="","",(1+J3157)*(I3158)-1)</f>
        <v/>
      </c>
      <c r="K3158" s="1" t="str">
        <f>IF(Table1[[#This Row],[Column1]]="","",VLOOKUP(A3158,COPOMs!B:K,10)+prêmio_de_risco)</f>
        <v/>
      </c>
      <c r="L3158" s="3" t="str">
        <f>IF(Table1[[#This Row],[Tesouro Selic: Cenário 3]]="","",(K3158+1)^(1/252))</f>
        <v/>
      </c>
      <c r="M3158" s="2" t="str">
        <f>IF(Table1[[#This Row],[Column8]]="","",(1+M3157)*(L3158)-1)</f>
        <v/>
      </c>
    </row>
    <row r="3159" spans="1:13" x14ac:dyDescent="0.25">
      <c r="A3159" s="15" t="str">
        <f t="shared" si="98"/>
        <v/>
      </c>
      <c r="B3159" s="25" t="str">
        <f t="shared" si="99"/>
        <v/>
      </c>
      <c r="C3159" s="3" t="str">
        <f>IF(Table1[[#This Row],[Tesouro Prefixado]]="","",(B3159+1)^(1/252))</f>
        <v/>
      </c>
      <c r="D3159" s="2" t="str">
        <f>IF(Table1[[#This Row],[Column2]]="","",(1+D3158)*(C3159)-1)</f>
        <v/>
      </c>
      <c r="E3159" s="1" t="str">
        <f>IF(Table1[[#This Row],[Column1]]="","",VLOOKUP(A3159,COPOMs!B:E,4)+prêmio_de_risco)</f>
        <v/>
      </c>
      <c r="F3159" s="3" t="str">
        <f>IF(Table1[[#This Row],[Tesouro Selic: Cenário 1]]="","",(E3159+1)^(1/252))</f>
        <v/>
      </c>
      <c r="G3159" s="2" t="str">
        <f>IF(Table1[[#This Row],[Column4]]="","",(1+G3158)*(F3159)-1)</f>
        <v/>
      </c>
      <c r="H3159" s="1" t="str">
        <f>IF(Table1[[#This Row],[Column1]]="","",VLOOKUP(A3159,COPOMs!B:H,7)+prêmio_de_risco)</f>
        <v/>
      </c>
      <c r="I3159" s="3" t="str">
        <f>IF(Table1[[#This Row],[Tesouro Selic: Cenário 2]]="","",(H3159+1)^(1/252))</f>
        <v/>
      </c>
      <c r="J3159" s="2" t="str">
        <f>IF(Table1[[#This Row],[Column6]]="","",(1+J3158)*(I3159)-1)</f>
        <v/>
      </c>
      <c r="K3159" s="1" t="str">
        <f>IF(Table1[[#This Row],[Column1]]="","",VLOOKUP(A3159,COPOMs!B:K,10)+prêmio_de_risco)</f>
        <v/>
      </c>
      <c r="L3159" s="3" t="str">
        <f>IF(Table1[[#This Row],[Tesouro Selic: Cenário 3]]="","",(K3159+1)^(1/252))</f>
        <v/>
      </c>
      <c r="M3159" s="2" t="str">
        <f>IF(Table1[[#This Row],[Column8]]="","",(1+M3158)*(L3159)-1)</f>
        <v/>
      </c>
    </row>
    <row r="3160" spans="1:13" x14ac:dyDescent="0.25">
      <c r="A3160" s="15" t="str">
        <f t="shared" si="98"/>
        <v/>
      </c>
      <c r="B3160" s="25" t="str">
        <f t="shared" si="99"/>
        <v/>
      </c>
      <c r="C3160" s="3" t="str">
        <f>IF(Table1[[#This Row],[Tesouro Prefixado]]="","",(B3160+1)^(1/252))</f>
        <v/>
      </c>
      <c r="D3160" s="2" t="str">
        <f>IF(Table1[[#This Row],[Column2]]="","",(1+D3159)*(C3160)-1)</f>
        <v/>
      </c>
      <c r="E3160" s="1" t="str">
        <f>IF(Table1[[#This Row],[Column1]]="","",VLOOKUP(A3160,COPOMs!B:E,4)+prêmio_de_risco)</f>
        <v/>
      </c>
      <c r="F3160" s="3" t="str">
        <f>IF(Table1[[#This Row],[Tesouro Selic: Cenário 1]]="","",(E3160+1)^(1/252))</f>
        <v/>
      </c>
      <c r="G3160" s="2" t="str">
        <f>IF(Table1[[#This Row],[Column4]]="","",(1+G3159)*(F3160)-1)</f>
        <v/>
      </c>
      <c r="H3160" s="1" t="str">
        <f>IF(Table1[[#This Row],[Column1]]="","",VLOOKUP(A3160,COPOMs!B:H,7)+prêmio_de_risco)</f>
        <v/>
      </c>
      <c r="I3160" s="3" t="str">
        <f>IF(Table1[[#This Row],[Tesouro Selic: Cenário 2]]="","",(H3160+1)^(1/252))</f>
        <v/>
      </c>
      <c r="J3160" s="2" t="str">
        <f>IF(Table1[[#This Row],[Column6]]="","",(1+J3159)*(I3160)-1)</f>
        <v/>
      </c>
      <c r="K3160" s="1" t="str">
        <f>IF(Table1[[#This Row],[Column1]]="","",VLOOKUP(A3160,COPOMs!B:K,10)+prêmio_de_risco)</f>
        <v/>
      </c>
      <c r="L3160" s="3" t="str">
        <f>IF(Table1[[#This Row],[Tesouro Selic: Cenário 3]]="","",(K3160+1)^(1/252))</f>
        <v/>
      </c>
      <c r="M3160" s="2" t="str">
        <f>IF(Table1[[#This Row],[Column8]]="","",(1+M3159)*(L3160)-1)</f>
        <v/>
      </c>
    </row>
    <row r="3161" spans="1:13" x14ac:dyDescent="0.25">
      <c r="A3161" s="15" t="str">
        <f t="shared" si="98"/>
        <v/>
      </c>
      <c r="B3161" s="25" t="str">
        <f t="shared" si="99"/>
        <v/>
      </c>
      <c r="C3161" s="3" t="str">
        <f>IF(Table1[[#This Row],[Tesouro Prefixado]]="","",(B3161+1)^(1/252))</f>
        <v/>
      </c>
      <c r="D3161" s="2" t="str">
        <f>IF(Table1[[#This Row],[Column2]]="","",(1+D3160)*(C3161)-1)</f>
        <v/>
      </c>
      <c r="E3161" s="1" t="str">
        <f>IF(Table1[[#This Row],[Column1]]="","",VLOOKUP(A3161,COPOMs!B:E,4)+prêmio_de_risco)</f>
        <v/>
      </c>
      <c r="F3161" s="3" t="str">
        <f>IF(Table1[[#This Row],[Tesouro Selic: Cenário 1]]="","",(E3161+1)^(1/252))</f>
        <v/>
      </c>
      <c r="G3161" s="2" t="str">
        <f>IF(Table1[[#This Row],[Column4]]="","",(1+G3160)*(F3161)-1)</f>
        <v/>
      </c>
      <c r="H3161" s="1" t="str">
        <f>IF(Table1[[#This Row],[Column1]]="","",VLOOKUP(A3161,COPOMs!B:H,7)+prêmio_de_risco)</f>
        <v/>
      </c>
      <c r="I3161" s="3" t="str">
        <f>IF(Table1[[#This Row],[Tesouro Selic: Cenário 2]]="","",(H3161+1)^(1/252))</f>
        <v/>
      </c>
      <c r="J3161" s="2" t="str">
        <f>IF(Table1[[#This Row],[Column6]]="","",(1+J3160)*(I3161)-1)</f>
        <v/>
      </c>
      <c r="K3161" s="1" t="str">
        <f>IF(Table1[[#This Row],[Column1]]="","",VLOOKUP(A3161,COPOMs!B:K,10)+prêmio_de_risco)</f>
        <v/>
      </c>
      <c r="L3161" s="3" t="str">
        <f>IF(Table1[[#This Row],[Tesouro Selic: Cenário 3]]="","",(K3161+1)^(1/252))</f>
        <v/>
      </c>
      <c r="M3161" s="2" t="str">
        <f>IF(Table1[[#This Row],[Column8]]="","",(1+M3160)*(L3161)-1)</f>
        <v/>
      </c>
    </row>
    <row r="3162" spans="1:13" x14ac:dyDescent="0.25">
      <c r="A3162" s="15" t="str">
        <f t="shared" si="98"/>
        <v/>
      </c>
      <c r="B3162" s="25" t="str">
        <f t="shared" si="99"/>
        <v/>
      </c>
      <c r="C3162" s="3" t="str">
        <f>IF(Table1[[#This Row],[Tesouro Prefixado]]="","",(B3162+1)^(1/252))</f>
        <v/>
      </c>
      <c r="D3162" s="2" t="str">
        <f>IF(Table1[[#This Row],[Column2]]="","",(1+D3161)*(C3162)-1)</f>
        <v/>
      </c>
      <c r="E3162" s="1" t="str">
        <f>IF(Table1[[#This Row],[Column1]]="","",VLOOKUP(A3162,COPOMs!B:E,4)+prêmio_de_risco)</f>
        <v/>
      </c>
      <c r="F3162" s="3" t="str">
        <f>IF(Table1[[#This Row],[Tesouro Selic: Cenário 1]]="","",(E3162+1)^(1/252))</f>
        <v/>
      </c>
      <c r="G3162" s="2" t="str">
        <f>IF(Table1[[#This Row],[Column4]]="","",(1+G3161)*(F3162)-1)</f>
        <v/>
      </c>
      <c r="H3162" s="1" t="str">
        <f>IF(Table1[[#This Row],[Column1]]="","",VLOOKUP(A3162,COPOMs!B:H,7)+prêmio_de_risco)</f>
        <v/>
      </c>
      <c r="I3162" s="3" t="str">
        <f>IF(Table1[[#This Row],[Tesouro Selic: Cenário 2]]="","",(H3162+1)^(1/252))</f>
        <v/>
      </c>
      <c r="J3162" s="2" t="str">
        <f>IF(Table1[[#This Row],[Column6]]="","",(1+J3161)*(I3162)-1)</f>
        <v/>
      </c>
      <c r="K3162" s="1" t="str">
        <f>IF(Table1[[#This Row],[Column1]]="","",VLOOKUP(A3162,COPOMs!B:K,10)+prêmio_de_risco)</f>
        <v/>
      </c>
      <c r="L3162" s="3" t="str">
        <f>IF(Table1[[#This Row],[Tesouro Selic: Cenário 3]]="","",(K3162+1)^(1/252))</f>
        <v/>
      </c>
      <c r="M3162" s="2" t="str">
        <f>IF(Table1[[#This Row],[Column8]]="","",(1+M3161)*(L3162)-1)</f>
        <v/>
      </c>
    </row>
    <row r="3163" spans="1:13" x14ac:dyDescent="0.25">
      <c r="A3163" s="15" t="str">
        <f t="shared" si="98"/>
        <v/>
      </c>
      <c r="B3163" s="25" t="str">
        <f t="shared" si="99"/>
        <v/>
      </c>
      <c r="C3163" s="3" t="str">
        <f>IF(Table1[[#This Row],[Tesouro Prefixado]]="","",(B3163+1)^(1/252))</f>
        <v/>
      </c>
      <c r="D3163" s="2" t="str">
        <f>IF(Table1[[#This Row],[Column2]]="","",(1+D3162)*(C3163)-1)</f>
        <v/>
      </c>
      <c r="E3163" s="1" t="str">
        <f>IF(Table1[[#This Row],[Column1]]="","",VLOOKUP(A3163,COPOMs!B:E,4)+prêmio_de_risco)</f>
        <v/>
      </c>
      <c r="F3163" s="3" t="str">
        <f>IF(Table1[[#This Row],[Tesouro Selic: Cenário 1]]="","",(E3163+1)^(1/252))</f>
        <v/>
      </c>
      <c r="G3163" s="2" t="str">
        <f>IF(Table1[[#This Row],[Column4]]="","",(1+G3162)*(F3163)-1)</f>
        <v/>
      </c>
      <c r="H3163" s="1" t="str">
        <f>IF(Table1[[#This Row],[Column1]]="","",VLOOKUP(A3163,COPOMs!B:H,7)+prêmio_de_risco)</f>
        <v/>
      </c>
      <c r="I3163" s="3" t="str">
        <f>IF(Table1[[#This Row],[Tesouro Selic: Cenário 2]]="","",(H3163+1)^(1/252))</f>
        <v/>
      </c>
      <c r="J3163" s="2" t="str">
        <f>IF(Table1[[#This Row],[Column6]]="","",(1+J3162)*(I3163)-1)</f>
        <v/>
      </c>
      <c r="K3163" s="1" t="str">
        <f>IF(Table1[[#This Row],[Column1]]="","",VLOOKUP(A3163,COPOMs!B:K,10)+prêmio_de_risco)</f>
        <v/>
      </c>
      <c r="L3163" s="3" t="str">
        <f>IF(Table1[[#This Row],[Tesouro Selic: Cenário 3]]="","",(K3163+1)^(1/252))</f>
        <v/>
      </c>
      <c r="M3163" s="2" t="str">
        <f>IF(Table1[[#This Row],[Column8]]="","",(1+M3162)*(L3163)-1)</f>
        <v/>
      </c>
    </row>
    <row r="3164" spans="1:13" x14ac:dyDescent="0.25">
      <c r="A3164" s="15" t="str">
        <f t="shared" si="98"/>
        <v/>
      </c>
      <c r="B3164" s="25" t="str">
        <f t="shared" si="99"/>
        <v/>
      </c>
      <c r="C3164" s="3" t="str">
        <f>IF(Table1[[#This Row],[Tesouro Prefixado]]="","",(B3164+1)^(1/252))</f>
        <v/>
      </c>
      <c r="D3164" s="2" t="str">
        <f>IF(Table1[[#This Row],[Column2]]="","",(1+D3163)*(C3164)-1)</f>
        <v/>
      </c>
      <c r="E3164" s="1" t="str">
        <f>IF(Table1[[#This Row],[Column1]]="","",VLOOKUP(A3164,COPOMs!B:E,4)+prêmio_de_risco)</f>
        <v/>
      </c>
      <c r="F3164" s="3" t="str">
        <f>IF(Table1[[#This Row],[Tesouro Selic: Cenário 1]]="","",(E3164+1)^(1/252))</f>
        <v/>
      </c>
      <c r="G3164" s="2" t="str">
        <f>IF(Table1[[#This Row],[Column4]]="","",(1+G3163)*(F3164)-1)</f>
        <v/>
      </c>
      <c r="H3164" s="1" t="str">
        <f>IF(Table1[[#This Row],[Column1]]="","",VLOOKUP(A3164,COPOMs!B:H,7)+prêmio_de_risco)</f>
        <v/>
      </c>
      <c r="I3164" s="3" t="str">
        <f>IF(Table1[[#This Row],[Tesouro Selic: Cenário 2]]="","",(H3164+1)^(1/252))</f>
        <v/>
      </c>
      <c r="J3164" s="2" t="str">
        <f>IF(Table1[[#This Row],[Column6]]="","",(1+J3163)*(I3164)-1)</f>
        <v/>
      </c>
      <c r="K3164" s="1" t="str">
        <f>IF(Table1[[#This Row],[Column1]]="","",VLOOKUP(A3164,COPOMs!B:K,10)+prêmio_de_risco)</f>
        <v/>
      </c>
      <c r="L3164" s="3" t="str">
        <f>IF(Table1[[#This Row],[Tesouro Selic: Cenário 3]]="","",(K3164+1)^(1/252))</f>
        <v/>
      </c>
      <c r="M3164" s="2" t="str">
        <f>IF(Table1[[#This Row],[Column8]]="","",(1+M3163)*(L3164)-1)</f>
        <v/>
      </c>
    </row>
    <row r="3165" spans="1:13" x14ac:dyDescent="0.25">
      <c r="A3165" s="15" t="str">
        <f t="shared" si="98"/>
        <v/>
      </c>
      <c r="B3165" s="25" t="str">
        <f t="shared" si="99"/>
        <v/>
      </c>
      <c r="C3165" s="3" t="str">
        <f>IF(Table1[[#This Row],[Tesouro Prefixado]]="","",(B3165+1)^(1/252))</f>
        <v/>
      </c>
      <c r="D3165" s="2" t="str">
        <f>IF(Table1[[#This Row],[Column2]]="","",(1+D3164)*(C3165)-1)</f>
        <v/>
      </c>
      <c r="E3165" s="1" t="str">
        <f>IF(Table1[[#This Row],[Column1]]="","",VLOOKUP(A3165,COPOMs!B:E,4)+prêmio_de_risco)</f>
        <v/>
      </c>
      <c r="F3165" s="3" t="str">
        <f>IF(Table1[[#This Row],[Tesouro Selic: Cenário 1]]="","",(E3165+1)^(1/252))</f>
        <v/>
      </c>
      <c r="G3165" s="2" t="str">
        <f>IF(Table1[[#This Row],[Column4]]="","",(1+G3164)*(F3165)-1)</f>
        <v/>
      </c>
      <c r="H3165" s="1" t="str">
        <f>IF(Table1[[#This Row],[Column1]]="","",VLOOKUP(A3165,COPOMs!B:H,7)+prêmio_de_risco)</f>
        <v/>
      </c>
      <c r="I3165" s="3" t="str">
        <f>IF(Table1[[#This Row],[Tesouro Selic: Cenário 2]]="","",(H3165+1)^(1/252))</f>
        <v/>
      </c>
      <c r="J3165" s="2" t="str">
        <f>IF(Table1[[#This Row],[Column6]]="","",(1+J3164)*(I3165)-1)</f>
        <v/>
      </c>
      <c r="K3165" s="1" t="str">
        <f>IF(Table1[[#This Row],[Column1]]="","",VLOOKUP(A3165,COPOMs!B:K,10)+prêmio_de_risco)</f>
        <v/>
      </c>
      <c r="L3165" s="3" t="str">
        <f>IF(Table1[[#This Row],[Tesouro Selic: Cenário 3]]="","",(K3165+1)^(1/252))</f>
        <v/>
      </c>
      <c r="M3165" s="2" t="str">
        <f>IF(Table1[[#This Row],[Column8]]="","",(1+M3164)*(L3165)-1)</f>
        <v/>
      </c>
    </row>
    <row r="3166" spans="1:13" x14ac:dyDescent="0.25">
      <c r="A3166" s="15" t="str">
        <f t="shared" si="98"/>
        <v/>
      </c>
      <c r="B3166" s="25" t="str">
        <f t="shared" si="99"/>
        <v/>
      </c>
      <c r="C3166" s="3" t="str">
        <f>IF(Table1[[#This Row],[Tesouro Prefixado]]="","",(B3166+1)^(1/252))</f>
        <v/>
      </c>
      <c r="D3166" s="2" t="str">
        <f>IF(Table1[[#This Row],[Column2]]="","",(1+D3165)*(C3166)-1)</f>
        <v/>
      </c>
      <c r="E3166" s="1" t="str">
        <f>IF(Table1[[#This Row],[Column1]]="","",VLOOKUP(A3166,COPOMs!B:E,4)+prêmio_de_risco)</f>
        <v/>
      </c>
      <c r="F3166" s="3" t="str">
        <f>IF(Table1[[#This Row],[Tesouro Selic: Cenário 1]]="","",(E3166+1)^(1/252))</f>
        <v/>
      </c>
      <c r="G3166" s="2" t="str">
        <f>IF(Table1[[#This Row],[Column4]]="","",(1+G3165)*(F3166)-1)</f>
        <v/>
      </c>
      <c r="H3166" s="1" t="str">
        <f>IF(Table1[[#This Row],[Column1]]="","",VLOOKUP(A3166,COPOMs!B:H,7)+prêmio_de_risco)</f>
        <v/>
      </c>
      <c r="I3166" s="3" t="str">
        <f>IF(Table1[[#This Row],[Tesouro Selic: Cenário 2]]="","",(H3166+1)^(1/252))</f>
        <v/>
      </c>
      <c r="J3166" s="2" t="str">
        <f>IF(Table1[[#This Row],[Column6]]="","",(1+J3165)*(I3166)-1)</f>
        <v/>
      </c>
      <c r="K3166" s="1" t="str">
        <f>IF(Table1[[#This Row],[Column1]]="","",VLOOKUP(A3166,COPOMs!B:K,10)+prêmio_de_risco)</f>
        <v/>
      </c>
      <c r="L3166" s="3" t="str">
        <f>IF(Table1[[#This Row],[Tesouro Selic: Cenário 3]]="","",(K3166+1)^(1/252))</f>
        <v/>
      </c>
      <c r="M3166" s="2" t="str">
        <f>IF(Table1[[#This Row],[Column8]]="","",(1+M3165)*(L3166)-1)</f>
        <v/>
      </c>
    </row>
    <row r="3167" spans="1:13" x14ac:dyDescent="0.25">
      <c r="A3167" s="15" t="str">
        <f t="shared" si="98"/>
        <v/>
      </c>
      <c r="B3167" s="25" t="str">
        <f t="shared" si="99"/>
        <v/>
      </c>
      <c r="C3167" s="3" t="str">
        <f>IF(Table1[[#This Row],[Tesouro Prefixado]]="","",(B3167+1)^(1/252))</f>
        <v/>
      </c>
      <c r="D3167" s="2" t="str">
        <f>IF(Table1[[#This Row],[Column2]]="","",(1+D3166)*(C3167)-1)</f>
        <v/>
      </c>
      <c r="E3167" s="1" t="str">
        <f>IF(Table1[[#This Row],[Column1]]="","",VLOOKUP(A3167,COPOMs!B:E,4)+prêmio_de_risco)</f>
        <v/>
      </c>
      <c r="F3167" s="3" t="str">
        <f>IF(Table1[[#This Row],[Tesouro Selic: Cenário 1]]="","",(E3167+1)^(1/252))</f>
        <v/>
      </c>
      <c r="G3167" s="2" t="str">
        <f>IF(Table1[[#This Row],[Column4]]="","",(1+G3166)*(F3167)-1)</f>
        <v/>
      </c>
      <c r="H3167" s="1" t="str">
        <f>IF(Table1[[#This Row],[Column1]]="","",VLOOKUP(A3167,COPOMs!B:H,7)+prêmio_de_risco)</f>
        <v/>
      </c>
      <c r="I3167" s="3" t="str">
        <f>IF(Table1[[#This Row],[Tesouro Selic: Cenário 2]]="","",(H3167+1)^(1/252))</f>
        <v/>
      </c>
      <c r="J3167" s="2" t="str">
        <f>IF(Table1[[#This Row],[Column6]]="","",(1+J3166)*(I3167)-1)</f>
        <v/>
      </c>
      <c r="K3167" s="1" t="str">
        <f>IF(Table1[[#This Row],[Column1]]="","",VLOOKUP(A3167,COPOMs!B:K,10)+prêmio_de_risco)</f>
        <v/>
      </c>
      <c r="L3167" s="3" t="str">
        <f>IF(Table1[[#This Row],[Tesouro Selic: Cenário 3]]="","",(K3167+1)^(1/252))</f>
        <v/>
      </c>
      <c r="M3167" s="2" t="str">
        <f>IF(Table1[[#This Row],[Column8]]="","",(1+M3166)*(L3167)-1)</f>
        <v/>
      </c>
    </row>
    <row r="3168" spans="1:13" x14ac:dyDescent="0.25">
      <c r="A3168" s="15" t="str">
        <f t="shared" si="98"/>
        <v/>
      </c>
      <c r="B3168" s="25" t="str">
        <f t="shared" si="99"/>
        <v/>
      </c>
      <c r="C3168" s="3" t="str">
        <f>IF(Table1[[#This Row],[Tesouro Prefixado]]="","",(B3168+1)^(1/252))</f>
        <v/>
      </c>
      <c r="D3168" s="2" t="str">
        <f>IF(Table1[[#This Row],[Column2]]="","",(1+D3167)*(C3168)-1)</f>
        <v/>
      </c>
      <c r="E3168" s="1" t="str">
        <f>IF(Table1[[#This Row],[Column1]]="","",VLOOKUP(A3168,COPOMs!B:E,4)+prêmio_de_risco)</f>
        <v/>
      </c>
      <c r="F3168" s="3" t="str">
        <f>IF(Table1[[#This Row],[Tesouro Selic: Cenário 1]]="","",(E3168+1)^(1/252))</f>
        <v/>
      </c>
      <c r="G3168" s="2" t="str">
        <f>IF(Table1[[#This Row],[Column4]]="","",(1+G3167)*(F3168)-1)</f>
        <v/>
      </c>
      <c r="H3168" s="1" t="str">
        <f>IF(Table1[[#This Row],[Column1]]="","",VLOOKUP(A3168,COPOMs!B:H,7)+prêmio_de_risco)</f>
        <v/>
      </c>
      <c r="I3168" s="3" t="str">
        <f>IF(Table1[[#This Row],[Tesouro Selic: Cenário 2]]="","",(H3168+1)^(1/252))</f>
        <v/>
      </c>
      <c r="J3168" s="2" t="str">
        <f>IF(Table1[[#This Row],[Column6]]="","",(1+J3167)*(I3168)-1)</f>
        <v/>
      </c>
      <c r="K3168" s="1" t="str">
        <f>IF(Table1[[#This Row],[Column1]]="","",VLOOKUP(A3168,COPOMs!B:K,10)+prêmio_de_risco)</f>
        <v/>
      </c>
      <c r="L3168" s="3" t="str">
        <f>IF(Table1[[#This Row],[Tesouro Selic: Cenário 3]]="","",(K3168+1)^(1/252))</f>
        <v/>
      </c>
      <c r="M3168" s="2" t="str">
        <f>IF(Table1[[#This Row],[Column8]]="","",(1+M3167)*(L3168)-1)</f>
        <v/>
      </c>
    </row>
    <row r="3169" spans="1:13" x14ac:dyDescent="0.25">
      <c r="A3169" s="15" t="str">
        <f t="shared" si="98"/>
        <v/>
      </c>
      <c r="B3169" s="25" t="str">
        <f t="shared" si="99"/>
        <v/>
      </c>
      <c r="C3169" s="3" t="str">
        <f>IF(Table1[[#This Row],[Tesouro Prefixado]]="","",(B3169+1)^(1/252))</f>
        <v/>
      </c>
      <c r="D3169" s="2" t="str">
        <f>IF(Table1[[#This Row],[Column2]]="","",(1+D3168)*(C3169)-1)</f>
        <v/>
      </c>
      <c r="E3169" s="1" t="str">
        <f>IF(Table1[[#This Row],[Column1]]="","",VLOOKUP(A3169,COPOMs!B:E,4)+prêmio_de_risco)</f>
        <v/>
      </c>
      <c r="F3169" s="3" t="str">
        <f>IF(Table1[[#This Row],[Tesouro Selic: Cenário 1]]="","",(E3169+1)^(1/252))</f>
        <v/>
      </c>
      <c r="G3169" s="2" t="str">
        <f>IF(Table1[[#This Row],[Column4]]="","",(1+G3168)*(F3169)-1)</f>
        <v/>
      </c>
      <c r="H3169" s="1" t="str">
        <f>IF(Table1[[#This Row],[Column1]]="","",VLOOKUP(A3169,COPOMs!B:H,7)+prêmio_de_risco)</f>
        <v/>
      </c>
      <c r="I3169" s="3" t="str">
        <f>IF(Table1[[#This Row],[Tesouro Selic: Cenário 2]]="","",(H3169+1)^(1/252))</f>
        <v/>
      </c>
      <c r="J3169" s="2" t="str">
        <f>IF(Table1[[#This Row],[Column6]]="","",(1+J3168)*(I3169)-1)</f>
        <v/>
      </c>
      <c r="K3169" s="1" t="str">
        <f>IF(Table1[[#This Row],[Column1]]="","",VLOOKUP(A3169,COPOMs!B:K,10)+prêmio_de_risco)</f>
        <v/>
      </c>
      <c r="L3169" s="3" t="str">
        <f>IF(Table1[[#This Row],[Tesouro Selic: Cenário 3]]="","",(K3169+1)^(1/252))</f>
        <v/>
      </c>
      <c r="M3169" s="2" t="str">
        <f>IF(Table1[[#This Row],[Column8]]="","",(1+M3168)*(L3169)-1)</f>
        <v/>
      </c>
    </row>
    <row r="3170" spans="1:13" x14ac:dyDescent="0.25">
      <c r="A3170" s="15" t="str">
        <f t="shared" si="98"/>
        <v/>
      </c>
      <c r="B3170" s="25" t="str">
        <f t="shared" si="99"/>
        <v/>
      </c>
      <c r="C3170" s="3" t="str">
        <f>IF(Table1[[#This Row],[Tesouro Prefixado]]="","",(B3170+1)^(1/252))</f>
        <v/>
      </c>
      <c r="D3170" s="2" t="str">
        <f>IF(Table1[[#This Row],[Column2]]="","",(1+D3169)*(C3170)-1)</f>
        <v/>
      </c>
      <c r="E3170" s="1" t="str">
        <f>IF(Table1[[#This Row],[Column1]]="","",VLOOKUP(A3170,COPOMs!B:E,4)+prêmio_de_risco)</f>
        <v/>
      </c>
      <c r="F3170" s="3" t="str">
        <f>IF(Table1[[#This Row],[Tesouro Selic: Cenário 1]]="","",(E3170+1)^(1/252))</f>
        <v/>
      </c>
      <c r="G3170" s="2" t="str">
        <f>IF(Table1[[#This Row],[Column4]]="","",(1+G3169)*(F3170)-1)</f>
        <v/>
      </c>
      <c r="H3170" s="1" t="str">
        <f>IF(Table1[[#This Row],[Column1]]="","",VLOOKUP(A3170,COPOMs!B:H,7)+prêmio_de_risco)</f>
        <v/>
      </c>
      <c r="I3170" s="3" t="str">
        <f>IF(Table1[[#This Row],[Tesouro Selic: Cenário 2]]="","",(H3170+1)^(1/252))</f>
        <v/>
      </c>
      <c r="J3170" s="2" t="str">
        <f>IF(Table1[[#This Row],[Column6]]="","",(1+J3169)*(I3170)-1)</f>
        <v/>
      </c>
      <c r="K3170" s="1" t="str">
        <f>IF(Table1[[#This Row],[Column1]]="","",VLOOKUP(A3170,COPOMs!B:K,10)+prêmio_de_risco)</f>
        <v/>
      </c>
      <c r="L3170" s="3" t="str">
        <f>IF(Table1[[#This Row],[Tesouro Selic: Cenário 3]]="","",(K3170+1)^(1/252))</f>
        <v/>
      </c>
      <c r="M3170" s="2" t="str">
        <f>IF(Table1[[#This Row],[Column8]]="","",(1+M3169)*(L3170)-1)</f>
        <v/>
      </c>
    </row>
    <row r="3171" spans="1:13" x14ac:dyDescent="0.25">
      <c r="A3171" s="15" t="str">
        <f t="shared" si="98"/>
        <v/>
      </c>
      <c r="B3171" s="25" t="str">
        <f t="shared" si="99"/>
        <v/>
      </c>
      <c r="C3171" s="3" t="str">
        <f>IF(Table1[[#This Row],[Tesouro Prefixado]]="","",(B3171+1)^(1/252))</f>
        <v/>
      </c>
      <c r="D3171" s="2" t="str">
        <f>IF(Table1[[#This Row],[Column2]]="","",(1+D3170)*(C3171)-1)</f>
        <v/>
      </c>
      <c r="E3171" s="1" t="str">
        <f>IF(Table1[[#This Row],[Column1]]="","",VLOOKUP(A3171,COPOMs!B:E,4)+prêmio_de_risco)</f>
        <v/>
      </c>
      <c r="F3171" s="3" t="str">
        <f>IF(Table1[[#This Row],[Tesouro Selic: Cenário 1]]="","",(E3171+1)^(1/252))</f>
        <v/>
      </c>
      <c r="G3171" s="2" t="str">
        <f>IF(Table1[[#This Row],[Column4]]="","",(1+G3170)*(F3171)-1)</f>
        <v/>
      </c>
      <c r="H3171" s="1" t="str">
        <f>IF(Table1[[#This Row],[Column1]]="","",VLOOKUP(A3171,COPOMs!B:H,7)+prêmio_de_risco)</f>
        <v/>
      </c>
      <c r="I3171" s="3" t="str">
        <f>IF(Table1[[#This Row],[Tesouro Selic: Cenário 2]]="","",(H3171+1)^(1/252))</f>
        <v/>
      </c>
      <c r="J3171" s="2" t="str">
        <f>IF(Table1[[#This Row],[Column6]]="","",(1+J3170)*(I3171)-1)</f>
        <v/>
      </c>
      <c r="K3171" s="1" t="str">
        <f>IF(Table1[[#This Row],[Column1]]="","",VLOOKUP(A3171,COPOMs!B:K,10)+prêmio_de_risco)</f>
        <v/>
      </c>
      <c r="L3171" s="3" t="str">
        <f>IF(Table1[[#This Row],[Tesouro Selic: Cenário 3]]="","",(K3171+1)^(1/252))</f>
        <v/>
      </c>
      <c r="M3171" s="2" t="str">
        <f>IF(Table1[[#This Row],[Column8]]="","",(1+M3170)*(L3171)-1)</f>
        <v/>
      </c>
    </row>
    <row r="3172" spans="1:13" x14ac:dyDescent="0.25">
      <c r="A3172" s="15" t="str">
        <f t="shared" si="98"/>
        <v/>
      </c>
      <c r="B3172" s="25" t="str">
        <f t="shared" si="99"/>
        <v/>
      </c>
      <c r="C3172" s="3" t="str">
        <f>IF(Table1[[#This Row],[Tesouro Prefixado]]="","",(B3172+1)^(1/252))</f>
        <v/>
      </c>
      <c r="D3172" s="2" t="str">
        <f>IF(Table1[[#This Row],[Column2]]="","",(1+D3171)*(C3172)-1)</f>
        <v/>
      </c>
      <c r="E3172" s="1" t="str">
        <f>IF(Table1[[#This Row],[Column1]]="","",VLOOKUP(A3172,COPOMs!B:E,4)+prêmio_de_risco)</f>
        <v/>
      </c>
      <c r="F3172" s="3" t="str">
        <f>IF(Table1[[#This Row],[Tesouro Selic: Cenário 1]]="","",(E3172+1)^(1/252))</f>
        <v/>
      </c>
      <c r="G3172" s="2" t="str">
        <f>IF(Table1[[#This Row],[Column4]]="","",(1+G3171)*(F3172)-1)</f>
        <v/>
      </c>
      <c r="H3172" s="1" t="str">
        <f>IF(Table1[[#This Row],[Column1]]="","",VLOOKUP(A3172,COPOMs!B:H,7)+prêmio_de_risco)</f>
        <v/>
      </c>
      <c r="I3172" s="3" t="str">
        <f>IF(Table1[[#This Row],[Tesouro Selic: Cenário 2]]="","",(H3172+1)^(1/252))</f>
        <v/>
      </c>
      <c r="J3172" s="2" t="str">
        <f>IF(Table1[[#This Row],[Column6]]="","",(1+J3171)*(I3172)-1)</f>
        <v/>
      </c>
      <c r="K3172" s="1" t="str">
        <f>IF(Table1[[#This Row],[Column1]]="","",VLOOKUP(A3172,COPOMs!B:K,10)+prêmio_de_risco)</f>
        <v/>
      </c>
      <c r="L3172" s="3" t="str">
        <f>IF(Table1[[#This Row],[Tesouro Selic: Cenário 3]]="","",(K3172+1)^(1/252))</f>
        <v/>
      </c>
      <c r="M3172" s="2" t="str">
        <f>IF(Table1[[#This Row],[Column8]]="","",(1+M3171)*(L3172)-1)</f>
        <v/>
      </c>
    </row>
    <row r="3173" spans="1:13" x14ac:dyDescent="0.25">
      <c r="A3173" s="15" t="str">
        <f t="shared" si="98"/>
        <v/>
      </c>
      <c r="B3173" s="25" t="str">
        <f t="shared" si="99"/>
        <v/>
      </c>
      <c r="C3173" s="3" t="str">
        <f>IF(Table1[[#This Row],[Tesouro Prefixado]]="","",(B3173+1)^(1/252))</f>
        <v/>
      </c>
      <c r="D3173" s="2" t="str">
        <f>IF(Table1[[#This Row],[Column2]]="","",(1+D3172)*(C3173)-1)</f>
        <v/>
      </c>
      <c r="E3173" s="1" t="str">
        <f>IF(Table1[[#This Row],[Column1]]="","",VLOOKUP(A3173,COPOMs!B:E,4)+prêmio_de_risco)</f>
        <v/>
      </c>
      <c r="F3173" s="3" t="str">
        <f>IF(Table1[[#This Row],[Tesouro Selic: Cenário 1]]="","",(E3173+1)^(1/252))</f>
        <v/>
      </c>
      <c r="G3173" s="2" t="str">
        <f>IF(Table1[[#This Row],[Column4]]="","",(1+G3172)*(F3173)-1)</f>
        <v/>
      </c>
      <c r="H3173" s="1" t="str">
        <f>IF(Table1[[#This Row],[Column1]]="","",VLOOKUP(A3173,COPOMs!B:H,7)+prêmio_de_risco)</f>
        <v/>
      </c>
      <c r="I3173" s="3" t="str">
        <f>IF(Table1[[#This Row],[Tesouro Selic: Cenário 2]]="","",(H3173+1)^(1/252))</f>
        <v/>
      </c>
      <c r="J3173" s="2" t="str">
        <f>IF(Table1[[#This Row],[Column6]]="","",(1+J3172)*(I3173)-1)</f>
        <v/>
      </c>
      <c r="K3173" s="1" t="str">
        <f>IF(Table1[[#This Row],[Column1]]="","",VLOOKUP(A3173,COPOMs!B:K,10)+prêmio_de_risco)</f>
        <v/>
      </c>
      <c r="L3173" s="3" t="str">
        <f>IF(Table1[[#This Row],[Tesouro Selic: Cenário 3]]="","",(K3173+1)^(1/252))</f>
        <v/>
      </c>
      <c r="M3173" s="2" t="str">
        <f>IF(Table1[[#This Row],[Column8]]="","",(1+M3172)*(L3173)-1)</f>
        <v/>
      </c>
    </row>
    <row r="3174" spans="1:13" x14ac:dyDescent="0.25">
      <c r="A3174" s="15" t="str">
        <f t="shared" si="98"/>
        <v/>
      </c>
      <c r="B3174" s="25" t="str">
        <f t="shared" si="99"/>
        <v/>
      </c>
      <c r="C3174" s="3" t="str">
        <f>IF(Table1[[#This Row],[Tesouro Prefixado]]="","",(B3174+1)^(1/252))</f>
        <v/>
      </c>
      <c r="D3174" s="2" t="str">
        <f>IF(Table1[[#This Row],[Column2]]="","",(1+D3173)*(C3174)-1)</f>
        <v/>
      </c>
      <c r="E3174" s="1" t="str">
        <f>IF(Table1[[#This Row],[Column1]]="","",VLOOKUP(A3174,COPOMs!B:E,4)+prêmio_de_risco)</f>
        <v/>
      </c>
      <c r="F3174" s="3" t="str">
        <f>IF(Table1[[#This Row],[Tesouro Selic: Cenário 1]]="","",(E3174+1)^(1/252))</f>
        <v/>
      </c>
      <c r="G3174" s="2" t="str">
        <f>IF(Table1[[#This Row],[Column4]]="","",(1+G3173)*(F3174)-1)</f>
        <v/>
      </c>
      <c r="H3174" s="1" t="str">
        <f>IF(Table1[[#This Row],[Column1]]="","",VLOOKUP(A3174,COPOMs!B:H,7)+prêmio_de_risco)</f>
        <v/>
      </c>
      <c r="I3174" s="3" t="str">
        <f>IF(Table1[[#This Row],[Tesouro Selic: Cenário 2]]="","",(H3174+1)^(1/252))</f>
        <v/>
      </c>
      <c r="J3174" s="2" t="str">
        <f>IF(Table1[[#This Row],[Column6]]="","",(1+J3173)*(I3174)-1)</f>
        <v/>
      </c>
      <c r="K3174" s="1" t="str">
        <f>IF(Table1[[#This Row],[Column1]]="","",VLOOKUP(A3174,COPOMs!B:K,10)+prêmio_de_risco)</f>
        <v/>
      </c>
      <c r="L3174" s="3" t="str">
        <f>IF(Table1[[#This Row],[Tesouro Selic: Cenário 3]]="","",(K3174+1)^(1/252))</f>
        <v/>
      </c>
      <c r="M3174" s="2" t="str">
        <f>IF(Table1[[#This Row],[Column8]]="","",(1+M3173)*(L3174)-1)</f>
        <v/>
      </c>
    </row>
    <row r="3175" spans="1:13" x14ac:dyDescent="0.25">
      <c r="A3175" s="15" t="str">
        <f t="shared" si="98"/>
        <v/>
      </c>
      <c r="B3175" s="25" t="str">
        <f t="shared" si="99"/>
        <v/>
      </c>
      <c r="C3175" s="3" t="str">
        <f>IF(Table1[[#This Row],[Tesouro Prefixado]]="","",(B3175+1)^(1/252))</f>
        <v/>
      </c>
      <c r="D3175" s="2" t="str">
        <f>IF(Table1[[#This Row],[Column2]]="","",(1+D3174)*(C3175)-1)</f>
        <v/>
      </c>
      <c r="E3175" s="1" t="str">
        <f>IF(Table1[[#This Row],[Column1]]="","",VLOOKUP(A3175,COPOMs!B:E,4)+prêmio_de_risco)</f>
        <v/>
      </c>
      <c r="F3175" s="3" t="str">
        <f>IF(Table1[[#This Row],[Tesouro Selic: Cenário 1]]="","",(E3175+1)^(1/252))</f>
        <v/>
      </c>
      <c r="G3175" s="2" t="str">
        <f>IF(Table1[[#This Row],[Column4]]="","",(1+G3174)*(F3175)-1)</f>
        <v/>
      </c>
      <c r="H3175" s="1" t="str">
        <f>IF(Table1[[#This Row],[Column1]]="","",VLOOKUP(A3175,COPOMs!B:H,7)+prêmio_de_risco)</f>
        <v/>
      </c>
      <c r="I3175" s="3" t="str">
        <f>IF(Table1[[#This Row],[Tesouro Selic: Cenário 2]]="","",(H3175+1)^(1/252))</f>
        <v/>
      </c>
      <c r="J3175" s="2" t="str">
        <f>IF(Table1[[#This Row],[Column6]]="","",(1+J3174)*(I3175)-1)</f>
        <v/>
      </c>
      <c r="K3175" s="1" t="str">
        <f>IF(Table1[[#This Row],[Column1]]="","",VLOOKUP(A3175,COPOMs!B:K,10)+prêmio_de_risco)</f>
        <v/>
      </c>
      <c r="L3175" s="3" t="str">
        <f>IF(Table1[[#This Row],[Tesouro Selic: Cenário 3]]="","",(K3175+1)^(1/252))</f>
        <v/>
      </c>
      <c r="M3175" s="2" t="str">
        <f>IF(Table1[[#This Row],[Column8]]="","",(1+M3174)*(L3175)-1)</f>
        <v/>
      </c>
    </row>
    <row r="3176" spans="1:13" x14ac:dyDescent="0.25">
      <c r="A3176" s="15" t="str">
        <f t="shared" si="98"/>
        <v/>
      </c>
      <c r="B3176" s="25" t="str">
        <f t="shared" si="99"/>
        <v/>
      </c>
      <c r="C3176" s="3" t="str">
        <f>IF(Table1[[#This Row],[Tesouro Prefixado]]="","",(B3176+1)^(1/252))</f>
        <v/>
      </c>
      <c r="D3176" s="2" t="str">
        <f>IF(Table1[[#This Row],[Column2]]="","",(1+D3175)*(C3176)-1)</f>
        <v/>
      </c>
      <c r="E3176" s="1" t="str">
        <f>IF(Table1[[#This Row],[Column1]]="","",VLOOKUP(A3176,COPOMs!B:E,4)+prêmio_de_risco)</f>
        <v/>
      </c>
      <c r="F3176" s="3" t="str">
        <f>IF(Table1[[#This Row],[Tesouro Selic: Cenário 1]]="","",(E3176+1)^(1/252))</f>
        <v/>
      </c>
      <c r="G3176" s="2" t="str">
        <f>IF(Table1[[#This Row],[Column4]]="","",(1+G3175)*(F3176)-1)</f>
        <v/>
      </c>
      <c r="H3176" s="1" t="str">
        <f>IF(Table1[[#This Row],[Column1]]="","",VLOOKUP(A3176,COPOMs!B:H,7)+prêmio_de_risco)</f>
        <v/>
      </c>
      <c r="I3176" s="3" t="str">
        <f>IF(Table1[[#This Row],[Tesouro Selic: Cenário 2]]="","",(H3176+1)^(1/252))</f>
        <v/>
      </c>
      <c r="J3176" s="2" t="str">
        <f>IF(Table1[[#This Row],[Column6]]="","",(1+J3175)*(I3176)-1)</f>
        <v/>
      </c>
      <c r="K3176" s="1" t="str">
        <f>IF(Table1[[#This Row],[Column1]]="","",VLOOKUP(A3176,COPOMs!B:K,10)+prêmio_de_risco)</f>
        <v/>
      </c>
      <c r="L3176" s="3" t="str">
        <f>IF(Table1[[#This Row],[Tesouro Selic: Cenário 3]]="","",(K3176+1)^(1/252))</f>
        <v/>
      </c>
      <c r="M3176" s="2" t="str">
        <f>IF(Table1[[#This Row],[Column8]]="","",(1+M3175)*(L3176)-1)</f>
        <v/>
      </c>
    </row>
    <row r="3177" spans="1:13" x14ac:dyDescent="0.25">
      <c r="A3177" s="15" t="str">
        <f t="shared" si="98"/>
        <v/>
      </c>
      <c r="B3177" s="25" t="str">
        <f t="shared" si="99"/>
        <v/>
      </c>
      <c r="C3177" s="3" t="str">
        <f>IF(Table1[[#This Row],[Tesouro Prefixado]]="","",(B3177+1)^(1/252))</f>
        <v/>
      </c>
      <c r="D3177" s="2" t="str">
        <f>IF(Table1[[#This Row],[Column2]]="","",(1+D3176)*(C3177)-1)</f>
        <v/>
      </c>
      <c r="E3177" s="1" t="str">
        <f>IF(Table1[[#This Row],[Column1]]="","",VLOOKUP(A3177,COPOMs!B:E,4)+prêmio_de_risco)</f>
        <v/>
      </c>
      <c r="F3177" s="3" t="str">
        <f>IF(Table1[[#This Row],[Tesouro Selic: Cenário 1]]="","",(E3177+1)^(1/252))</f>
        <v/>
      </c>
      <c r="G3177" s="2" t="str">
        <f>IF(Table1[[#This Row],[Column4]]="","",(1+G3176)*(F3177)-1)</f>
        <v/>
      </c>
      <c r="H3177" s="1" t="str">
        <f>IF(Table1[[#This Row],[Column1]]="","",VLOOKUP(A3177,COPOMs!B:H,7)+prêmio_de_risco)</f>
        <v/>
      </c>
      <c r="I3177" s="3" t="str">
        <f>IF(Table1[[#This Row],[Tesouro Selic: Cenário 2]]="","",(H3177+1)^(1/252))</f>
        <v/>
      </c>
      <c r="J3177" s="2" t="str">
        <f>IF(Table1[[#This Row],[Column6]]="","",(1+J3176)*(I3177)-1)</f>
        <v/>
      </c>
      <c r="K3177" s="1" t="str">
        <f>IF(Table1[[#This Row],[Column1]]="","",VLOOKUP(A3177,COPOMs!B:K,10)+prêmio_de_risco)</f>
        <v/>
      </c>
      <c r="L3177" s="3" t="str">
        <f>IF(Table1[[#This Row],[Tesouro Selic: Cenário 3]]="","",(K3177+1)^(1/252))</f>
        <v/>
      </c>
      <c r="M3177" s="2" t="str">
        <f>IF(Table1[[#This Row],[Column8]]="","",(1+M3176)*(L3177)-1)</f>
        <v/>
      </c>
    </row>
    <row r="3178" spans="1:13" x14ac:dyDescent="0.25">
      <c r="A3178" s="15" t="str">
        <f t="shared" si="98"/>
        <v/>
      </c>
      <c r="B3178" s="25" t="str">
        <f t="shared" si="99"/>
        <v/>
      </c>
      <c r="C3178" s="3" t="str">
        <f>IF(Table1[[#This Row],[Tesouro Prefixado]]="","",(B3178+1)^(1/252))</f>
        <v/>
      </c>
      <c r="D3178" s="2" t="str">
        <f>IF(Table1[[#This Row],[Column2]]="","",(1+D3177)*(C3178)-1)</f>
        <v/>
      </c>
      <c r="E3178" s="1" t="str">
        <f>IF(Table1[[#This Row],[Column1]]="","",VLOOKUP(A3178,COPOMs!B:E,4)+prêmio_de_risco)</f>
        <v/>
      </c>
      <c r="F3178" s="3" t="str">
        <f>IF(Table1[[#This Row],[Tesouro Selic: Cenário 1]]="","",(E3178+1)^(1/252))</f>
        <v/>
      </c>
      <c r="G3178" s="2" t="str">
        <f>IF(Table1[[#This Row],[Column4]]="","",(1+G3177)*(F3178)-1)</f>
        <v/>
      </c>
      <c r="H3178" s="1" t="str">
        <f>IF(Table1[[#This Row],[Column1]]="","",VLOOKUP(A3178,COPOMs!B:H,7)+prêmio_de_risco)</f>
        <v/>
      </c>
      <c r="I3178" s="3" t="str">
        <f>IF(Table1[[#This Row],[Tesouro Selic: Cenário 2]]="","",(H3178+1)^(1/252))</f>
        <v/>
      </c>
      <c r="J3178" s="2" t="str">
        <f>IF(Table1[[#This Row],[Column6]]="","",(1+J3177)*(I3178)-1)</f>
        <v/>
      </c>
      <c r="K3178" s="1" t="str">
        <f>IF(Table1[[#This Row],[Column1]]="","",VLOOKUP(A3178,COPOMs!B:K,10)+prêmio_de_risco)</f>
        <v/>
      </c>
      <c r="L3178" s="3" t="str">
        <f>IF(Table1[[#This Row],[Tesouro Selic: Cenário 3]]="","",(K3178+1)^(1/252))</f>
        <v/>
      </c>
      <c r="M3178" s="2" t="str">
        <f>IF(Table1[[#This Row],[Column8]]="","",(1+M3177)*(L3178)-1)</f>
        <v/>
      </c>
    </row>
    <row r="3179" spans="1:13" x14ac:dyDescent="0.25">
      <c r="A3179" s="15" t="str">
        <f t="shared" si="98"/>
        <v/>
      </c>
      <c r="B3179" s="25" t="str">
        <f t="shared" si="99"/>
        <v/>
      </c>
      <c r="C3179" s="3" t="str">
        <f>IF(Table1[[#This Row],[Tesouro Prefixado]]="","",(B3179+1)^(1/252))</f>
        <v/>
      </c>
      <c r="D3179" s="2" t="str">
        <f>IF(Table1[[#This Row],[Column2]]="","",(1+D3178)*(C3179)-1)</f>
        <v/>
      </c>
      <c r="E3179" s="1" t="str">
        <f>IF(Table1[[#This Row],[Column1]]="","",VLOOKUP(A3179,COPOMs!B:E,4)+prêmio_de_risco)</f>
        <v/>
      </c>
      <c r="F3179" s="3" t="str">
        <f>IF(Table1[[#This Row],[Tesouro Selic: Cenário 1]]="","",(E3179+1)^(1/252))</f>
        <v/>
      </c>
      <c r="G3179" s="2" t="str">
        <f>IF(Table1[[#This Row],[Column4]]="","",(1+G3178)*(F3179)-1)</f>
        <v/>
      </c>
      <c r="H3179" s="1" t="str">
        <f>IF(Table1[[#This Row],[Column1]]="","",VLOOKUP(A3179,COPOMs!B:H,7)+prêmio_de_risco)</f>
        <v/>
      </c>
      <c r="I3179" s="3" t="str">
        <f>IF(Table1[[#This Row],[Tesouro Selic: Cenário 2]]="","",(H3179+1)^(1/252))</f>
        <v/>
      </c>
      <c r="J3179" s="2" t="str">
        <f>IF(Table1[[#This Row],[Column6]]="","",(1+J3178)*(I3179)-1)</f>
        <v/>
      </c>
      <c r="K3179" s="1" t="str">
        <f>IF(Table1[[#This Row],[Column1]]="","",VLOOKUP(A3179,COPOMs!B:K,10)+prêmio_de_risco)</f>
        <v/>
      </c>
      <c r="L3179" s="3" t="str">
        <f>IF(Table1[[#This Row],[Tesouro Selic: Cenário 3]]="","",(K3179+1)^(1/252))</f>
        <v/>
      </c>
      <c r="M3179" s="2" t="str">
        <f>IF(Table1[[#This Row],[Column8]]="","",(1+M3178)*(L3179)-1)</f>
        <v/>
      </c>
    </row>
    <row r="3180" spans="1:13" x14ac:dyDescent="0.25">
      <c r="A3180" s="15" t="str">
        <f t="shared" si="98"/>
        <v/>
      </c>
      <c r="B3180" s="25" t="str">
        <f t="shared" si="99"/>
        <v/>
      </c>
      <c r="C3180" s="3" t="str">
        <f>IF(Table1[[#This Row],[Tesouro Prefixado]]="","",(B3180+1)^(1/252))</f>
        <v/>
      </c>
      <c r="D3180" s="2" t="str">
        <f>IF(Table1[[#This Row],[Column2]]="","",(1+D3179)*(C3180)-1)</f>
        <v/>
      </c>
      <c r="E3180" s="1" t="str">
        <f>IF(Table1[[#This Row],[Column1]]="","",VLOOKUP(A3180,COPOMs!B:E,4)+prêmio_de_risco)</f>
        <v/>
      </c>
      <c r="F3180" s="3" t="str">
        <f>IF(Table1[[#This Row],[Tesouro Selic: Cenário 1]]="","",(E3180+1)^(1/252))</f>
        <v/>
      </c>
      <c r="G3180" s="2" t="str">
        <f>IF(Table1[[#This Row],[Column4]]="","",(1+G3179)*(F3180)-1)</f>
        <v/>
      </c>
      <c r="H3180" s="1" t="str">
        <f>IF(Table1[[#This Row],[Column1]]="","",VLOOKUP(A3180,COPOMs!B:H,7)+prêmio_de_risco)</f>
        <v/>
      </c>
      <c r="I3180" s="3" t="str">
        <f>IF(Table1[[#This Row],[Tesouro Selic: Cenário 2]]="","",(H3180+1)^(1/252))</f>
        <v/>
      </c>
      <c r="J3180" s="2" t="str">
        <f>IF(Table1[[#This Row],[Column6]]="","",(1+J3179)*(I3180)-1)</f>
        <v/>
      </c>
      <c r="K3180" s="1" t="str">
        <f>IF(Table1[[#This Row],[Column1]]="","",VLOOKUP(A3180,COPOMs!B:K,10)+prêmio_de_risco)</f>
        <v/>
      </c>
      <c r="L3180" s="3" t="str">
        <f>IF(Table1[[#This Row],[Tesouro Selic: Cenário 3]]="","",(K3180+1)^(1/252))</f>
        <v/>
      </c>
      <c r="M3180" s="2" t="str">
        <f>IF(Table1[[#This Row],[Column8]]="","",(1+M3179)*(L3180)-1)</f>
        <v/>
      </c>
    </row>
    <row r="3181" spans="1:13" x14ac:dyDescent="0.25">
      <c r="A3181" s="15" t="str">
        <f t="shared" si="98"/>
        <v/>
      </c>
      <c r="B3181" s="25" t="str">
        <f t="shared" si="99"/>
        <v/>
      </c>
      <c r="C3181" s="3" t="str">
        <f>IF(Table1[[#This Row],[Tesouro Prefixado]]="","",(B3181+1)^(1/252))</f>
        <v/>
      </c>
      <c r="D3181" s="2" t="str">
        <f>IF(Table1[[#This Row],[Column2]]="","",(1+D3180)*(C3181)-1)</f>
        <v/>
      </c>
      <c r="E3181" s="1" t="str">
        <f>IF(Table1[[#This Row],[Column1]]="","",VLOOKUP(A3181,COPOMs!B:E,4)+prêmio_de_risco)</f>
        <v/>
      </c>
      <c r="F3181" s="3" t="str">
        <f>IF(Table1[[#This Row],[Tesouro Selic: Cenário 1]]="","",(E3181+1)^(1/252))</f>
        <v/>
      </c>
      <c r="G3181" s="2" t="str">
        <f>IF(Table1[[#This Row],[Column4]]="","",(1+G3180)*(F3181)-1)</f>
        <v/>
      </c>
      <c r="H3181" s="1" t="str">
        <f>IF(Table1[[#This Row],[Column1]]="","",VLOOKUP(A3181,COPOMs!B:H,7)+prêmio_de_risco)</f>
        <v/>
      </c>
      <c r="I3181" s="3" t="str">
        <f>IF(Table1[[#This Row],[Tesouro Selic: Cenário 2]]="","",(H3181+1)^(1/252))</f>
        <v/>
      </c>
      <c r="J3181" s="2" t="str">
        <f>IF(Table1[[#This Row],[Column6]]="","",(1+J3180)*(I3181)-1)</f>
        <v/>
      </c>
      <c r="K3181" s="1" t="str">
        <f>IF(Table1[[#This Row],[Column1]]="","",VLOOKUP(A3181,COPOMs!B:K,10)+prêmio_de_risco)</f>
        <v/>
      </c>
      <c r="L3181" s="3" t="str">
        <f>IF(Table1[[#This Row],[Tesouro Selic: Cenário 3]]="","",(K3181+1)^(1/252))</f>
        <v/>
      </c>
      <c r="M3181" s="2" t="str">
        <f>IF(Table1[[#This Row],[Column8]]="","",(1+M3180)*(L3181)-1)</f>
        <v/>
      </c>
    </row>
    <row r="3182" spans="1:13" x14ac:dyDescent="0.25">
      <c r="A3182" s="15" t="str">
        <f t="shared" si="98"/>
        <v/>
      </c>
      <c r="B3182" s="25" t="str">
        <f t="shared" si="99"/>
        <v/>
      </c>
      <c r="C3182" s="3" t="str">
        <f>IF(Table1[[#This Row],[Tesouro Prefixado]]="","",(B3182+1)^(1/252))</f>
        <v/>
      </c>
      <c r="D3182" s="2" t="str">
        <f>IF(Table1[[#This Row],[Column2]]="","",(1+D3181)*(C3182)-1)</f>
        <v/>
      </c>
      <c r="E3182" s="1" t="str">
        <f>IF(Table1[[#This Row],[Column1]]="","",VLOOKUP(A3182,COPOMs!B:E,4)+prêmio_de_risco)</f>
        <v/>
      </c>
      <c r="F3182" s="3" t="str">
        <f>IF(Table1[[#This Row],[Tesouro Selic: Cenário 1]]="","",(E3182+1)^(1/252))</f>
        <v/>
      </c>
      <c r="G3182" s="2" t="str">
        <f>IF(Table1[[#This Row],[Column4]]="","",(1+G3181)*(F3182)-1)</f>
        <v/>
      </c>
      <c r="H3182" s="1" t="str">
        <f>IF(Table1[[#This Row],[Column1]]="","",VLOOKUP(A3182,COPOMs!B:H,7)+prêmio_de_risco)</f>
        <v/>
      </c>
      <c r="I3182" s="3" t="str">
        <f>IF(Table1[[#This Row],[Tesouro Selic: Cenário 2]]="","",(H3182+1)^(1/252))</f>
        <v/>
      </c>
      <c r="J3182" s="2" t="str">
        <f>IF(Table1[[#This Row],[Column6]]="","",(1+J3181)*(I3182)-1)</f>
        <v/>
      </c>
      <c r="K3182" s="1" t="str">
        <f>IF(Table1[[#This Row],[Column1]]="","",VLOOKUP(A3182,COPOMs!B:K,10)+prêmio_de_risco)</f>
        <v/>
      </c>
      <c r="L3182" s="3" t="str">
        <f>IF(Table1[[#This Row],[Tesouro Selic: Cenário 3]]="","",(K3182+1)^(1/252))</f>
        <v/>
      </c>
      <c r="M3182" s="2" t="str">
        <f>IF(Table1[[#This Row],[Column8]]="","",(1+M3181)*(L3182)-1)</f>
        <v/>
      </c>
    </row>
    <row r="3183" spans="1:13" x14ac:dyDescent="0.25">
      <c r="A3183" s="15" t="str">
        <f t="shared" si="98"/>
        <v/>
      </c>
      <c r="B3183" s="25" t="str">
        <f t="shared" si="99"/>
        <v/>
      </c>
      <c r="C3183" s="3" t="str">
        <f>IF(Table1[[#This Row],[Tesouro Prefixado]]="","",(B3183+1)^(1/252))</f>
        <v/>
      </c>
      <c r="D3183" s="2" t="str">
        <f>IF(Table1[[#This Row],[Column2]]="","",(1+D3182)*(C3183)-1)</f>
        <v/>
      </c>
      <c r="E3183" s="1" t="str">
        <f>IF(Table1[[#This Row],[Column1]]="","",VLOOKUP(A3183,COPOMs!B:E,4)+prêmio_de_risco)</f>
        <v/>
      </c>
      <c r="F3183" s="3" t="str">
        <f>IF(Table1[[#This Row],[Tesouro Selic: Cenário 1]]="","",(E3183+1)^(1/252))</f>
        <v/>
      </c>
      <c r="G3183" s="2" t="str">
        <f>IF(Table1[[#This Row],[Column4]]="","",(1+G3182)*(F3183)-1)</f>
        <v/>
      </c>
      <c r="H3183" s="1" t="str">
        <f>IF(Table1[[#This Row],[Column1]]="","",VLOOKUP(A3183,COPOMs!B:H,7)+prêmio_de_risco)</f>
        <v/>
      </c>
      <c r="I3183" s="3" t="str">
        <f>IF(Table1[[#This Row],[Tesouro Selic: Cenário 2]]="","",(H3183+1)^(1/252))</f>
        <v/>
      </c>
      <c r="J3183" s="2" t="str">
        <f>IF(Table1[[#This Row],[Column6]]="","",(1+J3182)*(I3183)-1)</f>
        <v/>
      </c>
      <c r="K3183" s="1" t="str">
        <f>IF(Table1[[#This Row],[Column1]]="","",VLOOKUP(A3183,COPOMs!B:K,10)+prêmio_de_risco)</f>
        <v/>
      </c>
      <c r="L3183" s="3" t="str">
        <f>IF(Table1[[#This Row],[Tesouro Selic: Cenário 3]]="","",(K3183+1)^(1/252))</f>
        <v/>
      </c>
      <c r="M3183" s="2" t="str">
        <f>IF(Table1[[#This Row],[Column8]]="","",(1+M3182)*(L3183)-1)</f>
        <v/>
      </c>
    </row>
    <row r="3184" spans="1:13" x14ac:dyDescent="0.25">
      <c r="A3184" s="15" t="str">
        <f t="shared" si="98"/>
        <v/>
      </c>
      <c r="B3184" s="25" t="str">
        <f t="shared" si="99"/>
        <v/>
      </c>
      <c r="C3184" s="3" t="str">
        <f>IF(Table1[[#This Row],[Tesouro Prefixado]]="","",(B3184+1)^(1/252))</f>
        <v/>
      </c>
      <c r="D3184" s="2" t="str">
        <f>IF(Table1[[#This Row],[Column2]]="","",(1+D3183)*(C3184)-1)</f>
        <v/>
      </c>
      <c r="E3184" s="1" t="str">
        <f>IF(Table1[[#This Row],[Column1]]="","",VLOOKUP(A3184,COPOMs!B:E,4)+prêmio_de_risco)</f>
        <v/>
      </c>
      <c r="F3184" s="3" t="str">
        <f>IF(Table1[[#This Row],[Tesouro Selic: Cenário 1]]="","",(E3184+1)^(1/252))</f>
        <v/>
      </c>
      <c r="G3184" s="2" t="str">
        <f>IF(Table1[[#This Row],[Column4]]="","",(1+G3183)*(F3184)-1)</f>
        <v/>
      </c>
      <c r="H3184" s="1" t="str">
        <f>IF(Table1[[#This Row],[Column1]]="","",VLOOKUP(A3184,COPOMs!B:H,7)+prêmio_de_risco)</f>
        <v/>
      </c>
      <c r="I3184" s="3" t="str">
        <f>IF(Table1[[#This Row],[Tesouro Selic: Cenário 2]]="","",(H3184+1)^(1/252))</f>
        <v/>
      </c>
      <c r="J3184" s="2" t="str">
        <f>IF(Table1[[#This Row],[Column6]]="","",(1+J3183)*(I3184)-1)</f>
        <v/>
      </c>
      <c r="K3184" s="1" t="str">
        <f>IF(Table1[[#This Row],[Column1]]="","",VLOOKUP(A3184,COPOMs!B:K,10)+prêmio_de_risco)</f>
        <v/>
      </c>
      <c r="L3184" s="3" t="str">
        <f>IF(Table1[[#This Row],[Tesouro Selic: Cenário 3]]="","",(K3184+1)^(1/252))</f>
        <v/>
      </c>
      <c r="M3184" s="2" t="str">
        <f>IF(Table1[[#This Row],[Column8]]="","",(1+M3183)*(L3184)-1)</f>
        <v/>
      </c>
    </row>
    <row r="3185" spans="1:13" x14ac:dyDescent="0.25">
      <c r="A3185" s="15" t="str">
        <f t="shared" si="98"/>
        <v/>
      </c>
      <c r="B3185" s="25" t="str">
        <f t="shared" si="99"/>
        <v/>
      </c>
      <c r="C3185" s="3" t="str">
        <f>IF(Table1[[#This Row],[Tesouro Prefixado]]="","",(B3185+1)^(1/252))</f>
        <v/>
      </c>
      <c r="D3185" s="2" t="str">
        <f>IF(Table1[[#This Row],[Column2]]="","",(1+D3184)*(C3185)-1)</f>
        <v/>
      </c>
      <c r="E3185" s="1" t="str">
        <f>IF(Table1[[#This Row],[Column1]]="","",VLOOKUP(A3185,COPOMs!B:E,4)+prêmio_de_risco)</f>
        <v/>
      </c>
      <c r="F3185" s="3" t="str">
        <f>IF(Table1[[#This Row],[Tesouro Selic: Cenário 1]]="","",(E3185+1)^(1/252))</f>
        <v/>
      </c>
      <c r="G3185" s="2" t="str">
        <f>IF(Table1[[#This Row],[Column4]]="","",(1+G3184)*(F3185)-1)</f>
        <v/>
      </c>
      <c r="H3185" s="1" t="str">
        <f>IF(Table1[[#This Row],[Column1]]="","",VLOOKUP(A3185,COPOMs!B:H,7)+prêmio_de_risco)</f>
        <v/>
      </c>
      <c r="I3185" s="3" t="str">
        <f>IF(Table1[[#This Row],[Tesouro Selic: Cenário 2]]="","",(H3185+1)^(1/252))</f>
        <v/>
      </c>
      <c r="J3185" s="2" t="str">
        <f>IF(Table1[[#This Row],[Column6]]="","",(1+J3184)*(I3185)-1)</f>
        <v/>
      </c>
      <c r="K3185" s="1" t="str">
        <f>IF(Table1[[#This Row],[Column1]]="","",VLOOKUP(A3185,COPOMs!B:K,10)+prêmio_de_risco)</f>
        <v/>
      </c>
      <c r="L3185" s="3" t="str">
        <f>IF(Table1[[#This Row],[Tesouro Selic: Cenário 3]]="","",(K3185+1)^(1/252))</f>
        <v/>
      </c>
      <c r="M3185" s="2" t="str">
        <f>IF(Table1[[#This Row],[Column8]]="","",(1+M3184)*(L3185)-1)</f>
        <v/>
      </c>
    </row>
    <row r="3186" spans="1:13" x14ac:dyDescent="0.25">
      <c r="A3186" s="15" t="str">
        <f t="shared" si="98"/>
        <v/>
      </c>
      <c r="B3186" s="25" t="str">
        <f t="shared" si="99"/>
        <v/>
      </c>
      <c r="C3186" s="3" t="str">
        <f>IF(Table1[[#This Row],[Tesouro Prefixado]]="","",(B3186+1)^(1/252))</f>
        <v/>
      </c>
      <c r="D3186" s="2" t="str">
        <f>IF(Table1[[#This Row],[Column2]]="","",(1+D3185)*(C3186)-1)</f>
        <v/>
      </c>
      <c r="E3186" s="1" t="str">
        <f>IF(Table1[[#This Row],[Column1]]="","",VLOOKUP(A3186,COPOMs!B:E,4)+prêmio_de_risco)</f>
        <v/>
      </c>
      <c r="F3186" s="3" t="str">
        <f>IF(Table1[[#This Row],[Tesouro Selic: Cenário 1]]="","",(E3186+1)^(1/252))</f>
        <v/>
      </c>
      <c r="G3186" s="2" t="str">
        <f>IF(Table1[[#This Row],[Column4]]="","",(1+G3185)*(F3186)-1)</f>
        <v/>
      </c>
      <c r="H3186" s="1" t="str">
        <f>IF(Table1[[#This Row],[Column1]]="","",VLOOKUP(A3186,COPOMs!B:H,7)+prêmio_de_risco)</f>
        <v/>
      </c>
      <c r="I3186" s="3" t="str">
        <f>IF(Table1[[#This Row],[Tesouro Selic: Cenário 2]]="","",(H3186+1)^(1/252))</f>
        <v/>
      </c>
      <c r="J3186" s="2" t="str">
        <f>IF(Table1[[#This Row],[Column6]]="","",(1+J3185)*(I3186)-1)</f>
        <v/>
      </c>
      <c r="K3186" s="1" t="str">
        <f>IF(Table1[[#This Row],[Column1]]="","",VLOOKUP(A3186,COPOMs!B:K,10)+prêmio_de_risco)</f>
        <v/>
      </c>
      <c r="L3186" s="3" t="str">
        <f>IF(Table1[[#This Row],[Tesouro Selic: Cenário 3]]="","",(K3186+1)^(1/252))</f>
        <v/>
      </c>
      <c r="M3186" s="2" t="str">
        <f>IF(Table1[[#This Row],[Column8]]="","",(1+M3185)*(L3186)-1)</f>
        <v/>
      </c>
    </row>
    <row r="3187" spans="1:13" x14ac:dyDescent="0.25">
      <c r="A3187" s="15" t="str">
        <f t="shared" si="98"/>
        <v/>
      </c>
      <c r="B3187" s="25" t="str">
        <f t="shared" si="99"/>
        <v/>
      </c>
      <c r="C3187" s="3" t="str">
        <f>IF(Table1[[#This Row],[Tesouro Prefixado]]="","",(B3187+1)^(1/252))</f>
        <v/>
      </c>
      <c r="D3187" s="2" t="str">
        <f>IF(Table1[[#This Row],[Column2]]="","",(1+D3186)*(C3187)-1)</f>
        <v/>
      </c>
      <c r="E3187" s="1" t="str">
        <f>IF(Table1[[#This Row],[Column1]]="","",VLOOKUP(A3187,COPOMs!B:E,4)+prêmio_de_risco)</f>
        <v/>
      </c>
      <c r="F3187" s="3" t="str">
        <f>IF(Table1[[#This Row],[Tesouro Selic: Cenário 1]]="","",(E3187+1)^(1/252))</f>
        <v/>
      </c>
      <c r="G3187" s="2" t="str">
        <f>IF(Table1[[#This Row],[Column4]]="","",(1+G3186)*(F3187)-1)</f>
        <v/>
      </c>
      <c r="H3187" s="1" t="str">
        <f>IF(Table1[[#This Row],[Column1]]="","",VLOOKUP(A3187,COPOMs!B:H,7)+prêmio_de_risco)</f>
        <v/>
      </c>
      <c r="I3187" s="3" t="str">
        <f>IF(Table1[[#This Row],[Tesouro Selic: Cenário 2]]="","",(H3187+1)^(1/252))</f>
        <v/>
      </c>
      <c r="J3187" s="2" t="str">
        <f>IF(Table1[[#This Row],[Column6]]="","",(1+J3186)*(I3187)-1)</f>
        <v/>
      </c>
      <c r="K3187" s="1" t="str">
        <f>IF(Table1[[#This Row],[Column1]]="","",VLOOKUP(A3187,COPOMs!B:K,10)+prêmio_de_risco)</f>
        <v/>
      </c>
      <c r="L3187" s="3" t="str">
        <f>IF(Table1[[#This Row],[Tesouro Selic: Cenário 3]]="","",(K3187+1)^(1/252))</f>
        <v/>
      </c>
      <c r="M3187" s="2" t="str">
        <f>IF(Table1[[#This Row],[Column8]]="","",(1+M3186)*(L3187)-1)</f>
        <v/>
      </c>
    </row>
    <row r="3188" spans="1:13" x14ac:dyDescent="0.25">
      <c r="A3188" s="15" t="str">
        <f t="shared" si="98"/>
        <v/>
      </c>
      <c r="B3188" s="25" t="str">
        <f t="shared" si="99"/>
        <v/>
      </c>
      <c r="C3188" s="3" t="str">
        <f>IF(Table1[[#This Row],[Tesouro Prefixado]]="","",(B3188+1)^(1/252))</f>
        <v/>
      </c>
      <c r="D3188" s="2" t="str">
        <f>IF(Table1[[#This Row],[Column2]]="","",(1+D3187)*(C3188)-1)</f>
        <v/>
      </c>
      <c r="E3188" s="1" t="str">
        <f>IF(Table1[[#This Row],[Column1]]="","",VLOOKUP(A3188,COPOMs!B:E,4)+prêmio_de_risco)</f>
        <v/>
      </c>
      <c r="F3188" s="3" t="str">
        <f>IF(Table1[[#This Row],[Tesouro Selic: Cenário 1]]="","",(E3188+1)^(1/252))</f>
        <v/>
      </c>
      <c r="G3188" s="2" t="str">
        <f>IF(Table1[[#This Row],[Column4]]="","",(1+G3187)*(F3188)-1)</f>
        <v/>
      </c>
      <c r="H3188" s="1" t="str">
        <f>IF(Table1[[#This Row],[Column1]]="","",VLOOKUP(A3188,COPOMs!B:H,7)+prêmio_de_risco)</f>
        <v/>
      </c>
      <c r="I3188" s="3" t="str">
        <f>IF(Table1[[#This Row],[Tesouro Selic: Cenário 2]]="","",(H3188+1)^(1/252))</f>
        <v/>
      </c>
      <c r="J3188" s="2" t="str">
        <f>IF(Table1[[#This Row],[Column6]]="","",(1+J3187)*(I3188)-1)</f>
        <v/>
      </c>
      <c r="K3188" s="1" t="str">
        <f>IF(Table1[[#This Row],[Column1]]="","",VLOOKUP(A3188,COPOMs!B:K,10)+prêmio_de_risco)</f>
        <v/>
      </c>
      <c r="L3188" s="3" t="str">
        <f>IF(Table1[[#This Row],[Tesouro Selic: Cenário 3]]="","",(K3188+1)^(1/252))</f>
        <v/>
      </c>
      <c r="M3188" s="2" t="str">
        <f>IF(Table1[[#This Row],[Column8]]="","",(1+M3187)*(L3188)-1)</f>
        <v/>
      </c>
    </row>
    <row r="3189" spans="1:13" x14ac:dyDescent="0.25">
      <c r="A3189" s="15" t="str">
        <f t="shared" si="98"/>
        <v/>
      </c>
      <c r="B3189" s="25" t="str">
        <f t="shared" si="99"/>
        <v/>
      </c>
      <c r="C3189" s="3" t="str">
        <f>IF(Table1[[#This Row],[Tesouro Prefixado]]="","",(B3189+1)^(1/252))</f>
        <v/>
      </c>
      <c r="D3189" s="2" t="str">
        <f>IF(Table1[[#This Row],[Column2]]="","",(1+D3188)*(C3189)-1)</f>
        <v/>
      </c>
      <c r="E3189" s="1" t="str">
        <f>IF(Table1[[#This Row],[Column1]]="","",VLOOKUP(A3189,COPOMs!B:E,4)+prêmio_de_risco)</f>
        <v/>
      </c>
      <c r="F3189" s="3" t="str">
        <f>IF(Table1[[#This Row],[Tesouro Selic: Cenário 1]]="","",(E3189+1)^(1/252))</f>
        <v/>
      </c>
      <c r="G3189" s="2" t="str">
        <f>IF(Table1[[#This Row],[Column4]]="","",(1+G3188)*(F3189)-1)</f>
        <v/>
      </c>
      <c r="H3189" s="1" t="str">
        <f>IF(Table1[[#This Row],[Column1]]="","",VLOOKUP(A3189,COPOMs!B:H,7)+prêmio_de_risco)</f>
        <v/>
      </c>
      <c r="I3189" s="3" t="str">
        <f>IF(Table1[[#This Row],[Tesouro Selic: Cenário 2]]="","",(H3189+1)^(1/252))</f>
        <v/>
      </c>
      <c r="J3189" s="2" t="str">
        <f>IF(Table1[[#This Row],[Column6]]="","",(1+J3188)*(I3189)-1)</f>
        <v/>
      </c>
      <c r="K3189" s="1" t="str">
        <f>IF(Table1[[#This Row],[Column1]]="","",VLOOKUP(A3189,COPOMs!B:K,10)+prêmio_de_risco)</f>
        <v/>
      </c>
      <c r="L3189" s="3" t="str">
        <f>IF(Table1[[#This Row],[Tesouro Selic: Cenário 3]]="","",(K3189+1)^(1/252))</f>
        <v/>
      </c>
      <c r="M3189" s="2" t="str">
        <f>IF(Table1[[#This Row],[Column8]]="","",(1+M3188)*(L3189)-1)</f>
        <v/>
      </c>
    </row>
    <row r="3190" spans="1:13" x14ac:dyDescent="0.25">
      <c r="A3190" s="15" t="str">
        <f t="shared" si="98"/>
        <v/>
      </c>
      <c r="B3190" s="25" t="str">
        <f t="shared" si="99"/>
        <v/>
      </c>
      <c r="C3190" s="3" t="str">
        <f>IF(Table1[[#This Row],[Tesouro Prefixado]]="","",(B3190+1)^(1/252))</f>
        <v/>
      </c>
      <c r="D3190" s="2" t="str">
        <f>IF(Table1[[#This Row],[Column2]]="","",(1+D3189)*(C3190)-1)</f>
        <v/>
      </c>
      <c r="E3190" s="1" t="str">
        <f>IF(Table1[[#This Row],[Column1]]="","",VLOOKUP(A3190,COPOMs!B:E,4)+prêmio_de_risco)</f>
        <v/>
      </c>
      <c r="F3190" s="3" t="str">
        <f>IF(Table1[[#This Row],[Tesouro Selic: Cenário 1]]="","",(E3190+1)^(1/252))</f>
        <v/>
      </c>
      <c r="G3190" s="2" t="str">
        <f>IF(Table1[[#This Row],[Column4]]="","",(1+G3189)*(F3190)-1)</f>
        <v/>
      </c>
      <c r="H3190" s="1" t="str">
        <f>IF(Table1[[#This Row],[Column1]]="","",VLOOKUP(A3190,COPOMs!B:H,7)+prêmio_de_risco)</f>
        <v/>
      </c>
      <c r="I3190" s="3" t="str">
        <f>IF(Table1[[#This Row],[Tesouro Selic: Cenário 2]]="","",(H3190+1)^(1/252))</f>
        <v/>
      </c>
      <c r="J3190" s="2" t="str">
        <f>IF(Table1[[#This Row],[Column6]]="","",(1+J3189)*(I3190)-1)</f>
        <v/>
      </c>
      <c r="K3190" s="1" t="str">
        <f>IF(Table1[[#This Row],[Column1]]="","",VLOOKUP(A3190,COPOMs!B:K,10)+prêmio_de_risco)</f>
        <v/>
      </c>
      <c r="L3190" s="3" t="str">
        <f>IF(Table1[[#This Row],[Tesouro Selic: Cenário 3]]="","",(K3190+1)^(1/252))</f>
        <v/>
      </c>
      <c r="M3190" s="2" t="str">
        <f>IF(Table1[[#This Row],[Column8]]="","",(1+M3189)*(L3190)-1)</f>
        <v/>
      </c>
    </row>
    <row r="3191" spans="1:13" x14ac:dyDescent="0.25">
      <c r="A3191" s="15" t="str">
        <f t="shared" si="98"/>
        <v/>
      </c>
      <c r="B3191" s="25" t="str">
        <f t="shared" si="99"/>
        <v/>
      </c>
      <c r="C3191" s="3" t="str">
        <f>IF(Table1[[#This Row],[Tesouro Prefixado]]="","",(B3191+1)^(1/252))</f>
        <v/>
      </c>
      <c r="D3191" s="2" t="str">
        <f>IF(Table1[[#This Row],[Column2]]="","",(1+D3190)*(C3191)-1)</f>
        <v/>
      </c>
      <c r="E3191" s="1" t="str">
        <f>IF(Table1[[#This Row],[Column1]]="","",VLOOKUP(A3191,COPOMs!B:E,4)+prêmio_de_risco)</f>
        <v/>
      </c>
      <c r="F3191" s="3" t="str">
        <f>IF(Table1[[#This Row],[Tesouro Selic: Cenário 1]]="","",(E3191+1)^(1/252))</f>
        <v/>
      </c>
      <c r="G3191" s="2" t="str">
        <f>IF(Table1[[#This Row],[Column4]]="","",(1+G3190)*(F3191)-1)</f>
        <v/>
      </c>
      <c r="H3191" s="1" t="str">
        <f>IF(Table1[[#This Row],[Column1]]="","",VLOOKUP(A3191,COPOMs!B:H,7)+prêmio_de_risco)</f>
        <v/>
      </c>
      <c r="I3191" s="3" t="str">
        <f>IF(Table1[[#This Row],[Tesouro Selic: Cenário 2]]="","",(H3191+1)^(1/252))</f>
        <v/>
      </c>
      <c r="J3191" s="2" t="str">
        <f>IF(Table1[[#This Row],[Column6]]="","",(1+J3190)*(I3191)-1)</f>
        <v/>
      </c>
      <c r="K3191" s="1" t="str">
        <f>IF(Table1[[#This Row],[Column1]]="","",VLOOKUP(A3191,COPOMs!B:K,10)+prêmio_de_risco)</f>
        <v/>
      </c>
      <c r="L3191" s="3" t="str">
        <f>IF(Table1[[#This Row],[Tesouro Selic: Cenário 3]]="","",(K3191+1)^(1/252))</f>
        <v/>
      </c>
      <c r="M3191" s="2" t="str">
        <f>IF(Table1[[#This Row],[Column8]]="","",(1+M3190)*(L3191)-1)</f>
        <v/>
      </c>
    </row>
    <row r="3192" spans="1:13" x14ac:dyDescent="0.25">
      <c r="A3192" s="15" t="str">
        <f t="shared" si="98"/>
        <v/>
      </c>
      <c r="B3192" s="25" t="str">
        <f t="shared" si="99"/>
        <v/>
      </c>
      <c r="C3192" s="3" t="str">
        <f>IF(Table1[[#This Row],[Tesouro Prefixado]]="","",(B3192+1)^(1/252))</f>
        <v/>
      </c>
      <c r="D3192" s="2" t="str">
        <f>IF(Table1[[#This Row],[Column2]]="","",(1+D3191)*(C3192)-1)</f>
        <v/>
      </c>
      <c r="E3192" s="1" t="str">
        <f>IF(Table1[[#This Row],[Column1]]="","",VLOOKUP(A3192,COPOMs!B:E,4)+prêmio_de_risco)</f>
        <v/>
      </c>
      <c r="F3192" s="3" t="str">
        <f>IF(Table1[[#This Row],[Tesouro Selic: Cenário 1]]="","",(E3192+1)^(1/252))</f>
        <v/>
      </c>
      <c r="G3192" s="2" t="str">
        <f>IF(Table1[[#This Row],[Column4]]="","",(1+G3191)*(F3192)-1)</f>
        <v/>
      </c>
      <c r="H3192" s="1" t="str">
        <f>IF(Table1[[#This Row],[Column1]]="","",VLOOKUP(A3192,COPOMs!B:H,7)+prêmio_de_risco)</f>
        <v/>
      </c>
      <c r="I3192" s="3" t="str">
        <f>IF(Table1[[#This Row],[Tesouro Selic: Cenário 2]]="","",(H3192+1)^(1/252))</f>
        <v/>
      </c>
      <c r="J3192" s="2" t="str">
        <f>IF(Table1[[#This Row],[Column6]]="","",(1+J3191)*(I3192)-1)</f>
        <v/>
      </c>
      <c r="K3192" s="1" t="str">
        <f>IF(Table1[[#This Row],[Column1]]="","",VLOOKUP(A3192,COPOMs!B:K,10)+prêmio_de_risco)</f>
        <v/>
      </c>
      <c r="L3192" s="3" t="str">
        <f>IF(Table1[[#This Row],[Tesouro Selic: Cenário 3]]="","",(K3192+1)^(1/252))</f>
        <v/>
      </c>
      <c r="M3192" s="2" t="str">
        <f>IF(Table1[[#This Row],[Column8]]="","",(1+M3191)*(L3192)-1)</f>
        <v/>
      </c>
    </row>
    <row r="3193" spans="1:13" x14ac:dyDescent="0.25">
      <c r="A3193" s="15" t="str">
        <f t="shared" si="98"/>
        <v/>
      </c>
      <c r="B3193" s="25" t="str">
        <f t="shared" si="99"/>
        <v/>
      </c>
      <c r="C3193" s="3" t="str">
        <f>IF(Table1[[#This Row],[Tesouro Prefixado]]="","",(B3193+1)^(1/252))</f>
        <v/>
      </c>
      <c r="D3193" s="2" t="str">
        <f>IF(Table1[[#This Row],[Column2]]="","",(1+D3192)*(C3193)-1)</f>
        <v/>
      </c>
      <c r="E3193" s="1" t="str">
        <f>IF(Table1[[#This Row],[Column1]]="","",VLOOKUP(A3193,COPOMs!B:E,4)+prêmio_de_risco)</f>
        <v/>
      </c>
      <c r="F3193" s="3" t="str">
        <f>IF(Table1[[#This Row],[Tesouro Selic: Cenário 1]]="","",(E3193+1)^(1/252))</f>
        <v/>
      </c>
      <c r="G3193" s="2" t="str">
        <f>IF(Table1[[#This Row],[Column4]]="","",(1+G3192)*(F3193)-1)</f>
        <v/>
      </c>
      <c r="H3193" s="1" t="str">
        <f>IF(Table1[[#This Row],[Column1]]="","",VLOOKUP(A3193,COPOMs!B:H,7)+prêmio_de_risco)</f>
        <v/>
      </c>
      <c r="I3193" s="3" t="str">
        <f>IF(Table1[[#This Row],[Tesouro Selic: Cenário 2]]="","",(H3193+1)^(1/252))</f>
        <v/>
      </c>
      <c r="J3193" s="2" t="str">
        <f>IF(Table1[[#This Row],[Column6]]="","",(1+J3192)*(I3193)-1)</f>
        <v/>
      </c>
      <c r="K3193" s="1" t="str">
        <f>IF(Table1[[#This Row],[Column1]]="","",VLOOKUP(A3193,COPOMs!B:K,10)+prêmio_de_risco)</f>
        <v/>
      </c>
      <c r="L3193" s="3" t="str">
        <f>IF(Table1[[#This Row],[Tesouro Selic: Cenário 3]]="","",(K3193+1)^(1/252))</f>
        <v/>
      </c>
      <c r="M3193" s="2" t="str">
        <f>IF(Table1[[#This Row],[Column8]]="","",(1+M3192)*(L3193)-1)</f>
        <v/>
      </c>
    </row>
    <row r="3194" spans="1:13" x14ac:dyDescent="0.25">
      <c r="A3194" s="15" t="str">
        <f t="shared" si="98"/>
        <v/>
      </c>
      <c r="B3194" s="25" t="str">
        <f t="shared" si="99"/>
        <v/>
      </c>
      <c r="C3194" s="3" t="str">
        <f>IF(Table1[[#This Row],[Tesouro Prefixado]]="","",(B3194+1)^(1/252))</f>
        <v/>
      </c>
      <c r="D3194" s="2" t="str">
        <f>IF(Table1[[#This Row],[Column2]]="","",(1+D3193)*(C3194)-1)</f>
        <v/>
      </c>
      <c r="E3194" s="1" t="str">
        <f>IF(Table1[[#This Row],[Column1]]="","",VLOOKUP(A3194,COPOMs!B:E,4)+prêmio_de_risco)</f>
        <v/>
      </c>
      <c r="F3194" s="3" t="str">
        <f>IF(Table1[[#This Row],[Tesouro Selic: Cenário 1]]="","",(E3194+1)^(1/252))</f>
        <v/>
      </c>
      <c r="G3194" s="2" t="str">
        <f>IF(Table1[[#This Row],[Column4]]="","",(1+G3193)*(F3194)-1)</f>
        <v/>
      </c>
      <c r="H3194" s="1" t="str">
        <f>IF(Table1[[#This Row],[Column1]]="","",VLOOKUP(A3194,COPOMs!B:H,7)+prêmio_de_risco)</f>
        <v/>
      </c>
      <c r="I3194" s="3" t="str">
        <f>IF(Table1[[#This Row],[Tesouro Selic: Cenário 2]]="","",(H3194+1)^(1/252))</f>
        <v/>
      </c>
      <c r="J3194" s="2" t="str">
        <f>IF(Table1[[#This Row],[Column6]]="","",(1+J3193)*(I3194)-1)</f>
        <v/>
      </c>
      <c r="K3194" s="1" t="str">
        <f>IF(Table1[[#This Row],[Column1]]="","",VLOOKUP(A3194,COPOMs!B:K,10)+prêmio_de_risco)</f>
        <v/>
      </c>
      <c r="L3194" s="3" t="str">
        <f>IF(Table1[[#This Row],[Tesouro Selic: Cenário 3]]="","",(K3194+1)^(1/252))</f>
        <v/>
      </c>
      <c r="M3194" s="2" t="str">
        <f>IF(Table1[[#This Row],[Column8]]="","",(1+M3193)*(L3194)-1)</f>
        <v/>
      </c>
    </row>
    <row r="3195" spans="1:13" x14ac:dyDescent="0.25">
      <c r="A3195" s="15" t="str">
        <f t="shared" si="98"/>
        <v/>
      </c>
      <c r="B3195" s="25" t="str">
        <f t="shared" si="99"/>
        <v/>
      </c>
      <c r="C3195" s="3" t="str">
        <f>IF(Table1[[#This Row],[Tesouro Prefixado]]="","",(B3195+1)^(1/252))</f>
        <v/>
      </c>
      <c r="D3195" s="2" t="str">
        <f>IF(Table1[[#This Row],[Column2]]="","",(1+D3194)*(C3195)-1)</f>
        <v/>
      </c>
      <c r="E3195" s="1" t="str">
        <f>IF(Table1[[#This Row],[Column1]]="","",VLOOKUP(A3195,COPOMs!B:E,4)+prêmio_de_risco)</f>
        <v/>
      </c>
      <c r="F3195" s="3" t="str">
        <f>IF(Table1[[#This Row],[Tesouro Selic: Cenário 1]]="","",(E3195+1)^(1/252))</f>
        <v/>
      </c>
      <c r="G3195" s="2" t="str">
        <f>IF(Table1[[#This Row],[Column4]]="","",(1+G3194)*(F3195)-1)</f>
        <v/>
      </c>
      <c r="H3195" s="1" t="str">
        <f>IF(Table1[[#This Row],[Column1]]="","",VLOOKUP(A3195,COPOMs!B:H,7)+prêmio_de_risco)</f>
        <v/>
      </c>
      <c r="I3195" s="3" t="str">
        <f>IF(Table1[[#This Row],[Tesouro Selic: Cenário 2]]="","",(H3195+1)^(1/252))</f>
        <v/>
      </c>
      <c r="J3195" s="2" t="str">
        <f>IF(Table1[[#This Row],[Column6]]="","",(1+J3194)*(I3195)-1)</f>
        <v/>
      </c>
      <c r="K3195" s="1" t="str">
        <f>IF(Table1[[#This Row],[Column1]]="","",VLOOKUP(A3195,COPOMs!B:K,10)+prêmio_de_risco)</f>
        <v/>
      </c>
      <c r="L3195" s="3" t="str">
        <f>IF(Table1[[#This Row],[Tesouro Selic: Cenário 3]]="","",(K3195+1)^(1/252))</f>
        <v/>
      </c>
      <c r="M3195" s="2" t="str">
        <f>IF(Table1[[#This Row],[Column8]]="","",(1+M3194)*(L3195)-1)</f>
        <v/>
      </c>
    </row>
    <row r="3196" spans="1:13" x14ac:dyDescent="0.25">
      <c r="A3196" s="15" t="str">
        <f t="shared" si="98"/>
        <v/>
      </c>
      <c r="B3196" s="25" t="str">
        <f t="shared" si="99"/>
        <v/>
      </c>
      <c r="C3196" s="3" t="str">
        <f>IF(Table1[[#This Row],[Tesouro Prefixado]]="","",(B3196+1)^(1/252))</f>
        <v/>
      </c>
      <c r="D3196" s="2" t="str">
        <f>IF(Table1[[#This Row],[Column2]]="","",(1+D3195)*(C3196)-1)</f>
        <v/>
      </c>
      <c r="E3196" s="1" t="str">
        <f>IF(Table1[[#This Row],[Column1]]="","",VLOOKUP(A3196,COPOMs!B:E,4)+prêmio_de_risco)</f>
        <v/>
      </c>
      <c r="F3196" s="3" t="str">
        <f>IF(Table1[[#This Row],[Tesouro Selic: Cenário 1]]="","",(E3196+1)^(1/252))</f>
        <v/>
      </c>
      <c r="G3196" s="2" t="str">
        <f>IF(Table1[[#This Row],[Column4]]="","",(1+G3195)*(F3196)-1)</f>
        <v/>
      </c>
      <c r="H3196" s="1" t="str">
        <f>IF(Table1[[#This Row],[Column1]]="","",VLOOKUP(A3196,COPOMs!B:H,7)+prêmio_de_risco)</f>
        <v/>
      </c>
      <c r="I3196" s="3" t="str">
        <f>IF(Table1[[#This Row],[Tesouro Selic: Cenário 2]]="","",(H3196+1)^(1/252))</f>
        <v/>
      </c>
      <c r="J3196" s="2" t="str">
        <f>IF(Table1[[#This Row],[Column6]]="","",(1+J3195)*(I3196)-1)</f>
        <v/>
      </c>
      <c r="K3196" s="1" t="str">
        <f>IF(Table1[[#This Row],[Column1]]="","",VLOOKUP(A3196,COPOMs!B:K,10)+prêmio_de_risco)</f>
        <v/>
      </c>
      <c r="L3196" s="3" t="str">
        <f>IF(Table1[[#This Row],[Tesouro Selic: Cenário 3]]="","",(K3196+1)^(1/252))</f>
        <v/>
      </c>
      <c r="M3196" s="2" t="str">
        <f>IF(Table1[[#This Row],[Column8]]="","",(1+M3195)*(L3196)-1)</f>
        <v/>
      </c>
    </row>
    <row r="3197" spans="1:13" x14ac:dyDescent="0.25">
      <c r="A3197" s="15" t="str">
        <f t="shared" si="98"/>
        <v/>
      </c>
      <c r="B3197" s="25" t="str">
        <f t="shared" si="99"/>
        <v/>
      </c>
      <c r="C3197" s="3" t="str">
        <f>IF(Table1[[#This Row],[Tesouro Prefixado]]="","",(B3197+1)^(1/252))</f>
        <v/>
      </c>
      <c r="D3197" s="2" t="str">
        <f>IF(Table1[[#This Row],[Column2]]="","",(1+D3196)*(C3197)-1)</f>
        <v/>
      </c>
      <c r="E3197" s="1" t="str">
        <f>IF(Table1[[#This Row],[Column1]]="","",VLOOKUP(A3197,COPOMs!B:E,4)+prêmio_de_risco)</f>
        <v/>
      </c>
      <c r="F3197" s="3" t="str">
        <f>IF(Table1[[#This Row],[Tesouro Selic: Cenário 1]]="","",(E3197+1)^(1/252))</f>
        <v/>
      </c>
      <c r="G3197" s="2" t="str">
        <f>IF(Table1[[#This Row],[Column4]]="","",(1+G3196)*(F3197)-1)</f>
        <v/>
      </c>
      <c r="H3197" s="1" t="str">
        <f>IF(Table1[[#This Row],[Column1]]="","",VLOOKUP(A3197,COPOMs!B:H,7)+prêmio_de_risco)</f>
        <v/>
      </c>
      <c r="I3197" s="3" t="str">
        <f>IF(Table1[[#This Row],[Tesouro Selic: Cenário 2]]="","",(H3197+1)^(1/252))</f>
        <v/>
      </c>
      <c r="J3197" s="2" t="str">
        <f>IF(Table1[[#This Row],[Column6]]="","",(1+J3196)*(I3197)-1)</f>
        <v/>
      </c>
      <c r="K3197" s="1" t="str">
        <f>IF(Table1[[#This Row],[Column1]]="","",VLOOKUP(A3197,COPOMs!B:K,10)+prêmio_de_risco)</f>
        <v/>
      </c>
      <c r="L3197" s="3" t="str">
        <f>IF(Table1[[#This Row],[Tesouro Selic: Cenário 3]]="","",(K3197+1)^(1/252))</f>
        <v/>
      </c>
      <c r="M3197" s="2" t="str">
        <f>IF(Table1[[#This Row],[Column8]]="","",(1+M3196)*(L3197)-1)</f>
        <v/>
      </c>
    </row>
    <row r="3198" spans="1:13" x14ac:dyDescent="0.25">
      <c r="A3198" s="15" t="str">
        <f t="shared" si="98"/>
        <v/>
      </c>
      <c r="B3198" s="25" t="str">
        <f t="shared" si="99"/>
        <v/>
      </c>
      <c r="C3198" s="3" t="str">
        <f>IF(Table1[[#This Row],[Tesouro Prefixado]]="","",(B3198+1)^(1/252))</f>
        <v/>
      </c>
      <c r="D3198" s="2" t="str">
        <f>IF(Table1[[#This Row],[Column2]]="","",(1+D3197)*(C3198)-1)</f>
        <v/>
      </c>
      <c r="E3198" s="1" t="str">
        <f>IF(Table1[[#This Row],[Column1]]="","",VLOOKUP(A3198,COPOMs!B:E,4)+prêmio_de_risco)</f>
        <v/>
      </c>
      <c r="F3198" s="3" t="str">
        <f>IF(Table1[[#This Row],[Tesouro Selic: Cenário 1]]="","",(E3198+1)^(1/252))</f>
        <v/>
      </c>
      <c r="G3198" s="2" t="str">
        <f>IF(Table1[[#This Row],[Column4]]="","",(1+G3197)*(F3198)-1)</f>
        <v/>
      </c>
      <c r="H3198" s="1" t="str">
        <f>IF(Table1[[#This Row],[Column1]]="","",VLOOKUP(A3198,COPOMs!B:H,7)+prêmio_de_risco)</f>
        <v/>
      </c>
      <c r="I3198" s="3" t="str">
        <f>IF(Table1[[#This Row],[Tesouro Selic: Cenário 2]]="","",(H3198+1)^(1/252))</f>
        <v/>
      </c>
      <c r="J3198" s="2" t="str">
        <f>IF(Table1[[#This Row],[Column6]]="","",(1+J3197)*(I3198)-1)</f>
        <v/>
      </c>
      <c r="K3198" s="1" t="str">
        <f>IF(Table1[[#This Row],[Column1]]="","",VLOOKUP(A3198,COPOMs!B:K,10)+prêmio_de_risco)</f>
        <v/>
      </c>
      <c r="L3198" s="3" t="str">
        <f>IF(Table1[[#This Row],[Tesouro Selic: Cenário 3]]="","",(K3198+1)^(1/252))</f>
        <v/>
      </c>
      <c r="M3198" s="2" t="str">
        <f>IF(Table1[[#This Row],[Column8]]="","",(1+M3197)*(L3198)-1)</f>
        <v/>
      </c>
    </row>
    <row r="3199" spans="1:13" x14ac:dyDescent="0.25">
      <c r="A3199" s="15" t="str">
        <f t="shared" si="98"/>
        <v/>
      </c>
      <c r="B3199" s="25" t="str">
        <f t="shared" si="99"/>
        <v/>
      </c>
      <c r="C3199" s="3" t="str">
        <f>IF(Table1[[#This Row],[Tesouro Prefixado]]="","",(B3199+1)^(1/252))</f>
        <v/>
      </c>
      <c r="D3199" s="2" t="str">
        <f>IF(Table1[[#This Row],[Column2]]="","",(1+D3198)*(C3199)-1)</f>
        <v/>
      </c>
      <c r="E3199" s="1" t="str">
        <f>IF(Table1[[#This Row],[Column1]]="","",VLOOKUP(A3199,COPOMs!B:E,4)+prêmio_de_risco)</f>
        <v/>
      </c>
      <c r="F3199" s="3" t="str">
        <f>IF(Table1[[#This Row],[Tesouro Selic: Cenário 1]]="","",(E3199+1)^(1/252))</f>
        <v/>
      </c>
      <c r="G3199" s="2" t="str">
        <f>IF(Table1[[#This Row],[Column4]]="","",(1+G3198)*(F3199)-1)</f>
        <v/>
      </c>
      <c r="H3199" s="1" t="str">
        <f>IF(Table1[[#This Row],[Column1]]="","",VLOOKUP(A3199,COPOMs!B:H,7)+prêmio_de_risco)</f>
        <v/>
      </c>
      <c r="I3199" s="3" t="str">
        <f>IF(Table1[[#This Row],[Tesouro Selic: Cenário 2]]="","",(H3199+1)^(1/252))</f>
        <v/>
      </c>
      <c r="J3199" s="2" t="str">
        <f>IF(Table1[[#This Row],[Column6]]="","",(1+J3198)*(I3199)-1)</f>
        <v/>
      </c>
      <c r="K3199" s="1" t="str">
        <f>IF(Table1[[#This Row],[Column1]]="","",VLOOKUP(A3199,COPOMs!B:K,10)+prêmio_de_risco)</f>
        <v/>
      </c>
      <c r="L3199" s="3" t="str">
        <f>IF(Table1[[#This Row],[Tesouro Selic: Cenário 3]]="","",(K3199+1)^(1/252))</f>
        <v/>
      </c>
      <c r="M3199" s="2" t="str">
        <f>IF(Table1[[#This Row],[Column8]]="","",(1+M3198)*(L3199)-1)</f>
        <v/>
      </c>
    </row>
    <row r="3200" spans="1:13" x14ac:dyDescent="0.25">
      <c r="A3200" s="15" t="str">
        <f t="shared" si="98"/>
        <v/>
      </c>
      <c r="B3200" s="25" t="str">
        <f t="shared" si="99"/>
        <v/>
      </c>
      <c r="C3200" s="3" t="str">
        <f>IF(Table1[[#This Row],[Tesouro Prefixado]]="","",(B3200+1)^(1/252))</f>
        <v/>
      </c>
      <c r="D3200" s="2" t="str">
        <f>IF(Table1[[#This Row],[Column2]]="","",(1+D3199)*(C3200)-1)</f>
        <v/>
      </c>
      <c r="E3200" s="1" t="str">
        <f>IF(Table1[[#This Row],[Column1]]="","",VLOOKUP(A3200,COPOMs!B:E,4)+prêmio_de_risco)</f>
        <v/>
      </c>
      <c r="F3200" s="3" t="str">
        <f>IF(Table1[[#This Row],[Tesouro Selic: Cenário 1]]="","",(E3200+1)^(1/252))</f>
        <v/>
      </c>
      <c r="G3200" s="2" t="str">
        <f>IF(Table1[[#This Row],[Column4]]="","",(1+G3199)*(F3200)-1)</f>
        <v/>
      </c>
      <c r="H3200" s="1" t="str">
        <f>IF(Table1[[#This Row],[Column1]]="","",VLOOKUP(A3200,COPOMs!B:H,7)+prêmio_de_risco)</f>
        <v/>
      </c>
      <c r="I3200" s="3" t="str">
        <f>IF(Table1[[#This Row],[Tesouro Selic: Cenário 2]]="","",(H3200+1)^(1/252))</f>
        <v/>
      </c>
      <c r="J3200" s="2" t="str">
        <f>IF(Table1[[#This Row],[Column6]]="","",(1+J3199)*(I3200)-1)</f>
        <v/>
      </c>
      <c r="K3200" s="1" t="str">
        <f>IF(Table1[[#This Row],[Column1]]="","",VLOOKUP(A3200,COPOMs!B:K,10)+prêmio_de_risco)</f>
        <v/>
      </c>
      <c r="L3200" s="3" t="str">
        <f>IF(Table1[[#This Row],[Tesouro Selic: Cenário 3]]="","",(K3200+1)^(1/252))</f>
        <v/>
      </c>
      <c r="M3200" s="2" t="str">
        <f>IF(Table1[[#This Row],[Column8]]="","",(1+M3199)*(L3200)-1)</f>
        <v/>
      </c>
    </row>
    <row r="3201" spans="1:13" x14ac:dyDescent="0.25">
      <c r="A3201" s="15" t="str">
        <f t="shared" si="98"/>
        <v/>
      </c>
      <c r="B3201" s="25" t="str">
        <f t="shared" si="99"/>
        <v/>
      </c>
      <c r="C3201" s="3" t="str">
        <f>IF(Table1[[#This Row],[Tesouro Prefixado]]="","",(B3201+1)^(1/252))</f>
        <v/>
      </c>
      <c r="D3201" s="2" t="str">
        <f>IF(Table1[[#This Row],[Column2]]="","",(1+D3200)*(C3201)-1)</f>
        <v/>
      </c>
      <c r="E3201" s="1" t="str">
        <f>IF(Table1[[#This Row],[Column1]]="","",VLOOKUP(A3201,COPOMs!B:E,4)+prêmio_de_risco)</f>
        <v/>
      </c>
      <c r="F3201" s="3" t="str">
        <f>IF(Table1[[#This Row],[Tesouro Selic: Cenário 1]]="","",(E3201+1)^(1/252))</f>
        <v/>
      </c>
      <c r="G3201" s="2" t="str">
        <f>IF(Table1[[#This Row],[Column4]]="","",(1+G3200)*(F3201)-1)</f>
        <v/>
      </c>
      <c r="H3201" s="1" t="str">
        <f>IF(Table1[[#This Row],[Column1]]="","",VLOOKUP(A3201,COPOMs!B:H,7)+prêmio_de_risco)</f>
        <v/>
      </c>
      <c r="I3201" s="3" t="str">
        <f>IF(Table1[[#This Row],[Tesouro Selic: Cenário 2]]="","",(H3201+1)^(1/252))</f>
        <v/>
      </c>
      <c r="J3201" s="2" t="str">
        <f>IF(Table1[[#This Row],[Column6]]="","",(1+J3200)*(I3201)-1)</f>
        <v/>
      </c>
      <c r="K3201" s="1" t="str">
        <f>IF(Table1[[#This Row],[Column1]]="","",VLOOKUP(A3201,COPOMs!B:K,10)+prêmio_de_risco)</f>
        <v/>
      </c>
      <c r="L3201" s="3" t="str">
        <f>IF(Table1[[#This Row],[Tesouro Selic: Cenário 3]]="","",(K3201+1)^(1/252))</f>
        <v/>
      </c>
      <c r="M3201" s="2" t="str">
        <f>IF(Table1[[#This Row],[Column8]]="","",(1+M3200)*(L3201)-1)</f>
        <v/>
      </c>
    </row>
    <row r="3202" spans="1:13" x14ac:dyDescent="0.25">
      <c r="A3202" s="15" t="str">
        <f t="shared" si="98"/>
        <v/>
      </c>
      <c r="B3202" s="25" t="str">
        <f t="shared" si="99"/>
        <v/>
      </c>
      <c r="C3202" s="3" t="str">
        <f>IF(Table1[[#This Row],[Tesouro Prefixado]]="","",(B3202+1)^(1/252))</f>
        <v/>
      </c>
      <c r="D3202" s="2" t="str">
        <f>IF(Table1[[#This Row],[Column2]]="","",(1+D3201)*(C3202)-1)</f>
        <v/>
      </c>
      <c r="E3202" s="1" t="str">
        <f>IF(Table1[[#This Row],[Column1]]="","",VLOOKUP(A3202,COPOMs!B:E,4)+prêmio_de_risco)</f>
        <v/>
      </c>
      <c r="F3202" s="3" t="str">
        <f>IF(Table1[[#This Row],[Tesouro Selic: Cenário 1]]="","",(E3202+1)^(1/252))</f>
        <v/>
      </c>
      <c r="G3202" s="2" t="str">
        <f>IF(Table1[[#This Row],[Column4]]="","",(1+G3201)*(F3202)-1)</f>
        <v/>
      </c>
      <c r="H3202" s="1" t="str">
        <f>IF(Table1[[#This Row],[Column1]]="","",VLOOKUP(A3202,COPOMs!B:H,7)+prêmio_de_risco)</f>
        <v/>
      </c>
      <c r="I3202" s="3" t="str">
        <f>IF(Table1[[#This Row],[Tesouro Selic: Cenário 2]]="","",(H3202+1)^(1/252))</f>
        <v/>
      </c>
      <c r="J3202" s="2" t="str">
        <f>IF(Table1[[#This Row],[Column6]]="","",(1+J3201)*(I3202)-1)</f>
        <v/>
      </c>
      <c r="K3202" s="1" t="str">
        <f>IF(Table1[[#This Row],[Column1]]="","",VLOOKUP(A3202,COPOMs!B:K,10)+prêmio_de_risco)</f>
        <v/>
      </c>
      <c r="L3202" s="3" t="str">
        <f>IF(Table1[[#This Row],[Tesouro Selic: Cenário 3]]="","",(K3202+1)^(1/252))</f>
        <v/>
      </c>
      <c r="M3202" s="2" t="str">
        <f>IF(Table1[[#This Row],[Column8]]="","",(1+M3201)*(L3202)-1)</f>
        <v/>
      </c>
    </row>
    <row r="3203" spans="1:13" x14ac:dyDescent="0.25">
      <c r="A3203" s="15" t="str">
        <f t="shared" ref="A3203:A3266" si="100">IFERROR(IF(WORKDAY(A3202,1,feriados)&lt;=vencimento,WORKDAY(A3202,1,feriados),""),"")</f>
        <v/>
      </c>
      <c r="B3203" s="25" t="str">
        <f t="shared" ref="B3203:B3266" si="101">IF(A3203="","",taxa_pré)</f>
        <v/>
      </c>
      <c r="C3203" s="3" t="str">
        <f>IF(Table1[[#This Row],[Tesouro Prefixado]]="","",(B3203+1)^(1/252))</f>
        <v/>
      </c>
      <c r="D3203" s="2" t="str">
        <f>IF(Table1[[#This Row],[Column2]]="","",(1+D3202)*(C3203)-1)</f>
        <v/>
      </c>
      <c r="E3203" s="1" t="str">
        <f>IF(Table1[[#This Row],[Column1]]="","",VLOOKUP(A3203,COPOMs!B:E,4)+prêmio_de_risco)</f>
        <v/>
      </c>
      <c r="F3203" s="3" t="str">
        <f>IF(Table1[[#This Row],[Tesouro Selic: Cenário 1]]="","",(E3203+1)^(1/252))</f>
        <v/>
      </c>
      <c r="G3203" s="2" t="str">
        <f>IF(Table1[[#This Row],[Column4]]="","",(1+G3202)*(F3203)-1)</f>
        <v/>
      </c>
      <c r="H3203" s="1" t="str">
        <f>IF(Table1[[#This Row],[Column1]]="","",VLOOKUP(A3203,COPOMs!B:H,7)+prêmio_de_risco)</f>
        <v/>
      </c>
      <c r="I3203" s="3" t="str">
        <f>IF(Table1[[#This Row],[Tesouro Selic: Cenário 2]]="","",(H3203+1)^(1/252))</f>
        <v/>
      </c>
      <c r="J3203" s="2" t="str">
        <f>IF(Table1[[#This Row],[Column6]]="","",(1+J3202)*(I3203)-1)</f>
        <v/>
      </c>
      <c r="K3203" s="1" t="str">
        <f>IF(Table1[[#This Row],[Column1]]="","",VLOOKUP(A3203,COPOMs!B:K,10)+prêmio_de_risco)</f>
        <v/>
      </c>
      <c r="L3203" s="3" t="str">
        <f>IF(Table1[[#This Row],[Tesouro Selic: Cenário 3]]="","",(K3203+1)^(1/252))</f>
        <v/>
      </c>
      <c r="M3203" s="2" t="str">
        <f>IF(Table1[[#This Row],[Column8]]="","",(1+M3202)*(L3203)-1)</f>
        <v/>
      </c>
    </row>
    <row r="3204" spans="1:13" x14ac:dyDescent="0.25">
      <c r="A3204" s="15" t="str">
        <f t="shared" si="100"/>
        <v/>
      </c>
      <c r="B3204" s="25" t="str">
        <f t="shared" si="101"/>
        <v/>
      </c>
      <c r="C3204" s="3" t="str">
        <f>IF(Table1[[#This Row],[Tesouro Prefixado]]="","",(B3204+1)^(1/252))</f>
        <v/>
      </c>
      <c r="D3204" s="2" t="str">
        <f>IF(Table1[[#This Row],[Column2]]="","",(1+D3203)*(C3204)-1)</f>
        <v/>
      </c>
      <c r="E3204" s="1" t="str">
        <f>IF(Table1[[#This Row],[Column1]]="","",VLOOKUP(A3204,COPOMs!B:E,4)+prêmio_de_risco)</f>
        <v/>
      </c>
      <c r="F3204" s="3" t="str">
        <f>IF(Table1[[#This Row],[Tesouro Selic: Cenário 1]]="","",(E3204+1)^(1/252))</f>
        <v/>
      </c>
      <c r="G3204" s="2" t="str">
        <f>IF(Table1[[#This Row],[Column4]]="","",(1+G3203)*(F3204)-1)</f>
        <v/>
      </c>
      <c r="H3204" s="1" t="str">
        <f>IF(Table1[[#This Row],[Column1]]="","",VLOOKUP(A3204,COPOMs!B:H,7)+prêmio_de_risco)</f>
        <v/>
      </c>
      <c r="I3204" s="3" t="str">
        <f>IF(Table1[[#This Row],[Tesouro Selic: Cenário 2]]="","",(H3204+1)^(1/252))</f>
        <v/>
      </c>
      <c r="J3204" s="2" t="str">
        <f>IF(Table1[[#This Row],[Column6]]="","",(1+J3203)*(I3204)-1)</f>
        <v/>
      </c>
      <c r="K3204" s="1" t="str">
        <f>IF(Table1[[#This Row],[Column1]]="","",VLOOKUP(A3204,COPOMs!B:K,10)+prêmio_de_risco)</f>
        <v/>
      </c>
      <c r="L3204" s="3" t="str">
        <f>IF(Table1[[#This Row],[Tesouro Selic: Cenário 3]]="","",(K3204+1)^(1/252))</f>
        <v/>
      </c>
      <c r="M3204" s="2" t="str">
        <f>IF(Table1[[#This Row],[Column8]]="","",(1+M3203)*(L3204)-1)</f>
        <v/>
      </c>
    </row>
    <row r="3205" spans="1:13" x14ac:dyDescent="0.25">
      <c r="A3205" s="15" t="str">
        <f t="shared" si="100"/>
        <v/>
      </c>
      <c r="B3205" s="25" t="str">
        <f t="shared" si="101"/>
        <v/>
      </c>
      <c r="C3205" s="3" t="str">
        <f>IF(Table1[[#This Row],[Tesouro Prefixado]]="","",(B3205+1)^(1/252))</f>
        <v/>
      </c>
      <c r="D3205" s="2" t="str">
        <f>IF(Table1[[#This Row],[Column2]]="","",(1+D3204)*(C3205)-1)</f>
        <v/>
      </c>
      <c r="E3205" s="1" t="str">
        <f>IF(Table1[[#This Row],[Column1]]="","",VLOOKUP(A3205,COPOMs!B:E,4)+prêmio_de_risco)</f>
        <v/>
      </c>
      <c r="F3205" s="3" t="str">
        <f>IF(Table1[[#This Row],[Tesouro Selic: Cenário 1]]="","",(E3205+1)^(1/252))</f>
        <v/>
      </c>
      <c r="G3205" s="2" t="str">
        <f>IF(Table1[[#This Row],[Column4]]="","",(1+G3204)*(F3205)-1)</f>
        <v/>
      </c>
      <c r="H3205" s="1" t="str">
        <f>IF(Table1[[#This Row],[Column1]]="","",VLOOKUP(A3205,COPOMs!B:H,7)+prêmio_de_risco)</f>
        <v/>
      </c>
      <c r="I3205" s="3" t="str">
        <f>IF(Table1[[#This Row],[Tesouro Selic: Cenário 2]]="","",(H3205+1)^(1/252))</f>
        <v/>
      </c>
      <c r="J3205" s="2" t="str">
        <f>IF(Table1[[#This Row],[Column6]]="","",(1+J3204)*(I3205)-1)</f>
        <v/>
      </c>
      <c r="K3205" s="1" t="str">
        <f>IF(Table1[[#This Row],[Column1]]="","",VLOOKUP(A3205,COPOMs!B:K,10)+prêmio_de_risco)</f>
        <v/>
      </c>
      <c r="L3205" s="3" t="str">
        <f>IF(Table1[[#This Row],[Tesouro Selic: Cenário 3]]="","",(K3205+1)^(1/252))</f>
        <v/>
      </c>
      <c r="M3205" s="2" t="str">
        <f>IF(Table1[[#This Row],[Column8]]="","",(1+M3204)*(L3205)-1)</f>
        <v/>
      </c>
    </row>
    <row r="3206" spans="1:13" x14ac:dyDescent="0.25">
      <c r="A3206" s="15" t="str">
        <f t="shared" si="100"/>
        <v/>
      </c>
      <c r="B3206" s="25" t="str">
        <f t="shared" si="101"/>
        <v/>
      </c>
      <c r="C3206" s="3" t="str">
        <f>IF(Table1[[#This Row],[Tesouro Prefixado]]="","",(B3206+1)^(1/252))</f>
        <v/>
      </c>
      <c r="D3206" s="2" t="str">
        <f>IF(Table1[[#This Row],[Column2]]="","",(1+D3205)*(C3206)-1)</f>
        <v/>
      </c>
      <c r="E3206" s="1" t="str">
        <f>IF(Table1[[#This Row],[Column1]]="","",VLOOKUP(A3206,COPOMs!B:E,4)+prêmio_de_risco)</f>
        <v/>
      </c>
      <c r="F3206" s="3" t="str">
        <f>IF(Table1[[#This Row],[Tesouro Selic: Cenário 1]]="","",(E3206+1)^(1/252))</f>
        <v/>
      </c>
      <c r="G3206" s="2" t="str">
        <f>IF(Table1[[#This Row],[Column4]]="","",(1+G3205)*(F3206)-1)</f>
        <v/>
      </c>
      <c r="H3206" s="1" t="str">
        <f>IF(Table1[[#This Row],[Column1]]="","",VLOOKUP(A3206,COPOMs!B:H,7)+prêmio_de_risco)</f>
        <v/>
      </c>
      <c r="I3206" s="3" t="str">
        <f>IF(Table1[[#This Row],[Tesouro Selic: Cenário 2]]="","",(H3206+1)^(1/252))</f>
        <v/>
      </c>
      <c r="J3206" s="2" t="str">
        <f>IF(Table1[[#This Row],[Column6]]="","",(1+J3205)*(I3206)-1)</f>
        <v/>
      </c>
      <c r="K3206" s="1" t="str">
        <f>IF(Table1[[#This Row],[Column1]]="","",VLOOKUP(A3206,COPOMs!B:K,10)+prêmio_de_risco)</f>
        <v/>
      </c>
      <c r="L3206" s="3" t="str">
        <f>IF(Table1[[#This Row],[Tesouro Selic: Cenário 3]]="","",(K3206+1)^(1/252))</f>
        <v/>
      </c>
      <c r="M3206" s="2" t="str">
        <f>IF(Table1[[#This Row],[Column8]]="","",(1+M3205)*(L3206)-1)</f>
        <v/>
      </c>
    </row>
    <row r="3207" spans="1:13" x14ac:dyDescent="0.25">
      <c r="A3207" s="15" t="str">
        <f t="shared" si="100"/>
        <v/>
      </c>
      <c r="B3207" s="25" t="str">
        <f t="shared" si="101"/>
        <v/>
      </c>
      <c r="C3207" s="3" t="str">
        <f>IF(Table1[[#This Row],[Tesouro Prefixado]]="","",(B3207+1)^(1/252))</f>
        <v/>
      </c>
      <c r="D3207" s="2" t="str">
        <f>IF(Table1[[#This Row],[Column2]]="","",(1+D3206)*(C3207)-1)</f>
        <v/>
      </c>
      <c r="E3207" s="1" t="str">
        <f>IF(Table1[[#This Row],[Column1]]="","",VLOOKUP(A3207,COPOMs!B:E,4)+prêmio_de_risco)</f>
        <v/>
      </c>
      <c r="F3207" s="3" t="str">
        <f>IF(Table1[[#This Row],[Tesouro Selic: Cenário 1]]="","",(E3207+1)^(1/252))</f>
        <v/>
      </c>
      <c r="G3207" s="2" t="str">
        <f>IF(Table1[[#This Row],[Column4]]="","",(1+G3206)*(F3207)-1)</f>
        <v/>
      </c>
      <c r="H3207" s="1" t="str">
        <f>IF(Table1[[#This Row],[Column1]]="","",VLOOKUP(A3207,COPOMs!B:H,7)+prêmio_de_risco)</f>
        <v/>
      </c>
      <c r="I3207" s="3" t="str">
        <f>IF(Table1[[#This Row],[Tesouro Selic: Cenário 2]]="","",(H3207+1)^(1/252))</f>
        <v/>
      </c>
      <c r="J3207" s="2" t="str">
        <f>IF(Table1[[#This Row],[Column6]]="","",(1+J3206)*(I3207)-1)</f>
        <v/>
      </c>
      <c r="K3207" s="1" t="str">
        <f>IF(Table1[[#This Row],[Column1]]="","",VLOOKUP(A3207,COPOMs!B:K,10)+prêmio_de_risco)</f>
        <v/>
      </c>
      <c r="L3207" s="3" t="str">
        <f>IF(Table1[[#This Row],[Tesouro Selic: Cenário 3]]="","",(K3207+1)^(1/252))</f>
        <v/>
      </c>
      <c r="M3207" s="2" t="str">
        <f>IF(Table1[[#This Row],[Column8]]="","",(1+M3206)*(L3207)-1)</f>
        <v/>
      </c>
    </row>
    <row r="3208" spans="1:13" x14ac:dyDescent="0.25">
      <c r="A3208" s="15" t="str">
        <f t="shared" si="100"/>
        <v/>
      </c>
      <c r="B3208" s="25" t="str">
        <f t="shared" si="101"/>
        <v/>
      </c>
      <c r="C3208" s="3" t="str">
        <f>IF(Table1[[#This Row],[Tesouro Prefixado]]="","",(B3208+1)^(1/252))</f>
        <v/>
      </c>
      <c r="D3208" s="2" t="str">
        <f>IF(Table1[[#This Row],[Column2]]="","",(1+D3207)*(C3208)-1)</f>
        <v/>
      </c>
      <c r="E3208" s="1" t="str">
        <f>IF(Table1[[#This Row],[Column1]]="","",VLOOKUP(A3208,COPOMs!B:E,4)+prêmio_de_risco)</f>
        <v/>
      </c>
      <c r="F3208" s="3" t="str">
        <f>IF(Table1[[#This Row],[Tesouro Selic: Cenário 1]]="","",(E3208+1)^(1/252))</f>
        <v/>
      </c>
      <c r="G3208" s="2" t="str">
        <f>IF(Table1[[#This Row],[Column4]]="","",(1+G3207)*(F3208)-1)</f>
        <v/>
      </c>
      <c r="H3208" s="1" t="str">
        <f>IF(Table1[[#This Row],[Column1]]="","",VLOOKUP(A3208,COPOMs!B:H,7)+prêmio_de_risco)</f>
        <v/>
      </c>
      <c r="I3208" s="3" t="str">
        <f>IF(Table1[[#This Row],[Tesouro Selic: Cenário 2]]="","",(H3208+1)^(1/252))</f>
        <v/>
      </c>
      <c r="J3208" s="2" t="str">
        <f>IF(Table1[[#This Row],[Column6]]="","",(1+J3207)*(I3208)-1)</f>
        <v/>
      </c>
      <c r="K3208" s="1" t="str">
        <f>IF(Table1[[#This Row],[Column1]]="","",VLOOKUP(A3208,COPOMs!B:K,10)+prêmio_de_risco)</f>
        <v/>
      </c>
      <c r="L3208" s="3" t="str">
        <f>IF(Table1[[#This Row],[Tesouro Selic: Cenário 3]]="","",(K3208+1)^(1/252))</f>
        <v/>
      </c>
      <c r="M3208" s="2" t="str">
        <f>IF(Table1[[#This Row],[Column8]]="","",(1+M3207)*(L3208)-1)</f>
        <v/>
      </c>
    </row>
    <row r="3209" spans="1:13" x14ac:dyDescent="0.25">
      <c r="A3209" s="15" t="str">
        <f t="shared" si="100"/>
        <v/>
      </c>
      <c r="B3209" s="25" t="str">
        <f t="shared" si="101"/>
        <v/>
      </c>
      <c r="C3209" s="3" t="str">
        <f>IF(Table1[[#This Row],[Tesouro Prefixado]]="","",(B3209+1)^(1/252))</f>
        <v/>
      </c>
      <c r="D3209" s="2" t="str">
        <f>IF(Table1[[#This Row],[Column2]]="","",(1+D3208)*(C3209)-1)</f>
        <v/>
      </c>
      <c r="E3209" s="1" t="str">
        <f>IF(Table1[[#This Row],[Column1]]="","",VLOOKUP(A3209,COPOMs!B:E,4)+prêmio_de_risco)</f>
        <v/>
      </c>
      <c r="F3209" s="3" t="str">
        <f>IF(Table1[[#This Row],[Tesouro Selic: Cenário 1]]="","",(E3209+1)^(1/252))</f>
        <v/>
      </c>
      <c r="G3209" s="2" t="str">
        <f>IF(Table1[[#This Row],[Column4]]="","",(1+G3208)*(F3209)-1)</f>
        <v/>
      </c>
      <c r="H3209" s="1" t="str">
        <f>IF(Table1[[#This Row],[Column1]]="","",VLOOKUP(A3209,COPOMs!B:H,7)+prêmio_de_risco)</f>
        <v/>
      </c>
      <c r="I3209" s="3" t="str">
        <f>IF(Table1[[#This Row],[Tesouro Selic: Cenário 2]]="","",(H3209+1)^(1/252))</f>
        <v/>
      </c>
      <c r="J3209" s="2" t="str">
        <f>IF(Table1[[#This Row],[Column6]]="","",(1+J3208)*(I3209)-1)</f>
        <v/>
      </c>
      <c r="K3209" s="1" t="str">
        <f>IF(Table1[[#This Row],[Column1]]="","",VLOOKUP(A3209,COPOMs!B:K,10)+prêmio_de_risco)</f>
        <v/>
      </c>
      <c r="L3209" s="3" t="str">
        <f>IF(Table1[[#This Row],[Tesouro Selic: Cenário 3]]="","",(K3209+1)^(1/252))</f>
        <v/>
      </c>
      <c r="M3209" s="2" t="str">
        <f>IF(Table1[[#This Row],[Column8]]="","",(1+M3208)*(L3209)-1)</f>
        <v/>
      </c>
    </row>
    <row r="3210" spans="1:13" x14ac:dyDescent="0.25">
      <c r="A3210" s="15" t="str">
        <f t="shared" si="100"/>
        <v/>
      </c>
      <c r="B3210" s="25" t="str">
        <f t="shared" si="101"/>
        <v/>
      </c>
      <c r="C3210" s="3" t="str">
        <f>IF(Table1[[#This Row],[Tesouro Prefixado]]="","",(B3210+1)^(1/252))</f>
        <v/>
      </c>
      <c r="D3210" s="2" t="str">
        <f>IF(Table1[[#This Row],[Column2]]="","",(1+D3209)*(C3210)-1)</f>
        <v/>
      </c>
      <c r="E3210" s="1" t="str">
        <f>IF(Table1[[#This Row],[Column1]]="","",VLOOKUP(A3210,COPOMs!B:E,4)+prêmio_de_risco)</f>
        <v/>
      </c>
      <c r="F3210" s="3" t="str">
        <f>IF(Table1[[#This Row],[Tesouro Selic: Cenário 1]]="","",(E3210+1)^(1/252))</f>
        <v/>
      </c>
      <c r="G3210" s="2" t="str">
        <f>IF(Table1[[#This Row],[Column4]]="","",(1+G3209)*(F3210)-1)</f>
        <v/>
      </c>
      <c r="H3210" s="1" t="str">
        <f>IF(Table1[[#This Row],[Column1]]="","",VLOOKUP(A3210,COPOMs!B:H,7)+prêmio_de_risco)</f>
        <v/>
      </c>
      <c r="I3210" s="3" t="str">
        <f>IF(Table1[[#This Row],[Tesouro Selic: Cenário 2]]="","",(H3210+1)^(1/252))</f>
        <v/>
      </c>
      <c r="J3210" s="2" t="str">
        <f>IF(Table1[[#This Row],[Column6]]="","",(1+J3209)*(I3210)-1)</f>
        <v/>
      </c>
      <c r="K3210" s="1" t="str">
        <f>IF(Table1[[#This Row],[Column1]]="","",VLOOKUP(A3210,COPOMs!B:K,10)+prêmio_de_risco)</f>
        <v/>
      </c>
      <c r="L3210" s="3" t="str">
        <f>IF(Table1[[#This Row],[Tesouro Selic: Cenário 3]]="","",(K3210+1)^(1/252))</f>
        <v/>
      </c>
      <c r="M3210" s="2" t="str">
        <f>IF(Table1[[#This Row],[Column8]]="","",(1+M3209)*(L3210)-1)</f>
        <v/>
      </c>
    </row>
    <row r="3211" spans="1:13" x14ac:dyDescent="0.25">
      <c r="A3211" s="15" t="str">
        <f t="shared" si="100"/>
        <v/>
      </c>
      <c r="B3211" s="25" t="str">
        <f t="shared" si="101"/>
        <v/>
      </c>
      <c r="C3211" s="3" t="str">
        <f>IF(Table1[[#This Row],[Tesouro Prefixado]]="","",(B3211+1)^(1/252))</f>
        <v/>
      </c>
      <c r="D3211" s="2" t="str">
        <f>IF(Table1[[#This Row],[Column2]]="","",(1+D3210)*(C3211)-1)</f>
        <v/>
      </c>
      <c r="E3211" s="1" t="str">
        <f>IF(Table1[[#This Row],[Column1]]="","",VLOOKUP(A3211,COPOMs!B:E,4)+prêmio_de_risco)</f>
        <v/>
      </c>
      <c r="F3211" s="3" t="str">
        <f>IF(Table1[[#This Row],[Tesouro Selic: Cenário 1]]="","",(E3211+1)^(1/252))</f>
        <v/>
      </c>
      <c r="G3211" s="2" t="str">
        <f>IF(Table1[[#This Row],[Column4]]="","",(1+G3210)*(F3211)-1)</f>
        <v/>
      </c>
      <c r="H3211" s="1" t="str">
        <f>IF(Table1[[#This Row],[Column1]]="","",VLOOKUP(A3211,COPOMs!B:H,7)+prêmio_de_risco)</f>
        <v/>
      </c>
      <c r="I3211" s="3" t="str">
        <f>IF(Table1[[#This Row],[Tesouro Selic: Cenário 2]]="","",(H3211+1)^(1/252))</f>
        <v/>
      </c>
      <c r="J3211" s="2" t="str">
        <f>IF(Table1[[#This Row],[Column6]]="","",(1+J3210)*(I3211)-1)</f>
        <v/>
      </c>
      <c r="K3211" s="1" t="str">
        <f>IF(Table1[[#This Row],[Column1]]="","",VLOOKUP(A3211,COPOMs!B:K,10)+prêmio_de_risco)</f>
        <v/>
      </c>
      <c r="L3211" s="3" t="str">
        <f>IF(Table1[[#This Row],[Tesouro Selic: Cenário 3]]="","",(K3211+1)^(1/252))</f>
        <v/>
      </c>
      <c r="M3211" s="2" t="str">
        <f>IF(Table1[[#This Row],[Column8]]="","",(1+M3210)*(L3211)-1)</f>
        <v/>
      </c>
    </row>
    <row r="3212" spans="1:13" x14ac:dyDescent="0.25">
      <c r="A3212" s="15" t="str">
        <f t="shared" si="100"/>
        <v/>
      </c>
      <c r="B3212" s="25" t="str">
        <f t="shared" si="101"/>
        <v/>
      </c>
      <c r="C3212" s="3" t="str">
        <f>IF(Table1[[#This Row],[Tesouro Prefixado]]="","",(B3212+1)^(1/252))</f>
        <v/>
      </c>
      <c r="D3212" s="2" t="str">
        <f>IF(Table1[[#This Row],[Column2]]="","",(1+D3211)*(C3212)-1)</f>
        <v/>
      </c>
      <c r="E3212" s="1" t="str">
        <f>IF(Table1[[#This Row],[Column1]]="","",VLOOKUP(A3212,COPOMs!B:E,4)+prêmio_de_risco)</f>
        <v/>
      </c>
      <c r="F3212" s="3" t="str">
        <f>IF(Table1[[#This Row],[Tesouro Selic: Cenário 1]]="","",(E3212+1)^(1/252))</f>
        <v/>
      </c>
      <c r="G3212" s="2" t="str">
        <f>IF(Table1[[#This Row],[Column4]]="","",(1+G3211)*(F3212)-1)</f>
        <v/>
      </c>
      <c r="H3212" s="1" t="str">
        <f>IF(Table1[[#This Row],[Column1]]="","",VLOOKUP(A3212,COPOMs!B:H,7)+prêmio_de_risco)</f>
        <v/>
      </c>
      <c r="I3212" s="3" t="str">
        <f>IF(Table1[[#This Row],[Tesouro Selic: Cenário 2]]="","",(H3212+1)^(1/252))</f>
        <v/>
      </c>
      <c r="J3212" s="2" t="str">
        <f>IF(Table1[[#This Row],[Column6]]="","",(1+J3211)*(I3212)-1)</f>
        <v/>
      </c>
      <c r="K3212" s="1" t="str">
        <f>IF(Table1[[#This Row],[Column1]]="","",VLOOKUP(A3212,COPOMs!B:K,10)+prêmio_de_risco)</f>
        <v/>
      </c>
      <c r="L3212" s="3" t="str">
        <f>IF(Table1[[#This Row],[Tesouro Selic: Cenário 3]]="","",(K3212+1)^(1/252))</f>
        <v/>
      </c>
      <c r="M3212" s="2" t="str">
        <f>IF(Table1[[#This Row],[Column8]]="","",(1+M3211)*(L3212)-1)</f>
        <v/>
      </c>
    </row>
    <row r="3213" spans="1:13" x14ac:dyDescent="0.25">
      <c r="A3213" s="15" t="str">
        <f t="shared" si="100"/>
        <v/>
      </c>
      <c r="B3213" s="25" t="str">
        <f t="shared" si="101"/>
        <v/>
      </c>
      <c r="C3213" s="3" t="str">
        <f>IF(Table1[[#This Row],[Tesouro Prefixado]]="","",(B3213+1)^(1/252))</f>
        <v/>
      </c>
      <c r="D3213" s="2" t="str">
        <f>IF(Table1[[#This Row],[Column2]]="","",(1+D3212)*(C3213)-1)</f>
        <v/>
      </c>
      <c r="E3213" s="1" t="str">
        <f>IF(Table1[[#This Row],[Column1]]="","",VLOOKUP(A3213,COPOMs!B:E,4)+prêmio_de_risco)</f>
        <v/>
      </c>
      <c r="F3213" s="3" t="str">
        <f>IF(Table1[[#This Row],[Tesouro Selic: Cenário 1]]="","",(E3213+1)^(1/252))</f>
        <v/>
      </c>
      <c r="G3213" s="2" t="str">
        <f>IF(Table1[[#This Row],[Column4]]="","",(1+G3212)*(F3213)-1)</f>
        <v/>
      </c>
      <c r="H3213" s="1" t="str">
        <f>IF(Table1[[#This Row],[Column1]]="","",VLOOKUP(A3213,COPOMs!B:H,7)+prêmio_de_risco)</f>
        <v/>
      </c>
      <c r="I3213" s="3" t="str">
        <f>IF(Table1[[#This Row],[Tesouro Selic: Cenário 2]]="","",(H3213+1)^(1/252))</f>
        <v/>
      </c>
      <c r="J3213" s="2" t="str">
        <f>IF(Table1[[#This Row],[Column6]]="","",(1+J3212)*(I3213)-1)</f>
        <v/>
      </c>
      <c r="K3213" s="1" t="str">
        <f>IF(Table1[[#This Row],[Column1]]="","",VLOOKUP(A3213,COPOMs!B:K,10)+prêmio_de_risco)</f>
        <v/>
      </c>
      <c r="L3213" s="3" t="str">
        <f>IF(Table1[[#This Row],[Tesouro Selic: Cenário 3]]="","",(K3213+1)^(1/252))</f>
        <v/>
      </c>
      <c r="M3213" s="2" t="str">
        <f>IF(Table1[[#This Row],[Column8]]="","",(1+M3212)*(L3213)-1)</f>
        <v/>
      </c>
    </row>
    <row r="3214" spans="1:13" x14ac:dyDescent="0.25">
      <c r="A3214" s="15" t="str">
        <f t="shared" si="100"/>
        <v/>
      </c>
      <c r="B3214" s="25" t="str">
        <f t="shared" si="101"/>
        <v/>
      </c>
      <c r="C3214" s="3" t="str">
        <f>IF(Table1[[#This Row],[Tesouro Prefixado]]="","",(B3214+1)^(1/252))</f>
        <v/>
      </c>
      <c r="D3214" s="2" t="str">
        <f>IF(Table1[[#This Row],[Column2]]="","",(1+D3213)*(C3214)-1)</f>
        <v/>
      </c>
      <c r="E3214" s="1" t="str">
        <f>IF(Table1[[#This Row],[Column1]]="","",VLOOKUP(A3214,COPOMs!B:E,4)+prêmio_de_risco)</f>
        <v/>
      </c>
      <c r="F3214" s="3" t="str">
        <f>IF(Table1[[#This Row],[Tesouro Selic: Cenário 1]]="","",(E3214+1)^(1/252))</f>
        <v/>
      </c>
      <c r="G3214" s="2" t="str">
        <f>IF(Table1[[#This Row],[Column4]]="","",(1+G3213)*(F3214)-1)</f>
        <v/>
      </c>
      <c r="H3214" s="1" t="str">
        <f>IF(Table1[[#This Row],[Column1]]="","",VLOOKUP(A3214,COPOMs!B:H,7)+prêmio_de_risco)</f>
        <v/>
      </c>
      <c r="I3214" s="3" t="str">
        <f>IF(Table1[[#This Row],[Tesouro Selic: Cenário 2]]="","",(H3214+1)^(1/252))</f>
        <v/>
      </c>
      <c r="J3214" s="2" t="str">
        <f>IF(Table1[[#This Row],[Column6]]="","",(1+J3213)*(I3214)-1)</f>
        <v/>
      </c>
      <c r="K3214" s="1" t="str">
        <f>IF(Table1[[#This Row],[Column1]]="","",VLOOKUP(A3214,COPOMs!B:K,10)+prêmio_de_risco)</f>
        <v/>
      </c>
      <c r="L3214" s="3" t="str">
        <f>IF(Table1[[#This Row],[Tesouro Selic: Cenário 3]]="","",(K3214+1)^(1/252))</f>
        <v/>
      </c>
      <c r="M3214" s="2" t="str">
        <f>IF(Table1[[#This Row],[Column8]]="","",(1+M3213)*(L3214)-1)</f>
        <v/>
      </c>
    </row>
    <row r="3215" spans="1:13" x14ac:dyDescent="0.25">
      <c r="A3215" s="15" t="str">
        <f t="shared" si="100"/>
        <v/>
      </c>
      <c r="B3215" s="25" t="str">
        <f t="shared" si="101"/>
        <v/>
      </c>
      <c r="C3215" s="3" t="str">
        <f>IF(Table1[[#This Row],[Tesouro Prefixado]]="","",(B3215+1)^(1/252))</f>
        <v/>
      </c>
      <c r="D3215" s="2" t="str">
        <f>IF(Table1[[#This Row],[Column2]]="","",(1+D3214)*(C3215)-1)</f>
        <v/>
      </c>
      <c r="E3215" s="1" t="str">
        <f>IF(Table1[[#This Row],[Column1]]="","",VLOOKUP(A3215,COPOMs!B:E,4)+prêmio_de_risco)</f>
        <v/>
      </c>
      <c r="F3215" s="3" t="str">
        <f>IF(Table1[[#This Row],[Tesouro Selic: Cenário 1]]="","",(E3215+1)^(1/252))</f>
        <v/>
      </c>
      <c r="G3215" s="2" t="str">
        <f>IF(Table1[[#This Row],[Column4]]="","",(1+G3214)*(F3215)-1)</f>
        <v/>
      </c>
      <c r="H3215" s="1" t="str">
        <f>IF(Table1[[#This Row],[Column1]]="","",VLOOKUP(A3215,COPOMs!B:H,7)+prêmio_de_risco)</f>
        <v/>
      </c>
      <c r="I3215" s="3" t="str">
        <f>IF(Table1[[#This Row],[Tesouro Selic: Cenário 2]]="","",(H3215+1)^(1/252))</f>
        <v/>
      </c>
      <c r="J3215" s="2" t="str">
        <f>IF(Table1[[#This Row],[Column6]]="","",(1+J3214)*(I3215)-1)</f>
        <v/>
      </c>
      <c r="K3215" s="1" t="str">
        <f>IF(Table1[[#This Row],[Column1]]="","",VLOOKUP(A3215,COPOMs!B:K,10)+prêmio_de_risco)</f>
        <v/>
      </c>
      <c r="L3215" s="3" t="str">
        <f>IF(Table1[[#This Row],[Tesouro Selic: Cenário 3]]="","",(K3215+1)^(1/252))</f>
        <v/>
      </c>
      <c r="M3215" s="2" t="str">
        <f>IF(Table1[[#This Row],[Column8]]="","",(1+M3214)*(L3215)-1)</f>
        <v/>
      </c>
    </row>
    <row r="3216" spans="1:13" x14ac:dyDescent="0.25">
      <c r="A3216" s="15" t="str">
        <f t="shared" si="100"/>
        <v/>
      </c>
      <c r="B3216" s="25" t="str">
        <f t="shared" si="101"/>
        <v/>
      </c>
      <c r="C3216" s="3" t="str">
        <f>IF(Table1[[#This Row],[Tesouro Prefixado]]="","",(B3216+1)^(1/252))</f>
        <v/>
      </c>
      <c r="D3216" s="2" t="str">
        <f>IF(Table1[[#This Row],[Column2]]="","",(1+D3215)*(C3216)-1)</f>
        <v/>
      </c>
      <c r="E3216" s="1" t="str">
        <f>IF(Table1[[#This Row],[Column1]]="","",VLOOKUP(A3216,COPOMs!B:E,4)+prêmio_de_risco)</f>
        <v/>
      </c>
      <c r="F3216" s="3" t="str">
        <f>IF(Table1[[#This Row],[Tesouro Selic: Cenário 1]]="","",(E3216+1)^(1/252))</f>
        <v/>
      </c>
      <c r="G3216" s="2" t="str">
        <f>IF(Table1[[#This Row],[Column4]]="","",(1+G3215)*(F3216)-1)</f>
        <v/>
      </c>
      <c r="H3216" s="1" t="str">
        <f>IF(Table1[[#This Row],[Column1]]="","",VLOOKUP(A3216,COPOMs!B:H,7)+prêmio_de_risco)</f>
        <v/>
      </c>
      <c r="I3216" s="3" t="str">
        <f>IF(Table1[[#This Row],[Tesouro Selic: Cenário 2]]="","",(H3216+1)^(1/252))</f>
        <v/>
      </c>
      <c r="J3216" s="2" t="str">
        <f>IF(Table1[[#This Row],[Column6]]="","",(1+J3215)*(I3216)-1)</f>
        <v/>
      </c>
      <c r="K3216" s="1" t="str">
        <f>IF(Table1[[#This Row],[Column1]]="","",VLOOKUP(A3216,COPOMs!B:K,10)+prêmio_de_risco)</f>
        <v/>
      </c>
      <c r="L3216" s="3" t="str">
        <f>IF(Table1[[#This Row],[Tesouro Selic: Cenário 3]]="","",(K3216+1)^(1/252))</f>
        <v/>
      </c>
      <c r="M3216" s="2" t="str">
        <f>IF(Table1[[#This Row],[Column8]]="","",(1+M3215)*(L3216)-1)</f>
        <v/>
      </c>
    </row>
    <row r="3217" spans="1:13" x14ac:dyDescent="0.25">
      <c r="A3217" s="15" t="str">
        <f t="shared" si="100"/>
        <v/>
      </c>
      <c r="B3217" s="25" t="str">
        <f t="shared" si="101"/>
        <v/>
      </c>
      <c r="C3217" s="3" t="str">
        <f>IF(Table1[[#This Row],[Tesouro Prefixado]]="","",(B3217+1)^(1/252))</f>
        <v/>
      </c>
      <c r="D3217" s="2" t="str">
        <f>IF(Table1[[#This Row],[Column2]]="","",(1+D3216)*(C3217)-1)</f>
        <v/>
      </c>
      <c r="E3217" s="1" t="str">
        <f>IF(Table1[[#This Row],[Column1]]="","",VLOOKUP(A3217,COPOMs!B:E,4)+prêmio_de_risco)</f>
        <v/>
      </c>
      <c r="F3217" s="3" t="str">
        <f>IF(Table1[[#This Row],[Tesouro Selic: Cenário 1]]="","",(E3217+1)^(1/252))</f>
        <v/>
      </c>
      <c r="G3217" s="2" t="str">
        <f>IF(Table1[[#This Row],[Column4]]="","",(1+G3216)*(F3217)-1)</f>
        <v/>
      </c>
      <c r="H3217" s="1" t="str">
        <f>IF(Table1[[#This Row],[Column1]]="","",VLOOKUP(A3217,COPOMs!B:H,7)+prêmio_de_risco)</f>
        <v/>
      </c>
      <c r="I3217" s="3" t="str">
        <f>IF(Table1[[#This Row],[Tesouro Selic: Cenário 2]]="","",(H3217+1)^(1/252))</f>
        <v/>
      </c>
      <c r="J3217" s="2" t="str">
        <f>IF(Table1[[#This Row],[Column6]]="","",(1+J3216)*(I3217)-1)</f>
        <v/>
      </c>
      <c r="K3217" s="1" t="str">
        <f>IF(Table1[[#This Row],[Column1]]="","",VLOOKUP(A3217,COPOMs!B:K,10)+prêmio_de_risco)</f>
        <v/>
      </c>
      <c r="L3217" s="3" t="str">
        <f>IF(Table1[[#This Row],[Tesouro Selic: Cenário 3]]="","",(K3217+1)^(1/252))</f>
        <v/>
      </c>
      <c r="M3217" s="2" t="str">
        <f>IF(Table1[[#This Row],[Column8]]="","",(1+M3216)*(L3217)-1)</f>
        <v/>
      </c>
    </row>
    <row r="3218" spans="1:13" x14ac:dyDescent="0.25">
      <c r="A3218" s="15" t="str">
        <f t="shared" si="100"/>
        <v/>
      </c>
      <c r="B3218" s="25" t="str">
        <f t="shared" si="101"/>
        <v/>
      </c>
      <c r="C3218" s="3" t="str">
        <f>IF(Table1[[#This Row],[Tesouro Prefixado]]="","",(B3218+1)^(1/252))</f>
        <v/>
      </c>
      <c r="D3218" s="2" t="str">
        <f>IF(Table1[[#This Row],[Column2]]="","",(1+D3217)*(C3218)-1)</f>
        <v/>
      </c>
      <c r="E3218" s="1" t="str">
        <f>IF(Table1[[#This Row],[Column1]]="","",VLOOKUP(A3218,COPOMs!B:E,4)+prêmio_de_risco)</f>
        <v/>
      </c>
      <c r="F3218" s="3" t="str">
        <f>IF(Table1[[#This Row],[Tesouro Selic: Cenário 1]]="","",(E3218+1)^(1/252))</f>
        <v/>
      </c>
      <c r="G3218" s="2" t="str">
        <f>IF(Table1[[#This Row],[Column4]]="","",(1+G3217)*(F3218)-1)</f>
        <v/>
      </c>
      <c r="H3218" s="1" t="str">
        <f>IF(Table1[[#This Row],[Column1]]="","",VLOOKUP(A3218,COPOMs!B:H,7)+prêmio_de_risco)</f>
        <v/>
      </c>
      <c r="I3218" s="3" t="str">
        <f>IF(Table1[[#This Row],[Tesouro Selic: Cenário 2]]="","",(H3218+1)^(1/252))</f>
        <v/>
      </c>
      <c r="J3218" s="2" t="str">
        <f>IF(Table1[[#This Row],[Column6]]="","",(1+J3217)*(I3218)-1)</f>
        <v/>
      </c>
      <c r="K3218" s="1" t="str">
        <f>IF(Table1[[#This Row],[Column1]]="","",VLOOKUP(A3218,COPOMs!B:K,10)+prêmio_de_risco)</f>
        <v/>
      </c>
      <c r="L3218" s="3" t="str">
        <f>IF(Table1[[#This Row],[Tesouro Selic: Cenário 3]]="","",(K3218+1)^(1/252))</f>
        <v/>
      </c>
      <c r="M3218" s="2" t="str">
        <f>IF(Table1[[#This Row],[Column8]]="","",(1+M3217)*(L3218)-1)</f>
        <v/>
      </c>
    </row>
    <row r="3219" spans="1:13" x14ac:dyDescent="0.25">
      <c r="A3219" s="15" t="str">
        <f t="shared" si="100"/>
        <v/>
      </c>
      <c r="B3219" s="25" t="str">
        <f t="shared" si="101"/>
        <v/>
      </c>
      <c r="C3219" s="3" t="str">
        <f>IF(Table1[[#This Row],[Tesouro Prefixado]]="","",(B3219+1)^(1/252))</f>
        <v/>
      </c>
      <c r="D3219" s="2" t="str">
        <f>IF(Table1[[#This Row],[Column2]]="","",(1+D3218)*(C3219)-1)</f>
        <v/>
      </c>
      <c r="E3219" s="1" t="str">
        <f>IF(Table1[[#This Row],[Column1]]="","",VLOOKUP(A3219,COPOMs!B:E,4)+prêmio_de_risco)</f>
        <v/>
      </c>
      <c r="F3219" s="3" t="str">
        <f>IF(Table1[[#This Row],[Tesouro Selic: Cenário 1]]="","",(E3219+1)^(1/252))</f>
        <v/>
      </c>
      <c r="G3219" s="2" t="str">
        <f>IF(Table1[[#This Row],[Column4]]="","",(1+G3218)*(F3219)-1)</f>
        <v/>
      </c>
      <c r="H3219" s="1" t="str">
        <f>IF(Table1[[#This Row],[Column1]]="","",VLOOKUP(A3219,COPOMs!B:H,7)+prêmio_de_risco)</f>
        <v/>
      </c>
      <c r="I3219" s="3" t="str">
        <f>IF(Table1[[#This Row],[Tesouro Selic: Cenário 2]]="","",(H3219+1)^(1/252))</f>
        <v/>
      </c>
      <c r="J3219" s="2" t="str">
        <f>IF(Table1[[#This Row],[Column6]]="","",(1+J3218)*(I3219)-1)</f>
        <v/>
      </c>
      <c r="K3219" s="1" t="str">
        <f>IF(Table1[[#This Row],[Column1]]="","",VLOOKUP(A3219,COPOMs!B:K,10)+prêmio_de_risco)</f>
        <v/>
      </c>
      <c r="L3219" s="3" t="str">
        <f>IF(Table1[[#This Row],[Tesouro Selic: Cenário 3]]="","",(K3219+1)^(1/252))</f>
        <v/>
      </c>
      <c r="M3219" s="2" t="str">
        <f>IF(Table1[[#This Row],[Column8]]="","",(1+M3218)*(L3219)-1)</f>
        <v/>
      </c>
    </row>
    <row r="3220" spans="1:13" x14ac:dyDescent="0.25">
      <c r="A3220" s="15" t="str">
        <f t="shared" si="100"/>
        <v/>
      </c>
      <c r="B3220" s="25" t="str">
        <f t="shared" si="101"/>
        <v/>
      </c>
      <c r="C3220" s="3" t="str">
        <f>IF(Table1[[#This Row],[Tesouro Prefixado]]="","",(B3220+1)^(1/252))</f>
        <v/>
      </c>
      <c r="D3220" s="2" t="str">
        <f>IF(Table1[[#This Row],[Column2]]="","",(1+D3219)*(C3220)-1)</f>
        <v/>
      </c>
      <c r="E3220" s="1" t="str">
        <f>IF(Table1[[#This Row],[Column1]]="","",VLOOKUP(A3220,COPOMs!B:E,4)+prêmio_de_risco)</f>
        <v/>
      </c>
      <c r="F3220" s="3" t="str">
        <f>IF(Table1[[#This Row],[Tesouro Selic: Cenário 1]]="","",(E3220+1)^(1/252))</f>
        <v/>
      </c>
      <c r="G3220" s="2" t="str">
        <f>IF(Table1[[#This Row],[Column4]]="","",(1+G3219)*(F3220)-1)</f>
        <v/>
      </c>
      <c r="H3220" s="1" t="str">
        <f>IF(Table1[[#This Row],[Column1]]="","",VLOOKUP(A3220,COPOMs!B:H,7)+prêmio_de_risco)</f>
        <v/>
      </c>
      <c r="I3220" s="3" t="str">
        <f>IF(Table1[[#This Row],[Tesouro Selic: Cenário 2]]="","",(H3220+1)^(1/252))</f>
        <v/>
      </c>
      <c r="J3220" s="2" t="str">
        <f>IF(Table1[[#This Row],[Column6]]="","",(1+J3219)*(I3220)-1)</f>
        <v/>
      </c>
      <c r="K3220" s="1" t="str">
        <f>IF(Table1[[#This Row],[Column1]]="","",VLOOKUP(A3220,COPOMs!B:K,10)+prêmio_de_risco)</f>
        <v/>
      </c>
      <c r="L3220" s="3" t="str">
        <f>IF(Table1[[#This Row],[Tesouro Selic: Cenário 3]]="","",(K3220+1)^(1/252))</f>
        <v/>
      </c>
      <c r="M3220" s="2" t="str">
        <f>IF(Table1[[#This Row],[Column8]]="","",(1+M3219)*(L3220)-1)</f>
        <v/>
      </c>
    </row>
    <row r="3221" spans="1:13" x14ac:dyDescent="0.25">
      <c r="A3221" s="15" t="str">
        <f t="shared" si="100"/>
        <v/>
      </c>
      <c r="B3221" s="25" t="str">
        <f t="shared" si="101"/>
        <v/>
      </c>
      <c r="C3221" s="3" t="str">
        <f>IF(Table1[[#This Row],[Tesouro Prefixado]]="","",(B3221+1)^(1/252))</f>
        <v/>
      </c>
      <c r="D3221" s="2" t="str">
        <f>IF(Table1[[#This Row],[Column2]]="","",(1+D3220)*(C3221)-1)</f>
        <v/>
      </c>
      <c r="E3221" s="1" t="str">
        <f>IF(Table1[[#This Row],[Column1]]="","",VLOOKUP(A3221,COPOMs!B:E,4)+prêmio_de_risco)</f>
        <v/>
      </c>
      <c r="F3221" s="3" t="str">
        <f>IF(Table1[[#This Row],[Tesouro Selic: Cenário 1]]="","",(E3221+1)^(1/252))</f>
        <v/>
      </c>
      <c r="G3221" s="2" t="str">
        <f>IF(Table1[[#This Row],[Column4]]="","",(1+G3220)*(F3221)-1)</f>
        <v/>
      </c>
      <c r="H3221" s="1" t="str">
        <f>IF(Table1[[#This Row],[Column1]]="","",VLOOKUP(A3221,COPOMs!B:H,7)+prêmio_de_risco)</f>
        <v/>
      </c>
      <c r="I3221" s="3" t="str">
        <f>IF(Table1[[#This Row],[Tesouro Selic: Cenário 2]]="","",(H3221+1)^(1/252))</f>
        <v/>
      </c>
      <c r="J3221" s="2" t="str">
        <f>IF(Table1[[#This Row],[Column6]]="","",(1+J3220)*(I3221)-1)</f>
        <v/>
      </c>
      <c r="K3221" s="1" t="str">
        <f>IF(Table1[[#This Row],[Column1]]="","",VLOOKUP(A3221,COPOMs!B:K,10)+prêmio_de_risco)</f>
        <v/>
      </c>
      <c r="L3221" s="3" t="str">
        <f>IF(Table1[[#This Row],[Tesouro Selic: Cenário 3]]="","",(K3221+1)^(1/252))</f>
        <v/>
      </c>
      <c r="M3221" s="2" t="str">
        <f>IF(Table1[[#This Row],[Column8]]="","",(1+M3220)*(L3221)-1)</f>
        <v/>
      </c>
    </row>
    <row r="3222" spans="1:13" x14ac:dyDescent="0.25">
      <c r="A3222" s="15" t="str">
        <f t="shared" si="100"/>
        <v/>
      </c>
      <c r="B3222" s="25" t="str">
        <f t="shared" si="101"/>
        <v/>
      </c>
      <c r="C3222" s="3" t="str">
        <f>IF(Table1[[#This Row],[Tesouro Prefixado]]="","",(B3222+1)^(1/252))</f>
        <v/>
      </c>
      <c r="D3222" s="2" t="str">
        <f>IF(Table1[[#This Row],[Column2]]="","",(1+D3221)*(C3222)-1)</f>
        <v/>
      </c>
      <c r="E3222" s="1" t="str">
        <f>IF(Table1[[#This Row],[Column1]]="","",VLOOKUP(A3222,COPOMs!B:E,4)+prêmio_de_risco)</f>
        <v/>
      </c>
      <c r="F3222" s="3" t="str">
        <f>IF(Table1[[#This Row],[Tesouro Selic: Cenário 1]]="","",(E3222+1)^(1/252))</f>
        <v/>
      </c>
      <c r="G3222" s="2" t="str">
        <f>IF(Table1[[#This Row],[Column4]]="","",(1+G3221)*(F3222)-1)</f>
        <v/>
      </c>
      <c r="H3222" s="1" t="str">
        <f>IF(Table1[[#This Row],[Column1]]="","",VLOOKUP(A3222,COPOMs!B:H,7)+prêmio_de_risco)</f>
        <v/>
      </c>
      <c r="I3222" s="3" t="str">
        <f>IF(Table1[[#This Row],[Tesouro Selic: Cenário 2]]="","",(H3222+1)^(1/252))</f>
        <v/>
      </c>
      <c r="J3222" s="2" t="str">
        <f>IF(Table1[[#This Row],[Column6]]="","",(1+J3221)*(I3222)-1)</f>
        <v/>
      </c>
      <c r="K3222" s="1" t="str">
        <f>IF(Table1[[#This Row],[Column1]]="","",VLOOKUP(A3222,COPOMs!B:K,10)+prêmio_de_risco)</f>
        <v/>
      </c>
      <c r="L3222" s="3" t="str">
        <f>IF(Table1[[#This Row],[Tesouro Selic: Cenário 3]]="","",(K3222+1)^(1/252))</f>
        <v/>
      </c>
      <c r="M3222" s="2" t="str">
        <f>IF(Table1[[#This Row],[Column8]]="","",(1+M3221)*(L3222)-1)</f>
        <v/>
      </c>
    </row>
    <row r="3223" spans="1:13" x14ac:dyDescent="0.25">
      <c r="A3223" s="15" t="str">
        <f t="shared" si="100"/>
        <v/>
      </c>
      <c r="B3223" s="25" t="str">
        <f t="shared" si="101"/>
        <v/>
      </c>
      <c r="C3223" s="3" t="str">
        <f>IF(Table1[[#This Row],[Tesouro Prefixado]]="","",(B3223+1)^(1/252))</f>
        <v/>
      </c>
      <c r="D3223" s="2" t="str">
        <f>IF(Table1[[#This Row],[Column2]]="","",(1+D3222)*(C3223)-1)</f>
        <v/>
      </c>
      <c r="E3223" s="1" t="str">
        <f>IF(Table1[[#This Row],[Column1]]="","",VLOOKUP(A3223,COPOMs!B:E,4)+prêmio_de_risco)</f>
        <v/>
      </c>
      <c r="F3223" s="3" t="str">
        <f>IF(Table1[[#This Row],[Tesouro Selic: Cenário 1]]="","",(E3223+1)^(1/252))</f>
        <v/>
      </c>
      <c r="G3223" s="2" t="str">
        <f>IF(Table1[[#This Row],[Column4]]="","",(1+G3222)*(F3223)-1)</f>
        <v/>
      </c>
      <c r="H3223" s="1" t="str">
        <f>IF(Table1[[#This Row],[Column1]]="","",VLOOKUP(A3223,COPOMs!B:H,7)+prêmio_de_risco)</f>
        <v/>
      </c>
      <c r="I3223" s="3" t="str">
        <f>IF(Table1[[#This Row],[Tesouro Selic: Cenário 2]]="","",(H3223+1)^(1/252))</f>
        <v/>
      </c>
      <c r="J3223" s="2" t="str">
        <f>IF(Table1[[#This Row],[Column6]]="","",(1+J3222)*(I3223)-1)</f>
        <v/>
      </c>
      <c r="K3223" s="1" t="str">
        <f>IF(Table1[[#This Row],[Column1]]="","",VLOOKUP(A3223,COPOMs!B:K,10)+prêmio_de_risco)</f>
        <v/>
      </c>
      <c r="L3223" s="3" t="str">
        <f>IF(Table1[[#This Row],[Tesouro Selic: Cenário 3]]="","",(K3223+1)^(1/252))</f>
        <v/>
      </c>
      <c r="M3223" s="2" t="str">
        <f>IF(Table1[[#This Row],[Column8]]="","",(1+M3222)*(L3223)-1)</f>
        <v/>
      </c>
    </row>
    <row r="3224" spans="1:13" x14ac:dyDescent="0.25">
      <c r="A3224" s="15" t="str">
        <f t="shared" si="100"/>
        <v/>
      </c>
      <c r="B3224" s="25" t="str">
        <f t="shared" si="101"/>
        <v/>
      </c>
      <c r="C3224" s="3" t="str">
        <f>IF(Table1[[#This Row],[Tesouro Prefixado]]="","",(B3224+1)^(1/252))</f>
        <v/>
      </c>
      <c r="D3224" s="2" t="str">
        <f>IF(Table1[[#This Row],[Column2]]="","",(1+D3223)*(C3224)-1)</f>
        <v/>
      </c>
      <c r="E3224" s="1" t="str">
        <f>IF(Table1[[#This Row],[Column1]]="","",VLOOKUP(A3224,COPOMs!B:E,4)+prêmio_de_risco)</f>
        <v/>
      </c>
      <c r="F3224" s="3" t="str">
        <f>IF(Table1[[#This Row],[Tesouro Selic: Cenário 1]]="","",(E3224+1)^(1/252))</f>
        <v/>
      </c>
      <c r="G3224" s="2" t="str">
        <f>IF(Table1[[#This Row],[Column4]]="","",(1+G3223)*(F3224)-1)</f>
        <v/>
      </c>
      <c r="H3224" s="1" t="str">
        <f>IF(Table1[[#This Row],[Column1]]="","",VLOOKUP(A3224,COPOMs!B:H,7)+prêmio_de_risco)</f>
        <v/>
      </c>
      <c r="I3224" s="3" t="str">
        <f>IF(Table1[[#This Row],[Tesouro Selic: Cenário 2]]="","",(H3224+1)^(1/252))</f>
        <v/>
      </c>
      <c r="J3224" s="2" t="str">
        <f>IF(Table1[[#This Row],[Column6]]="","",(1+J3223)*(I3224)-1)</f>
        <v/>
      </c>
      <c r="K3224" s="1" t="str">
        <f>IF(Table1[[#This Row],[Column1]]="","",VLOOKUP(A3224,COPOMs!B:K,10)+prêmio_de_risco)</f>
        <v/>
      </c>
      <c r="L3224" s="3" t="str">
        <f>IF(Table1[[#This Row],[Tesouro Selic: Cenário 3]]="","",(K3224+1)^(1/252))</f>
        <v/>
      </c>
      <c r="M3224" s="2" t="str">
        <f>IF(Table1[[#This Row],[Column8]]="","",(1+M3223)*(L3224)-1)</f>
        <v/>
      </c>
    </row>
    <row r="3225" spans="1:13" x14ac:dyDescent="0.25">
      <c r="A3225" s="15" t="str">
        <f t="shared" si="100"/>
        <v/>
      </c>
      <c r="B3225" s="25" t="str">
        <f t="shared" si="101"/>
        <v/>
      </c>
      <c r="C3225" s="3" t="str">
        <f>IF(Table1[[#This Row],[Tesouro Prefixado]]="","",(B3225+1)^(1/252))</f>
        <v/>
      </c>
      <c r="D3225" s="2" t="str">
        <f>IF(Table1[[#This Row],[Column2]]="","",(1+D3224)*(C3225)-1)</f>
        <v/>
      </c>
      <c r="E3225" s="1" t="str">
        <f>IF(Table1[[#This Row],[Column1]]="","",VLOOKUP(A3225,COPOMs!B:E,4)+prêmio_de_risco)</f>
        <v/>
      </c>
      <c r="F3225" s="3" t="str">
        <f>IF(Table1[[#This Row],[Tesouro Selic: Cenário 1]]="","",(E3225+1)^(1/252))</f>
        <v/>
      </c>
      <c r="G3225" s="2" t="str">
        <f>IF(Table1[[#This Row],[Column4]]="","",(1+G3224)*(F3225)-1)</f>
        <v/>
      </c>
      <c r="H3225" s="1" t="str">
        <f>IF(Table1[[#This Row],[Column1]]="","",VLOOKUP(A3225,COPOMs!B:H,7)+prêmio_de_risco)</f>
        <v/>
      </c>
      <c r="I3225" s="3" t="str">
        <f>IF(Table1[[#This Row],[Tesouro Selic: Cenário 2]]="","",(H3225+1)^(1/252))</f>
        <v/>
      </c>
      <c r="J3225" s="2" t="str">
        <f>IF(Table1[[#This Row],[Column6]]="","",(1+J3224)*(I3225)-1)</f>
        <v/>
      </c>
      <c r="K3225" s="1" t="str">
        <f>IF(Table1[[#This Row],[Column1]]="","",VLOOKUP(A3225,COPOMs!B:K,10)+prêmio_de_risco)</f>
        <v/>
      </c>
      <c r="L3225" s="3" t="str">
        <f>IF(Table1[[#This Row],[Tesouro Selic: Cenário 3]]="","",(K3225+1)^(1/252))</f>
        <v/>
      </c>
      <c r="M3225" s="2" t="str">
        <f>IF(Table1[[#This Row],[Column8]]="","",(1+M3224)*(L3225)-1)</f>
        <v/>
      </c>
    </row>
    <row r="3226" spans="1:13" x14ac:dyDescent="0.25">
      <c r="A3226" s="15" t="str">
        <f t="shared" si="100"/>
        <v/>
      </c>
      <c r="B3226" s="25" t="str">
        <f t="shared" si="101"/>
        <v/>
      </c>
      <c r="C3226" s="3" t="str">
        <f>IF(Table1[[#This Row],[Tesouro Prefixado]]="","",(B3226+1)^(1/252))</f>
        <v/>
      </c>
      <c r="D3226" s="2" t="str">
        <f>IF(Table1[[#This Row],[Column2]]="","",(1+D3225)*(C3226)-1)</f>
        <v/>
      </c>
      <c r="E3226" s="1" t="str">
        <f>IF(Table1[[#This Row],[Column1]]="","",VLOOKUP(A3226,COPOMs!B:E,4)+prêmio_de_risco)</f>
        <v/>
      </c>
      <c r="F3226" s="3" t="str">
        <f>IF(Table1[[#This Row],[Tesouro Selic: Cenário 1]]="","",(E3226+1)^(1/252))</f>
        <v/>
      </c>
      <c r="G3226" s="2" t="str">
        <f>IF(Table1[[#This Row],[Column4]]="","",(1+G3225)*(F3226)-1)</f>
        <v/>
      </c>
      <c r="H3226" s="1" t="str">
        <f>IF(Table1[[#This Row],[Column1]]="","",VLOOKUP(A3226,COPOMs!B:H,7)+prêmio_de_risco)</f>
        <v/>
      </c>
      <c r="I3226" s="3" t="str">
        <f>IF(Table1[[#This Row],[Tesouro Selic: Cenário 2]]="","",(H3226+1)^(1/252))</f>
        <v/>
      </c>
      <c r="J3226" s="2" t="str">
        <f>IF(Table1[[#This Row],[Column6]]="","",(1+J3225)*(I3226)-1)</f>
        <v/>
      </c>
      <c r="K3226" s="1" t="str">
        <f>IF(Table1[[#This Row],[Column1]]="","",VLOOKUP(A3226,COPOMs!B:K,10)+prêmio_de_risco)</f>
        <v/>
      </c>
      <c r="L3226" s="3" t="str">
        <f>IF(Table1[[#This Row],[Tesouro Selic: Cenário 3]]="","",(K3226+1)^(1/252))</f>
        <v/>
      </c>
      <c r="M3226" s="2" t="str">
        <f>IF(Table1[[#This Row],[Column8]]="","",(1+M3225)*(L3226)-1)</f>
        <v/>
      </c>
    </row>
    <row r="3227" spans="1:13" x14ac:dyDescent="0.25">
      <c r="A3227" s="15" t="str">
        <f t="shared" si="100"/>
        <v/>
      </c>
      <c r="B3227" s="25" t="str">
        <f t="shared" si="101"/>
        <v/>
      </c>
      <c r="C3227" s="3" t="str">
        <f>IF(Table1[[#This Row],[Tesouro Prefixado]]="","",(B3227+1)^(1/252))</f>
        <v/>
      </c>
      <c r="D3227" s="2" t="str">
        <f>IF(Table1[[#This Row],[Column2]]="","",(1+D3226)*(C3227)-1)</f>
        <v/>
      </c>
      <c r="E3227" s="1" t="str">
        <f>IF(Table1[[#This Row],[Column1]]="","",VLOOKUP(A3227,COPOMs!B:E,4)+prêmio_de_risco)</f>
        <v/>
      </c>
      <c r="F3227" s="3" t="str">
        <f>IF(Table1[[#This Row],[Tesouro Selic: Cenário 1]]="","",(E3227+1)^(1/252))</f>
        <v/>
      </c>
      <c r="G3227" s="2" t="str">
        <f>IF(Table1[[#This Row],[Column4]]="","",(1+G3226)*(F3227)-1)</f>
        <v/>
      </c>
      <c r="H3227" s="1" t="str">
        <f>IF(Table1[[#This Row],[Column1]]="","",VLOOKUP(A3227,COPOMs!B:H,7)+prêmio_de_risco)</f>
        <v/>
      </c>
      <c r="I3227" s="3" t="str">
        <f>IF(Table1[[#This Row],[Tesouro Selic: Cenário 2]]="","",(H3227+1)^(1/252))</f>
        <v/>
      </c>
      <c r="J3227" s="2" t="str">
        <f>IF(Table1[[#This Row],[Column6]]="","",(1+J3226)*(I3227)-1)</f>
        <v/>
      </c>
      <c r="K3227" s="1" t="str">
        <f>IF(Table1[[#This Row],[Column1]]="","",VLOOKUP(A3227,COPOMs!B:K,10)+prêmio_de_risco)</f>
        <v/>
      </c>
      <c r="L3227" s="3" t="str">
        <f>IF(Table1[[#This Row],[Tesouro Selic: Cenário 3]]="","",(K3227+1)^(1/252))</f>
        <v/>
      </c>
      <c r="M3227" s="2" t="str">
        <f>IF(Table1[[#This Row],[Column8]]="","",(1+M3226)*(L3227)-1)</f>
        <v/>
      </c>
    </row>
    <row r="3228" spans="1:13" x14ac:dyDescent="0.25">
      <c r="A3228" s="15" t="str">
        <f t="shared" si="100"/>
        <v/>
      </c>
      <c r="B3228" s="25" t="str">
        <f t="shared" si="101"/>
        <v/>
      </c>
      <c r="C3228" s="3" t="str">
        <f>IF(Table1[[#This Row],[Tesouro Prefixado]]="","",(B3228+1)^(1/252))</f>
        <v/>
      </c>
      <c r="D3228" s="2" t="str">
        <f>IF(Table1[[#This Row],[Column2]]="","",(1+D3227)*(C3228)-1)</f>
        <v/>
      </c>
      <c r="E3228" s="1" t="str">
        <f>IF(Table1[[#This Row],[Column1]]="","",VLOOKUP(A3228,COPOMs!B:E,4)+prêmio_de_risco)</f>
        <v/>
      </c>
      <c r="F3228" s="3" t="str">
        <f>IF(Table1[[#This Row],[Tesouro Selic: Cenário 1]]="","",(E3228+1)^(1/252))</f>
        <v/>
      </c>
      <c r="G3228" s="2" t="str">
        <f>IF(Table1[[#This Row],[Column4]]="","",(1+G3227)*(F3228)-1)</f>
        <v/>
      </c>
      <c r="H3228" s="1" t="str">
        <f>IF(Table1[[#This Row],[Column1]]="","",VLOOKUP(A3228,COPOMs!B:H,7)+prêmio_de_risco)</f>
        <v/>
      </c>
      <c r="I3228" s="3" t="str">
        <f>IF(Table1[[#This Row],[Tesouro Selic: Cenário 2]]="","",(H3228+1)^(1/252))</f>
        <v/>
      </c>
      <c r="J3228" s="2" t="str">
        <f>IF(Table1[[#This Row],[Column6]]="","",(1+J3227)*(I3228)-1)</f>
        <v/>
      </c>
      <c r="K3228" s="1" t="str">
        <f>IF(Table1[[#This Row],[Column1]]="","",VLOOKUP(A3228,COPOMs!B:K,10)+prêmio_de_risco)</f>
        <v/>
      </c>
      <c r="L3228" s="3" t="str">
        <f>IF(Table1[[#This Row],[Tesouro Selic: Cenário 3]]="","",(K3228+1)^(1/252))</f>
        <v/>
      </c>
      <c r="M3228" s="2" t="str">
        <f>IF(Table1[[#This Row],[Column8]]="","",(1+M3227)*(L3228)-1)</f>
        <v/>
      </c>
    </row>
    <row r="3229" spans="1:13" x14ac:dyDescent="0.25">
      <c r="A3229" s="15" t="str">
        <f t="shared" si="100"/>
        <v/>
      </c>
      <c r="B3229" s="25" t="str">
        <f t="shared" si="101"/>
        <v/>
      </c>
      <c r="C3229" s="3" t="str">
        <f>IF(Table1[[#This Row],[Tesouro Prefixado]]="","",(B3229+1)^(1/252))</f>
        <v/>
      </c>
      <c r="D3229" s="2" t="str">
        <f>IF(Table1[[#This Row],[Column2]]="","",(1+D3228)*(C3229)-1)</f>
        <v/>
      </c>
      <c r="E3229" s="1" t="str">
        <f>IF(Table1[[#This Row],[Column1]]="","",VLOOKUP(A3229,COPOMs!B:E,4)+prêmio_de_risco)</f>
        <v/>
      </c>
      <c r="F3229" s="3" t="str">
        <f>IF(Table1[[#This Row],[Tesouro Selic: Cenário 1]]="","",(E3229+1)^(1/252))</f>
        <v/>
      </c>
      <c r="G3229" s="2" t="str">
        <f>IF(Table1[[#This Row],[Column4]]="","",(1+G3228)*(F3229)-1)</f>
        <v/>
      </c>
      <c r="H3229" s="1" t="str">
        <f>IF(Table1[[#This Row],[Column1]]="","",VLOOKUP(A3229,COPOMs!B:H,7)+prêmio_de_risco)</f>
        <v/>
      </c>
      <c r="I3229" s="3" t="str">
        <f>IF(Table1[[#This Row],[Tesouro Selic: Cenário 2]]="","",(H3229+1)^(1/252))</f>
        <v/>
      </c>
      <c r="J3229" s="2" t="str">
        <f>IF(Table1[[#This Row],[Column6]]="","",(1+J3228)*(I3229)-1)</f>
        <v/>
      </c>
      <c r="K3229" s="1" t="str">
        <f>IF(Table1[[#This Row],[Column1]]="","",VLOOKUP(A3229,COPOMs!B:K,10)+prêmio_de_risco)</f>
        <v/>
      </c>
      <c r="L3229" s="3" t="str">
        <f>IF(Table1[[#This Row],[Tesouro Selic: Cenário 3]]="","",(K3229+1)^(1/252))</f>
        <v/>
      </c>
      <c r="M3229" s="2" t="str">
        <f>IF(Table1[[#This Row],[Column8]]="","",(1+M3228)*(L3229)-1)</f>
        <v/>
      </c>
    </row>
    <row r="3230" spans="1:13" x14ac:dyDescent="0.25">
      <c r="A3230" s="15" t="str">
        <f t="shared" si="100"/>
        <v/>
      </c>
      <c r="B3230" s="25" t="str">
        <f t="shared" si="101"/>
        <v/>
      </c>
      <c r="C3230" s="3" t="str">
        <f>IF(Table1[[#This Row],[Tesouro Prefixado]]="","",(B3230+1)^(1/252))</f>
        <v/>
      </c>
      <c r="D3230" s="2" t="str">
        <f>IF(Table1[[#This Row],[Column2]]="","",(1+D3229)*(C3230)-1)</f>
        <v/>
      </c>
      <c r="E3230" s="1" t="str">
        <f>IF(Table1[[#This Row],[Column1]]="","",VLOOKUP(A3230,COPOMs!B:E,4)+prêmio_de_risco)</f>
        <v/>
      </c>
      <c r="F3230" s="3" t="str">
        <f>IF(Table1[[#This Row],[Tesouro Selic: Cenário 1]]="","",(E3230+1)^(1/252))</f>
        <v/>
      </c>
      <c r="G3230" s="2" t="str">
        <f>IF(Table1[[#This Row],[Column4]]="","",(1+G3229)*(F3230)-1)</f>
        <v/>
      </c>
      <c r="H3230" s="1" t="str">
        <f>IF(Table1[[#This Row],[Column1]]="","",VLOOKUP(A3230,COPOMs!B:H,7)+prêmio_de_risco)</f>
        <v/>
      </c>
      <c r="I3230" s="3" t="str">
        <f>IF(Table1[[#This Row],[Tesouro Selic: Cenário 2]]="","",(H3230+1)^(1/252))</f>
        <v/>
      </c>
      <c r="J3230" s="2" t="str">
        <f>IF(Table1[[#This Row],[Column6]]="","",(1+J3229)*(I3230)-1)</f>
        <v/>
      </c>
      <c r="K3230" s="1" t="str">
        <f>IF(Table1[[#This Row],[Column1]]="","",VLOOKUP(A3230,COPOMs!B:K,10)+prêmio_de_risco)</f>
        <v/>
      </c>
      <c r="L3230" s="3" t="str">
        <f>IF(Table1[[#This Row],[Tesouro Selic: Cenário 3]]="","",(K3230+1)^(1/252))</f>
        <v/>
      </c>
      <c r="M3230" s="2" t="str">
        <f>IF(Table1[[#This Row],[Column8]]="","",(1+M3229)*(L3230)-1)</f>
        <v/>
      </c>
    </row>
    <row r="3231" spans="1:13" x14ac:dyDescent="0.25">
      <c r="A3231" s="15" t="str">
        <f t="shared" si="100"/>
        <v/>
      </c>
      <c r="B3231" s="25" t="str">
        <f t="shared" si="101"/>
        <v/>
      </c>
      <c r="C3231" s="3" t="str">
        <f>IF(Table1[[#This Row],[Tesouro Prefixado]]="","",(B3231+1)^(1/252))</f>
        <v/>
      </c>
      <c r="D3231" s="2" t="str">
        <f>IF(Table1[[#This Row],[Column2]]="","",(1+D3230)*(C3231)-1)</f>
        <v/>
      </c>
      <c r="E3231" s="1" t="str">
        <f>IF(Table1[[#This Row],[Column1]]="","",VLOOKUP(A3231,COPOMs!B:E,4)+prêmio_de_risco)</f>
        <v/>
      </c>
      <c r="F3231" s="3" t="str">
        <f>IF(Table1[[#This Row],[Tesouro Selic: Cenário 1]]="","",(E3231+1)^(1/252))</f>
        <v/>
      </c>
      <c r="G3231" s="2" t="str">
        <f>IF(Table1[[#This Row],[Column4]]="","",(1+G3230)*(F3231)-1)</f>
        <v/>
      </c>
      <c r="H3231" s="1" t="str">
        <f>IF(Table1[[#This Row],[Column1]]="","",VLOOKUP(A3231,COPOMs!B:H,7)+prêmio_de_risco)</f>
        <v/>
      </c>
      <c r="I3231" s="3" t="str">
        <f>IF(Table1[[#This Row],[Tesouro Selic: Cenário 2]]="","",(H3231+1)^(1/252))</f>
        <v/>
      </c>
      <c r="J3231" s="2" t="str">
        <f>IF(Table1[[#This Row],[Column6]]="","",(1+J3230)*(I3231)-1)</f>
        <v/>
      </c>
      <c r="K3231" s="1" t="str">
        <f>IF(Table1[[#This Row],[Column1]]="","",VLOOKUP(A3231,COPOMs!B:K,10)+prêmio_de_risco)</f>
        <v/>
      </c>
      <c r="L3231" s="3" t="str">
        <f>IF(Table1[[#This Row],[Tesouro Selic: Cenário 3]]="","",(K3231+1)^(1/252))</f>
        <v/>
      </c>
      <c r="M3231" s="2" t="str">
        <f>IF(Table1[[#This Row],[Column8]]="","",(1+M3230)*(L3231)-1)</f>
        <v/>
      </c>
    </row>
    <row r="3232" spans="1:13" x14ac:dyDescent="0.25">
      <c r="A3232" s="15" t="str">
        <f t="shared" si="100"/>
        <v/>
      </c>
      <c r="B3232" s="25" t="str">
        <f t="shared" si="101"/>
        <v/>
      </c>
      <c r="C3232" s="3" t="str">
        <f>IF(Table1[[#This Row],[Tesouro Prefixado]]="","",(B3232+1)^(1/252))</f>
        <v/>
      </c>
      <c r="D3232" s="2" t="str">
        <f>IF(Table1[[#This Row],[Column2]]="","",(1+D3231)*(C3232)-1)</f>
        <v/>
      </c>
      <c r="E3232" s="1" t="str">
        <f>IF(Table1[[#This Row],[Column1]]="","",VLOOKUP(A3232,COPOMs!B:E,4)+prêmio_de_risco)</f>
        <v/>
      </c>
      <c r="F3232" s="3" t="str">
        <f>IF(Table1[[#This Row],[Tesouro Selic: Cenário 1]]="","",(E3232+1)^(1/252))</f>
        <v/>
      </c>
      <c r="G3232" s="2" t="str">
        <f>IF(Table1[[#This Row],[Column4]]="","",(1+G3231)*(F3232)-1)</f>
        <v/>
      </c>
      <c r="H3232" s="1" t="str">
        <f>IF(Table1[[#This Row],[Column1]]="","",VLOOKUP(A3232,COPOMs!B:H,7)+prêmio_de_risco)</f>
        <v/>
      </c>
      <c r="I3232" s="3" t="str">
        <f>IF(Table1[[#This Row],[Tesouro Selic: Cenário 2]]="","",(H3232+1)^(1/252))</f>
        <v/>
      </c>
      <c r="J3232" s="2" t="str">
        <f>IF(Table1[[#This Row],[Column6]]="","",(1+J3231)*(I3232)-1)</f>
        <v/>
      </c>
      <c r="K3232" s="1" t="str">
        <f>IF(Table1[[#This Row],[Column1]]="","",VLOOKUP(A3232,COPOMs!B:K,10)+prêmio_de_risco)</f>
        <v/>
      </c>
      <c r="L3232" s="3" t="str">
        <f>IF(Table1[[#This Row],[Tesouro Selic: Cenário 3]]="","",(K3232+1)^(1/252))</f>
        <v/>
      </c>
      <c r="M3232" s="2" t="str">
        <f>IF(Table1[[#This Row],[Column8]]="","",(1+M3231)*(L3232)-1)</f>
        <v/>
      </c>
    </row>
    <row r="3233" spans="1:13" x14ac:dyDescent="0.25">
      <c r="A3233" s="15" t="str">
        <f t="shared" si="100"/>
        <v/>
      </c>
      <c r="B3233" s="25" t="str">
        <f t="shared" si="101"/>
        <v/>
      </c>
      <c r="C3233" s="3" t="str">
        <f>IF(Table1[[#This Row],[Tesouro Prefixado]]="","",(B3233+1)^(1/252))</f>
        <v/>
      </c>
      <c r="D3233" s="2" t="str">
        <f>IF(Table1[[#This Row],[Column2]]="","",(1+D3232)*(C3233)-1)</f>
        <v/>
      </c>
      <c r="E3233" s="1" t="str">
        <f>IF(Table1[[#This Row],[Column1]]="","",VLOOKUP(A3233,COPOMs!B:E,4)+prêmio_de_risco)</f>
        <v/>
      </c>
      <c r="F3233" s="3" t="str">
        <f>IF(Table1[[#This Row],[Tesouro Selic: Cenário 1]]="","",(E3233+1)^(1/252))</f>
        <v/>
      </c>
      <c r="G3233" s="2" t="str">
        <f>IF(Table1[[#This Row],[Column4]]="","",(1+G3232)*(F3233)-1)</f>
        <v/>
      </c>
      <c r="H3233" s="1" t="str">
        <f>IF(Table1[[#This Row],[Column1]]="","",VLOOKUP(A3233,COPOMs!B:H,7)+prêmio_de_risco)</f>
        <v/>
      </c>
      <c r="I3233" s="3" t="str">
        <f>IF(Table1[[#This Row],[Tesouro Selic: Cenário 2]]="","",(H3233+1)^(1/252))</f>
        <v/>
      </c>
      <c r="J3233" s="2" t="str">
        <f>IF(Table1[[#This Row],[Column6]]="","",(1+J3232)*(I3233)-1)</f>
        <v/>
      </c>
      <c r="K3233" s="1" t="str">
        <f>IF(Table1[[#This Row],[Column1]]="","",VLOOKUP(A3233,COPOMs!B:K,10)+prêmio_de_risco)</f>
        <v/>
      </c>
      <c r="L3233" s="3" t="str">
        <f>IF(Table1[[#This Row],[Tesouro Selic: Cenário 3]]="","",(K3233+1)^(1/252))</f>
        <v/>
      </c>
      <c r="M3233" s="2" t="str">
        <f>IF(Table1[[#This Row],[Column8]]="","",(1+M3232)*(L3233)-1)</f>
        <v/>
      </c>
    </row>
    <row r="3234" spans="1:13" x14ac:dyDescent="0.25">
      <c r="A3234" s="15" t="str">
        <f t="shared" si="100"/>
        <v/>
      </c>
      <c r="B3234" s="25" t="str">
        <f t="shared" si="101"/>
        <v/>
      </c>
      <c r="C3234" s="3" t="str">
        <f>IF(Table1[[#This Row],[Tesouro Prefixado]]="","",(B3234+1)^(1/252))</f>
        <v/>
      </c>
      <c r="D3234" s="2" t="str">
        <f>IF(Table1[[#This Row],[Column2]]="","",(1+D3233)*(C3234)-1)</f>
        <v/>
      </c>
      <c r="E3234" s="1" t="str">
        <f>IF(Table1[[#This Row],[Column1]]="","",VLOOKUP(A3234,COPOMs!B:E,4)+prêmio_de_risco)</f>
        <v/>
      </c>
      <c r="F3234" s="3" t="str">
        <f>IF(Table1[[#This Row],[Tesouro Selic: Cenário 1]]="","",(E3234+1)^(1/252))</f>
        <v/>
      </c>
      <c r="G3234" s="2" t="str">
        <f>IF(Table1[[#This Row],[Column4]]="","",(1+G3233)*(F3234)-1)</f>
        <v/>
      </c>
      <c r="H3234" s="1" t="str">
        <f>IF(Table1[[#This Row],[Column1]]="","",VLOOKUP(A3234,COPOMs!B:H,7)+prêmio_de_risco)</f>
        <v/>
      </c>
      <c r="I3234" s="3" t="str">
        <f>IF(Table1[[#This Row],[Tesouro Selic: Cenário 2]]="","",(H3234+1)^(1/252))</f>
        <v/>
      </c>
      <c r="J3234" s="2" t="str">
        <f>IF(Table1[[#This Row],[Column6]]="","",(1+J3233)*(I3234)-1)</f>
        <v/>
      </c>
      <c r="K3234" s="1" t="str">
        <f>IF(Table1[[#This Row],[Column1]]="","",VLOOKUP(A3234,COPOMs!B:K,10)+prêmio_de_risco)</f>
        <v/>
      </c>
      <c r="L3234" s="3" t="str">
        <f>IF(Table1[[#This Row],[Tesouro Selic: Cenário 3]]="","",(K3234+1)^(1/252))</f>
        <v/>
      </c>
      <c r="M3234" s="2" t="str">
        <f>IF(Table1[[#This Row],[Column8]]="","",(1+M3233)*(L3234)-1)</f>
        <v/>
      </c>
    </row>
    <row r="3235" spans="1:13" x14ac:dyDescent="0.25">
      <c r="A3235" s="15" t="str">
        <f t="shared" si="100"/>
        <v/>
      </c>
      <c r="B3235" s="25" t="str">
        <f t="shared" si="101"/>
        <v/>
      </c>
      <c r="C3235" s="3" t="str">
        <f>IF(Table1[[#This Row],[Tesouro Prefixado]]="","",(B3235+1)^(1/252))</f>
        <v/>
      </c>
      <c r="D3235" s="2" t="str">
        <f>IF(Table1[[#This Row],[Column2]]="","",(1+D3234)*(C3235)-1)</f>
        <v/>
      </c>
      <c r="E3235" s="1" t="str">
        <f>IF(Table1[[#This Row],[Column1]]="","",VLOOKUP(A3235,COPOMs!B:E,4)+prêmio_de_risco)</f>
        <v/>
      </c>
      <c r="F3235" s="3" t="str">
        <f>IF(Table1[[#This Row],[Tesouro Selic: Cenário 1]]="","",(E3235+1)^(1/252))</f>
        <v/>
      </c>
      <c r="G3235" s="2" t="str">
        <f>IF(Table1[[#This Row],[Column4]]="","",(1+G3234)*(F3235)-1)</f>
        <v/>
      </c>
      <c r="H3235" s="1" t="str">
        <f>IF(Table1[[#This Row],[Column1]]="","",VLOOKUP(A3235,COPOMs!B:H,7)+prêmio_de_risco)</f>
        <v/>
      </c>
      <c r="I3235" s="3" t="str">
        <f>IF(Table1[[#This Row],[Tesouro Selic: Cenário 2]]="","",(H3235+1)^(1/252))</f>
        <v/>
      </c>
      <c r="J3235" s="2" t="str">
        <f>IF(Table1[[#This Row],[Column6]]="","",(1+J3234)*(I3235)-1)</f>
        <v/>
      </c>
      <c r="K3235" s="1" t="str">
        <f>IF(Table1[[#This Row],[Column1]]="","",VLOOKUP(A3235,COPOMs!B:K,10)+prêmio_de_risco)</f>
        <v/>
      </c>
      <c r="L3235" s="3" t="str">
        <f>IF(Table1[[#This Row],[Tesouro Selic: Cenário 3]]="","",(K3235+1)^(1/252))</f>
        <v/>
      </c>
      <c r="M3235" s="2" t="str">
        <f>IF(Table1[[#This Row],[Column8]]="","",(1+M3234)*(L3235)-1)</f>
        <v/>
      </c>
    </row>
    <row r="3236" spans="1:13" x14ac:dyDescent="0.25">
      <c r="A3236" s="15" t="str">
        <f t="shared" si="100"/>
        <v/>
      </c>
      <c r="B3236" s="25" t="str">
        <f t="shared" si="101"/>
        <v/>
      </c>
      <c r="C3236" s="3" t="str">
        <f>IF(Table1[[#This Row],[Tesouro Prefixado]]="","",(B3236+1)^(1/252))</f>
        <v/>
      </c>
      <c r="D3236" s="2" t="str">
        <f>IF(Table1[[#This Row],[Column2]]="","",(1+D3235)*(C3236)-1)</f>
        <v/>
      </c>
      <c r="E3236" s="1" t="str">
        <f>IF(Table1[[#This Row],[Column1]]="","",VLOOKUP(A3236,COPOMs!B:E,4)+prêmio_de_risco)</f>
        <v/>
      </c>
      <c r="F3236" s="3" t="str">
        <f>IF(Table1[[#This Row],[Tesouro Selic: Cenário 1]]="","",(E3236+1)^(1/252))</f>
        <v/>
      </c>
      <c r="G3236" s="2" t="str">
        <f>IF(Table1[[#This Row],[Column4]]="","",(1+G3235)*(F3236)-1)</f>
        <v/>
      </c>
      <c r="H3236" s="1" t="str">
        <f>IF(Table1[[#This Row],[Column1]]="","",VLOOKUP(A3236,COPOMs!B:H,7)+prêmio_de_risco)</f>
        <v/>
      </c>
      <c r="I3236" s="3" t="str">
        <f>IF(Table1[[#This Row],[Tesouro Selic: Cenário 2]]="","",(H3236+1)^(1/252))</f>
        <v/>
      </c>
      <c r="J3236" s="2" t="str">
        <f>IF(Table1[[#This Row],[Column6]]="","",(1+J3235)*(I3236)-1)</f>
        <v/>
      </c>
      <c r="K3236" s="1" t="str">
        <f>IF(Table1[[#This Row],[Column1]]="","",VLOOKUP(A3236,COPOMs!B:K,10)+prêmio_de_risco)</f>
        <v/>
      </c>
      <c r="L3236" s="3" t="str">
        <f>IF(Table1[[#This Row],[Tesouro Selic: Cenário 3]]="","",(K3236+1)^(1/252))</f>
        <v/>
      </c>
      <c r="M3236" s="2" t="str">
        <f>IF(Table1[[#This Row],[Column8]]="","",(1+M3235)*(L3236)-1)</f>
        <v/>
      </c>
    </row>
    <row r="3237" spans="1:13" x14ac:dyDescent="0.25">
      <c r="A3237" s="15" t="str">
        <f t="shared" si="100"/>
        <v/>
      </c>
      <c r="B3237" s="25" t="str">
        <f t="shared" si="101"/>
        <v/>
      </c>
      <c r="C3237" s="3" t="str">
        <f>IF(Table1[[#This Row],[Tesouro Prefixado]]="","",(B3237+1)^(1/252))</f>
        <v/>
      </c>
      <c r="D3237" s="2" t="str">
        <f>IF(Table1[[#This Row],[Column2]]="","",(1+D3236)*(C3237)-1)</f>
        <v/>
      </c>
      <c r="E3237" s="1" t="str">
        <f>IF(Table1[[#This Row],[Column1]]="","",VLOOKUP(A3237,COPOMs!B:E,4)+prêmio_de_risco)</f>
        <v/>
      </c>
      <c r="F3237" s="3" t="str">
        <f>IF(Table1[[#This Row],[Tesouro Selic: Cenário 1]]="","",(E3237+1)^(1/252))</f>
        <v/>
      </c>
      <c r="G3237" s="2" t="str">
        <f>IF(Table1[[#This Row],[Column4]]="","",(1+G3236)*(F3237)-1)</f>
        <v/>
      </c>
      <c r="H3237" s="1" t="str">
        <f>IF(Table1[[#This Row],[Column1]]="","",VLOOKUP(A3237,COPOMs!B:H,7)+prêmio_de_risco)</f>
        <v/>
      </c>
      <c r="I3237" s="3" t="str">
        <f>IF(Table1[[#This Row],[Tesouro Selic: Cenário 2]]="","",(H3237+1)^(1/252))</f>
        <v/>
      </c>
      <c r="J3237" s="2" t="str">
        <f>IF(Table1[[#This Row],[Column6]]="","",(1+J3236)*(I3237)-1)</f>
        <v/>
      </c>
      <c r="K3237" s="1" t="str">
        <f>IF(Table1[[#This Row],[Column1]]="","",VLOOKUP(A3237,COPOMs!B:K,10)+prêmio_de_risco)</f>
        <v/>
      </c>
      <c r="L3237" s="3" t="str">
        <f>IF(Table1[[#This Row],[Tesouro Selic: Cenário 3]]="","",(K3237+1)^(1/252))</f>
        <v/>
      </c>
      <c r="M3237" s="2" t="str">
        <f>IF(Table1[[#This Row],[Column8]]="","",(1+M3236)*(L3237)-1)</f>
        <v/>
      </c>
    </row>
    <row r="3238" spans="1:13" x14ac:dyDescent="0.25">
      <c r="A3238" s="15" t="str">
        <f t="shared" si="100"/>
        <v/>
      </c>
      <c r="B3238" s="25" t="str">
        <f t="shared" si="101"/>
        <v/>
      </c>
      <c r="C3238" s="3" t="str">
        <f>IF(Table1[[#This Row],[Tesouro Prefixado]]="","",(B3238+1)^(1/252))</f>
        <v/>
      </c>
      <c r="D3238" s="2" t="str">
        <f>IF(Table1[[#This Row],[Column2]]="","",(1+D3237)*(C3238)-1)</f>
        <v/>
      </c>
      <c r="E3238" s="1" t="str">
        <f>IF(Table1[[#This Row],[Column1]]="","",VLOOKUP(A3238,COPOMs!B:E,4)+prêmio_de_risco)</f>
        <v/>
      </c>
      <c r="F3238" s="3" t="str">
        <f>IF(Table1[[#This Row],[Tesouro Selic: Cenário 1]]="","",(E3238+1)^(1/252))</f>
        <v/>
      </c>
      <c r="G3238" s="2" t="str">
        <f>IF(Table1[[#This Row],[Column4]]="","",(1+G3237)*(F3238)-1)</f>
        <v/>
      </c>
      <c r="H3238" s="1" t="str">
        <f>IF(Table1[[#This Row],[Column1]]="","",VLOOKUP(A3238,COPOMs!B:H,7)+prêmio_de_risco)</f>
        <v/>
      </c>
      <c r="I3238" s="3" t="str">
        <f>IF(Table1[[#This Row],[Tesouro Selic: Cenário 2]]="","",(H3238+1)^(1/252))</f>
        <v/>
      </c>
      <c r="J3238" s="2" t="str">
        <f>IF(Table1[[#This Row],[Column6]]="","",(1+J3237)*(I3238)-1)</f>
        <v/>
      </c>
      <c r="K3238" s="1" t="str">
        <f>IF(Table1[[#This Row],[Column1]]="","",VLOOKUP(A3238,COPOMs!B:K,10)+prêmio_de_risco)</f>
        <v/>
      </c>
      <c r="L3238" s="3" t="str">
        <f>IF(Table1[[#This Row],[Tesouro Selic: Cenário 3]]="","",(K3238+1)^(1/252))</f>
        <v/>
      </c>
      <c r="M3238" s="2" t="str">
        <f>IF(Table1[[#This Row],[Column8]]="","",(1+M3237)*(L3238)-1)</f>
        <v/>
      </c>
    </row>
    <row r="3239" spans="1:13" x14ac:dyDescent="0.25">
      <c r="A3239" s="15" t="str">
        <f t="shared" si="100"/>
        <v/>
      </c>
      <c r="B3239" s="25" t="str">
        <f t="shared" si="101"/>
        <v/>
      </c>
      <c r="C3239" s="3" t="str">
        <f>IF(Table1[[#This Row],[Tesouro Prefixado]]="","",(B3239+1)^(1/252))</f>
        <v/>
      </c>
      <c r="D3239" s="2" t="str">
        <f>IF(Table1[[#This Row],[Column2]]="","",(1+D3238)*(C3239)-1)</f>
        <v/>
      </c>
      <c r="E3239" s="1" t="str">
        <f>IF(Table1[[#This Row],[Column1]]="","",VLOOKUP(A3239,COPOMs!B:E,4)+prêmio_de_risco)</f>
        <v/>
      </c>
      <c r="F3239" s="3" t="str">
        <f>IF(Table1[[#This Row],[Tesouro Selic: Cenário 1]]="","",(E3239+1)^(1/252))</f>
        <v/>
      </c>
      <c r="G3239" s="2" t="str">
        <f>IF(Table1[[#This Row],[Column4]]="","",(1+G3238)*(F3239)-1)</f>
        <v/>
      </c>
      <c r="H3239" s="1" t="str">
        <f>IF(Table1[[#This Row],[Column1]]="","",VLOOKUP(A3239,COPOMs!B:H,7)+prêmio_de_risco)</f>
        <v/>
      </c>
      <c r="I3239" s="3" t="str">
        <f>IF(Table1[[#This Row],[Tesouro Selic: Cenário 2]]="","",(H3239+1)^(1/252))</f>
        <v/>
      </c>
      <c r="J3239" s="2" t="str">
        <f>IF(Table1[[#This Row],[Column6]]="","",(1+J3238)*(I3239)-1)</f>
        <v/>
      </c>
      <c r="K3239" s="1" t="str">
        <f>IF(Table1[[#This Row],[Column1]]="","",VLOOKUP(A3239,COPOMs!B:K,10)+prêmio_de_risco)</f>
        <v/>
      </c>
      <c r="L3239" s="3" t="str">
        <f>IF(Table1[[#This Row],[Tesouro Selic: Cenário 3]]="","",(K3239+1)^(1/252))</f>
        <v/>
      </c>
      <c r="M3239" s="2" t="str">
        <f>IF(Table1[[#This Row],[Column8]]="","",(1+M3238)*(L3239)-1)</f>
        <v/>
      </c>
    </row>
    <row r="3240" spans="1:13" x14ac:dyDescent="0.25">
      <c r="A3240" s="15" t="str">
        <f t="shared" si="100"/>
        <v/>
      </c>
      <c r="B3240" s="25" t="str">
        <f t="shared" si="101"/>
        <v/>
      </c>
      <c r="C3240" s="3" t="str">
        <f>IF(Table1[[#This Row],[Tesouro Prefixado]]="","",(B3240+1)^(1/252))</f>
        <v/>
      </c>
      <c r="D3240" s="2" t="str">
        <f>IF(Table1[[#This Row],[Column2]]="","",(1+D3239)*(C3240)-1)</f>
        <v/>
      </c>
      <c r="E3240" s="1" t="str">
        <f>IF(Table1[[#This Row],[Column1]]="","",VLOOKUP(A3240,COPOMs!B:E,4)+prêmio_de_risco)</f>
        <v/>
      </c>
      <c r="F3240" s="3" t="str">
        <f>IF(Table1[[#This Row],[Tesouro Selic: Cenário 1]]="","",(E3240+1)^(1/252))</f>
        <v/>
      </c>
      <c r="G3240" s="2" t="str">
        <f>IF(Table1[[#This Row],[Column4]]="","",(1+G3239)*(F3240)-1)</f>
        <v/>
      </c>
      <c r="H3240" s="1" t="str">
        <f>IF(Table1[[#This Row],[Column1]]="","",VLOOKUP(A3240,COPOMs!B:H,7)+prêmio_de_risco)</f>
        <v/>
      </c>
      <c r="I3240" s="3" t="str">
        <f>IF(Table1[[#This Row],[Tesouro Selic: Cenário 2]]="","",(H3240+1)^(1/252))</f>
        <v/>
      </c>
      <c r="J3240" s="2" t="str">
        <f>IF(Table1[[#This Row],[Column6]]="","",(1+J3239)*(I3240)-1)</f>
        <v/>
      </c>
      <c r="K3240" s="1" t="str">
        <f>IF(Table1[[#This Row],[Column1]]="","",VLOOKUP(A3240,COPOMs!B:K,10)+prêmio_de_risco)</f>
        <v/>
      </c>
      <c r="L3240" s="3" t="str">
        <f>IF(Table1[[#This Row],[Tesouro Selic: Cenário 3]]="","",(K3240+1)^(1/252))</f>
        <v/>
      </c>
      <c r="M3240" s="2" t="str">
        <f>IF(Table1[[#This Row],[Column8]]="","",(1+M3239)*(L3240)-1)</f>
        <v/>
      </c>
    </row>
    <row r="3241" spans="1:13" x14ac:dyDescent="0.25">
      <c r="A3241" s="15" t="str">
        <f t="shared" si="100"/>
        <v/>
      </c>
      <c r="B3241" s="25" t="str">
        <f t="shared" si="101"/>
        <v/>
      </c>
      <c r="C3241" s="3" t="str">
        <f>IF(Table1[[#This Row],[Tesouro Prefixado]]="","",(B3241+1)^(1/252))</f>
        <v/>
      </c>
      <c r="D3241" s="2" t="str">
        <f>IF(Table1[[#This Row],[Column2]]="","",(1+D3240)*(C3241)-1)</f>
        <v/>
      </c>
      <c r="E3241" s="1" t="str">
        <f>IF(Table1[[#This Row],[Column1]]="","",VLOOKUP(A3241,COPOMs!B:E,4)+prêmio_de_risco)</f>
        <v/>
      </c>
      <c r="F3241" s="3" t="str">
        <f>IF(Table1[[#This Row],[Tesouro Selic: Cenário 1]]="","",(E3241+1)^(1/252))</f>
        <v/>
      </c>
      <c r="G3241" s="2" t="str">
        <f>IF(Table1[[#This Row],[Column4]]="","",(1+G3240)*(F3241)-1)</f>
        <v/>
      </c>
      <c r="H3241" s="1" t="str">
        <f>IF(Table1[[#This Row],[Column1]]="","",VLOOKUP(A3241,COPOMs!B:H,7)+prêmio_de_risco)</f>
        <v/>
      </c>
      <c r="I3241" s="3" t="str">
        <f>IF(Table1[[#This Row],[Tesouro Selic: Cenário 2]]="","",(H3241+1)^(1/252))</f>
        <v/>
      </c>
      <c r="J3241" s="2" t="str">
        <f>IF(Table1[[#This Row],[Column6]]="","",(1+J3240)*(I3241)-1)</f>
        <v/>
      </c>
      <c r="K3241" s="1" t="str">
        <f>IF(Table1[[#This Row],[Column1]]="","",VLOOKUP(A3241,COPOMs!B:K,10)+prêmio_de_risco)</f>
        <v/>
      </c>
      <c r="L3241" s="3" t="str">
        <f>IF(Table1[[#This Row],[Tesouro Selic: Cenário 3]]="","",(K3241+1)^(1/252))</f>
        <v/>
      </c>
      <c r="M3241" s="2" t="str">
        <f>IF(Table1[[#This Row],[Column8]]="","",(1+M3240)*(L3241)-1)</f>
        <v/>
      </c>
    </row>
    <row r="3242" spans="1:13" x14ac:dyDescent="0.25">
      <c r="A3242" s="15" t="str">
        <f t="shared" si="100"/>
        <v/>
      </c>
      <c r="B3242" s="25" t="str">
        <f t="shared" si="101"/>
        <v/>
      </c>
      <c r="C3242" s="3" t="str">
        <f>IF(Table1[[#This Row],[Tesouro Prefixado]]="","",(B3242+1)^(1/252))</f>
        <v/>
      </c>
      <c r="D3242" s="2" t="str">
        <f>IF(Table1[[#This Row],[Column2]]="","",(1+D3241)*(C3242)-1)</f>
        <v/>
      </c>
      <c r="E3242" s="1" t="str">
        <f>IF(Table1[[#This Row],[Column1]]="","",VLOOKUP(A3242,COPOMs!B:E,4)+prêmio_de_risco)</f>
        <v/>
      </c>
      <c r="F3242" s="3" t="str">
        <f>IF(Table1[[#This Row],[Tesouro Selic: Cenário 1]]="","",(E3242+1)^(1/252))</f>
        <v/>
      </c>
      <c r="G3242" s="2" t="str">
        <f>IF(Table1[[#This Row],[Column4]]="","",(1+G3241)*(F3242)-1)</f>
        <v/>
      </c>
      <c r="H3242" s="1" t="str">
        <f>IF(Table1[[#This Row],[Column1]]="","",VLOOKUP(A3242,COPOMs!B:H,7)+prêmio_de_risco)</f>
        <v/>
      </c>
      <c r="I3242" s="3" t="str">
        <f>IF(Table1[[#This Row],[Tesouro Selic: Cenário 2]]="","",(H3242+1)^(1/252))</f>
        <v/>
      </c>
      <c r="J3242" s="2" t="str">
        <f>IF(Table1[[#This Row],[Column6]]="","",(1+J3241)*(I3242)-1)</f>
        <v/>
      </c>
      <c r="K3242" s="1" t="str">
        <f>IF(Table1[[#This Row],[Column1]]="","",VLOOKUP(A3242,COPOMs!B:K,10)+prêmio_de_risco)</f>
        <v/>
      </c>
      <c r="L3242" s="3" t="str">
        <f>IF(Table1[[#This Row],[Tesouro Selic: Cenário 3]]="","",(K3242+1)^(1/252))</f>
        <v/>
      </c>
      <c r="M3242" s="2" t="str">
        <f>IF(Table1[[#This Row],[Column8]]="","",(1+M3241)*(L3242)-1)</f>
        <v/>
      </c>
    </row>
    <row r="3243" spans="1:13" x14ac:dyDescent="0.25">
      <c r="A3243" s="15" t="str">
        <f t="shared" si="100"/>
        <v/>
      </c>
      <c r="B3243" s="25" t="str">
        <f t="shared" si="101"/>
        <v/>
      </c>
      <c r="C3243" s="3" t="str">
        <f>IF(Table1[[#This Row],[Tesouro Prefixado]]="","",(B3243+1)^(1/252))</f>
        <v/>
      </c>
      <c r="D3243" s="2" t="str">
        <f>IF(Table1[[#This Row],[Column2]]="","",(1+D3242)*(C3243)-1)</f>
        <v/>
      </c>
      <c r="E3243" s="1" t="str">
        <f>IF(Table1[[#This Row],[Column1]]="","",VLOOKUP(A3243,COPOMs!B:E,4)+prêmio_de_risco)</f>
        <v/>
      </c>
      <c r="F3243" s="3" t="str">
        <f>IF(Table1[[#This Row],[Tesouro Selic: Cenário 1]]="","",(E3243+1)^(1/252))</f>
        <v/>
      </c>
      <c r="G3243" s="2" t="str">
        <f>IF(Table1[[#This Row],[Column4]]="","",(1+G3242)*(F3243)-1)</f>
        <v/>
      </c>
      <c r="H3243" s="1" t="str">
        <f>IF(Table1[[#This Row],[Column1]]="","",VLOOKUP(A3243,COPOMs!B:H,7)+prêmio_de_risco)</f>
        <v/>
      </c>
      <c r="I3243" s="3" t="str">
        <f>IF(Table1[[#This Row],[Tesouro Selic: Cenário 2]]="","",(H3243+1)^(1/252))</f>
        <v/>
      </c>
      <c r="J3243" s="2" t="str">
        <f>IF(Table1[[#This Row],[Column6]]="","",(1+J3242)*(I3243)-1)</f>
        <v/>
      </c>
      <c r="K3243" s="1" t="str">
        <f>IF(Table1[[#This Row],[Column1]]="","",VLOOKUP(A3243,COPOMs!B:K,10)+prêmio_de_risco)</f>
        <v/>
      </c>
      <c r="L3243" s="3" t="str">
        <f>IF(Table1[[#This Row],[Tesouro Selic: Cenário 3]]="","",(K3243+1)^(1/252))</f>
        <v/>
      </c>
      <c r="M3243" s="2" t="str">
        <f>IF(Table1[[#This Row],[Column8]]="","",(1+M3242)*(L3243)-1)</f>
        <v/>
      </c>
    </row>
    <row r="3244" spans="1:13" x14ac:dyDescent="0.25">
      <c r="A3244" s="15" t="str">
        <f t="shared" si="100"/>
        <v/>
      </c>
      <c r="B3244" s="25" t="str">
        <f t="shared" si="101"/>
        <v/>
      </c>
      <c r="C3244" s="3" t="str">
        <f>IF(Table1[[#This Row],[Tesouro Prefixado]]="","",(B3244+1)^(1/252))</f>
        <v/>
      </c>
      <c r="D3244" s="2" t="str">
        <f>IF(Table1[[#This Row],[Column2]]="","",(1+D3243)*(C3244)-1)</f>
        <v/>
      </c>
      <c r="E3244" s="1" t="str">
        <f>IF(Table1[[#This Row],[Column1]]="","",VLOOKUP(A3244,COPOMs!B:E,4)+prêmio_de_risco)</f>
        <v/>
      </c>
      <c r="F3244" s="3" t="str">
        <f>IF(Table1[[#This Row],[Tesouro Selic: Cenário 1]]="","",(E3244+1)^(1/252))</f>
        <v/>
      </c>
      <c r="G3244" s="2" t="str">
        <f>IF(Table1[[#This Row],[Column4]]="","",(1+G3243)*(F3244)-1)</f>
        <v/>
      </c>
      <c r="H3244" s="1" t="str">
        <f>IF(Table1[[#This Row],[Column1]]="","",VLOOKUP(A3244,COPOMs!B:H,7)+prêmio_de_risco)</f>
        <v/>
      </c>
      <c r="I3244" s="3" t="str">
        <f>IF(Table1[[#This Row],[Tesouro Selic: Cenário 2]]="","",(H3244+1)^(1/252))</f>
        <v/>
      </c>
      <c r="J3244" s="2" t="str">
        <f>IF(Table1[[#This Row],[Column6]]="","",(1+J3243)*(I3244)-1)</f>
        <v/>
      </c>
      <c r="K3244" s="1" t="str">
        <f>IF(Table1[[#This Row],[Column1]]="","",VLOOKUP(A3244,COPOMs!B:K,10)+prêmio_de_risco)</f>
        <v/>
      </c>
      <c r="L3244" s="3" t="str">
        <f>IF(Table1[[#This Row],[Tesouro Selic: Cenário 3]]="","",(K3244+1)^(1/252))</f>
        <v/>
      </c>
      <c r="M3244" s="2" t="str">
        <f>IF(Table1[[#This Row],[Column8]]="","",(1+M3243)*(L3244)-1)</f>
        <v/>
      </c>
    </row>
    <row r="3245" spans="1:13" x14ac:dyDescent="0.25">
      <c r="A3245" s="15" t="str">
        <f t="shared" si="100"/>
        <v/>
      </c>
      <c r="B3245" s="25" t="str">
        <f t="shared" si="101"/>
        <v/>
      </c>
      <c r="C3245" s="3" t="str">
        <f>IF(Table1[[#This Row],[Tesouro Prefixado]]="","",(B3245+1)^(1/252))</f>
        <v/>
      </c>
      <c r="D3245" s="2" t="str">
        <f>IF(Table1[[#This Row],[Column2]]="","",(1+D3244)*(C3245)-1)</f>
        <v/>
      </c>
      <c r="E3245" s="1" t="str">
        <f>IF(Table1[[#This Row],[Column1]]="","",VLOOKUP(A3245,COPOMs!B:E,4)+prêmio_de_risco)</f>
        <v/>
      </c>
      <c r="F3245" s="3" t="str">
        <f>IF(Table1[[#This Row],[Tesouro Selic: Cenário 1]]="","",(E3245+1)^(1/252))</f>
        <v/>
      </c>
      <c r="G3245" s="2" t="str">
        <f>IF(Table1[[#This Row],[Column4]]="","",(1+G3244)*(F3245)-1)</f>
        <v/>
      </c>
      <c r="H3245" s="1" t="str">
        <f>IF(Table1[[#This Row],[Column1]]="","",VLOOKUP(A3245,COPOMs!B:H,7)+prêmio_de_risco)</f>
        <v/>
      </c>
      <c r="I3245" s="3" t="str">
        <f>IF(Table1[[#This Row],[Tesouro Selic: Cenário 2]]="","",(H3245+1)^(1/252))</f>
        <v/>
      </c>
      <c r="J3245" s="2" t="str">
        <f>IF(Table1[[#This Row],[Column6]]="","",(1+J3244)*(I3245)-1)</f>
        <v/>
      </c>
      <c r="K3245" s="1" t="str">
        <f>IF(Table1[[#This Row],[Column1]]="","",VLOOKUP(A3245,COPOMs!B:K,10)+prêmio_de_risco)</f>
        <v/>
      </c>
      <c r="L3245" s="3" t="str">
        <f>IF(Table1[[#This Row],[Tesouro Selic: Cenário 3]]="","",(K3245+1)^(1/252))</f>
        <v/>
      </c>
      <c r="M3245" s="2" t="str">
        <f>IF(Table1[[#This Row],[Column8]]="","",(1+M3244)*(L3245)-1)</f>
        <v/>
      </c>
    </row>
    <row r="3246" spans="1:13" x14ac:dyDescent="0.25">
      <c r="A3246" s="15" t="str">
        <f t="shared" si="100"/>
        <v/>
      </c>
      <c r="B3246" s="25" t="str">
        <f t="shared" si="101"/>
        <v/>
      </c>
      <c r="C3246" s="3" t="str">
        <f>IF(Table1[[#This Row],[Tesouro Prefixado]]="","",(B3246+1)^(1/252))</f>
        <v/>
      </c>
      <c r="D3246" s="2" t="str">
        <f>IF(Table1[[#This Row],[Column2]]="","",(1+D3245)*(C3246)-1)</f>
        <v/>
      </c>
      <c r="E3246" s="1" t="str">
        <f>IF(Table1[[#This Row],[Column1]]="","",VLOOKUP(A3246,COPOMs!B:E,4)+prêmio_de_risco)</f>
        <v/>
      </c>
      <c r="F3246" s="3" t="str">
        <f>IF(Table1[[#This Row],[Tesouro Selic: Cenário 1]]="","",(E3246+1)^(1/252))</f>
        <v/>
      </c>
      <c r="G3246" s="2" t="str">
        <f>IF(Table1[[#This Row],[Column4]]="","",(1+G3245)*(F3246)-1)</f>
        <v/>
      </c>
      <c r="H3246" s="1" t="str">
        <f>IF(Table1[[#This Row],[Column1]]="","",VLOOKUP(A3246,COPOMs!B:H,7)+prêmio_de_risco)</f>
        <v/>
      </c>
      <c r="I3246" s="3" t="str">
        <f>IF(Table1[[#This Row],[Tesouro Selic: Cenário 2]]="","",(H3246+1)^(1/252))</f>
        <v/>
      </c>
      <c r="J3246" s="2" t="str">
        <f>IF(Table1[[#This Row],[Column6]]="","",(1+J3245)*(I3246)-1)</f>
        <v/>
      </c>
      <c r="K3246" s="1" t="str">
        <f>IF(Table1[[#This Row],[Column1]]="","",VLOOKUP(A3246,COPOMs!B:K,10)+prêmio_de_risco)</f>
        <v/>
      </c>
      <c r="L3246" s="3" t="str">
        <f>IF(Table1[[#This Row],[Tesouro Selic: Cenário 3]]="","",(K3246+1)^(1/252))</f>
        <v/>
      </c>
      <c r="M3246" s="2" t="str">
        <f>IF(Table1[[#This Row],[Column8]]="","",(1+M3245)*(L3246)-1)</f>
        <v/>
      </c>
    </row>
    <row r="3247" spans="1:13" x14ac:dyDescent="0.25">
      <c r="A3247" s="15" t="str">
        <f t="shared" si="100"/>
        <v/>
      </c>
      <c r="B3247" s="25" t="str">
        <f t="shared" si="101"/>
        <v/>
      </c>
      <c r="C3247" s="3" t="str">
        <f>IF(Table1[[#This Row],[Tesouro Prefixado]]="","",(B3247+1)^(1/252))</f>
        <v/>
      </c>
      <c r="D3247" s="2" t="str">
        <f>IF(Table1[[#This Row],[Column2]]="","",(1+D3246)*(C3247)-1)</f>
        <v/>
      </c>
      <c r="E3247" s="1" t="str">
        <f>IF(Table1[[#This Row],[Column1]]="","",VLOOKUP(A3247,COPOMs!B:E,4)+prêmio_de_risco)</f>
        <v/>
      </c>
      <c r="F3247" s="3" t="str">
        <f>IF(Table1[[#This Row],[Tesouro Selic: Cenário 1]]="","",(E3247+1)^(1/252))</f>
        <v/>
      </c>
      <c r="G3247" s="2" t="str">
        <f>IF(Table1[[#This Row],[Column4]]="","",(1+G3246)*(F3247)-1)</f>
        <v/>
      </c>
      <c r="H3247" s="1" t="str">
        <f>IF(Table1[[#This Row],[Column1]]="","",VLOOKUP(A3247,COPOMs!B:H,7)+prêmio_de_risco)</f>
        <v/>
      </c>
      <c r="I3247" s="3" t="str">
        <f>IF(Table1[[#This Row],[Tesouro Selic: Cenário 2]]="","",(H3247+1)^(1/252))</f>
        <v/>
      </c>
      <c r="J3247" s="2" t="str">
        <f>IF(Table1[[#This Row],[Column6]]="","",(1+J3246)*(I3247)-1)</f>
        <v/>
      </c>
      <c r="K3247" s="1" t="str">
        <f>IF(Table1[[#This Row],[Column1]]="","",VLOOKUP(A3247,COPOMs!B:K,10)+prêmio_de_risco)</f>
        <v/>
      </c>
      <c r="L3247" s="3" t="str">
        <f>IF(Table1[[#This Row],[Tesouro Selic: Cenário 3]]="","",(K3247+1)^(1/252))</f>
        <v/>
      </c>
      <c r="M3247" s="2" t="str">
        <f>IF(Table1[[#This Row],[Column8]]="","",(1+M3246)*(L3247)-1)</f>
        <v/>
      </c>
    </row>
    <row r="3248" spans="1:13" x14ac:dyDescent="0.25">
      <c r="A3248" s="15" t="str">
        <f t="shared" si="100"/>
        <v/>
      </c>
      <c r="B3248" s="25" t="str">
        <f t="shared" si="101"/>
        <v/>
      </c>
      <c r="C3248" s="3" t="str">
        <f>IF(Table1[[#This Row],[Tesouro Prefixado]]="","",(B3248+1)^(1/252))</f>
        <v/>
      </c>
      <c r="D3248" s="2" t="str">
        <f>IF(Table1[[#This Row],[Column2]]="","",(1+D3247)*(C3248)-1)</f>
        <v/>
      </c>
      <c r="E3248" s="1" t="str">
        <f>IF(Table1[[#This Row],[Column1]]="","",VLOOKUP(A3248,COPOMs!B:E,4)+prêmio_de_risco)</f>
        <v/>
      </c>
      <c r="F3248" s="3" t="str">
        <f>IF(Table1[[#This Row],[Tesouro Selic: Cenário 1]]="","",(E3248+1)^(1/252))</f>
        <v/>
      </c>
      <c r="G3248" s="2" t="str">
        <f>IF(Table1[[#This Row],[Column4]]="","",(1+G3247)*(F3248)-1)</f>
        <v/>
      </c>
      <c r="H3248" s="1" t="str">
        <f>IF(Table1[[#This Row],[Column1]]="","",VLOOKUP(A3248,COPOMs!B:H,7)+prêmio_de_risco)</f>
        <v/>
      </c>
      <c r="I3248" s="3" t="str">
        <f>IF(Table1[[#This Row],[Tesouro Selic: Cenário 2]]="","",(H3248+1)^(1/252))</f>
        <v/>
      </c>
      <c r="J3248" s="2" t="str">
        <f>IF(Table1[[#This Row],[Column6]]="","",(1+J3247)*(I3248)-1)</f>
        <v/>
      </c>
      <c r="K3248" s="1" t="str">
        <f>IF(Table1[[#This Row],[Column1]]="","",VLOOKUP(A3248,COPOMs!B:K,10)+prêmio_de_risco)</f>
        <v/>
      </c>
      <c r="L3248" s="3" t="str">
        <f>IF(Table1[[#This Row],[Tesouro Selic: Cenário 3]]="","",(K3248+1)^(1/252))</f>
        <v/>
      </c>
      <c r="M3248" s="2" t="str">
        <f>IF(Table1[[#This Row],[Column8]]="","",(1+M3247)*(L3248)-1)</f>
        <v/>
      </c>
    </row>
    <row r="3249" spans="1:13" x14ac:dyDescent="0.25">
      <c r="A3249" s="15" t="str">
        <f t="shared" si="100"/>
        <v/>
      </c>
      <c r="B3249" s="25" t="str">
        <f t="shared" si="101"/>
        <v/>
      </c>
      <c r="C3249" s="3" t="str">
        <f>IF(Table1[[#This Row],[Tesouro Prefixado]]="","",(B3249+1)^(1/252))</f>
        <v/>
      </c>
      <c r="D3249" s="2" t="str">
        <f>IF(Table1[[#This Row],[Column2]]="","",(1+D3248)*(C3249)-1)</f>
        <v/>
      </c>
      <c r="E3249" s="1" t="str">
        <f>IF(Table1[[#This Row],[Column1]]="","",VLOOKUP(A3249,COPOMs!B:E,4)+prêmio_de_risco)</f>
        <v/>
      </c>
      <c r="F3249" s="3" t="str">
        <f>IF(Table1[[#This Row],[Tesouro Selic: Cenário 1]]="","",(E3249+1)^(1/252))</f>
        <v/>
      </c>
      <c r="G3249" s="2" t="str">
        <f>IF(Table1[[#This Row],[Column4]]="","",(1+G3248)*(F3249)-1)</f>
        <v/>
      </c>
      <c r="H3249" s="1" t="str">
        <f>IF(Table1[[#This Row],[Column1]]="","",VLOOKUP(A3249,COPOMs!B:H,7)+prêmio_de_risco)</f>
        <v/>
      </c>
      <c r="I3249" s="3" t="str">
        <f>IF(Table1[[#This Row],[Tesouro Selic: Cenário 2]]="","",(H3249+1)^(1/252))</f>
        <v/>
      </c>
      <c r="J3249" s="2" t="str">
        <f>IF(Table1[[#This Row],[Column6]]="","",(1+J3248)*(I3249)-1)</f>
        <v/>
      </c>
      <c r="K3249" s="1" t="str">
        <f>IF(Table1[[#This Row],[Column1]]="","",VLOOKUP(A3249,COPOMs!B:K,10)+prêmio_de_risco)</f>
        <v/>
      </c>
      <c r="L3249" s="3" t="str">
        <f>IF(Table1[[#This Row],[Tesouro Selic: Cenário 3]]="","",(K3249+1)^(1/252))</f>
        <v/>
      </c>
      <c r="M3249" s="2" t="str">
        <f>IF(Table1[[#This Row],[Column8]]="","",(1+M3248)*(L3249)-1)</f>
        <v/>
      </c>
    </row>
    <row r="3250" spans="1:13" x14ac:dyDescent="0.25">
      <c r="A3250" s="15" t="str">
        <f t="shared" si="100"/>
        <v/>
      </c>
      <c r="B3250" s="25" t="str">
        <f t="shared" si="101"/>
        <v/>
      </c>
      <c r="C3250" s="3" t="str">
        <f>IF(Table1[[#This Row],[Tesouro Prefixado]]="","",(B3250+1)^(1/252))</f>
        <v/>
      </c>
      <c r="D3250" s="2" t="str">
        <f>IF(Table1[[#This Row],[Column2]]="","",(1+D3249)*(C3250)-1)</f>
        <v/>
      </c>
      <c r="E3250" s="1" t="str">
        <f>IF(Table1[[#This Row],[Column1]]="","",VLOOKUP(A3250,COPOMs!B:E,4)+prêmio_de_risco)</f>
        <v/>
      </c>
      <c r="F3250" s="3" t="str">
        <f>IF(Table1[[#This Row],[Tesouro Selic: Cenário 1]]="","",(E3250+1)^(1/252))</f>
        <v/>
      </c>
      <c r="G3250" s="2" t="str">
        <f>IF(Table1[[#This Row],[Column4]]="","",(1+G3249)*(F3250)-1)</f>
        <v/>
      </c>
      <c r="H3250" s="1" t="str">
        <f>IF(Table1[[#This Row],[Column1]]="","",VLOOKUP(A3250,COPOMs!B:H,7)+prêmio_de_risco)</f>
        <v/>
      </c>
      <c r="I3250" s="3" t="str">
        <f>IF(Table1[[#This Row],[Tesouro Selic: Cenário 2]]="","",(H3250+1)^(1/252))</f>
        <v/>
      </c>
      <c r="J3250" s="2" t="str">
        <f>IF(Table1[[#This Row],[Column6]]="","",(1+J3249)*(I3250)-1)</f>
        <v/>
      </c>
      <c r="K3250" s="1" t="str">
        <f>IF(Table1[[#This Row],[Column1]]="","",VLOOKUP(A3250,COPOMs!B:K,10)+prêmio_de_risco)</f>
        <v/>
      </c>
      <c r="L3250" s="3" t="str">
        <f>IF(Table1[[#This Row],[Tesouro Selic: Cenário 3]]="","",(K3250+1)^(1/252))</f>
        <v/>
      </c>
      <c r="M3250" s="2" t="str">
        <f>IF(Table1[[#This Row],[Column8]]="","",(1+M3249)*(L3250)-1)</f>
        <v/>
      </c>
    </row>
    <row r="3251" spans="1:13" x14ac:dyDescent="0.25">
      <c r="A3251" s="15" t="str">
        <f t="shared" si="100"/>
        <v/>
      </c>
      <c r="B3251" s="25" t="str">
        <f t="shared" si="101"/>
        <v/>
      </c>
      <c r="C3251" s="3" t="str">
        <f>IF(Table1[[#This Row],[Tesouro Prefixado]]="","",(B3251+1)^(1/252))</f>
        <v/>
      </c>
      <c r="D3251" s="2" t="str">
        <f>IF(Table1[[#This Row],[Column2]]="","",(1+D3250)*(C3251)-1)</f>
        <v/>
      </c>
      <c r="E3251" s="1" t="str">
        <f>IF(Table1[[#This Row],[Column1]]="","",VLOOKUP(A3251,COPOMs!B:E,4)+prêmio_de_risco)</f>
        <v/>
      </c>
      <c r="F3251" s="3" t="str">
        <f>IF(Table1[[#This Row],[Tesouro Selic: Cenário 1]]="","",(E3251+1)^(1/252))</f>
        <v/>
      </c>
      <c r="G3251" s="2" t="str">
        <f>IF(Table1[[#This Row],[Column4]]="","",(1+G3250)*(F3251)-1)</f>
        <v/>
      </c>
      <c r="H3251" s="1" t="str">
        <f>IF(Table1[[#This Row],[Column1]]="","",VLOOKUP(A3251,COPOMs!B:H,7)+prêmio_de_risco)</f>
        <v/>
      </c>
      <c r="I3251" s="3" t="str">
        <f>IF(Table1[[#This Row],[Tesouro Selic: Cenário 2]]="","",(H3251+1)^(1/252))</f>
        <v/>
      </c>
      <c r="J3251" s="2" t="str">
        <f>IF(Table1[[#This Row],[Column6]]="","",(1+J3250)*(I3251)-1)</f>
        <v/>
      </c>
      <c r="K3251" s="1" t="str">
        <f>IF(Table1[[#This Row],[Column1]]="","",VLOOKUP(A3251,COPOMs!B:K,10)+prêmio_de_risco)</f>
        <v/>
      </c>
      <c r="L3251" s="3" t="str">
        <f>IF(Table1[[#This Row],[Tesouro Selic: Cenário 3]]="","",(K3251+1)^(1/252))</f>
        <v/>
      </c>
      <c r="M3251" s="2" t="str">
        <f>IF(Table1[[#This Row],[Column8]]="","",(1+M3250)*(L3251)-1)</f>
        <v/>
      </c>
    </row>
    <row r="3252" spans="1:13" x14ac:dyDescent="0.25">
      <c r="A3252" s="15" t="str">
        <f t="shared" si="100"/>
        <v/>
      </c>
      <c r="B3252" s="25" t="str">
        <f t="shared" si="101"/>
        <v/>
      </c>
      <c r="C3252" s="3" t="str">
        <f>IF(Table1[[#This Row],[Tesouro Prefixado]]="","",(B3252+1)^(1/252))</f>
        <v/>
      </c>
      <c r="D3252" s="2" t="str">
        <f>IF(Table1[[#This Row],[Column2]]="","",(1+D3251)*(C3252)-1)</f>
        <v/>
      </c>
      <c r="E3252" s="1" t="str">
        <f>IF(Table1[[#This Row],[Column1]]="","",VLOOKUP(A3252,COPOMs!B:E,4)+prêmio_de_risco)</f>
        <v/>
      </c>
      <c r="F3252" s="3" t="str">
        <f>IF(Table1[[#This Row],[Tesouro Selic: Cenário 1]]="","",(E3252+1)^(1/252))</f>
        <v/>
      </c>
      <c r="G3252" s="2" t="str">
        <f>IF(Table1[[#This Row],[Column4]]="","",(1+G3251)*(F3252)-1)</f>
        <v/>
      </c>
      <c r="H3252" s="1" t="str">
        <f>IF(Table1[[#This Row],[Column1]]="","",VLOOKUP(A3252,COPOMs!B:H,7)+prêmio_de_risco)</f>
        <v/>
      </c>
      <c r="I3252" s="3" t="str">
        <f>IF(Table1[[#This Row],[Tesouro Selic: Cenário 2]]="","",(H3252+1)^(1/252))</f>
        <v/>
      </c>
      <c r="J3252" s="2" t="str">
        <f>IF(Table1[[#This Row],[Column6]]="","",(1+J3251)*(I3252)-1)</f>
        <v/>
      </c>
      <c r="K3252" s="1" t="str">
        <f>IF(Table1[[#This Row],[Column1]]="","",VLOOKUP(A3252,COPOMs!B:K,10)+prêmio_de_risco)</f>
        <v/>
      </c>
      <c r="L3252" s="3" t="str">
        <f>IF(Table1[[#This Row],[Tesouro Selic: Cenário 3]]="","",(K3252+1)^(1/252))</f>
        <v/>
      </c>
      <c r="M3252" s="2" t="str">
        <f>IF(Table1[[#This Row],[Column8]]="","",(1+M3251)*(L3252)-1)</f>
        <v/>
      </c>
    </row>
    <row r="3253" spans="1:13" x14ac:dyDescent="0.25">
      <c r="A3253" s="15" t="str">
        <f t="shared" si="100"/>
        <v/>
      </c>
      <c r="B3253" s="25" t="str">
        <f t="shared" si="101"/>
        <v/>
      </c>
      <c r="C3253" s="3" t="str">
        <f>IF(Table1[[#This Row],[Tesouro Prefixado]]="","",(B3253+1)^(1/252))</f>
        <v/>
      </c>
      <c r="D3253" s="2" t="str">
        <f>IF(Table1[[#This Row],[Column2]]="","",(1+D3252)*(C3253)-1)</f>
        <v/>
      </c>
      <c r="E3253" s="1" t="str">
        <f>IF(Table1[[#This Row],[Column1]]="","",VLOOKUP(A3253,COPOMs!B:E,4)+prêmio_de_risco)</f>
        <v/>
      </c>
      <c r="F3253" s="3" t="str">
        <f>IF(Table1[[#This Row],[Tesouro Selic: Cenário 1]]="","",(E3253+1)^(1/252))</f>
        <v/>
      </c>
      <c r="G3253" s="2" t="str">
        <f>IF(Table1[[#This Row],[Column4]]="","",(1+G3252)*(F3253)-1)</f>
        <v/>
      </c>
      <c r="H3253" s="1" t="str">
        <f>IF(Table1[[#This Row],[Column1]]="","",VLOOKUP(A3253,COPOMs!B:H,7)+prêmio_de_risco)</f>
        <v/>
      </c>
      <c r="I3253" s="3" t="str">
        <f>IF(Table1[[#This Row],[Tesouro Selic: Cenário 2]]="","",(H3253+1)^(1/252))</f>
        <v/>
      </c>
      <c r="J3253" s="2" t="str">
        <f>IF(Table1[[#This Row],[Column6]]="","",(1+J3252)*(I3253)-1)</f>
        <v/>
      </c>
      <c r="K3253" s="1" t="str">
        <f>IF(Table1[[#This Row],[Column1]]="","",VLOOKUP(A3253,COPOMs!B:K,10)+prêmio_de_risco)</f>
        <v/>
      </c>
      <c r="L3253" s="3" t="str">
        <f>IF(Table1[[#This Row],[Tesouro Selic: Cenário 3]]="","",(K3253+1)^(1/252))</f>
        <v/>
      </c>
      <c r="M3253" s="2" t="str">
        <f>IF(Table1[[#This Row],[Column8]]="","",(1+M3252)*(L3253)-1)</f>
        <v/>
      </c>
    </row>
    <row r="3254" spans="1:13" x14ac:dyDescent="0.25">
      <c r="A3254" s="15" t="str">
        <f t="shared" si="100"/>
        <v/>
      </c>
      <c r="B3254" s="25" t="str">
        <f t="shared" si="101"/>
        <v/>
      </c>
      <c r="C3254" s="3" t="str">
        <f>IF(Table1[[#This Row],[Tesouro Prefixado]]="","",(B3254+1)^(1/252))</f>
        <v/>
      </c>
      <c r="D3254" s="2" t="str">
        <f>IF(Table1[[#This Row],[Column2]]="","",(1+D3253)*(C3254)-1)</f>
        <v/>
      </c>
      <c r="E3254" s="1" t="str">
        <f>IF(Table1[[#This Row],[Column1]]="","",VLOOKUP(A3254,COPOMs!B:E,4)+prêmio_de_risco)</f>
        <v/>
      </c>
      <c r="F3254" s="3" t="str">
        <f>IF(Table1[[#This Row],[Tesouro Selic: Cenário 1]]="","",(E3254+1)^(1/252))</f>
        <v/>
      </c>
      <c r="G3254" s="2" t="str">
        <f>IF(Table1[[#This Row],[Column4]]="","",(1+G3253)*(F3254)-1)</f>
        <v/>
      </c>
      <c r="H3254" s="1" t="str">
        <f>IF(Table1[[#This Row],[Column1]]="","",VLOOKUP(A3254,COPOMs!B:H,7)+prêmio_de_risco)</f>
        <v/>
      </c>
      <c r="I3254" s="3" t="str">
        <f>IF(Table1[[#This Row],[Tesouro Selic: Cenário 2]]="","",(H3254+1)^(1/252))</f>
        <v/>
      </c>
      <c r="J3254" s="2" t="str">
        <f>IF(Table1[[#This Row],[Column6]]="","",(1+J3253)*(I3254)-1)</f>
        <v/>
      </c>
      <c r="K3254" s="1" t="str">
        <f>IF(Table1[[#This Row],[Column1]]="","",VLOOKUP(A3254,COPOMs!B:K,10)+prêmio_de_risco)</f>
        <v/>
      </c>
      <c r="L3254" s="3" t="str">
        <f>IF(Table1[[#This Row],[Tesouro Selic: Cenário 3]]="","",(K3254+1)^(1/252))</f>
        <v/>
      </c>
      <c r="M3254" s="2" t="str">
        <f>IF(Table1[[#This Row],[Column8]]="","",(1+M3253)*(L3254)-1)</f>
        <v/>
      </c>
    </row>
    <row r="3255" spans="1:13" x14ac:dyDescent="0.25">
      <c r="A3255" s="15" t="str">
        <f t="shared" si="100"/>
        <v/>
      </c>
      <c r="B3255" s="25" t="str">
        <f t="shared" si="101"/>
        <v/>
      </c>
      <c r="C3255" s="3" t="str">
        <f>IF(Table1[[#This Row],[Tesouro Prefixado]]="","",(B3255+1)^(1/252))</f>
        <v/>
      </c>
      <c r="D3255" s="2" t="str">
        <f>IF(Table1[[#This Row],[Column2]]="","",(1+D3254)*(C3255)-1)</f>
        <v/>
      </c>
      <c r="E3255" s="1" t="str">
        <f>IF(Table1[[#This Row],[Column1]]="","",VLOOKUP(A3255,COPOMs!B:E,4)+prêmio_de_risco)</f>
        <v/>
      </c>
      <c r="F3255" s="3" t="str">
        <f>IF(Table1[[#This Row],[Tesouro Selic: Cenário 1]]="","",(E3255+1)^(1/252))</f>
        <v/>
      </c>
      <c r="G3255" s="2" t="str">
        <f>IF(Table1[[#This Row],[Column4]]="","",(1+G3254)*(F3255)-1)</f>
        <v/>
      </c>
      <c r="H3255" s="1" t="str">
        <f>IF(Table1[[#This Row],[Column1]]="","",VLOOKUP(A3255,COPOMs!B:H,7)+prêmio_de_risco)</f>
        <v/>
      </c>
      <c r="I3255" s="3" t="str">
        <f>IF(Table1[[#This Row],[Tesouro Selic: Cenário 2]]="","",(H3255+1)^(1/252))</f>
        <v/>
      </c>
      <c r="J3255" s="2" t="str">
        <f>IF(Table1[[#This Row],[Column6]]="","",(1+J3254)*(I3255)-1)</f>
        <v/>
      </c>
      <c r="K3255" s="1" t="str">
        <f>IF(Table1[[#This Row],[Column1]]="","",VLOOKUP(A3255,COPOMs!B:K,10)+prêmio_de_risco)</f>
        <v/>
      </c>
      <c r="L3255" s="3" t="str">
        <f>IF(Table1[[#This Row],[Tesouro Selic: Cenário 3]]="","",(K3255+1)^(1/252))</f>
        <v/>
      </c>
      <c r="M3255" s="2" t="str">
        <f>IF(Table1[[#This Row],[Column8]]="","",(1+M3254)*(L3255)-1)</f>
        <v/>
      </c>
    </row>
    <row r="3256" spans="1:13" x14ac:dyDescent="0.25">
      <c r="A3256" s="15" t="str">
        <f t="shared" si="100"/>
        <v/>
      </c>
      <c r="B3256" s="25" t="str">
        <f t="shared" si="101"/>
        <v/>
      </c>
      <c r="C3256" s="3" t="str">
        <f>IF(Table1[[#This Row],[Tesouro Prefixado]]="","",(B3256+1)^(1/252))</f>
        <v/>
      </c>
      <c r="D3256" s="2" t="str">
        <f>IF(Table1[[#This Row],[Column2]]="","",(1+D3255)*(C3256)-1)</f>
        <v/>
      </c>
      <c r="E3256" s="1" t="str">
        <f>IF(Table1[[#This Row],[Column1]]="","",VLOOKUP(A3256,COPOMs!B:E,4)+prêmio_de_risco)</f>
        <v/>
      </c>
      <c r="F3256" s="3" t="str">
        <f>IF(Table1[[#This Row],[Tesouro Selic: Cenário 1]]="","",(E3256+1)^(1/252))</f>
        <v/>
      </c>
      <c r="G3256" s="2" t="str">
        <f>IF(Table1[[#This Row],[Column4]]="","",(1+G3255)*(F3256)-1)</f>
        <v/>
      </c>
      <c r="H3256" s="1" t="str">
        <f>IF(Table1[[#This Row],[Column1]]="","",VLOOKUP(A3256,COPOMs!B:H,7)+prêmio_de_risco)</f>
        <v/>
      </c>
      <c r="I3256" s="3" t="str">
        <f>IF(Table1[[#This Row],[Tesouro Selic: Cenário 2]]="","",(H3256+1)^(1/252))</f>
        <v/>
      </c>
      <c r="J3256" s="2" t="str">
        <f>IF(Table1[[#This Row],[Column6]]="","",(1+J3255)*(I3256)-1)</f>
        <v/>
      </c>
      <c r="K3256" s="1" t="str">
        <f>IF(Table1[[#This Row],[Column1]]="","",VLOOKUP(A3256,COPOMs!B:K,10)+prêmio_de_risco)</f>
        <v/>
      </c>
      <c r="L3256" s="3" t="str">
        <f>IF(Table1[[#This Row],[Tesouro Selic: Cenário 3]]="","",(K3256+1)^(1/252))</f>
        <v/>
      </c>
      <c r="M3256" s="2" t="str">
        <f>IF(Table1[[#This Row],[Column8]]="","",(1+M3255)*(L3256)-1)</f>
        <v/>
      </c>
    </row>
    <row r="3257" spans="1:13" x14ac:dyDescent="0.25">
      <c r="A3257" s="15" t="str">
        <f t="shared" si="100"/>
        <v/>
      </c>
      <c r="B3257" s="25" t="str">
        <f t="shared" si="101"/>
        <v/>
      </c>
      <c r="C3257" s="3" t="str">
        <f>IF(Table1[[#This Row],[Tesouro Prefixado]]="","",(B3257+1)^(1/252))</f>
        <v/>
      </c>
      <c r="D3257" s="2" t="str">
        <f>IF(Table1[[#This Row],[Column2]]="","",(1+D3256)*(C3257)-1)</f>
        <v/>
      </c>
      <c r="E3257" s="1" t="str">
        <f>IF(Table1[[#This Row],[Column1]]="","",VLOOKUP(A3257,COPOMs!B:E,4)+prêmio_de_risco)</f>
        <v/>
      </c>
      <c r="F3257" s="3" t="str">
        <f>IF(Table1[[#This Row],[Tesouro Selic: Cenário 1]]="","",(E3257+1)^(1/252))</f>
        <v/>
      </c>
      <c r="G3257" s="2" t="str">
        <f>IF(Table1[[#This Row],[Column4]]="","",(1+G3256)*(F3257)-1)</f>
        <v/>
      </c>
      <c r="H3257" s="1" t="str">
        <f>IF(Table1[[#This Row],[Column1]]="","",VLOOKUP(A3257,COPOMs!B:H,7)+prêmio_de_risco)</f>
        <v/>
      </c>
      <c r="I3257" s="3" t="str">
        <f>IF(Table1[[#This Row],[Tesouro Selic: Cenário 2]]="","",(H3257+1)^(1/252))</f>
        <v/>
      </c>
      <c r="J3257" s="2" t="str">
        <f>IF(Table1[[#This Row],[Column6]]="","",(1+J3256)*(I3257)-1)</f>
        <v/>
      </c>
      <c r="K3257" s="1" t="str">
        <f>IF(Table1[[#This Row],[Column1]]="","",VLOOKUP(A3257,COPOMs!B:K,10)+prêmio_de_risco)</f>
        <v/>
      </c>
      <c r="L3257" s="3" t="str">
        <f>IF(Table1[[#This Row],[Tesouro Selic: Cenário 3]]="","",(K3257+1)^(1/252))</f>
        <v/>
      </c>
      <c r="M3257" s="2" t="str">
        <f>IF(Table1[[#This Row],[Column8]]="","",(1+M3256)*(L3257)-1)</f>
        <v/>
      </c>
    </row>
    <row r="3258" spans="1:13" x14ac:dyDescent="0.25">
      <c r="A3258" s="15" t="str">
        <f t="shared" si="100"/>
        <v/>
      </c>
      <c r="B3258" s="25" t="str">
        <f t="shared" si="101"/>
        <v/>
      </c>
      <c r="C3258" s="3" t="str">
        <f>IF(Table1[[#This Row],[Tesouro Prefixado]]="","",(B3258+1)^(1/252))</f>
        <v/>
      </c>
      <c r="D3258" s="2" t="str">
        <f>IF(Table1[[#This Row],[Column2]]="","",(1+D3257)*(C3258)-1)</f>
        <v/>
      </c>
      <c r="E3258" s="1" t="str">
        <f>IF(Table1[[#This Row],[Column1]]="","",VLOOKUP(A3258,COPOMs!B:E,4)+prêmio_de_risco)</f>
        <v/>
      </c>
      <c r="F3258" s="3" t="str">
        <f>IF(Table1[[#This Row],[Tesouro Selic: Cenário 1]]="","",(E3258+1)^(1/252))</f>
        <v/>
      </c>
      <c r="G3258" s="2" t="str">
        <f>IF(Table1[[#This Row],[Column4]]="","",(1+G3257)*(F3258)-1)</f>
        <v/>
      </c>
      <c r="H3258" s="1" t="str">
        <f>IF(Table1[[#This Row],[Column1]]="","",VLOOKUP(A3258,COPOMs!B:H,7)+prêmio_de_risco)</f>
        <v/>
      </c>
      <c r="I3258" s="3" t="str">
        <f>IF(Table1[[#This Row],[Tesouro Selic: Cenário 2]]="","",(H3258+1)^(1/252))</f>
        <v/>
      </c>
      <c r="J3258" s="2" t="str">
        <f>IF(Table1[[#This Row],[Column6]]="","",(1+J3257)*(I3258)-1)</f>
        <v/>
      </c>
      <c r="K3258" s="1" t="str">
        <f>IF(Table1[[#This Row],[Column1]]="","",VLOOKUP(A3258,COPOMs!B:K,10)+prêmio_de_risco)</f>
        <v/>
      </c>
      <c r="L3258" s="3" t="str">
        <f>IF(Table1[[#This Row],[Tesouro Selic: Cenário 3]]="","",(K3258+1)^(1/252))</f>
        <v/>
      </c>
      <c r="M3258" s="2" t="str">
        <f>IF(Table1[[#This Row],[Column8]]="","",(1+M3257)*(L3258)-1)</f>
        <v/>
      </c>
    </row>
    <row r="3259" spans="1:13" x14ac:dyDescent="0.25">
      <c r="A3259" s="15" t="str">
        <f t="shared" si="100"/>
        <v/>
      </c>
      <c r="B3259" s="25" t="str">
        <f t="shared" si="101"/>
        <v/>
      </c>
      <c r="C3259" s="3" t="str">
        <f>IF(Table1[[#This Row],[Tesouro Prefixado]]="","",(B3259+1)^(1/252))</f>
        <v/>
      </c>
      <c r="D3259" s="2" t="str">
        <f>IF(Table1[[#This Row],[Column2]]="","",(1+D3258)*(C3259)-1)</f>
        <v/>
      </c>
      <c r="E3259" s="1" t="str">
        <f>IF(Table1[[#This Row],[Column1]]="","",VLOOKUP(A3259,COPOMs!B:E,4)+prêmio_de_risco)</f>
        <v/>
      </c>
      <c r="F3259" s="3" t="str">
        <f>IF(Table1[[#This Row],[Tesouro Selic: Cenário 1]]="","",(E3259+1)^(1/252))</f>
        <v/>
      </c>
      <c r="G3259" s="2" t="str">
        <f>IF(Table1[[#This Row],[Column4]]="","",(1+G3258)*(F3259)-1)</f>
        <v/>
      </c>
      <c r="H3259" s="1" t="str">
        <f>IF(Table1[[#This Row],[Column1]]="","",VLOOKUP(A3259,COPOMs!B:H,7)+prêmio_de_risco)</f>
        <v/>
      </c>
      <c r="I3259" s="3" t="str">
        <f>IF(Table1[[#This Row],[Tesouro Selic: Cenário 2]]="","",(H3259+1)^(1/252))</f>
        <v/>
      </c>
      <c r="J3259" s="2" t="str">
        <f>IF(Table1[[#This Row],[Column6]]="","",(1+J3258)*(I3259)-1)</f>
        <v/>
      </c>
      <c r="K3259" s="1" t="str">
        <f>IF(Table1[[#This Row],[Column1]]="","",VLOOKUP(A3259,COPOMs!B:K,10)+prêmio_de_risco)</f>
        <v/>
      </c>
      <c r="L3259" s="3" t="str">
        <f>IF(Table1[[#This Row],[Tesouro Selic: Cenário 3]]="","",(K3259+1)^(1/252))</f>
        <v/>
      </c>
      <c r="M3259" s="2" t="str">
        <f>IF(Table1[[#This Row],[Column8]]="","",(1+M3258)*(L3259)-1)</f>
        <v/>
      </c>
    </row>
    <row r="3260" spans="1:13" x14ac:dyDescent="0.25">
      <c r="A3260" s="15" t="str">
        <f t="shared" si="100"/>
        <v/>
      </c>
      <c r="B3260" s="25" t="str">
        <f t="shared" si="101"/>
        <v/>
      </c>
      <c r="C3260" s="3" t="str">
        <f>IF(Table1[[#This Row],[Tesouro Prefixado]]="","",(B3260+1)^(1/252))</f>
        <v/>
      </c>
      <c r="D3260" s="2" t="str">
        <f>IF(Table1[[#This Row],[Column2]]="","",(1+D3259)*(C3260)-1)</f>
        <v/>
      </c>
      <c r="E3260" s="1" t="str">
        <f>IF(Table1[[#This Row],[Column1]]="","",VLOOKUP(A3260,COPOMs!B:E,4)+prêmio_de_risco)</f>
        <v/>
      </c>
      <c r="F3260" s="3" t="str">
        <f>IF(Table1[[#This Row],[Tesouro Selic: Cenário 1]]="","",(E3260+1)^(1/252))</f>
        <v/>
      </c>
      <c r="G3260" s="2" t="str">
        <f>IF(Table1[[#This Row],[Column4]]="","",(1+G3259)*(F3260)-1)</f>
        <v/>
      </c>
      <c r="H3260" s="1" t="str">
        <f>IF(Table1[[#This Row],[Column1]]="","",VLOOKUP(A3260,COPOMs!B:H,7)+prêmio_de_risco)</f>
        <v/>
      </c>
      <c r="I3260" s="3" t="str">
        <f>IF(Table1[[#This Row],[Tesouro Selic: Cenário 2]]="","",(H3260+1)^(1/252))</f>
        <v/>
      </c>
      <c r="J3260" s="2" t="str">
        <f>IF(Table1[[#This Row],[Column6]]="","",(1+J3259)*(I3260)-1)</f>
        <v/>
      </c>
      <c r="K3260" s="1" t="str">
        <f>IF(Table1[[#This Row],[Column1]]="","",VLOOKUP(A3260,COPOMs!B:K,10)+prêmio_de_risco)</f>
        <v/>
      </c>
      <c r="L3260" s="3" t="str">
        <f>IF(Table1[[#This Row],[Tesouro Selic: Cenário 3]]="","",(K3260+1)^(1/252))</f>
        <v/>
      </c>
      <c r="M3260" s="2" t="str">
        <f>IF(Table1[[#This Row],[Column8]]="","",(1+M3259)*(L3260)-1)</f>
        <v/>
      </c>
    </row>
    <row r="3261" spans="1:13" x14ac:dyDescent="0.25">
      <c r="A3261" s="15" t="str">
        <f t="shared" si="100"/>
        <v/>
      </c>
      <c r="B3261" s="25" t="str">
        <f t="shared" si="101"/>
        <v/>
      </c>
      <c r="C3261" s="3" t="str">
        <f>IF(Table1[[#This Row],[Tesouro Prefixado]]="","",(B3261+1)^(1/252))</f>
        <v/>
      </c>
      <c r="D3261" s="2" t="str">
        <f>IF(Table1[[#This Row],[Column2]]="","",(1+D3260)*(C3261)-1)</f>
        <v/>
      </c>
      <c r="E3261" s="1" t="str">
        <f>IF(Table1[[#This Row],[Column1]]="","",VLOOKUP(A3261,COPOMs!B:E,4)+prêmio_de_risco)</f>
        <v/>
      </c>
      <c r="F3261" s="3" t="str">
        <f>IF(Table1[[#This Row],[Tesouro Selic: Cenário 1]]="","",(E3261+1)^(1/252))</f>
        <v/>
      </c>
      <c r="G3261" s="2" t="str">
        <f>IF(Table1[[#This Row],[Column4]]="","",(1+G3260)*(F3261)-1)</f>
        <v/>
      </c>
      <c r="H3261" s="1" t="str">
        <f>IF(Table1[[#This Row],[Column1]]="","",VLOOKUP(A3261,COPOMs!B:H,7)+prêmio_de_risco)</f>
        <v/>
      </c>
      <c r="I3261" s="3" t="str">
        <f>IF(Table1[[#This Row],[Tesouro Selic: Cenário 2]]="","",(H3261+1)^(1/252))</f>
        <v/>
      </c>
      <c r="J3261" s="2" t="str">
        <f>IF(Table1[[#This Row],[Column6]]="","",(1+J3260)*(I3261)-1)</f>
        <v/>
      </c>
      <c r="K3261" s="1" t="str">
        <f>IF(Table1[[#This Row],[Column1]]="","",VLOOKUP(A3261,COPOMs!B:K,10)+prêmio_de_risco)</f>
        <v/>
      </c>
      <c r="L3261" s="3" t="str">
        <f>IF(Table1[[#This Row],[Tesouro Selic: Cenário 3]]="","",(K3261+1)^(1/252))</f>
        <v/>
      </c>
      <c r="M3261" s="2" t="str">
        <f>IF(Table1[[#This Row],[Column8]]="","",(1+M3260)*(L3261)-1)</f>
        <v/>
      </c>
    </row>
    <row r="3262" spans="1:13" x14ac:dyDescent="0.25">
      <c r="A3262" s="15" t="str">
        <f t="shared" si="100"/>
        <v/>
      </c>
      <c r="B3262" s="25" t="str">
        <f t="shared" si="101"/>
        <v/>
      </c>
      <c r="C3262" s="3" t="str">
        <f>IF(Table1[[#This Row],[Tesouro Prefixado]]="","",(B3262+1)^(1/252))</f>
        <v/>
      </c>
      <c r="D3262" s="2" t="str">
        <f>IF(Table1[[#This Row],[Column2]]="","",(1+D3261)*(C3262)-1)</f>
        <v/>
      </c>
      <c r="E3262" s="1" t="str">
        <f>IF(Table1[[#This Row],[Column1]]="","",VLOOKUP(A3262,COPOMs!B:E,4)+prêmio_de_risco)</f>
        <v/>
      </c>
      <c r="F3262" s="3" t="str">
        <f>IF(Table1[[#This Row],[Tesouro Selic: Cenário 1]]="","",(E3262+1)^(1/252))</f>
        <v/>
      </c>
      <c r="G3262" s="2" t="str">
        <f>IF(Table1[[#This Row],[Column4]]="","",(1+G3261)*(F3262)-1)</f>
        <v/>
      </c>
      <c r="H3262" s="1" t="str">
        <f>IF(Table1[[#This Row],[Column1]]="","",VLOOKUP(A3262,COPOMs!B:H,7)+prêmio_de_risco)</f>
        <v/>
      </c>
      <c r="I3262" s="3" t="str">
        <f>IF(Table1[[#This Row],[Tesouro Selic: Cenário 2]]="","",(H3262+1)^(1/252))</f>
        <v/>
      </c>
      <c r="J3262" s="2" t="str">
        <f>IF(Table1[[#This Row],[Column6]]="","",(1+J3261)*(I3262)-1)</f>
        <v/>
      </c>
      <c r="K3262" s="1" t="str">
        <f>IF(Table1[[#This Row],[Column1]]="","",VLOOKUP(A3262,COPOMs!B:K,10)+prêmio_de_risco)</f>
        <v/>
      </c>
      <c r="L3262" s="3" t="str">
        <f>IF(Table1[[#This Row],[Tesouro Selic: Cenário 3]]="","",(K3262+1)^(1/252))</f>
        <v/>
      </c>
      <c r="M3262" s="2" t="str">
        <f>IF(Table1[[#This Row],[Column8]]="","",(1+M3261)*(L3262)-1)</f>
        <v/>
      </c>
    </row>
    <row r="3263" spans="1:13" x14ac:dyDescent="0.25">
      <c r="A3263" s="15" t="str">
        <f t="shared" si="100"/>
        <v/>
      </c>
      <c r="B3263" s="25" t="str">
        <f t="shared" si="101"/>
        <v/>
      </c>
      <c r="C3263" s="3" t="str">
        <f>IF(Table1[[#This Row],[Tesouro Prefixado]]="","",(B3263+1)^(1/252))</f>
        <v/>
      </c>
      <c r="D3263" s="2" t="str">
        <f>IF(Table1[[#This Row],[Column2]]="","",(1+D3262)*(C3263)-1)</f>
        <v/>
      </c>
      <c r="E3263" s="1" t="str">
        <f>IF(Table1[[#This Row],[Column1]]="","",VLOOKUP(A3263,COPOMs!B:E,4)+prêmio_de_risco)</f>
        <v/>
      </c>
      <c r="F3263" s="3" t="str">
        <f>IF(Table1[[#This Row],[Tesouro Selic: Cenário 1]]="","",(E3263+1)^(1/252))</f>
        <v/>
      </c>
      <c r="G3263" s="2" t="str">
        <f>IF(Table1[[#This Row],[Column4]]="","",(1+G3262)*(F3263)-1)</f>
        <v/>
      </c>
      <c r="H3263" s="1" t="str">
        <f>IF(Table1[[#This Row],[Column1]]="","",VLOOKUP(A3263,COPOMs!B:H,7)+prêmio_de_risco)</f>
        <v/>
      </c>
      <c r="I3263" s="3" t="str">
        <f>IF(Table1[[#This Row],[Tesouro Selic: Cenário 2]]="","",(H3263+1)^(1/252))</f>
        <v/>
      </c>
      <c r="J3263" s="2" t="str">
        <f>IF(Table1[[#This Row],[Column6]]="","",(1+J3262)*(I3263)-1)</f>
        <v/>
      </c>
      <c r="K3263" s="1" t="str">
        <f>IF(Table1[[#This Row],[Column1]]="","",VLOOKUP(A3263,COPOMs!B:K,10)+prêmio_de_risco)</f>
        <v/>
      </c>
      <c r="L3263" s="3" t="str">
        <f>IF(Table1[[#This Row],[Tesouro Selic: Cenário 3]]="","",(K3263+1)^(1/252))</f>
        <v/>
      </c>
      <c r="M3263" s="2" t="str">
        <f>IF(Table1[[#This Row],[Column8]]="","",(1+M3262)*(L3263)-1)</f>
        <v/>
      </c>
    </row>
    <row r="3264" spans="1:13" x14ac:dyDescent="0.25">
      <c r="A3264" s="15" t="str">
        <f t="shared" si="100"/>
        <v/>
      </c>
      <c r="B3264" s="25" t="str">
        <f t="shared" si="101"/>
        <v/>
      </c>
      <c r="C3264" s="3" t="str">
        <f>IF(Table1[[#This Row],[Tesouro Prefixado]]="","",(B3264+1)^(1/252))</f>
        <v/>
      </c>
      <c r="D3264" s="2" t="str">
        <f>IF(Table1[[#This Row],[Column2]]="","",(1+D3263)*(C3264)-1)</f>
        <v/>
      </c>
      <c r="E3264" s="1" t="str">
        <f>IF(Table1[[#This Row],[Column1]]="","",VLOOKUP(A3264,COPOMs!B:E,4)+prêmio_de_risco)</f>
        <v/>
      </c>
      <c r="F3264" s="3" t="str">
        <f>IF(Table1[[#This Row],[Tesouro Selic: Cenário 1]]="","",(E3264+1)^(1/252))</f>
        <v/>
      </c>
      <c r="G3264" s="2" t="str">
        <f>IF(Table1[[#This Row],[Column4]]="","",(1+G3263)*(F3264)-1)</f>
        <v/>
      </c>
      <c r="H3264" s="1" t="str">
        <f>IF(Table1[[#This Row],[Column1]]="","",VLOOKUP(A3264,COPOMs!B:H,7)+prêmio_de_risco)</f>
        <v/>
      </c>
      <c r="I3264" s="3" t="str">
        <f>IF(Table1[[#This Row],[Tesouro Selic: Cenário 2]]="","",(H3264+1)^(1/252))</f>
        <v/>
      </c>
      <c r="J3264" s="2" t="str">
        <f>IF(Table1[[#This Row],[Column6]]="","",(1+J3263)*(I3264)-1)</f>
        <v/>
      </c>
      <c r="K3264" s="1" t="str">
        <f>IF(Table1[[#This Row],[Column1]]="","",VLOOKUP(A3264,COPOMs!B:K,10)+prêmio_de_risco)</f>
        <v/>
      </c>
      <c r="L3264" s="3" t="str">
        <f>IF(Table1[[#This Row],[Tesouro Selic: Cenário 3]]="","",(K3264+1)^(1/252))</f>
        <v/>
      </c>
      <c r="M3264" s="2" t="str">
        <f>IF(Table1[[#This Row],[Column8]]="","",(1+M3263)*(L3264)-1)</f>
        <v/>
      </c>
    </row>
    <row r="3265" spans="1:13" x14ac:dyDescent="0.25">
      <c r="A3265" s="15" t="str">
        <f t="shared" si="100"/>
        <v/>
      </c>
      <c r="B3265" s="25" t="str">
        <f t="shared" si="101"/>
        <v/>
      </c>
      <c r="C3265" s="3" t="str">
        <f>IF(Table1[[#This Row],[Tesouro Prefixado]]="","",(B3265+1)^(1/252))</f>
        <v/>
      </c>
      <c r="D3265" s="2" t="str">
        <f>IF(Table1[[#This Row],[Column2]]="","",(1+D3264)*(C3265)-1)</f>
        <v/>
      </c>
      <c r="E3265" s="1" t="str">
        <f>IF(Table1[[#This Row],[Column1]]="","",VLOOKUP(A3265,COPOMs!B:E,4)+prêmio_de_risco)</f>
        <v/>
      </c>
      <c r="F3265" s="3" t="str">
        <f>IF(Table1[[#This Row],[Tesouro Selic: Cenário 1]]="","",(E3265+1)^(1/252))</f>
        <v/>
      </c>
      <c r="G3265" s="2" t="str">
        <f>IF(Table1[[#This Row],[Column4]]="","",(1+G3264)*(F3265)-1)</f>
        <v/>
      </c>
      <c r="H3265" s="1" t="str">
        <f>IF(Table1[[#This Row],[Column1]]="","",VLOOKUP(A3265,COPOMs!B:H,7)+prêmio_de_risco)</f>
        <v/>
      </c>
      <c r="I3265" s="3" t="str">
        <f>IF(Table1[[#This Row],[Tesouro Selic: Cenário 2]]="","",(H3265+1)^(1/252))</f>
        <v/>
      </c>
      <c r="J3265" s="2" t="str">
        <f>IF(Table1[[#This Row],[Column6]]="","",(1+J3264)*(I3265)-1)</f>
        <v/>
      </c>
      <c r="K3265" s="1" t="str">
        <f>IF(Table1[[#This Row],[Column1]]="","",VLOOKUP(A3265,COPOMs!B:K,10)+prêmio_de_risco)</f>
        <v/>
      </c>
      <c r="L3265" s="3" t="str">
        <f>IF(Table1[[#This Row],[Tesouro Selic: Cenário 3]]="","",(K3265+1)^(1/252))</f>
        <v/>
      </c>
      <c r="M3265" s="2" t="str">
        <f>IF(Table1[[#This Row],[Column8]]="","",(1+M3264)*(L3265)-1)</f>
        <v/>
      </c>
    </row>
    <row r="3266" spans="1:13" x14ac:dyDescent="0.25">
      <c r="A3266" s="15" t="str">
        <f t="shared" si="100"/>
        <v/>
      </c>
      <c r="B3266" s="25" t="str">
        <f t="shared" si="101"/>
        <v/>
      </c>
      <c r="C3266" s="3" t="str">
        <f>IF(Table1[[#This Row],[Tesouro Prefixado]]="","",(B3266+1)^(1/252))</f>
        <v/>
      </c>
      <c r="D3266" s="2" t="str">
        <f>IF(Table1[[#This Row],[Column2]]="","",(1+D3265)*(C3266)-1)</f>
        <v/>
      </c>
      <c r="E3266" s="1" t="str">
        <f>IF(Table1[[#This Row],[Column1]]="","",VLOOKUP(A3266,COPOMs!B:E,4)+prêmio_de_risco)</f>
        <v/>
      </c>
      <c r="F3266" s="3" t="str">
        <f>IF(Table1[[#This Row],[Tesouro Selic: Cenário 1]]="","",(E3266+1)^(1/252))</f>
        <v/>
      </c>
      <c r="G3266" s="2" t="str">
        <f>IF(Table1[[#This Row],[Column4]]="","",(1+G3265)*(F3266)-1)</f>
        <v/>
      </c>
      <c r="H3266" s="1" t="str">
        <f>IF(Table1[[#This Row],[Column1]]="","",VLOOKUP(A3266,COPOMs!B:H,7)+prêmio_de_risco)</f>
        <v/>
      </c>
      <c r="I3266" s="3" t="str">
        <f>IF(Table1[[#This Row],[Tesouro Selic: Cenário 2]]="","",(H3266+1)^(1/252))</f>
        <v/>
      </c>
      <c r="J3266" s="2" t="str">
        <f>IF(Table1[[#This Row],[Column6]]="","",(1+J3265)*(I3266)-1)</f>
        <v/>
      </c>
      <c r="K3266" s="1" t="str">
        <f>IF(Table1[[#This Row],[Column1]]="","",VLOOKUP(A3266,COPOMs!B:K,10)+prêmio_de_risco)</f>
        <v/>
      </c>
      <c r="L3266" s="3" t="str">
        <f>IF(Table1[[#This Row],[Tesouro Selic: Cenário 3]]="","",(K3266+1)^(1/252))</f>
        <v/>
      </c>
      <c r="M3266" s="2" t="str">
        <f>IF(Table1[[#This Row],[Column8]]="","",(1+M3265)*(L3266)-1)</f>
        <v/>
      </c>
    </row>
    <row r="3267" spans="1:13" x14ac:dyDescent="0.25">
      <c r="A3267" s="15" t="str">
        <f t="shared" ref="A3267:A3330" si="102">IFERROR(IF(WORKDAY(A3266,1,feriados)&lt;=vencimento,WORKDAY(A3266,1,feriados),""),"")</f>
        <v/>
      </c>
      <c r="B3267" s="25" t="str">
        <f t="shared" ref="B3267:B3330" si="103">IF(A3267="","",taxa_pré)</f>
        <v/>
      </c>
      <c r="C3267" s="3" t="str">
        <f>IF(Table1[[#This Row],[Tesouro Prefixado]]="","",(B3267+1)^(1/252))</f>
        <v/>
      </c>
      <c r="D3267" s="2" t="str">
        <f>IF(Table1[[#This Row],[Column2]]="","",(1+D3266)*(C3267)-1)</f>
        <v/>
      </c>
      <c r="E3267" s="1" t="str">
        <f>IF(Table1[[#This Row],[Column1]]="","",VLOOKUP(A3267,COPOMs!B:E,4)+prêmio_de_risco)</f>
        <v/>
      </c>
      <c r="F3267" s="3" t="str">
        <f>IF(Table1[[#This Row],[Tesouro Selic: Cenário 1]]="","",(E3267+1)^(1/252))</f>
        <v/>
      </c>
      <c r="G3267" s="2" t="str">
        <f>IF(Table1[[#This Row],[Column4]]="","",(1+G3266)*(F3267)-1)</f>
        <v/>
      </c>
      <c r="H3267" s="1" t="str">
        <f>IF(Table1[[#This Row],[Column1]]="","",VLOOKUP(A3267,COPOMs!B:H,7)+prêmio_de_risco)</f>
        <v/>
      </c>
      <c r="I3267" s="3" t="str">
        <f>IF(Table1[[#This Row],[Tesouro Selic: Cenário 2]]="","",(H3267+1)^(1/252))</f>
        <v/>
      </c>
      <c r="J3267" s="2" t="str">
        <f>IF(Table1[[#This Row],[Column6]]="","",(1+J3266)*(I3267)-1)</f>
        <v/>
      </c>
      <c r="K3267" s="1" t="str">
        <f>IF(Table1[[#This Row],[Column1]]="","",VLOOKUP(A3267,COPOMs!B:K,10)+prêmio_de_risco)</f>
        <v/>
      </c>
      <c r="L3267" s="3" t="str">
        <f>IF(Table1[[#This Row],[Tesouro Selic: Cenário 3]]="","",(K3267+1)^(1/252))</f>
        <v/>
      </c>
      <c r="M3267" s="2" t="str">
        <f>IF(Table1[[#This Row],[Column8]]="","",(1+M3266)*(L3267)-1)</f>
        <v/>
      </c>
    </row>
    <row r="3268" spans="1:13" x14ac:dyDescent="0.25">
      <c r="A3268" s="15" t="str">
        <f t="shared" si="102"/>
        <v/>
      </c>
      <c r="B3268" s="25" t="str">
        <f t="shared" si="103"/>
        <v/>
      </c>
      <c r="C3268" s="3" t="str">
        <f>IF(Table1[[#This Row],[Tesouro Prefixado]]="","",(B3268+1)^(1/252))</f>
        <v/>
      </c>
      <c r="D3268" s="2" t="str">
        <f>IF(Table1[[#This Row],[Column2]]="","",(1+D3267)*(C3268)-1)</f>
        <v/>
      </c>
      <c r="E3268" s="1" t="str">
        <f>IF(Table1[[#This Row],[Column1]]="","",VLOOKUP(A3268,COPOMs!B:E,4)+prêmio_de_risco)</f>
        <v/>
      </c>
      <c r="F3268" s="3" t="str">
        <f>IF(Table1[[#This Row],[Tesouro Selic: Cenário 1]]="","",(E3268+1)^(1/252))</f>
        <v/>
      </c>
      <c r="G3268" s="2" t="str">
        <f>IF(Table1[[#This Row],[Column4]]="","",(1+G3267)*(F3268)-1)</f>
        <v/>
      </c>
      <c r="H3268" s="1" t="str">
        <f>IF(Table1[[#This Row],[Column1]]="","",VLOOKUP(A3268,COPOMs!B:H,7)+prêmio_de_risco)</f>
        <v/>
      </c>
      <c r="I3268" s="3" t="str">
        <f>IF(Table1[[#This Row],[Tesouro Selic: Cenário 2]]="","",(H3268+1)^(1/252))</f>
        <v/>
      </c>
      <c r="J3268" s="2" t="str">
        <f>IF(Table1[[#This Row],[Column6]]="","",(1+J3267)*(I3268)-1)</f>
        <v/>
      </c>
      <c r="K3268" s="1" t="str">
        <f>IF(Table1[[#This Row],[Column1]]="","",VLOOKUP(A3268,COPOMs!B:K,10)+prêmio_de_risco)</f>
        <v/>
      </c>
      <c r="L3268" s="3" t="str">
        <f>IF(Table1[[#This Row],[Tesouro Selic: Cenário 3]]="","",(K3268+1)^(1/252))</f>
        <v/>
      </c>
      <c r="M3268" s="2" t="str">
        <f>IF(Table1[[#This Row],[Column8]]="","",(1+M3267)*(L3268)-1)</f>
        <v/>
      </c>
    </row>
    <row r="3269" spans="1:13" x14ac:dyDescent="0.25">
      <c r="A3269" s="15" t="str">
        <f t="shared" si="102"/>
        <v/>
      </c>
      <c r="B3269" s="25" t="str">
        <f t="shared" si="103"/>
        <v/>
      </c>
      <c r="C3269" s="3" t="str">
        <f>IF(Table1[[#This Row],[Tesouro Prefixado]]="","",(B3269+1)^(1/252))</f>
        <v/>
      </c>
      <c r="D3269" s="2" t="str">
        <f>IF(Table1[[#This Row],[Column2]]="","",(1+D3268)*(C3269)-1)</f>
        <v/>
      </c>
      <c r="E3269" s="1" t="str">
        <f>IF(Table1[[#This Row],[Column1]]="","",VLOOKUP(A3269,COPOMs!B:E,4)+prêmio_de_risco)</f>
        <v/>
      </c>
      <c r="F3269" s="3" t="str">
        <f>IF(Table1[[#This Row],[Tesouro Selic: Cenário 1]]="","",(E3269+1)^(1/252))</f>
        <v/>
      </c>
      <c r="G3269" s="2" t="str">
        <f>IF(Table1[[#This Row],[Column4]]="","",(1+G3268)*(F3269)-1)</f>
        <v/>
      </c>
      <c r="H3269" s="1" t="str">
        <f>IF(Table1[[#This Row],[Column1]]="","",VLOOKUP(A3269,COPOMs!B:H,7)+prêmio_de_risco)</f>
        <v/>
      </c>
      <c r="I3269" s="3" t="str">
        <f>IF(Table1[[#This Row],[Tesouro Selic: Cenário 2]]="","",(H3269+1)^(1/252))</f>
        <v/>
      </c>
      <c r="J3269" s="2" t="str">
        <f>IF(Table1[[#This Row],[Column6]]="","",(1+J3268)*(I3269)-1)</f>
        <v/>
      </c>
      <c r="K3269" s="1" t="str">
        <f>IF(Table1[[#This Row],[Column1]]="","",VLOOKUP(A3269,COPOMs!B:K,10)+prêmio_de_risco)</f>
        <v/>
      </c>
      <c r="L3269" s="3" t="str">
        <f>IF(Table1[[#This Row],[Tesouro Selic: Cenário 3]]="","",(K3269+1)^(1/252))</f>
        <v/>
      </c>
      <c r="M3269" s="2" t="str">
        <f>IF(Table1[[#This Row],[Column8]]="","",(1+M3268)*(L3269)-1)</f>
        <v/>
      </c>
    </row>
    <row r="3270" spans="1:13" x14ac:dyDescent="0.25">
      <c r="A3270" s="15" t="str">
        <f t="shared" si="102"/>
        <v/>
      </c>
      <c r="B3270" s="25" t="str">
        <f t="shared" si="103"/>
        <v/>
      </c>
      <c r="C3270" s="3" t="str">
        <f>IF(Table1[[#This Row],[Tesouro Prefixado]]="","",(B3270+1)^(1/252))</f>
        <v/>
      </c>
      <c r="D3270" s="2" t="str">
        <f>IF(Table1[[#This Row],[Column2]]="","",(1+D3269)*(C3270)-1)</f>
        <v/>
      </c>
      <c r="E3270" s="1" t="str">
        <f>IF(Table1[[#This Row],[Column1]]="","",VLOOKUP(A3270,COPOMs!B:E,4)+prêmio_de_risco)</f>
        <v/>
      </c>
      <c r="F3270" s="3" t="str">
        <f>IF(Table1[[#This Row],[Tesouro Selic: Cenário 1]]="","",(E3270+1)^(1/252))</f>
        <v/>
      </c>
      <c r="G3270" s="2" t="str">
        <f>IF(Table1[[#This Row],[Column4]]="","",(1+G3269)*(F3270)-1)</f>
        <v/>
      </c>
      <c r="H3270" s="1" t="str">
        <f>IF(Table1[[#This Row],[Column1]]="","",VLOOKUP(A3270,COPOMs!B:H,7)+prêmio_de_risco)</f>
        <v/>
      </c>
      <c r="I3270" s="3" t="str">
        <f>IF(Table1[[#This Row],[Tesouro Selic: Cenário 2]]="","",(H3270+1)^(1/252))</f>
        <v/>
      </c>
      <c r="J3270" s="2" t="str">
        <f>IF(Table1[[#This Row],[Column6]]="","",(1+J3269)*(I3270)-1)</f>
        <v/>
      </c>
      <c r="K3270" s="1" t="str">
        <f>IF(Table1[[#This Row],[Column1]]="","",VLOOKUP(A3270,COPOMs!B:K,10)+prêmio_de_risco)</f>
        <v/>
      </c>
      <c r="L3270" s="3" t="str">
        <f>IF(Table1[[#This Row],[Tesouro Selic: Cenário 3]]="","",(K3270+1)^(1/252))</f>
        <v/>
      </c>
      <c r="M3270" s="2" t="str">
        <f>IF(Table1[[#This Row],[Column8]]="","",(1+M3269)*(L3270)-1)</f>
        <v/>
      </c>
    </row>
    <row r="3271" spans="1:13" x14ac:dyDescent="0.25">
      <c r="A3271" s="15" t="str">
        <f t="shared" si="102"/>
        <v/>
      </c>
      <c r="B3271" s="25" t="str">
        <f t="shared" si="103"/>
        <v/>
      </c>
      <c r="C3271" s="3" t="str">
        <f>IF(Table1[[#This Row],[Tesouro Prefixado]]="","",(B3271+1)^(1/252))</f>
        <v/>
      </c>
      <c r="D3271" s="2" t="str">
        <f>IF(Table1[[#This Row],[Column2]]="","",(1+D3270)*(C3271)-1)</f>
        <v/>
      </c>
      <c r="E3271" s="1" t="str">
        <f>IF(Table1[[#This Row],[Column1]]="","",VLOOKUP(A3271,COPOMs!B:E,4)+prêmio_de_risco)</f>
        <v/>
      </c>
      <c r="F3271" s="3" t="str">
        <f>IF(Table1[[#This Row],[Tesouro Selic: Cenário 1]]="","",(E3271+1)^(1/252))</f>
        <v/>
      </c>
      <c r="G3271" s="2" t="str">
        <f>IF(Table1[[#This Row],[Column4]]="","",(1+G3270)*(F3271)-1)</f>
        <v/>
      </c>
      <c r="H3271" s="1" t="str">
        <f>IF(Table1[[#This Row],[Column1]]="","",VLOOKUP(A3271,COPOMs!B:H,7)+prêmio_de_risco)</f>
        <v/>
      </c>
      <c r="I3271" s="3" t="str">
        <f>IF(Table1[[#This Row],[Tesouro Selic: Cenário 2]]="","",(H3271+1)^(1/252))</f>
        <v/>
      </c>
      <c r="J3271" s="2" t="str">
        <f>IF(Table1[[#This Row],[Column6]]="","",(1+J3270)*(I3271)-1)</f>
        <v/>
      </c>
      <c r="K3271" s="1" t="str">
        <f>IF(Table1[[#This Row],[Column1]]="","",VLOOKUP(A3271,COPOMs!B:K,10)+prêmio_de_risco)</f>
        <v/>
      </c>
      <c r="L3271" s="3" t="str">
        <f>IF(Table1[[#This Row],[Tesouro Selic: Cenário 3]]="","",(K3271+1)^(1/252))</f>
        <v/>
      </c>
      <c r="M3271" s="2" t="str">
        <f>IF(Table1[[#This Row],[Column8]]="","",(1+M3270)*(L3271)-1)</f>
        <v/>
      </c>
    </row>
    <row r="3272" spans="1:13" x14ac:dyDescent="0.25">
      <c r="A3272" s="15" t="str">
        <f t="shared" si="102"/>
        <v/>
      </c>
      <c r="B3272" s="25" t="str">
        <f t="shared" si="103"/>
        <v/>
      </c>
      <c r="C3272" s="3" t="str">
        <f>IF(Table1[[#This Row],[Tesouro Prefixado]]="","",(B3272+1)^(1/252))</f>
        <v/>
      </c>
      <c r="D3272" s="2" t="str">
        <f>IF(Table1[[#This Row],[Column2]]="","",(1+D3271)*(C3272)-1)</f>
        <v/>
      </c>
      <c r="E3272" s="1" t="str">
        <f>IF(Table1[[#This Row],[Column1]]="","",VLOOKUP(A3272,COPOMs!B:E,4)+prêmio_de_risco)</f>
        <v/>
      </c>
      <c r="F3272" s="3" t="str">
        <f>IF(Table1[[#This Row],[Tesouro Selic: Cenário 1]]="","",(E3272+1)^(1/252))</f>
        <v/>
      </c>
      <c r="G3272" s="2" t="str">
        <f>IF(Table1[[#This Row],[Column4]]="","",(1+G3271)*(F3272)-1)</f>
        <v/>
      </c>
      <c r="H3272" s="1" t="str">
        <f>IF(Table1[[#This Row],[Column1]]="","",VLOOKUP(A3272,COPOMs!B:H,7)+prêmio_de_risco)</f>
        <v/>
      </c>
      <c r="I3272" s="3" t="str">
        <f>IF(Table1[[#This Row],[Tesouro Selic: Cenário 2]]="","",(H3272+1)^(1/252))</f>
        <v/>
      </c>
      <c r="J3272" s="2" t="str">
        <f>IF(Table1[[#This Row],[Column6]]="","",(1+J3271)*(I3272)-1)</f>
        <v/>
      </c>
      <c r="K3272" s="1" t="str">
        <f>IF(Table1[[#This Row],[Column1]]="","",VLOOKUP(A3272,COPOMs!B:K,10)+prêmio_de_risco)</f>
        <v/>
      </c>
      <c r="L3272" s="3" t="str">
        <f>IF(Table1[[#This Row],[Tesouro Selic: Cenário 3]]="","",(K3272+1)^(1/252))</f>
        <v/>
      </c>
      <c r="M3272" s="2" t="str">
        <f>IF(Table1[[#This Row],[Column8]]="","",(1+M3271)*(L3272)-1)</f>
        <v/>
      </c>
    </row>
    <row r="3273" spans="1:13" x14ac:dyDescent="0.25">
      <c r="A3273" s="15" t="str">
        <f t="shared" si="102"/>
        <v/>
      </c>
      <c r="B3273" s="25" t="str">
        <f t="shared" si="103"/>
        <v/>
      </c>
      <c r="C3273" s="3" t="str">
        <f>IF(Table1[[#This Row],[Tesouro Prefixado]]="","",(B3273+1)^(1/252))</f>
        <v/>
      </c>
      <c r="D3273" s="2" t="str">
        <f>IF(Table1[[#This Row],[Column2]]="","",(1+D3272)*(C3273)-1)</f>
        <v/>
      </c>
      <c r="E3273" s="1" t="str">
        <f>IF(Table1[[#This Row],[Column1]]="","",VLOOKUP(A3273,COPOMs!B:E,4)+prêmio_de_risco)</f>
        <v/>
      </c>
      <c r="F3273" s="3" t="str">
        <f>IF(Table1[[#This Row],[Tesouro Selic: Cenário 1]]="","",(E3273+1)^(1/252))</f>
        <v/>
      </c>
      <c r="G3273" s="2" t="str">
        <f>IF(Table1[[#This Row],[Column4]]="","",(1+G3272)*(F3273)-1)</f>
        <v/>
      </c>
      <c r="H3273" s="1" t="str">
        <f>IF(Table1[[#This Row],[Column1]]="","",VLOOKUP(A3273,COPOMs!B:H,7)+prêmio_de_risco)</f>
        <v/>
      </c>
      <c r="I3273" s="3" t="str">
        <f>IF(Table1[[#This Row],[Tesouro Selic: Cenário 2]]="","",(H3273+1)^(1/252))</f>
        <v/>
      </c>
      <c r="J3273" s="2" t="str">
        <f>IF(Table1[[#This Row],[Column6]]="","",(1+J3272)*(I3273)-1)</f>
        <v/>
      </c>
      <c r="K3273" s="1" t="str">
        <f>IF(Table1[[#This Row],[Column1]]="","",VLOOKUP(A3273,COPOMs!B:K,10)+prêmio_de_risco)</f>
        <v/>
      </c>
      <c r="L3273" s="3" t="str">
        <f>IF(Table1[[#This Row],[Tesouro Selic: Cenário 3]]="","",(K3273+1)^(1/252))</f>
        <v/>
      </c>
      <c r="M3273" s="2" t="str">
        <f>IF(Table1[[#This Row],[Column8]]="","",(1+M3272)*(L3273)-1)</f>
        <v/>
      </c>
    </row>
    <row r="3274" spans="1:13" x14ac:dyDescent="0.25">
      <c r="A3274" s="15" t="str">
        <f t="shared" si="102"/>
        <v/>
      </c>
      <c r="B3274" s="25" t="str">
        <f t="shared" si="103"/>
        <v/>
      </c>
      <c r="C3274" s="3" t="str">
        <f>IF(Table1[[#This Row],[Tesouro Prefixado]]="","",(B3274+1)^(1/252))</f>
        <v/>
      </c>
      <c r="D3274" s="2" t="str">
        <f>IF(Table1[[#This Row],[Column2]]="","",(1+D3273)*(C3274)-1)</f>
        <v/>
      </c>
      <c r="E3274" s="1" t="str">
        <f>IF(Table1[[#This Row],[Column1]]="","",VLOOKUP(A3274,COPOMs!B:E,4)+prêmio_de_risco)</f>
        <v/>
      </c>
      <c r="F3274" s="3" t="str">
        <f>IF(Table1[[#This Row],[Tesouro Selic: Cenário 1]]="","",(E3274+1)^(1/252))</f>
        <v/>
      </c>
      <c r="G3274" s="2" t="str">
        <f>IF(Table1[[#This Row],[Column4]]="","",(1+G3273)*(F3274)-1)</f>
        <v/>
      </c>
      <c r="H3274" s="1" t="str">
        <f>IF(Table1[[#This Row],[Column1]]="","",VLOOKUP(A3274,COPOMs!B:H,7)+prêmio_de_risco)</f>
        <v/>
      </c>
      <c r="I3274" s="3" t="str">
        <f>IF(Table1[[#This Row],[Tesouro Selic: Cenário 2]]="","",(H3274+1)^(1/252))</f>
        <v/>
      </c>
      <c r="J3274" s="2" t="str">
        <f>IF(Table1[[#This Row],[Column6]]="","",(1+J3273)*(I3274)-1)</f>
        <v/>
      </c>
      <c r="K3274" s="1" t="str">
        <f>IF(Table1[[#This Row],[Column1]]="","",VLOOKUP(A3274,COPOMs!B:K,10)+prêmio_de_risco)</f>
        <v/>
      </c>
      <c r="L3274" s="3" t="str">
        <f>IF(Table1[[#This Row],[Tesouro Selic: Cenário 3]]="","",(K3274+1)^(1/252))</f>
        <v/>
      </c>
      <c r="M3274" s="2" t="str">
        <f>IF(Table1[[#This Row],[Column8]]="","",(1+M3273)*(L3274)-1)</f>
        <v/>
      </c>
    </row>
    <row r="3275" spans="1:13" x14ac:dyDescent="0.25">
      <c r="A3275" s="15" t="str">
        <f t="shared" si="102"/>
        <v/>
      </c>
      <c r="B3275" s="25" t="str">
        <f t="shared" si="103"/>
        <v/>
      </c>
      <c r="C3275" s="3" t="str">
        <f>IF(Table1[[#This Row],[Tesouro Prefixado]]="","",(B3275+1)^(1/252))</f>
        <v/>
      </c>
      <c r="D3275" s="2" t="str">
        <f>IF(Table1[[#This Row],[Column2]]="","",(1+D3274)*(C3275)-1)</f>
        <v/>
      </c>
      <c r="E3275" s="1" t="str">
        <f>IF(Table1[[#This Row],[Column1]]="","",VLOOKUP(A3275,COPOMs!B:E,4)+prêmio_de_risco)</f>
        <v/>
      </c>
      <c r="F3275" s="3" t="str">
        <f>IF(Table1[[#This Row],[Tesouro Selic: Cenário 1]]="","",(E3275+1)^(1/252))</f>
        <v/>
      </c>
      <c r="G3275" s="2" t="str">
        <f>IF(Table1[[#This Row],[Column4]]="","",(1+G3274)*(F3275)-1)</f>
        <v/>
      </c>
      <c r="H3275" s="1" t="str">
        <f>IF(Table1[[#This Row],[Column1]]="","",VLOOKUP(A3275,COPOMs!B:H,7)+prêmio_de_risco)</f>
        <v/>
      </c>
      <c r="I3275" s="3" t="str">
        <f>IF(Table1[[#This Row],[Tesouro Selic: Cenário 2]]="","",(H3275+1)^(1/252))</f>
        <v/>
      </c>
      <c r="J3275" s="2" t="str">
        <f>IF(Table1[[#This Row],[Column6]]="","",(1+J3274)*(I3275)-1)</f>
        <v/>
      </c>
      <c r="K3275" s="1" t="str">
        <f>IF(Table1[[#This Row],[Column1]]="","",VLOOKUP(A3275,COPOMs!B:K,10)+prêmio_de_risco)</f>
        <v/>
      </c>
      <c r="L3275" s="3" t="str">
        <f>IF(Table1[[#This Row],[Tesouro Selic: Cenário 3]]="","",(K3275+1)^(1/252))</f>
        <v/>
      </c>
      <c r="M3275" s="2" t="str">
        <f>IF(Table1[[#This Row],[Column8]]="","",(1+M3274)*(L3275)-1)</f>
        <v/>
      </c>
    </row>
    <row r="3276" spans="1:13" x14ac:dyDescent="0.25">
      <c r="A3276" s="15" t="str">
        <f t="shared" si="102"/>
        <v/>
      </c>
      <c r="B3276" s="25" t="str">
        <f t="shared" si="103"/>
        <v/>
      </c>
      <c r="C3276" s="3" t="str">
        <f>IF(Table1[[#This Row],[Tesouro Prefixado]]="","",(B3276+1)^(1/252))</f>
        <v/>
      </c>
      <c r="D3276" s="2" t="str">
        <f>IF(Table1[[#This Row],[Column2]]="","",(1+D3275)*(C3276)-1)</f>
        <v/>
      </c>
      <c r="E3276" s="1" t="str">
        <f>IF(Table1[[#This Row],[Column1]]="","",VLOOKUP(A3276,COPOMs!B:E,4)+prêmio_de_risco)</f>
        <v/>
      </c>
      <c r="F3276" s="3" t="str">
        <f>IF(Table1[[#This Row],[Tesouro Selic: Cenário 1]]="","",(E3276+1)^(1/252))</f>
        <v/>
      </c>
      <c r="G3276" s="2" t="str">
        <f>IF(Table1[[#This Row],[Column4]]="","",(1+G3275)*(F3276)-1)</f>
        <v/>
      </c>
      <c r="H3276" s="1" t="str">
        <f>IF(Table1[[#This Row],[Column1]]="","",VLOOKUP(A3276,COPOMs!B:H,7)+prêmio_de_risco)</f>
        <v/>
      </c>
      <c r="I3276" s="3" t="str">
        <f>IF(Table1[[#This Row],[Tesouro Selic: Cenário 2]]="","",(H3276+1)^(1/252))</f>
        <v/>
      </c>
      <c r="J3276" s="2" t="str">
        <f>IF(Table1[[#This Row],[Column6]]="","",(1+J3275)*(I3276)-1)</f>
        <v/>
      </c>
      <c r="K3276" s="1" t="str">
        <f>IF(Table1[[#This Row],[Column1]]="","",VLOOKUP(A3276,COPOMs!B:K,10)+prêmio_de_risco)</f>
        <v/>
      </c>
      <c r="L3276" s="3" t="str">
        <f>IF(Table1[[#This Row],[Tesouro Selic: Cenário 3]]="","",(K3276+1)^(1/252))</f>
        <v/>
      </c>
      <c r="M3276" s="2" t="str">
        <f>IF(Table1[[#This Row],[Column8]]="","",(1+M3275)*(L3276)-1)</f>
        <v/>
      </c>
    </row>
    <row r="3277" spans="1:13" x14ac:dyDescent="0.25">
      <c r="A3277" s="15" t="str">
        <f t="shared" si="102"/>
        <v/>
      </c>
      <c r="B3277" s="25" t="str">
        <f t="shared" si="103"/>
        <v/>
      </c>
      <c r="C3277" s="3" t="str">
        <f>IF(Table1[[#This Row],[Tesouro Prefixado]]="","",(B3277+1)^(1/252))</f>
        <v/>
      </c>
      <c r="D3277" s="2" t="str">
        <f>IF(Table1[[#This Row],[Column2]]="","",(1+D3276)*(C3277)-1)</f>
        <v/>
      </c>
      <c r="E3277" s="1" t="str">
        <f>IF(Table1[[#This Row],[Column1]]="","",VLOOKUP(A3277,COPOMs!B:E,4)+prêmio_de_risco)</f>
        <v/>
      </c>
      <c r="F3277" s="3" t="str">
        <f>IF(Table1[[#This Row],[Tesouro Selic: Cenário 1]]="","",(E3277+1)^(1/252))</f>
        <v/>
      </c>
      <c r="G3277" s="2" t="str">
        <f>IF(Table1[[#This Row],[Column4]]="","",(1+G3276)*(F3277)-1)</f>
        <v/>
      </c>
      <c r="H3277" s="1" t="str">
        <f>IF(Table1[[#This Row],[Column1]]="","",VLOOKUP(A3277,COPOMs!B:H,7)+prêmio_de_risco)</f>
        <v/>
      </c>
      <c r="I3277" s="3" t="str">
        <f>IF(Table1[[#This Row],[Tesouro Selic: Cenário 2]]="","",(H3277+1)^(1/252))</f>
        <v/>
      </c>
      <c r="J3277" s="2" t="str">
        <f>IF(Table1[[#This Row],[Column6]]="","",(1+J3276)*(I3277)-1)</f>
        <v/>
      </c>
      <c r="K3277" s="1" t="str">
        <f>IF(Table1[[#This Row],[Column1]]="","",VLOOKUP(A3277,COPOMs!B:K,10)+prêmio_de_risco)</f>
        <v/>
      </c>
      <c r="L3277" s="3" t="str">
        <f>IF(Table1[[#This Row],[Tesouro Selic: Cenário 3]]="","",(K3277+1)^(1/252))</f>
        <v/>
      </c>
      <c r="M3277" s="2" t="str">
        <f>IF(Table1[[#This Row],[Column8]]="","",(1+M3276)*(L3277)-1)</f>
        <v/>
      </c>
    </row>
    <row r="3278" spans="1:13" x14ac:dyDescent="0.25">
      <c r="A3278" s="15" t="str">
        <f t="shared" si="102"/>
        <v/>
      </c>
      <c r="B3278" s="25" t="str">
        <f t="shared" si="103"/>
        <v/>
      </c>
      <c r="C3278" s="3" t="str">
        <f>IF(Table1[[#This Row],[Tesouro Prefixado]]="","",(B3278+1)^(1/252))</f>
        <v/>
      </c>
      <c r="D3278" s="2" t="str">
        <f>IF(Table1[[#This Row],[Column2]]="","",(1+D3277)*(C3278)-1)</f>
        <v/>
      </c>
      <c r="E3278" s="1" t="str">
        <f>IF(Table1[[#This Row],[Column1]]="","",VLOOKUP(A3278,COPOMs!B:E,4)+prêmio_de_risco)</f>
        <v/>
      </c>
      <c r="F3278" s="3" t="str">
        <f>IF(Table1[[#This Row],[Tesouro Selic: Cenário 1]]="","",(E3278+1)^(1/252))</f>
        <v/>
      </c>
      <c r="G3278" s="2" t="str">
        <f>IF(Table1[[#This Row],[Column4]]="","",(1+G3277)*(F3278)-1)</f>
        <v/>
      </c>
      <c r="H3278" s="1" t="str">
        <f>IF(Table1[[#This Row],[Column1]]="","",VLOOKUP(A3278,COPOMs!B:H,7)+prêmio_de_risco)</f>
        <v/>
      </c>
      <c r="I3278" s="3" t="str">
        <f>IF(Table1[[#This Row],[Tesouro Selic: Cenário 2]]="","",(H3278+1)^(1/252))</f>
        <v/>
      </c>
      <c r="J3278" s="2" t="str">
        <f>IF(Table1[[#This Row],[Column6]]="","",(1+J3277)*(I3278)-1)</f>
        <v/>
      </c>
      <c r="K3278" s="1" t="str">
        <f>IF(Table1[[#This Row],[Column1]]="","",VLOOKUP(A3278,COPOMs!B:K,10)+prêmio_de_risco)</f>
        <v/>
      </c>
      <c r="L3278" s="3" t="str">
        <f>IF(Table1[[#This Row],[Tesouro Selic: Cenário 3]]="","",(K3278+1)^(1/252))</f>
        <v/>
      </c>
      <c r="M3278" s="2" t="str">
        <f>IF(Table1[[#This Row],[Column8]]="","",(1+M3277)*(L3278)-1)</f>
        <v/>
      </c>
    </row>
    <row r="3279" spans="1:13" x14ac:dyDescent="0.25">
      <c r="A3279" s="15" t="str">
        <f t="shared" si="102"/>
        <v/>
      </c>
      <c r="B3279" s="25" t="str">
        <f t="shared" si="103"/>
        <v/>
      </c>
      <c r="C3279" s="3" t="str">
        <f>IF(Table1[[#This Row],[Tesouro Prefixado]]="","",(B3279+1)^(1/252))</f>
        <v/>
      </c>
      <c r="D3279" s="2" t="str">
        <f>IF(Table1[[#This Row],[Column2]]="","",(1+D3278)*(C3279)-1)</f>
        <v/>
      </c>
      <c r="E3279" s="1" t="str">
        <f>IF(Table1[[#This Row],[Column1]]="","",VLOOKUP(A3279,COPOMs!B:E,4)+prêmio_de_risco)</f>
        <v/>
      </c>
      <c r="F3279" s="3" t="str">
        <f>IF(Table1[[#This Row],[Tesouro Selic: Cenário 1]]="","",(E3279+1)^(1/252))</f>
        <v/>
      </c>
      <c r="G3279" s="2" t="str">
        <f>IF(Table1[[#This Row],[Column4]]="","",(1+G3278)*(F3279)-1)</f>
        <v/>
      </c>
      <c r="H3279" s="1" t="str">
        <f>IF(Table1[[#This Row],[Column1]]="","",VLOOKUP(A3279,COPOMs!B:H,7)+prêmio_de_risco)</f>
        <v/>
      </c>
      <c r="I3279" s="3" t="str">
        <f>IF(Table1[[#This Row],[Tesouro Selic: Cenário 2]]="","",(H3279+1)^(1/252))</f>
        <v/>
      </c>
      <c r="J3279" s="2" t="str">
        <f>IF(Table1[[#This Row],[Column6]]="","",(1+J3278)*(I3279)-1)</f>
        <v/>
      </c>
      <c r="K3279" s="1" t="str">
        <f>IF(Table1[[#This Row],[Column1]]="","",VLOOKUP(A3279,COPOMs!B:K,10)+prêmio_de_risco)</f>
        <v/>
      </c>
      <c r="L3279" s="3" t="str">
        <f>IF(Table1[[#This Row],[Tesouro Selic: Cenário 3]]="","",(K3279+1)^(1/252))</f>
        <v/>
      </c>
      <c r="M3279" s="2" t="str">
        <f>IF(Table1[[#This Row],[Column8]]="","",(1+M3278)*(L3279)-1)</f>
        <v/>
      </c>
    </row>
    <row r="3280" spans="1:13" x14ac:dyDescent="0.25">
      <c r="A3280" s="15" t="str">
        <f t="shared" si="102"/>
        <v/>
      </c>
      <c r="B3280" s="25" t="str">
        <f t="shared" si="103"/>
        <v/>
      </c>
      <c r="C3280" s="3" t="str">
        <f>IF(Table1[[#This Row],[Tesouro Prefixado]]="","",(B3280+1)^(1/252))</f>
        <v/>
      </c>
      <c r="D3280" s="2" t="str">
        <f>IF(Table1[[#This Row],[Column2]]="","",(1+D3279)*(C3280)-1)</f>
        <v/>
      </c>
      <c r="E3280" s="1" t="str">
        <f>IF(Table1[[#This Row],[Column1]]="","",VLOOKUP(A3280,COPOMs!B:E,4)+prêmio_de_risco)</f>
        <v/>
      </c>
      <c r="F3280" s="3" t="str">
        <f>IF(Table1[[#This Row],[Tesouro Selic: Cenário 1]]="","",(E3280+1)^(1/252))</f>
        <v/>
      </c>
      <c r="G3280" s="2" t="str">
        <f>IF(Table1[[#This Row],[Column4]]="","",(1+G3279)*(F3280)-1)</f>
        <v/>
      </c>
      <c r="H3280" s="1" t="str">
        <f>IF(Table1[[#This Row],[Column1]]="","",VLOOKUP(A3280,COPOMs!B:H,7)+prêmio_de_risco)</f>
        <v/>
      </c>
      <c r="I3280" s="3" t="str">
        <f>IF(Table1[[#This Row],[Tesouro Selic: Cenário 2]]="","",(H3280+1)^(1/252))</f>
        <v/>
      </c>
      <c r="J3280" s="2" t="str">
        <f>IF(Table1[[#This Row],[Column6]]="","",(1+J3279)*(I3280)-1)</f>
        <v/>
      </c>
      <c r="K3280" s="1" t="str">
        <f>IF(Table1[[#This Row],[Column1]]="","",VLOOKUP(A3280,COPOMs!B:K,10)+prêmio_de_risco)</f>
        <v/>
      </c>
      <c r="L3280" s="3" t="str">
        <f>IF(Table1[[#This Row],[Tesouro Selic: Cenário 3]]="","",(K3280+1)^(1/252))</f>
        <v/>
      </c>
      <c r="M3280" s="2" t="str">
        <f>IF(Table1[[#This Row],[Column8]]="","",(1+M3279)*(L3280)-1)</f>
        <v/>
      </c>
    </row>
    <row r="3281" spans="1:13" x14ac:dyDescent="0.25">
      <c r="A3281" s="15" t="str">
        <f t="shared" si="102"/>
        <v/>
      </c>
      <c r="B3281" s="25" t="str">
        <f t="shared" si="103"/>
        <v/>
      </c>
      <c r="C3281" s="3" t="str">
        <f>IF(Table1[[#This Row],[Tesouro Prefixado]]="","",(B3281+1)^(1/252))</f>
        <v/>
      </c>
      <c r="D3281" s="2" t="str">
        <f>IF(Table1[[#This Row],[Column2]]="","",(1+D3280)*(C3281)-1)</f>
        <v/>
      </c>
      <c r="E3281" s="1" t="str">
        <f>IF(Table1[[#This Row],[Column1]]="","",VLOOKUP(A3281,COPOMs!B:E,4)+prêmio_de_risco)</f>
        <v/>
      </c>
      <c r="F3281" s="3" t="str">
        <f>IF(Table1[[#This Row],[Tesouro Selic: Cenário 1]]="","",(E3281+1)^(1/252))</f>
        <v/>
      </c>
      <c r="G3281" s="2" t="str">
        <f>IF(Table1[[#This Row],[Column4]]="","",(1+G3280)*(F3281)-1)</f>
        <v/>
      </c>
      <c r="H3281" s="1" t="str">
        <f>IF(Table1[[#This Row],[Column1]]="","",VLOOKUP(A3281,COPOMs!B:H,7)+prêmio_de_risco)</f>
        <v/>
      </c>
      <c r="I3281" s="3" t="str">
        <f>IF(Table1[[#This Row],[Tesouro Selic: Cenário 2]]="","",(H3281+1)^(1/252))</f>
        <v/>
      </c>
      <c r="J3281" s="2" t="str">
        <f>IF(Table1[[#This Row],[Column6]]="","",(1+J3280)*(I3281)-1)</f>
        <v/>
      </c>
      <c r="K3281" s="1" t="str">
        <f>IF(Table1[[#This Row],[Column1]]="","",VLOOKUP(A3281,COPOMs!B:K,10)+prêmio_de_risco)</f>
        <v/>
      </c>
      <c r="L3281" s="3" t="str">
        <f>IF(Table1[[#This Row],[Tesouro Selic: Cenário 3]]="","",(K3281+1)^(1/252))</f>
        <v/>
      </c>
      <c r="M3281" s="2" t="str">
        <f>IF(Table1[[#This Row],[Column8]]="","",(1+M3280)*(L3281)-1)</f>
        <v/>
      </c>
    </row>
    <row r="3282" spans="1:13" x14ac:dyDescent="0.25">
      <c r="A3282" s="15" t="str">
        <f t="shared" si="102"/>
        <v/>
      </c>
      <c r="B3282" s="25" t="str">
        <f t="shared" si="103"/>
        <v/>
      </c>
      <c r="C3282" s="3" t="str">
        <f>IF(Table1[[#This Row],[Tesouro Prefixado]]="","",(B3282+1)^(1/252))</f>
        <v/>
      </c>
      <c r="D3282" s="2" t="str">
        <f>IF(Table1[[#This Row],[Column2]]="","",(1+D3281)*(C3282)-1)</f>
        <v/>
      </c>
      <c r="E3282" s="1" t="str">
        <f>IF(Table1[[#This Row],[Column1]]="","",VLOOKUP(A3282,COPOMs!B:E,4)+prêmio_de_risco)</f>
        <v/>
      </c>
      <c r="F3282" s="3" t="str">
        <f>IF(Table1[[#This Row],[Tesouro Selic: Cenário 1]]="","",(E3282+1)^(1/252))</f>
        <v/>
      </c>
      <c r="G3282" s="2" t="str">
        <f>IF(Table1[[#This Row],[Column4]]="","",(1+G3281)*(F3282)-1)</f>
        <v/>
      </c>
      <c r="H3282" s="1" t="str">
        <f>IF(Table1[[#This Row],[Column1]]="","",VLOOKUP(A3282,COPOMs!B:H,7)+prêmio_de_risco)</f>
        <v/>
      </c>
      <c r="I3282" s="3" t="str">
        <f>IF(Table1[[#This Row],[Tesouro Selic: Cenário 2]]="","",(H3282+1)^(1/252))</f>
        <v/>
      </c>
      <c r="J3282" s="2" t="str">
        <f>IF(Table1[[#This Row],[Column6]]="","",(1+J3281)*(I3282)-1)</f>
        <v/>
      </c>
      <c r="K3282" s="1" t="str">
        <f>IF(Table1[[#This Row],[Column1]]="","",VLOOKUP(A3282,COPOMs!B:K,10)+prêmio_de_risco)</f>
        <v/>
      </c>
      <c r="L3282" s="3" t="str">
        <f>IF(Table1[[#This Row],[Tesouro Selic: Cenário 3]]="","",(K3282+1)^(1/252))</f>
        <v/>
      </c>
      <c r="M3282" s="2" t="str">
        <f>IF(Table1[[#This Row],[Column8]]="","",(1+M3281)*(L3282)-1)</f>
        <v/>
      </c>
    </row>
    <row r="3283" spans="1:13" x14ac:dyDescent="0.25">
      <c r="A3283" s="15" t="str">
        <f t="shared" si="102"/>
        <v/>
      </c>
      <c r="B3283" s="25" t="str">
        <f t="shared" si="103"/>
        <v/>
      </c>
      <c r="C3283" s="3" t="str">
        <f>IF(Table1[[#This Row],[Tesouro Prefixado]]="","",(B3283+1)^(1/252))</f>
        <v/>
      </c>
      <c r="D3283" s="2" t="str">
        <f>IF(Table1[[#This Row],[Column2]]="","",(1+D3282)*(C3283)-1)</f>
        <v/>
      </c>
      <c r="E3283" s="1" t="str">
        <f>IF(Table1[[#This Row],[Column1]]="","",VLOOKUP(A3283,COPOMs!B:E,4)+prêmio_de_risco)</f>
        <v/>
      </c>
      <c r="F3283" s="3" t="str">
        <f>IF(Table1[[#This Row],[Tesouro Selic: Cenário 1]]="","",(E3283+1)^(1/252))</f>
        <v/>
      </c>
      <c r="G3283" s="2" t="str">
        <f>IF(Table1[[#This Row],[Column4]]="","",(1+G3282)*(F3283)-1)</f>
        <v/>
      </c>
      <c r="H3283" s="1" t="str">
        <f>IF(Table1[[#This Row],[Column1]]="","",VLOOKUP(A3283,COPOMs!B:H,7)+prêmio_de_risco)</f>
        <v/>
      </c>
      <c r="I3283" s="3" t="str">
        <f>IF(Table1[[#This Row],[Tesouro Selic: Cenário 2]]="","",(H3283+1)^(1/252))</f>
        <v/>
      </c>
      <c r="J3283" s="2" t="str">
        <f>IF(Table1[[#This Row],[Column6]]="","",(1+J3282)*(I3283)-1)</f>
        <v/>
      </c>
      <c r="K3283" s="1" t="str">
        <f>IF(Table1[[#This Row],[Column1]]="","",VLOOKUP(A3283,COPOMs!B:K,10)+prêmio_de_risco)</f>
        <v/>
      </c>
      <c r="L3283" s="3" t="str">
        <f>IF(Table1[[#This Row],[Tesouro Selic: Cenário 3]]="","",(K3283+1)^(1/252))</f>
        <v/>
      </c>
      <c r="M3283" s="2" t="str">
        <f>IF(Table1[[#This Row],[Column8]]="","",(1+M3282)*(L3283)-1)</f>
        <v/>
      </c>
    </row>
    <row r="3284" spans="1:13" x14ac:dyDescent="0.25">
      <c r="A3284" s="15" t="str">
        <f t="shared" si="102"/>
        <v/>
      </c>
      <c r="B3284" s="25" t="str">
        <f t="shared" si="103"/>
        <v/>
      </c>
      <c r="C3284" s="3" t="str">
        <f>IF(Table1[[#This Row],[Tesouro Prefixado]]="","",(B3284+1)^(1/252))</f>
        <v/>
      </c>
      <c r="D3284" s="2" t="str">
        <f>IF(Table1[[#This Row],[Column2]]="","",(1+D3283)*(C3284)-1)</f>
        <v/>
      </c>
      <c r="E3284" s="1" t="str">
        <f>IF(Table1[[#This Row],[Column1]]="","",VLOOKUP(A3284,COPOMs!B:E,4)+prêmio_de_risco)</f>
        <v/>
      </c>
      <c r="F3284" s="3" t="str">
        <f>IF(Table1[[#This Row],[Tesouro Selic: Cenário 1]]="","",(E3284+1)^(1/252))</f>
        <v/>
      </c>
      <c r="G3284" s="2" t="str">
        <f>IF(Table1[[#This Row],[Column4]]="","",(1+G3283)*(F3284)-1)</f>
        <v/>
      </c>
      <c r="H3284" s="1" t="str">
        <f>IF(Table1[[#This Row],[Column1]]="","",VLOOKUP(A3284,COPOMs!B:H,7)+prêmio_de_risco)</f>
        <v/>
      </c>
      <c r="I3284" s="3" t="str">
        <f>IF(Table1[[#This Row],[Tesouro Selic: Cenário 2]]="","",(H3284+1)^(1/252))</f>
        <v/>
      </c>
      <c r="J3284" s="2" t="str">
        <f>IF(Table1[[#This Row],[Column6]]="","",(1+J3283)*(I3284)-1)</f>
        <v/>
      </c>
      <c r="K3284" s="1" t="str">
        <f>IF(Table1[[#This Row],[Column1]]="","",VLOOKUP(A3284,COPOMs!B:K,10)+prêmio_de_risco)</f>
        <v/>
      </c>
      <c r="L3284" s="3" t="str">
        <f>IF(Table1[[#This Row],[Tesouro Selic: Cenário 3]]="","",(K3284+1)^(1/252))</f>
        <v/>
      </c>
      <c r="M3284" s="2" t="str">
        <f>IF(Table1[[#This Row],[Column8]]="","",(1+M3283)*(L3284)-1)</f>
        <v/>
      </c>
    </row>
    <row r="3285" spans="1:13" x14ac:dyDescent="0.25">
      <c r="A3285" s="15" t="str">
        <f t="shared" si="102"/>
        <v/>
      </c>
      <c r="B3285" s="25" t="str">
        <f t="shared" si="103"/>
        <v/>
      </c>
      <c r="C3285" s="3" t="str">
        <f>IF(Table1[[#This Row],[Tesouro Prefixado]]="","",(B3285+1)^(1/252))</f>
        <v/>
      </c>
      <c r="D3285" s="2" t="str">
        <f>IF(Table1[[#This Row],[Column2]]="","",(1+D3284)*(C3285)-1)</f>
        <v/>
      </c>
      <c r="E3285" s="1" t="str">
        <f>IF(Table1[[#This Row],[Column1]]="","",VLOOKUP(A3285,COPOMs!B:E,4)+prêmio_de_risco)</f>
        <v/>
      </c>
      <c r="F3285" s="3" t="str">
        <f>IF(Table1[[#This Row],[Tesouro Selic: Cenário 1]]="","",(E3285+1)^(1/252))</f>
        <v/>
      </c>
      <c r="G3285" s="2" t="str">
        <f>IF(Table1[[#This Row],[Column4]]="","",(1+G3284)*(F3285)-1)</f>
        <v/>
      </c>
      <c r="H3285" s="1" t="str">
        <f>IF(Table1[[#This Row],[Column1]]="","",VLOOKUP(A3285,COPOMs!B:H,7)+prêmio_de_risco)</f>
        <v/>
      </c>
      <c r="I3285" s="3" t="str">
        <f>IF(Table1[[#This Row],[Tesouro Selic: Cenário 2]]="","",(H3285+1)^(1/252))</f>
        <v/>
      </c>
      <c r="J3285" s="2" t="str">
        <f>IF(Table1[[#This Row],[Column6]]="","",(1+J3284)*(I3285)-1)</f>
        <v/>
      </c>
      <c r="K3285" s="1" t="str">
        <f>IF(Table1[[#This Row],[Column1]]="","",VLOOKUP(A3285,COPOMs!B:K,10)+prêmio_de_risco)</f>
        <v/>
      </c>
      <c r="L3285" s="3" t="str">
        <f>IF(Table1[[#This Row],[Tesouro Selic: Cenário 3]]="","",(K3285+1)^(1/252))</f>
        <v/>
      </c>
      <c r="M3285" s="2" t="str">
        <f>IF(Table1[[#This Row],[Column8]]="","",(1+M3284)*(L3285)-1)</f>
        <v/>
      </c>
    </row>
    <row r="3286" spans="1:13" x14ac:dyDescent="0.25">
      <c r="A3286" s="15" t="str">
        <f t="shared" si="102"/>
        <v/>
      </c>
      <c r="B3286" s="25" t="str">
        <f t="shared" si="103"/>
        <v/>
      </c>
      <c r="C3286" s="3" t="str">
        <f>IF(Table1[[#This Row],[Tesouro Prefixado]]="","",(B3286+1)^(1/252))</f>
        <v/>
      </c>
      <c r="D3286" s="2" t="str">
        <f>IF(Table1[[#This Row],[Column2]]="","",(1+D3285)*(C3286)-1)</f>
        <v/>
      </c>
      <c r="E3286" s="1" t="str">
        <f>IF(Table1[[#This Row],[Column1]]="","",VLOOKUP(A3286,COPOMs!B:E,4)+prêmio_de_risco)</f>
        <v/>
      </c>
      <c r="F3286" s="3" t="str">
        <f>IF(Table1[[#This Row],[Tesouro Selic: Cenário 1]]="","",(E3286+1)^(1/252))</f>
        <v/>
      </c>
      <c r="G3286" s="2" t="str">
        <f>IF(Table1[[#This Row],[Column4]]="","",(1+G3285)*(F3286)-1)</f>
        <v/>
      </c>
      <c r="H3286" s="1" t="str">
        <f>IF(Table1[[#This Row],[Column1]]="","",VLOOKUP(A3286,COPOMs!B:H,7)+prêmio_de_risco)</f>
        <v/>
      </c>
      <c r="I3286" s="3" t="str">
        <f>IF(Table1[[#This Row],[Tesouro Selic: Cenário 2]]="","",(H3286+1)^(1/252))</f>
        <v/>
      </c>
      <c r="J3286" s="2" t="str">
        <f>IF(Table1[[#This Row],[Column6]]="","",(1+J3285)*(I3286)-1)</f>
        <v/>
      </c>
      <c r="K3286" s="1" t="str">
        <f>IF(Table1[[#This Row],[Column1]]="","",VLOOKUP(A3286,COPOMs!B:K,10)+prêmio_de_risco)</f>
        <v/>
      </c>
      <c r="L3286" s="3" t="str">
        <f>IF(Table1[[#This Row],[Tesouro Selic: Cenário 3]]="","",(K3286+1)^(1/252))</f>
        <v/>
      </c>
      <c r="M3286" s="2" t="str">
        <f>IF(Table1[[#This Row],[Column8]]="","",(1+M3285)*(L3286)-1)</f>
        <v/>
      </c>
    </row>
    <row r="3287" spans="1:13" x14ac:dyDescent="0.25">
      <c r="A3287" s="15" t="str">
        <f t="shared" si="102"/>
        <v/>
      </c>
      <c r="B3287" s="25" t="str">
        <f t="shared" si="103"/>
        <v/>
      </c>
      <c r="C3287" s="3" t="str">
        <f>IF(Table1[[#This Row],[Tesouro Prefixado]]="","",(B3287+1)^(1/252))</f>
        <v/>
      </c>
      <c r="D3287" s="2" t="str">
        <f>IF(Table1[[#This Row],[Column2]]="","",(1+D3286)*(C3287)-1)</f>
        <v/>
      </c>
      <c r="E3287" s="1" t="str">
        <f>IF(Table1[[#This Row],[Column1]]="","",VLOOKUP(A3287,COPOMs!B:E,4)+prêmio_de_risco)</f>
        <v/>
      </c>
      <c r="F3287" s="3" t="str">
        <f>IF(Table1[[#This Row],[Tesouro Selic: Cenário 1]]="","",(E3287+1)^(1/252))</f>
        <v/>
      </c>
      <c r="G3287" s="2" t="str">
        <f>IF(Table1[[#This Row],[Column4]]="","",(1+G3286)*(F3287)-1)</f>
        <v/>
      </c>
      <c r="H3287" s="1" t="str">
        <f>IF(Table1[[#This Row],[Column1]]="","",VLOOKUP(A3287,COPOMs!B:H,7)+prêmio_de_risco)</f>
        <v/>
      </c>
      <c r="I3287" s="3" t="str">
        <f>IF(Table1[[#This Row],[Tesouro Selic: Cenário 2]]="","",(H3287+1)^(1/252))</f>
        <v/>
      </c>
      <c r="J3287" s="2" t="str">
        <f>IF(Table1[[#This Row],[Column6]]="","",(1+J3286)*(I3287)-1)</f>
        <v/>
      </c>
      <c r="K3287" s="1" t="str">
        <f>IF(Table1[[#This Row],[Column1]]="","",VLOOKUP(A3287,COPOMs!B:K,10)+prêmio_de_risco)</f>
        <v/>
      </c>
      <c r="L3287" s="3" t="str">
        <f>IF(Table1[[#This Row],[Tesouro Selic: Cenário 3]]="","",(K3287+1)^(1/252))</f>
        <v/>
      </c>
      <c r="M3287" s="2" t="str">
        <f>IF(Table1[[#This Row],[Column8]]="","",(1+M3286)*(L3287)-1)</f>
        <v/>
      </c>
    </row>
    <row r="3288" spans="1:13" x14ac:dyDescent="0.25">
      <c r="A3288" s="15" t="str">
        <f t="shared" si="102"/>
        <v/>
      </c>
      <c r="B3288" s="25" t="str">
        <f t="shared" si="103"/>
        <v/>
      </c>
      <c r="C3288" s="3" t="str">
        <f>IF(Table1[[#This Row],[Tesouro Prefixado]]="","",(B3288+1)^(1/252))</f>
        <v/>
      </c>
      <c r="D3288" s="2" t="str">
        <f>IF(Table1[[#This Row],[Column2]]="","",(1+D3287)*(C3288)-1)</f>
        <v/>
      </c>
      <c r="E3288" s="1" t="str">
        <f>IF(Table1[[#This Row],[Column1]]="","",VLOOKUP(A3288,COPOMs!B:E,4)+prêmio_de_risco)</f>
        <v/>
      </c>
      <c r="F3288" s="3" t="str">
        <f>IF(Table1[[#This Row],[Tesouro Selic: Cenário 1]]="","",(E3288+1)^(1/252))</f>
        <v/>
      </c>
      <c r="G3288" s="2" t="str">
        <f>IF(Table1[[#This Row],[Column4]]="","",(1+G3287)*(F3288)-1)</f>
        <v/>
      </c>
      <c r="H3288" s="1" t="str">
        <f>IF(Table1[[#This Row],[Column1]]="","",VLOOKUP(A3288,COPOMs!B:H,7)+prêmio_de_risco)</f>
        <v/>
      </c>
      <c r="I3288" s="3" t="str">
        <f>IF(Table1[[#This Row],[Tesouro Selic: Cenário 2]]="","",(H3288+1)^(1/252))</f>
        <v/>
      </c>
      <c r="J3288" s="2" t="str">
        <f>IF(Table1[[#This Row],[Column6]]="","",(1+J3287)*(I3288)-1)</f>
        <v/>
      </c>
      <c r="K3288" s="1" t="str">
        <f>IF(Table1[[#This Row],[Column1]]="","",VLOOKUP(A3288,COPOMs!B:K,10)+prêmio_de_risco)</f>
        <v/>
      </c>
      <c r="L3288" s="3" t="str">
        <f>IF(Table1[[#This Row],[Tesouro Selic: Cenário 3]]="","",(K3288+1)^(1/252))</f>
        <v/>
      </c>
      <c r="M3288" s="2" t="str">
        <f>IF(Table1[[#This Row],[Column8]]="","",(1+M3287)*(L3288)-1)</f>
        <v/>
      </c>
    </row>
    <row r="3289" spans="1:13" x14ac:dyDescent="0.25">
      <c r="A3289" s="15" t="str">
        <f t="shared" si="102"/>
        <v/>
      </c>
      <c r="B3289" s="25" t="str">
        <f t="shared" si="103"/>
        <v/>
      </c>
      <c r="C3289" s="3" t="str">
        <f>IF(Table1[[#This Row],[Tesouro Prefixado]]="","",(B3289+1)^(1/252))</f>
        <v/>
      </c>
      <c r="D3289" s="2" t="str">
        <f>IF(Table1[[#This Row],[Column2]]="","",(1+D3288)*(C3289)-1)</f>
        <v/>
      </c>
      <c r="E3289" s="1" t="str">
        <f>IF(Table1[[#This Row],[Column1]]="","",VLOOKUP(A3289,COPOMs!B:E,4)+prêmio_de_risco)</f>
        <v/>
      </c>
      <c r="F3289" s="3" t="str">
        <f>IF(Table1[[#This Row],[Tesouro Selic: Cenário 1]]="","",(E3289+1)^(1/252))</f>
        <v/>
      </c>
      <c r="G3289" s="2" t="str">
        <f>IF(Table1[[#This Row],[Column4]]="","",(1+G3288)*(F3289)-1)</f>
        <v/>
      </c>
      <c r="H3289" s="1" t="str">
        <f>IF(Table1[[#This Row],[Column1]]="","",VLOOKUP(A3289,COPOMs!B:H,7)+prêmio_de_risco)</f>
        <v/>
      </c>
      <c r="I3289" s="3" t="str">
        <f>IF(Table1[[#This Row],[Tesouro Selic: Cenário 2]]="","",(H3289+1)^(1/252))</f>
        <v/>
      </c>
      <c r="J3289" s="2" t="str">
        <f>IF(Table1[[#This Row],[Column6]]="","",(1+J3288)*(I3289)-1)</f>
        <v/>
      </c>
      <c r="K3289" s="1" t="str">
        <f>IF(Table1[[#This Row],[Column1]]="","",VLOOKUP(A3289,COPOMs!B:K,10)+prêmio_de_risco)</f>
        <v/>
      </c>
      <c r="L3289" s="3" t="str">
        <f>IF(Table1[[#This Row],[Tesouro Selic: Cenário 3]]="","",(K3289+1)^(1/252))</f>
        <v/>
      </c>
      <c r="M3289" s="2" t="str">
        <f>IF(Table1[[#This Row],[Column8]]="","",(1+M3288)*(L3289)-1)</f>
        <v/>
      </c>
    </row>
    <row r="3290" spans="1:13" x14ac:dyDescent="0.25">
      <c r="A3290" s="15" t="str">
        <f t="shared" si="102"/>
        <v/>
      </c>
      <c r="B3290" s="25" t="str">
        <f t="shared" si="103"/>
        <v/>
      </c>
      <c r="C3290" s="3" t="str">
        <f>IF(Table1[[#This Row],[Tesouro Prefixado]]="","",(B3290+1)^(1/252))</f>
        <v/>
      </c>
      <c r="D3290" s="2" t="str">
        <f>IF(Table1[[#This Row],[Column2]]="","",(1+D3289)*(C3290)-1)</f>
        <v/>
      </c>
      <c r="E3290" s="1" t="str">
        <f>IF(Table1[[#This Row],[Column1]]="","",VLOOKUP(A3290,COPOMs!B:E,4)+prêmio_de_risco)</f>
        <v/>
      </c>
      <c r="F3290" s="3" t="str">
        <f>IF(Table1[[#This Row],[Tesouro Selic: Cenário 1]]="","",(E3290+1)^(1/252))</f>
        <v/>
      </c>
      <c r="G3290" s="2" t="str">
        <f>IF(Table1[[#This Row],[Column4]]="","",(1+G3289)*(F3290)-1)</f>
        <v/>
      </c>
      <c r="H3290" s="1" t="str">
        <f>IF(Table1[[#This Row],[Column1]]="","",VLOOKUP(A3290,COPOMs!B:H,7)+prêmio_de_risco)</f>
        <v/>
      </c>
      <c r="I3290" s="3" t="str">
        <f>IF(Table1[[#This Row],[Tesouro Selic: Cenário 2]]="","",(H3290+1)^(1/252))</f>
        <v/>
      </c>
      <c r="J3290" s="2" t="str">
        <f>IF(Table1[[#This Row],[Column6]]="","",(1+J3289)*(I3290)-1)</f>
        <v/>
      </c>
      <c r="K3290" s="1" t="str">
        <f>IF(Table1[[#This Row],[Column1]]="","",VLOOKUP(A3290,COPOMs!B:K,10)+prêmio_de_risco)</f>
        <v/>
      </c>
      <c r="L3290" s="3" t="str">
        <f>IF(Table1[[#This Row],[Tesouro Selic: Cenário 3]]="","",(K3290+1)^(1/252))</f>
        <v/>
      </c>
      <c r="M3290" s="2" t="str">
        <f>IF(Table1[[#This Row],[Column8]]="","",(1+M3289)*(L3290)-1)</f>
        <v/>
      </c>
    </row>
    <row r="3291" spans="1:13" x14ac:dyDescent="0.25">
      <c r="A3291" s="15" t="str">
        <f t="shared" si="102"/>
        <v/>
      </c>
      <c r="B3291" s="25" t="str">
        <f t="shared" si="103"/>
        <v/>
      </c>
      <c r="C3291" s="3" t="str">
        <f>IF(Table1[[#This Row],[Tesouro Prefixado]]="","",(B3291+1)^(1/252))</f>
        <v/>
      </c>
      <c r="D3291" s="2" t="str">
        <f>IF(Table1[[#This Row],[Column2]]="","",(1+D3290)*(C3291)-1)</f>
        <v/>
      </c>
      <c r="E3291" s="1" t="str">
        <f>IF(Table1[[#This Row],[Column1]]="","",VLOOKUP(A3291,COPOMs!B:E,4)+prêmio_de_risco)</f>
        <v/>
      </c>
      <c r="F3291" s="3" t="str">
        <f>IF(Table1[[#This Row],[Tesouro Selic: Cenário 1]]="","",(E3291+1)^(1/252))</f>
        <v/>
      </c>
      <c r="G3291" s="2" t="str">
        <f>IF(Table1[[#This Row],[Column4]]="","",(1+G3290)*(F3291)-1)</f>
        <v/>
      </c>
      <c r="H3291" s="1" t="str">
        <f>IF(Table1[[#This Row],[Column1]]="","",VLOOKUP(A3291,COPOMs!B:H,7)+prêmio_de_risco)</f>
        <v/>
      </c>
      <c r="I3291" s="3" t="str">
        <f>IF(Table1[[#This Row],[Tesouro Selic: Cenário 2]]="","",(H3291+1)^(1/252))</f>
        <v/>
      </c>
      <c r="J3291" s="2" t="str">
        <f>IF(Table1[[#This Row],[Column6]]="","",(1+J3290)*(I3291)-1)</f>
        <v/>
      </c>
      <c r="K3291" s="1" t="str">
        <f>IF(Table1[[#This Row],[Column1]]="","",VLOOKUP(A3291,COPOMs!B:K,10)+prêmio_de_risco)</f>
        <v/>
      </c>
      <c r="L3291" s="3" t="str">
        <f>IF(Table1[[#This Row],[Tesouro Selic: Cenário 3]]="","",(K3291+1)^(1/252))</f>
        <v/>
      </c>
      <c r="M3291" s="2" t="str">
        <f>IF(Table1[[#This Row],[Column8]]="","",(1+M3290)*(L3291)-1)</f>
        <v/>
      </c>
    </row>
    <row r="3292" spans="1:13" x14ac:dyDescent="0.25">
      <c r="A3292" s="15" t="str">
        <f t="shared" si="102"/>
        <v/>
      </c>
      <c r="B3292" s="25" t="str">
        <f t="shared" si="103"/>
        <v/>
      </c>
      <c r="C3292" s="3" t="str">
        <f>IF(Table1[[#This Row],[Tesouro Prefixado]]="","",(B3292+1)^(1/252))</f>
        <v/>
      </c>
      <c r="D3292" s="2" t="str">
        <f>IF(Table1[[#This Row],[Column2]]="","",(1+D3291)*(C3292)-1)</f>
        <v/>
      </c>
      <c r="E3292" s="1" t="str">
        <f>IF(Table1[[#This Row],[Column1]]="","",VLOOKUP(A3292,COPOMs!B:E,4)+prêmio_de_risco)</f>
        <v/>
      </c>
      <c r="F3292" s="3" t="str">
        <f>IF(Table1[[#This Row],[Tesouro Selic: Cenário 1]]="","",(E3292+1)^(1/252))</f>
        <v/>
      </c>
      <c r="G3292" s="2" t="str">
        <f>IF(Table1[[#This Row],[Column4]]="","",(1+G3291)*(F3292)-1)</f>
        <v/>
      </c>
      <c r="H3292" s="1" t="str">
        <f>IF(Table1[[#This Row],[Column1]]="","",VLOOKUP(A3292,COPOMs!B:H,7)+prêmio_de_risco)</f>
        <v/>
      </c>
      <c r="I3292" s="3" t="str">
        <f>IF(Table1[[#This Row],[Tesouro Selic: Cenário 2]]="","",(H3292+1)^(1/252))</f>
        <v/>
      </c>
      <c r="J3292" s="2" t="str">
        <f>IF(Table1[[#This Row],[Column6]]="","",(1+J3291)*(I3292)-1)</f>
        <v/>
      </c>
      <c r="K3292" s="1" t="str">
        <f>IF(Table1[[#This Row],[Column1]]="","",VLOOKUP(A3292,COPOMs!B:K,10)+prêmio_de_risco)</f>
        <v/>
      </c>
      <c r="L3292" s="3" t="str">
        <f>IF(Table1[[#This Row],[Tesouro Selic: Cenário 3]]="","",(K3292+1)^(1/252))</f>
        <v/>
      </c>
      <c r="M3292" s="2" t="str">
        <f>IF(Table1[[#This Row],[Column8]]="","",(1+M3291)*(L3292)-1)</f>
        <v/>
      </c>
    </row>
    <row r="3293" spans="1:13" x14ac:dyDescent="0.25">
      <c r="A3293" s="15" t="str">
        <f t="shared" si="102"/>
        <v/>
      </c>
      <c r="B3293" s="25" t="str">
        <f t="shared" si="103"/>
        <v/>
      </c>
      <c r="C3293" s="3" t="str">
        <f>IF(Table1[[#This Row],[Tesouro Prefixado]]="","",(B3293+1)^(1/252))</f>
        <v/>
      </c>
      <c r="D3293" s="2" t="str">
        <f>IF(Table1[[#This Row],[Column2]]="","",(1+D3292)*(C3293)-1)</f>
        <v/>
      </c>
      <c r="E3293" s="1" t="str">
        <f>IF(Table1[[#This Row],[Column1]]="","",VLOOKUP(A3293,COPOMs!B:E,4)+prêmio_de_risco)</f>
        <v/>
      </c>
      <c r="F3293" s="3" t="str">
        <f>IF(Table1[[#This Row],[Tesouro Selic: Cenário 1]]="","",(E3293+1)^(1/252))</f>
        <v/>
      </c>
      <c r="G3293" s="2" t="str">
        <f>IF(Table1[[#This Row],[Column4]]="","",(1+G3292)*(F3293)-1)</f>
        <v/>
      </c>
      <c r="H3293" s="1" t="str">
        <f>IF(Table1[[#This Row],[Column1]]="","",VLOOKUP(A3293,COPOMs!B:H,7)+prêmio_de_risco)</f>
        <v/>
      </c>
      <c r="I3293" s="3" t="str">
        <f>IF(Table1[[#This Row],[Tesouro Selic: Cenário 2]]="","",(H3293+1)^(1/252))</f>
        <v/>
      </c>
      <c r="J3293" s="2" t="str">
        <f>IF(Table1[[#This Row],[Column6]]="","",(1+J3292)*(I3293)-1)</f>
        <v/>
      </c>
      <c r="K3293" s="1" t="str">
        <f>IF(Table1[[#This Row],[Column1]]="","",VLOOKUP(A3293,COPOMs!B:K,10)+prêmio_de_risco)</f>
        <v/>
      </c>
      <c r="L3293" s="3" t="str">
        <f>IF(Table1[[#This Row],[Tesouro Selic: Cenário 3]]="","",(K3293+1)^(1/252))</f>
        <v/>
      </c>
      <c r="M3293" s="2" t="str">
        <f>IF(Table1[[#This Row],[Column8]]="","",(1+M3292)*(L3293)-1)</f>
        <v/>
      </c>
    </row>
    <row r="3294" spans="1:13" x14ac:dyDescent="0.25">
      <c r="A3294" s="15" t="str">
        <f t="shared" si="102"/>
        <v/>
      </c>
      <c r="B3294" s="25" t="str">
        <f t="shared" si="103"/>
        <v/>
      </c>
      <c r="C3294" s="3" t="str">
        <f>IF(Table1[[#This Row],[Tesouro Prefixado]]="","",(B3294+1)^(1/252))</f>
        <v/>
      </c>
      <c r="D3294" s="2" t="str">
        <f>IF(Table1[[#This Row],[Column2]]="","",(1+D3293)*(C3294)-1)</f>
        <v/>
      </c>
      <c r="E3294" s="1" t="str">
        <f>IF(Table1[[#This Row],[Column1]]="","",VLOOKUP(A3294,COPOMs!B:E,4)+prêmio_de_risco)</f>
        <v/>
      </c>
      <c r="F3294" s="3" t="str">
        <f>IF(Table1[[#This Row],[Tesouro Selic: Cenário 1]]="","",(E3294+1)^(1/252))</f>
        <v/>
      </c>
      <c r="G3294" s="2" t="str">
        <f>IF(Table1[[#This Row],[Column4]]="","",(1+G3293)*(F3294)-1)</f>
        <v/>
      </c>
      <c r="H3294" s="1" t="str">
        <f>IF(Table1[[#This Row],[Column1]]="","",VLOOKUP(A3294,COPOMs!B:H,7)+prêmio_de_risco)</f>
        <v/>
      </c>
      <c r="I3294" s="3" t="str">
        <f>IF(Table1[[#This Row],[Tesouro Selic: Cenário 2]]="","",(H3294+1)^(1/252))</f>
        <v/>
      </c>
      <c r="J3294" s="2" t="str">
        <f>IF(Table1[[#This Row],[Column6]]="","",(1+J3293)*(I3294)-1)</f>
        <v/>
      </c>
      <c r="K3294" s="1" t="str">
        <f>IF(Table1[[#This Row],[Column1]]="","",VLOOKUP(A3294,COPOMs!B:K,10)+prêmio_de_risco)</f>
        <v/>
      </c>
      <c r="L3294" s="3" t="str">
        <f>IF(Table1[[#This Row],[Tesouro Selic: Cenário 3]]="","",(K3294+1)^(1/252))</f>
        <v/>
      </c>
      <c r="M3294" s="2" t="str">
        <f>IF(Table1[[#This Row],[Column8]]="","",(1+M3293)*(L3294)-1)</f>
        <v/>
      </c>
    </row>
    <row r="3295" spans="1:13" x14ac:dyDescent="0.25">
      <c r="A3295" s="15" t="str">
        <f t="shared" si="102"/>
        <v/>
      </c>
      <c r="B3295" s="25" t="str">
        <f t="shared" si="103"/>
        <v/>
      </c>
      <c r="C3295" s="3" t="str">
        <f>IF(Table1[[#This Row],[Tesouro Prefixado]]="","",(B3295+1)^(1/252))</f>
        <v/>
      </c>
      <c r="D3295" s="2" t="str">
        <f>IF(Table1[[#This Row],[Column2]]="","",(1+D3294)*(C3295)-1)</f>
        <v/>
      </c>
      <c r="E3295" s="1" t="str">
        <f>IF(Table1[[#This Row],[Column1]]="","",VLOOKUP(A3295,COPOMs!B:E,4)+prêmio_de_risco)</f>
        <v/>
      </c>
      <c r="F3295" s="3" t="str">
        <f>IF(Table1[[#This Row],[Tesouro Selic: Cenário 1]]="","",(E3295+1)^(1/252))</f>
        <v/>
      </c>
      <c r="G3295" s="2" t="str">
        <f>IF(Table1[[#This Row],[Column4]]="","",(1+G3294)*(F3295)-1)</f>
        <v/>
      </c>
      <c r="H3295" s="1" t="str">
        <f>IF(Table1[[#This Row],[Column1]]="","",VLOOKUP(A3295,COPOMs!B:H,7)+prêmio_de_risco)</f>
        <v/>
      </c>
      <c r="I3295" s="3" t="str">
        <f>IF(Table1[[#This Row],[Tesouro Selic: Cenário 2]]="","",(H3295+1)^(1/252))</f>
        <v/>
      </c>
      <c r="J3295" s="2" t="str">
        <f>IF(Table1[[#This Row],[Column6]]="","",(1+J3294)*(I3295)-1)</f>
        <v/>
      </c>
      <c r="K3295" s="1" t="str">
        <f>IF(Table1[[#This Row],[Column1]]="","",VLOOKUP(A3295,COPOMs!B:K,10)+prêmio_de_risco)</f>
        <v/>
      </c>
      <c r="L3295" s="3" t="str">
        <f>IF(Table1[[#This Row],[Tesouro Selic: Cenário 3]]="","",(K3295+1)^(1/252))</f>
        <v/>
      </c>
      <c r="M3295" s="2" t="str">
        <f>IF(Table1[[#This Row],[Column8]]="","",(1+M3294)*(L3295)-1)</f>
        <v/>
      </c>
    </row>
    <row r="3296" spans="1:13" x14ac:dyDescent="0.25">
      <c r="A3296" s="15" t="str">
        <f t="shared" si="102"/>
        <v/>
      </c>
      <c r="B3296" s="25" t="str">
        <f t="shared" si="103"/>
        <v/>
      </c>
      <c r="C3296" s="3" t="str">
        <f>IF(Table1[[#This Row],[Tesouro Prefixado]]="","",(B3296+1)^(1/252))</f>
        <v/>
      </c>
      <c r="D3296" s="2" t="str">
        <f>IF(Table1[[#This Row],[Column2]]="","",(1+D3295)*(C3296)-1)</f>
        <v/>
      </c>
      <c r="E3296" s="1" t="str">
        <f>IF(Table1[[#This Row],[Column1]]="","",VLOOKUP(A3296,COPOMs!B:E,4)+prêmio_de_risco)</f>
        <v/>
      </c>
      <c r="F3296" s="3" t="str">
        <f>IF(Table1[[#This Row],[Tesouro Selic: Cenário 1]]="","",(E3296+1)^(1/252))</f>
        <v/>
      </c>
      <c r="G3296" s="2" t="str">
        <f>IF(Table1[[#This Row],[Column4]]="","",(1+G3295)*(F3296)-1)</f>
        <v/>
      </c>
      <c r="H3296" s="1" t="str">
        <f>IF(Table1[[#This Row],[Column1]]="","",VLOOKUP(A3296,COPOMs!B:H,7)+prêmio_de_risco)</f>
        <v/>
      </c>
      <c r="I3296" s="3" t="str">
        <f>IF(Table1[[#This Row],[Tesouro Selic: Cenário 2]]="","",(H3296+1)^(1/252))</f>
        <v/>
      </c>
      <c r="J3296" s="2" t="str">
        <f>IF(Table1[[#This Row],[Column6]]="","",(1+J3295)*(I3296)-1)</f>
        <v/>
      </c>
      <c r="K3296" s="1" t="str">
        <f>IF(Table1[[#This Row],[Column1]]="","",VLOOKUP(A3296,COPOMs!B:K,10)+prêmio_de_risco)</f>
        <v/>
      </c>
      <c r="L3296" s="3" t="str">
        <f>IF(Table1[[#This Row],[Tesouro Selic: Cenário 3]]="","",(K3296+1)^(1/252))</f>
        <v/>
      </c>
      <c r="M3296" s="2" t="str">
        <f>IF(Table1[[#This Row],[Column8]]="","",(1+M3295)*(L3296)-1)</f>
        <v/>
      </c>
    </row>
    <row r="3297" spans="1:13" x14ac:dyDescent="0.25">
      <c r="A3297" s="15" t="str">
        <f t="shared" si="102"/>
        <v/>
      </c>
      <c r="B3297" s="25" t="str">
        <f t="shared" si="103"/>
        <v/>
      </c>
      <c r="C3297" s="3" t="str">
        <f>IF(Table1[[#This Row],[Tesouro Prefixado]]="","",(B3297+1)^(1/252))</f>
        <v/>
      </c>
      <c r="D3297" s="2" t="str">
        <f>IF(Table1[[#This Row],[Column2]]="","",(1+D3296)*(C3297)-1)</f>
        <v/>
      </c>
      <c r="E3297" s="1" t="str">
        <f>IF(Table1[[#This Row],[Column1]]="","",VLOOKUP(A3297,COPOMs!B:E,4)+prêmio_de_risco)</f>
        <v/>
      </c>
      <c r="F3297" s="3" t="str">
        <f>IF(Table1[[#This Row],[Tesouro Selic: Cenário 1]]="","",(E3297+1)^(1/252))</f>
        <v/>
      </c>
      <c r="G3297" s="2" t="str">
        <f>IF(Table1[[#This Row],[Column4]]="","",(1+G3296)*(F3297)-1)</f>
        <v/>
      </c>
      <c r="H3297" s="1" t="str">
        <f>IF(Table1[[#This Row],[Column1]]="","",VLOOKUP(A3297,COPOMs!B:H,7)+prêmio_de_risco)</f>
        <v/>
      </c>
      <c r="I3297" s="3" t="str">
        <f>IF(Table1[[#This Row],[Tesouro Selic: Cenário 2]]="","",(H3297+1)^(1/252))</f>
        <v/>
      </c>
      <c r="J3297" s="2" t="str">
        <f>IF(Table1[[#This Row],[Column6]]="","",(1+J3296)*(I3297)-1)</f>
        <v/>
      </c>
      <c r="K3297" s="1" t="str">
        <f>IF(Table1[[#This Row],[Column1]]="","",VLOOKUP(A3297,COPOMs!B:K,10)+prêmio_de_risco)</f>
        <v/>
      </c>
      <c r="L3297" s="3" t="str">
        <f>IF(Table1[[#This Row],[Tesouro Selic: Cenário 3]]="","",(K3297+1)^(1/252))</f>
        <v/>
      </c>
      <c r="M3297" s="2" t="str">
        <f>IF(Table1[[#This Row],[Column8]]="","",(1+M3296)*(L3297)-1)</f>
        <v/>
      </c>
    </row>
    <row r="3298" spans="1:13" x14ac:dyDescent="0.25">
      <c r="A3298" s="15" t="str">
        <f t="shared" si="102"/>
        <v/>
      </c>
      <c r="B3298" s="25" t="str">
        <f t="shared" si="103"/>
        <v/>
      </c>
      <c r="C3298" s="3" t="str">
        <f>IF(Table1[[#This Row],[Tesouro Prefixado]]="","",(B3298+1)^(1/252))</f>
        <v/>
      </c>
      <c r="D3298" s="2" t="str">
        <f>IF(Table1[[#This Row],[Column2]]="","",(1+D3297)*(C3298)-1)</f>
        <v/>
      </c>
      <c r="E3298" s="1" t="str">
        <f>IF(Table1[[#This Row],[Column1]]="","",VLOOKUP(A3298,COPOMs!B:E,4)+prêmio_de_risco)</f>
        <v/>
      </c>
      <c r="F3298" s="3" t="str">
        <f>IF(Table1[[#This Row],[Tesouro Selic: Cenário 1]]="","",(E3298+1)^(1/252))</f>
        <v/>
      </c>
      <c r="G3298" s="2" t="str">
        <f>IF(Table1[[#This Row],[Column4]]="","",(1+G3297)*(F3298)-1)</f>
        <v/>
      </c>
      <c r="H3298" s="1" t="str">
        <f>IF(Table1[[#This Row],[Column1]]="","",VLOOKUP(A3298,COPOMs!B:H,7)+prêmio_de_risco)</f>
        <v/>
      </c>
      <c r="I3298" s="3" t="str">
        <f>IF(Table1[[#This Row],[Tesouro Selic: Cenário 2]]="","",(H3298+1)^(1/252))</f>
        <v/>
      </c>
      <c r="J3298" s="2" t="str">
        <f>IF(Table1[[#This Row],[Column6]]="","",(1+J3297)*(I3298)-1)</f>
        <v/>
      </c>
      <c r="K3298" s="1" t="str">
        <f>IF(Table1[[#This Row],[Column1]]="","",VLOOKUP(A3298,COPOMs!B:K,10)+prêmio_de_risco)</f>
        <v/>
      </c>
      <c r="L3298" s="3" t="str">
        <f>IF(Table1[[#This Row],[Tesouro Selic: Cenário 3]]="","",(K3298+1)^(1/252))</f>
        <v/>
      </c>
      <c r="M3298" s="2" t="str">
        <f>IF(Table1[[#This Row],[Column8]]="","",(1+M3297)*(L3298)-1)</f>
        <v/>
      </c>
    </row>
    <row r="3299" spans="1:13" x14ac:dyDescent="0.25">
      <c r="A3299" s="15" t="str">
        <f t="shared" si="102"/>
        <v/>
      </c>
      <c r="B3299" s="25" t="str">
        <f t="shared" si="103"/>
        <v/>
      </c>
      <c r="C3299" s="3" t="str">
        <f>IF(Table1[[#This Row],[Tesouro Prefixado]]="","",(B3299+1)^(1/252))</f>
        <v/>
      </c>
      <c r="D3299" s="2" t="str">
        <f>IF(Table1[[#This Row],[Column2]]="","",(1+D3298)*(C3299)-1)</f>
        <v/>
      </c>
      <c r="E3299" s="1" t="str">
        <f>IF(Table1[[#This Row],[Column1]]="","",VLOOKUP(A3299,COPOMs!B:E,4)+prêmio_de_risco)</f>
        <v/>
      </c>
      <c r="F3299" s="3" t="str">
        <f>IF(Table1[[#This Row],[Tesouro Selic: Cenário 1]]="","",(E3299+1)^(1/252))</f>
        <v/>
      </c>
      <c r="G3299" s="2" t="str">
        <f>IF(Table1[[#This Row],[Column4]]="","",(1+G3298)*(F3299)-1)</f>
        <v/>
      </c>
      <c r="H3299" s="1" t="str">
        <f>IF(Table1[[#This Row],[Column1]]="","",VLOOKUP(A3299,COPOMs!B:H,7)+prêmio_de_risco)</f>
        <v/>
      </c>
      <c r="I3299" s="3" t="str">
        <f>IF(Table1[[#This Row],[Tesouro Selic: Cenário 2]]="","",(H3299+1)^(1/252))</f>
        <v/>
      </c>
      <c r="J3299" s="2" t="str">
        <f>IF(Table1[[#This Row],[Column6]]="","",(1+J3298)*(I3299)-1)</f>
        <v/>
      </c>
      <c r="K3299" s="1" t="str">
        <f>IF(Table1[[#This Row],[Column1]]="","",VLOOKUP(A3299,COPOMs!B:K,10)+prêmio_de_risco)</f>
        <v/>
      </c>
      <c r="L3299" s="3" t="str">
        <f>IF(Table1[[#This Row],[Tesouro Selic: Cenário 3]]="","",(K3299+1)^(1/252))</f>
        <v/>
      </c>
      <c r="M3299" s="2" t="str">
        <f>IF(Table1[[#This Row],[Column8]]="","",(1+M3298)*(L3299)-1)</f>
        <v/>
      </c>
    </row>
    <row r="3300" spans="1:13" x14ac:dyDescent="0.25">
      <c r="A3300" s="15" t="str">
        <f t="shared" si="102"/>
        <v/>
      </c>
      <c r="B3300" s="25" t="str">
        <f t="shared" si="103"/>
        <v/>
      </c>
      <c r="C3300" s="3" t="str">
        <f>IF(Table1[[#This Row],[Tesouro Prefixado]]="","",(B3300+1)^(1/252))</f>
        <v/>
      </c>
      <c r="D3300" s="2" t="str">
        <f>IF(Table1[[#This Row],[Column2]]="","",(1+D3299)*(C3300)-1)</f>
        <v/>
      </c>
      <c r="E3300" s="1" t="str">
        <f>IF(Table1[[#This Row],[Column1]]="","",VLOOKUP(A3300,COPOMs!B:E,4)+prêmio_de_risco)</f>
        <v/>
      </c>
      <c r="F3300" s="3" t="str">
        <f>IF(Table1[[#This Row],[Tesouro Selic: Cenário 1]]="","",(E3300+1)^(1/252))</f>
        <v/>
      </c>
      <c r="G3300" s="2" t="str">
        <f>IF(Table1[[#This Row],[Column4]]="","",(1+G3299)*(F3300)-1)</f>
        <v/>
      </c>
      <c r="H3300" s="1" t="str">
        <f>IF(Table1[[#This Row],[Column1]]="","",VLOOKUP(A3300,COPOMs!B:H,7)+prêmio_de_risco)</f>
        <v/>
      </c>
      <c r="I3300" s="3" t="str">
        <f>IF(Table1[[#This Row],[Tesouro Selic: Cenário 2]]="","",(H3300+1)^(1/252))</f>
        <v/>
      </c>
      <c r="J3300" s="2" t="str">
        <f>IF(Table1[[#This Row],[Column6]]="","",(1+J3299)*(I3300)-1)</f>
        <v/>
      </c>
      <c r="K3300" s="1" t="str">
        <f>IF(Table1[[#This Row],[Column1]]="","",VLOOKUP(A3300,COPOMs!B:K,10)+prêmio_de_risco)</f>
        <v/>
      </c>
      <c r="L3300" s="3" t="str">
        <f>IF(Table1[[#This Row],[Tesouro Selic: Cenário 3]]="","",(K3300+1)^(1/252))</f>
        <v/>
      </c>
      <c r="M3300" s="2" t="str">
        <f>IF(Table1[[#This Row],[Column8]]="","",(1+M3299)*(L3300)-1)</f>
        <v/>
      </c>
    </row>
    <row r="3301" spans="1:13" x14ac:dyDescent="0.25">
      <c r="A3301" s="15" t="str">
        <f t="shared" si="102"/>
        <v/>
      </c>
      <c r="B3301" s="25" t="str">
        <f t="shared" si="103"/>
        <v/>
      </c>
      <c r="C3301" s="3" t="str">
        <f>IF(Table1[[#This Row],[Tesouro Prefixado]]="","",(B3301+1)^(1/252))</f>
        <v/>
      </c>
      <c r="D3301" s="2" t="str">
        <f>IF(Table1[[#This Row],[Column2]]="","",(1+D3300)*(C3301)-1)</f>
        <v/>
      </c>
      <c r="E3301" s="1" t="str">
        <f>IF(Table1[[#This Row],[Column1]]="","",VLOOKUP(A3301,COPOMs!B:E,4)+prêmio_de_risco)</f>
        <v/>
      </c>
      <c r="F3301" s="3" t="str">
        <f>IF(Table1[[#This Row],[Tesouro Selic: Cenário 1]]="","",(E3301+1)^(1/252))</f>
        <v/>
      </c>
      <c r="G3301" s="2" t="str">
        <f>IF(Table1[[#This Row],[Column4]]="","",(1+G3300)*(F3301)-1)</f>
        <v/>
      </c>
      <c r="H3301" s="1" t="str">
        <f>IF(Table1[[#This Row],[Column1]]="","",VLOOKUP(A3301,COPOMs!B:H,7)+prêmio_de_risco)</f>
        <v/>
      </c>
      <c r="I3301" s="3" t="str">
        <f>IF(Table1[[#This Row],[Tesouro Selic: Cenário 2]]="","",(H3301+1)^(1/252))</f>
        <v/>
      </c>
      <c r="J3301" s="2" t="str">
        <f>IF(Table1[[#This Row],[Column6]]="","",(1+J3300)*(I3301)-1)</f>
        <v/>
      </c>
      <c r="K3301" s="1" t="str">
        <f>IF(Table1[[#This Row],[Column1]]="","",VLOOKUP(A3301,COPOMs!B:K,10)+prêmio_de_risco)</f>
        <v/>
      </c>
      <c r="L3301" s="3" t="str">
        <f>IF(Table1[[#This Row],[Tesouro Selic: Cenário 3]]="","",(K3301+1)^(1/252))</f>
        <v/>
      </c>
      <c r="M3301" s="2" t="str">
        <f>IF(Table1[[#This Row],[Column8]]="","",(1+M3300)*(L3301)-1)</f>
        <v/>
      </c>
    </row>
    <row r="3302" spans="1:13" x14ac:dyDescent="0.25">
      <c r="A3302" s="15" t="str">
        <f t="shared" si="102"/>
        <v/>
      </c>
      <c r="B3302" s="25" t="str">
        <f t="shared" si="103"/>
        <v/>
      </c>
      <c r="C3302" s="3" t="str">
        <f>IF(Table1[[#This Row],[Tesouro Prefixado]]="","",(B3302+1)^(1/252))</f>
        <v/>
      </c>
      <c r="D3302" s="2" t="str">
        <f>IF(Table1[[#This Row],[Column2]]="","",(1+D3301)*(C3302)-1)</f>
        <v/>
      </c>
      <c r="E3302" s="1" t="str">
        <f>IF(Table1[[#This Row],[Column1]]="","",VLOOKUP(A3302,COPOMs!B:E,4)+prêmio_de_risco)</f>
        <v/>
      </c>
      <c r="F3302" s="3" t="str">
        <f>IF(Table1[[#This Row],[Tesouro Selic: Cenário 1]]="","",(E3302+1)^(1/252))</f>
        <v/>
      </c>
      <c r="G3302" s="2" t="str">
        <f>IF(Table1[[#This Row],[Column4]]="","",(1+G3301)*(F3302)-1)</f>
        <v/>
      </c>
      <c r="H3302" s="1" t="str">
        <f>IF(Table1[[#This Row],[Column1]]="","",VLOOKUP(A3302,COPOMs!B:H,7)+prêmio_de_risco)</f>
        <v/>
      </c>
      <c r="I3302" s="3" t="str">
        <f>IF(Table1[[#This Row],[Tesouro Selic: Cenário 2]]="","",(H3302+1)^(1/252))</f>
        <v/>
      </c>
      <c r="J3302" s="2" t="str">
        <f>IF(Table1[[#This Row],[Column6]]="","",(1+J3301)*(I3302)-1)</f>
        <v/>
      </c>
      <c r="K3302" s="1" t="str">
        <f>IF(Table1[[#This Row],[Column1]]="","",VLOOKUP(A3302,COPOMs!B:K,10)+prêmio_de_risco)</f>
        <v/>
      </c>
      <c r="L3302" s="3" t="str">
        <f>IF(Table1[[#This Row],[Tesouro Selic: Cenário 3]]="","",(K3302+1)^(1/252))</f>
        <v/>
      </c>
      <c r="M3302" s="2" t="str">
        <f>IF(Table1[[#This Row],[Column8]]="","",(1+M3301)*(L3302)-1)</f>
        <v/>
      </c>
    </row>
    <row r="3303" spans="1:13" x14ac:dyDescent="0.25">
      <c r="A3303" s="15" t="str">
        <f t="shared" si="102"/>
        <v/>
      </c>
      <c r="B3303" s="25" t="str">
        <f t="shared" si="103"/>
        <v/>
      </c>
      <c r="C3303" s="3" t="str">
        <f>IF(Table1[[#This Row],[Tesouro Prefixado]]="","",(B3303+1)^(1/252))</f>
        <v/>
      </c>
      <c r="D3303" s="2" t="str">
        <f>IF(Table1[[#This Row],[Column2]]="","",(1+D3302)*(C3303)-1)</f>
        <v/>
      </c>
      <c r="E3303" s="1" t="str">
        <f>IF(Table1[[#This Row],[Column1]]="","",VLOOKUP(A3303,COPOMs!B:E,4)+prêmio_de_risco)</f>
        <v/>
      </c>
      <c r="F3303" s="3" t="str">
        <f>IF(Table1[[#This Row],[Tesouro Selic: Cenário 1]]="","",(E3303+1)^(1/252))</f>
        <v/>
      </c>
      <c r="G3303" s="2" t="str">
        <f>IF(Table1[[#This Row],[Column4]]="","",(1+G3302)*(F3303)-1)</f>
        <v/>
      </c>
      <c r="H3303" s="1" t="str">
        <f>IF(Table1[[#This Row],[Column1]]="","",VLOOKUP(A3303,COPOMs!B:H,7)+prêmio_de_risco)</f>
        <v/>
      </c>
      <c r="I3303" s="3" t="str">
        <f>IF(Table1[[#This Row],[Tesouro Selic: Cenário 2]]="","",(H3303+1)^(1/252))</f>
        <v/>
      </c>
      <c r="J3303" s="2" t="str">
        <f>IF(Table1[[#This Row],[Column6]]="","",(1+J3302)*(I3303)-1)</f>
        <v/>
      </c>
      <c r="K3303" s="1" t="str">
        <f>IF(Table1[[#This Row],[Column1]]="","",VLOOKUP(A3303,COPOMs!B:K,10)+prêmio_de_risco)</f>
        <v/>
      </c>
      <c r="L3303" s="3" t="str">
        <f>IF(Table1[[#This Row],[Tesouro Selic: Cenário 3]]="","",(K3303+1)^(1/252))</f>
        <v/>
      </c>
      <c r="M3303" s="2" t="str">
        <f>IF(Table1[[#This Row],[Column8]]="","",(1+M3302)*(L3303)-1)</f>
        <v/>
      </c>
    </row>
    <row r="3304" spans="1:13" x14ac:dyDescent="0.25">
      <c r="A3304" s="15" t="str">
        <f t="shared" si="102"/>
        <v/>
      </c>
      <c r="B3304" s="25" t="str">
        <f t="shared" si="103"/>
        <v/>
      </c>
      <c r="C3304" s="3" t="str">
        <f>IF(Table1[[#This Row],[Tesouro Prefixado]]="","",(B3304+1)^(1/252))</f>
        <v/>
      </c>
      <c r="D3304" s="2" t="str">
        <f>IF(Table1[[#This Row],[Column2]]="","",(1+D3303)*(C3304)-1)</f>
        <v/>
      </c>
      <c r="E3304" s="1" t="str">
        <f>IF(Table1[[#This Row],[Column1]]="","",VLOOKUP(A3304,COPOMs!B:E,4)+prêmio_de_risco)</f>
        <v/>
      </c>
      <c r="F3304" s="3" t="str">
        <f>IF(Table1[[#This Row],[Tesouro Selic: Cenário 1]]="","",(E3304+1)^(1/252))</f>
        <v/>
      </c>
      <c r="G3304" s="2" t="str">
        <f>IF(Table1[[#This Row],[Column4]]="","",(1+G3303)*(F3304)-1)</f>
        <v/>
      </c>
      <c r="H3304" s="1" t="str">
        <f>IF(Table1[[#This Row],[Column1]]="","",VLOOKUP(A3304,COPOMs!B:H,7)+prêmio_de_risco)</f>
        <v/>
      </c>
      <c r="I3304" s="3" t="str">
        <f>IF(Table1[[#This Row],[Tesouro Selic: Cenário 2]]="","",(H3304+1)^(1/252))</f>
        <v/>
      </c>
      <c r="J3304" s="2" t="str">
        <f>IF(Table1[[#This Row],[Column6]]="","",(1+J3303)*(I3304)-1)</f>
        <v/>
      </c>
      <c r="K3304" s="1" t="str">
        <f>IF(Table1[[#This Row],[Column1]]="","",VLOOKUP(A3304,COPOMs!B:K,10)+prêmio_de_risco)</f>
        <v/>
      </c>
      <c r="L3304" s="3" t="str">
        <f>IF(Table1[[#This Row],[Tesouro Selic: Cenário 3]]="","",(K3304+1)^(1/252))</f>
        <v/>
      </c>
      <c r="M3304" s="2" t="str">
        <f>IF(Table1[[#This Row],[Column8]]="","",(1+M3303)*(L3304)-1)</f>
        <v/>
      </c>
    </row>
    <row r="3305" spans="1:13" x14ac:dyDescent="0.25">
      <c r="A3305" s="15" t="str">
        <f t="shared" si="102"/>
        <v/>
      </c>
      <c r="B3305" s="25" t="str">
        <f t="shared" si="103"/>
        <v/>
      </c>
      <c r="C3305" s="3" t="str">
        <f>IF(Table1[[#This Row],[Tesouro Prefixado]]="","",(B3305+1)^(1/252))</f>
        <v/>
      </c>
      <c r="D3305" s="2" t="str">
        <f>IF(Table1[[#This Row],[Column2]]="","",(1+D3304)*(C3305)-1)</f>
        <v/>
      </c>
      <c r="E3305" s="1" t="str">
        <f>IF(Table1[[#This Row],[Column1]]="","",VLOOKUP(A3305,COPOMs!B:E,4)+prêmio_de_risco)</f>
        <v/>
      </c>
      <c r="F3305" s="3" t="str">
        <f>IF(Table1[[#This Row],[Tesouro Selic: Cenário 1]]="","",(E3305+1)^(1/252))</f>
        <v/>
      </c>
      <c r="G3305" s="2" t="str">
        <f>IF(Table1[[#This Row],[Column4]]="","",(1+G3304)*(F3305)-1)</f>
        <v/>
      </c>
      <c r="H3305" s="1" t="str">
        <f>IF(Table1[[#This Row],[Column1]]="","",VLOOKUP(A3305,COPOMs!B:H,7)+prêmio_de_risco)</f>
        <v/>
      </c>
      <c r="I3305" s="3" t="str">
        <f>IF(Table1[[#This Row],[Tesouro Selic: Cenário 2]]="","",(H3305+1)^(1/252))</f>
        <v/>
      </c>
      <c r="J3305" s="2" t="str">
        <f>IF(Table1[[#This Row],[Column6]]="","",(1+J3304)*(I3305)-1)</f>
        <v/>
      </c>
      <c r="K3305" s="1" t="str">
        <f>IF(Table1[[#This Row],[Column1]]="","",VLOOKUP(A3305,COPOMs!B:K,10)+prêmio_de_risco)</f>
        <v/>
      </c>
      <c r="L3305" s="3" t="str">
        <f>IF(Table1[[#This Row],[Tesouro Selic: Cenário 3]]="","",(K3305+1)^(1/252))</f>
        <v/>
      </c>
      <c r="M3305" s="2" t="str">
        <f>IF(Table1[[#This Row],[Column8]]="","",(1+M3304)*(L3305)-1)</f>
        <v/>
      </c>
    </row>
    <row r="3306" spans="1:13" x14ac:dyDescent="0.25">
      <c r="A3306" s="15" t="str">
        <f t="shared" si="102"/>
        <v/>
      </c>
      <c r="B3306" s="25" t="str">
        <f t="shared" si="103"/>
        <v/>
      </c>
      <c r="C3306" s="3" t="str">
        <f>IF(Table1[[#This Row],[Tesouro Prefixado]]="","",(B3306+1)^(1/252))</f>
        <v/>
      </c>
      <c r="D3306" s="2" t="str">
        <f>IF(Table1[[#This Row],[Column2]]="","",(1+D3305)*(C3306)-1)</f>
        <v/>
      </c>
      <c r="E3306" s="1" t="str">
        <f>IF(Table1[[#This Row],[Column1]]="","",VLOOKUP(A3306,COPOMs!B:E,4)+prêmio_de_risco)</f>
        <v/>
      </c>
      <c r="F3306" s="3" t="str">
        <f>IF(Table1[[#This Row],[Tesouro Selic: Cenário 1]]="","",(E3306+1)^(1/252))</f>
        <v/>
      </c>
      <c r="G3306" s="2" t="str">
        <f>IF(Table1[[#This Row],[Column4]]="","",(1+G3305)*(F3306)-1)</f>
        <v/>
      </c>
      <c r="H3306" s="1" t="str">
        <f>IF(Table1[[#This Row],[Column1]]="","",VLOOKUP(A3306,COPOMs!B:H,7)+prêmio_de_risco)</f>
        <v/>
      </c>
      <c r="I3306" s="3" t="str">
        <f>IF(Table1[[#This Row],[Tesouro Selic: Cenário 2]]="","",(H3306+1)^(1/252))</f>
        <v/>
      </c>
      <c r="J3306" s="2" t="str">
        <f>IF(Table1[[#This Row],[Column6]]="","",(1+J3305)*(I3306)-1)</f>
        <v/>
      </c>
      <c r="K3306" s="1" t="str">
        <f>IF(Table1[[#This Row],[Column1]]="","",VLOOKUP(A3306,COPOMs!B:K,10)+prêmio_de_risco)</f>
        <v/>
      </c>
      <c r="L3306" s="3" t="str">
        <f>IF(Table1[[#This Row],[Tesouro Selic: Cenário 3]]="","",(K3306+1)^(1/252))</f>
        <v/>
      </c>
      <c r="M3306" s="2" t="str">
        <f>IF(Table1[[#This Row],[Column8]]="","",(1+M3305)*(L3306)-1)</f>
        <v/>
      </c>
    </row>
    <row r="3307" spans="1:13" x14ac:dyDescent="0.25">
      <c r="A3307" s="15" t="str">
        <f t="shared" si="102"/>
        <v/>
      </c>
      <c r="B3307" s="25" t="str">
        <f t="shared" si="103"/>
        <v/>
      </c>
      <c r="C3307" s="3" t="str">
        <f>IF(Table1[[#This Row],[Tesouro Prefixado]]="","",(B3307+1)^(1/252))</f>
        <v/>
      </c>
      <c r="D3307" s="2" t="str">
        <f>IF(Table1[[#This Row],[Column2]]="","",(1+D3306)*(C3307)-1)</f>
        <v/>
      </c>
      <c r="E3307" s="1" t="str">
        <f>IF(Table1[[#This Row],[Column1]]="","",VLOOKUP(A3307,COPOMs!B:E,4)+prêmio_de_risco)</f>
        <v/>
      </c>
      <c r="F3307" s="3" t="str">
        <f>IF(Table1[[#This Row],[Tesouro Selic: Cenário 1]]="","",(E3307+1)^(1/252))</f>
        <v/>
      </c>
      <c r="G3307" s="2" t="str">
        <f>IF(Table1[[#This Row],[Column4]]="","",(1+G3306)*(F3307)-1)</f>
        <v/>
      </c>
      <c r="H3307" s="1" t="str">
        <f>IF(Table1[[#This Row],[Column1]]="","",VLOOKUP(A3307,COPOMs!B:H,7)+prêmio_de_risco)</f>
        <v/>
      </c>
      <c r="I3307" s="3" t="str">
        <f>IF(Table1[[#This Row],[Tesouro Selic: Cenário 2]]="","",(H3307+1)^(1/252))</f>
        <v/>
      </c>
      <c r="J3307" s="2" t="str">
        <f>IF(Table1[[#This Row],[Column6]]="","",(1+J3306)*(I3307)-1)</f>
        <v/>
      </c>
      <c r="K3307" s="1" t="str">
        <f>IF(Table1[[#This Row],[Column1]]="","",VLOOKUP(A3307,COPOMs!B:K,10)+prêmio_de_risco)</f>
        <v/>
      </c>
      <c r="L3307" s="3" t="str">
        <f>IF(Table1[[#This Row],[Tesouro Selic: Cenário 3]]="","",(K3307+1)^(1/252))</f>
        <v/>
      </c>
      <c r="M3307" s="2" t="str">
        <f>IF(Table1[[#This Row],[Column8]]="","",(1+M3306)*(L3307)-1)</f>
        <v/>
      </c>
    </row>
    <row r="3308" spans="1:13" x14ac:dyDescent="0.25">
      <c r="A3308" s="15" t="str">
        <f t="shared" si="102"/>
        <v/>
      </c>
      <c r="B3308" s="25" t="str">
        <f t="shared" si="103"/>
        <v/>
      </c>
      <c r="C3308" s="3" t="str">
        <f>IF(Table1[[#This Row],[Tesouro Prefixado]]="","",(B3308+1)^(1/252))</f>
        <v/>
      </c>
      <c r="D3308" s="2" t="str">
        <f>IF(Table1[[#This Row],[Column2]]="","",(1+D3307)*(C3308)-1)</f>
        <v/>
      </c>
      <c r="E3308" s="1" t="str">
        <f>IF(Table1[[#This Row],[Column1]]="","",VLOOKUP(A3308,COPOMs!B:E,4)+prêmio_de_risco)</f>
        <v/>
      </c>
      <c r="F3308" s="3" t="str">
        <f>IF(Table1[[#This Row],[Tesouro Selic: Cenário 1]]="","",(E3308+1)^(1/252))</f>
        <v/>
      </c>
      <c r="G3308" s="2" t="str">
        <f>IF(Table1[[#This Row],[Column4]]="","",(1+G3307)*(F3308)-1)</f>
        <v/>
      </c>
      <c r="H3308" s="1" t="str">
        <f>IF(Table1[[#This Row],[Column1]]="","",VLOOKUP(A3308,COPOMs!B:H,7)+prêmio_de_risco)</f>
        <v/>
      </c>
      <c r="I3308" s="3" t="str">
        <f>IF(Table1[[#This Row],[Tesouro Selic: Cenário 2]]="","",(H3308+1)^(1/252))</f>
        <v/>
      </c>
      <c r="J3308" s="2" t="str">
        <f>IF(Table1[[#This Row],[Column6]]="","",(1+J3307)*(I3308)-1)</f>
        <v/>
      </c>
      <c r="K3308" s="1" t="str">
        <f>IF(Table1[[#This Row],[Column1]]="","",VLOOKUP(A3308,COPOMs!B:K,10)+prêmio_de_risco)</f>
        <v/>
      </c>
      <c r="L3308" s="3" t="str">
        <f>IF(Table1[[#This Row],[Tesouro Selic: Cenário 3]]="","",(K3308+1)^(1/252))</f>
        <v/>
      </c>
      <c r="M3308" s="2" t="str">
        <f>IF(Table1[[#This Row],[Column8]]="","",(1+M3307)*(L3308)-1)</f>
        <v/>
      </c>
    </row>
    <row r="3309" spans="1:13" x14ac:dyDescent="0.25">
      <c r="A3309" s="15" t="str">
        <f t="shared" si="102"/>
        <v/>
      </c>
      <c r="B3309" s="25" t="str">
        <f t="shared" si="103"/>
        <v/>
      </c>
      <c r="C3309" s="3" t="str">
        <f>IF(Table1[[#This Row],[Tesouro Prefixado]]="","",(B3309+1)^(1/252))</f>
        <v/>
      </c>
      <c r="D3309" s="2" t="str">
        <f>IF(Table1[[#This Row],[Column2]]="","",(1+D3308)*(C3309)-1)</f>
        <v/>
      </c>
      <c r="E3309" s="1" t="str">
        <f>IF(Table1[[#This Row],[Column1]]="","",VLOOKUP(A3309,COPOMs!B:E,4)+prêmio_de_risco)</f>
        <v/>
      </c>
      <c r="F3309" s="3" t="str">
        <f>IF(Table1[[#This Row],[Tesouro Selic: Cenário 1]]="","",(E3309+1)^(1/252))</f>
        <v/>
      </c>
      <c r="G3309" s="2" t="str">
        <f>IF(Table1[[#This Row],[Column4]]="","",(1+G3308)*(F3309)-1)</f>
        <v/>
      </c>
      <c r="H3309" s="1" t="str">
        <f>IF(Table1[[#This Row],[Column1]]="","",VLOOKUP(A3309,COPOMs!B:H,7)+prêmio_de_risco)</f>
        <v/>
      </c>
      <c r="I3309" s="3" t="str">
        <f>IF(Table1[[#This Row],[Tesouro Selic: Cenário 2]]="","",(H3309+1)^(1/252))</f>
        <v/>
      </c>
      <c r="J3309" s="2" t="str">
        <f>IF(Table1[[#This Row],[Column6]]="","",(1+J3308)*(I3309)-1)</f>
        <v/>
      </c>
      <c r="K3309" s="1" t="str">
        <f>IF(Table1[[#This Row],[Column1]]="","",VLOOKUP(A3309,COPOMs!B:K,10)+prêmio_de_risco)</f>
        <v/>
      </c>
      <c r="L3309" s="3" t="str">
        <f>IF(Table1[[#This Row],[Tesouro Selic: Cenário 3]]="","",(K3309+1)^(1/252))</f>
        <v/>
      </c>
      <c r="M3309" s="2" t="str">
        <f>IF(Table1[[#This Row],[Column8]]="","",(1+M3308)*(L3309)-1)</f>
        <v/>
      </c>
    </row>
    <row r="3310" spans="1:13" x14ac:dyDescent="0.25">
      <c r="A3310" s="15" t="str">
        <f t="shared" si="102"/>
        <v/>
      </c>
      <c r="B3310" s="25" t="str">
        <f t="shared" si="103"/>
        <v/>
      </c>
      <c r="C3310" s="3" t="str">
        <f>IF(Table1[[#This Row],[Tesouro Prefixado]]="","",(B3310+1)^(1/252))</f>
        <v/>
      </c>
      <c r="D3310" s="2" t="str">
        <f>IF(Table1[[#This Row],[Column2]]="","",(1+D3309)*(C3310)-1)</f>
        <v/>
      </c>
      <c r="E3310" s="1" t="str">
        <f>IF(Table1[[#This Row],[Column1]]="","",VLOOKUP(A3310,COPOMs!B:E,4)+prêmio_de_risco)</f>
        <v/>
      </c>
      <c r="F3310" s="3" t="str">
        <f>IF(Table1[[#This Row],[Tesouro Selic: Cenário 1]]="","",(E3310+1)^(1/252))</f>
        <v/>
      </c>
      <c r="G3310" s="2" t="str">
        <f>IF(Table1[[#This Row],[Column4]]="","",(1+G3309)*(F3310)-1)</f>
        <v/>
      </c>
      <c r="H3310" s="1" t="str">
        <f>IF(Table1[[#This Row],[Column1]]="","",VLOOKUP(A3310,COPOMs!B:H,7)+prêmio_de_risco)</f>
        <v/>
      </c>
      <c r="I3310" s="3" t="str">
        <f>IF(Table1[[#This Row],[Tesouro Selic: Cenário 2]]="","",(H3310+1)^(1/252))</f>
        <v/>
      </c>
      <c r="J3310" s="2" t="str">
        <f>IF(Table1[[#This Row],[Column6]]="","",(1+J3309)*(I3310)-1)</f>
        <v/>
      </c>
      <c r="K3310" s="1" t="str">
        <f>IF(Table1[[#This Row],[Column1]]="","",VLOOKUP(A3310,COPOMs!B:K,10)+prêmio_de_risco)</f>
        <v/>
      </c>
      <c r="L3310" s="3" t="str">
        <f>IF(Table1[[#This Row],[Tesouro Selic: Cenário 3]]="","",(K3310+1)^(1/252))</f>
        <v/>
      </c>
      <c r="M3310" s="2" t="str">
        <f>IF(Table1[[#This Row],[Column8]]="","",(1+M3309)*(L3310)-1)</f>
        <v/>
      </c>
    </row>
    <row r="3311" spans="1:13" x14ac:dyDescent="0.25">
      <c r="A3311" s="15" t="str">
        <f t="shared" si="102"/>
        <v/>
      </c>
      <c r="B3311" s="25" t="str">
        <f t="shared" si="103"/>
        <v/>
      </c>
      <c r="C3311" s="3" t="str">
        <f>IF(Table1[[#This Row],[Tesouro Prefixado]]="","",(B3311+1)^(1/252))</f>
        <v/>
      </c>
      <c r="D3311" s="2" t="str">
        <f>IF(Table1[[#This Row],[Column2]]="","",(1+D3310)*(C3311)-1)</f>
        <v/>
      </c>
      <c r="E3311" s="1" t="str">
        <f>IF(Table1[[#This Row],[Column1]]="","",VLOOKUP(A3311,COPOMs!B:E,4)+prêmio_de_risco)</f>
        <v/>
      </c>
      <c r="F3311" s="3" t="str">
        <f>IF(Table1[[#This Row],[Tesouro Selic: Cenário 1]]="","",(E3311+1)^(1/252))</f>
        <v/>
      </c>
      <c r="G3311" s="2" t="str">
        <f>IF(Table1[[#This Row],[Column4]]="","",(1+G3310)*(F3311)-1)</f>
        <v/>
      </c>
      <c r="H3311" s="1" t="str">
        <f>IF(Table1[[#This Row],[Column1]]="","",VLOOKUP(A3311,COPOMs!B:H,7)+prêmio_de_risco)</f>
        <v/>
      </c>
      <c r="I3311" s="3" t="str">
        <f>IF(Table1[[#This Row],[Tesouro Selic: Cenário 2]]="","",(H3311+1)^(1/252))</f>
        <v/>
      </c>
      <c r="J3311" s="2" t="str">
        <f>IF(Table1[[#This Row],[Column6]]="","",(1+J3310)*(I3311)-1)</f>
        <v/>
      </c>
      <c r="K3311" s="1" t="str">
        <f>IF(Table1[[#This Row],[Column1]]="","",VLOOKUP(A3311,COPOMs!B:K,10)+prêmio_de_risco)</f>
        <v/>
      </c>
      <c r="L3311" s="3" t="str">
        <f>IF(Table1[[#This Row],[Tesouro Selic: Cenário 3]]="","",(K3311+1)^(1/252))</f>
        <v/>
      </c>
      <c r="M3311" s="2" t="str">
        <f>IF(Table1[[#This Row],[Column8]]="","",(1+M3310)*(L3311)-1)</f>
        <v/>
      </c>
    </row>
    <row r="3312" spans="1:13" x14ac:dyDescent="0.25">
      <c r="A3312" s="15" t="str">
        <f t="shared" si="102"/>
        <v/>
      </c>
      <c r="B3312" s="25" t="str">
        <f t="shared" si="103"/>
        <v/>
      </c>
      <c r="C3312" s="3" t="str">
        <f>IF(Table1[[#This Row],[Tesouro Prefixado]]="","",(B3312+1)^(1/252))</f>
        <v/>
      </c>
      <c r="D3312" s="2" t="str">
        <f>IF(Table1[[#This Row],[Column2]]="","",(1+D3311)*(C3312)-1)</f>
        <v/>
      </c>
      <c r="E3312" s="1" t="str">
        <f>IF(Table1[[#This Row],[Column1]]="","",VLOOKUP(A3312,COPOMs!B:E,4)+prêmio_de_risco)</f>
        <v/>
      </c>
      <c r="F3312" s="3" t="str">
        <f>IF(Table1[[#This Row],[Tesouro Selic: Cenário 1]]="","",(E3312+1)^(1/252))</f>
        <v/>
      </c>
      <c r="G3312" s="2" t="str">
        <f>IF(Table1[[#This Row],[Column4]]="","",(1+G3311)*(F3312)-1)</f>
        <v/>
      </c>
      <c r="H3312" s="1" t="str">
        <f>IF(Table1[[#This Row],[Column1]]="","",VLOOKUP(A3312,COPOMs!B:H,7)+prêmio_de_risco)</f>
        <v/>
      </c>
      <c r="I3312" s="3" t="str">
        <f>IF(Table1[[#This Row],[Tesouro Selic: Cenário 2]]="","",(H3312+1)^(1/252))</f>
        <v/>
      </c>
      <c r="J3312" s="2" t="str">
        <f>IF(Table1[[#This Row],[Column6]]="","",(1+J3311)*(I3312)-1)</f>
        <v/>
      </c>
      <c r="K3312" s="1" t="str">
        <f>IF(Table1[[#This Row],[Column1]]="","",VLOOKUP(A3312,COPOMs!B:K,10)+prêmio_de_risco)</f>
        <v/>
      </c>
      <c r="L3312" s="3" t="str">
        <f>IF(Table1[[#This Row],[Tesouro Selic: Cenário 3]]="","",(K3312+1)^(1/252))</f>
        <v/>
      </c>
      <c r="M3312" s="2" t="str">
        <f>IF(Table1[[#This Row],[Column8]]="","",(1+M3311)*(L3312)-1)</f>
        <v/>
      </c>
    </row>
    <row r="3313" spans="1:13" x14ac:dyDescent="0.25">
      <c r="A3313" s="15" t="str">
        <f t="shared" si="102"/>
        <v/>
      </c>
      <c r="B3313" s="25" t="str">
        <f t="shared" si="103"/>
        <v/>
      </c>
      <c r="C3313" s="3" t="str">
        <f>IF(Table1[[#This Row],[Tesouro Prefixado]]="","",(B3313+1)^(1/252))</f>
        <v/>
      </c>
      <c r="D3313" s="2" t="str">
        <f>IF(Table1[[#This Row],[Column2]]="","",(1+D3312)*(C3313)-1)</f>
        <v/>
      </c>
      <c r="E3313" s="1" t="str">
        <f>IF(Table1[[#This Row],[Column1]]="","",VLOOKUP(A3313,COPOMs!B:E,4)+prêmio_de_risco)</f>
        <v/>
      </c>
      <c r="F3313" s="3" t="str">
        <f>IF(Table1[[#This Row],[Tesouro Selic: Cenário 1]]="","",(E3313+1)^(1/252))</f>
        <v/>
      </c>
      <c r="G3313" s="2" t="str">
        <f>IF(Table1[[#This Row],[Column4]]="","",(1+G3312)*(F3313)-1)</f>
        <v/>
      </c>
      <c r="H3313" s="1" t="str">
        <f>IF(Table1[[#This Row],[Column1]]="","",VLOOKUP(A3313,COPOMs!B:H,7)+prêmio_de_risco)</f>
        <v/>
      </c>
      <c r="I3313" s="3" t="str">
        <f>IF(Table1[[#This Row],[Tesouro Selic: Cenário 2]]="","",(H3313+1)^(1/252))</f>
        <v/>
      </c>
      <c r="J3313" s="2" t="str">
        <f>IF(Table1[[#This Row],[Column6]]="","",(1+J3312)*(I3313)-1)</f>
        <v/>
      </c>
      <c r="K3313" s="1" t="str">
        <f>IF(Table1[[#This Row],[Column1]]="","",VLOOKUP(A3313,COPOMs!B:K,10)+prêmio_de_risco)</f>
        <v/>
      </c>
      <c r="L3313" s="3" t="str">
        <f>IF(Table1[[#This Row],[Tesouro Selic: Cenário 3]]="","",(K3313+1)^(1/252))</f>
        <v/>
      </c>
      <c r="M3313" s="2" t="str">
        <f>IF(Table1[[#This Row],[Column8]]="","",(1+M3312)*(L3313)-1)</f>
        <v/>
      </c>
    </row>
    <row r="3314" spans="1:13" x14ac:dyDescent="0.25">
      <c r="A3314" s="15" t="str">
        <f t="shared" si="102"/>
        <v/>
      </c>
      <c r="B3314" s="25" t="str">
        <f t="shared" si="103"/>
        <v/>
      </c>
      <c r="C3314" s="3" t="str">
        <f>IF(Table1[[#This Row],[Tesouro Prefixado]]="","",(B3314+1)^(1/252))</f>
        <v/>
      </c>
      <c r="D3314" s="2" t="str">
        <f>IF(Table1[[#This Row],[Column2]]="","",(1+D3313)*(C3314)-1)</f>
        <v/>
      </c>
      <c r="E3314" s="1" t="str">
        <f>IF(Table1[[#This Row],[Column1]]="","",VLOOKUP(A3314,COPOMs!B:E,4)+prêmio_de_risco)</f>
        <v/>
      </c>
      <c r="F3314" s="3" t="str">
        <f>IF(Table1[[#This Row],[Tesouro Selic: Cenário 1]]="","",(E3314+1)^(1/252))</f>
        <v/>
      </c>
      <c r="G3314" s="2" t="str">
        <f>IF(Table1[[#This Row],[Column4]]="","",(1+G3313)*(F3314)-1)</f>
        <v/>
      </c>
      <c r="H3314" s="1" t="str">
        <f>IF(Table1[[#This Row],[Column1]]="","",VLOOKUP(A3314,COPOMs!B:H,7)+prêmio_de_risco)</f>
        <v/>
      </c>
      <c r="I3314" s="3" t="str">
        <f>IF(Table1[[#This Row],[Tesouro Selic: Cenário 2]]="","",(H3314+1)^(1/252))</f>
        <v/>
      </c>
      <c r="J3314" s="2" t="str">
        <f>IF(Table1[[#This Row],[Column6]]="","",(1+J3313)*(I3314)-1)</f>
        <v/>
      </c>
      <c r="K3314" s="1" t="str">
        <f>IF(Table1[[#This Row],[Column1]]="","",VLOOKUP(A3314,COPOMs!B:K,10)+prêmio_de_risco)</f>
        <v/>
      </c>
      <c r="L3314" s="3" t="str">
        <f>IF(Table1[[#This Row],[Tesouro Selic: Cenário 3]]="","",(K3314+1)^(1/252))</f>
        <v/>
      </c>
      <c r="M3314" s="2" t="str">
        <f>IF(Table1[[#This Row],[Column8]]="","",(1+M3313)*(L3314)-1)</f>
        <v/>
      </c>
    </row>
    <row r="3315" spans="1:13" x14ac:dyDescent="0.25">
      <c r="A3315" s="15" t="str">
        <f t="shared" si="102"/>
        <v/>
      </c>
      <c r="B3315" s="25" t="str">
        <f t="shared" si="103"/>
        <v/>
      </c>
      <c r="C3315" s="3" t="str">
        <f>IF(Table1[[#This Row],[Tesouro Prefixado]]="","",(B3315+1)^(1/252))</f>
        <v/>
      </c>
      <c r="D3315" s="2" t="str">
        <f>IF(Table1[[#This Row],[Column2]]="","",(1+D3314)*(C3315)-1)</f>
        <v/>
      </c>
      <c r="E3315" s="1" t="str">
        <f>IF(Table1[[#This Row],[Column1]]="","",VLOOKUP(A3315,COPOMs!B:E,4)+prêmio_de_risco)</f>
        <v/>
      </c>
      <c r="F3315" s="3" t="str">
        <f>IF(Table1[[#This Row],[Tesouro Selic: Cenário 1]]="","",(E3315+1)^(1/252))</f>
        <v/>
      </c>
      <c r="G3315" s="2" t="str">
        <f>IF(Table1[[#This Row],[Column4]]="","",(1+G3314)*(F3315)-1)</f>
        <v/>
      </c>
      <c r="H3315" s="1" t="str">
        <f>IF(Table1[[#This Row],[Column1]]="","",VLOOKUP(A3315,COPOMs!B:H,7)+prêmio_de_risco)</f>
        <v/>
      </c>
      <c r="I3315" s="3" t="str">
        <f>IF(Table1[[#This Row],[Tesouro Selic: Cenário 2]]="","",(H3315+1)^(1/252))</f>
        <v/>
      </c>
      <c r="J3315" s="2" t="str">
        <f>IF(Table1[[#This Row],[Column6]]="","",(1+J3314)*(I3315)-1)</f>
        <v/>
      </c>
      <c r="K3315" s="1" t="str">
        <f>IF(Table1[[#This Row],[Column1]]="","",VLOOKUP(A3315,COPOMs!B:K,10)+prêmio_de_risco)</f>
        <v/>
      </c>
      <c r="L3315" s="3" t="str">
        <f>IF(Table1[[#This Row],[Tesouro Selic: Cenário 3]]="","",(K3315+1)^(1/252))</f>
        <v/>
      </c>
      <c r="M3315" s="2" t="str">
        <f>IF(Table1[[#This Row],[Column8]]="","",(1+M3314)*(L3315)-1)</f>
        <v/>
      </c>
    </row>
    <row r="3316" spans="1:13" x14ac:dyDescent="0.25">
      <c r="A3316" s="15" t="str">
        <f t="shared" si="102"/>
        <v/>
      </c>
      <c r="B3316" s="25" t="str">
        <f t="shared" si="103"/>
        <v/>
      </c>
      <c r="C3316" s="3" t="str">
        <f>IF(Table1[[#This Row],[Tesouro Prefixado]]="","",(B3316+1)^(1/252))</f>
        <v/>
      </c>
      <c r="D3316" s="2" t="str">
        <f>IF(Table1[[#This Row],[Column2]]="","",(1+D3315)*(C3316)-1)</f>
        <v/>
      </c>
      <c r="E3316" s="1" t="str">
        <f>IF(Table1[[#This Row],[Column1]]="","",VLOOKUP(A3316,COPOMs!B:E,4)+prêmio_de_risco)</f>
        <v/>
      </c>
      <c r="F3316" s="3" t="str">
        <f>IF(Table1[[#This Row],[Tesouro Selic: Cenário 1]]="","",(E3316+1)^(1/252))</f>
        <v/>
      </c>
      <c r="G3316" s="2" t="str">
        <f>IF(Table1[[#This Row],[Column4]]="","",(1+G3315)*(F3316)-1)</f>
        <v/>
      </c>
      <c r="H3316" s="1" t="str">
        <f>IF(Table1[[#This Row],[Column1]]="","",VLOOKUP(A3316,COPOMs!B:H,7)+prêmio_de_risco)</f>
        <v/>
      </c>
      <c r="I3316" s="3" t="str">
        <f>IF(Table1[[#This Row],[Tesouro Selic: Cenário 2]]="","",(H3316+1)^(1/252))</f>
        <v/>
      </c>
      <c r="J3316" s="2" t="str">
        <f>IF(Table1[[#This Row],[Column6]]="","",(1+J3315)*(I3316)-1)</f>
        <v/>
      </c>
      <c r="K3316" s="1" t="str">
        <f>IF(Table1[[#This Row],[Column1]]="","",VLOOKUP(A3316,COPOMs!B:K,10)+prêmio_de_risco)</f>
        <v/>
      </c>
      <c r="L3316" s="3" t="str">
        <f>IF(Table1[[#This Row],[Tesouro Selic: Cenário 3]]="","",(K3316+1)^(1/252))</f>
        <v/>
      </c>
      <c r="M3316" s="2" t="str">
        <f>IF(Table1[[#This Row],[Column8]]="","",(1+M3315)*(L3316)-1)</f>
        <v/>
      </c>
    </row>
    <row r="3317" spans="1:13" x14ac:dyDescent="0.25">
      <c r="A3317" s="15" t="str">
        <f t="shared" si="102"/>
        <v/>
      </c>
      <c r="B3317" s="25" t="str">
        <f t="shared" si="103"/>
        <v/>
      </c>
      <c r="C3317" s="3" t="str">
        <f>IF(Table1[[#This Row],[Tesouro Prefixado]]="","",(B3317+1)^(1/252))</f>
        <v/>
      </c>
      <c r="D3317" s="2" t="str">
        <f>IF(Table1[[#This Row],[Column2]]="","",(1+D3316)*(C3317)-1)</f>
        <v/>
      </c>
      <c r="E3317" s="1" t="str">
        <f>IF(Table1[[#This Row],[Column1]]="","",VLOOKUP(A3317,COPOMs!B:E,4)+prêmio_de_risco)</f>
        <v/>
      </c>
      <c r="F3317" s="3" t="str">
        <f>IF(Table1[[#This Row],[Tesouro Selic: Cenário 1]]="","",(E3317+1)^(1/252))</f>
        <v/>
      </c>
      <c r="G3317" s="2" t="str">
        <f>IF(Table1[[#This Row],[Column4]]="","",(1+G3316)*(F3317)-1)</f>
        <v/>
      </c>
      <c r="H3317" s="1" t="str">
        <f>IF(Table1[[#This Row],[Column1]]="","",VLOOKUP(A3317,COPOMs!B:H,7)+prêmio_de_risco)</f>
        <v/>
      </c>
      <c r="I3317" s="3" t="str">
        <f>IF(Table1[[#This Row],[Tesouro Selic: Cenário 2]]="","",(H3317+1)^(1/252))</f>
        <v/>
      </c>
      <c r="J3317" s="2" t="str">
        <f>IF(Table1[[#This Row],[Column6]]="","",(1+J3316)*(I3317)-1)</f>
        <v/>
      </c>
      <c r="K3317" s="1" t="str">
        <f>IF(Table1[[#This Row],[Column1]]="","",VLOOKUP(A3317,COPOMs!B:K,10)+prêmio_de_risco)</f>
        <v/>
      </c>
      <c r="L3317" s="3" t="str">
        <f>IF(Table1[[#This Row],[Tesouro Selic: Cenário 3]]="","",(K3317+1)^(1/252))</f>
        <v/>
      </c>
      <c r="M3317" s="2" t="str">
        <f>IF(Table1[[#This Row],[Column8]]="","",(1+M3316)*(L3317)-1)</f>
        <v/>
      </c>
    </row>
    <row r="3318" spans="1:13" x14ac:dyDescent="0.25">
      <c r="A3318" s="15" t="str">
        <f t="shared" si="102"/>
        <v/>
      </c>
      <c r="B3318" s="25" t="str">
        <f t="shared" si="103"/>
        <v/>
      </c>
      <c r="C3318" s="3" t="str">
        <f>IF(Table1[[#This Row],[Tesouro Prefixado]]="","",(B3318+1)^(1/252))</f>
        <v/>
      </c>
      <c r="D3318" s="2" t="str">
        <f>IF(Table1[[#This Row],[Column2]]="","",(1+D3317)*(C3318)-1)</f>
        <v/>
      </c>
      <c r="E3318" s="1" t="str">
        <f>IF(Table1[[#This Row],[Column1]]="","",VLOOKUP(A3318,COPOMs!B:E,4)+prêmio_de_risco)</f>
        <v/>
      </c>
      <c r="F3318" s="3" t="str">
        <f>IF(Table1[[#This Row],[Tesouro Selic: Cenário 1]]="","",(E3318+1)^(1/252))</f>
        <v/>
      </c>
      <c r="G3318" s="2" t="str">
        <f>IF(Table1[[#This Row],[Column4]]="","",(1+G3317)*(F3318)-1)</f>
        <v/>
      </c>
      <c r="H3318" s="1" t="str">
        <f>IF(Table1[[#This Row],[Column1]]="","",VLOOKUP(A3318,COPOMs!B:H,7)+prêmio_de_risco)</f>
        <v/>
      </c>
      <c r="I3318" s="3" t="str">
        <f>IF(Table1[[#This Row],[Tesouro Selic: Cenário 2]]="","",(H3318+1)^(1/252))</f>
        <v/>
      </c>
      <c r="J3318" s="2" t="str">
        <f>IF(Table1[[#This Row],[Column6]]="","",(1+J3317)*(I3318)-1)</f>
        <v/>
      </c>
      <c r="K3318" s="1" t="str">
        <f>IF(Table1[[#This Row],[Column1]]="","",VLOOKUP(A3318,COPOMs!B:K,10)+prêmio_de_risco)</f>
        <v/>
      </c>
      <c r="L3318" s="3" t="str">
        <f>IF(Table1[[#This Row],[Tesouro Selic: Cenário 3]]="","",(K3318+1)^(1/252))</f>
        <v/>
      </c>
      <c r="M3318" s="2" t="str">
        <f>IF(Table1[[#This Row],[Column8]]="","",(1+M3317)*(L3318)-1)</f>
        <v/>
      </c>
    </row>
    <row r="3319" spans="1:13" x14ac:dyDescent="0.25">
      <c r="A3319" s="15" t="str">
        <f t="shared" si="102"/>
        <v/>
      </c>
      <c r="B3319" s="25" t="str">
        <f t="shared" si="103"/>
        <v/>
      </c>
      <c r="C3319" s="3" t="str">
        <f>IF(Table1[[#This Row],[Tesouro Prefixado]]="","",(B3319+1)^(1/252))</f>
        <v/>
      </c>
      <c r="D3319" s="2" t="str">
        <f>IF(Table1[[#This Row],[Column2]]="","",(1+D3318)*(C3319)-1)</f>
        <v/>
      </c>
      <c r="E3319" s="1" t="str">
        <f>IF(Table1[[#This Row],[Column1]]="","",VLOOKUP(A3319,COPOMs!B:E,4)+prêmio_de_risco)</f>
        <v/>
      </c>
      <c r="F3319" s="3" t="str">
        <f>IF(Table1[[#This Row],[Tesouro Selic: Cenário 1]]="","",(E3319+1)^(1/252))</f>
        <v/>
      </c>
      <c r="G3319" s="2" t="str">
        <f>IF(Table1[[#This Row],[Column4]]="","",(1+G3318)*(F3319)-1)</f>
        <v/>
      </c>
      <c r="H3319" s="1" t="str">
        <f>IF(Table1[[#This Row],[Column1]]="","",VLOOKUP(A3319,COPOMs!B:H,7)+prêmio_de_risco)</f>
        <v/>
      </c>
      <c r="I3319" s="3" t="str">
        <f>IF(Table1[[#This Row],[Tesouro Selic: Cenário 2]]="","",(H3319+1)^(1/252))</f>
        <v/>
      </c>
      <c r="J3319" s="2" t="str">
        <f>IF(Table1[[#This Row],[Column6]]="","",(1+J3318)*(I3319)-1)</f>
        <v/>
      </c>
      <c r="K3319" s="1" t="str">
        <f>IF(Table1[[#This Row],[Column1]]="","",VLOOKUP(A3319,COPOMs!B:K,10)+prêmio_de_risco)</f>
        <v/>
      </c>
      <c r="L3319" s="3" t="str">
        <f>IF(Table1[[#This Row],[Tesouro Selic: Cenário 3]]="","",(K3319+1)^(1/252))</f>
        <v/>
      </c>
      <c r="M3319" s="2" t="str">
        <f>IF(Table1[[#This Row],[Column8]]="","",(1+M3318)*(L3319)-1)</f>
        <v/>
      </c>
    </row>
    <row r="3320" spans="1:13" x14ac:dyDescent="0.25">
      <c r="A3320" s="15" t="str">
        <f t="shared" si="102"/>
        <v/>
      </c>
      <c r="B3320" s="25" t="str">
        <f t="shared" si="103"/>
        <v/>
      </c>
      <c r="C3320" s="3" t="str">
        <f>IF(Table1[[#This Row],[Tesouro Prefixado]]="","",(B3320+1)^(1/252))</f>
        <v/>
      </c>
      <c r="D3320" s="2" t="str">
        <f>IF(Table1[[#This Row],[Column2]]="","",(1+D3319)*(C3320)-1)</f>
        <v/>
      </c>
      <c r="E3320" s="1" t="str">
        <f>IF(Table1[[#This Row],[Column1]]="","",VLOOKUP(A3320,COPOMs!B:E,4)+prêmio_de_risco)</f>
        <v/>
      </c>
      <c r="F3320" s="3" t="str">
        <f>IF(Table1[[#This Row],[Tesouro Selic: Cenário 1]]="","",(E3320+1)^(1/252))</f>
        <v/>
      </c>
      <c r="G3320" s="2" t="str">
        <f>IF(Table1[[#This Row],[Column4]]="","",(1+G3319)*(F3320)-1)</f>
        <v/>
      </c>
      <c r="H3320" s="1" t="str">
        <f>IF(Table1[[#This Row],[Column1]]="","",VLOOKUP(A3320,COPOMs!B:H,7)+prêmio_de_risco)</f>
        <v/>
      </c>
      <c r="I3320" s="3" t="str">
        <f>IF(Table1[[#This Row],[Tesouro Selic: Cenário 2]]="","",(H3320+1)^(1/252))</f>
        <v/>
      </c>
      <c r="J3320" s="2" t="str">
        <f>IF(Table1[[#This Row],[Column6]]="","",(1+J3319)*(I3320)-1)</f>
        <v/>
      </c>
      <c r="K3320" s="1" t="str">
        <f>IF(Table1[[#This Row],[Column1]]="","",VLOOKUP(A3320,COPOMs!B:K,10)+prêmio_de_risco)</f>
        <v/>
      </c>
      <c r="L3320" s="3" t="str">
        <f>IF(Table1[[#This Row],[Tesouro Selic: Cenário 3]]="","",(K3320+1)^(1/252))</f>
        <v/>
      </c>
      <c r="M3320" s="2" t="str">
        <f>IF(Table1[[#This Row],[Column8]]="","",(1+M3319)*(L3320)-1)</f>
        <v/>
      </c>
    </row>
    <row r="3321" spans="1:13" x14ac:dyDescent="0.25">
      <c r="A3321" s="15" t="str">
        <f t="shared" si="102"/>
        <v/>
      </c>
      <c r="B3321" s="25" t="str">
        <f t="shared" si="103"/>
        <v/>
      </c>
      <c r="C3321" s="3" t="str">
        <f>IF(Table1[[#This Row],[Tesouro Prefixado]]="","",(B3321+1)^(1/252))</f>
        <v/>
      </c>
      <c r="D3321" s="2" t="str">
        <f>IF(Table1[[#This Row],[Column2]]="","",(1+D3320)*(C3321)-1)</f>
        <v/>
      </c>
      <c r="E3321" s="1" t="str">
        <f>IF(Table1[[#This Row],[Column1]]="","",VLOOKUP(A3321,COPOMs!B:E,4)+prêmio_de_risco)</f>
        <v/>
      </c>
      <c r="F3321" s="3" t="str">
        <f>IF(Table1[[#This Row],[Tesouro Selic: Cenário 1]]="","",(E3321+1)^(1/252))</f>
        <v/>
      </c>
      <c r="G3321" s="2" t="str">
        <f>IF(Table1[[#This Row],[Column4]]="","",(1+G3320)*(F3321)-1)</f>
        <v/>
      </c>
      <c r="H3321" s="1" t="str">
        <f>IF(Table1[[#This Row],[Column1]]="","",VLOOKUP(A3321,COPOMs!B:H,7)+prêmio_de_risco)</f>
        <v/>
      </c>
      <c r="I3321" s="3" t="str">
        <f>IF(Table1[[#This Row],[Tesouro Selic: Cenário 2]]="","",(H3321+1)^(1/252))</f>
        <v/>
      </c>
      <c r="J3321" s="2" t="str">
        <f>IF(Table1[[#This Row],[Column6]]="","",(1+J3320)*(I3321)-1)</f>
        <v/>
      </c>
      <c r="K3321" s="1" t="str">
        <f>IF(Table1[[#This Row],[Column1]]="","",VLOOKUP(A3321,COPOMs!B:K,10)+prêmio_de_risco)</f>
        <v/>
      </c>
      <c r="L3321" s="3" t="str">
        <f>IF(Table1[[#This Row],[Tesouro Selic: Cenário 3]]="","",(K3321+1)^(1/252))</f>
        <v/>
      </c>
      <c r="M3321" s="2" t="str">
        <f>IF(Table1[[#This Row],[Column8]]="","",(1+M3320)*(L3321)-1)</f>
        <v/>
      </c>
    </row>
    <row r="3322" spans="1:13" x14ac:dyDescent="0.25">
      <c r="A3322" s="15" t="str">
        <f t="shared" si="102"/>
        <v/>
      </c>
      <c r="B3322" s="25" t="str">
        <f t="shared" si="103"/>
        <v/>
      </c>
      <c r="C3322" s="3" t="str">
        <f>IF(Table1[[#This Row],[Tesouro Prefixado]]="","",(B3322+1)^(1/252))</f>
        <v/>
      </c>
      <c r="D3322" s="2" t="str">
        <f>IF(Table1[[#This Row],[Column2]]="","",(1+D3321)*(C3322)-1)</f>
        <v/>
      </c>
      <c r="E3322" s="1" t="str">
        <f>IF(Table1[[#This Row],[Column1]]="","",VLOOKUP(A3322,COPOMs!B:E,4)+prêmio_de_risco)</f>
        <v/>
      </c>
      <c r="F3322" s="3" t="str">
        <f>IF(Table1[[#This Row],[Tesouro Selic: Cenário 1]]="","",(E3322+1)^(1/252))</f>
        <v/>
      </c>
      <c r="G3322" s="2" t="str">
        <f>IF(Table1[[#This Row],[Column4]]="","",(1+G3321)*(F3322)-1)</f>
        <v/>
      </c>
      <c r="H3322" s="1" t="str">
        <f>IF(Table1[[#This Row],[Column1]]="","",VLOOKUP(A3322,COPOMs!B:H,7)+prêmio_de_risco)</f>
        <v/>
      </c>
      <c r="I3322" s="3" t="str">
        <f>IF(Table1[[#This Row],[Tesouro Selic: Cenário 2]]="","",(H3322+1)^(1/252))</f>
        <v/>
      </c>
      <c r="J3322" s="2" t="str">
        <f>IF(Table1[[#This Row],[Column6]]="","",(1+J3321)*(I3322)-1)</f>
        <v/>
      </c>
      <c r="K3322" s="1" t="str">
        <f>IF(Table1[[#This Row],[Column1]]="","",VLOOKUP(A3322,COPOMs!B:K,10)+prêmio_de_risco)</f>
        <v/>
      </c>
      <c r="L3322" s="3" t="str">
        <f>IF(Table1[[#This Row],[Tesouro Selic: Cenário 3]]="","",(K3322+1)^(1/252))</f>
        <v/>
      </c>
      <c r="M3322" s="2" t="str">
        <f>IF(Table1[[#This Row],[Column8]]="","",(1+M3321)*(L3322)-1)</f>
        <v/>
      </c>
    </row>
    <row r="3323" spans="1:13" x14ac:dyDescent="0.25">
      <c r="A3323" s="15" t="str">
        <f t="shared" si="102"/>
        <v/>
      </c>
      <c r="B3323" s="25" t="str">
        <f t="shared" si="103"/>
        <v/>
      </c>
      <c r="C3323" s="3" t="str">
        <f>IF(Table1[[#This Row],[Tesouro Prefixado]]="","",(B3323+1)^(1/252))</f>
        <v/>
      </c>
      <c r="D3323" s="2" t="str">
        <f>IF(Table1[[#This Row],[Column2]]="","",(1+D3322)*(C3323)-1)</f>
        <v/>
      </c>
      <c r="E3323" s="1" t="str">
        <f>IF(Table1[[#This Row],[Column1]]="","",VLOOKUP(A3323,COPOMs!B:E,4)+prêmio_de_risco)</f>
        <v/>
      </c>
      <c r="F3323" s="3" t="str">
        <f>IF(Table1[[#This Row],[Tesouro Selic: Cenário 1]]="","",(E3323+1)^(1/252))</f>
        <v/>
      </c>
      <c r="G3323" s="2" t="str">
        <f>IF(Table1[[#This Row],[Column4]]="","",(1+G3322)*(F3323)-1)</f>
        <v/>
      </c>
      <c r="H3323" s="1" t="str">
        <f>IF(Table1[[#This Row],[Column1]]="","",VLOOKUP(A3323,COPOMs!B:H,7)+prêmio_de_risco)</f>
        <v/>
      </c>
      <c r="I3323" s="3" t="str">
        <f>IF(Table1[[#This Row],[Tesouro Selic: Cenário 2]]="","",(H3323+1)^(1/252))</f>
        <v/>
      </c>
      <c r="J3323" s="2" t="str">
        <f>IF(Table1[[#This Row],[Column6]]="","",(1+J3322)*(I3323)-1)</f>
        <v/>
      </c>
      <c r="K3323" s="1" t="str">
        <f>IF(Table1[[#This Row],[Column1]]="","",VLOOKUP(A3323,COPOMs!B:K,10)+prêmio_de_risco)</f>
        <v/>
      </c>
      <c r="L3323" s="3" t="str">
        <f>IF(Table1[[#This Row],[Tesouro Selic: Cenário 3]]="","",(K3323+1)^(1/252))</f>
        <v/>
      </c>
      <c r="M3323" s="2" t="str">
        <f>IF(Table1[[#This Row],[Column8]]="","",(1+M3322)*(L3323)-1)</f>
        <v/>
      </c>
    </row>
    <row r="3324" spans="1:13" x14ac:dyDescent="0.25">
      <c r="A3324" s="15" t="str">
        <f t="shared" si="102"/>
        <v/>
      </c>
      <c r="B3324" s="25" t="str">
        <f t="shared" si="103"/>
        <v/>
      </c>
      <c r="C3324" s="3" t="str">
        <f>IF(Table1[[#This Row],[Tesouro Prefixado]]="","",(B3324+1)^(1/252))</f>
        <v/>
      </c>
      <c r="D3324" s="2" t="str">
        <f>IF(Table1[[#This Row],[Column2]]="","",(1+D3323)*(C3324)-1)</f>
        <v/>
      </c>
      <c r="E3324" s="1" t="str">
        <f>IF(Table1[[#This Row],[Column1]]="","",VLOOKUP(A3324,COPOMs!B:E,4)+prêmio_de_risco)</f>
        <v/>
      </c>
      <c r="F3324" s="3" t="str">
        <f>IF(Table1[[#This Row],[Tesouro Selic: Cenário 1]]="","",(E3324+1)^(1/252))</f>
        <v/>
      </c>
      <c r="G3324" s="2" t="str">
        <f>IF(Table1[[#This Row],[Column4]]="","",(1+G3323)*(F3324)-1)</f>
        <v/>
      </c>
      <c r="H3324" s="1" t="str">
        <f>IF(Table1[[#This Row],[Column1]]="","",VLOOKUP(A3324,COPOMs!B:H,7)+prêmio_de_risco)</f>
        <v/>
      </c>
      <c r="I3324" s="3" t="str">
        <f>IF(Table1[[#This Row],[Tesouro Selic: Cenário 2]]="","",(H3324+1)^(1/252))</f>
        <v/>
      </c>
      <c r="J3324" s="2" t="str">
        <f>IF(Table1[[#This Row],[Column6]]="","",(1+J3323)*(I3324)-1)</f>
        <v/>
      </c>
      <c r="K3324" s="1" t="str">
        <f>IF(Table1[[#This Row],[Column1]]="","",VLOOKUP(A3324,COPOMs!B:K,10)+prêmio_de_risco)</f>
        <v/>
      </c>
      <c r="L3324" s="3" t="str">
        <f>IF(Table1[[#This Row],[Tesouro Selic: Cenário 3]]="","",(K3324+1)^(1/252))</f>
        <v/>
      </c>
      <c r="M3324" s="2" t="str">
        <f>IF(Table1[[#This Row],[Column8]]="","",(1+M3323)*(L3324)-1)</f>
        <v/>
      </c>
    </row>
    <row r="3325" spans="1:13" x14ac:dyDescent="0.25">
      <c r="A3325" s="15" t="str">
        <f t="shared" si="102"/>
        <v/>
      </c>
      <c r="B3325" s="25" t="str">
        <f t="shared" si="103"/>
        <v/>
      </c>
      <c r="C3325" s="3" t="str">
        <f>IF(Table1[[#This Row],[Tesouro Prefixado]]="","",(B3325+1)^(1/252))</f>
        <v/>
      </c>
      <c r="D3325" s="2" t="str">
        <f>IF(Table1[[#This Row],[Column2]]="","",(1+D3324)*(C3325)-1)</f>
        <v/>
      </c>
      <c r="E3325" s="1" t="str">
        <f>IF(Table1[[#This Row],[Column1]]="","",VLOOKUP(A3325,COPOMs!B:E,4)+prêmio_de_risco)</f>
        <v/>
      </c>
      <c r="F3325" s="3" t="str">
        <f>IF(Table1[[#This Row],[Tesouro Selic: Cenário 1]]="","",(E3325+1)^(1/252))</f>
        <v/>
      </c>
      <c r="G3325" s="2" t="str">
        <f>IF(Table1[[#This Row],[Column4]]="","",(1+G3324)*(F3325)-1)</f>
        <v/>
      </c>
      <c r="H3325" s="1" t="str">
        <f>IF(Table1[[#This Row],[Column1]]="","",VLOOKUP(A3325,COPOMs!B:H,7)+prêmio_de_risco)</f>
        <v/>
      </c>
      <c r="I3325" s="3" t="str">
        <f>IF(Table1[[#This Row],[Tesouro Selic: Cenário 2]]="","",(H3325+1)^(1/252))</f>
        <v/>
      </c>
      <c r="J3325" s="2" t="str">
        <f>IF(Table1[[#This Row],[Column6]]="","",(1+J3324)*(I3325)-1)</f>
        <v/>
      </c>
      <c r="K3325" s="1" t="str">
        <f>IF(Table1[[#This Row],[Column1]]="","",VLOOKUP(A3325,COPOMs!B:K,10)+prêmio_de_risco)</f>
        <v/>
      </c>
      <c r="L3325" s="3" t="str">
        <f>IF(Table1[[#This Row],[Tesouro Selic: Cenário 3]]="","",(K3325+1)^(1/252))</f>
        <v/>
      </c>
      <c r="M3325" s="2" t="str">
        <f>IF(Table1[[#This Row],[Column8]]="","",(1+M3324)*(L3325)-1)</f>
        <v/>
      </c>
    </row>
    <row r="3326" spans="1:13" x14ac:dyDescent="0.25">
      <c r="A3326" s="15" t="str">
        <f t="shared" si="102"/>
        <v/>
      </c>
      <c r="B3326" s="25" t="str">
        <f t="shared" si="103"/>
        <v/>
      </c>
      <c r="C3326" s="3" t="str">
        <f>IF(Table1[[#This Row],[Tesouro Prefixado]]="","",(B3326+1)^(1/252))</f>
        <v/>
      </c>
      <c r="D3326" s="2" t="str">
        <f>IF(Table1[[#This Row],[Column2]]="","",(1+D3325)*(C3326)-1)</f>
        <v/>
      </c>
      <c r="E3326" s="1" t="str">
        <f>IF(Table1[[#This Row],[Column1]]="","",VLOOKUP(A3326,COPOMs!B:E,4)+prêmio_de_risco)</f>
        <v/>
      </c>
      <c r="F3326" s="3" t="str">
        <f>IF(Table1[[#This Row],[Tesouro Selic: Cenário 1]]="","",(E3326+1)^(1/252))</f>
        <v/>
      </c>
      <c r="G3326" s="2" t="str">
        <f>IF(Table1[[#This Row],[Column4]]="","",(1+G3325)*(F3326)-1)</f>
        <v/>
      </c>
      <c r="H3326" s="1" t="str">
        <f>IF(Table1[[#This Row],[Column1]]="","",VLOOKUP(A3326,COPOMs!B:H,7)+prêmio_de_risco)</f>
        <v/>
      </c>
      <c r="I3326" s="3" t="str">
        <f>IF(Table1[[#This Row],[Tesouro Selic: Cenário 2]]="","",(H3326+1)^(1/252))</f>
        <v/>
      </c>
      <c r="J3326" s="2" t="str">
        <f>IF(Table1[[#This Row],[Column6]]="","",(1+J3325)*(I3326)-1)</f>
        <v/>
      </c>
      <c r="K3326" s="1" t="str">
        <f>IF(Table1[[#This Row],[Column1]]="","",VLOOKUP(A3326,COPOMs!B:K,10)+prêmio_de_risco)</f>
        <v/>
      </c>
      <c r="L3326" s="3" t="str">
        <f>IF(Table1[[#This Row],[Tesouro Selic: Cenário 3]]="","",(K3326+1)^(1/252))</f>
        <v/>
      </c>
      <c r="M3326" s="2" t="str">
        <f>IF(Table1[[#This Row],[Column8]]="","",(1+M3325)*(L3326)-1)</f>
        <v/>
      </c>
    </row>
    <row r="3327" spans="1:13" x14ac:dyDescent="0.25">
      <c r="A3327" s="15" t="str">
        <f t="shared" si="102"/>
        <v/>
      </c>
      <c r="B3327" s="25" t="str">
        <f t="shared" si="103"/>
        <v/>
      </c>
      <c r="C3327" s="3" t="str">
        <f>IF(Table1[[#This Row],[Tesouro Prefixado]]="","",(B3327+1)^(1/252))</f>
        <v/>
      </c>
      <c r="D3327" s="2" t="str">
        <f>IF(Table1[[#This Row],[Column2]]="","",(1+D3326)*(C3327)-1)</f>
        <v/>
      </c>
      <c r="E3327" s="1" t="str">
        <f>IF(Table1[[#This Row],[Column1]]="","",VLOOKUP(A3327,COPOMs!B:E,4)+prêmio_de_risco)</f>
        <v/>
      </c>
      <c r="F3327" s="3" t="str">
        <f>IF(Table1[[#This Row],[Tesouro Selic: Cenário 1]]="","",(E3327+1)^(1/252))</f>
        <v/>
      </c>
      <c r="G3327" s="2" t="str">
        <f>IF(Table1[[#This Row],[Column4]]="","",(1+G3326)*(F3327)-1)</f>
        <v/>
      </c>
      <c r="H3327" s="1" t="str">
        <f>IF(Table1[[#This Row],[Column1]]="","",VLOOKUP(A3327,COPOMs!B:H,7)+prêmio_de_risco)</f>
        <v/>
      </c>
      <c r="I3327" s="3" t="str">
        <f>IF(Table1[[#This Row],[Tesouro Selic: Cenário 2]]="","",(H3327+1)^(1/252))</f>
        <v/>
      </c>
      <c r="J3327" s="2" t="str">
        <f>IF(Table1[[#This Row],[Column6]]="","",(1+J3326)*(I3327)-1)</f>
        <v/>
      </c>
      <c r="K3327" s="1" t="str">
        <f>IF(Table1[[#This Row],[Column1]]="","",VLOOKUP(A3327,COPOMs!B:K,10)+prêmio_de_risco)</f>
        <v/>
      </c>
      <c r="L3327" s="3" t="str">
        <f>IF(Table1[[#This Row],[Tesouro Selic: Cenário 3]]="","",(K3327+1)^(1/252))</f>
        <v/>
      </c>
      <c r="M3327" s="2" t="str">
        <f>IF(Table1[[#This Row],[Column8]]="","",(1+M3326)*(L3327)-1)</f>
        <v/>
      </c>
    </row>
    <row r="3328" spans="1:13" x14ac:dyDescent="0.25">
      <c r="A3328" s="15" t="str">
        <f t="shared" si="102"/>
        <v/>
      </c>
      <c r="B3328" s="25" t="str">
        <f t="shared" si="103"/>
        <v/>
      </c>
      <c r="C3328" s="3" t="str">
        <f>IF(Table1[[#This Row],[Tesouro Prefixado]]="","",(B3328+1)^(1/252))</f>
        <v/>
      </c>
      <c r="D3328" s="2" t="str">
        <f>IF(Table1[[#This Row],[Column2]]="","",(1+D3327)*(C3328)-1)</f>
        <v/>
      </c>
      <c r="E3328" s="1" t="str">
        <f>IF(Table1[[#This Row],[Column1]]="","",VLOOKUP(A3328,COPOMs!B:E,4)+prêmio_de_risco)</f>
        <v/>
      </c>
      <c r="F3328" s="3" t="str">
        <f>IF(Table1[[#This Row],[Tesouro Selic: Cenário 1]]="","",(E3328+1)^(1/252))</f>
        <v/>
      </c>
      <c r="G3328" s="2" t="str">
        <f>IF(Table1[[#This Row],[Column4]]="","",(1+G3327)*(F3328)-1)</f>
        <v/>
      </c>
      <c r="H3328" s="1" t="str">
        <f>IF(Table1[[#This Row],[Column1]]="","",VLOOKUP(A3328,COPOMs!B:H,7)+prêmio_de_risco)</f>
        <v/>
      </c>
      <c r="I3328" s="3" t="str">
        <f>IF(Table1[[#This Row],[Tesouro Selic: Cenário 2]]="","",(H3328+1)^(1/252))</f>
        <v/>
      </c>
      <c r="J3328" s="2" t="str">
        <f>IF(Table1[[#This Row],[Column6]]="","",(1+J3327)*(I3328)-1)</f>
        <v/>
      </c>
      <c r="K3328" s="1" t="str">
        <f>IF(Table1[[#This Row],[Column1]]="","",VLOOKUP(A3328,COPOMs!B:K,10)+prêmio_de_risco)</f>
        <v/>
      </c>
      <c r="L3328" s="3" t="str">
        <f>IF(Table1[[#This Row],[Tesouro Selic: Cenário 3]]="","",(K3328+1)^(1/252))</f>
        <v/>
      </c>
      <c r="M3328" s="2" t="str">
        <f>IF(Table1[[#This Row],[Column8]]="","",(1+M3327)*(L3328)-1)</f>
        <v/>
      </c>
    </row>
    <row r="3329" spans="1:13" x14ac:dyDescent="0.25">
      <c r="A3329" s="15" t="str">
        <f t="shared" si="102"/>
        <v/>
      </c>
      <c r="B3329" s="25" t="str">
        <f t="shared" si="103"/>
        <v/>
      </c>
      <c r="C3329" s="3" t="str">
        <f>IF(Table1[[#This Row],[Tesouro Prefixado]]="","",(B3329+1)^(1/252))</f>
        <v/>
      </c>
      <c r="D3329" s="2" t="str">
        <f>IF(Table1[[#This Row],[Column2]]="","",(1+D3328)*(C3329)-1)</f>
        <v/>
      </c>
      <c r="E3329" s="1" t="str">
        <f>IF(Table1[[#This Row],[Column1]]="","",VLOOKUP(A3329,COPOMs!B:E,4)+prêmio_de_risco)</f>
        <v/>
      </c>
      <c r="F3329" s="3" t="str">
        <f>IF(Table1[[#This Row],[Tesouro Selic: Cenário 1]]="","",(E3329+1)^(1/252))</f>
        <v/>
      </c>
      <c r="G3329" s="2" t="str">
        <f>IF(Table1[[#This Row],[Column4]]="","",(1+G3328)*(F3329)-1)</f>
        <v/>
      </c>
      <c r="H3329" s="1" t="str">
        <f>IF(Table1[[#This Row],[Column1]]="","",VLOOKUP(A3329,COPOMs!B:H,7)+prêmio_de_risco)</f>
        <v/>
      </c>
      <c r="I3329" s="3" t="str">
        <f>IF(Table1[[#This Row],[Tesouro Selic: Cenário 2]]="","",(H3329+1)^(1/252))</f>
        <v/>
      </c>
      <c r="J3329" s="2" t="str">
        <f>IF(Table1[[#This Row],[Column6]]="","",(1+J3328)*(I3329)-1)</f>
        <v/>
      </c>
      <c r="K3329" s="1" t="str">
        <f>IF(Table1[[#This Row],[Column1]]="","",VLOOKUP(A3329,COPOMs!B:K,10)+prêmio_de_risco)</f>
        <v/>
      </c>
      <c r="L3329" s="3" t="str">
        <f>IF(Table1[[#This Row],[Tesouro Selic: Cenário 3]]="","",(K3329+1)^(1/252))</f>
        <v/>
      </c>
      <c r="M3329" s="2" t="str">
        <f>IF(Table1[[#This Row],[Column8]]="","",(1+M3328)*(L3329)-1)</f>
        <v/>
      </c>
    </row>
    <row r="3330" spans="1:13" x14ac:dyDescent="0.25">
      <c r="A3330" s="15" t="str">
        <f t="shared" si="102"/>
        <v/>
      </c>
      <c r="B3330" s="25" t="str">
        <f t="shared" si="103"/>
        <v/>
      </c>
      <c r="C3330" s="3" t="str">
        <f>IF(Table1[[#This Row],[Tesouro Prefixado]]="","",(B3330+1)^(1/252))</f>
        <v/>
      </c>
      <c r="D3330" s="2" t="str">
        <f>IF(Table1[[#This Row],[Column2]]="","",(1+D3329)*(C3330)-1)</f>
        <v/>
      </c>
      <c r="E3330" s="1" t="str">
        <f>IF(Table1[[#This Row],[Column1]]="","",VLOOKUP(A3330,COPOMs!B:E,4)+prêmio_de_risco)</f>
        <v/>
      </c>
      <c r="F3330" s="3" t="str">
        <f>IF(Table1[[#This Row],[Tesouro Selic: Cenário 1]]="","",(E3330+1)^(1/252))</f>
        <v/>
      </c>
      <c r="G3330" s="2" t="str">
        <f>IF(Table1[[#This Row],[Column4]]="","",(1+G3329)*(F3330)-1)</f>
        <v/>
      </c>
      <c r="H3330" s="1" t="str">
        <f>IF(Table1[[#This Row],[Column1]]="","",VLOOKUP(A3330,COPOMs!B:H,7)+prêmio_de_risco)</f>
        <v/>
      </c>
      <c r="I3330" s="3" t="str">
        <f>IF(Table1[[#This Row],[Tesouro Selic: Cenário 2]]="","",(H3330+1)^(1/252))</f>
        <v/>
      </c>
      <c r="J3330" s="2" t="str">
        <f>IF(Table1[[#This Row],[Column6]]="","",(1+J3329)*(I3330)-1)</f>
        <v/>
      </c>
      <c r="K3330" s="1" t="str">
        <f>IF(Table1[[#This Row],[Column1]]="","",VLOOKUP(A3330,COPOMs!B:K,10)+prêmio_de_risco)</f>
        <v/>
      </c>
      <c r="L3330" s="3" t="str">
        <f>IF(Table1[[#This Row],[Tesouro Selic: Cenário 3]]="","",(K3330+1)^(1/252))</f>
        <v/>
      </c>
      <c r="M3330" s="2" t="str">
        <f>IF(Table1[[#This Row],[Column8]]="","",(1+M3329)*(L3330)-1)</f>
        <v/>
      </c>
    </row>
    <row r="3331" spans="1:13" x14ac:dyDescent="0.25">
      <c r="A3331" s="15" t="str">
        <f t="shared" ref="A3331:A3394" si="104">IFERROR(IF(WORKDAY(A3330,1,feriados)&lt;=vencimento,WORKDAY(A3330,1,feriados),""),"")</f>
        <v/>
      </c>
      <c r="B3331" s="25" t="str">
        <f t="shared" ref="B3331:B3394" si="105">IF(A3331="","",taxa_pré)</f>
        <v/>
      </c>
      <c r="C3331" s="3" t="str">
        <f>IF(Table1[[#This Row],[Tesouro Prefixado]]="","",(B3331+1)^(1/252))</f>
        <v/>
      </c>
      <c r="D3331" s="2" t="str">
        <f>IF(Table1[[#This Row],[Column2]]="","",(1+D3330)*(C3331)-1)</f>
        <v/>
      </c>
      <c r="E3331" s="1" t="str">
        <f>IF(Table1[[#This Row],[Column1]]="","",VLOOKUP(A3331,COPOMs!B:E,4)+prêmio_de_risco)</f>
        <v/>
      </c>
      <c r="F3331" s="3" t="str">
        <f>IF(Table1[[#This Row],[Tesouro Selic: Cenário 1]]="","",(E3331+1)^(1/252))</f>
        <v/>
      </c>
      <c r="G3331" s="2" t="str">
        <f>IF(Table1[[#This Row],[Column4]]="","",(1+G3330)*(F3331)-1)</f>
        <v/>
      </c>
      <c r="H3331" s="1" t="str">
        <f>IF(Table1[[#This Row],[Column1]]="","",VLOOKUP(A3331,COPOMs!B:H,7)+prêmio_de_risco)</f>
        <v/>
      </c>
      <c r="I3331" s="3" t="str">
        <f>IF(Table1[[#This Row],[Tesouro Selic: Cenário 2]]="","",(H3331+1)^(1/252))</f>
        <v/>
      </c>
      <c r="J3331" s="2" t="str">
        <f>IF(Table1[[#This Row],[Column6]]="","",(1+J3330)*(I3331)-1)</f>
        <v/>
      </c>
      <c r="K3331" s="1" t="str">
        <f>IF(Table1[[#This Row],[Column1]]="","",VLOOKUP(A3331,COPOMs!B:K,10)+prêmio_de_risco)</f>
        <v/>
      </c>
      <c r="L3331" s="3" t="str">
        <f>IF(Table1[[#This Row],[Tesouro Selic: Cenário 3]]="","",(K3331+1)^(1/252))</f>
        <v/>
      </c>
      <c r="M3331" s="2" t="str">
        <f>IF(Table1[[#This Row],[Column8]]="","",(1+M3330)*(L3331)-1)</f>
        <v/>
      </c>
    </row>
    <row r="3332" spans="1:13" x14ac:dyDescent="0.25">
      <c r="A3332" s="15" t="str">
        <f t="shared" si="104"/>
        <v/>
      </c>
      <c r="B3332" s="25" t="str">
        <f t="shared" si="105"/>
        <v/>
      </c>
      <c r="C3332" s="3" t="str">
        <f>IF(Table1[[#This Row],[Tesouro Prefixado]]="","",(B3332+1)^(1/252))</f>
        <v/>
      </c>
      <c r="D3332" s="2" t="str">
        <f>IF(Table1[[#This Row],[Column2]]="","",(1+D3331)*(C3332)-1)</f>
        <v/>
      </c>
      <c r="E3332" s="1" t="str">
        <f>IF(Table1[[#This Row],[Column1]]="","",VLOOKUP(A3332,COPOMs!B:E,4)+prêmio_de_risco)</f>
        <v/>
      </c>
      <c r="F3332" s="3" t="str">
        <f>IF(Table1[[#This Row],[Tesouro Selic: Cenário 1]]="","",(E3332+1)^(1/252))</f>
        <v/>
      </c>
      <c r="G3332" s="2" t="str">
        <f>IF(Table1[[#This Row],[Column4]]="","",(1+G3331)*(F3332)-1)</f>
        <v/>
      </c>
      <c r="H3332" s="1" t="str">
        <f>IF(Table1[[#This Row],[Column1]]="","",VLOOKUP(A3332,COPOMs!B:H,7)+prêmio_de_risco)</f>
        <v/>
      </c>
      <c r="I3332" s="3" t="str">
        <f>IF(Table1[[#This Row],[Tesouro Selic: Cenário 2]]="","",(H3332+1)^(1/252))</f>
        <v/>
      </c>
      <c r="J3332" s="2" t="str">
        <f>IF(Table1[[#This Row],[Column6]]="","",(1+J3331)*(I3332)-1)</f>
        <v/>
      </c>
      <c r="K3332" s="1" t="str">
        <f>IF(Table1[[#This Row],[Column1]]="","",VLOOKUP(A3332,COPOMs!B:K,10)+prêmio_de_risco)</f>
        <v/>
      </c>
      <c r="L3332" s="3" t="str">
        <f>IF(Table1[[#This Row],[Tesouro Selic: Cenário 3]]="","",(K3332+1)^(1/252))</f>
        <v/>
      </c>
      <c r="M3332" s="2" t="str">
        <f>IF(Table1[[#This Row],[Column8]]="","",(1+M3331)*(L3332)-1)</f>
        <v/>
      </c>
    </row>
    <row r="3333" spans="1:13" x14ac:dyDescent="0.25">
      <c r="A3333" s="15" t="str">
        <f t="shared" si="104"/>
        <v/>
      </c>
      <c r="B3333" s="25" t="str">
        <f t="shared" si="105"/>
        <v/>
      </c>
      <c r="C3333" s="3" t="str">
        <f>IF(Table1[[#This Row],[Tesouro Prefixado]]="","",(B3333+1)^(1/252))</f>
        <v/>
      </c>
      <c r="D3333" s="2" t="str">
        <f>IF(Table1[[#This Row],[Column2]]="","",(1+D3332)*(C3333)-1)</f>
        <v/>
      </c>
      <c r="E3333" s="1" t="str">
        <f>IF(Table1[[#This Row],[Column1]]="","",VLOOKUP(A3333,COPOMs!B:E,4)+prêmio_de_risco)</f>
        <v/>
      </c>
      <c r="F3333" s="3" t="str">
        <f>IF(Table1[[#This Row],[Tesouro Selic: Cenário 1]]="","",(E3333+1)^(1/252))</f>
        <v/>
      </c>
      <c r="G3333" s="2" t="str">
        <f>IF(Table1[[#This Row],[Column4]]="","",(1+G3332)*(F3333)-1)</f>
        <v/>
      </c>
      <c r="H3333" s="1" t="str">
        <f>IF(Table1[[#This Row],[Column1]]="","",VLOOKUP(A3333,COPOMs!B:H,7)+prêmio_de_risco)</f>
        <v/>
      </c>
      <c r="I3333" s="3" t="str">
        <f>IF(Table1[[#This Row],[Tesouro Selic: Cenário 2]]="","",(H3333+1)^(1/252))</f>
        <v/>
      </c>
      <c r="J3333" s="2" t="str">
        <f>IF(Table1[[#This Row],[Column6]]="","",(1+J3332)*(I3333)-1)</f>
        <v/>
      </c>
      <c r="K3333" s="1" t="str">
        <f>IF(Table1[[#This Row],[Column1]]="","",VLOOKUP(A3333,COPOMs!B:K,10)+prêmio_de_risco)</f>
        <v/>
      </c>
      <c r="L3333" s="3" t="str">
        <f>IF(Table1[[#This Row],[Tesouro Selic: Cenário 3]]="","",(K3333+1)^(1/252))</f>
        <v/>
      </c>
      <c r="M3333" s="2" t="str">
        <f>IF(Table1[[#This Row],[Column8]]="","",(1+M3332)*(L3333)-1)</f>
        <v/>
      </c>
    </row>
    <row r="3334" spans="1:13" x14ac:dyDescent="0.25">
      <c r="A3334" s="15" t="str">
        <f t="shared" si="104"/>
        <v/>
      </c>
      <c r="B3334" s="25" t="str">
        <f t="shared" si="105"/>
        <v/>
      </c>
      <c r="C3334" s="3" t="str">
        <f>IF(Table1[[#This Row],[Tesouro Prefixado]]="","",(B3334+1)^(1/252))</f>
        <v/>
      </c>
      <c r="D3334" s="2" t="str">
        <f>IF(Table1[[#This Row],[Column2]]="","",(1+D3333)*(C3334)-1)</f>
        <v/>
      </c>
      <c r="E3334" s="1" t="str">
        <f>IF(Table1[[#This Row],[Column1]]="","",VLOOKUP(A3334,COPOMs!B:E,4)+prêmio_de_risco)</f>
        <v/>
      </c>
      <c r="F3334" s="3" t="str">
        <f>IF(Table1[[#This Row],[Tesouro Selic: Cenário 1]]="","",(E3334+1)^(1/252))</f>
        <v/>
      </c>
      <c r="G3334" s="2" t="str">
        <f>IF(Table1[[#This Row],[Column4]]="","",(1+G3333)*(F3334)-1)</f>
        <v/>
      </c>
      <c r="H3334" s="1" t="str">
        <f>IF(Table1[[#This Row],[Column1]]="","",VLOOKUP(A3334,COPOMs!B:H,7)+prêmio_de_risco)</f>
        <v/>
      </c>
      <c r="I3334" s="3" t="str">
        <f>IF(Table1[[#This Row],[Tesouro Selic: Cenário 2]]="","",(H3334+1)^(1/252))</f>
        <v/>
      </c>
      <c r="J3334" s="2" t="str">
        <f>IF(Table1[[#This Row],[Column6]]="","",(1+J3333)*(I3334)-1)</f>
        <v/>
      </c>
      <c r="K3334" s="1" t="str">
        <f>IF(Table1[[#This Row],[Column1]]="","",VLOOKUP(A3334,COPOMs!B:K,10)+prêmio_de_risco)</f>
        <v/>
      </c>
      <c r="L3334" s="3" t="str">
        <f>IF(Table1[[#This Row],[Tesouro Selic: Cenário 3]]="","",(K3334+1)^(1/252))</f>
        <v/>
      </c>
      <c r="M3334" s="2" t="str">
        <f>IF(Table1[[#This Row],[Column8]]="","",(1+M3333)*(L3334)-1)</f>
        <v/>
      </c>
    </row>
    <row r="3335" spans="1:13" x14ac:dyDescent="0.25">
      <c r="A3335" s="15" t="str">
        <f t="shared" si="104"/>
        <v/>
      </c>
      <c r="B3335" s="25" t="str">
        <f t="shared" si="105"/>
        <v/>
      </c>
      <c r="C3335" s="3" t="str">
        <f>IF(Table1[[#This Row],[Tesouro Prefixado]]="","",(B3335+1)^(1/252))</f>
        <v/>
      </c>
      <c r="D3335" s="2" t="str">
        <f>IF(Table1[[#This Row],[Column2]]="","",(1+D3334)*(C3335)-1)</f>
        <v/>
      </c>
      <c r="E3335" s="1" t="str">
        <f>IF(Table1[[#This Row],[Column1]]="","",VLOOKUP(A3335,COPOMs!B:E,4)+prêmio_de_risco)</f>
        <v/>
      </c>
      <c r="F3335" s="3" t="str">
        <f>IF(Table1[[#This Row],[Tesouro Selic: Cenário 1]]="","",(E3335+1)^(1/252))</f>
        <v/>
      </c>
      <c r="G3335" s="2" t="str">
        <f>IF(Table1[[#This Row],[Column4]]="","",(1+G3334)*(F3335)-1)</f>
        <v/>
      </c>
      <c r="H3335" s="1" t="str">
        <f>IF(Table1[[#This Row],[Column1]]="","",VLOOKUP(A3335,COPOMs!B:H,7)+prêmio_de_risco)</f>
        <v/>
      </c>
      <c r="I3335" s="3" t="str">
        <f>IF(Table1[[#This Row],[Tesouro Selic: Cenário 2]]="","",(H3335+1)^(1/252))</f>
        <v/>
      </c>
      <c r="J3335" s="2" t="str">
        <f>IF(Table1[[#This Row],[Column6]]="","",(1+J3334)*(I3335)-1)</f>
        <v/>
      </c>
      <c r="K3335" s="1" t="str">
        <f>IF(Table1[[#This Row],[Column1]]="","",VLOOKUP(A3335,COPOMs!B:K,10)+prêmio_de_risco)</f>
        <v/>
      </c>
      <c r="L3335" s="3" t="str">
        <f>IF(Table1[[#This Row],[Tesouro Selic: Cenário 3]]="","",(K3335+1)^(1/252))</f>
        <v/>
      </c>
      <c r="M3335" s="2" t="str">
        <f>IF(Table1[[#This Row],[Column8]]="","",(1+M3334)*(L3335)-1)</f>
        <v/>
      </c>
    </row>
    <row r="3336" spans="1:13" x14ac:dyDescent="0.25">
      <c r="A3336" s="15" t="str">
        <f t="shared" si="104"/>
        <v/>
      </c>
      <c r="B3336" s="25" t="str">
        <f t="shared" si="105"/>
        <v/>
      </c>
      <c r="C3336" s="3" t="str">
        <f>IF(Table1[[#This Row],[Tesouro Prefixado]]="","",(B3336+1)^(1/252))</f>
        <v/>
      </c>
      <c r="D3336" s="2" t="str">
        <f>IF(Table1[[#This Row],[Column2]]="","",(1+D3335)*(C3336)-1)</f>
        <v/>
      </c>
      <c r="E3336" s="1" t="str">
        <f>IF(Table1[[#This Row],[Column1]]="","",VLOOKUP(A3336,COPOMs!B:E,4)+prêmio_de_risco)</f>
        <v/>
      </c>
      <c r="F3336" s="3" t="str">
        <f>IF(Table1[[#This Row],[Tesouro Selic: Cenário 1]]="","",(E3336+1)^(1/252))</f>
        <v/>
      </c>
      <c r="G3336" s="2" t="str">
        <f>IF(Table1[[#This Row],[Column4]]="","",(1+G3335)*(F3336)-1)</f>
        <v/>
      </c>
      <c r="H3336" s="1" t="str">
        <f>IF(Table1[[#This Row],[Column1]]="","",VLOOKUP(A3336,COPOMs!B:H,7)+prêmio_de_risco)</f>
        <v/>
      </c>
      <c r="I3336" s="3" t="str">
        <f>IF(Table1[[#This Row],[Tesouro Selic: Cenário 2]]="","",(H3336+1)^(1/252))</f>
        <v/>
      </c>
      <c r="J3336" s="2" t="str">
        <f>IF(Table1[[#This Row],[Column6]]="","",(1+J3335)*(I3336)-1)</f>
        <v/>
      </c>
      <c r="K3336" s="1" t="str">
        <f>IF(Table1[[#This Row],[Column1]]="","",VLOOKUP(A3336,COPOMs!B:K,10)+prêmio_de_risco)</f>
        <v/>
      </c>
      <c r="L3336" s="3" t="str">
        <f>IF(Table1[[#This Row],[Tesouro Selic: Cenário 3]]="","",(K3336+1)^(1/252))</f>
        <v/>
      </c>
      <c r="M3336" s="2" t="str">
        <f>IF(Table1[[#This Row],[Column8]]="","",(1+M3335)*(L3336)-1)</f>
        <v/>
      </c>
    </row>
    <row r="3337" spans="1:13" x14ac:dyDescent="0.25">
      <c r="A3337" s="15" t="str">
        <f t="shared" si="104"/>
        <v/>
      </c>
      <c r="B3337" s="25" t="str">
        <f t="shared" si="105"/>
        <v/>
      </c>
      <c r="C3337" s="3" t="str">
        <f>IF(Table1[[#This Row],[Tesouro Prefixado]]="","",(B3337+1)^(1/252))</f>
        <v/>
      </c>
      <c r="D3337" s="2" t="str">
        <f>IF(Table1[[#This Row],[Column2]]="","",(1+D3336)*(C3337)-1)</f>
        <v/>
      </c>
      <c r="E3337" s="1" t="str">
        <f>IF(Table1[[#This Row],[Column1]]="","",VLOOKUP(A3337,COPOMs!B:E,4)+prêmio_de_risco)</f>
        <v/>
      </c>
      <c r="F3337" s="3" t="str">
        <f>IF(Table1[[#This Row],[Tesouro Selic: Cenário 1]]="","",(E3337+1)^(1/252))</f>
        <v/>
      </c>
      <c r="G3337" s="2" t="str">
        <f>IF(Table1[[#This Row],[Column4]]="","",(1+G3336)*(F3337)-1)</f>
        <v/>
      </c>
      <c r="H3337" s="1" t="str">
        <f>IF(Table1[[#This Row],[Column1]]="","",VLOOKUP(A3337,COPOMs!B:H,7)+prêmio_de_risco)</f>
        <v/>
      </c>
      <c r="I3337" s="3" t="str">
        <f>IF(Table1[[#This Row],[Tesouro Selic: Cenário 2]]="","",(H3337+1)^(1/252))</f>
        <v/>
      </c>
      <c r="J3337" s="2" t="str">
        <f>IF(Table1[[#This Row],[Column6]]="","",(1+J3336)*(I3337)-1)</f>
        <v/>
      </c>
      <c r="K3337" s="1" t="str">
        <f>IF(Table1[[#This Row],[Column1]]="","",VLOOKUP(A3337,COPOMs!B:K,10)+prêmio_de_risco)</f>
        <v/>
      </c>
      <c r="L3337" s="3" t="str">
        <f>IF(Table1[[#This Row],[Tesouro Selic: Cenário 3]]="","",(K3337+1)^(1/252))</f>
        <v/>
      </c>
      <c r="M3337" s="2" t="str">
        <f>IF(Table1[[#This Row],[Column8]]="","",(1+M3336)*(L3337)-1)</f>
        <v/>
      </c>
    </row>
    <row r="3338" spans="1:13" x14ac:dyDescent="0.25">
      <c r="A3338" s="15" t="str">
        <f t="shared" si="104"/>
        <v/>
      </c>
      <c r="B3338" s="25" t="str">
        <f t="shared" si="105"/>
        <v/>
      </c>
      <c r="C3338" s="3" t="str">
        <f>IF(Table1[[#This Row],[Tesouro Prefixado]]="","",(B3338+1)^(1/252))</f>
        <v/>
      </c>
      <c r="D3338" s="2" t="str">
        <f>IF(Table1[[#This Row],[Column2]]="","",(1+D3337)*(C3338)-1)</f>
        <v/>
      </c>
      <c r="E3338" s="1" t="str">
        <f>IF(Table1[[#This Row],[Column1]]="","",VLOOKUP(A3338,COPOMs!B:E,4)+prêmio_de_risco)</f>
        <v/>
      </c>
      <c r="F3338" s="3" t="str">
        <f>IF(Table1[[#This Row],[Tesouro Selic: Cenário 1]]="","",(E3338+1)^(1/252))</f>
        <v/>
      </c>
      <c r="G3338" s="2" t="str">
        <f>IF(Table1[[#This Row],[Column4]]="","",(1+G3337)*(F3338)-1)</f>
        <v/>
      </c>
      <c r="H3338" s="1" t="str">
        <f>IF(Table1[[#This Row],[Column1]]="","",VLOOKUP(A3338,COPOMs!B:H,7)+prêmio_de_risco)</f>
        <v/>
      </c>
      <c r="I3338" s="3" t="str">
        <f>IF(Table1[[#This Row],[Tesouro Selic: Cenário 2]]="","",(H3338+1)^(1/252))</f>
        <v/>
      </c>
      <c r="J3338" s="2" t="str">
        <f>IF(Table1[[#This Row],[Column6]]="","",(1+J3337)*(I3338)-1)</f>
        <v/>
      </c>
      <c r="K3338" s="1" t="str">
        <f>IF(Table1[[#This Row],[Column1]]="","",VLOOKUP(A3338,COPOMs!B:K,10)+prêmio_de_risco)</f>
        <v/>
      </c>
      <c r="L3338" s="3" t="str">
        <f>IF(Table1[[#This Row],[Tesouro Selic: Cenário 3]]="","",(K3338+1)^(1/252))</f>
        <v/>
      </c>
      <c r="M3338" s="2" t="str">
        <f>IF(Table1[[#This Row],[Column8]]="","",(1+M3337)*(L3338)-1)</f>
        <v/>
      </c>
    </row>
    <row r="3339" spans="1:13" x14ac:dyDescent="0.25">
      <c r="A3339" s="15" t="str">
        <f t="shared" si="104"/>
        <v/>
      </c>
      <c r="B3339" s="25" t="str">
        <f t="shared" si="105"/>
        <v/>
      </c>
      <c r="C3339" s="3" t="str">
        <f>IF(Table1[[#This Row],[Tesouro Prefixado]]="","",(B3339+1)^(1/252))</f>
        <v/>
      </c>
      <c r="D3339" s="2" t="str">
        <f>IF(Table1[[#This Row],[Column2]]="","",(1+D3338)*(C3339)-1)</f>
        <v/>
      </c>
      <c r="E3339" s="1" t="str">
        <f>IF(Table1[[#This Row],[Column1]]="","",VLOOKUP(A3339,COPOMs!B:E,4)+prêmio_de_risco)</f>
        <v/>
      </c>
      <c r="F3339" s="3" t="str">
        <f>IF(Table1[[#This Row],[Tesouro Selic: Cenário 1]]="","",(E3339+1)^(1/252))</f>
        <v/>
      </c>
      <c r="G3339" s="2" t="str">
        <f>IF(Table1[[#This Row],[Column4]]="","",(1+G3338)*(F3339)-1)</f>
        <v/>
      </c>
      <c r="H3339" s="1" t="str">
        <f>IF(Table1[[#This Row],[Column1]]="","",VLOOKUP(A3339,COPOMs!B:H,7)+prêmio_de_risco)</f>
        <v/>
      </c>
      <c r="I3339" s="3" t="str">
        <f>IF(Table1[[#This Row],[Tesouro Selic: Cenário 2]]="","",(H3339+1)^(1/252))</f>
        <v/>
      </c>
      <c r="J3339" s="2" t="str">
        <f>IF(Table1[[#This Row],[Column6]]="","",(1+J3338)*(I3339)-1)</f>
        <v/>
      </c>
      <c r="K3339" s="1" t="str">
        <f>IF(Table1[[#This Row],[Column1]]="","",VLOOKUP(A3339,COPOMs!B:K,10)+prêmio_de_risco)</f>
        <v/>
      </c>
      <c r="L3339" s="3" t="str">
        <f>IF(Table1[[#This Row],[Tesouro Selic: Cenário 3]]="","",(K3339+1)^(1/252))</f>
        <v/>
      </c>
      <c r="M3339" s="2" t="str">
        <f>IF(Table1[[#This Row],[Column8]]="","",(1+M3338)*(L3339)-1)</f>
        <v/>
      </c>
    </row>
    <row r="3340" spans="1:13" x14ac:dyDescent="0.25">
      <c r="A3340" s="15" t="str">
        <f t="shared" si="104"/>
        <v/>
      </c>
      <c r="B3340" s="25" t="str">
        <f t="shared" si="105"/>
        <v/>
      </c>
      <c r="C3340" s="3" t="str">
        <f>IF(Table1[[#This Row],[Tesouro Prefixado]]="","",(B3340+1)^(1/252))</f>
        <v/>
      </c>
      <c r="D3340" s="2" t="str">
        <f>IF(Table1[[#This Row],[Column2]]="","",(1+D3339)*(C3340)-1)</f>
        <v/>
      </c>
      <c r="E3340" s="1" t="str">
        <f>IF(Table1[[#This Row],[Column1]]="","",VLOOKUP(A3340,COPOMs!B:E,4)+prêmio_de_risco)</f>
        <v/>
      </c>
      <c r="F3340" s="3" t="str">
        <f>IF(Table1[[#This Row],[Tesouro Selic: Cenário 1]]="","",(E3340+1)^(1/252))</f>
        <v/>
      </c>
      <c r="G3340" s="2" t="str">
        <f>IF(Table1[[#This Row],[Column4]]="","",(1+G3339)*(F3340)-1)</f>
        <v/>
      </c>
      <c r="H3340" s="1" t="str">
        <f>IF(Table1[[#This Row],[Column1]]="","",VLOOKUP(A3340,COPOMs!B:H,7)+prêmio_de_risco)</f>
        <v/>
      </c>
      <c r="I3340" s="3" t="str">
        <f>IF(Table1[[#This Row],[Tesouro Selic: Cenário 2]]="","",(H3340+1)^(1/252))</f>
        <v/>
      </c>
      <c r="J3340" s="2" t="str">
        <f>IF(Table1[[#This Row],[Column6]]="","",(1+J3339)*(I3340)-1)</f>
        <v/>
      </c>
      <c r="K3340" s="1" t="str">
        <f>IF(Table1[[#This Row],[Column1]]="","",VLOOKUP(A3340,COPOMs!B:K,10)+prêmio_de_risco)</f>
        <v/>
      </c>
      <c r="L3340" s="3" t="str">
        <f>IF(Table1[[#This Row],[Tesouro Selic: Cenário 3]]="","",(K3340+1)^(1/252))</f>
        <v/>
      </c>
      <c r="M3340" s="2" t="str">
        <f>IF(Table1[[#This Row],[Column8]]="","",(1+M3339)*(L3340)-1)</f>
        <v/>
      </c>
    </row>
    <row r="3341" spans="1:13" x14ac:dyDescent="0.25">
      <c r="A3341" s="15" t="str">
        <f t="shared" si="104"/>
        <v/>
      </c>
      <c r="B3341" s="25" t="str">
        <f t="shared" si="105"/>
        <v/>
      </c>
      <c r="C3341" s="3" t="str">
        <f>IF(Table1[[#This Row],[Tesouro Prefixado]]="","",(B3341+1)^(1/252))</f>
        <v/>
      </c>
      <c r="D3341" s="2" t="str">
        <f>IF(Table1[[#This Row],[Column2]]="","",(1+D3340)*(C3341)-1)</f>
        <v/>
      </c>
      <c r="E3341" s="1" t="str">
        <f>IF(Table1[[#This Row],[Column1]]="","",VLOOKUP(A3341,COPOMs!B:E,4)+prêmio_de_risco)</f>
        <v/>
      </c>
      <c r="F3341" s="3" t="str">
        <f>IF(Table1[[#This Row],[Tesouro Selic: Cenário 1]]="","",(E3341+1)^(1/252))</f>
        <v/>
      </c>
      <c r="G3341" s="2" t="str">
        <f>IF(Table1[[#This Row],[Column4]]="","",(1+G3340)*(F3341)-1)</f>
        <v/>
      </c>
      <c r="H3341" s="1" t="str">
        <f>IF(Table1[[#This Row],[Column1]]="","",VLOOKUP(A3341,COPOMs!B:H,7)+prêmio_de_risco)</f>
        <v/>
      </c>
      <c r="I3341" s="3" t="str">
        <f>IF(Table1[[#This Row],[Tesouro Selic: Cenário 2]]="","",(H3341+1)^(1/252))</f>
        <v/>
      </c>
      <c r="J3341" s="2" t="str">
        <f>IF(Table1[[#This Row],[Column6]]="","",(1+J3340)*(I3341)-1)</f>
        <v/>
      </c>
      <c r="K3341" s="1" t="str">
        <f>IF(Table1[[#This Row],[Column1]]="","",VLOOKUP(A3341,COPOMs!B:K,10)+prêmio_de_risco)</f>
        <v/>
      </c>
      <c r="L3341" s="3" t="str">
        <f>IF(Table1[[#This Row],[Tesouro Selic: Cenário 3]]="","",(K3341+1)^(1/252))</f>
        <v/>
      </c>
      <c r="M3341" s="2" t="str">
        <f>IF(Table1[[#This Row],[Column8]]="","",(1+M3340)*(L3341)-1)</f>
        <v/>
      </c>
    </row>
    <row r="3342" spans="1:13" x14ac:dyDescent="0.25">
      <c r="A3342" s="15" t="str">
        <f t="shared" si="104"/>
        <v/>
      </c>
      <c r="B3342" s="25" t="str">
        <f t="shared" si="105"/>
        <v/>
      </c>
      <c r="C3342" s="3" t="str">
        <f>IF(Table1[[#This Row],[Tesouro Prefixado]]="","",(B3342+1)^(1/252))</f>
        <v/>
      </c>
      <c r="D3342" s="2" t="str">
        <f>IF(Table1[[#This Row],[Column2]]="","",(1+D3341)*(C3342)-1)</f>
        <v/>
      </c>
      <c r="E3342" s="1" t="str">
        <f>IF(Table1[[#This Row],[Column1]]="","",VLOOKUP(A3342,COPOMs!B:E,4)+prêmio_de_risco)</f>
        <v/>
      </c>
      <c r="F3342" s="3" t="str">
        <f>IF(Table1[[#This Row],[Tesouro Selic: Cenário 1]]="","",(E3342+1)^(1/252))</f>
        <v/>
      </c>
      <c r="G3342" s="2" t="str">
        <f>IF(Table1[[#This Row],[Column4]]="","",(1+G3341)*(F3342)-1)</f>
        <v/>
      </c>
      <c r="H3342" s="1" t="str">
        <f>IF(Table1[[#This Row],[Column1]]="","",VLOOKUP(A3342,COPOMs!B:H,7)+prêmio_de_risco)</f>
        <v/>
      </c>
      <c r="I3342" s="3" t="str">
        <f>IF(Table1[[#This Row],[Tesouro Selic: Cenário 2]]="","",(H3342+1)^(1/252))</f>
        <v/>
      </c>
      <c r="J3342" s="2" t="str">
        <f>IF(Table1[[#This Row],[Column6]]="","",(1+J3341)*(I3342)-1)</f>
        <v/>
      </c>
      <c r="K3342" s="1" t="str">
        <f>IF(Table1[[#This Row],[Column1]]="","",VLOOKUP(A3342,COPOMs!B:K,10)+prêmio_de_risco)</f>
        <v/>
      </c>
      <c r="L3342" s="3" t="str">
        <f>IF(Table1[[#This Row],[Tesouro Selic: Cenário 3]]="","",(K3342+1)^(1/252))</f>
        <v/>
      </c>
      <c r="M3342" s="2" t="str">
        <f>IF(Table1[[#This Row],[Column8]]="","",(1+M3341)*(L3342)-1)</f>
        <v/>
      </c>
    </row>
    <row r="3343" spans="1:13" x14ac:dyDescent="0.25">
      <c r="A3343" s="15" t="str">
        <f t="shared" si="104"/>
        <v/>
      </c>
      <c r="B3343" s="25" t="str">
        <f t="shared" si="105"/>
        <v/>
      </c>
      <c r="C3343" s="3" t="str">
        <f>IF(Table1[[#This Row],[Tesouro Prefixado]]="","",(B3343+1)^(1/252))</f>
        <v/>
      </c>
      <c r="D3343" s="2" t="str">
        <f>IF(Table1[[#This Row],[Column2]]="","",(1+D3342)*(C3343)-1)</f>
        <v/>
      </c>
      <c r="E3343" s="1" t="str">
        <f>IF(Table1[[#This Row],[Column1]]="","",VLOOKUP(A3343,COPOMs!B:E,4)+prêmio_de_risco)</f>
        <v/>
      </c>
      <c r="F3343" s="3" t="str">
        <f>IF(Table1[[#This Row],[Tesouro Selic: Cenário 1]]="","",(E3343+1)^(1/252))</f>
        <v/>
      </c>
      <c r="G3343" s="2" t="str">
        <f>IF(Table1[[#This Row],[Column4]]="","",(1+G3342)*(F3343)-1)</f>
        <v/>
      </c>
      <c r="H3343" s="1" t="str">
        <f>IF(Table1[[#This Row],[Column1]]="","",VLOOKUP(A3343,COPOMs!B:H,7)+prêmio_de_risco)</f>
        <v/>
      </c>
      <c r="I3343" s="3" t="str">
        <f>IF(Table1[[#This Row],[Tesouro Selic: Cenário 2]]="","",(H3343+1)^(1/252))</f>
        <v/>
      </c>
      <c r="J3343" s="2" t="str">
        <f>IF(Table1[[#This Row],[Column6]]="","",(1+J3342)*(I3343)-1)</f>
        <v/>
      </c>
      <c r="K3343" s="1" t="str">
        <f>IF(Table1[[#This Row],[Column1]]="","",VLOOKUP(A3343,COPOMs!B:K,10)+prêmio_de_risco)</f>
        <v/>
      </c>
      <c r="L3343" s="3" t="str">
        <f>IF(Table1[[#This Row],[Tesouro Selic: Cenário 3]]="","",(K3343+1)^(1/252))</f>
        <v/>
      </c>
      <c r="M3343" s="2" t="str">
        <f>IF(Table1[[#This Row],[Column8]]="","",(1+M3342)*(L3343)-1)</f>
        <v/>
      </c>
    </row>
    <row r="3344" spans="1:13" x14ac:dyDescent="0.25">
      <c r="A3344" s="15" t="str">
        <f t="shared" si="104"/>
        <v/>
      </c>
      <c r="B3344" s="25" t="str">
        <f t="shared" si="105"/>
        <v/>
      </c>
      <c r="C3344" s="3" t="str">
        <f>IF(Table1[[#This Row],[Tesouro Prefixado]]="","",(B3344+1)^(1/252))</f>
        <v/>
      </c>
      <c r="D3344" s="2" t="str">
        <f>IF(Table1[[#This Row],[Column2]]="","",(1+D3343)*(C3344)-1)</f>
        <v/>
      </c>
      <c r="E3344" s="1" t="str">
        <f>IF(Table1[[#This Row],[Column1]]="","",VLOOKUP(A3344,COPOMs!B:E,4)+prêmio_de_risco)</f>
        <v/>
      </c>
      <c r="F3344" s="3" t="str">
        <f>IF(Table1[[#This Row],[Tesouro Selic: Cenário 1]]="","",(E3344+1)^(1/252))</f>
        <v/>
      </c>
      <c r="G3344" s="2" t="str">
        <f>IF(Table1[[#This Row],[Column4]]="","",(1+G3343)*(F3344)-1)</f>
        <v/>
      </c>
      <c r="H3344" s="1" t="str">
        <f>IF(Table1[[#This Row],[Column1]]="","",VLOOKUP(A3344,COPOMs!B:H,7)+prêmio_de_risco)</f>
        <v/>
      </c>
      <c r="I3344" s="3" t="str">
        <f>IF(Table1[[#This Row],[Tesouro Selic: Cenário 2]]="","",(H3344+1)^(1/252))</f>
        <v/>
      </c>
      <c r="J3344" s="2" t="str">
        <f>IF(Table1[[#This Row],[Column6]]="","",(1+J3343)*(I3344)-1)</f>
        <v/>
      </c>
      <c r="K3344" s="1" t="str">
        <f>IF(Table1[[#This Row],[Column1]]="","",VLOOKUP(A3344,COPOMs!B:K,10)+prêmio_de_risco)</f>
        <v/>
      </c>
      <c r="L3344" s="3" t="str">
        <f>IF(Table1[[#This Row],[Tesouro Selic: Cenário 3]]="","",(K3344+1)^(1/252))</f>
        <v/>
      </c>
      <c r="M3344" s="2" t="str">
        <f>IF(Table1[[#This Row],[Column8]]="","",(1+M3343)*(L3344)-1)</f>
        <v/>
      </c>
    </row>
    <row r="3345" spans="1:13" x14ac:dyDescent="0.25">
      <c r="A3345" s="15" t="str">
        <f t="shared" si="104"/>
        <v/>
      </c>
      <c r="B3345" s="25" t="str">
        <f t="shared" si="105"/>
        <v/>
      </c>
      <c r="C3345" s="3" t="str">
        <f>IF(Table1[[#This Row],[Tesouro Prefixado]]="","",(B3345+1)^(1/252))</f>
        <v/>
      </c>
      <c r="D3345" s="2" t="str">
        <f>IF(Table1[[#This Row],[Column2]]="","",(1+D3344)*(C3345)-1)</f>
        <v/>
      </c>
      <c r="E3345" s="1" t="str">
        <f>IF(Table1[[#This Row],[Column1]]="","",VLOOKUP(A3345,COPOMs!B:E,4)+prêmio_de_risco)</f>
        <v/>
      </c>
      <c r="F3345" s="3" t="str">
        <f>IF(Table1[[#This Row],[Tesouro Selic: Cenário 1]]="","",(E3345+1)^(1/252))</f>
        <v/>
      </c>
      <c r="G3345" s="2" t="str">
        <f>IF(Table1[[#This Row],[Column4]]="","",(1+G3344)*(F3345)-1)</f>
        <v/>
      </c>
      <c r="H3345" s="1" t="str">
        <f>IF(Table1[[#This Row],[Column1]]="","",VLOOKUP(A3345,COPOMs!B:H,7)+prêmio_de_risco)</f>
        <v/>
      </c>
      <c r="I3345" s="3" t="str">
        <f>IF(Table1[[#This Row],[Tesouro Selic: Cenário 2]]="","",(H3345+1)^(1/252))</f>
        <v/>
      </c>
      <c r="J3345" s="2" t="str">
        <f>IF(Table1[[#This Row],[Column6]]="","",(1+J3344)*(I3345)-1)</f>
        <v/>
      </c>
      <c r="K3345" s="1" t="str">
        <f>IF(Table1[[#This Row],[Column1]]="","",VLOOKUP(A3345,COPOMs!B:K,10)+prêmio_de_risco)</f>
        <v/>
      </c>
      <c r="L3345" s="3" t="str">
        <f>IF(Table1[[#This Row],[Tesouro Selic: Cenário 3]]="","",(K3345+1)^(1/252))</f>
        <v/>
      </c>
      <c r="M3345" s="2" t="str">
        <f>IF(Table1[[#This Row],[Column8]]="","",(1+M3344)*(L3345)-1)</f>
        <v/>
      </c>
    </row>
    <row r="3346" spans="1:13" x14ac:dyDescent="0.25">
      <c r="A3346" s="15" t="str">
        <f t="shared" si="104"/>
        <v/>
      </c>
      <c r="B3346" s="25" t="str">
        <f t="shared" si="105"/>
        <v/>
      </c>
      <c r="C3346" s="3" t="str">
        <f>IF(Table1[[#This Row],[Tesouro Prefixado]]="","",(B3346+1)^(1/252))</f>
        <v/>
      </c>
      <c r="D3346" s="2" t="str">
        <f>IF(Table1[[#This Row],[Column2]]="","",(1+D3345)*(C3346)-1)</f>
        <v/>
      </c>
      <c r="E3346" s="1" t="str">
        <f>IF(Table1[[#This Row],[Column1]]="","",VLOOKUP(A3346,COPOMs!B:E,4)+prêmio_de_risco)</f>
        <v/>
      </c>
      <c r="F3346" s="3" t="str">
        <f>IF(Table1[[#This Row],[Tesouro Selic: Cenário 1]]="","",(E3346+1)^(1/252))</f>
        <v/>
      </c>
      <c r="G3346" s="2" t="str">
        <f>IF(Table1[[#This Row],[Column4]]="","",(1+G3345)*(F3346)-1)</f>
        <v/>
      </c>
      <c r="H3346" s="1" t="str">
        <f>IF(Table1[[#This Row],[Column1]]="","",VLOOKUP(A3346,COPOMs!B:H,7)+prêmio_de_risco)</f>
        <v/>
      </c>
      <c r="I3346" s="3" t="str">
        <f>IF(Table1[[#This Row],[Tesouro Selic: Cenário 2]]="","",(H3346+1)^(1/252))</f>
        <v/>
      </c>
      <c r="J3346" s="2" t="str">
        <f>IF(Table1[[#This Row],[Column6]]="","",(1+J3345)*(I3346)-1)</f>
        <v/>
      </c>
      <c r="K3346" s="1" t="str">
        <f>IF(Table1[[#This Row],[Column1]]="","",VLOOKUP(A3346,COPOMs!B:K,10)+prêmio_de_risco)</f>
        <v/>
      </c>
      <c r="L3346" s="3" t="str">
        <f>IF(Table1[[#This Row],[Tesouro Selic: Cenário 3]]="","",(K3346+1)^(1/252))</f>
        <v/>
      </c>
      <c r="M3346" s="2" t="str">
        <f>IF(Table1[[#This Row],[Column8]]="","",(1+M3345)*(L3346)-1)</f>
        <v/>
      </c>
    </row>
    <row r="3347" spans="1:13" x14ac:dyDescent="0.25">
      <c r="A3347" s="15" t="str">
        <f t="shared" si="104"/>
        <v/>
      </c>
      <c r="B3347" s="25" t="str">
        <f t="shared" si="105"/>
        <v/>
      </c>
      <c r="C3347" s="3" t="str">
        <f>IF(Table1[[#This Row],[Tesouro Prefixado]]="","",(B3347+1)^(1/252))</f>
        <v/>
      </c>
      <c r="D3347" s="2" t="str">
        <f>IF(Table1[[#This Row],[Column2]]="","",(1+D3346)*(C3347)-1)</f>
        <v/>
      </c>
      <c r="E3347" s="1" t="str">
        <f>IF(Table1[[#This Row],[Column1]]="","",VLOOKUP(A3347,COPOMs!B:E,4)+prêmio_de_risco)</f>
        <v/>
      </c>
      <c r="F3347" s="3" t="str">
        <f>IF(Table1[[#This Row],[Tesouro Selic: Cenário 1]]="","",(E3347+1)^(1/252))</f>
        <v/>
      </c>
      <c r="G3347" s="2" t="str">
        <f>IF(Table1[[#This Row],[Column4]]="","",(1+G3346)*(F3347)-1)</f>
        <v/>
      </c>
      <c r="H3347" s="1" t="str">
        <f>IF(Table1[[#This Row],[Column1]]="","",VLOOKUP(A3347,COPOMs!B:H,7)+prêmio_de_risco)</f>
        <v/>
      </c>
      <c r="I3347" s="3" t="str">
        <f>IF(Table1[[#This Row],[Tesouro Selic: Cenário 2]]="","",(H3347+1)^(1/252))</f>
        <v/>
      </c>
      <c r="J3347" s="2" t="str">
        <f>IF(Table1[[#This Row],[Column6]]="","",(1+J3346)*(I3347)-1)</f>
        <v/>
      </c>
      <c r="K3347" s="1" t="str">
        <f>IF(Table1[[#This Row],[Column1]]="","",VLOOKUP(A3347,COPOMs!B:K,10)+prêmio_de_risco)</f>
        <v/>
      </c>
      <c r="L3347" s="3" t="str">
        <f>IF(Table1[[#This Row],[Tesouro Selic: Cenário 3]]="","",(K3347+1)^(1/252))</f>
        <v/>
      </c>
      <c r="M3347" s="2" t="str">
        <f>IF(Table1[[#This Row],[Column8]]="","",(1+M3346)*(L3347)-1)</f>
        <v/>
      </c>
    </row>
    <row r="3348" spans="1:13" x14ac:dyDescent="0.25">
      <c r="A3348" s="15" t="str">
        <f t="shared" si="104"/>
        <v/>
      </c>
      <c r="B3348" s="25" t="str">
        <f t="shared" si="105"/>
        <v/>
      </c>
      <c r="C3348" s="3" t="str">
        <f>IF(Table1[[#This Row],[Tesouro Prefixado]]="","",(B3348+1)^(1/252))</f>
        <v/>
      </c>
      <c r="D3348" s="2" t="str">
        <f>IF(Table1[[#This Row],[Column2]]="","",(1+D3347)*(C3348)-1)</f>
        <v/>
      </c>
      <c r="E3348" s="1" t="str">
        <f>IF(Table1[[#This Row],[Column1]]="","",VLOOKUP(A3348,COPOMs!B:E,4)+prêmio_de_risco)</f>
        <v/>
      </c>
      <c r="F3348" s="3" t="str">
        <f>IF(Table1[[#This Row],[Tesouro Selic: Cenário 1]]="","",(E3348+1)^(1/252))</f>
        <v/>
      </c>
      <c r="G3348" s="2" t="str">
        <f>IF(Table1[[#This Row],[Column4]]="","",(1+G3347)*(F3348)-1)</f>
        <v/>
      </c>
      <c r="H3348" s="1" t="str">
        <f>IF(Table1[[#This Row],[Column1]]="","",VLOOKUP(A3348,COPOMs!B:H,7)+prêmio_de_risco)</f>
        <v/>
      </c>
      <c r="I3348" s="3" t="str">
        <f>IF(Table1[[#This Row],[Tesouro Selic: Cenário 2]]="","",(H3348+1)^(1/252))</f>
        <v/>
      </c>
      <c r="J3348" s="2" t="str">
        <f>IF(Table1[[#This Row],[Column6]]="","",(1+J3347)*(I3348)-1)</f>
        <v/>
      </c>
      <c r="K3348" s="1" t="str">
        <f>IF(Table1[[#This Row],[Column1]]="","",VLOOKUP(A3348,COPOMs!B:K,10)+prêmio_de_risco)</f>
        <v/>
      </c>
      <c r="L3348" s="3" t="str">
        <f>IF(Table1[[#This Row],[Tesouro Selic: Cenário 3]]="","",(K3348+1)^(1/252))</f>
        <v/>
      </c>
      <c r="M3348" s="2" t="str">
        <f>IF(Table1[[#This Row],[Column8]]="","",(1+M3347)*(L3348)-1)</f>
        <v/>
      </c>
    </row>
    <row r="3349" spans="1:13" x14ac:dyDescent="0.25">
      <c r="A3349" s="15" t="str">
        <f t="shared" si="104"/>
        <v/>
      </c>
      <c r="B3349" s="25" t="str">
        <f t="shared" si="105"/>
        <v/>
      </c>
      <c r="C3349" s="3" t="str">
        <f>IF(Table1[[#This Row],[Tesouro Prefixado]]="","",(B3349+1)^(1/252))</f>
        <v/>
      </c>
      <c r="D3349" s="2" t="str">
        <f>IF(Table1[[#This Row],[Column2]]="","",(1+D3348)*(C3349)-1)</f>
        <v/>
      </c>
      <c r="E3349" s="1" t="str">
        <f>IF(Table1[[#This Row],[Column1]]="","",VLOOKUP(A3349,COPOMs!B:E,4)+prêmio_de_risco)</f>
        <v/>
      </c>
      <c r="F3349" s="3" t="str">
        <f>IF(Table1[[#This Row],[Tesouro Selic: Cenário 1]]="","",(E3349+1)^(1/252))</f>
        <v/>
      </c>
      <c r="G3349" s="2" t="str">
        <f>IF(Table1[[#This Row],[Column4]]="","",(1+G3348)*(F3349)-1)</f>
        <v/>
      </c>
      <c r="H3349" s="1" t="str">
        <f>IF(Table1[[#This Row],[Column1]]="","",VLOOKUP(A3349,COPOMs!B:H,7)+prêmio_de_risco)</f>
        <v/>
      </c>
      <c r="I3349" s="3" t="str">
        <f>IF(Table1[[#This Row],[Tesouro Selic: Cenário 2]]="","",(H3349+1)^(1/252))</f>
        <v/>
      </c>
      <c r="J3349" s="2" t="str">
        <f>IF(Table1[[#This Row],[Column6]]="","",(1+J3348)*(I3349)-1)</f>
        <v/>
      </c>
      <c r="K3349" s="1" t="str">
        <f>IF(Table1[[#This Row],[Column1]]="","",VLOOKUP(A3349,COPOMs!B:K,10)+prêmio_de_risco)</f>
        <v/>
      </c>
      <c r="L3349" s="3" t="str">
        <f>IF(Table1[[#This Row],[Tesouro Selic: Cenário 3]]="","",(K3349+1)^(1/252))</f>
        <v/>
      </c>
      <c r="M3349" s="2" t="str">
        <f>IF(Table1[[#This Row],[Column8]]="","",(1+M3348)*(L3349)-1)</f>
        <v/>
      </c>
    </row>
    <row r="3350" spans="1:13" x14ac:dyDescent="0.25">
      <c r="A3350" s="15" t="str">
        <f t="shared" si="104"/>
        <v/>
      </c>
      <c r="B3350" s="25" t="str">
        <f t="shared" si="105"/>
        <v/>
      </c>
      <c r="C3350" s="3" t="str">
        <f>IF(Table1[[#This Row],[Tesouro Prefixado]]="","",(B3350+1)^(1/252))</f>
        <v/>
      </c>
      <c r="D3350" s="2" t="str">
        <f>IF(Table1[[#This Row],[Column2]]="","",(1+D3349)*(C3350)-1)</f>
        <v/>
      </c>
      <c r="E3350" s="1" t="str">
        <f>IF(Table1[[#This Row],[Column1]]="","",VLOOKUP(A3350,COPOMs!B:E,4)+prêmio_de_risco)</f>
        <v/>
      </c>
      <c r="F3350" s="3" t="str">
        <f>IF(Table1[[#This Row],[Tesouro Selic: Cenário 1]]="","",(E3350+1)^(1/252))</f>
        <v/>
      </c>
      <c r="G3350" s="2" t="str">
        <f>IF(Table1[[#This Row],[Column4]]="","",(1+G3349)*(F3350)-1)</f>
        <v/>
      </c>
      <c r="H3350" s="1" t="str">
        <f>IF(Table1[[#This Row],[Column1]]="","",VLOOKUP(A3350,COPOMs!B:H,7)+prêmio_de_risco)</f>
        <v/>
      </c>
      <c r="I3350" s="3" t="str">
        <f>IF(Table1[[#This Row],[Tesouro Selic: Cenário 2]]="","",(H3350+1)^(1/252))</f>
        <v/>
      </c>
      <c r="J3350" s="2" t="str">
        <f>IF(Table1[[#This Row],[Column6]]="","",(1+J3349)*(I3350)-1)</f>
        <v/>
      </c>
      <c r="K3350" s="1" t="str">
        <f>IF(Table1[[#This Row],[Column1]]="","",VLOOKUP(A3350,COPOMs!B:K,10)+prêmio_de_risco)</f>
        <v/>
      </c>
      <c r="L3350" s="3" t="str">
        <f>IF(Table1[[#This Row],[Tesouro Selic: Cenário 3]]="","",(K3350+1)^(1/252))</f>
        <v/>
      </c>
      <c r="M3350" s="2" t="str">
        <f>IF(Table1[[#This Row],[Column8]]="","",(1+M3349)*(L3350)-1)</f>
        <v/>
      </c>
    </row>
    <row r="3351" spans="1:13" x14ac:dyDescent="0.25">
      <c r="A3351" s="15" t="str">
        <f t="shared" si="104"/>
        <v/>
      </c>
      <c r="B3351" s="25" t="str">
        <f t="shared" si="105"/>
        <v/>
      </c>
      <c r="C3351" s="3" t="str">
        <f>IF(Table1[[#This Row],[Tesouro Prefixado]]="","",(B3351+1)^(1/252))</f>
        <v/>
      </c>
      <c r="D3351" s="2" t="str">
        <f>IF(Table1[[#This Row],[Column2]]="","",(1+D3350)*(C3351)-1)</f>
        <v/>
      </c>
      <c r="E3351" s="1" t="str">
        <f>IF(Table1[[#This Row],[Column1]]="","",VLOOKUP(A3351,COPOMs!B:E,4)+prêmio_de_risco)</f>
        <v/>
      </c>
      <c r="F3351" s="3" t="str">
        <f>IF(Table1[[#This Row],[Tesouro Selic: Cenário 1]]="","",(E3351+1)^(1/252))</f>
        <v/>
      </c>
      <c r="G3351" s="2" t="str">
        <f>IF(Table1[[#This Row],[Column4]]="","",(1+G3350)*(F3351)-1)</f>
        <v/>
      </c>
      <c r="H3351" s="1" t="str">
        <f>IF(Table1[[#This Row],[Column1]]="","",VLOOKUP(A3351,COPOMs!B:H,7)+prêmio_de_risco)</f>
        <v/>
      </c>
      <c r="I3351" s="3" t="str">
        <f>IF(Table1[[#This Row],[Tesouro Selic: Cenário 2]]="","",(H3351+1)^(1/252))</f>
        <v/>
      </c>
      <c r="J3351" s="2" t="str">
        <f>IF(Table1[[#This Row],[Column6]]="","",(1+J3350)*(I3351)-1)</f>
        <v/>
      </c>
      <c r="K3351" s="1" t="str">
        <f>IF(Table1[[#This Row],[Column1]]="","",VLOOKUP(A3351,COPOMs!B:K,10)+prêmio_de_risco)</f>
        <v/>
      </c>
      <c r="L3351" s="3" t="str">
        <f>IF(Table1[[#This Row],[Tesouro Selic: Cenário 3]]="","",(K3351+1)^(1/252))</f>
        <v/>
      </c>
      <c r="M3351" s="2" t="str">
        <f>IF(Table1[[#This Row],[Column8]]="","",(1+M3350)*(L3351)-1)</f>
        <v/>
      </c>
    </row>
    <row r="3352" spans="1:13" x14ac:dyDescent="0.25">
      <c r="A3352" s="15" t="str">
        <f t="shared" si="104"/>
        <v/>
      </c>
      <c r="B3352" s="25" t="str">
        <f t="shared" si="105"/>
        <v/>
      </c>
      <c r="C3352" s="3" t="str">
        <f>IF(Table1[[#This Row],[Tesouro Prefixado]]="","",(B3352+1)^(1/252))</f>
        <v/>
      </c>
      <c r="D3352" s="2" t="str">
        <f>IF(Table1[[#This Row],[Column2]]="","",(1+D3351)*(C3352)-1)</f>
        <v/>
      </c>
      <c r="E3352" s="1" t="str">
        <f>IF(Table1[[#This Row],[Column1]]="","",VLOOKUP(A3352,COPOMs!B:E,4)+prêmio_de_risco)</f>
        <v/>
      </c>
      <c r="F3352" s="3" t="str">
        <f>IF(Table1[[#This Row],[Tesouro Selic: Cenário 1]]="","",(E3352+1)^(1/252))</f>
        <v/>
      </c>
      <c r="G3352" s="2" t="str">
        <f>IF(Table1[[#This Row],[Column4]]="","",(1+G3351)*(F3352)-1)</f>
        <v/>
      </c>
      <c r="H3352" s="1" t="str">
        <f>IF(Table1[[#This Row],[Column1]]="","",VLOOKUP(A3352,COPOMs!B:H,7)+prêmio_de_risco)</f>
        <v/>
      </c>
      <c r="I3352" s="3" t="str">
        <f>IF(Table1[[#This Row],[Tesouro Selic: Cenário 2]]="","",(H3352+1)^(1/252))</f>
        <v/>
      </c>
      <c r="J3352" s="2" t="str">
        <f>IF(Table1[[#This Row],[Column6]]="","",(1+J3351)*(I3352)-1)</f>
        <v/>
      </c>
      <c r="K3352" s="1" t="str">
        <f>IF(Table1[[#This Row],[Column1]]="","",VLOOKUP(A3352,COPOMs!B:K,10)+prêmio_de_risco)</f>
        <v/>
      </c>
      <c r="L3352" s="3" t="str">
        <f>IF(Table1[[#This Row],[Tesouro Selic: Cenário 3]]="","",(K3352+1)^(1/252))</f>
        <v/>
      </c>
      <c r="M3352" s="2" t="str">
        <f>IF(Table1[[#This Row],[Column8]]="","",(1+M3351)*(L3352)-1)</f>
        <v/>
      </c>
    </row>
    <row r="3353" spans="1:13" x14ac:dyDescent="0.25">
      <c r="A3353" s="15" t="str">
        <f t="shared" si="104"/>
        <v/>
      </c>
      <c r="B3353" s="25" t="str">
        <f t="shared" si="105"/>
        <v/>
      </c>
      <c r="C3353" s="3" t="str">
        <f>IF(Table1[[#This Row],[Tesouro Prefixado]]="","",(B3353+1)^(1/252))</f>
        <v/>
      </c>
      <c r="D3353" s="2" t="str">
        <f>IF(Table1[[#This Row],[Column2]]="","",(1+D3352)*(C3353)-1)</f>
        <v/>
      </c>
      <c r="E3353" s="1" t="str">
        <f>IF(Table1[[#This Row],[Column1]]="","",VLOOKUP(A3353,COPOMs!B:E,4)+prêmio_de_risco)</f>
        <v/>
      </c>
      <c r="F3353" s="3" t="str">
        <f>IF(Table1[[#This Row],[Tesouro Selic: Cenário 1]]="","",(E3353+1)^(1/252))</f>
        <v/>
      </c>
      <c r="G3353" s="2" t="str">
        <f>IF(Table1[[#This Row],[Column4]]="","",(1+G3352)*(F3353)-1)</f>
        <v/>
      </c>
      <c r="H3353" s="1" t="str">
        <f>IF(Table1[[#This Row],[Column1]]="","",VLOOKUP(A3353,COPOMs!B:H,7)+prêmio_de_risco)</f>
        <v/>
      </c>
      <c r="I3353" s="3" t="str">
        <f>IF(Table1[[#This Row],[Tesouro Selic: Cenário 2]]="","",(H3353+1)^(1/252))</f>
        <v/>
      </c>
      <c r="J3353" s="2" t="str">
        <f>IF(Table1[[#This Row],[Column6]]="","",(1+J3352)*(I3353)-1)</f>
        <v/>
      </c>
      <c r="K3353" s="1" t="str">
        <f>IF(Table1[[#This Row],[Column1]]="","",VLOOKUP(A3353,COPOMs!B:K,10)+prêmio_de_risco)</f>
        <v/>
      </c>
      <c r="L3353" s="3" t="str">
        <f>IF(Table1[[#This Row],[Tesouro Selic: Cenário 3]]="","",(K3353+1)^(1/252))</f>
        <v/>
      </c>
      <c r="M3353" s="2" t="str">
        <f>IF(Table1[[#This Row],[Column8]]="","",(1+M3352)*(L3353)-1)</f>
        <v/>
      </c>
    </row>
    <row r="3354" spans="1:13" x14ac:dyDescent="0.25">
      <c r="A3354" s="15" t="str">
        <f t="shared" si="104"/>
        <v/>
      </c>
      <c r="B3354" s="25" t="str">
        <f t="shared" si="105"/>
        <v/>
      </c>
      <c r="C3354" s="3" t="str">
        <f>IF(Table1[[#This Row],[Tesouro Prefixado]]="","",(B3354+1)^(1/252))</f>
        <v/>
      </c>
      <c r="D3354" s="2" t="str">
        <f>IF(Table1[[#This Row],[Column2]]="","",(1+D3353)*(C3354)-1)</f>
        <v/>
      </c>
      <c r="E3354" s="1" t="str">
        <f>IF(Table1[[#This Row],[Column1]]="","",VLOOKUP(A3354,COPOMs!B:E,4)+prêmio_de_risco)</f>
        <v/>
      </c>
      <c r="F3354" s="3" t="str">
        <f>IF(Table1[[#This Row],[Tesouro Selic: Cenário 1]]="","",(E3354+1)^(1/252))</f>
        <v/>
      </c>
      <c r="G3354" s="2" t="str">
        <f>IF(Table1[[#This Row],[Column4]]="","",(1+G3353)*(F3354)-1)</f>
        <v/>
      </c>
      <c r="H3354" s="1" t="str">
        <f>IF(Table1[[#This Row],[Column1]]="","",VLOOKUP(A3354,COPOMs!B:H,7)+prêmio_de_risco)</f>
        <v/>
      </c>
      <c r="I3354" s="3" t="str">
        <f>IF(Table1[[#This Row],[Tesouro Selic: Cenário 2]]="","",(H3354+1)^(1/252))</f>
        <v/>
      </c>
      <c r="J3354" s="2" t="str">
        <f>IF(Table1[[#This Row],[Column6]]="","",(1+J3353)*(I3354)-1)</f>
        <v/>
      </c>
      <c r="K3354" s="1" t="str">
        <f>IF(Table1[[#This Row],[Column1]]="","",VLOOKUP(A3354,COPOMs!B:K,10)+prêmio_de_risco)</f>
        <v/>
      </c>
      <c r="L3354" s="3" t="str">
        <f>IF(Table1[[#This Row],[Tesouro Selic: Cenário 3]]="","",(K3354+1)^(1/252))</f>
        <v/>
      </c>
      <c r="M3354" s="2" t="str">
        <f>IF(Table1[[#This Row],[Column8]]="","",(1+M3353)*(L3354)-1)</f>
        <v/>
      </c>
    </row>
    <row r="3355" spans="1:13" x14ac:dyDescent="0.25">
      <c r="A3355" s="15" t="str">
        <f t="shared" si="104"/>
        <v/>
      </c>
      <c r="B3355" s="25" t="str">
        <f t="shared" si="105"/>
        <v/>
      </c>
      <c r="C3355" s="3" t="str">
        <f>IF(Table1[[#This Row],[Tesouro Prefixado]]="","",(B3355+1)^(1/252))</f>
        <v/>
      </c>
      <c r="D3355" s="2" t="str">
        <f>IF(Table1[[#This Row],[Column2]]="","",(1+D3354)*(C3355)-1)</f>
        <v/>
      </c>
      <c r="E3355" s="1" t="str">
        <f>IF(Table1[[#This Row],[Column1]]="","",VLOOKUP(A3355,COPOMs!B:E,4)+prêmio_de_risco)</f>
        <v/>
      </c>
      <c r="F3355" s="3" t="str">
        <f>IF(Table1[[#This Row],[Tesouro Selic: Cenário 1]]="","",(E3355+1)^(1/252))</f>
        <v/>
      </c>
      <c r="G3355" s="2" t="str">
        <f>IF(Table1[[#This Row],[Column4]]="","",(1+G3354)*(F3355)-1)</f>
        <v/>
      </c>
      <c r="H3355" s="1" t="str">
        <f>IF(Table1[[#This Row],[Column1]]="","",VLOOKUP(A3355,COPOMs!B:H,7)+prêmio_de_risco)</f>
        <v/>
      </c>
      <c r="I3355" s="3" t="str">
        <f>IF(Table1[[#This Row],[Tesouro Selic: Cenário 2]]="","",(H3355+1)^(1/252))</f>
        <v/>
      </c>
      <c r="J3355" s="2" t="str">
        <f>IF(Table1[[#This Row],[Column6]]="","",(1+J3354)*(I3355)-1)</f>
        <v/>
      </c>
      <c r="K3355" s="1" t="str">
        <f>IF(Table1[[#This Row],[Column1]]="","",VLOOKUP(A3355,COPOMs!B:K,10)+prêmio_de_risco)</f>
        <v/>
      </c>
      <c r="L3355" s="3" t="str">
        <f>IF(Table1[[#This Row],[Tesouro Selic: Cenário 3]]="","",(K3355+1)^(1/252))</f>
        <v/>
      </c>
      <c r="M3355" s="2" t="str">
        <f>IF(Table1[[#This Row],[Column8]]="","",(1+M3354)*(L3355)-1)</f>
        <v/>
      </c>
    </row>
    <row r="3356" spans="1:13" x14ac:dyDescent="0.25">
      <c r="A3356" s="15" t="str">
        <f t="shared" si="104"/>
        <v/>
      </c>
      <c r="B3356" s="25" t="str">
        <f t="shared" si="105"/>
        <v/>
      </c>
      <c r="C3356" s="3" t="str">
        <f>IF(Table1[[#This Row],[Tesouro Prefixado]]="","",(B3356+1)^(1/252))</f>
        <v/>
      </c>
      <c r="D3356" s="2" t="str">
        <f>IF(Table1[[#This Row],[Column2]]="","",(1+D3355)*(C3356)-1)</f>
        <v/>
      </c>
      <c r="E3356" s="1" t="str">
        <f>IF(Table1[[#This Row],[Column1]]="","",VLOOKUP(A3356,COPOMs!B:E,4)+prêmio_de_risco)</f>
        <v/>
      </c>
      <c r="F3356" s="3" t="str">
        <f>IF(Table1[[#This Row],[Tesouro Selic: Cenário 1]]="","",(E3356+1)^(1/252))</f>
        <v/>
      </c>
      <c r="G3356" s="2" t="str">
        <f>IF(Table1[[#This Row],[Column4]]="","",(1+G3355)*(F3356)-1)</f>
        <v/>
      </c>
      <c r="H3356" s="1" t="str">
        <f>IF(Table1[[#This Row],[Column1]]="","",VLOOKUP(A3356,COPOMs!B:H,7)+prêmio_de_risco)</f>
        <v/>
      </c>
      <c r="I3356" s="3" t="str">
        <f>IF(Table1[[#This Row],[Tesouro Selic: Cenário 2]]="","",(H3356+1)^(1/252))</f>
        <v/>
      </c>
      <c r="J3356" s="2" t="str">
        <f>IF(Table1[[#This Row],[Column6]]="","",(1+J3355)*(I3356)-1)</f>
        <v/>
      </c>
      <c r="K3356" s="1" t="str">
        <f>IF(Table1[[#This Row],[Column1]]="","",VLOOKUP(A3356,COPOMs!B:K,10)+prêmio_de_risco)</f>
        <v/>
      </c>
      <c r="L3356" s="3" t="str">
        <f>IF(Table1[[#This Row],[Tesouro Selic: Cenário 3]]="","",(K3356+1)^(1/252))</f>
        <v/>
      </c>
      <c r="M3356" s="2" t="str">
        <f>IF(Table1[[#This Row],[Column8]]="","",(1+M3355)*(L3356)-1)</f>
        <v/>
      </c>
    </row>
    <row r="3357" spans="1:13" x14ac:dyDescent="0.25">
      <c r="A3357" s="15" t="str">
        <f t="shared" si="104"/>
        <v/>
      </c>
      <c r="B3357" s="25" t="str">
        <f t="shared" si="105"/>
        <v/>
      </c>
      <c r="C3357" s="3" t="str">
        <f>IF(Table1[[#This Row],[Tesouro Prefixado]]="","",(B3357+1)^(1/252))</f>
        <v/>
      </c>
      <c r="D3357" s="2" t="str">
        <f>IF(Table1[[#This Row],[Column2]]="","",(1+D3356)*(C3357)-1)</f>
        <v/>
      </c>
      <c r="E3357" s="1" t="str">
        <f>IF(Table1[[#This Row],[Column1]]="","",VLOOKUP(A3357,COPOMs!B:E,4)+prêmio_de_risco)</f>
        <v/>
      </c>
      <c r="F3357" s="3" t="str">
        <f>IF(Table1[[#This Row],[Tesouro Selic: Cenário 1]]="","",(E3357+1)^(1/252))</f>
        <v/>
      </c>
      <c r="G3357" s="2" t="str">
        <f>IF(Table1[[#This Row],[Column4]]="","",(1+G3356)*(F3357)-1)</f>
        <v/>
      </c>
      <c r="H3357" s="1" t="str">
        <f>IF(Table1[[#This Row],[Column1]]="","",VLOOKUP(A3357,COPOMs!B:H,7)+prêmio_de_risco)</f>
        <v/>
      </c>
      <c r="I3357" s="3" t="str">
        <f>IF(Table1[[#This Row],[Tesouro Selic: Cenário 2]]="","",(H3357+1)^(1/252))</f>
        <v/>
      </c>
      <c r="J3357" s="2" t="str">
        <f>IF(Table1[[#This Row],[Column6]]="","",(1+J3356)*(I3357)-1)</f>
        <v/>
      </c>
      <c r="K3357" s="1" t="str">
        <f>IF(Table1[[#This Row],[Column1]]="","",VLOOKUP(A3357,COPOMs!B:K,10)+prêmio_de_risco)</f>
        <v/>
      </c>
      <c r="L3357" s="3" t="str">
        <f>IF(Table1[[#This Row],[Tesouro Selic: Cenário 3]]="","",(K3357+1)^(1/252))</f>
        <v/>
      </c>
      <c r="M3357" s="2" t="str">
        <f>IF(Table1[[#This Row],[Column8]]="","",(1+M3356)*(L3357)-1)</f>
        <v/>
      </c>
    </row>
    <row r="3358" spans="1:13" x14ac:dyDescent="0.25">
      <c r="A3358" s="15" t="str">
        <f t="shared" si="104"/>
        <v/>
      </c>
      <c r="B3358" s="25" t="str">
        <f t="shared" si="105"/>
        <v/>
      </c>
      <c r="C3358" s="3" t="str">
        <f>IF(Table1[[#This Row],[Tesouro Prefixado]]="","",(B3358+1)^(1/252))</f>
        <v/>
      </c>
      <c r="D3358" s="2" t="str">
        <f>IF(Table1[[#This Row],[Column2]]="","",(1+D3357)*(C3358)-1)</f>
        <v/>
      </c>
      <c r="E3358" s="1" t="str">
        <f>IF(Table1[[#This Row],[Column1]]="","",VLOOKUP(A3358,COPOMs!B:E,4)+prêmio_de_risco)</f>
        <v/>
      </c>
      <c r="F3358" s="3" t="str">
        <f>IF(Table1[[#This Row],[Tesouro Selic: Cenário 1]]="","",(E3358+1)^(1/252))</f>
        <v/>
      </c>
      <c r="G3358" s="2" t="str">
        <f>IF(Table1[[#This Row],[Column4]]="","",(1+G3357)*(F3358)-1)</f>
        <v/>
      </c>
      <c r="H3358" s="1" t="str">
        <f>IF(Table1[[#This Row],[Column1]]="","",VLOOKUP(A3358,COPOMs!B:H,7)+prêmio_de_risco)</f>
        <v/>
      </c>
      <c r="I3358" s="3" t="str">
        <f>IF(Table1[[#This Row],[Tesouro Selic: Cenário 2]]="","",(H3358+1)^(1/252))</f>
        <v/>
      </c>
      <c r="J3358" s="2" t="str">
        <f>IF(Table1[[#This Row],[Column6]]="","",(1+J3357)*(I3358)-1)</f>
        <v/>
      </c>
      <c r="K3358" s="1" t="str">
        <f>IF(Table1[[#This Row],[Column1]]="","",VLOOKUP(A3358,COPOMs!B:K,10)+prêmio_de_risco)</f>
        <v/>
      </c>
      <c r="L3358" s="3" t="str">
        <f>IF(Table1[[#This Row],[Tesouro Selic: Cenário 3]]="","",(K3358+1)^(1/252))</f>
        <v/>
      </c>
      <c r="M3358" s="2" t="str">
        <f>IF(Table1[[#This Row],[Column8]]="","",(1+M3357)*(L3358)-1)</f>
        <v/>
      </c>
    </row>
    <row r="3359" spans="1:13" x14ac:dyDescent="0.25">
      <c r="A3359" s="15" t="str">
        <f t="shared" si="104"/>
        <v/>
      </c>
      <c r="B3359" s="25" t="str">
        <f t="shared" si="105"/>
        <v/>
      </c>
      <c r="C3359" s="3" t="str">
        <f>IF(Table1[[#This Row],[Tesouro Prefixado]]="","",(B3359+1)^(1/252))</f>
        <v/>
      </c>
      <c r="D3359" s="2" t="str">
        <f>IF(Table1[[#This Row],[Column2]]="","",(1+D3358)*(C3359)-1)</f>
        <v/>
      </c>
      <c r="E3359" s="1" t="str">
        <f>IF(Table1[[#This Row],[Column1]]="","",VLOOKUP(A3359,COPOMs!B:E,4)+prêmio_de_risco)</f>
        <v/>
      </c>
      <c r="F3359" s="3" t="str">
        <f>IF(Table1[[#This Row],[Tesouro Selic: Cenário 1]]="","",(E3359+1)^(1/252))</f>
        <v/>
      </c>
      <c r="G3359" s="2" t="str">
        <f>IF(Table1[[#This Row],[Column4]]="","",(1+G3358)*(F3359)-1)</f>
        <v/>
      </c>
      <c r="H3359" s="1" t="str">
        <f>IF(Table1[[#This Row],[Column1]]="","",VLOOKUP(A3359,COPOMs!B:H,7)+prêmio_de_risco)</f>
        <v/>
      </c>
      <c r="I3359" s="3" t="str">
        <f>IF(Table1[[#This Row],[Tesouro Selic: Cenário 2]]="","",(H3359+1)^(1/252))</f>
        <v/>
      </c>
      <c r="J3359" s="2" t="str">
        <f>IF(Table1[[#This Row],[Column6]]="","",(1+J3358)*(I3359)-1)</f>
        <v/>
      </c>
      <c r="K3359" s="1" t="str">
        <f>IF(Table1[[#This Row],[Column1]]="","",VLOOKUP(A3359,COPOMs!B:K,10)+prêmio_de_risco)</f>
        <v/>
      </c>
      <c r="L3359" s="3" t="str">
        <f>IF(Table1[[#This Row],[Tesouro Selic: Cenário 3]]="","",(K3359+1)^(1/252))</f>
        <v/>
      </c>
      <c r="M3359" s="2" t="str">
        <f>IF(Table1[[#This Row],[Column8]]="","",(1+M3358)*(L3359)-1)</f>
        <v/>
      </c>
    </row>
    <row r="3360" spans="1:13" x14ac:dyDescent="0.25">
      <c r="A3360" s="15" t="str">
        <f t="shared" si="104"/>
        <v/>
      </c>
      <c r="B3360" s="25" t="str">
        <f t="shared" si="105"/>
        <v/>
      </c>
      <c r="C3360" s="3" t="str">
        <f>IF(Table1[[#This Row],[Tesouro Prefixado]]="","",(B3360+1)^(1/252))</f>
        <v/>
      </c>
      <c r="D3360" s="2" t="str">
        <f>IF(Table1[[#This Row],[Column2]]="","",(1+D3359)*(C3360)-1)</f>
        <v/>
      </c>
      <c r="E3360" s="1" t="str">
        <f>IF(Table1[[#This Row],[Column1]]="","",VLOOKUP(A3360,COPOMs!B:E,4)+prêmio_de_risco)</f>
        <v/>
      </c>
      <c r="F3360" s="3" t="str">
        <f>IF(Table1[[#This Row],[Tesouro Selic: Cenário 1]]="","",(E3360+1)^(1/252))</f>
        <v/>
      </c>
      <c r="G3360" s="2" t="str">
        <f>IF(Table1[[#This Row],[Column4]]="","",(1+G3359)*(F3360)-1)</f>
        <v/>
      </c>
      <c r="H3360" s="1" t="str">
        <f>IF(Table1[[#This Row],[Column1]]="","",VLOOKUP(A3360,COPOMs!B:H,7)+prêmio_de_risco)</f>
        <v/>
      </c>
      <c r="I3360" s="3" t="str">
        <f>IF(Table1[[#This Row],[Tesouro Selic: Cenário 2]]="","",(H3360+1)^(1/252))</f>
        <v/>
      </c>
      <c r="J3360" s="2" t="str">
        <f>IF(Table1[[#This Row],[Column6]]="","",(1+J3359)*(I3360)-1)</f>
        <v/>
      </c>
      <c r="K3360" s="1" t="str">
        <f>IF(Table1[[#This Row],[Column1]]="","",VLOOKUP(A3360,COPOMs!B:K,10)+prêmio_de_risco)</f>
        <v/>
      </c>
      <c r="L3360" s="3" t="str">
        <f>IF(Table1[[#This Row],[Tesouro Selic: Cenário 3]]="","",(K3360+1)^(1/252))</f>
        <v/>
      </c>
      <c r="M3360" s="2" t="str">
        <f>IF(Table1[[#This Row],[Column8]]="","",(1+M3359)*(L3360)-1)</f>
        <v/>
      </c>
    </row>
    <row r="3361" spans="1:13" x14ac:dyDescent="0.25">
      <c r="A3361" s="15" t="str">
        <f t="shared" si="104"/>
        <v/>
      </c>
      <c r="B3361" s="25" t="str">
        <f t="shared" si="105"/>
        <v/>
      </c>
      <c r="C3361" s="3" t="str">
        <f>IF(Table1[[#This Row],[Tesouro Prefixado]]="","",(B3361+1)^(1/252))</f>
        <v/>
      </c>
      <c r="D3361" s="2" t="str">
        <f>IF(Table1[[#This Row],[Column2]]="","",(1+D3360)*(C3361)-1)</f>
        <v/>
      </c>
      <c r="E3361" s="1" t="str">
        <f>IF(Table1[[#This Row],[Column1]]="","",VLOOKUP(A3361,COPOMs!B:E,4)+prêmio_de_risco)</f>
        <v/>
      </c>
      <c r="F3361" s="3" t="str">
        <f>IF(Table1[[#This Row],[Tesouro Selic: Cenário 1]]="","",(E3361+1)^(1/252))</f>
        <v/>
      </c>
      <c r="G3361" s="2" t="str">
        <f>IF(Table1[[#This Row],[Column4]]="","",(1+G3360)*(F3361)-1)</f>
        <v/>
      </c>
      <c r="H3361" s="1" t="str">
        <f>IF(Table1[[#This Row],[Column1]]="","",VLOOKUP(A3361,COPOMs!B:H,7)+prêmio_de_risco)</f>
        <v/>
      </c>
      <c r="I3361" s="3" t="str">
        <f>IF(Table1[[#This Row],[Tesouro Selic: Cenário 2]]="","",(H3361+1)^(1/252))</f>
        <v/>
      </c>
      <c r="J3361" s="2" t="str">
        <f>IF(Table1[[#This Row],[Column6]]="","",(1+J3360)*(I3361)-1)</f>
        <v/>
      </c>
      <c r="K3361" s="1" t="str">
        <f>IF(Table1[[#This Row],[Column1]]="","",VLOOKUP(A3361,COPOMs!B:K,10)+prêmio_de_risco)</f>
        <v/>
      </c>
      <c r="L3361" s="3" t="str">
        <f>IF(Table1[[#This Row],[Tesouro Selic: Cenário 3]]="","",(K3361+1)^(1/252))</f>
        <v/>
      </c>
      <c r="M3361" s="2" t="str">
        <f>IF(Table1[[#This Row],[Column8]]="","",(1+M3360)*(L3361)-1)</f>
        <v/>
      </c>
    </row>
    <row r="3362" spans="1:13" x14ac:dyDescent="0.25">
      <c r="A3362" s="15" t="str">
        <f t="shared" si="104"/>
        <v/>
      </c>
      <c r="B3362" s="25" t="str">
        <f t="shared" si="105"/>
        <v/>
      </c>
      <c r="C3362" s="3" t="str">
        <f>IF(Table1[[#This Row],[Tesouro Prefixado]]="","",(B3362+1)^(1/252))</f>
        <v/>
      </c>
      <c r="D3362" s="2" t="str">
        <f>IF(Table1[[#This Row],[Column2]]="","",(1+D3361)*(C3362)-1)</f>
        <v/>
      </c>
      <c r="E3362" s="1" t="str">
        <f>IF(Table1[[#This Row],[Column1]]="","",VLOOKUP(A3362,COPOMs!B:E,4)+prêmio_de_risco)</f>
        <v/>
      </c>
      <c r="F3362" s="3" t="str">
        <f>IF(Table1[[#This Row],[Tesouro Selic: Cenário 1]]="","",(E3362+1)^(1/252))</f>
        <v/>
      </c>
      <c r="G3362" s="2" t="str">
        <f>IF(Table1[[#This Row],[Column4]]="","",(1+G3361)*(F3362)-1)</f>
        <v/>
      </c>
      <c r="H3362" s="1" t="str">
        <f>IF(Table1[[#This Row],[Column1]]="","",VLOOKUP(A3362,COPOMs!B:H,7)+prêmio_de_risco)</f>
        <v/>
      </c>
      <c r="I3362" s="3" t="str">
        <f>IF(Table1[[#This Row],[Tesouro Selic: Cenário 2]]="","",(H3362+1)^(1/252))</f>
        <v/>
      </c>
      <c r="J3362" s="2" t="str">
        <f>IF(Table1[[#This Row],[Column6]]="","",(1+J3361)*(I3362)-1)</f>
        <v/>
      </c>
      <c r="K3362" s="1" t="str">
        <f>IF(Table1[[#This Row],[Column1]]="","",VLOOKUP(A3362,COPOMs!B:K,10)+prêmio_de_risco)</f>
        <v/>
      </c>
      <c r="L3362" s="3" t="str">
        <f>IF(Table1[[#This Row],[Tesouro Selic: Cenário 3]]="","",(K3362+1)^(1/252))</f>
        <v/>
      </c>
      <c r="M3362" s="2" t="str">
        <f>IF(Table1[[#This Row],[Column8]]="","",(1+M3361)*(L3362)-1)</f>
        <v/>
      </c>
    </row>
    <row r="3363" spans="1:13" x14ac:dyDescent="0.25">
      <c r="A3363" s="15" t="str">
        <f t="shared" si="104"/>
        <v/>
      </c>
      <c r="B3363" s="25" t="str">
        <f t="shared" si="105"/>
        <v/>
      </c>
      <c r="C3363" s="3" t="str">
        <f>IF(Table1[[#This Row],[Tesouro Prefixado]]="","",(B3363+1)^(1/252))</f>
        <v/>
      </c>
      <c r="D3363" s="2" t="str">
        <f>IF(Table1[[#This Row],[Column2]]="","",(1+D3362)*(C3363)-1)</f>
        <v/>
      </c>
      <c r="E3363" s="1" t="str">
        <f>IF(Table1[[#This Row],[Column1]]="","",VLOOKUP(A3363,COPOMs!B:E,4)+prêmio_de_risco)</f>
        <v/>
      </c>
      <c r="F3363" s="3" t="str">
        <f>IF(Table1[[#This Row],[Tesouro Selic: Cenário 1]]="","",(E3363+1)^(1/252))</f>
        <v/>
      </c>
      <c r="G3363" s="2" t="str">
        <f>IF(Table1[[#This Row],[Column4]]="","",(1+G3362)*(F3363)-1)</f>
        <v/>
      </c>
      <c r="H3363" s="1" t="str">
        <f>IF(Table1[[#This Row],[Column1]]="","",VLOOKUP(A3363,COPOMs!B:H,7)+prêmio_de_risco)</f>
        <v/>
      </c>
      <c r="I3363" s="3" t="str">
        <f>IF(Table1[[#This Row],[Tesouro Selic: Cenário 2]]="","",(H3363+1)^(1/252))</f>
        <v/>
      </c>
      <c r="J3363" s="2" t="str">
        <f>IF(Table1[[#This Row],[Column6]]="","",(1+J3362)*(I3363)-1)</f>
        <v/>
      </c>
      <c r="K3363" s="1" t="str">
        <f>IF(Table1[[#This Row],[Column1]]="","",VLOOKUP(A3363,COPOMs!B:K,10)+prêmio_de_risco)</f>
        <v/>
      </c>
      <c r="L3363" s="3" t="str">
        <f>IF(Table1[[#This Row],[Tesouro Selic: Cenário 3]]="","",(K3363+1)^(1/252))</f>
        <v/>
      </c>
      <c r="M3363" s="2" t="str">
        <f>IF(Table1[[#This Row],[Column8]]="","",(1+M3362)*(L3363)-1)</f>
        <v/>
      </c>
    </row>
    <row r="3364" spans="1:13" x14ac:dyDescent="0.25">
      <c r="A3364" s="15" t="str">
        <f t="shared" si="104"/>
        <v/>
      </c>
      <c r="B3364" s="25" t="str">
        <f t="shared" si="105"/>
        <v/>
      </c>
      <c r="C3364" s="3" t="str">
        <f>IF(Table1[[#This Row],[Tesouro Prefixado]]="","",(B3364+1)^(1/252))</f>
        <v/>
      </c>
      <c r="D3364" s="2" t="str">
        <f>IF(Table1[[#This Row],[Column2]]="","",(1+D3363)*(C3364)-1)</f>
        <v/>
      </c>
      <c r="E3364" s="1" t="str">
        <f>IF(Table1[[#This Row],[Column1]]="","",VLOOKUP(A3364,COPOMs!B:E,4)+prêmio_de_risco)</f>
        <v/>
      </c>
      <c r="F3364" s="3" t="str">
        <f>IF(Table1[[#This Row],[Tesouro Selic: Cenário 1]]="","",(E3364+1)^(1/252))</f>
        <v/>
      </c>
      <c r="G3364" s="2" t="str">
        <f>IF(Table1[[#This Row],[Column4]]="","",(1+G3363)*(F3364)-1)</f>
        <v/>
      </c>
      <c r="H3364" s="1" t="str">
        <f>IF(Table1[[#This Row],[Column1]]="","",VLOOKUP(A3364,COPOMs!B:H,7)+prêmio_de_risco)</f>
        <v/>
      </c>
      <c r="I3364" s="3" t="str">
        <f>IF(Table1[[#This Row],[Tesouro Selic: Cenário 2]]="","",(H3364+1)^(1/252))</f>
        <v/>
      </c>
      <c r="J3364" s="2" t="str">
        <f>IF(Table1[[#This Row],[Column6]]="","",(1+J3363)*(I3364)-1)</f>
        <v/>
      </c>
      <c r="K3364" s="1" t="str">
        <f>IF(Table1[[#This Row],[Column1]]="","",VLOOKUP(A3364,COPOMs!B:K,10)+prêmio_de_risco)</f>
        <v/>
      </c>
      <c r="L3364" s="3" t="str">
        <f>IF(Table1[[#This Row],[Tesouro Selic: Cenário 3]]="","",(K3364+1)^(1/252))</f>
        <v/>
      </c>
      <c r="M3364" s="2" t="str">
        <f>IF(Table1[[#This Row],[Column8]]="","",(1+M3363)*(L3364)-1)</f>
        <v/>
      </c>
    </row>
    <row r="3365" spans="1:13" x14ac:dyDescent="0.25">
      <c r="A3365" s="15" t="str">
        <f t="shared" si="104"/>
        <v/>
      </c>
      <c r="B3365" s="25" t="str">
        <f t="shared" si="105"/>
        <v/>
      </c>
      <c r="C3365" s="3" t="str">
        <f>IF(Table1[[#This Row],[Tesouro Prefixado]]="","",(B3365+1)^(1/252))</f>
        <v/>
      </c>
      <c r="D3365" s="2" t="str">
        <f>IF(Table1[[#This Row],[Column2]]="","",(1+D3364)*(C3365)-1)</f>
        <v/>
      </c>
      <c r="E3365" s="1" t="str">
        <f>IF(Table1[[#This Row],[Column1]]="","",VLOOKUP(A3365,COPOMs!B:E,4)+prêmio_de_risco)</f>
        <v/>
      </c>
      <c r="F3365" s="3" t="str">
        <f>IF(Table1[[#This Row],[Tesouro Selic: Cenário 1]]="","",(E3365+1)^(1/252))</f>
        <v/>
      </c>
      <c r="G3365" s="2" t="str">
        <f>IF(Table1[[#This Row],[Column4]]="","",(1+G3364)*(F3365)-1)</f>
        <v/>
      </c>
      <c r="H3365" s="1" t="str">
        <f>IF(Table1[[#This Row],[Column1]]="","",VLOOKUP(A3365,COPOMs!B:H,7)+prêmio_de_risco)</f>
        <v/>
      </c>
      <c r="I3365" s="3" t="str">
        <f>IF(Table1[[#This Row],[Tesouro Selic: Cenário 2]]="","",(H3365+1)^(1/252))</f>
        <v/>
      </c>
      <c r="J3365" s="2" t="str">
        <f>IF(Table1[[#This Row],[Column6]]="","",(1+J3364)*(I3365)-1)</f>
        <v/>
      </c>
      <c r="K3365" s="1" t="str">
        <f>IF(Table1[[#This Row],[Column1]]="","",VLOOKUP(A3365,COPOMs!B:K,10)+prêmio_de_risco)</f>
        <v/>
      </c>
      <c r="L3365" s="3" t="str">
        <f>IF(Table1[[#This Row],[Tesouro Selic: Cenário 3]]="","",(K3365+1)^(1/252))</f>
        <v/>
      </c>
      <c r="M3365" s="2" t="str">
        <f>IF(Table1[[#This Row],[Column8]]="","",(1+M3364)*(L3365)-1)</f>
        <v/>
      </c>
    </row>
    <row r="3366" spans="1:13" x14ac:dyDescent="0.25">
      <c r="A3366" s="15" t="str">
        <f t="shared" si="104"/>
        <v/>
      </c>
      <c r="B3366" s="25" t="str">
        <f t="shared" si="105"/>
        <v/>
      </c>
      <c r="C3366" s="3" t="str">
        <f>IF(Table1[[#This Row],[Tesouro Prefixado]]="","",(B3366+1)^(1/252))</f>
        <v/>
      </c>
      <c r="D3366" s="2" t="str">
        <f>IF(Table1[[#This Row],[Column2]]="","",(1+D3365)*(C3366)-1)</f>
        <v/>
      </c>
      <c r="E3366" s="1" t="str">
        <f>IF(Table1[[#This Row],[Column1]]="","",VLOOKUP(A3366,COPOMs!B:E,4)+prêmio_de_risco)</f>
        <v/>
      </c>
      <c r="F3366" s="3" t="str">
        <f>IF(Table1[[#This Row],[Tesouro Selic: Cenário 1]]="","",(E3366+1)^(1/252))</f>
        <v/>
      </c>
      <c r="G3366" s="2" t="str">
        <f>IF(Table1[[#This Row],[Column4]]="","",(1+G3365)*(F3366)-1)</f>
        <v/>
      </c>
      <c r="H3366" s="1" t="str">
        <f>IF(Table1[[#This Row],[Column1]]="","",VLOOKUP(A3366,COPOMs!B:H,7)+prêmio_de_risco)</f>
        <v/>
      </c>
      <c r="I3366" s="3" t="str">
        <f>IF(Table1[[#This Row],[Tesouro Selic: Cenário 2]]="","",(H3366+1)^(1/252))</f>
        <v/>
      </c>
      <c r="J3366" s="2" t="str">
        <f>IF(Table1[[#This Row],[Column6]]="","",(1+J3365)*(I3366)-1)</f>
        <v/>
      </c>
      <c r="K3366" s="1" t="str">
        <f>IF(Table1[[#This Row],[Column1]]="","",VLOOKUP(A3366,COPOMs!B:K,10)+prêmio_de_risco)</f>
        <v/>
      </c>
      <c r="L3366" s="3" t="str">
        <f>IF(Table1[[#This Row],[Tesouro Selic: Cenário 3]]="","",(K3366+1)^(1/252))</f>
        <v/>
      </c>
      <c r="M3366" s="2" t="str">
        <f>IF(Table1[[#This Row],[Column8]]="","",(1+M3365)*(L3366)-1)</f>
        <v/>
      </c>
    </row>
    <row r="3367" spans="1:13" x14ac:dyDescent="0.25">
      <c r="A3367" s="15" t="str">
        <f t="shared" si="104"/>
        <v/>
      </c>
      <c r="B3367" s="25" t="str">
        <f t="shared" si="105"/>
        <v/>
      </c>
      <c r="C3367" s="3" t="str">
        <f>IF(Table1[[#This Row],[Tesouro Prefixado]]="","",(B3367+1)^(1/252))</f>
        <v/>
      </c>
      <c r="D3367" s="2" t="str">
        <f>IF(Table1[[#This Row],[Column2]]="","",(1+D3366)*(C3367)-1)</f>
        <v/>
      </c>
      <c r="E3367" s="1" t="str">
        <f>IF(Table1[[#This Row],[Column1]]="","",VLOOKUP(A3367,COPOMs!B:E,4)+prêmio_de_risco)</f>
        <v/>
      </c>
      <c r="F3367" s="3" t="str">
        <f>IF(Table1[[#This Row],[Tesouro Selic: Cenário 1]]="","",(E3367+1)^(1/252))</f>
        <v/>
      </c>
      <c r="G3367" s="2" t="str">
        <f>IF(Table1[[#This Row],[Column4]]="","",(1+G3366)*(F3367)-1)</f>
        <v/>
      </c>
      <c r="H3367" s="1" t="str">
        <f>IF(Table1[[#This Row],[Column1]]="","",VLOOKUP(A3367,COPOMs!B:H,7)+prêmio_de_risco)</f>
        <v/>
      </c>
      <c r="I3367" s="3" t="str">
        <f>IF(Table1[[#This Row],[Tesouro Selic: Cenário 2]]="","",(H3367+1)^(1/252))</f>
        <v/>
      </c>
      <c r="J3367" s="2" t="str">
        <f>IF(Table1[[#This Row],[Column6]]="","",(1+J3366)*(I3367)-1)</f>
        <v/>
      </c>
      <c r="K3367" s="1" t="str">
        <f>IF(Table1[[#This Row],[Column1]]="","",VLOOKUP(A3367,COPOMs!B:K,10)+prêmio_de_risco)</f>
        <v/>
      </c>
      <c r="L3367" s="3" t="str">
        <f>IF(Table1[[#This Row],[Tesouro Selic: Cenário 3]]="","",(K3367+1)^(1/252))</f>
        <v/>
      </c>
      <c r="M3367" s="2" t="str">
        <f>IF(Table1[[#This Row],[Column8]]="","",(1+M3366)*(L3367)-1)</f>
        <v/>
      </c>
    </row>
    <row r="3368" spans="1:13" x14ac:dyDescent="0.25">
      <c r="A3368" s="15" t="str">
        <f t="shared" si="104"/>
        <v/>
      </c>
      <c r="B3368" s="25" t="str">
        <f t="shared" si="105"/>
        <v/>
      </c>
      <c r="C3368" s="3" t="str">
        <f>IF(Table1[[#This Row],[Tesouro Prefixado]]="","",(B3368+1)^(1/252))</f>
        <v/>
      </c>
      <c r="D3368" s="2" t="str">
        <f>IF(Table1[[#This Row],[Column2]]="","",(1+D3367)*(C3368)-1)</f>
        <v/>
      </c>
      <c r="E3368" s="1" t="str">
        <f>IF(Table1[[#This Row],[Column1]]="","",VLOOKUP(A3368,COPOMs!B:E,4)+prêmio_de_risco)</f>
        <v/>
      </c>
      <c r="F3368" s="3" t="str">
        <f>IF(Table1[[#This Row],[Tesouro Selic: Cenário 1]]="","",(E3368+1)^(1/252))</f>
        <v/>
      </c>
      <c r="G3368" s="2" t="str">
        <f>IF(Table1[[#This Row],[Column4]]="","",(1+G3367)*(F3368)-1)</f>
        <v/>
      </c>
      <c r="H3368" s="1" t="str">
        <f>IF(Table1[[#This Row],[Column1]]="","",VLOOKUP(A3368,COPOMs!B:H,7)+prêmio_de_risco)</f>
        <v/>
      </c>
      <c r="I3368" s="3" t="str">
        <f>IF(Table1[[#This Row],[Tesouro Selic: Cenário 2]]="","",(H3368+1)^(1/252))</f>
        <v/>
      </c>
      <c r="J3368" s="2" t="str">
        <f>IF(Table1[[#This Row],[Column6]]="","",(1+J3367)*(I3368)-1)</f>
        <v/>
      </c>
      <c r="K3368" s="1" t="str">
        <f>IF(Table1[[#This Row],[Column1]]="","",VLOOKUP(A3368,COPOMs!B:K,10)+prêmio_de_risco)</f>
        <v/>
      </c>
      <c r="L3368" s="3" t="str">
        <f>IF(Table1[[#This Row],[Tesouro Selic: Cenário 3]]="","",(K3368+1)^(1/252))</f>
        <v/>
      </c>
      <c r="M3368" s="2" t="str">
        <f>IF(Table1[[#This Row],[Column8]]="","",(1+M3367)*(L3368)-1)</f>
        <v/>
      </c>
    </row>
    <row r="3369" spans="1:13" x14ac:dyDescent="0.25">
      <c r="A3369" s="15" t="str">
        <f t="shared" si="104"/>
        <v/>
      </c>
      <c r="B3369" s="25" t="str">
        <f t="shared" si="105"/>
        <v/>
      </c>
      <c r="C3369" s="3" t="str">
        <f>IF(Table1[[#This Row],[Tesouro Prefixado]]="","",(B3369+1)^(1/252))</f>
        <v/>
      </c>
      <c r="D3369" s="2" t="str">
        <f>IF(Table1[[#This Row],[Column2]]="","",(1+D3368)*(C3369)-1)</f>
        <v/>
      </c>
      <c r="E3369" s="1" t="str">
        <f>IF(Table1[[#This Row],[Column1]]="","",VLOOKUP(A3369,COPOMs!B:E,4)+prêmio_de_risco)</f>
        <v/>
      </c>
      <c r="F3369" s="3" t="str">
        <f>IF(Table1[[#This Row],[Tesouro Selic: Cenário 1]]="","",(E3369+1)^(1/252))</f>
        <v/>
      </c>
      <c r="G3369" s="2" t="str">
        <f>IF(Table1[[#This Row],[Column4]]="","",(1+G3368)*(F3369)-1)</f>
        <v/>
      </c>
      <c r="H3369" s="1" t="str">
        <f>IF(Table1[[#This Row],[Column1]]="","",VLOOKUP(A3369,COPOMs!B:H,7)+prêmio_de_risco)</f>
        <v/>
      </c>
      <c r="I3369" s="3" t="str">
        <f>IF(Table1[[#This Row],[Tesouro Selic: Cenário 2]]="","",(H3369+1)^(1/252))</f>
        <v/>
      </c>
      <c r="J3369" s="2" t="str">
        <f>IF(Table1[[#This Row],[Column6]]="","",(1+J3368)*(I3369)-1)</f>
        <v/>
      </c>
      <c r="K3369" s="1" t="str">
        <f>IF(Table1[[#This Row],[Column1]]="","",VLOOKUP(A3369,COPOMs!B:K,10)+prêmio_de_risco)</f>
        <v/>
      </c>
      <c r="L3369" s="3" t="str">
        <f>IF(Table1[[#This Row],[Tesouro Selic: Cenário 3]]="","",(K3369+1)^(1/252))</f>
        <v/>
      </c>
      <c r="M3369" s="2" t="str">
        <f>IF(Table1[[#This Row],[Column8]]="","",(1+M3368)*(L3369)-1)</f>
        <v/>
      </c>
    </row>
    <row r="3370" spans="1:13" x14ac:dyDescent="0.25">
      <c r="A3370" s="15" t="str">
        <f t="shared" si="104"/>
        <v/>
      </c>
      <c r="B3370" s="25" t="str">
        <f t="shared" si="105"/>
        <v/>
      </c>
      <c r="C3370" s="3" t="str">
        <f>IF(Table1[[#This Row],[Tesouro Prefixado]]="","",(B3370+1)^(1/252))</f>
        <v/>
      </c>
      <c r="D3370" s="2" t="str">
        <f>IF(Table1[[#This Row],[Column2]]="","",(1+D3369)*(C3370)-1)</f>
        <v/>
      </c>
      <c r="E3370" s="1" t="str">
        <f>IF(Table1[[#This Row],[Column1]]="","",VLOOKUP(A3370,COPOMs!B:E,4)+prêmio_de_risco)</f>
        <v/>
      </c>
      <c r="F3370" s="3" t="str">
        <f>IF(Table1[[#This Row],[Tesouro Selic: Cenário 1]]="","",(E3370+1)^(1/252))</f>
        <v/>
      </c>
      <c r="G3370" s="2" t="str">
        <f>IF(Table1[[#This Row],[Column4]]="","",(1+G3369)*(F3370)-1)</f>
        <v/>
      </c>
      <c r="H3370" s="1" t="str">
        <f>IF(Table1[[#This Row],[Column1]]="","",VLOOKUP(A3370,COPOMs!B:H,7)+prêmio_de_risco)</f>
        <v/>
      </c>
      <c r="I3370" s="3" t="str">
        <f>IF(Table1[[#This Row],[Tesouro Selic: Cenário 2]]="","",(H3370+1)^(1/252))</f>
        <v/>
      </c>
      <c r="J3370" s="2" t="str">
        <f>IF(Table1[[#This Row],[Column6]]="","",(1+J3369)*(I3370)-1)</f>
        <v/>
      </c>
      <c r="K3370" s="1" t="str">
        <f>IF(Table1[[#This Row],[Column1]]="","",VLOOKUP(A3370,COPOMs!B:K,10)+prêmio_de_risco)</f>
        <v/>
      </c>
      <c r="L3370" s="3" t="str">
        <f>IF(Table1[[#This Row],[Tesouro Selic: Cenário 3]]="","",(K3370+1)^(1/252))</f>
        <v/>
      </c>
      <c r="M3370" s="2" t="str">
        <f>IF(Table1[[#This Row],[Column8]]="","",(1+M3369)*(L3370)-1)</f>
        <v/>
      </c>
    </row>
    <row r="3371" spans="1:13" x14ac:dyDescent="0.25">
      <c r="A3371" s="15" t="str">
        <f t="shared" si="104"/>
        <v/>
      </c>
      <c r="B3371" s="25" t="str">
        <f t="shared" si="105"/>
        <v/>
      </c>
      <c r="C3371" s="3" t="str">
        <f>IF(Table1[[#This Row],[Tesouro Prefixado]]="","",(B3371+1)^(1/252))</f>
        <v/>
      </c>
      <c r="D3371" s="2" t="str">
        <f>IF(Table1[[#This Row],[Column2]]="","",(1+D3370)*(C3371)-1)</f>
        <v/>
      </c>
      <c r="E3371" s="1" t="str">
        <f>IF(Table1[[#This Row],[Column1]]="","",VLOOKUP(A3371,COPOMs!B:E,4)+prêmio_de_risco)</f>
        <v/>
      </c>
      <c r="F3371" s="3" t="str">
        <f>IF(Table1[[#This Row],[Tesouro Selic: Cenário 1]]="","",(E3371+1)^(1/252))</f>
        <v/>
      </c>
      <c r="G3371" s="2" t="str">
        <f>IF(Table1[[#This Row],[Column4]]="","",(1+G3370)*(F3371)-1)</f>
        <v/>
      </c>
      <c r="H3371" s="1" t="str">
        <f>IF(Table1[[#This Row],[Column1]]="","",VLOOKUP(A3371,COPOMs!B:H,7)+prêmio_de_risco)</f>
        <v/>
      </c>
      <c r="I3371" s="3" t="str">
        <f>IF(Table1[[#This Row],[Tesouro Selic: Cenário 2]]="","",(H3371+1)^(1/252))</f>
        <v/>
      </c>
      <c r="J3371" s="2" t="str">
        <f>IF(Table1[[#This Row],[Column6]]="","",(1+J3370)*(I3371)-1)</f>
        <v/>
      </c>
      <c r="K3371" s="1" t="str">
        <f>IF(Table1[[#This Row],[Column1]]="","",VLOOKUP(A3371,COPOMs!B:K,10)+prêmio_de_risco)</f>
        <v/>
      </c>
      <c r="L3371" s="3" t="str">
        <f>IF(Table1[[#This Row],[Tesouro Selic: Cenário 3]]="","",(K3371+1)^(1/252))</f>
        <v/>
      </c>
      <c r="M3371" s="2" t="str">
        <f>IF(Table1[[#This Row],[Column8]]="","",(1+M3370)*(L3371)-1)</f>
        <v/>
      </c>
    </row>
    <row r="3372" spans="1:13" x14ac:dyDescent="0.25">
      <c r="A3372" s="15" t="str">
        <f t="shared" si="104"/>
        <v/>
      </c>
      <c r="B3372" s="25" t="str">
        <f t="shared" si="105"/>
        <v/>
      </c>
      <c r="C3372" s="3" t="str">
        <f>IF(Table1[[#This Row],[Tesouro Prefixado]]="","",(B3372+1)^(1/252))</f>
        <v/>
      </c>
      <c r="D3372" s="2" t="str">
        <f>IF(Table1[[#This Row],[Column2]]="","",(1+D3371)*(C3372)-1)</f>
        <v/>
      </c>
      <c r="E3372" s="1" t="str">
        <f>IF(Table1[[#This Row],[Column1]]="","",VLOOKUP(A3372,COPOMs!B:E,4)+prêmio_de_risco)</f>
        <v/>
      </c>
      <c r="F3372" s="3" t="str">
        <f>IF(Table1[[#This Row],[Tesouro Selic: Cenário 1]]="","",(E3372+1)^(1/252))</f>
        <v/>
      </c>
      <c r="G3372" s="2" t="str">
        <f>IF(Table1[[#This Row],[Column4]]="","",(1+G3371)*(F3372)-1)</f>
        <v/>
      </c>
      <c r="H3372" s="1" t="str">
        <f>IF(Table1[[#This Row],[Column1]]="","",VLOOKUP(A3372,COPOMs!B:H,7)+prêmio_de_risco)</f>
        <v/>
      </c>
      <c r="I3372" s="3" t="str">
        <f>IF(Table1[[#This Row],[Tesouro Selic: Cenário 2]]="","",(H3372+1)^(1/252))</f>
        <v/>
      </c>
      <c r="J3372" s="2" t="str">
        <f>IF(Table1[[#This Row],[Column6]]="","",(1+J3371)*(I3372)-1)</f>
        <v/>
      </c>
      <c r="K3372" s="1" t="str">
        <f>IF(Table1[[#This Row],[Column1]]="","",VLOOKUP(A3372,COPOMs!B:K,10)+prêmio_de_risco)</f>
        <v/>
      </c>
      <c r="L3372" s="3" t="str">
        <f>IF(Table1[[#This Row],[Tesouro Selic: Cenário 3]]="","",(K3372+1)^(1/252))</f>
        <v/>
      </c>
      <c r="M3372" s="2" t="str">
        <f>IF(Table1[[#This Row],[Column8]]="","",(1+M3371)*(L3372)-1)</f>
        <v/>
      </c>
    </row>
    <row r="3373" spans="1:13" x14ac:dyDescent="0.25">
      <c r="A3373" s="15" t="str">
        <f t="shared" si="104"/>
        <v/>
      </c>
      <c r="B3373" s="25" t="str">
        <f t="shared" si="105"/>
        <v/>
      </c>
      <c r="C3373" s="3" t="str">
        <f>IF(Table1[[#This Row],[Tesouro Prefixado]]="","",(B3373+1)^(1/252))</f>
        <v/>
      </c>
      <c r="D3373" s="2" t="str">
        <f>IF(Table1[[#This Row],[Column2]]="","",(1+D3372)*(C3373)-1)</f>
        <v/>
      </c>
      <c r="E3373" s="1" t="str">
        <f>IF(Table1[[#This Row],[Column1]]="","",VLOOKUP(A3373,COPOMs!B:E,4)+prêmio_de_risco)</f>
        <v/>
      </c>
      <c r="F3373" s="3" t="str">
        <f>IF(Table1[[#This Row],[Tesouro Selic: Cenário 1]]="","",(E3373+1)^(1/252))</f>
        <v/>
      </c>
      <c r="G3373" s="2" t="str">
        <f>IF(Table1[[#This Row],[Column4]]="","",(1+G3372)*(F3373)-1)</f>
        <v/>
      </c>
      <c r="H3373" s="1" t="str">
        <f>IF(Table1[[#This Row],[Column1]]="","",VLOOKUP(A3373,COPOMs!B:H,7)+prêmio_de_risco)</f>
        <v/>
      </c>
      <c r="I3373" s="3" t="str">
        <f>IF(Table1[[#This Row],[Tesouro Selic: Cenário 2]]="","",(H3373+1)^(1/252))</f>
        <v/>
      </c>
      <c r="J3373" s="2" t="str">
        <f>IF(Table1[[#This Row],[Column6]]="","",(1+J3372)*(I3373)-1)</f>
        <v/>
      </c>
      <c r="K3373" s="1" t="str">
        <f>IF(Table1[[#This Row],[Column1]]="","",VLOOKUP(A3373,COPOMs!B:K,10)+prêmio_de_risco)</f>
        <v/>
      </c>
      <c r="L3373" s="3" t="str">
        <f>IF(Table1[[#This Row],[Tesouro Selic: Cenário 3]]="","",(K3373+1)^(1/252))</f>
        <v/>
      </c>
      <c r="M3373" s="2" t="str">
        <f>IF(Table1[[#This Row],[Column8]]="","",(1+M3372)*(L3373)-1)</f>
        <v/>
      </c>
    </row>
    <row r="3374" spans="1:13" x14ac:dyDescent="0.25">
      <c r="A3374" s="15" t="str">
        <f t="shared" si="104"/>
        <v/>
      </c>
      <c r="B3374" s="25" t="str">
        <f t="shared" si="105"/>
        <v/>
      </c>
      <c r="C3374" s="3" t="str">
        <f>IF(Table1[[#This Row],[Tesouro Prefixado]]="","",(B3374+1)^(1/252))</f>
        <v/>
      </c>
      <c r="D3374" s="2" t="str">
        <f>IF(Table1[[#This Row],[Column2]]="","",(1+D3373)*(C3374)-1)</f>
        <v/>
      </c>
      <c r="E3374" s="1" t="str">
        <f>IF(Table1[[#This Row],[Column1]]="","",VLOOKUP(A3374,COPOMs!B:E,4)+prêmio_de_risco)</f>
        <v/>
      </c>
      <c r="F3374" s="3" t="str">
        <f>IF(Table1[[#This Row],[Tesouro Selic: Cenário 1]]="","",(E3374+1)^(1/252))</f>
        <v/>
      </c>
      <c r="G3374" s="2" t="str">
        <f>IF(Table1[[#This Row],[Column4]]="","",(1+G3373)*(F3374)-1)</f>
        <v/>
      </c>
      <c r="H3374" s="1" t="str">
        <f>IF(Table1[[#This Row],[Column1]]="","",VLOOKUP(A3374,COPOMs!B:H,7)+prêmio_de_risco)</f>
        <v/>
      </c>
      <c r="I3374" s="3" t="str">
        <f>IF(Table1[[#This Row],[Tesouro Selic: Cenário 2]]="","",(H3374+1)^(1/252))</f>
        <v/>
      </c>
      <c r="J3374" s="2" t="str">
        <f>IF(Table1[[#This Row],[Column6]]="","",(1+J3373)*(I3374)-1)</f>
        <v/>
      </c>
      <c r="K3374" s="1" t="str">
        <f>IF(Table1[[#This Row],[Column1]]="","",VLOOKUP(A3374,COPOMs!B:K,10)+prêmio_de_risco)</f>
        <v/>
      </c>
      <c r="L3374" s="3" t="str">
        <f>IF(Table1[[#This Row],[Tesouro Selic: Cenário 3]]="","",(K3374+1)^(1/252))</f>
        <v/>
      </c>
      <c r="M3374" s="2" t="str">
        <f>IF(Table1[[#This Row],[Column8]]="","",(1+M3373)*(L3374)-1)</f>
        <v/>
      </c>
    </row>
    <row r="3375" spans="1:13" x14ac:dyDescent="0.25">
      <c r="A3375" s="15" t="str">
        <f t="shared" si="104"/>
        <v/>
      </c>
      <c r="B3375" s="25" t="str">
        <f t="shared" si="105"/>
        <v/>
      </c>
      <c r="C3375" s="3" t="str">
        <f>IF(Table1[[#This Row],[Tesouro Prefixado]]="","",(B3375+1)^(1/252))</f>
        <v/>
      </c>
      <c r="D3375" s="2" t="str">
        <f>IF(Table1[[#This Row],[Column2]]="","",(1+D3374)*(C3375)-1)</f>
        <v/>
      </c>
      <c r="E3375" s="1" t="str">
        <f>IF(Table1[[#This Row],[Column1]]="","",VLOOKUP(A3375,COPOMs!B:E,4)+prêmio_de_risco)</f>
        <v/>
      </c>
      <c r="F3375" s="3" t="str">
        <f>IF(Table1[[#This Row],[Tesouro Selic: Cenário 1]]="","",(E3375+1)^(1/252))</f>
        <v/>
      </c>
      <c r="G3375" s="2" t="str">
        <f>IF(Table1[[#This Row],[Column4]]="","",(1+G3374)*(F3375)-1)</f>
        <v/>
      </c>
      <c r="H3375" s="1" t="str">
        <f>IF(Table1[[#This Row],[Column1]]="","",VLOOKUP(A3375,COPOMs!B:H,7)+prêmio_de_risco)</f>
        <v/>
      </c>
      <c r="I3375" s="3" t="str">
        <f>IF(Table1[[#This Row],[Tesouro Selic: Cenário 2]]="","",(H3375+1)^(1/252))</f>
        <v/>
      </c>
      <c r="J3375" s="2" t="str">
        <f>IF(Table1[[#This Row],[Column6]]="","",(1+J3374)*(I3375)-1)</f>
        <v/>
      </c>
      <c r="K3375" s="1" t="str">
        <f>IF(Table1[[#This Row],[Column1]]="","",VLOOKUP(A3375,COPOMs!B:K,10)+prêmio_de_risco)</f>
        <v/>
      </c>
      <c r="L3375" s="3" t="str">
        <f>IF(Table1[[#This Row],[Tesouro Selic: Cenário 3]]="","",(K3375+1)^(1/252))</f>
        <v/>
      </c>
      <c r="M3375" s="2" t="str">
        <f>IF(Table1[[#This Row],[Column8]]="","",(1+M3374)*(L3375)-1)</f>
        <v/>
      </c>
    </row>
    <row r="3376" spans="1:13" x14ac:dyDescent="0.25">
      <c r="A3376" s="15" t="str">
        <f t="shared" si="104"/>
        <v/>
      </c>
      <c r="B3376" s="25" t="str">
        <f t="shared" si="105"/>
        <v/>
      </c>
      <c r="C3376" s="3" t="str">
        <f>IF(Table1[[#This Row],[Tesouro Prefixado]]="","",(B3376+1)^(1/252))</f>
        <v/>
      </c>
      <c r="D3376" s="2" t="str">
        <f>IF(Table1[[#This Row],[Column2]]="","",(1+D3375)*(C3376)-1)</f>
        <v/>
      </c>
      <c r="E3376" s="1" t="str">
        <f>IF(Table1[[#This Row],[Column1]]="","",VLOOKUP(A3376,COPOMs!B:E,4)+prêmio_de_risco)</f>
        <v/>
      </c>
      <c r="F3376" s="3" t="str">
        <f>IF(Table1[[#This Row],[Tesouro Selic: Cenário 1]]="","",(E3376+1)^(1/252))</f>
        <v/>
      </c>
      <c r="G3376" s="2" t="str">
        <f>IF(Table1[[#This Row],[Column4]]="","",(1+G3375)*(F3376)-1)</f>
        <v/>
      </c>
      <c r="H3376" s="1" t="str">
        <f>IF(Table1[[#This Row],[Column1]]="","",VLOOKUP(A3376,COPOMs!B:H,7)+prêmio_de_risco)</f>
        <v/>
      </c>
      <c r="I3376" s="3" t="str">
        <f>IF(Table1[[#This Row],[Tesouro Selic: Cenário 2]]="","",(H3376+1)^(1/252))</f>
        <v/>
      </c>
      <c r="J3376" s="2" t="str">
        <f>IF(Table1[[#This Row],[Column6]]="","",(1+J3375)*(I3376)-1)</f>
        <v/>
      </c>
      <c r="K3376" s="1" t="str">
        <f>IF(Table1[[#This Row],[Column1]]="","",VLOOKUP(A3376,COPOMs!B:K,10)+prêmio_de_risco)</f>
        <v/>
      </c>
      <c r="L3376" s="3" t="str">
        <f>IF(Table1[[#This Row],[Tesouro Selic: Cenário 3]]="","",(K3376+1)^(1/252))</f>
        <v/>
      </c>
      <c r="M3376" s="2" t="str">
        <f>IF(Table1[[#This Row],[Column8]]="","",(1+M3375)*(L3376)-1)</f>
        <v/>
      </c>
    </row>
    <row r="3377" spans="1:13" x14ac:dyDescent="0.25">
      <c r="A3377" s="15" t="str">
        <f t="shared" si="104"/>
        <v/>
      </c>
      <c r="B3377" s="25" t="str">
        <f t="shared" si="105"/>
        <v/>
      </c>
      <c r="C3377" s="3" t="str">
        <f>IF(Table1[[#This Row],[Tesouro Prefixado]]="","",(B3377+1)^(1/252))</f>
        <v/>
      </c>
      <c r="D3377" s="2" t="str">
        <f>IF(Table1[[#This Row],[Column2]]="","",(1+D3376)*(C3377)-1)</f>
        <v/>
      </c>
      <c r="E3377" s="1" t="str">
        <f>IF(Table1[[#This Row],[Column1]]="","",VLOOKUP(A3377,COPOMs!B:E,4)+prêmio_de_risco)</f>
        <v/>
      </c>
      <c r="F3377" s="3" t="str">
        <f>IF(Table1[[#This Row],[Tesouro Selic: Cenário 1]]="","",(E3377+1)^(1/252))</f>
        <v/>
      </c>
      <c r="G3377" s="2" t="str">
        <f>IF(Table1[[#This Row],[Column4]]="","",(1+G3376)*(F3377)-1)</f>
        <v/>
      </c>
      <c r="H3377" s="1" t="str">
        <f>IF(Table1[[#This Row],[Column1]]="","",VLOOKUP(A3377,COPOMs!B:H,7)+prêmio_de_risco)</f>
        <v/>
      </c>
      <c r="I3377" s="3" t="str">
        <f>IF(Table1[[#This Row],[Tesouro Selic: Cenário 2]]="","",(H3377+1)^(1/252))</f>
        <v/>
      </c>
      <c r="J3377" s="2" t="str">
        <f>IF(Table1[[#This Row],[Column6]]="","",(1+J3376)*(I3377)-1)</f>
        <v/>
      </c>
      <c r="K3377" s="1" t="str">
        <f>IF(Table1[[#This Row],[Column1]]="","",VLOOKUP(A3377,COPOMs!B:K,10)+prêmio_de_risco)</f>
        <v/>
      </c>
      <c r="L3377" s="3" t="str">
        <f>IF(Table1[[#This Row],[Tesouro Selic: Cenário 3]]="","",(K3377+1)^(1/252))</f>
        <v/>
      </c>
      <c r="M3377" s="2" t="str">
        <f>IF(Table1[[#This Row],[Column8]]="","",(1+M3376)*(L3377)-1)</f>
        <v/>
      </c>
    </row>
    <row r="3378" spans="1:13" x14ac:dyDescent="0.25">
      <c r="A3378" s="15" t="str">
        <f t="shared" si="104"/>
        <v/>
      </c>
      <c r="B3378" s="25" t="str">
        <f t="shared" si="105"/>
        <v/>
      </c>
      <c r="C3378" s="3" t="str">
        <f>IF(Table1[[#This Row],[Tesouro Prefixado]]="","",(B3378+1)^(1/252))</f>
        <v/>
      </c>
      <c r="D3378" s="2" t="str">
        <f>IF(Table1[[#This Row],[Column2]]="","",(1+D3377)*(C3378)-1)</f>
        <v/>
      </c>
      <c r="E3378" s="1" t="str">
        <f>IF(Table1[[#This Row],[Column1]]="","",VLOOKUP(A3378,COPOMs!B:E,4)+prêmio_de_risco)</f>
        <v/>
      </c>
      <c r="F3378" s="3" t="str">
        <f>IF(Table1[[#This Row],[Tesouro Selic: Cenário 1]]="","",(E3378+1)^(1/252))</f>
        <v/>
      </c>
      <c r="G3378" s="2" t="str">
        <f>IF(Table1[[#This Row],[Column4]]="","",(1+G3377)*(F3378)-1)</f>
        <v/>
      </c>
      <c r="H3378" s="1" t="str">
        <f>IF(Table1[[#This Row],[Column1]]="","",VLOOKUP(A3378,COPOMs!B:H,7)+prêmio_de_risco)</f>
        <v/>
      </c>
      <c r="I3378" s="3" t="str">
        <f>IF(Table1[[#This Row],[Tesouro Selic: Cenário 2]]="","",(H3378+1)^(1/252))</f>
        <v/>
      </c>
      <c r="J3378" s="2" t="str">
        <f>IF(Table1[[#This Row],[Column6]]="","",(1+J3377)*(I3378)-1)</f>
        <v/>
      </c>
      <c r="K3378" s="1" t="str">
        <f>IF(Table1[[#This Row],[Column1]]="","",VLOOKUP(A3378,COPOMs!B:K,10)+prêmio_de_risco)</f>
        <v/>
      </c>
      <c r="L3378" s="3" t="str">
        <f>IF(Table1[[#This Row],[Tesouro Selic: Cenário 3]]="","",(K3378+1)^(1/252))</f>
        <v/>
      </c>
      <c r="M3378" s="2" t="str">
        <f>IF(Table1[[#This Row],[Column8]]="","",(1+M3377)*(L3378)-1)</f>
        <v/>
      </c>
    </row>
    <row r="3379" spans="1:13" x14ac:dyDescent="0.25">
      <c r="A3379" s="15" t="str">
        <f t="shared" si="104"/>
        <v/>
      </c>
      <c r="B3379" s="25" t="str">
        <f t="shared" si="105"/>
        <v/>
      </c>
      <c r="C3379" s="3" t="str">
        <f>IF(Table1[[#This Row],[Tesouro Prefixado]]="","",(B3379+1)^(1/252))</f>
        <v/>
      </c>
      <c r="D3379" s="2" t="str">
        <f>IF(Table1[[#This Row],[Column2]]="","",(1+D3378)*(C3379)-1)</f>
        <v/>
      </c>
      <c r="E3379" s="1" t="str">
        <f>IF(Table1[[#This Row],[Column1]]="","",VLOOKUP(A3379,COPOMs!B:E,4)+prêmio_de_risco)</f>
        <v/>
      </c>
      <c r="F3379" s="3" t="str">
        <f>IF(Table1[[#This Row],[Tesouro Selic: Cenário 1]]="","",(E3379+1)^(1/252))</f>
        <v/>
      </c>
      <c r="G3379" s="2" t="str">
        <f>IF(Table1[[#This Row],[Column4]]="","",(1+G3378)*(F3379)-1)</f>
        <v/>
      </c>
      <c r="H3379" s="1" t="str">
        <f>IF(Table1[[#This Row],[Column1]]="","",VLOOKUP(A3379,COPOMs!B:H,7)+prêmio_de_risco)</f>
        <v/>
      </c>
      <c r="I3379" s="3" t="str">
        <f>IF(Table1[[#This Row],[Tesouro Selic: Cenário 2]]="","",(H3379+1)^(1/252))</f>
        <v/>
      </c>
      <c r="J3379" s="2" t="str">
        <f>IF(Table1[[#This Row],[Column6]]="","",(1+J3378)*(I3379)-1)</f>
        <v/>
      </c>
      <c r="K3379" s="1" t="str">
        <f>IF(Table1[[#This Row],[Column1]]="","",VLOOKUP(A3379,COPOMs!B:K,10)+prêmio_de_risco)</f>
        <v/>
      </c>
      <c r="L3379" s="3" t="str">
        <f>IF(Table1[[#This Row],[Tesouro Selic: Cenário 3]]="","",(K3379+1)^(1/252))</f>
        <v/>
      </c>
      <c r="M3379" s="2" t="str">
        <f>IF(Table1[[#This Row],[Column8]]="","",(1+M3378)*(L3379)-1)</f>
        <v/>
      </c>
    </row>
    <row r="3380" spans="1:13" x14ac:dyDescent="0.25">
      <c r="A3380" s="15" t="str">
        <f t="shared" si="104"/>
        <v/>
      </c>
      <c r="B3380" s="25" t="str">
        <f t="shared" si="105"/>
        <v/>
      </c>
      <c r="C3380" s="3" t="str">
        <f>IF(Table1[[#This Row],[Tesouro Prefixado]]="","",(B3380+1)^(1/252))</f>
        <v/>
      </c>
      <c r="D3380" s="2" t="str">
        <f>IF(Table1[[#This Row],[Column2]]="","",(1+D3379)*(C3380)-1)</f>
        <v/>
      </c>
      <c r="E3380" s="1" t="str">
        <f>IF(Table1[[#This Row],[Column1]]="","",VLOOKUP(A3380,COPOMs!B:E,4)+prêmio_de_risco)</f>
        <v/>
      </c>
      <c r="F3380" s="3" t="str">
        <f>IF(Table1[[#This Row],[Tesouro Selic: Cenário 1]]="","",(E3380+1)^(1/252))</f>
        <v/>
      </c>
      <c r="G3380" s="2" t="str">
        <f>IF(Table1[[#This Row],[Column4]]="","",(1+G3379)*(F3380)-1)</f>
        <v/>
      </c>
      <c r="H3380" s="1" t="str">
        <f>IF(Table1[[#This Row],[Column1]]="","",VLOOKUP(A3380,COPOMs!B:H,7)+prêmio_de_risco)</f>
        <v/>
      </c>
      <c r="I3380" s="3" t="str">
        <f>IF(Table1[[#This Row],[Tesouro Selic: Cenário 2]]="","",(H3380+1)^(1/252))</f>
        <v/>
      </c>
      <c r="J3380" s="2" t="str">
        <f>IF(Table1[[#This Row],[Column6]]="","",(1+J3379)*(I3380)-1)</f>
        <v/>
      </c>
      <c r="K3380" s="1" t="str">
        <f>IF(Table1[[#This Row],[Column1]]="","",VLOOKUP(A3380,COPOMs!B:K,10)+prêmio_de_risco)</f>
        <v/>
      </c>
      <c r="L3380" s="3" t="str">
        <f>IF(Table1[[#This Row],[Tesouro Selic: Cenário 3]]="","",(K3380+1)^(1/252))</f>
        <v/>
      </c>
      <c r="M3380" s="2" t="str">
        <f>IF(Table1[[#This Row],[Column8]]="","",(1+M3379)*(L3380)-1)</f>
        <v/>
      </c>
    </row>
    <row r="3381" spans="1:13" x14ac:dyDescent="0.25">
      <c r="A3381" s="15" t="str">
        <f t="shared" si="104"/>
        <v/>
      </c>
      <c r="B3381" s="25" t="str">
        <f t="shared" si="105"/>
        <v/>
      </c>
      <c r="C3381" s="3" t="str">
        <f>IF(Table1[[#This Row],[Tesouro Prefixado]]="","",(B3381+1)^(1/252))</f>
        <v/>
      </c>
      <c r="D3381" s="2" t="str">
        <f>IF(Table1[[#This Row],[Column2]]="","",(1+D3380)*(C3381)-1)</f>
        <v/>
      </c>
      <c r="E3381" s="1" t="str">
        <f>IF(Table1[[#This Row],[Column1]]="","",VLOOKUP(A3381,COPOMs!B:E,4)+prêmio_de_risco)</f>
        <v/>
      </c>
      <c r="F3381" s="3" t="str">
        <f>IF(Table1[[#This Row],[Tesouro Selic: Cenário 1]]="","",(E3381+1)^(1/252))</f>
        <v/>
      </c>
      <c r="G3381" s="2" t="str">
        <f>IF(Table1[[#This Row],[Column4]]="","",(1+G3380)*(F3381)-1)</f>
        <v/>
      </c>
      <c r="H3381" s="1" t="str">
        <f>IF(Table1[[#This Row],[Column1]]="","",VLOOKUP(A3381,COPOMs!B:H,7)+prêmio_de_risco)</f>
        <v/>
      </c>
      <c r="I3381" s="3" t="str">
        <f>IF(Table1[[#This Row],[Tesouro Selic: Cenário 2]]="","",(H3381+1)^(1/252))</f>
        <v/>
      </c>
      <c r="J3381" s="2" t="str">
        <f>IF(Table1[[#This Row],[Column6]]="","",(1+J3380)*(I3381)-1)</f>
        <v/>
      </c>
      <c r="K3381" s="1" t="str">
        <f>IF(Table1[[#This Row],[Column1]]="","",VLOOKUP(A3381,COPOMs!B:K,10)+prêmio_de_risco)</f>
        <v/>
      </c>
      <c r="L3381" s="3" t="str">
        <f>IF(Table1[[#This Row],[Tesouro Selic: Cenário 3]]="","",(K3381+1)^(1/252))</f>
        <v/>
      </c>
      <c r="M3381" s="2" t="str">
        <f>IF(Table1[[#This Row],[Column8]]="","",(1+M3380)*(L3381)-1)</f>
        <v/>
      </c>
    </row>
    <row r="3382" spans="1:13" x14ac:dyDescent="0.25">
      <c r="A3382" s="15" t="str">
        <f t="shared" si="104"/>
        <v/>
      </c>
      <c r="B3382" s="25" t="str">
        <f t="shared" si="105"/>
        <v/>
      </c>
      <c r="C3382" s="3" t="str">
        <f>IF(Table1[[#This Row],[Tesouro Prefixado]]="","",(B3382+1)^(1/252))</f>
        <v/>
      </c>
      <c r="D3382" s="2" t="str">
        <f>IF(Table1[[#This Row],[Column2]]="","",(1+D3381)*(C3382)-1)</f>
        <v/>
      </c>
      <c r="E3382" s="1" t="str">
        <f>IF(Table1[[#This Row],[Column1]]="","",VLOOKUP(A3382,COPOMs!B:E,4)+prêmio_de_risco)</f>
        <v/>
      </c>
      <c r="F3382" s="3" t="str">
        <f>IF(Table1[[#This Row],[Tesouro Selic: Cenário 1]]="","",(E3382+1)^(1/252))</f>
        <v/>
      </c>
      <c r="G3382" s="2" t="str">
        <f>IF(Table1[[#This Row],[Column4]]="","",(1+G3381)*(F3382)-1)</f>
        <v/>
      </c>
      <c r="H3382" s="1" t="str">
        <f>IF(Table1[[#This Row],[Column1]]="","",VLOOKUP(A3382,COPOMs!B:H,7)+prêmio_de_risco)</f>
        <v/>
      </c>
      <c r="I3382" s="3" t="str">
        <f>IF(Table1[[#This Row],[Tesouro Selic: Cenário 2]]="","",(H3382+1)^(1/252))</f>
        <v/>
      </c>
      <c r="J3382" s="2" t="str">
        <f>IF(Table1[[#This Row],[Column6]]="","",(1+J3381)*(I3382)-1)</f>
        <v/>
      </c>
      <c r="K3382" s="1" t="str">
        <f>IF(Table1[[#This Row],[Column1]]="","",VLOOKUP(A3382,COPOMs!B:K,10)+prêmio_de_risco)</f>
        <v/>
      </c>
      <c r="L3382" s="3" t="str">
        <f>IF(Table1[[#This Row],[Tesouro Selic: Cenário 3]]="","",(K3382+1)^(1/252))</f>
        <v/>
      </c>
      <c r="M3382" s="2" t="str">
        <f>IF(Table1[[#This Row],[Column8]]="","",(1+M3381)*(L3382)-1)</f>
        <v/>
      </c>
    </row>
    <row r="3383" spans="1:13" x14ac:dyDescent="0.25">
      <c r="A3383" s="15" t="str">
        <f t="shared" si="104"/>
        <v/>
      </c>
      <c r="B3383" s="25" t="str">
        <f t="shared" si="105"/>
        <v/>
      </c>
      <c r="C3383" s="3" t="str">
        <f>IF(Table1[[#This Row],[Tesouro Prefixado]]="","",(B3383+1)^(1/252))</f>
        <v/>
      </c>
      <c r="D3383" s="2" t="str">
        <f>IF(Table1[[#This Row],[Column2]]="","",(1+D3382)*(C3383)-1)</f>
        <v/>
      </c>
      <c r="E3383" s="1" t="str">
        <f>IF(Table1[[#This Row],[Column1]]="","",VLOOKUP(A3383,COPOMs!B:E,4)+prêmio_de_risco)</f>
        <v/>
      </c>
      <c r="F3383" s="3" t="str">
        <f>IF(Table1[[#This Row],[Tesouro Selic: Cenário 1]]="","",(E3383+1)^(1/252))</f>
        <v/>
      </c>
      <c r="G3383" s="2" t="str">
        <f>IF(Table1[[#This Row],[Column4]]="","",(1+G3382)*(F3383)-1)</f>
        <v/>
      </c>
      <c r="H3383" s="1" t="str">
        <f>IF(Table1[[#This Row],[Column1]]="","",VLOOKUP(A3383,COPOMs!B:H,7)+prêmio_de_risco)</f>
        <v/>
      </c>
      <c r="I3383" s="3" t="str">
        <f>IF(Table1[[#This Row],[Tesouro Selic: Cenário 2]]="","",(H3383+1)^(1/252))</f>
        <v/>
      </c>
      <c r="J3383" s="2" t="str">
        <f>IF(Table1[[#This Row],[Column6]]="","",(1+J3382)*(I3383)-1)</f>
        <v/>
      </c>
      <c r="K3383" s="1" t="str">
        <f>IF(Table1[[#This Row],[Column1]]="","",VLOOKUP(A3383,COPOMs!B:K,10)+prêmio_de_risco)</f>
        <v/>
      </c>
      <c r="L3383" s="3" t="str">
        <f>IF(Table1[[#This Row],[Tesouro Selic: Cenário 3]]="","",(K3383+1)^(1/252))</f>
        <v/>
      </c>
      <c r="M3383" s="2" t="str">
        <f>IF(Table1[[#This Row],[Column8]]="","",(1+M3382)*(L3383)-1)</f>
        <v/>
      </c>
    </row>
    <row r="3384" spans="1:13" x14ac:dyDescent="0.25">
      <c r="A3384" s="15" t="str">
        <f t="shared" si="104"/>
        <v/>
      </c>
      <c r="B3384" s="25" t="str">
        <f t="shared" si="105"/>
        <v/>
      </c>
      <c r="C3384" s="3" t="str">
        <f>IF(Table1[[#This Row],[Tesouro Prefixado]]="","",(B3384+1)^(1/252))</f>
        <v/>
      </c>
      <c r="D3384" s="2" t="str">
        <f>IF(Table1[[#This Row],[Column2]]="","",(1+D3383)*(C3384)-1)</f>
        <v/>
      </c>
      <c r="E3384" s="1" t="str">
        <f>IF(Table1[[#This Row],[Column1]]="","",VLOOKUP(A3384,COPOMs!B:E,4)+prêmio_de_risco)</f>
        <v/>
      </c>
      <c r="F3384" s="3" t="str">
        <f>IF(Table1[[#This Row],[Tesouro Selic: Cenário 1]]="","",(E3384+1)^(1/252))</f>
        <v/>
      </c>
      <c r="G3384" s="2" t="str">
        <f>IF(Table1[[#This Row],[Column4]]="","",(1+G3383)*(F3384)-1)</f>
        <v/>
      </c>
      <c r="H3384" s="1" t="str">
        <f>IF(Table1[[#This Row],[Column1]]="","",VLOOKUP(A3384,COPOMs!B:H,7)+prêmio_de_risco)</f>
        <v/>
      </c>
      <c r="I3384" s="3" t="str">
        <f>IF(Table1[[#This Row],[Tesouro Selic: Cenário 2]]="","",(H3384+1)^(1/252))</f>
        <v/>
      </c>
      <c r="J3384" s="2" t="str">
        <f>IF(Table1[[#This Row],[Column6]]="","",(1+J3383)*(I3384)-1)</f>
        <v/>
      </c>
      <c r="K3384" s="1" t="str">
        <f>IF(Table1[[#This Row],[Column1]]="","",VLOOKUP(A3384,COPOMs!B:K,10)+prêmio_de_risco)</f>
        <v/>
      </c>
      <c r="L3384" s="3" t="str">
        <f>IF(Table1[[#This Row],[Tesouro Selic: Cenário 3]]="","",(K3384+1)^(1/252))</f>
        <v/>
      </c>
      <c r="M3384" s="2" t="str">
        <f>IF(Table1[[#This Row],[Column8]]="","",(1+M3383)*(L3384)-1)</f>
        <v/>
      </c>
    </row>
    <row r="3385" spans="1:13" x14ac:dyDescent="0.25">
      <c r="A3385" s="15" t="str">
        <f t="shared" si="104"/>
        <v/>
      </c>
      <c r="B3385" s="25" t="str">
        <f t="shared" si="105"/>
        <v/>
      </c>
      <c r="C3385" s="3" t="str">
        <f>IF(Table1[[#This Row],[Tesouro Prefixado]]="","",(B3385+1)^(1/252))</f>
        <v/>
      </c>
      <c r="D3385" s="2" t="str">
        <f>IF(Table1[[#This Row],[Column2]]="","",(1+D3384)*(C3385)-1)</f>
        <v/>
      </c>
      <c r="E3385" s="1" t="str">
        <f>IF(Table1[[#This Row],[Column1]]="","",VLOOKUP(A3385,COPOMs!B:E,4)+prêmio_de_risco)</f>
        <v/>
      </c>
      <c r="F3385" s="3" t="str">
        <f>IF(Table1[[#This Row],[Tesouro Selic: Cenário 1]]="","",(E3385+1)^(1/252))</f>
        <v/>
      </c>
      <c r="G3385" s="2" t="str">
        <f>IF(Table1[[#This Row],[Column4]]="","",(1+G3384)*(F3385)-1)</f>
        <v/>
      </c>
      <c r="H3385" s="1" t="str">
        <f>IF(Table1[[#This Row],[Column1]]="","",VLOOKUP(A3385,COPOMs!B:H,7)+prêmio_de_risco)</f>
        <v/>
      </c>
      <c r="I3385" s="3" t="str">
        <f>IF(Table1[[#This Row],[Tesouro Selic: Cenário 2]]="","",(H3385+1)^(1/252))</f>
        <v/>
      </c>
      <c r="J3385" s="2" t="str">
        <f>IF(Table1[[#This Row],[Column6]]="","",(1+J3384)*(I3385)-1)</f>
        <v/>
      </c>
      <c r="K3385" s="1" t="str">
        <f>IF(Table1[[#This Row],[Column1]]="","",VLOOKUP(A3385,COPOMs!B:K,10)+prêmio_de_risco)</f>
        <v/>
      </c>
      <c r="L3385" s="3" t="str">
        <f>IF(Table1[[#This Row],[Tesouro Selic: Cenário 3]]="","",(K3385+1)^(1/252))</f>
        <v/>
      </c>
      <c r="M3385" s="2" t="str">
        <f>IF(Table1[[#This Row],[Column8]]="","",(1+M3384)*(L3385)-1)</f>
        <v/>
      </c>
    </row>
    <row r="3386" spans="1:13" x14ac:dyDescent="0.25">
      <c r="A3386" s="15" t="str">
        <f t="shared" si="104"/>
        <v/>
      </c>
      <c r="B3386" s="25" t="str">
        <f t="shared" si="105"/>
        <v/>
      </c>
      <c r="C3386" s="3" t="str">
        <f>IF(Table1[[#This Row],[Tesouro Prefixado]]="","",(B3386+1)^(1/252))</f>
        <v/>
      </c>
      <c r="D3386" s="2" t="str">
        <f>IF(Table1[[#This Row],[Column2]]="","",(1+D3385)*(C3386)-1)</f>
        <v/>
      </c>
      <c r="E3386" s="1" t="str">
        <f>IF(Table1[[#This Row],[Column1]]="","",VLOOKUP(A3386,COPOMs!B:E,4)+prêmio_de_risco)</f>
        <v/>
      </c>
      <c r="F3386" s="3" t="str">
        <f>IF(Table1[[#This Row],[Tesouro Selic: Cenário 1]]="","",(E3386+1)^(1/252))</f>
        <v/>
      </c>
      <c r="G3386" s="2" t="str">
        <f>IF(Table1[[#This Row],[Column4]]="","",(1+G3385)*(F3386)-1)</f>
        <v/>
      </c>
      <c r="H3386" s="1" t="str">
        <f>IF(Table1[[#This Row],[Column1]]="","",VLOOKUP(A3386,COPOMs!B:H,7)+prêmio_de_risco)</f>
        <v/>
      </c>
      <c r="I3386" s="3" t="str">
        <f>IF(Table1[[#This Row],[Tesouro Selic: Cenário 2]]="","",(H3386+1)^(1/252))</f>
        <v/>
      </c>
      <c r="J3386" s="2" t="str">
        <f>IF(Table1[[#This Row],[Column6]]="","",(1+J3385)*(I3386)-1)</f>
        <v/>
      </c>
      <c r="K3386" s="1" t="str">
        <f>IF(Table1[[#This Row],[Column1]]="","",VLOOKUP(A3386,COPOMs!B:K,10)+prêmio_de_risco)</f>
        <v/>
      </c>
      <c r="L3386" s="3" t="str">
        <f>IF(Table1[[#This Row],[Tesouro Selic: Cenário 3]]="","",(K3386+1)^(1/252))</f>
        <v/>
      </c>
      <c r="M3386" s="2" t="str">
        <f>IF(Table1[[#This Row],[Column8]]="","",(1+M3385)*(L3386)-1)</f>
        <v/>
      </c>
    </row>
    <row r="3387" spans="1:13" x14ac:dyDescent="0.25">
      <c r="A3387" s="15" t="str">
        <f t="shared" si="104"/>
        <v/>
      </c>
      <c r="B3387" s="25" t="str">
        <f t="shared" si="105"/>
        <v/>
      </c>
      <c r="C3387" s="3" t="str">
        <f>IF(Table1[[#This Row],[Tesouro Prefixado]]="","",(B3387+1)^(1/252))</f>
        <v/>
      </c>
      <c r="D3387" s="2" t="str">
        <f>IF(Table1[[#This Row],[Column2]]="","",(1+D3386)*(C3387)-1)</f>
        <v/>
      </c>
      <c r="E3387" s="1" t="str">
        <f>IF(Table1[[#This Row],[Column1]]="","",VLOOKUP(A3387,COPOMs!B:E,4)+prêmio_de_risco)</f>
        <v/>
      </c>
      <c r="F3387" s="3" t="str">
        <f>IF(Table1[[#This Row],[Tesouro Selic: Cenário 1]]="","",(E3387+1)^(1/252))</f>
        <v/>
      </c>
      <c r="G3387" s="2" t="str">
        <f>IF(Table1[[#This Row],[Column4]]="","",(1+G3386)*(F3387)-1)</f>
        <v/>
      </c>
      <c r="H3387" s="1" t="str">
        <f>IF(Table1[[#This Row],[Column1]]="","",VLOOKUP(A3387,COPOMs!B:H,7)+prêmio_de_risco)</f>
        <v/>
      </c>
      <c r="I3387" s="3" t="str">
        <f>IF(Table1[[#This Row],[Tesouro Selic: Cenário 2]]="","",(H3387+1)^(1/252))</f>
        <v/>
      </c>
      <c r="J3387" s="2" t="str">
        <f>IF(Table1[[#This Row],[Column6]]="","",(1+J3386)*(I3387)-1)</f>
        <v/>
      </c>
      <c r="K3387" s="1" t="str">
        <f>IF(Table1[[#This Row],[Column1]]="","",VLOOKUP(A3387,COPOMs!B:K,10)+prêmio_de_risco)</f>
        <v/>
      </c>
      <c r="L3387" s="3" t="str">
        <f>IF(Table1[[#This Row],[Tesouro Selic: Cenário 3]]="","",(K3387+1)^(1/252))</f>
        <v/>
      </c>
      <c r="M3387" s="2" t="str">
        <f>IF(Table1[[#This Row],[Column8]]="","",(1+M3386)*(L3387)-1)</f>
        <v/>
      </c>
    </row>
    <row r="3388" spans="1:13" x14ac:dyDescent="0.25">
      <c r="A3388" s="15" t="str">
        <f t="shared" si="104"/>
        <v/>
      </c>
      <c r="B3388" s="25" t="str">
        <f t="shared" si="105"/>
        <v/>
      </c>
      <c r="C3388" s="3" t="str">
        <f>IF(Table1[[#This Row],[Tesouro Prefixado]]="","",(B3388+1)^(1/252))</f>
        <v/>
      </c>
      <c r="D3388" s="2" t="str">
        <f>IF(Table1[[#This Row],[Column2]]="","",(1+D3387)*(C3388)-1)</f>
        <v/>
      </c>
      <c r="E3388" s="1" t="str">
        <f>IF(Table1[[#This Row],[Column1]]="","",VLOOKUP(A3388,COPOMs!B:E,4)+prêmio_de_risco)</f>
        <v/>
      </c>
      <c r="F3388" s="3" t="str">
        <f>IF(Table1[[#This Row],[Tesouro Selic: Cenário 1]]="","",(E3388+1)^(1/252))</f>
        <v/>
      </c>
      <c r="G3388" s="2" t="str">
        <f>IF(Table1[[#This Row],[Column4]]="","",(1+G3387)*(F3388)-1)</f>
        <v/>
      </c>
      <c r="H3388" s="1" t="str">
        <f>IF(Table1[[#This Row],[Column1]]="","",VLOOKUP(A3388,COPOMs!B:H,7)+prêmio_de_risco)</f>
        <v/>
      </c>
      <c r="I3388" s="3" t="str">
        <f>IF(Table1[[#This Row],[Tesouro Selic: Cenário 2]]="","",(H3388+1)^(1/252))</f>
        <v/>
      </c>
      <c r="J3388" s="2" t="str">
        <f>IF(Table1[[#This Row],[Column6]]="","",(1+J3387)*(I3388)-1)</f>
        <v/>
      </c>
      <c r="K3388" s="1" t="str">
        <f>IF(Table1[[#This Row],[Column1]]="","",VLOOKUP(A3388,COPOMs!B:K,10)+prêmio_de_risco)</f>
        <v/>
      </c>
      <c r="L3388" s="3" t="str">
        <f>IF(Table1[[#This Row],[Tesouro Selic: Cenário 3]]="","",(K3388+1)^(1/252))</f>
        <v/>
      </c>
      <c r="M3388" s="2" t="str">
        <f>IF(Table1[[#This Row],[Column8]]="","",(1+M3387)*(L3388)-1)</f>
        <v/>
      </c>
    </row>
    <row r="3389" spans="1:13" x14ac:dyDescent="0.25">
      <c r="A3389" s="15" t="str">
        <f t="shared" si="104"/>
        <v/>
      </c>
      <c r="B3389" s="25" t="str">
        <f t="shared" si="105"/>
        <v/>
      </c>
      <c r="C3389" s="3" t="str">
        <f>IF(Table1[[#This Row],[Tesouro Prefixado]]="","",(B3389+1)^(1/252))</f>
        <v/>
      </c>
      <c r="D3389" s="2" t="str">
        <f>IF(Table1[[#This Row],[Column2]]="","",(1+D3388)*(C3389)-1)</f>
        <v/>
      </c>
      <c r="E3389" s="1" t="str">
        <f>IF(Table1[[#This Row],[Column1]]="","",VLOOKUP(A3389,COPOMs!B:E,4)+prêmio_de_risco)</f>
        <v/>
      </c>
      <c r="F3389" s="3" t="str">
        <f>IF(Table1[[#This Row],[Tesouro Selic: Cenário 1]]="","",(E3389+1)^(1/252))</f>
        <v/>
      </c>
      <c r="G3389" s="2" t="str">
        <f>IF(Table1[[#This Row],[Column4]]="","",(1+G3388)*(F3389)-1)</f>
        <v/>
      </c>
      <c r="H3389" s="1" t="str">
        <f>IF(Table1[[#This Row],[Column1]]="","",VLOOKUP(A3389,COPOMs!B:H,7)+prêmio_de_risco)</f>
        <v/>
      </c>
      <c r="I3389" s="3" t="str">
        <f>IF(Table1[[#This Row],[Tesouro Selic: Cenário 2]]="","",(H3389+1)^(1/252))</f>
        <v/>
      </c>
      <c r="J3389" s="2" t="str">
        <f>IF(Table1[[#This Row],[Column6]]="","",(1+J3388)*(I3389)-1)</f>
        <v/>
      </c>
      <c r="K3389" s="1" t="str">
        <f>IF(Table1[[#This Row],[Column1]]="","",VLOOKUP(A3389,COPOMs!B:K,10)+prêmio_de_risco)</f>
        <v/>
      </c>
      <c r="L3389" s="3" t="str">
        <f>IF(Table1[[#This Row],[Tesouro Selic: Cenário 3]]="","",(K3389+1)^(1/252))</f>
        <v/>
      </c>
      <c r="M3389" s="2" t="str">
        <f>IF(Table1[[#This Row],[Column8]]="","",(1+M3388)*(L3389)-1)</f>
        <v/>
      </c>
    </row>
    <row r="3390" spans="1:13" x14ac:dyDescent="0.25">
      <c r="A3390" s="15" t="str">
        <f t="shared" si="104"/>
        <v/>
      </c>
      <c r="B3390" s="25" t="str">
        <f t="shared" si="105"/>
        <v/>
      </c>
      <c r="C3390" s="3" t="str">
        <f>IF(Table1[[#This Row],[Tesouro Prefixado]]="","",(B3390+1)^(1/252))</f>
        <v/>
      </c>
      <c r="D3390" s="2" t="str">
        <f>IF(Table1[[#This Row],[Column2]]="","",(1+D3389)*(C3390)-1)</f>
        <v/>
      </c>
      <c r="E3390" s="1" t="str">
        <f>IF(Table1[[#This Row],[Column1]]="","",VLOOKUP(A3390,COPOMs!B:E,4)+prêmio_de_risco)</f>
        <v/>
      </c>
      <c r="F3390" s="3" t="str">
        <f>IF(Table1[[#This Row],[Tesouro Selic: Cenário 1]]="","",(E3390+1)^(1/252))</f>
        <v/>
      </c>
      <c r="G3390" s="2" t="str">
        <f>IF(Table1[[#This Row],[Column4]]="","",(1+G3389)*(F3390)-1)</f>
        <v/>
      </c>
      <c r="H3390" s="1" t="str">
        <f>IF(Table1[[#This Row],[Column1]]="","",VLOOKUP(A3390,COPOMs!B:H,7)+prêmio_de_risco)</f>
        <v/>
      </c>
      <c r="I3390" s="3" t="str">
        <f>IF(Table1[[#This Row],[Tesouro Selic: Cenário 2]]="","",(H3390+1)^(1/252))</f>
        <v/>
      </c>
      <c r="J3390" s="2" t="str">
        <f>IF(Table1[[#This Row],[Column6]]="","",(1+J3389)*(I3390)-1)</f>
        <v/>
      </c>
      <c r="K3390" s="1" t="str">
        <f>IF(Table1[[#This Row],[Column1]]="","",VLOOKUP(A3390,COPOMs!B:K,10)+prêmio_de_risco)</f>
        <v/>
      </c>
      <c r="L3390" s="3" t="str">
        <f>IF(Table1[[#This Row],[Tesouro Selic: Cenário 3]]="","",(K3390+1)^(1/252))</f>
        <v/>
      </c>
      <c r="M3390" s="2" t="str">
        <f>IF(Table1[[#This Row],[Column8]]="","",(1+M3389)*(L3390)-1)</f>
        <v/>
      </c>
    </row>
    <row r="3391" spans="1:13" x14ac:dyDescent="0.25">
      <c r="A3391" s="15" t="str">
        <f t="shared" si="104"/>
        <v/>
      </c>
      <c r="B3391" s="25" t="str">
        <f t="shared" si="105"/>
        <v/>
      </c>
      <c r="C3391" s="3" t="str">
        <f>IF(Table1[[#This Row],[Tesouro Prefixado]]="","",(B3391+1)^(1/252))</f>
        <v/>
      </c>
      <c r="D3391" s="2" t="str">
        <f>IF(Table1[[#This Row],[Column2]]="","",(1+D3390)*(C3391)-1)</f>
        <v/>
      </c>
      <c r="E3391" s="1" t="str">
        <f>IF(Table1[[#This Row],[Column1]]="","",VLOOKUP(A3391,COPOMs!B:E,4)+prêmio_de_risco)</f>
        <v/>
      </c>
      <c r="F3391" s="3" t="str">
        <f>IF(Table1[[#This Row],[Tesouro Selic: Cenário 1]]="","",(E3391+1)^(1/252))</f>
        <v/>
      </c>
      <c r="G3391" s="2" t="str">
        <f>IF(Table1[[#This Row],[Column4]]="","",(1+G3390)*(F3391)-1)</f>
        <v/>
      </c>
      <c r="H3391" s="1" t="str">
        <f>IF(Table1[[#This Row],[Column1]]="","",VLOOKUP(A3391,COPOMs!B:H,7)+prêmio_de_risco)</f>
        <v/>
      </c>
      <c r="I3391" s="3" t="str">
        <f>IF(Table1[[#This Row],[Tesouro Selic: Cenário 2]]="","",(H3391+1)^(1/252))</f>
        <v/>
      </c>
      <c r="J3391" s="2" t="str">
        <f>IF(Table1[[#This Row],[Column6]]="","",(1+J3390)*(I3391)-1)</f>
        <v/>
      </c>
      <c r="K3391" s="1" t="str">
        <f>IF(Table1[[#This Row],[Column1]]="","",VLOOKUP(A3391,COPOMs!B:K,10)+prêmio_de_risco)</f>
        <v/>
      </c>
      <c r="L3391" s="3" t="str">
        <f>IF(Table1[[#This Row],[Tesouro Selic: Cenário 3]]="","",(K3391+1)^(1/252))</f>
        <v/>
      </c>
      <c r="M3391" s="2" t="str">
        <f>IF(Table1[[#This Row],[Column8]]="","",(1+M3390)*(L3391)-1)</f>
        <v/>
      </c>
    </row>
    <row r="3392" spans="1:13" x14ac:dyDescent="0.25">
      <c r="A3392" s="15" t="str">
        <f t="shared" si="104"/>
        <v/>
      </c>
      <c r="B3392" s="25" t="str">
        <f t="shared" si="105"/>
        <v/>
      </c>
      <c r="C3392" s="3" t="str">
        <f>IF(Table1[[#This Row],[Tesouro Prefixado]]="","",(B3392+1)^(1/252))</f>
        <v/>
      </c>
      <c r="D3392" s="2" t="str">
        <f>IF(Table1[[#This Row],[Column2]]="","",(1+D3391)*(C3392)-1)</f>
        <v/>
      </c>
      <c r="E3392" s="1" t="str">
        <f>IF(Table1[[#This Row],[Column1]]="","",VLOOKUP(A3392,COPOMs!B:E,4)+prêmio_de_risco)</f>
        <v/>
      </c>
      <c r="F3392" s="3" t="str">
        <f>IF(Table1[[#This Row],[Tesouro Selic: Cenário 1]]="","",(E3392+1)^(1/252))</f>
        <v/>
      </c>
      <c r="G3392" s="2" t="str">
        <f>IF(Table1[[#This Row],[Column4]]="","",(1+G3391)*(F3392)-1)</f>
        <v/>
      </c>
      <c r="H3392" s="1" t="str">
        <f>IF(Table1[[#This Row],[Column1]]="","",VLOOKUP(A3392,COPOMs!B:H,7)+prêmio_de_risco)</f>
        <v/>
      </c>
      <c r="I3392" s="3" t="str">
        <f>IF(Table1[[#This Row],[Tesouro Selic: Cenário 2]]="","",(H3392+1)^(1/252))</f>
        <v/>
      </c>
      <c r="J3392" s="2" t="str">
        <f>IF(Table1[[#This Row],[Column6]]="","",(1+J3391)*(I3392)-1)</f>
        <v/>
      </c>
      <c r="K3392" s="1" t="str">
        <f>IF(Table1[[#This Row],[Column1]]="","",VLOOKUP(A3392,COPOMs!B:K,10)+prêmio_de_risco)</f>
        <v/>
      </c>
      <c r="L3392" s="3" t="str">
        <f>IF(Table1[[#This Row],[Tesouro Selic: Cenário 3]]="","",(K3392+1)^(1/252))</f>
        <v/>
      </c>
      <c r="M3392" s="2" t="str">
        <f>IF(Table1[[#This Row],[Column8]]="","",(1+M3391)*(L3392)-1)</f>
        <v/>
      </c>
    </row>
    <row r="3393" spans="1:13" x14ac:dyDescent="0.25">
      <c r="A3393" s="15" t="str">
        <f t="shared" si="104"/>
        <v/>
      </c>
      <c r="B3393" s="25" t="str">
        <f t="shared" si="105"/>
        <v/>
      </c>
      <c r="C3393" s="3" t="str">
        <f>IF(Table1[[#This Row],[Tesouro Prefixado]]="","",(B3393+1)^(1/252))</f>
        <v/>
      </c>
      <c r="D3393" s="2" t="str">
        <f>IF(Table1[[#This Row],[Column2]]="","",(1+D3392)*(C3393)-1)</f>
        <v/>
      </c>
      <c r="E3393" s="1" t="str">
        <f>IF(Table1[[#This Row],[Column1]]="","",VLOOKUP(A3393,COPOMs!B:E,4)+prêmio_de_risco)</f>
        <v/>
      </c>
      <c r="F3393" s="3" t="str">
        <f>IF(Table1[[#This Row],[Tesouro Selic: Cenário 1]]="","",(E3393+1)^(1/252))</f>
        <v/>
      </c>
      <c r="G3393" s="2" t="str">
        <f>IF(Table1[[#This Row],[Column4]]="","",(1+G3392)*(F3393)-1)</f>
        <v/>
      </c>
      <c r="H3393" s="1" t="str">
        <f>IF(Table1[[#This Row],[Column1]]="","",VLOOKUP(A3393,COPOMs!B:H,7)+prêmio_de_risco)</f>
        <v/>
      </c>
      <c r="I3393" s="3" t="str">
        <f>IF(Table1[[#This Row],[Tesouro Selic: Cenário 2]]="","",(H3393+1)^(1/252))</f>
        <v/>
      </c>
      <c r="J3393" s="2" t="str">
        <f>IF(Table1[[#This Row],[Column6]]="","",(1+J3392)*(I3393)-1)</f>
        <v/>
      </c>
      <c r="K3393" s="1" t="str">
        <f>IF(Table1[[#This Row],[Column1]]="","",VLOOKUP(A3393,COPOMs!B:K,10)+prêmio_de_risco)</f>
        <v/>
      </c>
      <c r="L3393" s="3" t="str">
        <f>IF(Table1[[#This Row],[Tesouro Selic: Cenário 3]]="","",(K3393+1)^(1/252))</f>
        <v/>
      </c>
      <c r="M3393" s="2" t="str">
        <f>IF(Table1[[#This Row],[Column8]]="","",(1+M3392)*(L3393)-1)</f>
        <v/>
      </c>
    </row>
    <row r="3394" spans="1:13" x14ac:dyDescent="0.25">
      <c r="A3394" s="15" t="str">
        <f t="shared" si="104"/>
        <v/>
      </c>
      <c r="B3394" s="25" t="str">
        <f t="shared" si="105"/>
        <v/>
      </c>
      <c r="C3394" s="3" t="str">
        <f>IF(Table1[[#This Row],[Tesouro Prefixado]]="","",(B3394+1)^(1/252))</f>
        <v/>
      </c>
      <c r="D3394" s="2" t="str">
        <f>IF(Table1[[#This Row],[Column2]]="","",(1+D3393)*(C3394)-1)</f>
        <v/>
      </c>
      <c r="E3394" s="1" t="str">
        <f>IF(Table1[[#This Row],[Column1]]="","",VLOOKUP(A3394,COPOMs!B:E,4)+prêmio_de_risco)</f>
        <v/>
      </c>
      <c r="F3394" s="3" t="str">
        <f>IF(Table1[[#This Row],[Tesouro Selic: Cenário 1]]="","",(E3394+1)^(1/252))</f>
        <v/>
      </c>
      <c r="G3394" s="2" t="str">
        <f>IF(Table1[[#This Row],[Column4]]="","",(1+G3393)*(F3394)-1)</f>
        <v/>
      </c>
      <c r="H3394" s="1" t="str">
        <f>IF(Table1[[#This Row],[Column1]]="","",VLOOKUP(A3394,COPOMs!B:H,7)+prêmio_de_risco)</f>
        <v/>
      </c>
      <c r="I3394" s="3" t="str">
        <f>IF(Table1[[#This Row],[Tesouro Selic: Cenário 2]]="","",(H3394+1)^(1/252))</f>
        <v/>
      </c>
      <c r="J3394" s="2" t="str">
        <f>IF(Table1[[#This Row],[Column6]]="","",(1+J3393)*(I3394)-1)</f>
        <v/>
      </c>
      <c r="K3394" s="1" t="str">
        <f>IF(Table1[[#This Row],[Column1]]="","",VLOOKUP(A3394,COPOMs!B:K,10)+prêmio_de_risco)</f>
        <v/>
      </c>
      <c r="L3394" s="3" t="str">
        <f>IF(Table1[[#This Row],[Tesouro Selic: Cenário 3]]="","",(K3394+1)^(1/252))</f>
        <v/>
      </c>
      <c r="M3394" s="2" t="str">
        <f>IF(Table1[[#This Row],[Column8]]="","",(1+M3393)*(L3394)-1)</f>
        <v/>
      </c>
    </row>
    <row r="3395" spans="1:13" x14ac:dyDescent="0.25">
      <c r="A3395" s="15" t="str">
        <f t="shared" ref="A3395:A3458" si="106">IFERROR(IF(WORKDAY(A3394,1,feriados)&lt;=vencimento,WORKDAY(A3394,1,feriados),""),"")</f>
        <v/>
      </c>
      <c r="B3395" s="25" t="str">
        <f t="shared" ref="B3395:B3458" si="107">IF(A3395="","",taxa_pré)</f>
        <v/>
      </c>
      <c r="C3395" s="3" t="str">
        <f>IF(Table1[[#This Row],[Tesouro Prefixado]]="","",(B3395+1)^(1/252))</f>
        <v/>
      </c>
      <c r="D3395" s="2" t="str">
        <f>IF(Table1[[#This Row],[Column2]]="","",(1+D3394)*(C3395)-1)</f>
        <v/>
      </c>
      <c r="E3395" s="1" t="str">
        <f>IF(Table1[[#This Row],[Column1]]="","",VLOOKUP(A3395,COPOMs!B:E,4)+prêmio_de_risco)</f>
        <v/>
      </c>
      <c r="F3395" s="3" t="str">
        <f>IF(Table1[[#This Row],[Tesouro Selic: Cenário 1]]="","",(E3395+1)^(1/252))</f>
        <v/>
      </c>
      <c r="G3395" s="2" t="str">
        <f>IF(Table1[[#This Row],[Column4]]="","",(1+G3394)*(F3395)-1)</f>
        <v/>
      </c>
      <c r="H3395" s="1" t="str">
        <f>IF(Table1[[#This Row],[Column1]]="","",VLOOKUP(A3395,COPOMs!B:H,7)+prêmio_de_risco)</f>
        <v/>
      </c>
      <c r="I3395" s="3" t="str">
        <f>IF(Table1[[#This Row],[Tesouro Selic: Cenário 2]]="","",(H3395+1)^(1/252))</f>
        <v/>
      </c>
      <c r="J3395" s="2" t="str">
        <f>IF(Table1[[#This Row],[Column6]]="","",(1+J3394)*(I3395)-1)</f>
        <v/>
      </c>
      <c r="K3395" s="1" t="str">
        <f>IF(Table1[[#This Row],[Column1]]="","",VLOOKUP(A3395,COPOMs!B:K,10)+prêmio_de_risco)</f>
        <v/>
      </c>
      <c r="L3395" s="3" t="str">
        <f>IF(Table1[[#This Row],[Tesouro Selic: Cenário 3]]="","",(K3395+1)^(1/252))</f>
        <v/>
      </c>
      <c r="M3395" s="2" t="str">
        <f>IF(Table1[[#This Row],[Column8]]="","",(1+M3394)*(L3395)-1)</f>
        <v/>
      </c>
    </row>
    <row r="3396" spans="1:13" x14ac:dyDescent="0.25">
      <c r="A3396" s="15" t="str">
        <f t="shared" si="106"/>
        <v/>
      </c>
      <c r="B3396" s="25" t="str">
        <f t="shared" si="107"/>
        <v/>
      </c>
      <c r="C3396" s="3" t="str">
        <f>IF(Table1[[#This Row],[Tesouro Prefixado]]="","",(B3396+1)^(1/252))</f>
        <v/>
      </c>
      <c r="D3396" s="2" t="str">
        <f>IF(Table1[[#This Row],[Column2]]="","",(1+D3395)*(C3396)-1)</f>
        <v/>
      </c>
      <c r="E3396" s="1" t="str">
        <f>IF(Table1[[#This Row],[Column1]]="","",VLOOKUP(A3396,COPOMs!B:E,4)+prêmio_de_risco)</f>
        <v/>
      </c>
      <c r="F3396" s="3" t="str">
        <f>IF(Table1[[#This Row],[Tesouro Selic: Cenário 1]]="","",(E3396+1)^(1/252))</f>
        <v/>
      </c>
      <c r="G3396" s="2" t="str">
        <f>IF(Table1[[#This Row],[Column4]]="","",(1+G3395)*(F3396)-1)</f>
        <v/>
      </c>
      <c r="H3396" s="1" t="str">
        <f>IF(Table1[[#This Row],[Column1]]="","",VLOOKUP(A3396,COPOMs!B:H,7)+prêmio_de_risco)</f>
        <v/>
      </c>
      <c r="I3396" s="3" t="str">
        <f>IF(Table1[[#This Row],[Tesouro Selic: Cenário 2]]="","",(H3396+1)^(1/252))</f>
        <v/>
      </c>
      <c r="J3396" s="2" t="str">
        <f>IF(Table1[[#This Row],[Column6]]="","",(1+J3395)*(I3396)-1)</f>
        <v/>
      </c>
      <c r="K3396" s="1" t="str">
        <f>IF(Table1[[#This Row],[Column1]]="","",VLOOKUP(A3396,COPOMs!B:K,10)+prêmio_de_risco)</f>
        <v/>
      </c>
      <c r="L3396" s="3" t="str">
        <f>IF(Table1[[#This Row],[Tesouro Selic: Cenário 3]]="","",(K3396+1)^(1/252))</f>
        <v/>
      </c>
      <c r="M3396" s="2" t="str">
        <f>IF(Table1[[#This Row],[Column8]]="","",(1+M3395)*(L3396)-1)</f>
        <v/>
      </c>
    </row>
    <row r="3397" spans="1:13" x14ac:dyDescent="0.25">
      <c r="A3397" s="15" t="str">
        <f t="shared" si="106"/>
        <v/>
      </c>
      <c r="B3397" s="25" t="str">
        <f t="shared" si="107"/>
        <v/>
      </c>
      <c r="C3397" s="3" t="str">
        <f>IF(Table1[[#This Row],[Tesouro Prefixado]]="","",(B3397+1)^(1/252))</f>
        <v/>
      </c>
      <c r="D3397" s="2" t="str">
        <f>IF(Table1[[#This Row],[Column2]]="","",(1+D3396)*(C3397)-1)</f>
        <v/>
      </c>
      <c r="E3397" s="1" t="str">
        <f>IF(Table1[[#This Row],[Column1]]="","",VLOOKUP(A3397,COPOMs!B:E,4)+prêmio_de_risco)</f>
        <v/>
      </c>
      <c r="F3397" s="3" t="str">
        <f>IF(Table1[[#This Row],[Tesouro Selic: Cenário 1]]="","",(E3397+1)^(1/252))</f>
        <v/>
      </c>
      <c r="G3397" s="2" t="str">
        <f>IF(Table1[[#This Row],[Column4]]="","",(1+G3396)*(F3397)-1)</f>
        <v/>
      </c>
      <c r="H3397" s="1" t="str">
        <f>IF(Table1[[#This Row],[Column1]]="","",VLOOKUP(A3397,COPOMs!B:H,7)+prêmio_de_risco)</f>
        <v/>
      </c>
      <c r="I3397" s="3" t="str">
        <f>IF(Table1[[#This Row],[Tesouro Selic: Cenário 2]]="","",(H3397+1)^(1/252))</f>
        <v/>
      </c>
      <c r="J3397" s="2" t="str">
        <f>IF(Table1[[#This Row],[Column6]]="","",(1+J3396)*(I3397)-1)</f>
        <v/>
      </c>
      <c r="K3397" s="1" t="str">
        <f>IF(Table1[[#This Row],[Column1]]="","",VLOOKUP(A3397,COPOMs!B:K,10)+prêmio_de_risco)</f>
        <v/>
      </c>
      <c r="L3397" s="3" t="str">
        <f>IF(Table1[[#This Row],[Tesouro Selic: Cenário 3]]="","",(K3397+1)^(1/252))</f>
        <v/>
      </c>
      <c r="M3397" s="2" t="str">
        <f>IF(Table1[[#This Row],[Column8]]="","",(1+M3396)*(L3397)-1)</f>
        <v/>
      </c>
    </row>
    <row r="3398" spans="1:13" x14ac:dyDescent="0.25">
      <c r="A3398" s="15" t="str">
        <f t="shared" si="106"/>
        <v/>
      </c>
      <c r="B3398" s="25" t="str">
        <f t="shared" si="107"/>
        <v/>
      </c>
      <c r="C3398" s="3" t="str">
        <f>IF(Table1[[#This Row],[Tesouro Prefixado]]="","",(B3398+1)^(1/252))</f>
        <v/>
      </c>
      <c r="D3398" s="2" t="str">
        <f>IF(Table1[[#This Row],[Column2]]="","",(1+D3397)*(C3398)-1)</f>
        <v/>
      </c>
      <c r="E3398" s="1" t="str">
        <f>IF(Table1[[#This Row],[Column1]]="","",VLOOKUP(A3398,COPOMs!B:E,4)+prêmio_de_risco)</f>
        <v/>
      </c>
      <c r="F3398" s="3" t="str">
        <f>IF(Table1[[#This Row],[Tesouro Selic: Cenário 1]]="","",(E3398+1)^(1/252))</f>
        <v/>
      </c>
      <c r="G3398" s="2" t="str">
        <f>IF(Table1[[#This Row],[Column4]]="","",(1+G3397)*(F3398)-1)</f>
        <v/>
      </c>
      <c r="H3398" s="1" t="str">
        <f>IF(Table1[[#This Row],[Column1]]="","",VLOOKUP(A3398,COPOMs!B:H,7)+prêmio_de_risco)</f>
        <v/>
      </c>
      <c r="I3398" s="3" t="str">
        <f>IF(Table1[[#This Row],[Tesouro Selic: Cenário 2]]="","",(H3398+1)^(1/252))</f>
        <v/>
      </c>
      <c r="J3398" s="2" t="str">
        <f>IF(Table1[[#This Row],[Column6]]="","",(1+J3397)*(I3398)-1)</f>
        <v/>
      </c>
      <c r="K3398" s="1" t="str">
        <f>IF(Table1[[#This Row],[Column1]]="","",VLOOKUP(A3398,COPOMs!B:K,10)+prêmio_de_risco)</f>
        <v/>
      </c>
      <c r="L3398" s="3" t="str">
        <f>IF(Table1[[#This Row],[Tesouro Selic: Cenário 3]]="","",(K3398+1)^(1/252))</f>
        <v/>
      </c>
      <c r="M3398" s="2" t="str">
        <f>IF(Table1[[#This Row],[Column8]]="","",(1+M3397)*(L3398)-1)</f>
        <v/>
      </c>
    </row>
    <row r="3399" spans="1:13" x14ac:dyDescent="0.25">
      <c r="A3399" s="15" t="str">
        <f t="shared" si="106"/>
        <v/>
      </c>
      <c r="B3399" s="25" t="str">
        <f t="shared" si="107"/>
        <v/>
      </c>
      <c r="C3399" s="3" t="str">
        <f>IF(Table1[[#This Row],[Tesouro Prefixado]]="","",(B3399+1)^(1/252))</f>
        <v/>
      </c>
      <c r="D3399" s="2" t="str">
        <f>IF(Table1[[#This Row],[Column2]]="","",(1+D3398)*(C3399)-1)</f>
        <v/>
      </c>
      <c r="E3399" s="1" t="str">
        <f>IF(Table1[[#This Row],[Column1]]="","",VLOOKUP(A3399,COPOMs!B:E,4)+prêmio_de_risco)</f>
        <v/>
      </c>
      <c r="F3399" s="3" t="str">
        <f>IF(Table1[[#This Row],[Tesouro Selic: Cenário 1]]="","",(E3399+1)^(1/252))</f>
        <v/>
      </c>
      <c r="G3399" s="2" t="str">
        <f>IF(Table1[[#This Row],[Column4]]="","",(1+G3398)*(F3399)-1)</f>
        <v/>
      </c>
      <c r="H3399" s="1" t="str">
        <f>IF(Table1[[#This Row],[Column1]]="","",VLOOKUP(A3399,COPOMs!B:H,7)+prêmio_de_risco)</f>
        <v/>
      </c>
      <c r="I3399" s="3" t="str">
        <f>IF(Table1[[#This Row],[Tesouro Selic: Cenário 2]]="","",(H3399+1)^(1/252))</f>
        <v/>
      </c>
      <c r="J3399" s="2" t="str">
        <f>IF(Table1[[#This Row],[Column6]]="","",(1+J3398)*(I3399)-1)</f>
        <v/>
      </c>
      <c r="K3399" s="1" t="str">
        <f>IF(Table1[[#This Row],[Column1]]="","",VLOOKUP(A3399,COPOMs!B:K,10)+prêmio_de_risco)</f>
        <v/>
      </c>
      <c r="L3399" s="3" t="str">
        <f>IF(Table1[[#This Row],[Tesouro Selic: Cenário 3]]="","",(K3399+1)^(1/252))</f>
        <v/>
      </c>
      <c r="M3399" s="2" t="str">
        <f>IF(Table1[[#This Row],[Column8]]="","",(1+M3398)*(L3399)-1)</f>
        <v/>
      </c>
    </row>
    <row r="3400" spans="1:13" x14ac:dyDescent="0.25">
      <c r="A3400" s="15" t="str">
        <f t="shared" si="106"/>
        <v/>
      </c>
      <c r="B3400" s="25" t="str">
        <f t="shared" si="107"/>
        <v/>
      </c>
      <c r="C3400" s="3" t="str">
        <f>IF(Table1[[#This Row],[Tesouro Prefixado]]="","",(B3400+1)^(1/252))</f>
        <v/>
      </c>
      <c r="D3400" s="2" t="str">
        <f>IF(Table1[[#This Row],[Column2]]="","",(1+D3399)*(C3400)-1)</f>
        <v/>
      </c>
      <c r="E3400" s="1" t="str">
        <f>IF(Table1[[#This Row],[Column1]]="","",VLOOKUP(A3400,COPOMs!B:E,4)+prêmio_de_risco)</f>
        <v/>
      </c>
      <c r="F3400" s="3" t="str">
        <f>IF(Table1[[#This Row],[Tesouro Selic: Cenário 1]]="","",(E3400+1)^(1/252))</f>
        <v/>
      </c>
      <c r="G3400" s="2" t="str">
        <f>IF(Table1[[#This Row],[Column4]]="","",(1+G3399)*(F3400)-1)</f>
        <v/>
      </c>
      <c r="H3400" s="1" t="str">
        <f>IF(Table1[[#This Row],[Column1]]="","",VLOOKUP(A3400,COPOMs!B:H,7)+prêmio_de_risco)</f>
        <v/>
      </c>
      <c r="I3400" s="3" t="str">
        <f>IF(Table1[[#This Row],[Tesouro Selic: Cenário 2]]="","",(H3400+1)^(1/252))</f>
        <v/>
      </c>
      <c r="J3400" s="2" t="str">
        <f>IF(Table1[[#This Row],[Column6]]="","",(1+J3399)*(I3400)-1)</f>
        <v/>
      </c>
      <c r="K3400" s="1" t="str">
        <f>IF(Table1[[#This Row],[Column1]]="","",VLOOKUP(A3400,COPOMs!B:K,10)+prêmio_de_risco)</f>
        <v/>
      </c>
      <c r="L3400" s="3" t="str">
        <f>IF(Table1[[#This Row],[Tesouro Selic: Cenário 3]]="","",(K3400+1)^(1/252))</f>
        <v/>
      </c>
      <c r="M3400" s="2" t="str">
        <f>IF(Table1[[#This Row],[Column8]]="","",(1+M3399)*(L3400)-1)</f>
        <v/>
      </c>
    </row>
    <row r="3401" spans="1:13" x14ac:dyDescent="0.25">
      <c r="A3401" s="15" t="str">
        <f t="shared" si="106"/>
        <v/>
      </c>
      <c r="B3401" s="25" t="str">
        <f t="shared" si="107"/>
        <v/>
      </c>
      <c r="C3401" s="3" t="str">
        <f>IF(Table1[[#This Row],[Tesouro Prefixado]]="","",(B3401+1)^(1/252))</f>
        <v/>
      </c>
      <c r="D3401" s="2" t="str">
        <f>IF(Table1[[#This Row],[Column2]]="","",(1+D3400)*(C3401)-1)</f>
        <v/>
      </c>
      <c r="E3401" s="1" t="str">
        <f>IF(Table1[[#This Row],[Column1]]="","",VLOOKUP(A3401,COPOMs!B:E,4)+prêmio_de_risco)</f>
        <v/>
      </c>
      <c r="F3401" s="3" t="str">
        <f>IF(Table1[[#This Row],[Tesouro Selic: Cenário 1]]="","",(E3401+1)^(1/252))</f>
        <v/>
      </c>
      <c r="G3401" s="2" t="str">
        <f>IF(Table1[[#This Row],[Column4]]="","",(1+G3400)*(F3401)-1)</f>
        <v/>
      </c>
      <c r="H3401" s="1" t="str">
        <f>IF(Table1[[#This Row],[Column1]]="","",VLOOKUP(A3401,COPOMs!B:H,7)+prêmio_de_risco)</f>
        <v/>
      </c>
      <c r="I3401" s="3" t="str">
        <f>IF(Table1[[#This Row],[Tesouro Selic: Cenário 2]]="","",(H3401+1)^(1/252))</f>
        <v/>
      </c>
      <c r="J3401" s="2" t="str">
        <f>IF(Table1[[#This Row],[Column6]]="","",(1+J3400)*(I3401)-1)</f>
        <v/>
      </c>
      <c r="K3401" s="1" t="str">
        <f>IF(Table1[[#This Row],[Column1]]="","",VLOOKUP(A3401,COPOMs!B:K,10)+prêmio_de_risco)</f>
        <v/>
      </c>
      <c r="L3401" s="3" t="str">
        <f>IF(Table1[[#This Row],[Tesouro Selic: Cenário 3]]="","",(K3401+1)^(1/252))</f>
        <v/>
      </c>
      <c r="M3401" s="2" t="str">
        <f>IF(Table1[[#This Row],[Column8]]="","",(1+M3400)*(L3401)-1)</f>
        <v/>
      </c>
    </row>
    <row r="3402" spans="1:13" x14ac:dyDescent="0.25">
      <c r="A3402" s="15" t="str">
        <f t="shared" si="106"/>
        <v/>
      </c>
      <c r="B3402" s="25" t="str">
        <f t="shared" si="107"/>
        <v/>
      </c>
      <c r="C3402" s="3" t="str">
        <f>IF(Table1[[#This Row],[Tesouro Prefixado]]="","",(B3402+1)^(1/252))</f>
        <v/>
      </c>
      <c r="D3402" s="2" t="str">
        <f>IF(Table1[[#This Row],[Column2]]="","",(1+D3401)*(C3402)-1)</f>
        <v/>
      </c>
      <c r="E3402" s="1" t="str">
        <f>IF(Table1[[#This Row],[Column1]]="","",VLOOKUP(A3402,COPOMs!B:E,4)+prêmio_de_risco)</f>
        <v/>
      </c>
      <c r="F3402" s="3" t="str">
        <f>IF(Table1[[#This Row],[Tesouro Selic: Cenário 1]]="","",(E3402+1)^(1/252))</f>
        <v/>
      </c>
      <c r="G3402" s="2" t="str">
        <f>IF(Table1[[#This Row],[Column4]]="","",(1+G3401)*(F3402)-1)</f>
        <v/>
      </c>
      <c r="H3402" s="1" t="str">
        <f>IF(Table1[[#This Row],[Column1]]="","",VLOOKUP(A3402,COPOMs!B:H,7)+prêmio_de_risco)</f>
        <v/>
      </c>
      <c r="I3402" s="3" t="str">
        <f>IF(Table1[[#This Row],[Tesouro Selic: Cenário 2]]="","",(H3402+1)^(1/252))</f>
        <v/>
      </c>
      <c r="J3402" s="2" t="str">
        <f>IF(Table1[[#This Row],[Column6]]="","",(1+J3401)*(I3402)-1)</f>
        <v/>
      </c>
      <c r="K3402" s="1" t="str">
        <f>IF(Table1[[#This Row],[Column1]]="","",VLOOKUP(A3402,COPOMs!B:K,10)+prêmio_de_risco)</f>
        <v/>
      </c>
      <c r="L3402" s="3" t="str">
        <f>IF(Table1[[#This Row],[Tesouro Selic: Cenário 3]]="","",(K3402+1)^(1/252))</f>
        <v/>
      </c>
      <c r="M3402" s="2" t="str">
        <f>IF(Table1[[#This Row],[Column8]]="","",(1+M3401)*(L3402)-1)</f>
        <v/>
      </c>
    </row>
    <row r="3403" spans="1:13" x14ac:dyDescent="0.25">
      <c r="A3403" s="15" t="str">
        <f t="shared" si="106"/>
        <v/>
      </c>
      <c r="B3403" s="25" t="str">
        <f t="shared" si="107"/>
        <v/>
      </c>
      <c r="C3403" s="3" t="str">
        <f>IF(Table1[[#This Row],[Tesouro Prefixado]]="","",(B3403+1)^(1/252))</f>
        <v/>
      </c>
      <c r="D3403" s="2" t="str">
        <f>IF(Table1[[#This Row],[Column2]]="","",(1+D3402)*(C3403)-1)</f>
        <v/>
      </c>
      <c r="E3403" s="1" t="str">
        <f>IF(Table1[[#This Row],[Column1]]="","",VLOOKUP(A3403,COPOMs!B:E,4)+prêmio_de_risco)</f>
        <v/>
      </c>
      <c r="F3403" s="3" t="str">
        <f>IF(Table1[[#This Row],[Tesouro Selic: Cenário 1]]="","",(E3403+1)^(1/252))</f>
        <v/>
      </c>
      <c r="G3403" s="2" t="str">
        <f>IF(Table1[[#This Row],[Column4]]="","",(1+G3402)*(F3403)-1)</f>
        <v/>
      </c>
      <c r="H3403" s="1" t="str">
        <f>IF(Table1[[#This Row],[Column1]]="","",VLOOKUP(A3403,COPOMs!B:H,7)+prêmio_de_risco)</f>
        <v/>
      </c>
      <c r="I3403" s="3" t="str">
        <f>IF(Table1[[#This Row],[Tesouro Selic: Cenário 2]]="","",(H3403+1)^(1/252))</f>
        <v/>
      </c>
      <c r="J3403" s="2" t="str">
        <f>IF(Table1[[#This Row],[Column6]]="","",(1+J3402)*(I3403)-1)</f>
        <v/>
      </c>
      <c r="K3403" s="1" t="str">
        <f>IF(Table1[[#This Row],[Column1]]="","",VLOOKUP(A3403,COPOMs!B:K,10)+prêmio_de_risco)</f>
        <v/>
      </c>
      <c r="L3403" s="3" t="str">
        <f>IF(Table1[[#This Row],[Tesouro Selic: Cenário 3]]="","",(K3403+1)^(1/252))</f>
        <v/>
      </c>
      <c r="M3403" s="2" t="str">
        <f>IF(Table1[[#This Row],[Column8]]="","",(1+M3402)*(L3403)-1)</f>
        <v/>
      </c>
    </row>
    <row r="3404" spans="1:13" x14ac:dyDescent="0.25">
      <c r="A3404" s="15" t="str">
        <f t="shared" si="106"/>
        <v/>
      </c>
      <c r="B3404" s="25" t="str">
        <f t="shared" si="107"/>
        <v/>
      </c>
      <c r="C3404" s="3" t="str">
        <f>IF(Table1[[#This Row],[Tesouro Prefixado]]="","",(B3404+1)^(1/252))</f>
        <v/>
      </c>
      <c r="D3404" s="2" t="str">
        <f>IF(Table1[[#This Row],[Column2]]="","",(1+D3403)*(C3404)-1)</f>
        <v/>
      </c>
      <c r="E3404" s="1" t="str">
        <f>IF(Table1[[#This Row],[Column1]]="","",VLOOKUP(A3404,COPOMs!B:E,4)+prêmio_de_risco)</f>
        <v/>
      </c>
      <c r="F3404" s="3" t="str">
        <f>IF(Table1[[#This Row],[Tesouro Selic: Cenário 1]]="","",(E3404+1)^(1/252))</f>
        <v/>
      </c>
      <c r="G3404" s="2" t="str">
        <f>IF(Table1[[#This Row],[Column4]]="","",(1+G3403)*(F3404)-1)</f>
        <v/>
      </c>
      <c r="H3404" s="1" t="str">
        <f>IF(Table1[[#This Row],[Column1]]="","",VLOOKUP(A3404,COPOMs!B:H,7)+prêmio_de_risco)</f>
        <v/>
      </c>
      <c r="I3404" s="3" t="str">
        <f>IF(Table1[[#This Row],[Tesouro Selic: Cenário 2]]="","",(H3404+1)^(1/252))</f>
        <v/>
      </c>
      <c r="J3404" s="2" t="str">
        <f>IF(Table1[[#This Row],[Column6]]="","",(1+J3403)*(I3404)-1)</f>
        <v/>
      </c>
      <c r="K3404" s="1" t="str">
        <f>IF(Table1[[#This Row],[Column1]]="","",VLOOKUP(A3404,COPOMs!B:K,10)+prêmio_de_risco)</f>
        <v/>
      </c>
      <c r="L3404" s="3" t="str">
        <f>IF(Table1[[#This Row],[Tesouro Selic: Cenário 3]]="","",(K3404+1)^(1/252))</f>
        <v/>
      </c>
      <c r="M3404" s="2" t="str">
        <f>IF(Table1[[#This Row],[Column8]]="","",(1+M3403)*(L3404)-1)</f>
        <v/>
      </c>
    </row>
    <row r="3405" spans="1:13" x14ac:dyDescent="0.25">
      <c r="A3405" s="15" t="str">
        <f t="shared" si="106"/>
        <v/>
      </c>
      <c r="B3405" s="25" t="str">
        <f t="shared" si="107"/>
        <v/>
      </c>
      <c r="C3405" s="3" t="str">
        <f>IF(Table1[[#This Row],[Tesouro Prefixado]]="","",(B3405+1)^(1/252))</f>
        <v/>
      </c>
      <c r="D3405" s="2" t="str">
        <f>IF(Table1[[#This Row],[Column2]]="","",(1+D3404)*(C3405)-1)</f>
        <v/>
      </c>
      <c r="E3405" s="1" t="str">
        <f>IF(Table1[[#This Row],[Column1]]="","",VLOOKUP(A3405,COPOMs!B:E,4)+prêmio_de_risco)</f>
        <v/>
      </c>
      <c r="F3405" s="3" t="str">
        <f>IF(Table1[[#This Row],[Tesouro Selic: Cenário 1]]="","",(E3405+1)^(1/252))</f>
        <v/>
      </c>
      <c r="G3405" s="2" t="str">
        <f>IF(Table1[[#This Row],[Column4]]="","",(1+G3404)*(F3405)-1)</f>
        <v/>
      </c>
      <c r="H3405" s="1" t="str">
        <f>IF(Table1[[#This Row],[Column1]]="","",VLOOKUP(A3405,COPOMs!B:H,7)+prêmio_de_risco)</f>
        <v/>
      </c>
      <c r="I3405" s="3" t="str">
        <f>IF(Table1[[#This Row],[Tesouro Selic: Cenário 2]]="","",(H3405+1)^(1/252))</f>
        <v/>
      </c>
      <c r="J3405" s="2" t="str">
        <f>IF(Table1[[#This Row],[Column6]]="","",(1+J3404)*(I3405)-1)</f>
        <v/>
      </c>
      <c r="K3405" s="1" t="str">
        <f>IF(Table1[[#This Row],[Column1]]="","",VLOOKUP(A3405,COPOMs!B:K,10)+prêmio_de_risco)</f>
        <v/>
      </c>
      <c r="L3405" s="3" t="str">
        <f>IF(Table1[[#This Row],[Tesouro Selic: Cenário 3]]="","",(K3405+1)^(1/252))</f>
        <v/>
      </c>
      <c r="M3405" s="2" t="str">
        <f>IF(Table1[[#This Row],[Column8]]="","",(1+M3404)*(L3405)-1)</f>
        <v/>
      </c>
    </row>
    <row r="3406" spans="1:13" x14ac:dyDescent="0.25">
      <c r="A3406" s="15" t="str">
        <f t="shared" si="106"/>
        <v/>
      </c>
      <c r="B3406" s="25" t="str">
        <f t="shared" si="107"/>
        <v/>
      </c>
      <c r="C3406" s="3" t="str">
        <f>IF(Table1[[#This Row],[Tesouro Prefixado]]="","",(B3406+1)^(1/252))</f>
        <v/>
      </c>
      <c r="D3406" s="2" t="str">
        <f>IF(Table1[[#This Row],[Column2]]="","",(1+D3405)*(C3406)-1)</f>
        <v/>
      </c>
      <c r="E3406" s="1" t="str">
        <f>IF(Table1[[#This Row],[Column1]]="","",VLOOKUP(A3406,COPOMs!B:E,4)+prêmio_de_risco)</f>
        <v/>
      </c>
      <c r="F3406" s="3" t="str">
        <f>IF(Table1[[#This Row],[Tesouro Selic: Cenário 1]]="","",(E3406+1)^(1/252))</f>
        <v/>
      </c>
      <c r="G3406" s="2" t="str">
        <f>IF(Table1[[#This Row],[Column4]]="","",(1+G3405)*(F3406)-1)</f>
        <v/>
      </c>
      <c r="H3406" s="1" t="str">
        <f>IF(Table1[[#This Row],[Column1]]="","",VLOOKUP(A3406,COPOMs!B:H,7)+prêmio_de_risco)</f>
        <v/>
      </c>
      <c r="I3406" s="3" t="str">
        <f>IF(Table1[[#This Row],[Tesouro Selic: Cenário 2]]="","",(H3406+1)^(1/252))</f>
        <v/>
      </c>
      <c r="J3406" s="2" t="str">
        <f>IF(Table1[[#This Row],[Column6]]="","",(1+J3405)*(I3406)-1)</f>
        <v/>
      </c>
      <c r="K3406" s="1" t="str">
        <f>IF(Table1[[#This Row],[Column1]]="","",VLOOKUP(A3406,COPOMs!B:K,10)+prêmio_de_risco)</f>
        <v/>
      </c>
      <c r="L3406" s="3" t="str">
        <f>IF(Table1[[#This Row],[Tesouro Selic: Cenário 3]]="","",(K3406+1)^(1/252))</f>
        <v/>
      </c>
      <c r="M3406" s="2" t="str">
        <f>IF(Table1[[#This Row],[Column8]]="","",(1+M3405)*(L3406)-1)</f>
        <v/>
      </c>
    </row>
    <row r="3407" spans="1:13" x14ac:dyDescent="0.25">
      <c r="A3407" s="15" t="str">
        <f t="shared" si="106"/>
        <v/>
      </c>
      <c r="B3407" s="25" t="str">
        <f t="shared" si="107"/>
        <v/>
      </c>
      <c r="C3407" s="3" t="str">
        <f>IF(Table1[[#This Row],[Tesouro Prefixado]]="","",(B3407+1)^(1/252))</f>
        <v/>
      </c>
      <c r="D3407" s="2" t="str">
        <f>IF(Table1[[#This Row],[Column2]]="","",(1+D3406)*(C3407)-1)</f>
        <v/>
      </c>
      <c r="E3407" s="1" t="str">
        <f>IF(Table1[[#This Row],[Column1]]="","",VLOOKUP(A3407,COPOMs!B:E,4)+prêmio_de_risco)</f>
        <v/>
      </c>
      <c r="F3407" s="3" t="str">
        <f>IF(Table1[[#This Row],[Tesouro Selic: Cenário 1]]="","",(E3407+1)^(1/252))</f>
        <v/>
      </c>
      <c r="G3407" s="2" t="str">
        <f>IF(Table1[[#This Row],[Column4]]="","",(1+G3406)*(F3407)-1)</f>
        <v/>
      </c>
      <c r="H3407" s="1" t="str">
        <f>IF(Table1[[#This Row],[Column1]]="","",VLOOKUP(A3407,COPOMs!B:H,7)+prêmio_de_risco)</f>
        <v/>
      </c>
      <c r="I3407" s="3" t="str">
        <f>IF(Table1[[#This Row],[Tesouro Selic: Cenário 2]]="","",(H3407+1)^(1/252))</f>
        <v/>
      </c>
      <c r="J3407" s="2" t="str">
        <f>IF(Table1[[#This Row],[Column6]]="","",(1+J3406)*(I3407)-1)</f>
        <v/>
      </c>
      <c r="K3407" s="1" t="str">
        <f>IF(Table1[[#This Row],[Column1]]="","",VLOOKUP(A3407,COPOMs!B:K,10)+prêmio_de_risco)</f>
        <v/>
      </c>
      <c r="L3407" s="3" t="str">
        <f>IF(Table1[[#This Row],[Tesouro Selic: Cenário 3]]="","",(K3407+1)^(1/252))</f>
        <v/>
      </c>
      <c r="M3407" s="2" t="str">
        <f>IF(Table1[[#This Row],[Column8]]="","",(1+M3406)*(L3407)-1)</f>
        <v/>
      </c>
    </row>
    <row r="3408" spans="1:13" x14ac:dyDescent="0.25">
      <c r="A3408" s="15" t="str">
        <f t="shared" si="106"/>
        <v/>
      </c>
      <c r="B3408" s="25" t="str">
        <f t="shared" si="107"/>
        <v/>
      </c>
      <c r="C3408" s="3" t="str">
        <f>IF(Table1[[#This Row],[Tesouro Prefixado]]="","",(B3408+1)^(1/252))</f>
        <v/>
      </c>
      <c r="D3408" s="2" t="str">
        <f>IF(Table1[[#This Row],[Column2]]="","",(1+D3407)*(C3408)-1)</f>
        <v/>
      </c>
      <c r="E3408" s="1" t="str">
        <f>IF(Table1[[#This Row],[Column1]]="","",VLOOKUP(A3408,COPOMs!B:E,4)+prêmio_de_risco)</f>
        <v/>
      </c>
      <c r="F3408" s="3" t="str">
        <f>IF(Table1[[#This Row],[Tesouro Selic: Cenário 1]]="","",(E3408+1)^(1/252))</f>
        <v/>
      </c>
      <c r="G3408" s="2" t="str">
        <f>IF(Table1[[#This Row],[Column4]]="","",(1+G3407)*(F3408)-1)</f>
        <v/>
      </c>
      <c r="H3408" s="1" t="str">
        <f>IF(Table1[[#This Row],[Column1]]="","",VLOOKUP(A3408,COPOMs!B:H,7)+prêmio_de_risco)</f>
        <v/>
      </c>
      <c r="I3408" s="3" t="str">
        <f>IF(Table1[[#This Row],[Tesouro Selic: Cenário 2]]="","",(H3408+1)^(1/252))</f>
        <v/>
      </c>
      <c r="J3408" s="2" t="str">
        <f>IF(Table1[[#This Row],[Column6]]="","",(1+J3407)*(I3408)-1)</f>
        <v/>
      </c>
      <c r="K3408" s="1" t="str">
        <f>IF(Table1[[#This Row],[Column1]]="","",VLOOKUP(A3408,COPOMs!B:K,10)+prêmio_de_risco)</f>
        <v/>
      </c>
      <c r="L3408" s="3" t="str">
        <f>IF(Table1[[#This Row],[Tesouro Selic: Cenário 3]]="","",(K3408+1)^(1/252))</f>
        <v/>
      </c>
      <c r="M3408" s="2" t="str">
        <f>IF(Table1[[#This Row],[Column8]]="","",(1+M3407)*(L3408)-1)</f>
        <v/>
      </c>
    </row>
    <row r="3409" spans="1:13" x14ac:dyDescent="0.25">
      <c r="A3409" s="15" t="str">
        <f t="shared" si="106"/>
        <v/>
      </c>
      <c r="B3409" s="25" t="str">
        <f t="shared" si="107"/>
        <v/>
      </c>
      <c r="C3409" s="3" t="str">
        <f>IF(Table1[[#This Row],[Tesouro Prefixado]]="","",(B3409+1)^(1/252))</f>
        <v/>
      </c>
      <c r="D3409" s="2" t="str">
        <f>IF(Table1[[#This Row],[Column2]]="","",(1+D3408)*(C3409)-1)</f>
        <v/>
      </c>
      <c r="E3409" s="1" t="str">
        <f>IF(Table1[[#This Row],[Column1]]="","",VLOOKUP(A3409,COPOMs!B:E,4)+prêmio_de_risco)</f>
        <v/>
      </c>
      <c r="F3409" s="3" t="str">
        <f>IF(Table1[[#This Row],[Tesouro Selic: Cenário 1]]="","",(E3409+1)^(1/252))</f>
        <v/>
      </c>
      <c r="G3409" s="2" t="str">
        <f>IF(Table1[[#This Row],[Column4]]="","",(1+G3408)*(F3409)-1)</f>
        <v/>
      </c>
      <c r="H3409" s="1" t="str">
        <f>IF(Table1[[#This Row],[Column1]]="","",VLOOKUP(A3409,COPOMs!B:H,7)+prêmio_de_risco)</f>
        <v/>
      </c>
      <c r="I3409" s="3" t="str">
        <f>IF(Table1[[#This Row],[Tesouro Selic: Cenário 2]]="","",(H3409+1)^(1/252))</f>
        <v/>
      </c>
      <c r="J3409" s="2" t="str">
        <f>IF(Table1[[#This Row],[Column6]]="","",(1+J3408)*(I3409)-1)</f>
        <v/>
      </c>
      <c r="K3409" s="1" t="str">
        <f>IF(Table1[[#This Row],[Column1]]="","",VLOOKUP(A3409,COPOMs!B:K,10)+prêmio_de_risco)</f>
        <v/>
      </c>
      <c r="L3409" s="3" t="str">
        <f>IF(Table1[[#This Row],[Tesouro Selic: Cenário 3]]="","",(K3409+1)^(1/252))</f>
        <v/>
      </c>
      <c r="M3409" s="2" t="str">
        <f>IF(Table1[[#This Row],[Column8]]="","",(1+M3408)*(L3409)-1)</f>
        <v/>
      </c>
    </row>
    <row r="3410" spans="1:13" x14ac:dyDescent="0.25">
      <c r="A3410" s="15" t="str">
        <f t="shared" si="106"/>
        <v/>
      </c>
      <c r="B3410" s="25" t="str">
        <f t="shared" si="107"/>
        <v/>
      </c>
      <c r="C3410" s="3" t="str">
        <f>IF(Table1[[#This Row],[Tesouro Prefixado]]="","",(B3410+1)^(1/252))</f>
        <v/>
      </c>
      <c r="D3410" s="2" t="str">
        <f>IF(Table1[[#This Row],[Column2]]="","",(1+D3409)*(C3410)-1)</f>
        <v/>
      </c>
      <c r="E3410" s="1" t="str">
        <f>IF(Table1[[#This Row],[Column1]]="","",VLOOKUP(A3410,COPOMs!B:E,4)+prêmio_de_risco)</f>
        <v/>
      </c>
      <c r="F3410" s="3" t="str">
        <f>IF(Table1[[#This Row],[Tesouro Selic: Cenário 1]]="","",(E3410+1)^(1/252))</f>
        <v/>
      </c>
      <c r="G3410" s="2" t="str">
        <f>IF(Table1[[#This Row],[Column4]]="","",(1+G3409)*(F3410)-1)</f>
        <v/>
      </c>
      <c r="H3410" s="1" t="str">
        <f>IF(Table1[[#This Row],[Column1]]="","",VLOOKUP(A3410,COPOMs!B:H,7)+prêmio_de_risco)</f>
        <v/>
      </c>
      <c r="I3410" s="3" t="str">
        <f>IF(Table1[[#This Row],[Tesouro Selic: Cenário 2]]="","",(H3410+1)^(1/252))</f>
        <v/>
      </c>
      <c r="J3410" s="2" t="str">
        <f>IF(Table1[[#This Row],[Column6]]="","",(1+J3409)*(I3410)-1)</f>
        <v/>
      </c>
      <c r="K3410" s="1" t="str">
        <f>IF(Table1[[#This Row],[Column1]]="","",VLOOKUP(A3410,COPOMs!B:K,10)+prêmio_de_risco)</f>
        <v/>
      </c>
      <c r="L3410" s="3" t="str">
        <f>IF(Table1[[#This Row],[Tesouro Selic: Cenário 3]]="","",(K3410+1)^(1/252))</f>
        <v/>
      </c>
      <c r="M3410" s="2" t="str">
        <f>IF(Table1[[#This Row],[Column8]]="","",(1+M3409)*(L3410)-1)</f>
        <v/>
      </c>
    </row>
    <row r="3411" spans="1:13" x14ac:dyDescent="0.25">
      <c r="A3411" s="15" t="str">
        <f t="shared" si="106"/>
        <v/>
      </c>
      <c r="B3411" s="25" t="str">
        <f t="shared" si="107"/>
        <v/>
      </c>
      <c r="C3411" s="3" t="str">
        <f>IF(Table1[[#This Row],[Tesouro Prefixado]]="","",(B3411+1)^(1/252))</f>
        <v/>
      </c>
      <c r="D3411" s="2" t="str">
        <f>IF(Table1[[#This Row],[Column2]]="","",(1+D3410)*(C3411)-1)</f>
        <v/>
      </c>
      <c r="E3411" s="1" t="str">
        <f>IF(Table1[[#This Row],[Column1]]="","",VLOOKUP(A3411,COPOMs!B:E,4)+prêmio_de_risco)</f>
        <v/>
      </c>
      <c r="F3411" s="3" t="str">
        <f>IF(Table1[[#This Row],[Tesouro Selic: Cenário 1]]="","",(E3411+1)^(1/252))</f>
        <v/>
      </c>
      <c r="G3411" s="2" t="str">
        <f>IF(Table1[[#This Row],[Column4]]="","",(1+G3410)*(F3411)-1)</f>
        <v/>
      </c>
      <c r="H3411" s="1" t="str">
        <f>IF(Table1[[#This Row],[Column1]]="","",VLOOKUP(A3411,COPOMs!B:H,7)+prêmio_de_risco)</f>
        <v/>
      </c>
      <c r="I3411" s="3" t="str">
        <f>IF(Table1[[#This Row],[Tesouro Selic: Cenário 2]]="","",(H3411+1)^(1/252))</f>
        <v/>
      </c>
      <c r="J3411" s="2" t="str">
        <f>IF(Table1[[#This Row],[Column6]]="","",(1+J3410)*(I3411)-1)</f>
        <v/>
      </c>
      <c r="K3411" s="1" t="str">
        <f>IF(Table1[[#This Row],[Column1]]="","",VLOOKUP(A3411,COPOMs!B:K,10)+prêmio_de_risco)</f>
        <v/>
      </c>
      <c r="L3411" s="3" t="str">
        <f>IF(Table1[[#This Row],[Tesouro Selic: Cenário 3]]="","",(K3411+1)^(1/252))</f>
        <v/>
      </c>
      <c r="M3411" s="2" t="str">
        <f>IF(Table1[[#This Row],[Column8]]="","",(1+M3410)*(L3411)-1)</f>
        <v/>
      </c>
    </row>
    <row r="3412" spans="1:13" x14ac:dyDescent="0.25">
      <c r="A3412" s="15" t="str">
        <f t="shared" si="106"/>
        <v/>
      </c>
      <c r="B3412" s="25" t="str">
        <f t="shared" si="107"/>
        <v/>
      </c>
      <c r="C3412" s="3" t="str">
        <f>IF(Table1[[#This Row],[Tesouro Prefixado]]="","",(B3412+1)^(1/252))</f>
        <v/>
      </c>
      <c r="D3412" s="2" t="str">
        <f>IF(Table1[[#This Row],[Column2]]="","",(1+D3411)*(C3412)-1)</f>
        <v/>
      </c>
      <c r="E3412" s="1" t="str">
        <f>IF(Table1[[#This Row],[Column1]]="","",VLOOKUP(A3412,COPOMs!B:E,4)+prêmio_de_risco)</f>
        <v/>
      </c>
      <c r="F3412" s="3" t="str">
        <f>IF(Table1[[#This Row],[Tesouro Selic: Cenário 1]]="","",(E3412+1)^(1/252))</f>
        <v/>
      </c>
      <c r="G3412" s="2" t="str">
        <f>IF(Table1[[#This Row],[Column4]]="","",(1+G3411)*(F3412)-1)</f>
        <v/>
      </c>
      <c r="H3412" s="1" t="str">
        <f>IF(Table1[[#This Row],[Column1]]="","",VLOOKUP(A3412,COPOMs!B:H,7)+prêmio_de_risco)</f>
        <v/>
      </c>
      <c r="I3412" s="3" t="str">
        <f>IF(Table1[[#This Row],[Tesouro Selic: Cenário 2]]="","",(H3412+1)^(1/252))</f>
        <v/>
      </c>
      <c r="J3412" s="2" t="str">
        <f>IF(Table1[[#This Row],[Column6]]="","",(1+J3411)*(I3412)-1)</f>
        <v/>
      </c>
      <c r="K3412" s="1" t="str">
        <f>IF(Table1[[#This Row],[Column1]]="","",VLOOKUP(A3412,COPOMs!B:K,10)+prêmio_de_risco)</f>
        <v/>
      </c>
      <c r="L3412" s="3" t="str">
        <f>IF(Table1[[#This Row],[Tesouro Selic: Cenário 3]]="","",(K3412+1)^(1/252))</f>
        <v/>
      </c>
      <c r="M3412" s="2" t="str">
        <f>IF(Table1[[#This Row],[Column8]]="","",(1+M3411)*(L3412)-1)</f>
        <v/>
      </c>
    </row>
    <row r="3413" spans="1:13" x14ac:dyDescent="0.25">
      <c r="A3413" s="15" t="str">
        <f t="shared" si="106"/>
        <v/>
      </c>
      <c r="B3413" s="25" t="str">
        <f t="shared" si="107"/>
        <v/>
      </c>
      <c r="C3413" s="3" t="str">
        <f>IF(Table1[[#This Row],[Tesouro Prefixado]]="","",(B3413+1)^(1/252))</f>
        <v/>
      </c>
      <c r="D3413" s="2" t="str">
        <f>IF(Table1[[#This Row],[Column2]]="","",(1+D3412)*(C3413)-1)</f>
        <v/>
      </c>
      <c r="E3413" s="1" t="str">
        <f>IF(Table1[[#This Row],[Column1]]="","",VLOOKUP(A3413,COPOMs!B:E,4)+prêmio_de_risco)</f>
        <v/>
      </c>
      <c r="F3413" s="3" t="str">
        <f>IF(Table1[[#This Row],[Tesouro Selic: Cenário 1]]="","",(E3413+1)^(1/252))</f>
        <v/>
      </c>
      <c r="G3413" s="2" t="str">
        <f>IF(Table1[[#This Row],[Column4]]="","",(1+G3412)*(F3413)-1)</f>
        <v/>
      </c>
      <c r="H3413" s="1" t="str">
        <f>IF(Table1[[#This Row],[Column1]]="","",VLOOKUP(A3413,COPOMs!B:H,7)+prêmio_de_risco)</f>
        <v/>
      </c>
      <c r="I3413" s="3" t="str">
        <f>IF(Table1[[#This Row],[Tesouro Selic: Cenário 2]]="","",(H3413+1)^(1/252))</f>
        <v/>
      </c>
      <c r="J3413" s="2" t="str">
        <f>IF(Table1[[#This Row],[Column6]]="","",(1+J3412)*(I3413)-1)</f>
        <v/>
      </c>
      <c r="K3413" s="1" t="str">
        <f>IF(Table1[[#This Row],[Column1]]="","",VLOOKUP(A3413,COPOMs!B:K,10)+prêmio_de_risco)</f>
        <v/>
      </c>
      <c r="L3413" s="3" t="str">
        <f>IF(Table1[[#This Row],[Tesouro Selic: Cenário 3]]="","",(K3413+1)^(1/252))</f>
        <v/>
      </c>
      <c r="M3413" s="2" t="str">
        <f>IF(Table1[[#This Row],[Column8]]="","",(1+M3412)*(L3413)-1)</f>
        <v/>
      </c>
    </row>
    <row r="3414" spans="1:13" x14ac:dyDescent="0.25">
      <c r="A3414" s="15" t="str">
        <f t="shared" si="106"/>
        <v/>
      </c>
      <c r="B3414" s="25" t="str">
        <f t="shared" si="107"/>
        <v/>
      </c>
      <c r="C3414" s="3" t="str">
        <f>IF(Table1[[#This Row],[Tesouro Prefixado]]="","",(B3414+1)^(1/252))</f>
        <v/>
      </c>
      <c r="D3414" s="2" t="str">
        <f>IF(Table1[[#This Row],[Column2]]="","",(1+D3413)*(C3414)-1)</f>
        <v/>
      </c>
      <c r="E3414" s="1" t="str">
        <f>IF(Table1[[#This Row],[Column1]]="","",VLOOKUP(A3414,COPOMs!B:E,4)+prêmio_de_risco)</f>
        <v/>
      </c>
      <c r="F3414" s="3" t="str">
        <f>IF(Table1[[#This Row],[Tesouro Selic: Cenário 1]]="","",(E3414+1)^(1/252))</f>
        <v/>
      </c>
      <c r="G3414" s="2" t="str">
        <f>IF(Table1[[#This Row],[Column4]]="","",(1+G3413)*(F3414)-1)</f>
        <v/>
      </c>
      <c r="H3414" s="1" t="str">
        <f>IF(Table1[[#This Row],[Column1]]="","",VLOOKUP(A3414,COPOMs!B:H,7)+prêmio_de_risco)</f>
        <v/>
      </c>
      <c r="I3414" s="3" t="str">
        <f>IF(Table1[[#This Row],[Tesouro Selic: Cenário 2]]="","",(H3414+1)^(1/252))</f>
        <v/>
      </c>
      <c r="J3414" s="2" t="str">
        <f>IF(Table1[[#This Row],[Column6]]="","",(1+J3413)*(I3414)-1)</f>
        <v/>
      </c>
      <c r="K3414" s="1" t="str">
        <f>IF(Table1[[#This Row],[Column1]]="","",VLOOKUP(A3414,COPOMs!B:K,10)+prêmio_de_risco)</f>
        <v/>
      </c>
      <c r="L3414" s="3" t="str">
        <f>IF(Table1[[#This Row],[Tesouro Selic: Cenário 3]]="","",(K3414+1)^(1/252))</f>
        <v/>
      </c>
      <c r="M3414" s="2" t="str">
        <f>IF(Table1[[#This Row],[Column8]]="","",(1+M3413)*(L3414)-1)</f>
        <v/>
      </c>
    </row>
    <row r="3415" spans="1:13" x14ac:dyDescent="0.25">
      <c r="A3415" s="15" t="str">
        <f t="shared" si="106"/>
        <v/>
      </c>
      <c r="B3415" s="25" t="str">
        <f t="shared" si="107"/>
        <v/>
      </c>
      <c r="C3415" s="3" t="str">
        <f>IF(Table1[[#This Row],[Tesouro Prefixado]]="","",(B3415+1)^(1/252))</f>
        <v/>
      </c>
      <c r="D3415" s="2" t="str">
        <f>IF(Table1[[#This Row],[Column2]]="","",(1+D3414)*(C3415)-1)</f>
        <v/>
      </c>
      <c r="E3415" s="1" t="str">
        <f>IF(Table1[[#This Row],[Column1]]="","",VLOOKUP(A3415,COPOMs!B:E,4)+prêmio_de_risco)</f>
        <v/>
      </c>
      <c r="F3415" s="3" t="str">
        <f>IF(Table1[[#This Row],[Tesouro Selic: Cenário 1]]="","",(E3415+1)^(1/252))</f>
        <v/>
      </c>
      <c r="G3415" s="2" t="str">
        <f>IF(Table1[[#This Row],[Column4]]="","",(1+G3414)*(F3415)-1)</f>
        <v/>
      </c>
      <c r="H3415" s="1" t="str">
        <f>IF(Table1[[#This Row],[Column1]]="","",VLOOKUP(A3415,COPOMs!B:H,7)+prêmio_de_risco)</f>
        <v/>
      </c>
      <c r="I3415" s="3" t="str">
        <f>IF(Table1[[#This Row],[Tesouro Selic: Cenário 2]]="","",(H3415+1)^(1/252))</f>
        <v/>
      </c>
      <c r="J3415" s="2" t="str">
        <f>IF(Table1[[#This Row],[Column6]]="","",(1+J3414)*(I3415)-1)</f>
        <v/>
      </c>
      <c r="K3415" s="1" t="str">
        <f>IF(Table1[[#This Row],[Column1]]="","",VLOOKUP(A3415,COPOMs!B:K,10)+prêmio_de_risco)</f>
        <v/>
      </c>
      <c r="L3415" s="3" t="str">
        <f>IF(Table1[[#This Row],[Tesouro Selic: Cenário 3]]="","",(K3415+1)^(1/252))</f>
        <v/>
      </c>
      <c r="M3415" s="2" t="str">
        <f>IF(Table1[[#This Row],[Column8]]="","",(1+M3414)*(L3415)-1)</f>
        <v/>
      </c>
    </row>
    <row r="3416" spans="1:13" x14ac:dyDescent="0.25">
      <c r="A3416" s="15" t="str">
        <f t="shared" si="106"/>
        <v/>
      </c>
      <c r="B3416" s="25" t="str">
        <f t="shared" si="107"/>
        <v/>
      </c>
      <c r="C3416" s="3" t="str">
        <f>IF(Table1[[#This Row],[Tesouro Prefixado]]="","",(B3416+1)^(1/252))</f>
        <v/>
      </c>
      <c r="D3416" s="2" t="str">
        <f>IF(Table1[[#This Row],[Column2]]="","",(1+D3415)*(C3416)-1)</f>
        <v/>
      </c>
      <c r="E3416" s="1" t="str">
        <f>IF(Table1[[#This Row],[Column1]]="","",VLOOKUP(A3416,COPOMs!B:E,4)+prêmio_de_risco)</f>
        <v/>
      </c>
      <c r="F3416" s="3" t="str">
        <f>IF(Table1[[#This Row],[Tesouro Selic: Cenário 1]]="","",(E3416+1)^(1/252))</f>
        <v/>
      </c>
      <c r="G3416" s="2" t="str">
        <f>IF(Table1[[#This Row],[Column4]]="","",(1+G3415)*(F3416)-1)</f>
        <v/>
      </c>
      <c r="H3416" s="1" t="str">
        <f>IF(Table1[[#This Row],[Column1]]="","",VLOOKUP(A3416,COPOMs!B:H,7)+prêmio_de_risco)</f>
        <v/>
      </c>
      <c r="I3416" s="3" t="str">
        <f>IF(Table1[[#This Row],[Tesouro Selic: Cenário 2]]="","",(H3416+1)^(1/252))</f>
        <v/>
      </c>
      <c r="J3416" s="2" t="str">
        <f>IF(Table1[[#This Row],[Column6]]="","",(1+J3415)*(I3416)-1)</f>
        <v/>
      </c>
      <c r="K3416" s="1" t="str">
        <f>IF(Table1[[#This Row],[Column1]]="","",VLOOKUP(A3416,COPOMs!B:K,10)+prêmio_de_risco)</f>
        <v/>
      </c>
      <c r="L3416" s="3" t="str">
        <f>IF(Table1[[#This Row],[Tesouro Selic: Cenário 3]]="","",(K3416+1)^(1/252))</f>
        <v/>
      </c>
      <c r="M3416" s="2" t="str">
        <f>IF(Table1[[#This Row],[Column8]]="","",(1+M3415)*(L3416)-1)</f>
        <v/>
      </c>
    </row>
    <row r="3417" spans="1:13" x14ac:dyDescent="0.25">
      <c r="A3417" s="15" t="str">
        <f t="shared" si="106"/>
        <v/>
      </c>
      <c r="B3417" s="25" t="str">
        <f t="shared" si="107"/>
        <v/>
      </c>
      <c r="C3417" s="3" t="str">
        <f>IF(Table1[[#This Row],[Tesouro Prefixado]]="","",(B3417+1)^(1/252))</f>
        <v/>
      </c>
      <c r="D3417" s="2" t="str">
        <f>IF(Table1[[#This Row],[Column2]]="","",(1+D3416)*(C3417)-1)</f>
        <v/>
      </c>
      <c r="E3417" s="1" t="str">
        <f>IF(Table1[[#This Row],[Column1]]="","",VLOOKUP(A3417,COPOMs!B:E,4)+prêmio_de_risco)</f>
        <v/>
      </c>
      <c r="F3417" s="3" t="str">
        <f>IF(Table1[[#This Row],[Tesouro Selic: Cenário 1]]="","",(E3417+1)^(1/252))</f>
        <v/>
      </c>
      <c r="G3417" s="2" t="str">
        <f>IF(Table1[[#This Row],[Column4]]="","",(1+G3416)*(F3417)-1)</f>
        <v/>
      </c>
      <c r="H3417" s="1" t="str">
        <f>IF(Table1[[#This Row],[Column1]]="","",VLOOKUP(A3417,COPOMs!B:H,7)+prêmio_de_risco)</f>
        <v/>
      </c>
      <c r="I3417" s="3" t="str">
        <f>IF(Table1[[#This Row],[Tesouro Selic: Cenário 2]]="","",(H3417+1)^(1/252))</f>
        <v/>
      </c>
      <c r="J3417" s="2" t="str">
        <f>IF(Table1[[#This Row],[Column6]]="","",(1+J3416)*(I3417)-1)</f>
        <v/>
      </c>
      <c r="K3417" s="1" t="str">
        <f>IF(Table1[[#This Row],[Column1]]="","",VLOOKUP(A3417,COPOMs!B:K,10)+prêmio_de_risco)</f>
        <v/>
      </c>
      <c r="L3417" s="3" t="str">
        <f>IF(Table1[[#This Row],[Tesouro Selic: Cenário 3]]="","",(K3417+1)^(1/252))</f>
        <v/>
      </c>
      <c r="M3417" s="2" t="str">
        <f>IF(Table1[[#This Row],[Column8]]="","",(1+M3416)*(L3417)-1)</f>
        <v/>
      </c>
    </row>
    <row r="3418" spans="1:13" x14ac:dyDescent="0.25">
      <c r="A3418" s="15" t="str">
        <f t="shared" si="106"/>
        <v/>
      </c>
      <c r="B3418" s="25" t="str">
        <f t="shared" si="107"/>
        <v/>
      </c>
      <c r="C3418" s="3" t="str">
        <f>IF(Table1[[#This Row],[Tesouro Prefixado]]="","",(B3418+1)^(1/252))</f>
        <v/>
      </c>
      <c r="D3418" s="2" t="str">
        <f>IF(Table1[[#This Row],[Column2]]="","",(1+D3417)*(C3418)-1)</f>
        <v/>
      </c>
      <c r="E3418" s="1" t="str">
        <f>IF(Table1[[#This Row],[Column1]]="","",VLOOKUP(A3418,COPOMs!B:E,4)+prêmio_de_risco)</f>
        <v/>
      </c>
      <c r="F3418" s="3" t="str">
        <f>IF(Table1[[#This Row],[Tesouro Selic: Cenário 1]]="","",(E3418+1)^(1/252))</f>
        <v/>
      </c>
      <c r="G3418" s="2" t="str">
        <f>IF(Table1[[#This Row],[Column4]]="","",(1+G3417)*(F3418)-1)</f>
        <v/>
      </c>
      <c r="H3418" s="1" t="str">
        <f>IF(Table1[[#This Row],[Column1]]="","",VLOOKUP(A3418,COPOMs!B:H,7)+prêmio_de_risco)</f>
        <v/>
      </c>
      <c r="I3418" s="3" t="str">
        <f>IF(Table1[[#This Row],[Tesouro Selic: Cenário 2]]="","",(H3418+1)^(1/252))</f>
        <v/>
      </c>
      <c r="J3418" s="2" t="str">
        <f>IF(Table1[[#This Row],[Column6]]="","",(1+J3417)*(I3418)-1)</f>
        <v/>
      </c>
      <c r="K3418" s="1" t="str">
        <f>IF(Table1[[#This Row],[Column1]]="","",VLOOKUP(A3418,COPOMs!B:K,10)+prêmio_de_risco)</f>
        <v/>
      </c>
      <c r="L3418" s="3" t="str">
        <f>IF(Table1[[#This Row],[Tesouro Selic: Cenário 3]]="","",(K3418+1)^(1/252))</f>
        <v/>
      </c>
      <c r="M3418" s="2" t="str">
        <f>IF(Table1[[#This Row],[Column8]]="","",(1+M3417)*(L3418)-1)</f>
        <v/>
      </c>
    </row>
    <row r="3419" spans="1:13" x14ac:dyDescent="0.25">
      <c r="A3419" s="15" t="str">
        <f t="shared" si="106"/>
        <v/>
      </c>
      <c r="B3419" s="25" t="str">
        <f t="shared" si="107"/>
        <v/>
      </c>
      <c r="C3419" s="3" t="str">
        <f>IF(Table1[[#This Row],[Tesouro Prefixado]]="","",(B3419+1)^(1/252))</f>
        <v/>
      </c>
      <c r="D3419" s="2" t="str">
        <f>IF(Table1[[#This Row],[Column2]]="","",(1+D3418)*(C3419)-1)</f>
        <v/>
      </c>
      <c r="E3419" s="1" t="str">
        <f>IF(Table1[[#This Row],[Column1]]="","",VLOOKUP(A3419,COPOMs!B:E,4)+prêmio_de_risco)</f>
        <v/>
      </c>
      <c r="F3419" s="3" t="str">
        <f>IF(Table1[[#This Row],[Tesouro Selic: Cenário 1]]="","",(E3419+1)^(1/252))</f>
        <v/>
      </c>
      <c r="G3419" s="2" t="str">
        <f>IF(Table1[[#This Row],[Column4]]="","",(1+G3418)*(F3419)-1)</f>
        <v/>
      </c>
      <c r="H3419" s="1" t="str">
        <f>IF(Table1[[#This Row],[Column1]]="","",VLOOKUP(A3419,COPOMs!B:H,7)+prêmio_de_risco)</f>
        <v/>
      </c>
      <c r="I3419" s="3" t="str">
        <f>IF(Table1[[#This Row],[Tesouro Selic: Cenário 2]]="","",(H3419+1)^(1/252))</f>
        <v/>
      </c>
      <c r="J3419" s="2" t="str">
        <f>IF(Table1[[#This Row],[Column6]]="","",(1+J3418)*(I3419)-1)</f>
        <v/>
      </c>
      <c r="K3419" s="1" t="str">
        <f>IF(Table1[[#This Row],[Column1]]="","",VLOOKUP(A3419,COPOMs!B:K,10)+prêmio_de_risco)</f>
        <v/>
      </c>
      <c r="L3419" s="3" t="str">
        <f>IF(Table1[[#This Row],[Tesouro Selic: Cenário 3]]="","",(K3419+1)^(1/252))</f>
        <v/>
      </c>
      <c r="M3419" s="2" t="str">
        <f>IF(Table1[[#This Row],[Column8]]="","",(1+M3418)*(L3419)-1)</f>
        <v/>
      </c>
    </row>
    <row r="3420" spans="1:13" x14ac:dyDescent="0.25">
      <c r="A3420" s="15" t="str">
        <f t="shared" si="106"/>
        <v/>
      </c>
      <c r="B3420" s="25" t="str">
        <f t="shared" si="107"/>
        <v/>
      </c>
      <c r="C3420" s="3" t="str">
        <f>IF(Table1[[#This Row],[Tesouro Prefixado]]="","",(B3420+1)^(1/252))</f>
        <v/>
      </c>
      <c r="D3420" s="2" t="str">
        <f>IF(Table1[[#This Row],[Column2]]="","",(1+D3419)*(C3420)-1)</f>
        <v/>
      </c>
      <c r="E3420" s="1" t="str">
        <f>IF(Table1[[#This Row],[Column1]]="","",VLOOKUP(A3420,COPOMs!B:E,4)+prêmio_de_risco)</f>
        <v/>
      </c>
      <c r="F3420" s="3" t="str">
        <f>IF(Table1[[#This Row],[Tesouro Selic: Cenário 1]]="","",(E3420+1)^(1/252))</f>
        <v/>
      </c>
      <c r="G3420" s="2" t="str">
        <f>IF(Table1[[#This Row],[Column4]]="","",(1+G3419)*(F3420)-1)</f>
        <v/>
      </c>
      <c r="H3420" s="1" t="str">
        <f>IF(Table1[[#This Row],[Column1]]="","",VLOOKUP(A3420,COPOMs!B:H,7)+prêmio_de_risco)</f>
        <v/>
      </c>
      <c r="I3420" s="3" t="str">
        <f>IF(Table1[[#This Row],[Tesouro Selic: Cenário 2]]="","",(H3420+1)^(1/252))</f>
        <v/>
      </c>
      <c r="J3420" s="2" t="str">
        <f>IF(Table1[[#This Row],[Column6]]="","",(1+J3419)*(I3420)-1)</f>
        <v/>
      </c>
      <c r="K3420" s="1" t="str">
        <f>IF(Table1[[#This Row],[Column1]]="","",VLOOKUP(A3420,COPOMs!B:K,10)+prêmio_de_risco)</f>
        <v/>
      </c>
      <c r="L3420" s="3" t="str">
        <f>IF(Table1[[#This Row],[Tesouro Selic: Cenário 3]]="","",(K3420+1)^(1/252))</f>
        <v/>
      </c>
      <c r="M3420" s="2" t="str">
        <f>IF(Table1[[#This Row],[Column8]]="","",(1+M3419)*(L3420)-1)</f>
        <v/>
      </c>
    </row>
    <row r="3421" spans="1:13" x14ac:dyDescent="0.25">
      <c r="A3421" s="15" t="str">
        <f t="shared" si="106"/>
        <v/>
      </c>
      <c r="B3421" s="25" t="str">
        <f t="shared" si="107"/>
        <v/>
      </c>
      <c r="C3421" s="3" t="str">
        <f>IF(Table1[[#This Row],[Tesouro Prefixado]]="","",(B3421+1)^(1/252))</f>
        <v/>
      </c>
      <c r="D3421" s="2" t="str">
        <f>IF(Table1[[#This Row],[Column2]]="","",(1+D3420)*(C3421)-1)</f>
        <v/>
      </c>
      <c r="E3421" s="1" t="str">
        <f>IF(Table1[[#This Row],[Column1]]="","",VLOOKUP(A3421,COPOMs!B:E,4)+prêmio_de_risco)</f>
        <v/>
      </c>
      <c r="F3421" s="3" t="str">
        <f>IF(Table1[[#This Row],[Tesouro Selic: Cenário 1]]="","",(E3421+1)^(1/252))</f>
        <v/>
      </c>
      <c r="G3421" s="2" t="str">
        <f>IF(Table1[[#This Row],[Column4]]="","",(1+G3420)*(F3421)-1)</f>
        <v/>
      </c>
      <c r="H3421" s="1" t="str">
        <f>IF(Table1[[#This Row],[Column1]]="","",VLOOKUP(A3421,COPOMs!B:H,7)+prêmio_de_risco)</f>
        <v/>
      </c>
      <c r="I3421" s="3" t="str">
        <f>IF(Table1[[#This Row],[Tesouro Selic: Cenário 2]]="","",(H3421+1)^(1/252))</f>
        <v/>
      </c>
      <c r="J3421" s="2" t="str">
        <f>IF(Table1[[#This Row],[Column6]]="","",(1+J3420)*(I3421)-1)</f>
        <v/>
      </c>
      <c r="K3421" s="1" t="str">
        <f>IF(Table1[[#This Row],[Column1]]="","",VLOOKUP(A3421,COPOMs!B:K,10)+prêmio_de_risco)</f>
        <v/>
      </c>
      <c r="L3421" s="3" t="str">
        <f>IF(Table1[[#This Row],[Tesouro Selic: Cenário 3]]="","",(K3421+1)^(1/252))</f>
        <v/>
      </c>
      <c r="M3421" s="2" t="str">
        <f>IF(Table1[[#This Row],[Column8]]="","",(1+M3420)*(L3421)-1)</f>
        <v/>
      </c>
    </row>
    <row r="3422" spans="1:13" x14ac:dyDescent="0.25">
      <c r="A3422" s="15" t="str">
        <f t="shared" si="106"/>
        <v/>
      </c>
      <c r="B3422" s="25" t="str">
        <f t="shared" si="107"/>
        <v/>
      </c>
      <c r="C3422" s="3" t="str">
        <f>IF(Table1[[#This Row],[Tesouro Prefixado]]="","",(B3422+1)^(1/252))</f>
        <v/>
      </c>
      <c r="D3422" s="2" t="str">
        <f>IF(Table1[[#This Row],[Column2]]="","",(1+D3421)*(C3422)-1)</f>
        <v/>
      </c>
      <c r="E3422" s="1" t="str">
        <f>IF(Table1[[#This Row],[Column1]]="","",VLOOKUP(A3422,COPOMs!B:E,4)+prêmio_de_risco)</f>
        <v/>
      </c>
      <c r="F3422" s="3" t="str">
        <f>IF(Table1[[#This Row],[Tesouro Selic: Cenário 1]]="","",(E3422+1)^(1/252))</f>
        <v/>
      </c>
      <c r="G3422" s="2" t="str">
        <f>IF(Table1[[#This Row],[Column4]]="","",(1+G3421)*(F3422)-1)</f>
        <v/>
      </c>
      <c r="H3422" s="1" t="str">
        <f>IF(Table1[[#This Row],[Column1]]="","",VLOOKUP(A3422,COPOMs!B:H,7)+prêmio_de_risco)</f>
        <v/>
      </c>
      <c r="I3422" s="3" t="str">
        <f>IF(Table1[[#This Row],[Tesouro Selic: Cenário 2]]="","",(H3422+1)^(1/252))</f>
        <v/>
      </c>
      <c r="J3422" s="2" t="str">
        <f>IF(Table1[[#This Row],[Column6]]="","",(1+J3421)*(I3422)-1)</f>
        <v/>
      </c>
      <c r="K3422" s="1" t="str">
        <f>IF(Table1[[#This Row],[Column1]]="","",VLOOKUP(A3422,COPOMs!B:K,10)+prêmio_de_risco)</f>
        <v/>
      </c>
      <c r="L3422" s="3" t="str">
        <f>IF(Table1[[#This Row],[Tesouro Selic: Cenário 3]]="","",(K3422+1)^(1/252))</f>
        <v/>
      </c>
      <c r="M3422" s="2" t="str">
        <f>IF(Table1[[#This Row],[Column8]]="","",(1+M3421)*(L3422)-1)</f>
        <v/>
      </c>
    </row>
    <row r="3423" spans="1:13" x14ac:dyDescent="0.25">
      <c r="A3423" s="15" t="str">
        <f t="shared" si="106"/>
        <v/>
      </c>
      <c r="B3423" s="25" t="str">
        <f t="shared" si="107"/>
        <v/>
      </c>
      <c r="C3423" s="3" t="str">
        <f>IF(Table1[[#This Row],[Tesouro Prefixado]]="","",(B3423+1)^(1/252))</f>
        <v/>
      </c>
      <c r="D3423" s="2" t="str">
        <f>IF(Table1[[#This Row],[Column2]]="","",(1+D3422)*(C3423)-1)</f>
        <v/>
      </c>
      <c r="E3423" s="1" t="str">
        <f>IF(Table1[[#This Row],[Column1]]="","",VLOOKUP(A3423,COPOMs!B:E,4)+prêmio_de_risco)</f>
        <v/>
      </c>
      <c r="F3423" s="3" t="str">
        <f>IF(Table1[[#This Row],[Tesouro Selic: Cenário 1]]="","",(E3423+1)^(1/252))</f>
        <v/>
      </c>
      <c r="G3423" s="2" t="str">
        <f>IF(Table1[[#This Row],[Column4]]="","",(1+G3422)*(F3423)-1)</f>
        <v/>
      </c>
      <c r="H3423" s="1" t="str">
        <f>IF(Table1[[#This Row],[Column1]]="","",VLOOKUP(A3423,COPOMs!B:H,7)+prêmio_de_risco)</f>
        <v/>
      </c>
      <c r="I3423" s="3" t="str">
        <f>IF(Table1[[#This Row],[Tesouro Selic: Cenário 2]]="","",(H3423+1)^(1/252))</f>
        <v/>
      </c>
      <c r="J3423" s="2" t="str">
        <f>IF(Table1[[#This Row],[Column6]]="","",(1+J3422)*(I3423)-1)</f>
        <v/>
      </c>
      <c r="K3423" s="1" t="str">
        <f>IF(Table1[[#This Row],[Column1]]="","",VLOOKUP(A3423,COPOMs!B:K,10)+prêmio_de_risco)</f>
        <v/>
      </c>
      <c r="L3423" s="3" t="str">
        <f>IF(Table1[[#This Row],[Tesouro Selic: Cenário 3]]="","",(K3423+1)^(1/252))</f>
        <v/>
      </c>
      <c r="M3423" s="2" t="str">
        <f>IF(Table1[[#This Row],[Column8]]="","",(1+M3422)*(L3423)-1)</f>
        <v/>
      </c>
    </row>
    <row r="3424" spans="1:13" x14ac:dyDescent="0.25">
      <c r="A3424" s="15" t="str">
        <f t="shared" si="106"/>
        <v/>
      </c>
      <c r="B3424" s="25" t="str">
        <f t="shared" si="107"/>
        <v/>
      </c>
      <c r="C3424" s="3" t="str">
        <f>IF(Table1[[#This Row],[Tesouro Prefixado]]="","",(B3424+1)^(1/252))</f>
        <v/>
      </c>
      <c r="D3424" s="2" t="str">
        <f>IF(Table1[[#This Row],[Column2]]="","",(1+D3423)*(C3424)-1)</f>
        <v/>
      </c>
      <c r="E3424" s="1" t="str">
        <f>IF(Table1[[#This Row],[Column1]]="","",VLOOKUP(A3424,COPOMs!B:E,4)+prêmio_de_risco)</f>
        <v/>
      </c>
      <c r="F3424" s="3" t="str">
        <f>IF(Table1[[#This Row],[Tesouro Selic: Cenário 1]]="","",(E3424+1)^(1/252))</f>
        <v/>
      </c>
      <c r="G3424" s="2" t="str">
        <f>IF(Table1[[#This Row],[Column4]]="","",(1+G3423)*(F3424)-1)</f>
        <v/>
      </c>
      <c r="H3424" s="1" t="str">
        <f>IF(Table1[[#This Row],[Column1]]="","",VLOOKUP(A3424,COPOMs!B:H,7)+prêmio_de_risco)</f>
        <v/>
      </c>
      <c r="I3424" s="3" t="str">
        <f>IF(Table1[[#This Row],[Tesouro Selic: Cenário 2]]="","",(H3424+1)^(1/252))</f>
        <v/>
      </c>
      <c r="J3424" s="2" t="str">
        <f>IF(Table1[[#This Row],[Column6]]="","",(1+J3423)*(I3424)-1)</f>
        <v/>
      </c>
      <c r="K3424" s="1" t="str">
        <f>IF(Table1[[#This Row],[Column1]]="","",VLOOKUP(A3424,COPOMs!B:K,10)+prêmio_de_risco)</f>
        <v/>
      </c>
      <c r="L3424" s="3" t="str">
        <f>IF(Table1[[#This Row],[Tesouro Selic: Cenário 3]]="","",(K3424+1)^(1/252))</f>
        <v/>
      </c>
      <c r="M3424" s="2" t="str">
        <f>IF(Table1[[#This Row],[Column8]]="","",(1+M3423)*(L3424)-1)</f>
        <v/>
      </c>
    </row>
    <row r="3425" spans="1:13" x14ac:dyDescent="0.25">
      <c r="A3425" s="15" t="str">
        <f t="shared" si="106"/>
        <v/>
      </c>
      <c r="B3425" s="25" t="str">
        <f t="shared" si="107"/>
        <v/>
      </c>
      <c r="C3425" s="3" t="str">
        <f>IF(Table1[[#This Row],[Tesouro Prefixado]]="","",(B3425+1)^(1/252))</f>
        <v/>
      </c>
      <c r="D3425" s="2" t="str">
        <f>IF(Table1[[#This Row],[Column2]]="","",(1+D3424)*(C3425)-1)</f>
        <v/>
      </c>
      <c r="E3425" s="1" t="str">
        <f>IF(Table1[[#This Row],[Column1]]="","",VLOOKUP(A3425,COPOMs!B:E,4)+prêmio_de_risco)</f>
        <v/>
      </c>
      <c r="F3425" s="3" t="str">
        <f>IF(Table1[[#This Row],[Tesouro Selic: Cenário 1]]="","",(E3425+1)^(1/252))</f>
        <v/>
      </c>
      <c r="G3425" s="2" t="str">
        <f>IF(Table1[[#This Row],[Column4]]="","",(1+G3424)*(F3425)-1)</f>
        <v/>
      </c>
      <c r="H3425" s="1" t="str">
        <f>IF(Table1[[#This Row],[Column1]]="","",VLOOKUP(A3425,COPOMs!B:H,7)+prêmio_de_risco)</f>
        <v/>
      </c>
      <c r="I3425" s="3" t="str">
        <f>IF(Table1[[#This Row],[Tesouro Selic: Cenário 2]]="","",(H3425+1)^(1/252))</f>
        <v/>
      </c>
      <c r="J3425" s="2" t="str">
        <f>IF(Table1[[#This Row],[Column6]]="","",(1+J3424)*(I3425)-1)</f>
        <v/>
      </c>
      <c r="K3425" s="1" t="str">
        <f>IF(Table1[[#This Row],[Column1]]="","",VLOOKUP(A3425,COPOMs!B:K,10)+prêmio_de_risco)</f>
        <v/>
      </c>
      <c r="L3425" s="3" t="str">
        <f>IF(Table1[[#This Row],[Tesouro Selic: Cenário 3]]="","",(K3425+1)^(1/252))</f>
        <v/>
      </c>
      <c r="M3425" s="2" t="str">
        <f>IF(Table1[[#This Row],[Column8]]="","",(1+M3424)*(L3425)-1)</f>
        <v/>
      </c>
    </row>
    <row r="3426" spans="1:13" x14ac:dyDescent="0.25">
      <c r="A3426" s="15" t="str">
        <f t="shared" si="106"/>
        <v/>
      </c>
      <c r="B3426" s="25" t="str">
        <f t="shared" si="107"/>
        <v/>
      </c>
      <c r="C3426" s="3" t="str">
        <f>IF(Table1[[#This Row],[Tesouro Prefixado]]="","",(B3426+1)^(1/252))</f>
        <v/>
      </c>
      <c r="D3426" s="2" t="str">
        <f>IF(Table1[[#This Row],[Column2]]="","",(1+D3425)*(C3426)-1)</f>
        <v/>
      </c>
      <c r="E3426" s="1" t="str">
        <f>IF(Table1[[#This Row],[Column1]]="","",VLOOKUP(A3426,COPOMs!B:E,4)+prêmio_de_risco)</f>
        <v/>
      </c>
      <c r="F3426" s="3" t="str">
        <f>IF(Table1[[#This Row],[Tesouro Selic: Cenário 1]]="","",(E3426+1)^(1/252))</f>
        <v/>
      </c>
      <c r="G3426" s="2" t="str">
        <f>IF(Table1[[#This Row],[Column4]]="","",(1+G3425)*(F3426)-1)</f>
        <v/>
      </c>
      <c r="H3426" s="1" t="str">
        <f>IF(Table1[[#This Row],[Column1]]="","",VLOOKUP(A3426,COPOMs!B:H,7)+prêmio_de_risco)</f>
        <v/>
      </c>
      <c r="I3426" s="3" t="str">
        <f>IF(Table1[[#This Row],[Tesouro Selic: Cenário 2]]="","",(H3426+1)^(1/252))</f>
        <v/>
      </c>
      <c r="J3426" s="2" t="str">
        <f>IF(Table1[[#This Row],[Column6]]="","",(1+J3425)*(I3426)-1)</f>
        <v/>
      </c>
      <c r="K3426" s="1" t="str">
        <f>IF(Table1[[#This Row],[Column1]]="","",VLOOKUP(A3426,COPOMs!B:K,10)+prêmio_de_risco)</f>
        <v/>
      </c>
      <c r="L3426" s="3" t="str">
        <f>IF(Table1[[#This Row],[Tesouro Selic: Cenário 3]]="","",(K3426+1)^(1/252))</f>
        <v/>
      </c>
      <c r="M3426" s="2" t="str">
        <f>IF(Table1[[#This Row],[Column8]]="","",(1+M3425)*(L3426)-1)</f>
        <v/>
      </c>
    </row>
    <row r="3427" spans="1:13" x14ac:dyDescent="0.25">
      <c r="A3427" s="15" t="str">
        <f t="shared" si="106"/>
        <v/>
      </c>
      <c r="B3427" s="25" t="str">
        <f t="shared" si="107"/>
        <v/>
      </c>
      <c r="C3427" s="3" t="str">
        <f>IF(Table1[[#This Row],[Tesouro Prefixado]]="","",(B3427+1)^(1/252))</f>
        <v/>
      </c>
      <c r="D3427" s="2" t="str">
        <f>IF(Table1[[#This Row],[Column2]]="","",(1+D3426)*(C3427)-1)</f>
        <v/>
      </c>
      <c r="E3427" s="1" t="str">
        <f>IF(Table1[[#This Row],[Column1]]="","",VLOOKUP(A3427,COPOMs!B:E,4)+prêmio_de_risco)</f>
        <v/>
      </c>
      <c r="F3427" s="3" t="str">
        <f>IF(Table1[[#This Row],[Tesouro Selic: Cenário 1]]="","",(E3427+1)^(1/252))</f>
        <v/>
      </c>
      <c r="G3427" s="2" t="str">
        <f>IF(Table1[[#This Row],[Column4]]="","",(1+G3426)*(F3427)-1)</f>
        <v/>
      </c>
      <c r="H3427" s="1" t="str">
        <f>IF(Table1[[#This Row],[Column1]]="","",VLOOKUP(A3427,COPOMs!B:H,7)+prêmio_de_risco)</f>
        <v/>
      </c>
      <c r="I3427" s="3" t="str">
        <f>IF(Table1[[#This Row],[Tesouro Selic: Cenário 2]]="","",(H3427+1)^(1/252))</f>
        <v/>
      </c>
      <c r="J3427" s="2" t="str">
        <f>IF(Table1[[#This Row],[Column6]]="","",(1+J3426)*(I3427)-1)</f>
        <v/>
      </c>
      <c r="K3427" s="1" t="str">
        <f>IF(Table1[[#This Row],[Column1]]="","",VLOOKUP(A3427,COPOMs!B:K,10)+prêmio_de_risco)</f>
        <v/>
      </c>
      <c r="L3427" s="3" t="str">
        <f>IF(Table1[[#This Row],[Tesouro Selic: Cenário 3]]="","",(K3427+1)^(1/252))</f>
        <v/>
      </c>
      <c r="M3427" s="2" t="str">
        <f>IF(Table1[[#This Row],[Column8]]="","",(1+M3426)*(L3427)-1)</f>
        <v/>
      </c>
    </row>
    <row r="3428" spans="1:13" x14ac:dyDescent="0.25">
      <c r="A3428" s="15" t="str">
        <f t="shared" si="106"/>
        <v/>
      </c>
      <c r="B3428" s="25" t="str">
        <f t="shared" si="107"/>
        <v/>
      </c>
      <c r="C3428" s="3" t="str">
        <f>IF(Table1[[#This Row],[Tesouro Prefixado]]="","",(B3428+1)^(1/252))</f>
        <v/>
      </c>
      <c r="D3428" s="2" t="str">
        <f>IF(Table1[[#This Row],[Column2]]="","",(1+D3427)*(C3428)-1)</f>
        <v/>
      </c>
      <c r="E3428" s="1" t="str">
        <f>IF(Table1[[#This Row],[Column1]]="","",VLOOKUP(A3428,COPOMs!B:E,4)+prêmio_de_risco)</f>
        <v/>
      </c>
      <c r="F3428" s="3" t="str">
        <f>IF(Table1[[#This Row],[Tesouro Selic: Cenário 1]]="","",(E3428+1)^(1/252))</f>
        <v/>
      </c>
      <c r="G3428" s="2" t="str">
        <f>IF(Table1[[#This Row],[Column4]]="","",(1+G3427)*(F3428)-1)</f>
        <v/>
      </c>
      <c r="H3428" s="1" t="str">
        <f>IF(Table1[[#This Row],[Column1]]="","",VLOOKUP(A3428,COPOMs!B:H,7)+prêmio_de_risco)</f>
        <v/>
      </c>
      <c r="I3428" s="3" t="str">
        <f>IF(Table1[[#This Row],[Tesouro Selic: Cenário 2]]="","",(H3428+1)^(1/252))</f>
        <v/>
      </c>
      <c r="J3428" s="2" t="str">
        <f>IF(Table1[[#This Row],[Column6]]="","",(1+J3427)*(I3428)-1)</f>
        <v/>
      </c>
      <c r="K3428" s="1" t="str">
        <f>IF(Table1[[#This Row],[Column1]]="","",VLOOKUP(A3428,COPOMs!B:K,10)+prêmio_de_risco)</f>
        <v/>
      </c>
      <c r="L3428" s="3" t="str">
        <f>IF(Table1[[#This Row],[Tesouro Selic: Cenário 3]]="","",(K3428+1)^(1/252))</f>
        <v/>
      </c>
      <c r="M3428" s="2" t="str">
        <f>IF(Table1[[#This Row],[Column8]]="","",(1+M3427)*(L3428)-1)</f>
        <v/>
      </c>
    </row>
    <row r="3429" spans="1:13" x14ac:dyDescent="0.25">
      <c r="A3429" s="15" t="str">
        <f t="shared" si="106"/>
        <v/>
      </c>
      <c r="B3429" s="25" t="str">
        <f t="shared" si="107"/>
        <v/>
      </c>
      <c r="C3429" s="3" t="str">
        <f>IF(Table1[[#This Row],[Tesouro Prefixado]]="","",(B3429+1)^(1/252))</f>
        <v/>
      </c>
      <c r="D3429" s="2" t="str">
        <f>IF(Table1[[#This Row],[Column2]]="","",(1+D3428)*(C3429)-1)</f>
        <v/>
      </c>
      <c r="E3429" s="1" t="str">
        <f>IF(Table1[[#This Row],[Column1]]="","",VLOOKUP(A3429,COPOMs!B:E,4)+prêmio_de_risco)</f>
        <v/>
      </c>
      <c r="F3429" s="3" t="str">
        <f>IF(Table1[[#This Row],[Tesouro Selic: Cenário 1]]="","",(E3429+1)^(1/252))</f>
        <v/>
      </c>
      <c r="G3429" s="2" t="str">
        <f>IF(Table1[[#This Row],[Column4]]="","",(1+G3428)*(F3429)-1)</f>
        <v/>
      </c>
      <c r="H3429" s="1" t="str">
        <f>IF(Table1[[#This Row],[Column1]]="","",VLOOKUP(A3429,COPOMs!B:H,7)+prêmio_de_risco)</f>
        <v/>
      </c>
      <c r="I3429" s="3" t="str">
        <f>IF(Table1[[#This Row],[Tesouro Selic: Cenário 2]]="","",(H3429+1)^(1/252))</f>
        <v/>
      </c>
      <c r="J3429" s="2" t="str">
        <f>IF(Table1[[#This Row],[Column6]]="","",(1+J3428)*(I3429)-1)</f>
        <v/>
      </c>
      <c r="K3429" s="1" t="str">
        <f>IF(Table1[[#This Row],[Column1]]="","",VLOOKUP(A3429,COPOMs!B:K,10)+prêmio_de_risco)</f>
        <v/>
      </c>
      <c r="L3429" s="3" t="str">
        <f>IF(Table1[[#This Row],[Tesouro Selic: Cenário 3]]="","",(K3429+1)^(1/252))</f>
        <v/>
      </c>
      <c r="M3429" s="2" t="str">
        <f>IF(Table1[[#This Row],[Column8]]="","",(1+M3428)*(L3429)-1)</f>
        <v/>
      </c>
    </row>
    <row r="3430" spans="1:13" x14ac:dyDescent="0.25">
      <c r="A3430" s="15" t="str">
        <f t="shared" si="106"/>
        <v/>
      </c>
      <c r="B3430" s="25" t="str">
        <f t="shared" si="107"/>
        <v/>
      </c>
      <c r="C3430" s="3" t="str">
        <f>IF(Table1[[#This Row],[Tesouro Prefixado]]="","",(B3430+1)^(1/252))</f>
        <v/>
      </c>
      <c r="D3430" s="2" t="str">
        <f>IF(Table1[[#This Row],[Column2]]="","",(1+D3429)*(C3430)-1)</f>
        <v/>
      </c>
      <c r="E3430" s="1" t="str">
        <f>IF(Table1[[#This Row],[Column1]]="","",VLOOKUP(A3430,COPOMs!B:E,4)+prêmio_de_risco)</f>
        <v/>
      </c>
      <c r="F3430" s="3" t="str">
        <f>IF(Table1[[#This Row],[Tesouro Selic: Cenário 1]]="","",(E3430+1)^(1/252))</f>
        <v/>
      </c>
      <c r="G3430" s="2" t="str">
        <f>IF(Table1[[#This Row],[Column4]]="","",(1+G3429)*(F3430)-1)</f>
        <v/>
      </c>
      <c r="H3430" s="1" t="str">
        <f>IF(Table1[[#This Row],[Column1]]="","",VLOOKUP(A3430,COPOMs!B:H,7)+prêmio_de_risco)</f>
        <v/>
      </c>
      <c r="I3430" s="3" t="str">
        <f>IF(Table1[[#This Row],[Tesouro Selic: Cenário 2]]="","",(H3430+1)^(1/252))</f>
        <v/>
      </c>
      <c r="J3430" s="2" t="str">
        <f>IF(Table1[[#This Row],[Column6]]="","",(1+J3429)*(I3430)-1)</f>
        <v/>
      </c>
      <c r="K3430" s="1" t="str">
        <f>IF(Table1[[#This Row],[Column1]]="","",VLOOKUP(A3430,COPOMs!B:K,10)+prêmio_de_risco)</f>
        <v/>
      </c>
      <c r="L3430" s="3" t="str">
        <f>IF(Table1[[#This Row],[Tesouro Selic: Cenário 3]]="","",(K3430+1)^(1/252))</f>
        <v/>
      </c>
      <c r="M3430" s="2" t="str">
        <f>IF(Table1[[#This Row],[Column8]]="","",(1+M3429)*(L3430)-1)</f>
        <v/>
      </c>
    </row>
    <row r="3431" spans="1:13" x14ac:dyDescent="0.25">
      <c r="A3431" s="15" t="str">
        <f t="shared" si="106"/>
        <v/>
      </c>
      <c r="B3431" s="25" t="str">
        <f t="shared" si="107"/>
        <v/>
      </c>
      <c r="C3431" s="3" t="str">
        <f>IF(Table1[[#This Row],[Tesouro Prefixado]]="","",(B3431+1)^(1/252))</f>
        <v/>
      </c>
      <c r="D3431" s="2" t="str">
        <f>IF(Table1[[#This Row],[Column2]]="","",(1+D3430)*(C3431)-1)</f>
        <v/>
      </c>
      <c r="E3431" s="1" t="str">
        <f>IF(Table1[[#This Row],[Column1]]="","",VLOOKUP(A3431,COPOMs!B:E,4)+prêmio_de_risco)</f>
        <v/>
      </c>
      <c r="F3431" s="3" t="str">
        <f>IF(Table1[[#This Row],[Tesouro Selic: Cenário 1]]="","",(E3431+1)^(1/252))</f>
        <v/>
      </c>
      <c r="G3431" s="2" t="str">
        <f>IF(Table1[[#This Row],[Column4]]="","",(1+G3430)*(F3431)-1)</f>
        <v/>
      </c>
      <c r="H3431" s="1" t="str">
        <f>IF(Table1[[#This Row],[Column1]]="","",VLOOKUP(A3431,COPOMs!B:H,7)+prêmio_de_risco)</f>
        <v/>
      </c>
      <c r="I3431" s="3" t="str">
        <f>IF(Table1[[#This Row],[Tesouro Selic: Cenário 2]]="","",(H3431+1)^(1/252))</f>
        <v/>
      </c>
      <c r="J3431" s="2" t="str">
        <f>IF(Table1[[#This Row],[Column6]]="","",(1+J3430)*(I3431)-1)</f>
        <v/>
      </c>
      <c r="K3431" s="1" t="str">
        <f>IF(Table1[[#This Row],[Column1]]="","",VLOOKUP(A3431,COPOMs!B:K,10)+prêmio_de_risco)</f>
        <v/>
      </c>
      <c r="L3431" s="3" t="str">
        <f>IF(Table1[[#This Row],[Tesouro Selic: Cenário 3]]="","",(K3431+1)^(1/252))</f>
        <v/>
      </c>
      <c r="M3431" s="2" t="str">
        <f>IF(Table1[[#This Row],[Column8]]="","",(1+M3430)*(L3431)-1)</f>
        <v/>
      </c>
    </row>
    <row r="3432" spans="1:13" x14ac:dyDescent="0.25">
      <c r="A3432" s="15" t="str">
        <f t="shared" si="106"/>
        <v/>
      </c>
      <c r="B3432" s="25" t="str">
        <f t="shared" si="107"/>
        <v/>
      </c>
      <c r="C3432" s="3" t="str">
        <f>IF(Table1[[#This Row],[Tesouro Prefixado]]="","",(B3432+1)^(1/252))</f>
        <v/>
      </c>
      <c r="D3432" s="2" t="str">
        <f>IF(Table1[[#This Row],[Column2]]="","",(1+D3431)*(C3432)-1)</f>
        <v/>
      </c>
      <c r="E3432" s="1" t="str">
        <f>IF(Table1[[#This Row],[Column1]]="","",VLOOKUP(A3432,COPOMs!B:E,4)+prêmio_de_risco)</f>
        <v/>
      </c>
      <c r="F3432" s="3" t="str">
        <f>IF(Table1[[#This Row],[Tesouro Selic: Cenário 1]]="","",(E3432+1)^(1/252))</f>
        <v/>
      </c>
      <c r="G3432" s="2" t="str">
        <f>IF(Table1[[#This Row],[Column4]]="","",(1+G3431)*(F3432)-1)</f>
        <v/>
      </c>
      <c r="H3432" s="1" t="str">
        <f>IF(Table1[[#This Row],[Column1]]="","",VLOOKUP(A3432,COPOMs!B:H,7)+prêmio_de_risco)</f>
        <v/>
      </c>
      <c r="I3432" s="3" t="str">
        <f>IF(Table1[[#This Row],[Tesouro Selic: Cenário 2]]="","",(H3432+1)^(1/252))</f>
        <v/>
      </c>
      <c r="J3432" s="2" t="str">
        <f>IF(Table1[[#This Row],[Column6]]="","",(1+J3431)*(I3432)-1)</f>
        <v/>
      </c>
      <c r="K3432" s="1" t="str">
        <f>IF(Table1[[#This Row],[Column1]]="","",VLOOKUP(A3432,COPOMs!B:K,10)+prêmio_de_risco)</f>
        <v/>
      </c>
      <c r="L3432" s="3" t="str">
        <f>IF(Table1[[#This Row],[Tesouro Selic: Cenário 3]]="","",(K3432+1)^(1/252))</f>
        <v/>
      </c>
      <c r="M3432" s="2" t="str">
        <f>IF(Table1[[#This Row],[Column8]]="","",(1+M3431)*(L3432)-1)</f>
        <v/>
      </c>
    </row>
    <row r="3433" spans="1:13" x14ac:dyDescent="0.25">
      <c r="A3433" s="15" t="str">
        <f t="shared" si="106"/>
        <v/>
      </c>
      <c r="B3433" s="25" t="str">
        <f t="shared" si="107"/>
        <v/>
      </c>
      <c r="C3433" s="3" t="str">
        <f>IF(Table1[[#This Row],[Tesouro Prefixado]]="","",(B3433+1)^(1/252))</f>
        <v/>
      </c>
      <c r="D3433" s="2" t="str">
        <f>IF(Table1[[#This Row],[Column2]]="","",(1+D3432)*(C3433)-1)</f>
        <v/>
      </c>
      <c r="E3433" s="1" t="str">
        <f>IF(Table1[[#This Row],[Column1]]="","",VLOOKUP(A3433,COPOMs!B:E,4)+prêmio_de_risco)</f>
        <v/>
      </c>
      <c r="F3433" s="3" t="str">
        <f>IF(Table1[[#This Row],[Tesouro Selic: Cenário 1]]="","",(E3433+1)^(1/252))</f>
        <v/>
      </c>
      <c r="G3433" s="2" t="str">
        <f>IF(Table1[[#This Row],[Column4]]="","",(1+G3432)*(F3433)-1)</f>
        <v/>
      </c>
      <c r="H3433" s="1" t="str">
        <f>IF(Table1[[#This Row],[Column1]]="","",VLOOKUP(A3433,COPOMs!B:H,7)+prêmio_de_risco)</f>
        <v/>
      </c>
      <c r="I3433" s="3" t="str">
        <f>IF(Table1[[#This Row],[Tesouro Selic: Cenário 2]]="","",(H3433+1)^(1/252))</f>
        <v/>
      </c>
      <c r="J3433" s="2" t="str">
        <f>IF(Table1[[#This Row],[Column6]]="","",(1+J3432)*(I3433)-1)</f>
        <v/>
      </c>
      <c r="K3433" s="1" t="str">
        <f>IF(Table1[[#This Row],[Column1]]="","",VLOOKUP(A3433,COPOMs!B:K,10)+prêmio_de_risco)</f>
        <v/>
      </c>
      <c r="L3433" s="3" t="str">
        <f>IF(Table1[[#This Row],[Tesouro Selic: Cenário 3]]="","",(K3433+1)^(1/252))</f>
        <v/>
      </c>
      <c r="M3433" s="2" t="str">
        <f>IF(Table1[[#This Row],[Column8]]="","",(1+M3432)*(L3433)-1)</f>
        <v/>
      </c>
    </row>
    <row r="3434" spans="1:13" x14ac:dyDescent="0.25">
      <c r="A3434" s="15" t="str">
        <f t="shared" si="106"/>
        <v/>
      </c>
      <c r="B3434" s="25" t="str">
        <f t="shared" si="107"/>
        <v/>
      </c>
      <c r="C3434" s="3" t="str">
        <f>IF(Table1[[#This Row],[Tesouro Prefixado]]="","",(B3434+1)^(1/252))</f>
        <v/>
      </c>
      <c r="D3434" s="2" t="str">
        <f>IF(Table1[[#This Row],[Column2]]="","",(1+D3433)*(C3434)-1)</f>
        <v/>
      </c>
      <c r="E3434" s="1" t="str">
        <f>IF(Table1[[#This Row],[Column1]]="","",VLOOKUP(A3434,COPOMs!B:E,4)+prêmio_de_risco)</f>
        <v/>
      </c>
      <c r="F3434" s="3" t="str">
        <f>IF(Table1[[#This Row],[Tesouro Selic: Cenário 1]]="","",(E3434+1)^(1/252))</f>
        <v/>
      </c>
      <c r="G3434" s="2" t="str">
        <f>IF(Table1[[#This Row],[Column4]]="","",(1+G3433)*(F3434)-1)</f>
        <v/>
      </c>
      <c r="H3434" s="1" t="str">
        <f>IF(Table1[[#This Row],[Column1]]="","",VLOOKUP(A3434,COPOMs!B:H,7)+prêmio_de_risco)</f>
        <v/>
      </c>
      <c r="I3434" s="3" t="str">
        <f>IF(Table1[[#This Row],[Tesouro Selic: Cenário 2]]="","",(H3434+1)^(1/252))</f>
        <v/>
      </c>
      <c r="J3434" s="2" t="str">
        <f>IF(Table1[[#This Row],[Column6]]="","",(1+J3433)*(I3434)-1)</f>
        <v/>
      </c>
      <c r="K3434" s="1" t="str">
        <f>IF(Table1[[#This Row],[Column1]]="","",VLOOKUP(A3434,COPOMs!B:K,10)+prêmio_de_risco)</f>
        <v/>
      </c>
      <c r="L3434" s="3" t="str">
        <f>IF(Table1[[#This Row],[Tesouro Selic: Cenário 3]]="","",(K3434+1)^(1/252))</f>
        <v/>
      </c>
      <c r="M3434" s="2" t="str">
        <f>IF(Table1[[#This Row],[Column8]]="","",(1+M3433)*(L3434)-1)</f>
        <v/>
      </c>
    </row>
    <row r="3435" spans="1:13" x14ac:dyDescent="0.25">
      <c r="A3435" s="15" t="str">
        <f t="shared" si="106"/>
        <v/>
      </c>
      <c r="B3435" s="25" t="str">
        <f t="shared" si="107"/>
        <v/>
      </c>
      <c r="C3435" s="3" t="str">
        <f>IF(Table1[[#This Row],[Tesouro Prefixado]]="","",(B3435+1)^(1/252))</f>
        <v/>
      </c>
      <c r="D3435" s="2" t="str">
        <f>IF(Table1[[#This Row],[Column2]]="","",(1+D3434)*(C3435)-1)</f>
        <v/>
      </c>
      <c r="E3435" s="1" t="str">
        <f>IF(Table1[[#This Row],[Column1]]="","",VLOOKUP(A3435,COPOMs!B:E,4)+prêmio_de_risco)</f>
        <v/>
      </c>
      <c r="F3435" s="3" t="str">
        <f>IF(Table1[[#This Row],[Tesouro Selic: Cenário 1]]="","",(E3435+1)^(1/252))</f>
        <v/>
      </c>
      <c r="G3435" s="2" t="str">
        <f>IF(Table1[[#This Row],[Column4]]="","",(1+G3434)*(F3435)-1)</f>
        <v/>
      </c>
      <c r="H3435" s="1" t="str">
        <f>IF(Table1[[#This Row],[Column1]]="","",VLOOKUP(A3435,COPOMs!B:H,7)+prêmio_de_risco)</f>
        <v/>
      </c>
      <c r="I3435" s="3" t="str">
        <f>IF(Table1[[#This Row],[Tesouro Selic: Cenário 2]]="","",(H3435+1)^(1/252))</f>
        <v/>
      </c>
      <c r="J3435" s="2" t="str">
        <f>IF(Table1[[#This Row],[Column6]]="","",(1+J3434)*(I3435)-1)</f>
        <v/>
      </c>
      <c r="K3435" s="1" t="str">
        <f>IF(Table1[[#This Row],[Column1]]="","",VLOOKUP(A3435,COPOMs!B:K,10)+prêmio_de_risco)</f>
        <v/>
      </c>
      <c r="L3435" s="3" t="str">
        <f>IF(Table1[[#This Row],[Tesouro Selic: Cenário 3]]="","",(K3435+1)^(1/252))</f>
        <v/>
      </c>
      <c r="M3435" s="2" t="str">
        <f>IF(Table1[[#This Row],[Column8]]="","",(1+M3434)*(L3435)-1)</f>
        <v/>
      </c>
    </row>
    <row r="3436" spans="1:13" x14ac:dyDescent="0.25">
      <c r="A3436" s="15" t="str">
        <f t="shared" si="106"/>
        <v/>
      </c>
      <c r="B3436" s="25" t="str">
        <f t="shared" si="107"/>
        <v/>
      </c>
      <c r="C3436" s="3" t="str">
        <f>IF(Table1[[#This Row],[Tesouro Prefixado]]="","",(B3436+1)^(1/252))</f>
        <v/>
      </c>
      <c r="D3436" s="2" t="str">
        <f>IF(Table1[[#This Row],[Column2]]="","",(1+D3435)*(C3436)-1)</f>
        <v/>
      </c>
      <c r="E3436" s="1" t="str">
        <f>IF(Table1[[#This Row],[Column1]]="","",VLOOKUP(A3436,COPOMs!B:E,4)+prêmio_de_risco)</f>
        <v/>
      </c>
      <c r="F3436" s="3" t="str">
        <f>IF(Table1[[#This Row],[Tesouro Selic: Cenário 1]]="","",(E3436+1)^(1/252))</f>
        <v/>
      </c>
      <c r="G3436" s="2" t="str">
        <f>IF(Table1[[#This Row],[Column4]]="","",(1+G3435)*(F3436)-1)</f>
        <v/>
      </c>
      <c r="H3436" s="1" t="str">
        <f>IF(Table1[[#This Row],[Column1]]="","",VLOOKUP(A3436,COPOMs!B:H,7)+prêmio_de_risco)</f>
        <v/>
      </c>
      <c r="I3436" s="3" t="str">
        <f>IF(Table1[[#This Row],[Tesouro Selic: Cenário 2]]="","",(H3436+1)^(1/252))</f>
        <v/>
      </c>
      <c r="J3436" s="2" t="str">
        <f>IF(Table1[[#This Row],[Column6]]="","",(1+J3435)*(I3436)-1)</f>
        <v/>
      </c>
      <c r="K3436" s="1" t="str">
        <f>IF(Table1[[#This Row],[Column1]]="","",VLOOKUP(A3436,COPOMs!B:K,10)+prêmio_de_risco)</f>
        <v/>
      </c>
      <c r="L3436" s="3" t="str">
        <f>IF(Table1[[#This Row],[Tesouro Selic: Cenário 3]]="","",(K3436+1)^(1/252))</f>
        <v/>
      </c>
      <c r="M3436" s="2" t="str">
        <f>IF(Table1[[#This Row],[Column8]]="","",(1+M3435)*(L3436)-1)</f>
        <v/>
      </c>
    </row>
    <row r="3437" spans="1:13" x14ac:dyDescent="0.25">
      <c r="A3437" s="15" t="str">
        <f t="shared" si="106"/>
        <v/>
      </c>
      <c r="B3437" s="25" t="str">
        <f t="shared" si="107"/>
        <v/>
      </c>
      <c r="C3437" s="3" t="str">
        <f>IF(Table1[[#This Row],[Tesouro Prefixado]]="","",(B3437+1)^(1/252))</f>
        <v/>
      </c>
      <c r="D3437" s="2" t="str">
        <f>IF(Table1[[#This Row],[Column2]]="","",(1+D3436)*(C3437)-1)</f>
        <v/>
      </c>
      <c r="E3437" s="1" t="str">
        <f>IF(Table1[[#This Row],[Column1]]="","",VLOOKUP(A3437,COPOMs!B:E,4)+prêmio_de_risco)</f>
        <v/>
      </c>
      <c r="F3437" s="3" t="str">
        <f>IF(Table1[[#This Row],[Tesouro Selic: Cenário 1]]="","",(E3437+1)^(1/252))</f>
        <v/>
      </c>
      <c r="G3437" s="2" t="str">
        <f>IF(Table1[[#This Row],[Column4]]="","",(1+G3436)*(F3437)-1)</f>
        <v/>
      </c>
      <c r="H3437" s="1" t="str">
        <f>IF(Table1[[#This Row],[Column1]]="","",VLOOKUP(A3437,COPOMs!B:H,7)+prêmio_de_risco)</f>
        <v/>
      </c>
      <c r="I3437" s="3" t="str">
        <f>IF(Table1[[#This Row],[Tesouro Selic: Cenário 2]]="","",(H3437+1)^(1/252))</f>
        <v/>
      </c>
      <c r="J3437" s="2" t="str">
        <f>IF(Table1[[#This Row],[Column6]]="","",(1+J3436)*(I3437)-1)</f>
        <v/>
      </c>
      <c r="K3437" s="1" t="str">
        <f>IF(Table1[[#This Row],[Column1]]="","",VLOOKUP(A3437,COPOMs!B:K,10)+prêmio_de_risco)</f>
        <v/>
      </c>
      <c r="L3437" s="3" t="str">
        <f>IF(Table1[[#This Row],[Tesouro Selic: Cenário 3]]="","",(K3437+1)^(1/252))</f>
        <v/>
      </c>
      <c r="M3437" s="2" t="str">
        <f>IF(Table1[[#This Row],[Column8]]="","",(1+M3436)*(L3437)-1)</f>
        <v/>
      </c>
    </row>
    <row r="3438" spans="1:13" x14ac:dyDescent="0.25">
      <c r="A3438" s="15" t="str">
        <f t="shared" si="106"/>
        <v/>
      </c>
      <c r="B3438" s="25" t="str">
        <f t="shared" si="107"/>
        <v/>
      </c>
      <c r="C3438" s="3" t="str">
        <f>IF(Table1[[#This Row],[Tesouro Prefixado]]="","",(B3438+1)^(1/252))</f>
        <v/>
      </c>
      <c r="D3438" s="2" t="str">
        <f>IF(Table1[[#This Row],[Column2]]="","",(1+D3437)*(C3438)-1)</f>
        <v/>
      </c>
      <c r="E3438" s="1" t="str">
        <f>IF(Table1[[#This Row],[Column1]]="","",VLOOKUP(A3438,COPOMs!B:E,4)+prêmio_de_risco)</f>
        <v/>
      </c>
      <c r="F3438" s="3" t="str">
        <f>IF(Table1[[#This Row],[Tesouro Selic: Cenário 1]]="","",(E3438+1)^(1/252))</f>
        <v/>
      </c>
      <c r="G3438" s="2" t="str">
        <f>IF(Table1[[#This Row],[Column4]]="","",(1+G3437)*(F3438)-1)</f>
        <v/>
      </c>
      <c r="H3438" s="1" t="str">
        <f>IF(Table1[[#This Row],[Column1]]="","",VLOOKUP(A3438,COPOMs!B:H,7)+prêmio_de_risco)</f>
        <v/>
      </c>
      <c r="I3438" s="3" t="str">
        <f>IF(Table1[[#This Row],[Tesouro Selic: Cenário 2]]="","",(H3438+1)^(1/252))</f>
        <v/>
      </c>
      <c r="J3438" s="2" t="str">
        <f>IF(Table1[[#This Row],[Column6]]="","",(1+J3437)*(I3438)-1)</f>
        <v/>
      </c>
      <c r="K3438" s="1" t="str">
        <f>IF(Table1[[#This Row],[Column1]]="","",VLOOKUP(A3438,COPOMs!B:K,10)+prêmio_de_risco)</f>
        <v/>
      </c>
      <c r="L3438" s="3" t="str">
        <f>IF(Table1[[#This Row],[Tesouro Selic: Cenário 3]]="","",(K3438+1)^(1/252))</f>
        <v/>
      </c>
      <c r="M3438" s="2" t="str">
        <f>IF(Table1[[#This Row],[Column8]]="","",(1+M3437)*(L3438)-1)</f>
        <v/>
      </c>
    </row>
    <row r="3439" spans="1:13" x14ac:dyDescent="0.25">
      <c r="A3439" s="15" t="str">
        <f t="shared" si="106"/>
        <v/>
      </c>
      <c r="B3439" s="25" t="str">
        <f t="shared" si="107"/>
        <v/>
      </c>
      <c r="C3439" s="3" t="str">
        <f>IF(Table1[[#This Row],[Tesouro Prefixado]]="","",(B3439+1)^(1/252))</f>
        <v/>
      </c>
      <c r="D3439" s="2" t="str">
        <f>IF(Table1[[#This Row],[Column2]]="","",(1+D3438)*(C3439)-1)</f>
        <v/>
      </c>
      <c r="E3439" s="1" t="str">
        <f>IF(Table1[[#This Row],[Column1]]="","",VLOOKUP(A3439,COPOMs!B:E,4)+prêmio_de_risco)</f>
        <v/>
      </c>
      <c r="F3439" s="3" t="str">
        <f>IF(Table1[[#This Row],[Tesouro Selic: Cenário 1]]="","",(E3439+1)^(1/252))</f>
        <v/>
      </c>
      <c r="G3439" s="2" t="str">
        <f>IF(Table1[[#This Row],[Column4]]="","",(1+G3438)*(F3439)-1)</f>
        <v/>
      </c>
      <c r="H3439" s="1" t="str">
        <f>IF(Table1[[#This Row],[Column1]]="","",VLOOKUP(A3439,COPOMs!B:H,7)+prêmio_de_risco)</f>
        <v/>
      </c>
      <c r="I3439" s="3" t="str">
        <f>IF(Table1[[#This Row],[Tesouro Selic: Cenário 2]]="","",(H3439+1)^(1/252))</f>
        <v/>
      </c>
      <c r="J3439" s="2" t="str">
        <f>IF(Table1[[#This Row],[Column6]]="","",(1+J3438)*(I3439)-1)</f>
        <v/>
      </c>
      <c r="K3439" s="1" t="str">
        <f>IF(Table1[[#This Row],[Column1]]="","",VLOOKUP(A3439,COPOMs!B:K,10)+prêmio_de_risco)</f>
        <v/>
      </c>
      <c r="L3439" s="3" t="str">
        <f>IF(Table1[[#This Row],[Tesouro Selic: Cenário 3]]="","",(K3439+1)^(1/252))</f>
        <v/>
      </c>
      <c r="M3439" s="2" t="str">
        <f>IF(Table1[[#This Row],[Column8]]="","",(1+M3438)*(L3439)-1)</f>
        <v/>
      </c>
    </row>
    <row r="3440" spans="1:13" x14ac:dyDescent="0.25">
      <c r="A3440" s="15" t="str">
        <f t="shared" si="106"/>
        <v/>
      </c>
      <c r="B3440" s="25" t="str">
        <f t="shared" si="107"/>
        <v/>
      </c>
      <c r="C3440" s="3" t="str">
        <f>IF(Table1[[#This Row],[Tesouro Prefixado]]="","",(B3440+1)^(1/252))</f>
        <v/>
      </c>
      <c r="D3440" s="2" t="str">
        <f>IF(Table1[[#This Row],[Column2]]="","",(1+D3439)*(C3440)-1)</f>
        <v/>
      </c>
      <c r="E3440" s="1" t="str">
        <f>IF(Table1[[#This Row],[Column1]]="","",VLOOKUP(A3440,COPOMs!B:E,4)+prêmio_de_risco)</f>
        <v/>
      </c>
      <c r="F3440" s="3" t="str">
        <f>IF(Table1[[#This Row],[Tesouro Selic: Cenário 1]]="","",(E3440+1)^(1/252))</f>
        <v/>
      </c>
      <c r="G3440" s="2" t="str">
        <f>IF(Table1[[#This Row],[Column4]]="","",(1+G3439)*(F3440)-1)</f>
        <v/>
      </c>
      <c r="H3440" s="1" t="str">
        <f>IF(Table1[[#This Row],[Column1]]="","",VLOOKUP(A3440,COPOMs!B:H,7)+prêmio_de_risco)</f>
        <v/>
      </c>
      <c r="I3440" s="3" t="str">
        <f>IF(Table1[[#This Row],[Tesouro Selic: Cenário 2]]="","",(H3440+1)^(1/252))</f>
        <v/>
      </c>
      <c r="J3440" s="2" t="str">
        <f>IF(Table1[[#This Row],[Column6]]="","",(1+J3439)*(I3440)-1)</f>
        <v/>
      </c>
      <c r="K3440" s="1" t="str">
        <f>IF(Table1[[#This Row],[Column1]]="","",VLOOKUP(A3440,COPOMs!B:K,10)+prêmio_de_risco)</f>
        <v/>
      </c>
      <c r="L3440" s="3" t="str">
        <f>IF(Table1[[#This Row],[Tesouro Selic: Cenário 3]]="","",(K3440+1)^(1/252))</f>
        <v/>
      </c>
      <c r="M3440" s="2" t="str">
        <f>IF(Table1[[#This Row],[Column8]]="","",(1+M3439)*(L3440)-1)</f>
        <v/>
      </c>
    </row>
    <row r="3441" spans="1:13" x14ac:dyDescent="0.25">
      <c r="A3441" s="15" t="str">
        <f t="shared" si="106"/>
        <v/>
      </c>
      <c r="B3441" s="25" t="str">
        <f t="shared" si="107"/>
        <v/>
      </c>
      <c r="C3441" s="3" t="str">
        <f>IF(Table1[[#This Row],[Tesouro Prefixado]]="","",(B3441+1)^(1/252))</f>
        <v/>
      </c>
      <c r="D3441" s="2" t="str">
        <f>IF(Table1[[#This Row],[Column2]]="","",(1+D3440)*(C3441)-1)</f>
        <v/>
      </c>
      <c r="E3441" s="1" t="str">
        <f>IF(Table1[[#This Row],[Column1]]="","",VLOOKUP(A3441,COPOMs!B:E,4)+prêmio_de_risco)</f>
        <v/>
      </c>
      <c r="F3441" s="3" t="str">
        <f>IF(Table1[[#This Row],[Tesouro Selic: Cenário 1]]="","",(E3441+1)^(1/252))</f>
        <v/>
      </c>
      <c r="G3441" s="2" t="str">
        <f>IF(Table1[[#This Row],[Column4]]="","",(1+G3440)*(F3441)-1)</f>
        <v/>
      </c>
      <c r="H3441" s="1" t="str">
        <f>IF(Table1[[#This Row],[Column1]]="","",VLOOKUP(A3441,COPOMs!B:H,7)+prêmio_de_risco)</f>
        <v/>
      </c>
      <c r="I3441" s="3" t="str">
        <f>IF(Table1[[#This Row],[Tesouro Selic: Cenário 2]]="","",(H3441+1)^(1/252))</f>
        <v/>
      </c>
      <c r="J3441" s="2" t="str">
        <f>IF(Table1[[#This Row],[Column6]]="","",(1+J3440)*(I3441)-1)</f>
        <v/>
      </c>
      <c r="K3441" s="1" t="str">
        <f>IF(Table1[[#This Row],[Column1]]="","",VLOOKUP(A3441,COPOMs!B:K,10)+prêmio_de_risco)</f>
        <v/>
      </c>
      <c r="L3441" s="3" t="str">
        <f>IF(Table1[[#This Row],[Tesouro Selic: Cenário 3]]="","",(K3441+1)^(1/252))</f>
        <v/>
      </c>
      <c r="M3441" s="2" t="str">
        <f>IF(Table1[[#This Row],[Column8]]="","",(1+M3440)*(L3441)-1)</f>
        <v/>
      </c>
    </row>
    <row r="3442" spans="1:13" x14ac:dyDescent="0.25">
      <c r="A3442" s="15" t="str">
        <f t="shared" si="106"/>
        <v/>
      </c>
      <c r="B3442" s="25" t="str">
        <f t="shared" si="107"/>
        <v/>
      </c>
      <c r="C3442" s="3" t="str">
        <f>IF(Table1[[#This Row],[Tesouro Prefixado]]="","",(B3442+1)^(1/252))</f>
        <v/>
      </c>
      <c r="D3442" s="2" t="str">
        <f>IF(Table1[[#This Row],[Column2]]="","",(1+D3441)*(C3442)-1)</f>
        <v/>
      </c>
      <c r="E3442" s="1" t="str">
        <f>IF(Table1[[#This Row],[Column1]]="","",VLOOKUP(A3442,COPOMs!B:E,4)+prêmio_de_risco)</f>
        <v/>
      </c>
      <c r="F3442" s="3" t="str">
        <f>IF(Table1[[#This Row],[Tesouro Selic: Cenário 1]]="","",(E3442+1)^(1/252))</f>
        <v/>
      </c>
      <c r="G3442" s="2" t="str">
        <f>IF(Table1[[#This Row],[Column4]]="","",(1+G3441)*(F3442)-1)</f>
        <v/>
      </c>
      <c r="H3442" s="1" t="str">
        <f>IF(Table1[[#This Row],[Column1]]="","",VLOOKUP(A3442,COPOMs!B:H,7)+prêmio_de_risco)</f>
        <v/>
      </c>
      <c r="I3442" s="3" t="str">
        <f>IF(Table1[[#This Row],[Tesouro Selic: Cenário 2]]="","",(H3442+1)^(1/252))</f>
        <v/>
      </c>
      <c r="J3442" s="2" t="str">
        <f>IF(Table1[[#This Row],[Column6]]="","",(1+J3441)*(I3442)-1)</f>
        <v/>
      </c>
      <c r="K3442" s="1" t="str">
        <f>IF(Table1[[#This Row],[Column1]]="","",VLOOKUP(A3442,COPOMs!B:K,10)+prêmio_de_risco)</f>
        <v/>
      </c>
      <c r="L3442" s="3" t="str">
        <f>IF(Table1[[#This Row],[Tesouro Selic: Cenário 3]]="","",(K3442+1)^(1/252))</f>
        <v/>
      </c>
      <c r="M3442" s="2" t="str">
        <f>IF(Table1[[#This Row],[Column8]]="","",(1+M3441)*(L3442)-1)</f>
        <v/>
      </c>
    </row>
    <row r="3443" spans="1:13" x14ac:dyDescent="0.25">
      <c r="A3443" s="15" t="str">
        <f t="shared" si="106"/>
        <v/>
      </c>
      <c r="B3443" s="25" t="str">
        <f t="shared" si="107"/>
        <v/>
      </c>
      <c r="C3443" s="3" t="str">
        <f>IF(Table1[[#This Row],[Tesouro Prefixado]]="","",(B3443+1)^(1/252))</f>
        <v/>
      </c>
      <c r="D3443" s="2" t="str">
        <f>IF(Table1[[#This Row],[Column2]]="","",(1+D3442)*(C3443)-1)</f>
        <v/>
      </c>
      <c r="E3443" s="1" t="str">
        <f>IF(Table1[[#This Row],[Column1]]="","",VLOOKUP(A3443,COPOMs!B:E,4)+prêmio_de_risco)</f>
        <v/>
      </c>
      <c r="F3443" s="3" t="str">
        <f>IF(Table1[[#This Row],[Tesouro Selic: Cenário 1]]="","",(E3443+1)^(1/252))</f>
        <v/>
      </c>
      <c r="G3443" s="2" t="str">
        <f>IF(Table1[[#This Row],[Column4]]="","",(1+G3442)*(F3443)-1)</f>
        <v/>
      </c>
      <c r="H3443" s="1" t="str">
        <f>IF(Table1[[#This Row],[Column1]]="","",VLOOKUP(A3443,COPOMs!B:H,7)+prêmio_de_risco)</f>
        <v/>
      </c>
      <c r="I3443" s="3" t="str">
        <f>IF(Table1[[#This Row],[Tesouro Selic: Cenário 2]]="","",(H3443+1)^(1/252))</f>
        <v/>
      </c>
      <c r="J3443" s="2" t="str">
        <f>IF(Table1[[#This Row],[Column6]]="","",(1+J3442)*(I3443)-1)</f>
        <v/>
      </c>
      <c r="K3443" s="1" t="str">
        <f>IF(Table1[[#This Row],[Column1]]="","",VLOOKUP(A3443,COPOMs!B:K,10)+prêmio_de_risco)</f>
        <v/>
      </c>
      <c r="L3443" s="3" t="str">
        <f>IF(Table1[[#This Row],[Tesouro Selic: Cenário 3]]="","",(K3443+1)^(1/252))</f>
        <v/>
      </c>
      <c r="M3443" s="2" t="str">
        <f>IF(Table1[[#This Row],[Column8]]="","",(1+M3442)*(L3443)-1)</f>
        <v/>
      </c>
    </row>
    <row r="3444" spans="1:13" x14ac:dyDescent="0.25">
      <c r="A3444" s="15" t="str">
        <f t="shared" si="106"/>
        <v/>
      </c>
      <c r="B3444" s="25" t="str">
        <f t="shared" si="107"/>
        <v/>
      </c>
      <c r="C3444" s="3" t="str">
        <f>IF(Table1[[#This Row],[Tesouro Prefixado]]="","",(B3444+1)^(1/252))</f>
        <v/>
      </c>
      <c r="D3444" s="2" t="str">
        <f>IF(Table1[[#This Row],[Column2]]="","",(1+D3443)*(C3444)-1)</f>
        <v/>
      </c>
      <c r="E3444" s="1" t="str">
        <f>IF(Table1[[#This Row],[Column1]]="","",VLOOKUP(A3444,COPOMs!B:E,4)+prêmio_de_risco)</f>
        <v/>
      </c>
      <c r="F3444" s="3" t="str">
        <f>IF(Table1[[#This Row],[Tesouro Selic: Cenário 1]]="","",(E3444+1)^(1/252))</f>
        <v/>
      </c>
      <c r="G3444" s="2" t="str">
        <f>IF(Table1[[#This Row],[Column4]]="","",(1+G3443)*(F3444)-1)</f>
        <v/>
      </c>
      <c r="H3444" s="1" t="str">
        <f>IF(Table1[[#This Row],[Column1]]="","",VLOOKUP(A3444,COPOMs!B:H,7)+prêmio_de_risco)</f>
        <v/>
      </c>
      <c r="I3444" s="3" t="str">
        <f>IF(Table1[[#This Row],[Tesouro Selic: Cenário 2]]="","",(H3444+1)^(1/252))</f>
        <v/>
      </c>
      <c r="J3444" s="2" t="str">
        <f>IF(Table1[[#This Row],[Column6]]="","",(1+J3443)*(I3444)-1)</f>
        <v/>
      </c>
      <c r="K3444" s="1" t="str">
        <f>IF(Table1[[#This Row],[Column1]]="","",VLOOKUP(A3444,COPOMs!B:K,10)+prêmio_de_risco)</f>
        <v/>
      </c>
      <c r="L3444" s="3" t="str">
        <f>IF(Table1[[#This Row],[Tesouro Selic: Cenário 3]]="","",(K3444+1)^(1/252))</f>
        <v/>
      </c>
      <c r="M3444" s="2" t="str">
        <f>IF(Table1[[#This Row],[Column8]]="","",(1+M3443)*(L3444)-1)</f>
        <v/>
      </c>
    </row>
    <row r="3445" spans="1:13" x14ac:dyDescent="0.25">
      <c r="A3445" s="15" t="str">
        <f t="shared" si="106"/>
        <v/>
      </c>
      <c r="B3445" s="25" t="str">
        <f t="shared" si="107"/>
        <v/>
      </c>
      <c r="C3445" s="3" t="str">
        <f>IF(Table1[[#This Row],[Tesouro Prefixado]]="","",(B3445+1)^(1/252))</f>
        <v/>
      </c>
      <c r="D3445" s="2" t="str">
        <f>IF(Table1[[#This Row],[Column2]]="","",(1+D3444)*(C3445)-1)</f>
        <v/>
      </c>
      <c r="E3445" s="1" t="str">
        <f>IF(Table1[[#This Row],[Column1]]="","",VLOOKUP(A3445,COPOMs!B:E,4)+prêmio_de_risco)</f>
        <v/>
      </c>
      <c r="F3445" s="3" t="str">
        <f>IF(Table1[[#This Row],[Tesouro Selic: Cenário 1]]="","",(E3445+1)^(1/252))</f>
        <v/>
      </c>
      <c r="G3445" s="2" t="str">
        <f>IF(Table1[[#This Row],[Column4]]="","",(1+G3444)*(F3445)-1)</f>
        <v/>
      </c>
      <c r="H3445" s="1" t="str">
        <f>IF(Table1[[#This Row],[Column1]]="","",VLOOKUP(A3445,COPOMs!B:H,7)+prêmio_de_risco)</f>
        <v/>
      </c>
      <c r="I3445" s="3" t="str">
        <f>IF(Table1[[#This Row],[Tesouro Selic: Cenário 2]]="","",(H3445+1)^(1/252))</f>
        <v/>
      </c>
      <c r="J3445" s="2" t="str">
        <f>IF(Table1[[#This Row],[Column6]]="","",(1+J3444)*(I3445)-1)</f>
        <v/>
      </c>
      <c r="K3445" s="1" t="str">
        <f>IF(Table1[[#This Row],[Column1]]="","",VLOOKUP(A3445,COPOMs!B:K,10)+prêmio_de_risco)</f>
        <v/>
      </c>
      <c r="L3445" s="3" t="str">
        <f>IF(Table1[[#This Row],[Tesouro Selic: Cenário 3]]="","",(K3445+1)^(1/252))</f>
        <v/>
      </c>
      <c r="M3445" s="2" t="str">
        <f>IF(Table1[[#This Row],[Column8]]="","",(1+M3444)*(L3445)-1)</f>
        <v/>
      </c>
    </row>
    <row r="3446" spans="1:13" x14ac:dyDescent="0.25">
      <c r="A3446" s="15" t="str">
        <f t="shared" si="106"/>
        <v/>
      </c>
      <c r="B3446" s="25" t="str">
        <f t="shared" si="107"/>
        <v/>
      </c>
      <c r="C3446" s="3" t="str">
        <f>IF(Table1[[#This Row],[Tesouro Prefixado]]="","",(B3446+1)^(1/252))</f>
        <v/>
      </c>
      <c r="D3446" s="2" t="str">
        <f>IF(Table1[[#This Row],[Column2]]="","",(1+D3445)*(C3446)-1)</f>
        <v/>
      </c>
      <c r="E3446" s="1" t="str">
        <f>IF(Table1[[#This Row],[Column1]]="","",VLOOKUP(A3446,COPOMs!B:E,4)+prêmio_de_risco)</f>
        <v/>
      </c>
      <c r="F3446" s="3" t="str">
        <f>IF(Table1[[#This Row],[Tesouro Selic: Cenário 1]]="","",(E3446+1)^(1/252))</f>
        <v/>
      </c>
      <c r="G3446" s="2" t="str">
        <f>IF(Table1[[#This Row],[Column4]]="","",(1+G3445)*(F3446)-1)</f>
        <v/>
      </c>
      <c r="H3446" s="1" t="str">
        <f>IF(Table1[[#This Row],[Column1]]="","",VLOOKUP(A3446,COPOMs!B:H,7)+prêmio_de_risco)</f>
        <v/>
      </c>
      <c r="I3446" s="3" t="str">
        <f>IF(Table1[[#This Row],[Tesouro Selic: Cenário 2]]="","",(H3446+1)^(1/252))</f>
        <v/>
      </c>
      <c r="J3446" s="2" t="str">
        <f>IF(Table1[[#This Row],[Column6]]="","",(1+J3445)*(I3446)-1)</f>
        <v/>
      </c>
      <c r="K3446" s="1" t="str">
        <f>IF(Table1[[#This Row],[Column1]]="","",VLOOKUP(A3446,COPOMs!B:K,10)+prêmio_de_risco)</f>
        <v/>
      </c>
      <c r="L3446" s="3" t="str">
        <f>IF(Table1[[#This Row],[Tesouro Selic: Cenário 3]]="","",(K3446+1)^(1/252))</f>
        <v/>
      </c>
      <c r="M3446" s="2" t="str">
        <f>IF(Table1[[#This Row],[Column8]]="","",(1+M3445)*(L3446)-1)</f>
        <v/>
      </c>
    </row>
    <row r="3447" spans="1:13" x14ac:dyDescent="0.25">
      <c r="A3447" s="15" t="str">
        <f t="shared" si="106"/>
        <v/>
      </c>
      <c r="B3447" s="25" t="str">
        <f t="shared" si="107"/>
        <v/>
      </c>
      <c r="C3447" s="3" t="str">
        <f>IF(Table1[[#This Row],[Tesouro Prefixado]]="","",(B3447+1)^(1/252))</f>
        <v/>
      </c>
      <c r="D3447" s="2" t="str">
        <f>IF(Table1[[#This Row],[Column2]]="","",(1+D3446)*(C3447)-1)</f>
        <v/>
      </c>
      <c r="E3447" s="1" t="str">
        <f>IF(Table1[[#This Row],[Column1]]="","",VLOOKUP(A3447,COPOMs!B:E,4)+prêmio_de_risco)</f>
        <v/>
      </c>
      <c r="F3447" s="3" t="str">
        <f>IF(Table1[[#This Row],[Tesouro Selic: Cenário 1]]="","",(E3447+1)^(1/252))</f>
        <v/>
      </c>
      <c r="G3447" s="2" t="str">
        <f>IF(Table1[[#This Row],[Column4]]="","",(1+G3446)*(F3447)-1)</f>
        <v/>
      </c>
      <c r="H3447" s="1" t="str">
        <f>IF(Table1[[#This Row],[Column1]]="","",VLOOKUP(A3447,COPOMs!B:H,7)+prêmio_de_risco)</f>
        <v/>
      </c>
      <c r="I3447" s="3" t="str">
        <f>IF(Table1[[#This Row],[Tesouro Selic: Cenário 2]]="","",(H3447+1)^(1/252))</f>
        <v/>
      </c>
      <c r="J3447" s="2" t="str">
        <f>IF(Table1[[#This Row],[Column6]]="","",(1+J3446)*(I3447)-1)</f>
        <v/>
      </c>
      <c r="K3447" s="1" t="str">
        <f>IF(Table1[[#This Row],[Column1]]="","",VLOOKUP(A3447,COPOMs!B:K,10)+prêmio_de_risco)</f>
        <v/>
      </c>
      <c r="L3447" s="3" t="str">
        <f>IF(Table1[[#This Row],[Tesouro Selic: Cenário 3]]="","",(K3447+1)^(1/252))</f>
        <v/>
      </c>
      <c r="M3447" s="2" t="str">
        <f>IF(Table1[[#This Row],[Column8]]="","",(1+M3446)*(L3447)-1)</f>
        <v/>
      </c>
    </row>
    <row r="3448" spans="1:13" x14ac:dyDescent="0.25">
      <c r="A3448" s="15" t="str">
        <f t="shared" si="106"/>
        <v/>
      </c>
      <c r="B3448" s="25" t="str">
        <f t="shared" si="107"/>
        <v/>
      </c>
      <c r="C3448" s="3" t="str">
        <f>IF(Table1[[#This Row],[Tesouro Prefixado]]="","",(B3448+1)^(1/252))</f>
        <v/>
      </c>
      <c r="D3448" s="2" t="str">
        <f>IF(Table1[[#This Row],[Column2]]="","",(1+D3447)*(C3448)-1)</f>
        <v/>
      </c>
      <c r="E3448" s="1" t="str">
        <f>IF(Table1[[#This Row],[Column1]]="","",VLOOKUP(A3448,COPOMs!B:E,4)+prêmio_de_risco)</f>
        <v/>
      </c>
      <c r="F3448" s="3" t="str">
        <f>IF(Table1[[#This Row],[Tesouro Selic: Cenário 1]]="","",(E3448+1)^(1/252))</f>
        <v/>
      </c>
      <c r="G3448" s="2" t="str">
        <f>IF(Table1[[#This Row],[Column4]]="","",(1+G3447)*(F3448)-1)</f>
        <v/>
      </c>
      <c r="H3448" s="1" t="str">
        <f>IF(Table1[[#This Row],[Column1]]="","",VLOOKUP(A3448,COPOMs!B:H,7)+prêmio_de_risco)</f>
        <v/>
      </c>
      <c r="I3448" s="3" t="str">
        <f>IF(Table1[[#This Row],[Tesouro Selic: Cenário 2]]="","",(H3448+1)^(1/252))</f>
        <v/>
      </c>
      <c r="J3448" s="2" t="str">
        <f>IF(Table1[[#This Row],[Column6]]="","",(1+J3447)*(I3448)-1)</f>
        <v/>
      </c>
      <c r="K3448" s="1" t="str">
        <f>IF(Table1[[#This Row],[Column1]]="","",VLOOKUP(A3448,COPOMs!B:K,10)+prêmio_de_risco)</f>
        <v/>
      </c>
      <c r="L3448" s="3" t="str">
        <f>IF(Table1[[#This Row],[Tesouro Selic: Cenário 3]]="","",(K3448+1)^(1/252))</f>
        <v/>
      </c>
      <c r="M3448" s="2" t="str">
        <f>IF(Table1[[#This Row],[Column8]]="","",(1+M3447)*(L3448)-1)</f>
        <v/>
      </c>
    </row>
    <row r="3449" spans="1:13" x14ac:dyDescent="0.25">
      <c r="A3449" s="15" t="str">
        <f t="shared" si="106"/>
        <v/>
      </c>
      <c r="B3449" s="25" t="str">
        <f t="shared" si="107"/>
        <v/>
      </c>
      <c r="C3449" s="3" t="str">
        <f>IF(Table1[[#This Row],[Tesouro Prefixado]]="","",(B3449+1)^(1/252))</f>
        <v/>
      </c>
      <c r="D3449" s="2" t="str">
        <f>IF(Table1[[#This Row],[Column2]]="","",(1+D3448)*(C3449)-1)</f>
        <v/>
      </c>
      <c r="E3449" s="1" t="str">
        <f>IF(Table1[[#This Row],[Column1]]="","",VLOOKUP(A3449,COPOMs!B:E,4)+prêmio_de_risco)</f>
        <v/>
      </c>
      <c r="F3449" s="3" t="str">
        <f>IF(Table1[[#This Row],[Tesouro Selic: Cenário 1]]="","",(E3449+1)^(1/252))</f>
        <v/>
      </c>
      <c r="G3449" s="2" t="str">
        <f>IF(Table1[[#This Row],[Column4]]="","",(1+G3448)*(F3449)-1)</f>
        <v/>
      </c>
      <c r="H3449" s="1" t="str">
        <f>IF(Table1[[#This Row],[Column1]]="","",VLOOKUP(A3449,COPOMs!B:H,7)+prêmio_de_risco)</f>
        <v/>
      </c>
      <c r="I3449" s="3" t="str">
        <f>IF(Table1[[#This Row],[Tesouro Selic: Cenário 2]]="","",(H3449+1)^(1/252))</f>
        <v/>
      </c>
      <c r="J3449" s="2" t="str">
        <f>IF(Table1[[#This Row],[Column6]]="","",(1+J3448)*(I3449)-1)</f>
        <v/>
      </c>
      <c r="K3449" s="1" t="str">
        <f>IF(Table1[[#This Row],[Column1]]="","",VLOOKUP(A3449,COPOMs!B:K,10)+prêmio_de_risco)</f>
        <v/>
      </c>
      <c r="L3449" s="3" t="str">
        <f>IF(Table1[[#This Row],[Tesouro Selic: Cenário 3]]="","",(K3449+1)^(1/252))</f>
        <v/>
      </c>
      <c r="M3449" s="2" t="str">
        <f>IF(Table1[[#This Row],[Column8]]="","",(1+M3448)*(L3449)-1)</f>
        <v/>
      </c>
    </row>
    <row r="3450" spans="1:13" x14ac:dyDescent="0.25">
      <c r="A3450" s="15" t="str">
        <f t="shared" si="106"/>
        <v/>
      </c>
      <c r="B3450" s="25" t="str">
        <f t="shared" si="107"/>
        <v/>
      </c>
      <c r="C3450" s="3" t="str">
        <f>IF(Table1[[#This Row],[Tesouro Prefixado]]="","",(B3450+1)^(1/252))</f>
        <v/>
      </c>
      <c r="D3450" s="2" t="str">
        <f>IF(Table1[[#This Row],[Column2]]="","",(1+D3449)*(C3450)-1)</f>
        <v/>
      </c>
      <c r="E3450" s="1" t="str">
        <f>IF(Table1[[#This Row],[Column1]]="","",VLOOKUP(A3450,COPOMs!B:E,4)+prêmio_de_risco)</f>
        <v/>
      </c>
      <c r="F3450" s="3" t="str">
        <f>IF(Table1[[#This Row],[Tesouro Selic: Cenário 1]]="","",(E3450+1)^(1/252))</f>
        <v/>
      </c>
      <c r="G3450" s="2" t="str">
        <f>IF(Table1[[#This Row],[Column4]]="","",(1+G3449)*(F3450)-1)</f>
        <v/>
      </c>
      <c r="H3450" s="1" t="str">
        <f>IF(Table1[[#This Row],[Column1]]="","",VLOOKUP(A3450,COPOMs!B:H,7)+prêmio_de_risco)</f>
        <v/>
      </c>
      <c r="I3450" s="3" t="str">
        <f>IF(Table1[[#This Row],[Tesouro Selic: Cenário 2]]="","",(H3450+1)^(1/252))</f>
        <v/>
      </c>
      <c r="J3450" s="2" t="str">
        <f>IF(Table1[[#This Row],[Column6]]="","",(1+J3449)*(I3450)-1)</f>
        <v/>
      </c>
      <c r="K3450" s="1" t="str">
        <f>IF(Table1[[#This Row],[Column1]]="","",VLOOKUP(A3450,COPOMs!B:K,10)+prêmio_de_risco)</f>
        <v/>
      </c>
      <c r="L3450" s="3" t="str">
        <f>IF(Table1[[#This Row],[Tesouro Selic: Cenário 3]]="","",(K3450+1)^(1/252))</f>
        <v/>
      </c>
      <c r="M3450" s="2" t="str">
        <f>IF(Table1[[#This Row],[Column8]]="","",(1+M3449)*(L3450)-1)</f>
        <v/>
      </c>
    </row>
    <row r="3451" spans="1:13" x14ac:dyDescent="0.25">
      <c r="A3451" s="15" t="str">
        <f t="shared" si="106"/>
        <v/>
      </c>
      <c r="B3451" s="25" t="str">
        <f t="shared" si="107"/>
        <v/>
      </c>
      <c r="C3451" s="3" t="str">
        <f>IF(Table1[[#This Row],[Tesouro Prefixado]]="","",(B3451+1)^(1/252))</f>
        <v/>
      </c>
      <c r="D3451" s="2" t="str">
        <f>IF(Table1[[#This Row],[Column2]]="","",(1+D3450)*(C3451)-1)</f>
        <v/>
      </c>
      <c r="E3451" s="1" t="str">
        <f>IF(Table1[[#This Row],[Column1]]="","",VLOOKUP(A3451,COPOMs!B:E,4)+prêmio_de_risco)</f>
        <v/>
      </c>
      <c r="F3451" s="3" t="str">
        <f>IF(Table1[[#This Row],[Tesouro Selic: Cenário 1]]="","",(E3451+1)^(1/252))</f>
        <v/>
      </c>
      <c r="G3451" s="2" t="str">
        <f>IF(Table1[[#This Row],[Column4]]="","",(1+G3450)*(F3451)-1)</f>
        <v/>
      </c>
      <c r="H3451" s="1" t="str">
        <f>IF(Table1[[#This Row],[Column1]]="","",VLOOKUP(A3451,COPOMs!B:H,7)+prêmio_de_risco)</f>
        <v/>
      </c>
      <c r="I3451" s="3" t="str">
        <f>IF(Table1[[#This Row],[Tesouro Selic: Cenário 2]]="","",(H3451+1)^(1/252))</f>
        <v/>
      </c>
      <c r="J3451" s="2" t="str">
        <f>IF(Table1[[#This Row],[Column6]]="","",(1+J3450)*(I3451)-1)</f>
        <v/>
      </c>
      <c r="K3451" s="1" t="str">
        <f>IF(Table1[[#This Row],[Column1]]="","",VLOOKUP(A3451,COPOMs!B:K,10)+prêmio_de_risco)</f>
        <v/>
      </c>
      <c r="L3451" s="3" t="str">
        <f>IF(Table1[[#This Row],[Tesouro Selic: Cenário 3]]="","",(K3451+1)^(1/252))</f>
        <v/>
      </c>
      <c r="M3451" s="2" t="str">
        <f>IF(Table1[[#This Row],[Column8]]="","",(1+M3450)*(L3451)-1)</f>
        <v/>
      </c>
    </row>
    <row r="3452" spans="1:13" x14ac:dyDescent="0.25">
      <c r="A3452" s="15" t="str">
        <f t="shared" si="106"/>
        <v/>
      </c>
      <c r="B3452" s="25" t="str">
        <f t="shared" si="107"/>
        <v/>
      </c>
      <c r="C3452" s="3" t="str">
        <f>IF(Table1[[#This Row],[Tesouro Prefixado]]="","",(B3452+1)^(1/252))</f>
        <v/>
      </c>
      <c r="D3452" s="2" t="str">
        <f>IF(Table1[[#This Row],[Column2]]="","",(1+D3451)*(C3452)-1)</f>
        <v/>
      </c>
      <c r="E3452" s="1" t="str">
        <f>IF(Table1[[#This Row],[Column1]]="","",VLOOKUP(A3452,COPOMs!B:E,4)+prêmio_de_risco)</f>
        <v/>
      </c>
      <c r="F3452" s="3" t="str">
        <f>IF(Table1[[#This Row],[Tesouro Selic: Cenário 1]]="","",(E3452+1)^(1/252))</f>
        <v/>
      </c>
      <c r="G3452" s="2" t="str">
        <f>IF(Table1[[#This Row],[Column4]]="","",(1+G3451)*(F3452)-1)</f>
        <v/>
      </c>
      <c r="H3452" s="1" t="str">
        <f>IF(Table1[[#This Row],[Column1]]="","",VLOOKUP(A3452,COPOMs!B:H,7)+prêmio_de_risco)</f>
        <v/>
      </c>
      <c r="I3452" s="3" t="str">
        <f>IF(Table1[[#This Row],[Tesouro Selic: Cenário 2]]="","",(H3452+1)^(1/252))</f>
        <v/>
      </c>
      <c r="J3452" s="2" t="str">
        <f>IF(Table1[[#This Row],[Column6]]="","",(1+J3451)*(I3452)-1)</f>
        <v/>
      </c>
      <c r="K3452" s="1" t="str">
        <f>IF(Table1[[#This Row],[Column1]]="","",VLOOKUP(A3452,COPOMs!B:K,10)+prêmio_de_risco)</f>
        <v/>
      </c>
      <c r="L3452" s="3" t="str">
        <f>IF(Table1[[#This Row],[Tesouro Selic: Cenário 3]]="","",(K3452+1)^(1/252))</f>
        <v/>
      </c>
      <c r="M3452" s="2" t="str">
        <f>IF(Table1[[#This Row],[Column8]]="","",(1+M3451)*(L3452)-1)</f>
        <v/>
      </c>
    </row>
    <row r="3453" spans="1:13" x14ac:dyDescent="0.25">
      <c r="A3453" s="15" t="str">
        <f t="shared" si="106"/>
        <v/>
      </c>
      <c r="B3453" s="25" t="str">
        <f t="shared" si="107"/>
        <v/>
      </c>
      <c r="C3453" s="3" t="str">
        <f>IF(Table1[[#This Row],[Tesouro Prefixado]]="","",(B3453+1)^(1/252))</f>
        <v/>
      </c>
      <c r="D3453" s="2" t="str">
        <f>IF(Table1[[#This Row],[Column2]]="","",(1+D3452)*(C3453)-1)</f>
        <v/>
      </c>
      <c r="E3453" s="1" t="str">
        <f>IF(Table1[[#This Row],[Column1]]="","",VLOOKUP(A3453,COPOMs!B:E,4)+prêmio_de_risco)</f>
        <v/>
      </c>
      <c r="F3453" s="3" t="str">
        <f>IF(Table1[[#This Row],[Tesouro Selic: Cenário 1]]="","",(E3453+1)^(1/252))</f>
        <v/>
      </c>
      <c r="G3453" s="2" t="str">
        <f>IF(Table1[[#This Row],[Column4]]="","",(1+G3452)*(F3453)-1)</f>
        <v/>
      </c>
      <c r="H3453" s="1" t="str">
        <f>IF(Table1[[#This Row],[Column1]]="","",VLOOKUP(A3453,COPOMs!B:H,7)+prêmio_de_risco)</f>
        <v/>
      </c>
      <c r="I3453" s="3" t="str">
        <f>IF(Table1[[#This Row],[Tesouro Selic: Cenário 2]]="","",(H3453+1)^(1/252))</f>
        <v/>
      </c>
      <c r="J3453" s="2" t="str">
        <f>IF(Table1[[#This Row],[Column6]]="","",(1+J3452)*(I3453)-1)</f>
        <v/>
      </c>
      <c r="K3453" s="1" t="str">
        <f>IF(Table1[[#This Row],[Column1]]="","",VLOOKUP(A3453,COPOMs!B:K,10)+prêmio_de_risco)</f>
        <v/>
      </c>
      <c r="L3453" s="3" t="str">
        <f>IF(Table1[[#This Row],[Tesouro Selic: Cenário 3]]="","",(K3453+1)^(1/252))</f>
        <v/>
      </c>
      <c r="M3453" s="2" t="str">
        <f>IF(Table1[[#This Row],[Column8]]="","",(1+M3452)*(L3453)-1)</f>
        <v/>
      </c>
    </row>
    <row r="3454" spans="1:13" x14ac:dyDescent="0.25">
      <c r="A3454" s="15" t="str">
        <f t="shared" si="106"/>
        <v/>
      </c>
      <c r="B3454" s="25" t="str">
        <f t="shared" si="107"/>
        <v/>
      </c>
      <c r="C3454" s="3" t="str">
        <f>IF(Table1[[#This Row],[Tesouro Prefixado]]="","",(B3454+1)^(1/252))</f>
        <v/>
      </c>
      <c r="D3454" s="2" t="str">
        <f>IF(Table1[[#This Row],[Column2]]="","",(1+D3453)*(C3454)-1)</f>
        <v/>
      </c>
      <c r="E3454" s="1" t="str">
        <f>IF(Table1[[#This Row],[Column1]]="","",VLOOKUP(A3454,COPOMs!B:E,4)+prêmio_de_risco)</f>
        <v/>
      </c>
      <c r="F3454" s="3" t="str">
        <f>IF(Table1[[#This Row],[Tesouro Selic: Cenário 1]]="","",(E3454+1)^(1/252))</f>
        <v/>
      </c>
      <c r="G3454" s="2" t="str">
        <f>IF(Table1[[#This Row],[Column4]]="","",(1+G3453)*(F3454)-1)</f>
        <v/>
      </c>
      <c r="H3454" s="1" t="str">
        <f>IF(Table1[[#This Row],[Column1]]="","",VLOOKUP(A3454,COPOMs!B:H,7)+prêmio_de_risco)</f>
        <v/>
      </c>
      <c r="I3454" s="3" t="str">
        <f>IF(Table1[[#This Row],[Tesouro Selic: Cenário 2]]="","",(H3454+1)^(1/252))</f>
        <v/>
      </c>
      <c r="J3454" s="2" t="str">
        <f>IF(Table1[[#This Row],[Column6]]="","",(1+J3453)*(I3454)-1)</f>
        <v/>
      </c>
      <c r="K3454" s="1" t="str">
        <f>IF(Table1[[#This Row],[Column1]]="","",VLOOKUP(A3454,COPOMs!B:K,10)+prêmio_de_risco)</f>
        <v/>
      </c>
      <c r="L3454" s="3" t="str">
        <f>IF(Table1[[#This Row],[Tesouro Selic: Cenário 3]]="","",(K3454+1)^(1/252))</f>
        <v/>
      </c>
      <c r="M3454" s="2" t="str">
        <f>IF(Table1[[#This Row],[Column8]]="","",(1+M3453)*(L3454)-1)</f>
        <v/>
      </c>
    </row>
    <row r="3455" spans="1:13" x14ac:dyDescent="0.25">
      <c r="A3455" s="15" t="str">
        <f t="shared" si="106"/>
        <v/>
      </c>
      <c r="B3455" s="25" t="str">
        <f t="shared" si="107"/>
        <v/>
      </c>
      <c r="C3455" s="3" t="str">
        <f>IF(Table1[[#This Row],[Tesouro Prefixado]]="","",(B3455+1)^(1/252))</f>
        <v/>
      </c>
      <c r="D3455" s="2" t="str">
        <f>IF(Table1[[#This Row],[Column2]]="","",(1+D3454)*(C3455)-1)</f>
        <v/>
      </c>
      <c r="E3455" s="1" t="str">
        <f>IF(Table1[[#This Row],[Column1]]="","",VLOOKUP(A3455,COPOMs!B:E,4)+prêmio_de_risco)</f>
        <v/>
      </c>
      <c r="F3455" s="3" t="str">
        <f>IF(Table1[[#This Row],[Tesouro Selic: Cenário 1]]="","",(E3455+1)^(1/252))</f>
        <v/>
      </c>
      <c r="G3455" s="2" t="str">
        <f>IF(Table1[[#This Row],[Column4]]="","",(1+G3454)*(F3455)-1)</f>
        <v/>
      </c>
      <c r="H3455" s="1" t="str">
        <f>IF(Table1[[#This Row],[Column1]]="","",VLOOKUP(A3455,COPOMs!B:H,7)+prêmio_de_risco)</f>
        <v/>
      </c>
      <c r="I3455" s="3" t="str">
        <f>IF(Table1[[#This Row],[Tesouro Selic: Cenário 2]]="","",(H3455+1)^(1/252))</f>
        <v/>
      </c>
      <c r="J3455" s="2" t="str">
        <f>IF(Table1[[#This Row],[Column6]]="","",(1+J3454)*(I3455)-1)</f>
        <v/>
      </c>
      <c r="K3455" s="1" t="str">
        <f>IF(Table1[[#This Row],[Column1]]="","",VLOOKUP(A3455,COPOMs!B:K,10)+prêmio_de_risco)</f>
        <v/>
      </c>
      <c r="L3455" s="3" t="str">
        <f>IF(Table1[[#This Row],[Tesouro Selic: Cenário 3]]="","",(K3455+1)^(1/252))</f>
        <v/>
      </c>
      <c r="M3455" s="2" t="str">
        <f>IF(Table1[[#This Row],[Column8]]="","",(1+M3454)*(L3455)-1)</f>
        <v/>
      </c>
    </row>
    <row r="3456" spans="1:13" x14ac:dyDescent="0.25">
      <c r="A3456" s="15" t="str">
        <f t="shared" si="106"/>
        <v/>
      </c>
      <c r="B3456" s="25" t="str">
        <f t="shared" si="107"/>
        <v/>
      </c>
      <c r="C3456" s="3" t="str">
        <f>IF(Table1[[#This Row],[Tesouro Prefixado]]="","",(B3456+1)^(1/252))</f>
        <v/>
      </c>
      <c r="D3456" s="2" t="str">
        <f>IF(Table1[[#This Row],[Column2]]="","",(1+D3455)*(C3456)-1)</f>
        <v/>
      </c>
      <c r="E3456" s="1" t="str">
        <f>IF(Table1[[#This Row],[Column1]]="","",VLOOKUP(A3456,COPOMs!B:E,4)+prêmio_de_risco)</f>
        <v/>
      </c>
      <c r="F3456" s="3" t="str">
        <f>IF(Table1[[#This Row],[Tesouro Selic: Cenário 1]]="","",(E3456+1)^(1/252))</f>
        <v/>
      </c>
      <c r="G3456" s="2" t="str">
        <f>IF(Table1[[#This Row],[Column4]]="","",(1+G3455)*(F3456)-1)</f>
        <v/>
      </c>
      <c r="H3456" s="1" t="str">
        <f>IF(Table1[[#This Row],[Column1]]="","",VLOOKUP(A3456,COPOMs!B:H,7)+prêmio_de_risco)</f>
        <v/>
      </c>
      <c r="I3456" s="3" t="str">
        <f>IF(Table1[[#This Row],[Tesouro Selic: Cenário 2]]="","",(H3456+1)^(1/252))</f>
        <v/>
      </c>
      <c r="J3456" s="2" t="str">
        <f>IF(Table1[[#This Row],[Column6]]="","",(1+J3455)*(I3456)-1)</f>
        <v/>
      </c>
      <c r="K3456" s="1" t="str">
        <f>IF(Table1[[#This Row],[Column1]]="","",VLOOKUP(A3456,COPOMs!B:K,10)+prêmio_de_risco)</f>
        <v/>
      </c>
      <c r="L3456" s="3" t="str">
        <f>IF(Table1[[#This Row],[Tesouro Selic: Cenário 3]]="","",(K3456+1)^(1/252))</f>
        <v/>
      </c>
      <c r="M3456" s="2" t="str">
        <f>IF(Table1[[#This Row],[Column8]]="","",(1+M3455)*(L3456)-1)</f>
        <v/>
      </c>
    </row>
    <row r="3457" spans="1:13" x14ac:dyDescent="0.25">
      <c r="A3457" s="15" t="str">
        <f t="shared" si="106"/>
        <v/>
      </c>
      <c r="B3457" s="25" t="str">
        <f t="shared" si="107"/>
        <v/>
      </c>
      <c r="C3457" s="3" t="str">
        <f>IF(Table1[[#This Row],[Tesouro Prefixado]]="","",(B3457+1)^(1/252))</f>
        <v/>
      </c>
      <c r="D3457" s="2" t="str">
        <f>IF(Table1[[#This Row],[Column2]]="","",(1+D3456)*(C3457)-1)</f>
        <v/>
      </c>
      <c r="E3457" s="1" t="str">
        <f>IF(Table1[[#This Row],[Column1]]="","",VLOOKUP(A3457,COPOMs!B:E,4)+prêmio_de_risco)</f>
        <v/>
      </c>
      <c r="F3457" s="3" t="str">
        <f>IF(Table1[[#This Row],[Tesouro Selic: Cenário 1]]="","",(E3457+1)^(1/252))</f>
        <v/>
      </c>
      <c r="G3457" s="2" t="str">
        <f>IF(Table1[[#This Row],[Column4]]="","",(1+G3456)*(F3457)-1)</f>
        <v/>
      </c>
      <c r="H3457" s="1" t="str">
        <f>IF(Table1[[#This Row],[Column1]]="","",VLOOKUP(A3457,COPOMs!B:H,7)+prêmio_de_risco)</f>
        <v/>
      </c>
      <c r="I3457" s="3" t="str">
        <f>IF(Table1[[#This Row],[Tesouro Selic: Cenário 2]]="","",(H3457+1)^(1/252))</f>
        <v/>
      </c>
      <c r="J3457" s="2" t="str">
        <f>IF(Table1[[#This Row],[Column6]]="","",(1+J3456)*(I3457)-1)</f>
        <v/>
      </c>
      <c r="K3457" s="1" t="str">
        <f>IF(Table1[[#This Row],[Column1]]="","",VLOOKUP(A3457,COPOMs!B:K,10)+prêmio_de_risco)</f>
        <v/>
      </c>
      <c r="L3457" s="3" t="str">
        <f>IF(Table1[[#This Row],[Tesouro Selic: Cenário 3]]="","",(K3457+1)^(1/252))</f>
        <v/>
      </c>
      <c r="M3457" s="2" t="str">
        <f>IF(Table1[[#This Row],[Column8]]="","",(1+M3456)*(L3457)-1)</f>
        <v/>
      </c>
    </row>
    <row r="3458" spans="1:13" x14ac:dyDescent="0.25">
      <c r="A3458" s="15" t="str">
        <f t="shared" si="106"/>
        <v/>
      </c>
      <c r="B3458" s="25" t="str">
        <f t="shared" si="107"/>
        <v/>
      </c>
      <c r="C3458" s="3" t="str">
        <f>IF(Table1[[#This Row],[Tesouro Prefixado]]="","",(B3458+1)^(1/252))</f>
        <v/>
      </c>
      <c r="D3458" s="2" t="str">
        <f>IF(Table1[[#This Row],[Column2]]="","",(1+D3457)*(C3458)-1)</f>
        <v/>
      </c>
      <c r="E3458" s="1" t="str">
        <f>IF(Table1[[#This Row],[Column1]]="","",VLOOKUP(A3458,COPOMs!B:E,4)+prêmio_de_risco)</f>
        <v/>
      </c>
      <c r="F3458" s="3" t="str">
        <f>IF(Table1[[#This Row],[Tesouro Selic: Cenário 1]]="","",(E3458+1)^(1/252))</f>
        <v/>
      </c>
      <c r="G3458" s="2" t="str">
        <f>IF(Table1[[#This Row],[Column4]]="","",(1+G3457)*(F3458)-1)</f>
        <v/>
      </c>
      <c r="H3458" s="1" t="str">
        <f>IF(Table1[[#This Row],[Column1]]="","",VLOOKUP(A3458,COPOMs!B:H,7)+prêmio_de_risco)</f>
        <v/>
      </c>
      <c r="I3458" s="3" t="str">
        <f>IF(Table1[[#This Row],[Tesouro Selic: Cenário 2]]="","",(H3458+1)^(1/252))</f>
        <v/>
      </c>
      <c r="J3458" s="2" t="str">
        <f>IF(Table1[[#This Row],[Column6]]="","",(1+J3457)*(I3458)-1)</f>
        <v/>
      </c>
      <c r="K3458" s="1" t="str">
        <f>IF(Table1[[#This Row],[Column1]]="","",VLOOKUP(A3458,COPOMs!B:K,10)+prêmio_de_risco)</f>
        <v/>
      </c>
      <c r="L3458" s="3" t="str">
        <f>IF(Table1[[#This Row],[Tesouro Selic: Cenário 3]]="","",(K3458+1)^(1/252))</f>
        <v/>
      </c>
      <c r="M3458" s="2" t="str">
        <f>IF(Table1[[#This Row],[Column8]]="","",(1+M3457)*(L3458)-1)</f>
        <v/>
      </c>
    </row>
    <row r="3459" spans="1:13" x14ac:dyDescent="0.25">
      <c r="A3459" s="15" t="str">
        <f t="shared" ref="A3459:A3522" si="108">IFERROR(IF(WORKDAY(A3458,1,feriados)&lt;=vencimento,WORKDAY(A3458,1,feriados),""),"")</f>
        <v/>
      </c>
      <c r="B3459" s="25" t="str">
        <f t="shared" ref="B3459:B3522" si="109">IF(A3459="","",taxa_pré)</f>
        <v/>
      </c>
      <c r="C3459" s="3" t="str">
        <f>IF(Table1[[#This Row],[Tesouro Prefixado]]="","",(B3459+1)^(1/252))</f>
        <v/>
      </c>
      <c r="D3459" s="2" t="str">
        <f>IF(Table1[[#This Row],[Column2]]="","",(1+D3458)*(C3459)-1)</f>
        <v/>
      </c>
      <c r="E3459" s="1" t="str">
        <f>IF(Table1[[#This Row],[Column1]]="","",VLOOKUP(A3459,COPOMs!B:E,4)+prêmio_de_risco)</f>
        <v/>
      </c>
      <c r="F3459" s="3" t="str">
        <f>IF(Table1[[#This Row],[Tesouro Selic: Cenário 1]]="","",(E3459+1)^(1/252))</f>
        <v/>
      </c>
      <c r="G3459" s="2" t="str">
        <f>IF(Table1[[#This Row],[Column4]]="","",(1+G3458)*(F3459)-1)</f>
        <v/>
      </c>
      <c r="H3459" s="1" t="str">
        <f>IF(Table1[[#This Row],[Column1]]="","",VLOOKUP(A3459,COPOMs!B:H,7)+prêmio_de_risco)</f>
        <v/>
      </c>
      <c r="I3459" s="3" t="str">
        <f>IF(Table1[[#This Row],[Tesouro Selic: Cenário 2]]="","",(H3459+1)^(1/252))</f>
        <v/>
      </c>
      <c r="J3459" s="2" t="str">
        <f>IF(Table1[[#This Row],[Column6]]="","",(1+J3458)*(I3459)-1)</f>
        <v/>
      </c>
      <c r="K3459" s="1" t="str">
        <f>IF(Table1[[#This Row],[Column1]]="","",VLOOKUP(A3459,COPOMs!B:K,10)+prêmio_de_risco)</f>
        <v/>
      </c>
      <c r="L3459" s="3" t="str">
        <f>IF(Table1[[#This Row],[Tesouro Selic: Cenário 3]]="","",(K3459+1)^(1/252))</f>
        <v/>
      </c>
      <c r="M3459" s="2" t="str">
        <f>IF(Table1[[#This Row],[Column8]]="","",(1+M3458)*(L3459)-1)</f>
        <v/>
      </c>
    </row>
    <row r="3460" spans="1:13" x14ac:dyDescent="0.25">
      <c r="A3460" s="15" t="str">
        <f t="shared" si="108"/>
        <v/>
      </c>
      <c r="B3460" s="25" t="str">
        <f t="shared" si="109"/>
        <v/>
      </c>
      <c r="C3460" s="3" t="str">
        <f>IF(Table1[[#This Row],[Tesouro Prefixado]]="","",(B3460+1)^(1/252))</f>
        <v/>
      </c>
      <c r="D3460" s="2" t="str">
        <f>IF(Table1[[#This Row],[Column2]]="","",(1+D3459)*(C3460)-1)</f>
        <v/>
      </c>
      <c r="E3460" s="1" t="str">
        <f>IF(Table1[[#This Row],[Column1]]="","",VLOOKUP(A3460,COPOMs!B:E,4)+prêmio_de_risco)</f>
        <v/>
      </c>
      <c r="F3460" s="3" t="str">
        <f>IF(Table1[[#This Row],[Tesouro Selic: Cenário 1]]="","",(E3460+1)^(1/252))</f>
        <v/>
      </c>
      <c r="G3460" s="2" t="str">
        <f>IF(Table1[[#This Row],[Column4]]="","",(1+G3459)*(F3460)-1)</f>
        <v/>
      </c>
      <c r="H3460" s="1" t="str">
        <f>IF(Table1[[#This Row],[Column1]]="","",VLOOKUP(A3460,COPOMs!B:H,7)+prêmio_de_risco)</f>
        <v/>
      </c>
      <c r="I3460" s="3" t="str">
        <f>IF(Table1[[#This Row],[Tesouro Selic: Cenário 2]]="","",(H3460+1)^(1/252))</f>
        <v/>
      </c>
      <c r="J3460" s="2" t="str">
        <f>IF(Table1[[#This Row],[Column6]]="","",(1+J3459)*(I3460)-1)</f>
        <v/>
      </c>
      <c r="K3460" s="1" t="str">
        <f>IF(Table1[[#This Row],[Column1]]="","",VLOOKUP(A3460,COPOMs!B:K,10)+prêmio_de_risco)</f>
        <v/>
      </c>
      <c r="L3460" s="3" t="str">
        <f>IF(Table1[[#This Row],[Tesouro Selic: Cenário 3]]="","",(K3460+1)^(1/252))</f>
        <v/>
      </c>
      <c r="M3460" s="2" t="str">
        <f>IF(Table1[[#This Row],[Column8]]="","",(1+M3459)*(L3460)-1)</f>
        <v/>
      </c>
    </row>
    <row r="3461" spans="1:13" x14ac:dyDescent="0.25">
      <c r="A3461" s="15" t="str">
        <f t="shared" si="108"/>
        <v/>
      </c>
      <c r="B3461" s="25" t="str">
        <f t="shared" si="109"/>
        <v/>
      </c>
      <c r="C3461" s="3" t="str">
        <f>IF(Table1[[#This Row],[Tesouro Prefixado]]="","",(B3461+1)^(1/252))</f>
        <v/>
      </c>
      <c r="D3461" s="2" t="str">
        <f>IF(Table1[[#This Row],[Column2]]="","",(1+D3460)*(C3461)-1)</f>
        <v/>
      </c>
      <c r="E3461" s="1" t="str">
        <f>IF(Table1[[#This Row],[Column1]]="","",VLOOKUP(A3461,COPOMs!B:E,4)+prêmio_de_risco)</f>
        <v/>
      </c>
      <c r="F3461" s="3" t="str">
        <f>IF(Table1[[#This Row],[Tesouro Selic: Cenário 1]]="","",(E3461+1)^(1/252))</f>
        <v/>
      </c>
      <c r="G3461" s="2" t="str">
        <f>IF(Table1[[#This Row],[Column4]]="","",(1+G3460)*(F3461)-1)</f>
        <v/>
      </c>
      <c r="H3461" s="1" t="str">
        <f>IF(Table1[[#This Row],[Column1]]="","",VLOOKUP(A3461,COPOMs!B:H,7)+prêmio_de_risco)</f>
        <v/>
      </c>
      <c r="I3461" s="3" t="str">
        <f>IF(Table1[[#This Row],[Tesouro Selic: Cenário 2]]="","",(H3461+1)^(1/252))</f>
        <v/>
      </c>
      <c r="J3461" s="2" t="str">
        <f>IF(Table1[[#This Row],[Column6]]="","",(1+J3460)*(I3461)-1)</f>
        <v/>
      </c>
      <c r="K3461" s="1" t="str">
        <f>IF(Table1[[#This Row],[Column1]]="","",VLOOKUP(A3461,COPOMs!B:K,10)+prêmio_de_risco)</f>
        <v/>
      </c>
      <c r="L3461" s="3" t="str">
        <f>IF(Table1[[#This Row],[Tesouro Selic: Cenário 3]]="","",(K3461+1)^(1/252))</f>
        <v/>
      </c>
      <c r="M3461" s="2" t="str">
        <f>IF(Table1[[#This Row],[Column8]]="","",(1+M3460)*(L3461)-1)</f>
        <v/>
      </c>
    </row>
    <row r="3462" spans="1:13" x14ac:dyDescent="0.25">
      <c r="A3462" s="15" t="str">
        <f t="shared" si="108"/>
        <v/>
      </c>
      <c r="B3462" s="25" t="str">
        <f t="shared" si="109"/>
        <v/>
      </c>
      <c r="C3462" s="3" t="str">
        <f>IF(Table1[[#This Row],[Tesouro Prefixado]]="","",(B3462+1)^(1/252))</f>
        <v/>
      </c>
      <c r="D3462" s="2" t="str">
        <f>IF(Table1[[#This Row],[Column2]]="","",(1+D3461)*(C3462)-1)</f>
        <v/>
      </c>
      <c r="E3462" s="1" t="str">
        <f>IF(Table1[[#This Row],[Column1]]="","",VLOOKUP(A3462,COPOMs!B:E,4)+prêmio_de_risco)</f>
        <v/>
      </c>
      <c r="F3462" s="3" t="str">
        <f>IF(Table1[[#This Row],[Tesouro Selic: Cenário 1]]="","",(E3462+1)^(1/252))</f>
        <v/>
      </c>
      <c r="G3462" s="2" t="str">
        <f>IF(Table1[[#This Row],[Column4]]="","",(1+G3461)*(F3462)-1)</f>
        <v/>
      </c>
      <c r="H3462" s="1" t="str">
        <f>IF(Table1[[#This Row],[Column1]]="","",VLOOKUP(A3462,COPOMs!B:H,7)+prêmio_de_risco)</f>
        <v/>
      </c>
      <c r="I3462" s="3" t="str">
        <f>IF(Table1[[#This Row],[Tesouro Selic: Cenário 2]]="","",(H3462+1)^(1/252))</f>
        <v/>
      </c>
      <c r="J3462" s="2" t="str">
        <f>IF(Table1[[#This Row],[Column6]]="","",(1+J3461)*(I3462)-1)</f>
        <v/>
      </c>
      <c r="K3462" s="1" t="str">
        <f>IF(Table1[[#This Row],[Column1]]="","",VLOOKUP(A3462,COPOMs!B:K,10)+prêmio_de_risco)</f>
        <v/>
      </c>
      <c r="L3462" s="3" t="str">
        <f>IF(Table1[[#This Row],[Tesouro Selic: Cenário 3]]="","",(K3462+1)^(1/252))</f>
        <v/>
      </c>
      <c r="M3462" s="2" t="str">
        <f>IF(Table1[[#This Row],[Column8]]="","",(1+M3461)*(L3462)-1)</f>
        <v/>
      </c>
    </row>
    <row r="3463" spans="1:13" x14ac:dyDescent="0.25">
      <c r="A3463" s="15" t="str">
        <f t="shared" si="108"/>
        <v/>
      </c>
      <c r="B3463" s="25" t="str">
        <f t="shared" si="109"/>
        <v/>
      </c>
      <c r="C3463" s="3" t="str">
        <f>IF(Table1[[#This Row],[Tesouro Prefixado]]="","",(B3463+1)^(1/252))</f>
        <v/>
      </c>
      <c r="D3463" s="2" t="str">
        <f>IF(Table1[[#This Row],[Column2]]="","",(1+D3462)*(C3463)-1)</f>
        <v/>
      </c>
      <c r="E3463" s="1" t="str">
        <f>IF(Table1[[#This Row],[Column1]]="","",VLOOKUP(A3463,COPOMs!B:E,4)+prêmio_de_risco)</f>
        <v/>
      </c>
      <c r="F3463" s="3" t="str">
        <f>IF(Table1[[#This Row],[Tesouro Selic: Cenário 1]]="","",(E3463+1)^(1/252))</f>
        <v/>
      </c>
      <c r="G3463" s="2" t="str">
        <f>IF(Table1[[#This Row],[Column4]]="","",(1+G3462)*(F3463)-1)</f>
        <v/>
      </c>
      <c r="H3463" s="1" t="str">
        <f>IF(Table1[[#This Row],[Column1]]="","",VLOOKUP(A3463,COPOMs!B:H,7)+prêmio_de_risco)</f>
        <v/>
      </c>
      <c r="I3463" s="3" t="str">
        <f>IF(Table1[[#This Row],[Tesouro Selic: Cenário 2]]="","",(H3463+1)^(1/252))</f>
        <v/>
      </c>
      <c r="J3463" s="2" t="str">
        <f>IF(Table1[[#This Row],[Column6]]="","",(1+J3462)*(I3463)-1)</f>
        <v/>
      </c>
      <c r="K3463" s="1" t="str">
        <f>IF(Table1[[#This Row],[Column1]]="","",VLOOKUP(A3463,COPOMs!B:K,10)+prêmio_de_risco)</f>
        <v/>
      </c>
      <c r="L3463" s="3" t="str">
        <f>IF(Table1[[#This Row],[Tesouro Selic: Cenário 3]]="","",(K3463+1)^(1/252))</f>
        <v/>
      </c>
      <c r="M3463" s="2" t="str">
        <f>IF(Table1[[#This Row],[Column8]]="","",(1+M3462)*(L3463)-1)</f>
        <v/>
      </c>
    </row>
    <row r="3464" spans="1:13" x14ac:dyDescent="0.25">
      <c r="A3464" s="15" t="str">
        <f t="shared" si="108"/>
        <v/>
      </c>
      <c r="B3464" s="25" t="str">
        <f t="shared" si="109"/>
        <v/>
      </c>
      <c r="C3464" s="3" t="str">
        <f>IF(Table1[[#This Row],[Tesouro Prefixado]]="","",(B3464+1)^(1/252))</f>
        <v/>
      </c>
      <c r="D3464" s="2" t="str">
        <f>IF(Table1[[#This Row],[Column2]]="","",(1+D3463)*(C3464)-1)</f>
        <v/>
      </c>
      <c r="E3464" s="1" t="str">
        <f>IF(Table1[[#This Row],[Column1]]="","",VLOOKUP(A3464,COPOMs!B:E,4)+prêmio_de_risco)</f>
        <v/>
      </c>
      <c r="F3464" s="3" t="str">
        <f>IF(Table1[[#This Row],[Tesouro Selic: Cenário 1]]="","",(E3464+1)^(1/252))</f>
        <v/>
      </c>
      <c r="G3464" s="2" t="str">
        <f>IF(Table1[[#This Row],[Column4]]="","",(1+G3463)*(F3464)-1)</f>
        <v/>
      </c>
      <c r="H3464" s="1" t="str">
        <f>IF(Table1[[#This Row],[Column1]]="","",VLOOKUP(A3464,COPOMs!B:H,7)+prêmio_de_risco)</f>
        <v/>
      </c>
      <c r="I3464" s="3" t="str">
        <f>IF(Table1[[#This Row],[Tesouro Selic: Cenário 2]]="","",(H3464+1)^(1/252))</f>
        <v/>
      </c>
      <c r="J3464" s="2" t="str">
        <f>IF(Table1[[#This Row],[Column6]]="","",(1+J3463)*(I3464)-1)</f>
        <v/>
      </c>
      <c r="K3464" s="1" t="str">
        <f>IF(Table1[[#This Row],[Column1]]="","",VLOOKUP(A3464,COPOMs!B:K,10)+prêmio_de_risco)</f>
        <v/>
      </c>
      <c r="L3464" s="3" t="str">
        <f>IF(Table1[[#This Row],[Tesouro Selic: Cenário 3]]="","",(K3464+1)^(1/252))</f>
        <v/>
      </c>
      <c r="M3464" s="2" t="str">
        <f>IF(Table1[[#This Row],[Column8]]="","",(1+M3463)*(L3464)-1)</f>
        <v/>
      </c>
    </row>
    <row r="3465" spans="1:13" x14ac:dyDescent="0.25">
      <c r="A3465" s="15" t="str">
        <f t="shared" si="108"/>
        <v/>
      </c>
      <c r="B3465" s="25" t="str">
        <f t="shared" si="109"/>
        <v/>
      </c>
      <c r="C3465" s="3" t="str">
        <f>IF(Table1[[#This Row],[Tesouro Prefixado]]="","",(B3465+1)^(1/252))</f>
        <v/>
      </c>
      <c r="D3465" s="2" t="str">
        <f>IF(Table1[[#This Row],[Column2]]="","",(1+D3464)*(C3465)-1)</f>
        <v/>
      </c>
      <c r="E3465" s="1" t="str">
        <f>IF(Table1[[#This Row],[Column1]]="","",VLOOKUP(A3465,COPOMs!B:E,4)+prêmio_de_risco)</f>
        <v/>
      </c>
      <c r="F3465" s="3" t="str">
        <f>IF(Table1[[#This Row],[Tesouro Selic: Cenário 1]]="","",(E3465+1)^(1/252))</f>
        <v/>
      </c>
      <c r="G3465" s="2" t="str">
        <f>IF(Table1[[#This Row],[Column4]]="","",(1+G3464)*(F3465)-1)</f>
        <v/>
      </c>
      <c r="H3465" s="1" t="str">
        <f>IF(Table1[[#This Row],[Column1]]="","",VLOOKUP(A3465,COPOMs!B:H,7)+prêmio_de_risco)</f>
        <v/>
      </c>
      <c r="I3465" s="3" t="str">
        <f>IF(Table1[[#This Row],[Tesouro Selic: Cenário 2]]="","",(H3465+1)^(1/252))</f>
        <v/>
      </c>
      <c r="J3465" s="2" t="str">
        <f>IF(Table1[[#This Row],[Column6]]="","",(1+J3464)*(I3465)-1)</f>
        <v/>
      </c>
      <c r="K3465" s="1" t="str">
        <f>IF(Table1[[#This Row],[Column1]]="","",VLOOKUP(A3465,COPOMs!B:K,10)+prêmio_de_risco)</f>
        <v/>
      </c>
      <c r="L3465" s="3" t="str">
        <f>IF(Table1[[#This Row],[Tesouro Selic: Cenário 3]]="","",(K3465+1)^(1/252))</f>
        <v/>
      </c>
      <c r="M3465" s="2" t="str">
        <f>IF(Table1[[#This Row],[Column8]]="","",(1+M3464)*(L3465)-1)</f>
        <v/>
      </c>
    </row>
    <row r="3466" spans="1:13" x14ac:dyDescent="0.25">
      <c r="A3466" s="15" t="str">
        <f t="shared" si="108"/>
        <v/>
      </c>
      <c r="B3466" s="25" t="str">
        <f t="shared" si="109"/>
        <v/>
      </c>
      <c r="C3466" s="3" t="str">
        <f>IF(Table1[[#This Row],[Tesouro Prefixado]]="","",(B3466+1)^(1/252))</f>
        <v/>
      </c>
      <c r="D3466" s="2" t="str">
        <f>IF(Table1[[#This Row],[Column2]]="","",(1+D3465)*(C3466)-1)</f>
        <v/>
      </c>
      <c r="E3466" s="1" t="str">
        <f>IF(Table1[[#This Row],[Column1]]="","",VLOOKUP(A3466,COPOMs!B:E,4)+prêmio_de_risco)</f>
        <v/>
      </c>
      <c r="F3466" s="3" t="str">
        <f>IF(Table1[[#This Row],[Tesouro Selic: Cenário 1]]="","",(E3466+1)^(1/252))</f>
        <v/>
      </c>
      <c r="G3466" s="2" t="str">
        <f>IF(Table1[[#This Row],[Column4]]="","",(1+G3465)*(F3466)-1)</f>
        <v/>
      </c>
      <c r="H3466" s="1" t="str">
        <f>IF(Table1[[#This Row],[Column1]]="","",VLOOKUP(A3466,COPOMs!B:H,7)+prêmio_de_risco)</f>
        <v/>
      </c>
      <c r="I3466" s="3" t="str">
        <f>IF(Table1[[#This Row],[Tesouro Selic: Cenário 2]]="","",(H3466+1)^(1/252))</f>
        <v/>
      </c>
      <c r="J3466" s="2" t="str">
        <f>IF(Table1[[#This Row],[Column6]]="","",(1+J3465)*(I3466)-1)</f>
        <v/>
      </c>
      <c r="K3466" s="1" t="str">
        <f>IF(Table1[[#This Row],[Column1]]="","",VLOOKUP(A3466,COPOMs!B:K,10)+prêmio_de_risco)</f>
        <v/>
      </c>
      <c r="L3466" s="3" t="str">
        <f>IF(Table1[[#This Row],[Tesouro Selic: Cenário 3]]="","",(K3466+1)^(1/252))</f>
        <v/>
      </c>
      <c r="M3466" s="2" t="str">
        <f>IF(Table1[[#This Row],[Column8]]="","",(1+M3465)*(L3466)-1)</f>
        <v/>
      </c>
    </row>
    <row r="3467" spans="1:13" x14ac:dyDescent="0.25">
      <c r="A3467" s="15" t="str">
        <f t="shared" si="108"/>
        <v/>
      </c>
      <c r="B3467" s="25" t="str">
        <f t="shared" si="109"/>
        <v/>
      </c>
      <c r="C3467" s="3" t="str">
        <f>IF(Table1[[#This Row],[Tesouro Prefixado]]="","",(B3467+1)^(1/252))</f>
        <v/>
      </c>
      <c r="D3467" s="2" t="str">
        <f>IF(Table1[[#This Row],[Column2]]="","",(1+D3466)*(C3467)-1)</f>
        <v/>
      </c>
      <c r="E3467" s="1" t="str">
        <f>IF(Table1[[#This Row],[Column1]]="","",VLOOKUP(A3467,COPOMs!B:E,4)+prêmio_de_risco)</f>
        <v/>
      </c>
      <c r="F3467" s="3" t="str">
        <f>IF(Table1[[#This Row],[Tesouro Selic: Cenário 1]]="","",(E3467+1)^(1/252))</f>
        <v/>
      </c>
      <c r="G3467" s="2" t="str">
        <f>IF(Table1[[#This Row],[Column4]]="","",(1+G3466)*(F3467)-1)</f>
        <v/>
      </c>
      <c r="H3467" s="1" t="str">
        <f>IF(Table1[[#This Row],[Column1]]="","",VLOOKUP(A3467,COPOMs!B:H,7)+prêmio_de_risco)</f>
        <v/>
      </c>
      <c r="I3467" s="3" t="str">
        <f>IF(Table1[[#This Row],[Tesouro Selic: Cenário 2]]="","",(H3467+1)^(1/252))</f>
        <v/>
      </c>
      <c r="J3467" s="2" t="str">
        <f>IF(Table1[[#This Row],[Column6]]="","",(1+J3466)*(I3467)-1)</f>
        <v/>
      </c>
      <c r="K3467" s="1" t="str">
        <f>IF(Table1[[#This Row],[Column1]]="","",VLOOKUP(A3467,COPOMs!B:K,10)+prêmio_de_risco)</f>
        <v/>
      </c>
      <c r="L3467" s="3" t="str">
        <f>IF(Table1[[#This Row],[Tesouro Selic: Cenário 3]]="","",(K3467+1)^(1/252))</f>
        <v/>
      </c>
      <c r="M3467" s="2" t="str">
        <f>IF(Table1[[#This Row],[Column8]]="","",(1+M3466)*(L3467)-1)</f>
        <v/>
      </c>
    </row>
    <row r="3468" spans="1:13" x14ac:dyDescent="0.25">
      <c r="A3468" s="15" t="str">
        <f t="shared" si="108"/>
        <v/>
      </c>
      <c r="B3468" s="25" t="str">
        <f t="shared" si="109"/>
        <v/>
      </c>
      <c r="C3468" s="3" t="str">
        <f>IF(Table1[[#This Row],[Tesouro Prefixado]]="","",(B3468+1)^(1/252))</f>
        <v/>
      </c>
      <c r="D3468" s="2" t="str">
        <f>IF(Table1[[#This Row],[Column2]]="","",(1+D3467)*(C3468)-1)</f>
        <v/>
      </c>
      <c r="E3468" s="1" t="str">
        <f>IF(Table1[[#This Row],[Column1]]="","",VLOOKUP(A3468,COPOMs!B:E,4)+prêmio_de_risco)</f>
        <v/>
      </c>
      <c r="F3468" s="3" t="str">
        <f>IF(Table1[[#This Row],[Tesouro Selic: Cenário 1]]="","",(E3468+1)^(1/252))</f>
        <v/>
      </c>
      <c r="G3468" s="2" t="str">
        <f>IF(Table1[[#This Row],[Column4]]="","",(1+G3467)*(F3468)-1)</f>
        <v/>
      </c>
      <c r="H3468" s="1" t="str">
        <f>IF(Table1[[#This Row],[Column1]]="","",VLOOKUP(A3468,COPOMs!B:H,7)+prêmio_de_risco)</f>
        <v/>
      </c>
      <c r="I3468" s="3" t="str">
        <f>IF(Table1[[#This Row],[Tesouro Selic: Cenário 2]]="","",(H3468+1)^(1/252))</f>
        <v/>
      </c>
      <c r="J3468" s="2" t="str">
        <f>IF(Table1[[#This Row],[Column6]]="","",(1+J3467)*(I3468)-1)</f>
        <v/>
      </c>
      <c r="K3468" s="1" t="str">
        <f>IF(Table1[[#This Row],[Column1]]="","",VLOOKUP(A3468,COPOMs!B:K,10)+prêmio_de_risco)</f>
        <v/>
      </c>
      <c r="L3468" s="3" t="str">
        <f>IF(Table1[[#This Row],[Tesouro Selic: Cenário 3]]="","",(K3468+1)^(1/252))</f>
        <v/>
      </c>
      <c r="M3468" s="2" t="str">
        <f>IF(Table1[[#This Row],[Column8]]="","",(1+M3467)*(L3468)-1)</f>
        <v/>
      </c>
    </row>
    <row r="3469" spans="1:13" x14ac:dyDescent="0.25">
      <c r="A3469" s="15" t="str">
        <f t="shared" si="108"/>
        <v/>
      </c>
      <c r="B3469" s="25" t="str">
        <f t="shared" si="109"/>
        <v/>
      </c>
      <c r="C3469" s="3" t="str">
        <f>IF(Table1[[#This Row],[Tesouro Prefixado]]="","",(B3469+1)^(1/252))</f>
        <v/>
      </c>
      <c r="D3469" s="2" t="str">
        <f>IF(Table1[[#This Row],[Column2]]="","",(1+D3468)*(C3469)-1)</f>
        <v/>
      </c>
      <c r="E3469" s="1" t="str">
        <f>IF(Table1[[#This Row],[Column1]]="","",VLOOKUP(A3469,COPOMs!B:E,4)+prêmio_de_risco)</f>
        <v/>
      </c>
      <c r="F3469" s="3" t="str">
        <f>IF(Table1[[#This Row],[Tesouro Selic: Cenário 1]]="","",(E3469+1)^(1/252))</f>
        <v/>
      </c>
      <c r="G3469" s="2" t="str">
        <f>IF(Table1[[#This Row],[Column4]]="","",(1+G3468)*(F3469)-1)</f>
        <v/>
      </c>
      <c r="H3469" s="1" t="str">
        <f>IF(Table1[[#This Row],[Column1]]="","",VLOOKUP(A3469,COPOMs!B:H,7)+prêmio_de_risco)</f>
        <v/>
      </c>
      <c r="I3469" s="3" t="str">
        <f>IF(Table1[[#This Row],[Tesouro Selic: Cenário 2]]="","",(H3469+1)^(1/252))</f>
        <v/>
      </c>
      <c r="J3469" s="2" t="str">
        <f>IF(Table1[[#This Row],[Column6]]="","",(1+J3468)*(I3469)-1)</f>
        <v/>
      </c>
      <c r="K3469" s="1" t="str">
        <f>IF(Table1[[#This Row],[Column1]]="","",VLOOKUP(A3469,COPOMs!B:K,10)+prêmio_de_risco)</f>
        <v/>
      </c>
      <c r="L3469" s="3" t="str">
        <f>IF(Table1[[#This Row],[Tesouro Selic: Cenário 3]]="","",(K3469+1)^(1/252))</f>
        <v/>
      </c>
      <c r="M3469" s="2" t="str">
        <f>IF(Table1[[#This Row],[Column8]]="","",(1+M3468)*(L3469)-1)</f>
        <v/>
      </c>
    </row>
    <row r="3470" spans="1:13" x14ac:dyDescent="0.25">
      <c r="A3470" s="15" t="str">
        <f t="shared" si="108"/>
        <v/>
      </c>
      <c r="B3470" s="25" t="str">
        <f t="shared" si="109"/>
        <v/>
      </c>
      <c r="C3470" s="3" t="str">
        <f>IF(Table1[[#This Row],[Tesouro Prefixado]]="","",(B3470+1)^(1/252))</f>
        <v/>
      </c>
      <c r="D3470" s="2" t="str">
        <f>IF(Table1[[#This Row],[Column2]]="","",(1+D3469)*(C3470)-1)</f>
        <v/>
      </c>
      <c r="E3470" s="1" t="str">
        <f>IF(Table1[[#This Row],[Column1]]="","",VLOOKUP(A3470,COPOMs!B:E,4)+prêmio_de_risco)</f>
        <v/>
      </c>
      <c r="F3470" s="3" t="str">
        <f>IF(Table1[[#This Row],[Tesouro Selic: Cenário 1]]="","",(E3470+1)^(1/252))</f>
        <v/>
      </c>
      <c r="G3470" s="2" t="str">
        <f>IF(Table1[[#This Row],[Column4]]="","",(1+G3469)*(F3470)-1)</f>
        <v/>
      </c>
      <c r="H3470" s="1" t="str">
        <f>IF(Table1[[#This Row],[Column1]]="","",VLOOKUP(A3470,COPOMs!B:H,7)+prêmio_de_risco)</f>
        <v/>
      </c>
      <c r="I3470" s="3" t="str">
        <f>IF(Table1[[#This Row],[Tesouro Selic: Cenário 2]]="","",(H3470+1)^(1/252))</f>
        <v/>
      </c>
      <c r="J3470" s="2" t="str">
        <f>IF(Table1[[#This Row],[Column6]]="","",(1+J3469)*(I3470)-1)</f>
        <v/>
      </c>
      <c r="K3470" s="1" t="str">
        <f>IF(Table1[[#This Row],[Column1]]="","",VLOOKUP(A3470,COPOMs!B:K,10)+prêmio_de_risco)</f>
        <v/>
      </c>
      <c r="L3470" s="3" t="str">
        <f>IF(Table1[[#This Row],[Tesouro Selic: Cenário 3]]="","",(K3470+1)^(1/252))</f>
        <v/>
      </c>
      <c r="M3470" s="2" t="str">
        <f>IF(Table1[[#This Row],[Column8]]="","",(1+M3469)*(L3470)-1)</f>
        <v/>
      </c>
    </row>
    <row r="3471" spans="1:13" x14ac:dyDescent="0.25">
      <c r="A3471" s="15" t="str">
        <f t="shared" si="108"/>
        <v/>
      </c>
      <c r="B3471" s="25" t="str">
        <f t="shared" si="109"/>
        <v/>
      </c>
      <c r="C3471" s="3" t="str">
        <f>IF(Table1[[#This Row],[Tesouro Prefixado]]="","",(B3471+1)^(1/252))</f>
        <v/>
      </c>
      <c r="D3471" s="2" t="str">
        <f>IF(Table1[[#This Row],[Column2]]="","",(1+D3470)*(C3471)-1)</f>
        <v/>
      </c>
      <c r="E3471" s="1" t="str">
        <f>IF(Table1[[#This Row],[Column1]]="","",VLOOKUP(A3471,COPOMs!B:E,4)+prêmio_de_risco)</f>
        <v/>
      </c>
      <c r="F3471" s="3" t="str">
        <f>IF(Table1[[#This Row],[Tesouro Selic: Cenário 1]]="","",(E3471+1)^(1/252))</f>
        <v/>
      </c>
      <c r="G3471" s="2" t="str">
        <f>IF(Table1[[#This Row],[Column4]]="","",(1+G3470)*(F3471)-1)</f>
        <v/>
      </c>
      <c r="H3471" s="1" t="str">
        <f>IF(Table1[[#This Row],[Column1]]="","",VLOOKUP(A3471,COPOMs!B:H,7)+prêmio_de_risco)</f>
        <v/>
      </c>
      <c r="I3471" s="3" t="str">
        <f>IF(Table1[[#This Row],[Tesouro Selic: Cenário 2]]="","",(H3471+1)^(1/252))</f>
        <v/>
      </c>
      <c r="J3471" s="2" t="str">
        <f>IF(Table1[[#This Row],[Column6]]="","",(1+J3470)*(I3471)-1)</f>
        <v/>
      </c>
      <c r="K3471" s="1" t="str">
        <f>IF(Table1[[#This Row],[Column1]]="","",VLOOKUP(A3471,COPOMs!B:K,10)+prêmio_de_risco)</f>
        <v/>
      </c>
      <c r="L3471" s="3" t="str">
        <f>IF(Table1[[#This Row],[Tesouro Selic: Cenário 3]]="","",(K3471+1)^(1/252))</f>
        <v/>
      </c>
      <c r="M3471" s="2" t="str">
        <f>IF(Table1[[#This Row],[Column8]]="","",(1+M3470)*(L3471)-1)</f>
        <v/>
      </c>
    </row>
    <row r="3472" spans="1:13" x14ac:dyDescent="0.25">
      <c r="A3472" s="15" t="str">
        <f t="shared" si="108"/>
        <v/>
      </c>
      <c r="B3472" s="25" t="str">
        <f t="shared" si="109"/>
        <v/>
      </c>
      <c r="C3472" s="3" t="str">
        <f>IF(Table1[[#This Row],[Tesouro Prefixado]]="","",(B3472+1)^(1/252))</f>
        <v/>
      </c>
      <c r="D3472" s="2" t="str">
        <f>IF(Table1[[#This Row],[Column2]]="","",(1+D3471)*(C3472)-1)</f>
        <v/>
      </c>
      <c r="E3472" s="1" t="str">
        <f>IF(Table1[[#This Row],[Column1]]="","",VLOOKUP(A3472,COPOMs!B:E,4)+prêmio_de_risco)</f>
        <v/>
      </c>
      <c r="F3472" s="3" t="str">
        <f>IF(Table1[[#This Row],[Tesouro Selic: Cenário 1]]="","",(E3472+1)^(1/252))</f>
        <v/>
      </c>
      <c r="G3472" s="2" t="str">
        <f>IF(Table1[[#This Row],[Column4]]="","",(1+G3471)*(F3472)-1)</f>
        <v/>
      </c>
      <c r="H3472" s="1" t="str">
        <f>IF(Table1[[#This Row],[Column1]]="","",VLOOKUP(A3472,COPOMs!B:H,7)+prêmio_de_risco)</f>
        <v/>
      </c>
      <c r="I3472" s="3" t="str">
        <f>IF(Table1[[#This Row],[Tesouro Selic: Cenário 2]]="","",(H3472+1)^(1/252))</f>
        <v/>
      </c>
      <c r="J3472" s="2" t="str">
        <f>IF(Table1[[#This Row],[Column6]]="","",(1+J3471)*(I3472)-1)</f>
        <v/>
      </c>
      <c r="K3472" s="1" t="str">
        <f>IF(Table1[[#This Row],[Column1]]="","",VLOOKUP(A3472,COPOMs!B:K,10)+prêmio_de_risco)</f>
        <v/>
      </c>
      <c r="L3472" s="3" t="str">
        <f>IF(Table1[[#This Row],[Tesouro Selic: Cenário 3]]="","",(K3472+1)^(1/252))</f>
        <v/>
      </c>
      <c r="M3472" s="2" t="str">
        <f>IF(Table1[[#This Row],[Column8]]="","",(1+M3471)*(L3472)-1)</f>
        <v/>
      </c>
    </row>
    <row r="3473" spans="1:13" x14ac:dyDescent="0.25">
      <c r="A3473" s="15" t="str">
        <f t="shared" si="108"/>
        <v/>
      </c>
      <c r="B3473" s="25" t="str">
        <f t="shared" si="109"/>
        <v/>
      </c>
      <c r="C3473" s="3" t="str">
        <f>IF(Table1[[#This Row],[Tesouro Prefixado]]="","",(B3473+1)^(1/252))</f>
        <v/>
      </c>
      <c r="D3473" s="2" t="str">
        <f>IF(Table1[[#This Row],[Column2]]="","",(1+D3472)*(C3473)-1)</f>
        <v/>
      </c>
      <c r="E3473" s="1" t="str">
        <f>IF(Table1[[#This Row],[Column1]]="","",VLOOKUP(A3473,COPOMs!B:E,4)+prêmio_de_risco)</f>
        <v/>
      </c>
      <c r="F3473" s="3" t="str">
        <f>IF(Table1[[#This Row],[Tesouro Selic: Cenário 1]]="","",(E3473+1)^(1/252))</f>
        <v/>
      </c>
      <c r="G3473" s="2" t="str">
        <f>IF(Table1[[#This Row],[Column4]]="","",(1+G3472)*(F3473)-1)</f>
        <v/>
      </c>
      <c r="H3473" s="1" t="str">
        <f>IF(Table1[[#This Row],[Column1]]="","",VLOOKUP(A3473,COPOMs!B:H,7)+prêmio_de_risco)</f>
        <v/>
      </c>
      <c r="I3473" s="3" t="str">
        <f>IF(Table1[[#This Row],[Tesouro Selic: Cenário 2]]="","",(H3473+1)^(1/252))</f>
        <v/>
      </c>
      <c r="J3473" s="2" t="str">
        <f>IF(Table1[[#This Row],[Column6]]="","",(1+J3472)*(I3473)-1)</f>
        <v/>
      </c>
      <c r="K3473" s="1" t="str">
        <f>IF(Table1[[#This Row],[Column1]]="","",VLOOKUP(A3473,COPOMs!B:K,10)+prêmio_de_risco)</f>
        <v/>
      </c>
      <c r="L3473" s="3" t="str">
        <f>IF(Table1[[#This Row],[Tesouro Selic: Cenário 3]]="","",(K3473+1)^(1/252))</f>
        <v/>
      </c>
      <c r="M3473" s="2" t="str">
        <f>IF(Table1[[#This Row],[Column8]]="","",(1+M3472)*(L3473)-1)</f>
        <v/>
      </c>
    </row>
    <row r="3474" spans="1:13" x14ac:dyDescent="0.25">
      <c r="A3474" s="15" t="str">
        <f t="shared" si="108"/>
        <v/>
      </c>
      <c r="B3474" s="25" t="str">
        <f t="shared" si="109"/>
        <v/>
      </c>
      <c r="C3474" s="3" t="str">
        <f>IF(Table1[[#This Row],[Tesouro Prefixado]]="","",(B3474+1)^(1/252))</f>
        <v/>
      </c>
      <c r="D3474" s="2" t="str">
        <f>IF(Table1[[#This Row],[Column2]]="","",(1+D3473)*(C3474)-1)</f>
        <v/>
      </c>
      <c r="E3474" s="1" t="str">
        <f>IF(Table1[[#This Row],[Column1]]="","",VLOOKUP(A3474,COPOMs!B:E,4)+prêmio_de_risco)</f>
        <v/>
      </c>
      <c r="F3474" s="3" t="str">
        <f>IF(Table1[[#This Row],[Tesouro Selic: Cenário 1]]="","",(E3474+1)^(1/252))</f>
        <v/>
      </c>
      <c r="G3474" s="2" t="str">
        <f>IF(Table1[[#This Row],[Column4]]="","",(1+G3473)*(F3474)-1)</f>
        <v/>
      </c>
      <c r="H3474" s="1" t="str">
        <f>IF(Table1[[#This Row],[Column1]]="","",VLOOKUP(A3474,COPOMs!B:H,7)+prêmio_de_risco)</f>
        <v/>
      </c>
      <c r="I3474" s="3" t="str">
        <f>IF(Table1[[#This Row],[Tesouro Selic: Cenário 2]]="","",(H3474+1)^(1/252))</f>
        <v/>
      </c>
      <c r="J3474" s="2" t="str">
        <f>IF(Table1[[#This Row],[Column6]]="","",(1+J3473)*(I3474)-1)</f>
        <v/>
      </c>
      <c r="K3474" s="1" t="str">
        <f>IF(Table1[[#This Row],[Column1]]="","",VLOOKUP(A3474,COPOMs!B:K,10)+prêmio_de_risco)</f>
        <v/>
      </c>
      <c r="L3474" s="3" t="str">
        <f>IF(Table1[[#This Row],[Tesouro Selic: Cenário 3]]="","",(K3474+1)^(1/252))</f>
        <v/>
      </c>
      <c r="M3474" s="2" t="str">
        <f>IF(Table1[[#This Row],[Column8]]="","",(1+M3473)*(L3474)-1)</f>
        <v/>
      </c>
    </row>
    <row r="3475" spans="1:13" x14ac:dyDescent="0.25">
      <c r="A3475" s="15" t="str">
        <f t="shared" si="108"/>
        <v/>
      </c>
      <c r="B3475" s="25" t="str">
        <f t="shared" si="109"/>
        <v/>
      </c>
      <c r="C3475" s="3" t="str">
        <f>IF(Table1[[#This Row],[Tesouro Prefixado]]="","",(B3475+1)^(1/252))</f>
        <v/>
      </c>
      <c r="D3475" s="2" t="str">
        <f>IF(Table1[[#This Row],[Column2]]="","",(1+D3474)*(C3475)-1)</f>
        <v/>
      </c>
      <c r="E3475" s="1" t="str">
        <f>IF(Table1[[#This Row],[Column1]]="","",VLOOKUP(A3475,COPOMs!B:E,4)+prêmio_de_risco)</f>
        <v/>
      </c>
      <c r="F3475" s="3" t="str">
        <f>IF(Table1[[#This Row],[Tesouro Selic: Cenário 1]]="","",(E3475+1)^(1/252))</f>
        <v/>
      </c>
      <c r="G3475" s="2" t="str">
        <f>IF(Table1[[#This Row],[Column4]]="","",(1+G3474)*(F3475)-1)</f>
        <v/>
      </c>
      <c r="H3475" s="1" t="str">
        <f>IF(Table1[[#This Row],[Column1]]="","",VLOOKUP(A3475,COPOMs!B:H,7)+prêmio_de_risco)</f>
        <v/>
      </c>
      <c r="I3475" s="3" t="str">
        <f>IF(Table1[[#This Row],[Tesouro Selic: Cenário 2]]="","",(H3475+1)^(1/252))</f>
        <v/>
      </c>
      <c r="J3475" s="2" t="str">
        <f>IF(Table1[[#This Row],[Column6]]="","",(1+J3474)*(I3475)-1)</f>
        <v/>
      </c>
      <c r="K3475" s="1" t="str">
        <f>IF(Table1[[#This Row],[Column1]]="","",VLOOKUP(A3475,COPOMs!B:K,10)+prêmio_de_risco)</f>
        <v/>
      </c>
      <c r="L3475" s="3" t="str">
        <f>IF(Table1[[#This Row],[Tesouro Selic: Cenário 3]]="","",(K3475+1)^(1/252))</f>
        <v/>
      </c>
      <c r="M3475" s="2" t="str">
        <f>IF(Table1[[#This Row],[Column8]]="","",(1+M3474)*(L3475)-1)</f>
        <v/>
      </c>
    </row>
    <row r="3476" spans="1:13" x14ac:dyDescent="0.25">
      <c r="A3476" s="15" t="str">
        <f t="shared" si="108"/>
        <v/>
      </c>
      <c r="B3476" s="25" t="str">
        <f t="shared" si="109"/>
        <v/>
      </c>
      <c r="C3476" s="3" t="str">
        <f>IF(Table1[[#This Row],[Tesouro Prefixado]]="","",(B3476+1)^(1/252))</f>
        <v/>
      </c>
      <c r="D3476" s="2" t="str">
        <f>IF(Table1[[#This Row],[Column2]]="","",(1+D3475)*(C3476)-1)</f>
        <v/>
      </c>
      <c r="E3476" s="1" t="str">
        <f>IF(Table1[[#This Row],[Column1]]="","",VLOOKUP(A3476,COPOMs!B:E,4)+prêmio_de_risco)</f>
        <v/>
      </c>
      <c r="F3476" s="3" t="str">
        <f>IF(Table1[[#This Row],[Tesouro Selic: Cenário 1]]="","",(E3476+1)^(1/252))</f>
        <v/>
      </c>
      <c r="G3476" s="2" t="str">
        <f>IF(Table1[[#This Row],[Column4]]="","",(1+G3475)*(F3476)-1)</f>
        <v/>
      </c>
      <c r="H3476" s="1" t="str">
        <f>IF(Table1[[#This Row],[Column1]]="","",VLOOKUP(A3476,COPOMs!B:H,7)+prêmio_de_risco)</f>
        <v/>
      </c>
      <c r="I3476" s="3" t="str">
        <f>IF(Table1[[#This Row],[Tesouro Selic: Cenário 2]]="","",(H3476+1)^(1/252))</f>
        <v/>
      </c>
      <c r="J3476" s="2" t="str">
        <f>IF(Table1[[#This Row],[Column6]]="","",(1+J3475)*(I3476)-1)</f>
        <v/>
      </c>
      <c r="K3476" s="1" t="str">
        <f>IF(Table1[[#This Row],[Column1]]="","",VLOOKUP(A3476,COPOMs!B:K,10)+prêmio_de_risco)</f>
        <v/>
      </c>
      <c r="L3476" s="3" t="str">
        <f>IF(Table1[[#This Row],[Tesouro Selic: Cenário 3]]="","",(K3476+1)^(1/252))</f>
        <v/>
      </c>
      <c r="M3476" s="2" t="str">
        <f>IF(Table1[[#This Row],[Column8]]="","",(1+M3475)*(L3476)-1)</f>
        <v/>
      </c>
    </row>
    <row r="3477" spans="1:13" x14ac:dyDescent="0.25">
      <c r="A3477" s="15" t="str">
        <f t="shared" si="108"/>
        <v/>
      </c>
      <c r="B3477" s="25" t="str">
        <f t="shared" si="109"/>
        <v/>
      </c>
      <c r="C3477" s="3" t="str">
        <f>IF(Table1[[#This Row],[Tesouro Prefixado]]="","",(B3477+1)^(1/252))</f>
        <v/>
      </c>
      <c r="D3477" s="2" t="str">
        <f>IF(Table1[[#This Row],[Column2]]="","",(1+D3476)*(C3477)-1)</f>
        <v/>
      </c>
      <c r="E3477" s="1" t="str">
        <f>IF(Table1[[#This Row],[Column1]]="","",VLOOKUP(A3477,COPOMs!B:E,4)+prêmio_de_risco)</f>
        <v/>
      </c>
      <c r="F3477" s="3" t="str">
        <f>IF(Table1[[#This Row],[Tesouro Selic: Cenário 1]]="","",(E3477+1)^(1/252))</f>
        <v/>
      </c>
      <c r="G3477" s="2" t="str">
        <f>IF(Table1[[#This Row],[Column4]]="","",(1+G3476)*(F3477)-1)</f>
        <v/>
      </c>
      <c r="H3477" s="1" t="str">
        <f>IF(Table1[[#This Row],[Column1]]="","",VLOOKUP(A3477,COPOMs!B:H,7)+prêmio_de_risco)</f>
        <v/>
      </c>
      <c r="I3477" s="3" t="str">
        <f>IF(Table1[[#This Row],[Tesouro Selic: Cenário 2]]="","",(H3477+1)^(1/252))</f>
        <v/>
      </c>
      <c r="J3477" s="2" t="str">
        <f>IF(Table1[[#This Row],[Column6]]="","",(1+J3476)*(I3477)-1)</f>
        <v/>
      </c>
      <c r="K3477" s="1" t="str">
        <f>IF(Table1[[#This Row],[Column1]]="","",VLOOKUP(A3477,COPOMs!B:K,10)+prêmio_de_risco)</f>
        <v/>
      </c>
      <c r="L3477" s="3" t="str">
        <f>IF(Table1[[#This Row],[Tesouro Selic: Cenário 3]]="","",(K3477+1)^(1/252))</f>
        <v/>
      </c>
      <c r="M3477" s="2" t="str">
        <f>IF(Table1[[#This Row],[Column8]]="","",(1+M3476)*(L3477)-1)</f>
        <v/>
      </c>
    </row>
    <row r="3478" spans="1:13" x14ac:dyDescent="0.25">
      <c r="A3478" s="15" t="str">
        <f t="shared" si="108"/>
        <v/>
      </c>
      <c r="B3478" s="25" t="str">
        <f t="shared" si="109"/>
        <v/>
      </c>
      <c r="C3478" s="3" t="str">
        <f>IF(Table1[[#This Row],[Tesouro Prefixado]]="","",(B3478+1)^(1/252))</f>
        <v/>
      </c>
      <c r="D3478" s="2" t="str">
        <f>IF(Table1[[#This Row],[Column2]]="","",(1+D3477)*(C3478)-1)</f>
        <v/>
      </c>
      <c r="E3478" s="1" t="str">
        <f>IF(Table1[[#This Row],[Column1]]="","",VLOOKUP(A3478,COPOMs!B:E,4)+prêmio_de_risco)</f>
        <v/>
      </c>
      <c r="F3478" s="3" t="str">
        <f>IF(Table1[[#This Row],[Tesouro Selic: Cenário 1]]="","",(E3478+1)^(1/252))</f>
        <v/>
      </c>
      <c r="G3478" s="2" t="str">
        <f>IF(Table1[[#This Row],[Column4]]="","",(1+G3477)*(F3478)-1)</f>
        <v/>
      </c>
      <c r="H3478" s="1" t="str">
        <f>IF(Table1[[#This Row],[Column1]]="","",VLOOKUP(A3478,COPOMs!B:H,7)+prêmio_de_risco)</f>
        <v/>
      </c>
      <c r="I3478" s="3" t="str">
        <f>IF(Table1[[#This Row],[Tesouro Selic: Cenário 2]]="","",(H3478+1)^(1/252))</f>
        <v/>
      </c>
      <c r="J3478" s="2" t="str">
        <f>IF(Table1[[#This Row],[Column6]]="","",(1+J3477)*(I3478)-1)</f>
        <v/>
      </c>
      <c r="K3478" s="1" t="str">
        <f>IF(Table1[[#This Row],[Column1]]="","",VLOOKUP(A3478,COPOMs!B:K,10)+prêmio_de_risco)</f>
        <v/>
      </c>
      <c r="L3478" s="3" t="str">
        <f>IF(Table1[[#This Row],[Tesouro Selic: Cenário 3]]="","",(K3478+1)^(1/252))</f>
        <v/>
      </c>
      <c r="M3478" s="2" t="str">
        <f>IF(Table1[[#This Row],[Column8]]="","",(1+M3477)*(L3478)-1)</f>
        <v/>
      </c>
    </row>
    <row r="3479" spans="1:13" x14ac:dyDescent="0.25">
      <c r="A3479" s="15" t="str">
        <f t="shared" si="108"/>
        <v/>
      </c>
      <c r="B3479" s="25" t="str">
        <f t="shared" si="109"/>
        <v/>
      </c>
      <c r="C3479" s="3" t="str">
        <f>IF(Table1[[#This Row],[Tesouro Prefixado]]="","",(B3479+1)^(1/252))</f>
        <v/>
      </c>
      <c r="D3479" s="2" t="str">
        <f>IF(Table1[[#This Row],[Column2]]="","",(1+D3478)*(C3479)-1)</f>
        <v/>
      </c>
      <c r="E3479" s="1" t="str">
        <f>IF(Table1[[#This Row],[Column1]]="","",VLOOKUP(A3479,COPOMs!B:E,4)+prêmio_de_risco)</f>
        <v/>
      </c>
      <c r="F3479" s="3" t="str">
        <f>IF(Table1[[#This Row],[Tesouro Selic: Cenário 1]]="","",(E3479+1)^(1/252))</f>
        <v/>
      </c>
      <c r="G3479" s="2" t="str">
        <f>IF(Table1[[#This Row],[Column4]]="","",(1+G3478)*(F3479)-1)</f>
        <v/>
      </c>
      <c r="H3479" s="1" t="str">
        <f>IF(Table1[[#This Row],[Column1]]="","",VLOOKUP(A3479,COPOMs!B:H,7)+prêmio_de_risco)</f>
        <v/>
      </c>
      <c r="I3479" s="3" t="str">
        <f>IF(Table1[[#This Row],[Tesouro Selic: Cenário 2]]="","",(H3479+1)^(1/252))</f>
        <v/>
      </c>
      <c r="J3479" s="2" t="str">
        <f>IF(Table1[[#This Row],[Column6]]="","",(1+J3478)*(I3479)-1)</f>
        <v/>
      </c>
      <c r="K3479" s="1" t="str">
        <f>IF(Table1[[#This Row],[Column1]]="","",VLOOKUP(A3479,COPOMs!B:K,10)+prêmio_de_risco)</f>
        <v/>
      </c>
      <c r="L3479" s="3" t="str">
        <f>IF(Table1[[#This Row],[Tesouro Selic: Cenário 3]]="","",(K3479+1)^(1/252))</f>
        <v/>
      </c>
      <c r="M3479" s="2" t="str">
        <f>IF(Table1[[#This Row],[Column8]]="","",(1+M3478)*(L3479)-1)</f>
        <v/>
      </c>
    </row>
    <row r="3480" spans="1:13" x14ac:dyDescent="0.25">
      <c r="A3480" s="15" t="str">
        <f t="shared" si="108"/>
        <v/>
      </c>
      <c r="B3480" s="25" t="str">
        <f t="shared" si="109"/>
        <v/>
      </c>
      <c r="C3480" s="3" t="str">
        <f>IF(Table1[[#This Row],[Tesouro Prefixado]]="","",(B3480+1)^(1/252))</f>
        <v/>
      </c>
      <c r="D3480" s="2" t="str">
        <f>IF(Table1[[#This Row],[Column2]]="","",(1+D3479)*(C3480)-1)</f>
        <v/>
      </c>
      <c r="E3480" s="1" t="str">
        <f>IF(Table1[[#This Row],[Column1]]="","",VLOOKUP(A3480,COPOMs!B:E,4)+prêmio_de_risco)</f>
        <v/>
      </c>
      <c r="F3480" s="3" t="str">
        <f>IF(Table1[[#This Row],[Tesouro Selic: Cenário 1]]="","",(E3480+1)^(1/252))</f>
        <v/>
      </c>
      <c r="G3480" s="2" t="str">
        <f>IF(Table1[[#This Row],[Column4]]="","",(1+G3479)*(F3480)-1)</f>
        <v/>
      </c>
      <c r="H3480" s="1" t="str">
        <f>IF(Table1[[#This Row],[Column1]]="","",VLOOKUP(A3480,COPOMs!B:H,7)+prêmio_de_risco)</f>
        <v/>
      </c>
      <c r="I3480" s="3" t="str">
        <f>IF(Table1[[#This Row],[Tesouro Selic: Cenário 2]]="","",(H3480+1)^(1/252))</f>
        <v/>
      </c>
      <c r="J3480" s="2" t="str">
        <f>IF(Table1[[#This Row],[Column6]]="","",(1+J3479)*(I3480)-1)</f>
        <v/>
      </c>
      <c r="K3480" s="1" t="str">
        <f>IF(Table1[[#This Row],[Column1]]="","",VLOOKUP(A3480,COPOMs!B:K,10)+prêmio_de_risco)</f>
        <v/>
      </c>
      <c r="L3480" s="3" t="str">
        <f>IF(Table1[[#This Row],[Tesouro Selic: Cenário 3]]="","",(K3480+1)^(1/252))</f>
        <v/>
      </c>
      <c r="M3480" s="2" t="str">
        <f>IF(Table1[[#This Row],[Column8]]="","",(1+M3479)*(L3480)-1)</f>
        <v/>
      </c>
    </row>
    <row r="3481" spans="1:13" x14ac:dyDescent="0.25">
      <c r="A3481" s="15" t="str">
        <f t="shared" si="108"/>
        <v/>
      </c>
      <c r="B3481" s="25" t="str">
        <f t="shared" si="109"/>
        <v/>
      </c>
      <c r="C3481" s="3" t="str">
        <f>IF(Table1[[#This Row],[Tesouro Prefixado]]="","",(B3481+1)^(1/252))</f>
        <v/>
      </c>
      <c r="D3481" s="2" t="str">
        <f>IF(Table1[[#This Row],[Column2]]="","",(1+D3480)*(C3481)-1)</f>
        <v/>
      </c>
      <c r="E3481" s="1" t="str">
        <f>IF(Table1[[#This Row],[Column1]]="","",VLOOKUP(A3481,COPOMs!B:E,4)+prêmio_de_risco)</f>
        <v/>
      </c>
      <c r="F3481" s="3" t="str">
        <f>IF(Table1[[#This Row],[Tesouro Selic: Cenário 1]]="","",(E3481+1)^(1/252))</f>
        <v/>
      </c>
      <c r="G3481" s="2" t="str">
        <f>IF(Table1[[#This Row],[Column4]]="","",(1+G3480)*(F3481)-1)</f>
        <v/>
      </c>
      <c r="H3481" s="1" t="str">
        <f>IF(Table1[[#This Row],[Column1]]="","",VLOOKUP(A3481,COPOMs!B:H,7)+prêmio_de_risco)</f>
        <v/>
      </c>
      <c r="I3481" s="3" t="str">
        <f>IF(Table1[[#This Row],[Tesouro Selic: Cenário 2]]="","",(H3481+1)^(1/252))</f>
        <v/>
      </c>
      <c r="J3481" s="2" t="str">
        <f>IF(Table1[[#This Row],[Column6]]="","",(1+J3480)*(I3481)-1)</f>
        <v/>
      </c>
      <c r="K3481" s="1" t="str">
        <f>IF(Table1[[#This Row],[Column1]]="","",VLOOKUP(A3481,COPOMs!B:K,10)+prêmio_de_risco)</f>
        <v/>
      </c>
      <c r="L3481" s="3" t="str">
        <f>IF(Table1[[#This Row],[Tesouro Selic: Cenário 3]]="","",(K3481+1)^(1/252))</f>
        <v/>
      </c>
      <c r="M3481" s="2" t="str">
        <f>IF(Table1[[#This Row],[Column8]]="","",(1+M3480)*(L3481)-1)</f>
        <v/>
      </c>
    </row>
    <row r="3482" spans="1:13" x14ac:dyDescent="0.25">
      <c r="A3482" s="15" t="str">
        <f t="shared" si="108"/>
        <v/>
      </c>
      <c r="B3482" s="25" t="str">
        <f t="shared" si="109"/>
        <v/>
      </c>
      <c r="C3482" s="3" t="str">
        <f>IF(Table1[[#This Row],[Tesouro Prefixado]]="","",(B3482+1)^(1/252))</f>
        <v/>
      </c>
      <c r="D3482" s="2" t="str">
        <f>IF(Table1[[#This Row],[Column2]]="","",(1+D3481)*(C3482)-1)</f>
        <v/>
      </c>
      <c r="E3482" s="1" t="str">
        <f>IF(Table1[[#This Row],[Column1]]="","",VLOOKUP(A3482,COPOMs!B:E,4)+prêmio_de_risco)</f>
        <v/>
      </c>
      <c r="F3482" s="3" t="str">
        <f>IF(Table1[[#This Row],[Tesouro Selic: Cenário 1]]="","",(E3482+1)^(1/252))</f>
        <v/>
      </c>
      <c r="G3482" s="2" t="str">
        <f>IF(Table1[[#This Row],[Column4]]="","",(1+G3481)*(F3482)-1)</f>
        <v/>
      </c>
      <c r="H3482" s="1" t="str">
        <f>IF(Table1[[#This Row],[Column1]]="","",VLOOKUP(A3482,COPOMs!B:H,7)+prêmio_de_risco)</f>
        <v/>
      </c>
      <c r="I3482" s="3" t="str">
        <f>IF(Table1[[#This Row],[Tesouro Selic: Cenário 2]]="","",(H3482+1)^(1/252))</f>
        <v/>
      </c>
      <c r="J3482" s="2" t="str">
        <f>IF(Table1[[#This Row],[Column6]]="","",(1+J3481)*(I3482)-1)</f>
        <v/>
      </c>
      <c r="K3482" s="1" t="str">
        <f>IF(Table1[[#This Row],[Column1]]="","",VLOOKUP(A3482,COPOMs!B:K,10)+prêmio_de_risco)</f>
        <v/>
      </c>
      <c r="L3482" s="3" t="str">
        <f>IF(Table1[[#This Row],[Tesouro Selic: Cenário 3]]="","",(K3482+1)^(1/252))</f>
        <v/>
      </c>
      <c r="M3482" s="2" t="str">
        <f>IF(Table1[[#This Row],[Column8]]="","",(1+M3481)*(L3482)-1)</f>
        <v/>
      </c>
    </row>
    <row r="3483" spans="1:13" x14ac:dyDescent="0.25">
      <c r="A3483" s="15" t="str">
        <f t="shared" si="108"/>
        <v/>
      </c>
      <c r="B3483" s="25" t="str">
        <f t="shared" si="109"/>
        <v/>
      </c>
      <c r="C3483" s="3" t="str">
        <f>IF(Table1[[#This Row],[Tesouro Prefixado]]="","",(B3483+1)^(1/252))</f>
        <v/>
      </c>
      <c r="D3483" s="2" t="str">
        <f>IF(Table1[[#This Row],[Column2]]="","",(1+D3482)*(C3483)-1)</f>
        <v/>
      </c>
      <c r="E3483" s="1" t="str">
        <f>IF(Table1[[#This Row],[Column1]]="","",VLOOKUP(A3483,COPOMs!B:E,4)+prêmio_de_risco)</f>
        <v/>
      </c>
      <c r="F3483" s="3" t="str">
        <f>IF(Table1[[#This Row],[Tesouro Selic: Cenário 1]]="","",(E3483+1)^(1/252))</f>
        <v/>
      </c>
      <c r="G3483" s="2" t="str">
        <f>IF(Table1[[#This Row],[Column4]]="","",(1+G3482)*(F3483)-1)</f>
        <v/>
      </c>
      <c r="H3483" s="1" t="str">
        <f>IF(Table1[[#This Row],[Column1]]="","",VLOOKUP(A3483,COPOMs!B:H,7)+prêmio_de_risco)</f>
        <v/>
      </c>
      <c r="I3483" s="3" t="str">
        <f>IF(Table1[[#This Row],[Tesouro Selic: Cenário 2]]="","",(H3483+1)^(1/252))</f>
        <v/>
      </c>
      <c r="J3483" s="2" t="str">
        <f>IF(Table1[[#This Row],[Column6]]="","",(1+J3482)*(I3483)-1)</f>
        <v/>
      </c>
      <c r="K3483" s="1" t="str">
        <f>IF(Table1[[#This Row],[Column1]]="","",VLOOKUP(A3483,COPOMs!B:K,10)+prêmio_de_risco)</f>
        <v/>
      </c>
      <c r="L3483" s="3" t="str">
        <f>IF(Table1[[#This Row],[Tesouro Selic: Cenário 3]]="","",(K3483+1)^(1/252))</f>
        <v/>
      </c>
      <c r="M3483" s="2" t="str">
        <f>IF(Table1[[#This Row],[Column8]]="","",(1+M3482)*(L3483)-1)</f>
        <v/>
      </c>
    </row>
    <row r="3484" spans="1:13" x14ac:dyDescent="0.25">
      <c r="A3484" s="15" t="str">
        <f t="shared" si="108"/>
        <v/>
      </c>
      <c r="B3484" s="25" t="str">
        <f t="shared" si="109"/>
        <v/>
      </c>
      <c r="C3484" s="3" t="str">
        <f>IF(Table1[[#This Row],[Tesouro Prefixado]]="","",(B3484+1)^(1/252))</f>
        <v/>
      </c>
      <c r="D3484" s="2" t="str">
        <f>IF(Table1[[#This Row],[Column2]]="","",(1+D3483)*(C3484)-1)</f>
        <v/>
      </c>
      <c r="E3484" s="1" t="str">
        <f>IF(Table1[[#This Row],[Column1]]="","",VLOOKUP(A3484,COPOMs!B:E,4)+prêmio_de_risco)</f>
        <v/>
      </c>
      <c r="F3484" s="3" t="str">
        <f>IF(Table1[[#This Row],[Tesouro Selic: Cenário 1]]="","",(E3484+1)^(1/252))</f>
        <v/>
      </c>
      <c r="G3484" s="2" t="str">
        <f>IF(Table1[[#This Row],[Column4]]="","",(1+G3483)*(F3484)-1)</f>
        <v/>
      </c>
      <c r="H3484" s="1" t="str">
        <f>IF(Table1[[#This Row],[Column1]]="","",VLOOKUP(A3484,COPOMs!B:H,7)+prêmio_de_risco)</f>
        <v/>
      </c>
      <c r="I3484" s="3" t="str">
        <f>IF(Table1[[#This Row],[Tesouro Selic: Cenário 2]]="","",(H3484+1)^(1/252))</f>
        <v/>
      </c>
      <c r="J3484" s="2" t="str">
        <f>IF(Table1[[#This Row],[Column6]]="","",(1+J3483)*(I3484)-1)</f>
        <v/>
      </c>
      <c r="K3484" s="1" t="str">
        <f>IF(Table1[[#This Row],[Column1]]="","",VLOOKUP(A3484,COPOMs!B:K,10)+prêmio_de_risco)</f>
        <v/>
      </c>
      <c r="L3484" s="3" t="str">
        <f>IF(Table1[[#This Row],[Tesouro Selic: Cenário 3]]="","",(K3484+1)^(1/252))</f>
        <v/>
      </c>
      <c r="M3484" s="2" t="str">
        <f>IF(Table1[[#This Row],[Column8]]="","",(1+M3483)*(L3484)-1)</f>
        <v/>
      </c>
    </row>
    <row r="3485" spans="1:13" x14ac:dyDescent="0.25">
      <c r="A3485" s="15" t="str">
        <f t="shared" si="108"/>
        <v/>
      </c>
      <c r="B3485" s="25" t="str">
        <f t="shared" si="109"/>
        <v/>
      </c>
      <c r="C3485" s="3" t="str">
        <f>IF(Table1[[#This Row],[Tesouro Prefixado]]="","",(B3485+1)^(1/252))</f>
        <v/>
      </c>
      <c r="D3485" s="2" t="str">
        <f>IF(Table1[[#This Row],[Column2]]="","",(1+D3484)*(C3485)-1)</f>
        <v/>
      </c>
      <c r="E3485" s="1" t="str">
        <f>IF(Table1[[#This Row],[Column1]]="","",VLOOKUP(A3485,COPOMs!B:E,4)+prêmio_de_risco)</f>
        <v/>
      </c>
      <c r="F3485" s="3" t="str">
        <f>IF(Table1[[#This Row],[Tesouro Selic: Cenário 1]]="","",(E3485+1)^(1/252))</f>
        <v/>
      </c>
      <c r="G3485" s="2" t="str">
        <f>IF(Table1[[#This Row],[Column4]]="","",(1+G3484)*(F3485)-1)</f>
        <v/>
      </c>
      <c r="H3485" s="1" t="str">
        <f>IF(Table1[[#This Row],[Column1]]="","",VLOOKUP(A3485,COPOMs!B:H,7)+prêmio_de_risco)</f>
        <v/>
      </c>
      <c r="I3485" s="3" t="str">
        <f>IF(Table1[[#This Row],[Tesouro Selic: Cenário 2]]="","",(H3485+1)^(1/252))</f>
        <v/>
      </c>
      <c r="J3485" s="2" t="str">
        <f>IF(Table1[[#This Row],[Column6]]="","",(1+J3484)*(I3485)-1)</f>
        <v/>
      </c>
      <c r="K3485" s="1" t="str">
        <f>IF(Table1[[#This Row],[Column1]]="","",VLOOKUP(A3485,COPOMs!B:K,10)+prêmio_de_risco)</f>
        <v/>
      </c>
      <c r="L3485" s="3" t="str">
        <f>IF(Table1[[#This Row],[Tesouro Selic: Cenário 3]]="","",(K3485+1)^(1/252))</f>
        <v/>
      </c>
      <c r="M3485" s="2" t="str">
        <f>IF(Table1[[#This Row],[Column8]]="","",(1+M3484)*(L3485)-1)</f>
        <v/>
      </c>
    </row>
    <row r="3486" spans="1:13" x14ac:dyDescent="0.25">
      <c r="A3486" s="15" t="str">
        <f t="shared" si="108"/>
        <v/>
      </c>
      <c r="B3486" s="25" t="str">
        <f t="shared" si="109"/>
        <v/>
      </c>
      <c r="C3486" s="3" t="str">
        <f>IF(Table1[[#This Row],[Tesouro Prefixado]]="","",(B3486+1)^(1/252))</f>
        <v/>
      </c>
      <c r="D3486" s="2" t="str">
        <f>IF(Table1[[#This Row],[Column2]]="","",(1+D3485)*(C3486)-1)</f>
        <v/>
      </c>
      <c r="E3486" s="1" t="str">
        <f>IF(Table1[[#This Row],[Column1]]="","",VLOOKUP(A3486,COPOMs!B:E,4)+prêmio_de_risco)</f>
        <v/>
      </c>
      <c r="F3486" s="3" t="str">
        <f>IF(Table1[[#This Row],[Tesouro Selic: Cenário 1]]="","",(E3486+1)^(1/252))</f>
        <v/>
      </c>
      <c r="G3486" s="2" t="str">
        <f>IF(Table1[[#This Row],[Column4]]="","",(1+G3485)*(F3486)-1)</f>
        <v/>
      </c>
      <c r="H3486" s="1" t="str">
        <f>IF(Table1[[#This Row],[Column1]]="","",VLOOKUP(A3486,COPOMs!B:H,7)+prêmio_de_risco)</f>
        <v/>
      </c>
      <c r="I3486" s="3" t="str">
        <f>IF(Table1[[#This Row],[Tesouro Selic: Cenário 2]]="","",(H3486+1)^(1/252))</f>
        <v/>
      </c>
      <c r="J3486" s="2" t="str">
        <f>IF(Table1[[#This Row],[Column6]]="","",(1+J3485)*(I3486)-1)</f>
        <v/>
      </c>
      <c r="K3486" s="1" t="str">
        <f>IF(Table1[[#This Row],[Column1]]="","",VLOOKUP(A3486,COPOMs!B:K,10)+prêmio_de_risco)</f>
        <v/>
      </c>
      <c r="L3486" s="3" t="str">
        <f>IF(Table1[[#This Row],[Tesouro Selic: Cenário 3]]="","",(K3486+1)^(1/252))</f>
        <v/>
      </c>
      <c r="M3486" s="2" t="str">
        <f>IF(Table1[[#This Row],[Column8]]="","",(1+M3485)*(L3486)-1)</f>
        <v/>
      </c>
    </row>
    <row r="3487" spans="1:13" x14ac:dyDescent="0.25">
      <c r="A3487" s="15" t="str">
        <f t="shared" si="108"/>
        <v/>
      </c>
      <c r="B3487" s="25" t="str">
        <f t="shared" si="109"/>
        <v/>
      </c>
      <c r="C3487" s="3" t="str">
        <f>IF(Table1[[#This Row],[Tesouro Prefixado]]="","",(B3487+1)^(1/252))</f>
        <v/>
      </c>
      <c r="D3487" s="2" t="str">
        <f>IF(Table1[[#This Row],[Column2]]="","",(1+D3486)*(C3487)-1)</f>
        <v/>
      </c>
      <c r="E3487" s="1" t="str">
        <f>IF(Table1[[#This Row],[Column1]]="","",VLOOKUP(A3487,COPOMs!B:E,4)+prêmio_de_risco)</f>
        <v/>
      </c>
      <c r="F3487" s="3" t="str">
        <f>IF(Table1[[#This Row],[Tesouro Selic: Cenário 1]]="","",(E3487+1)^(1/252))</f>
        <v/>
      </c>
      <c r="G3487" s="2" t="str">
        <f>IF(Table1[[#This Row],[Column4]]="","",(1+G3486)*(F3487)-1)</f>
        <v/>
      </c>
      <c r="H3487" s="1" t="str">
        <f>IF(Table1[[#This Row],[Column1]]="","",VLOOKUP(A3487,COPOMs!B:H,7)+prêmio_de_risco)</f>
        <v/>
      </c>
      <c r="I3487" s="3" t="str">
        <f>IF(Table1[[#This Row],[Tesouro Selic: Cenário 2]]="","",(H3487+1)^(1/252))</f>
        <v/>
      </c>
      <c r="J3487" s="2" t="str">
        <f>IF(Table1[[#This Row],[Column6]]="","",(1+J3486)*(I3487)-1)</f>
        <v/>
      </c>
      <c r="K3487" s="1" t="str">
        <f>IF(Table1[[#This Row],[Column1]]="","",VLOOKUP(A3487,COPOMs!B:K,10)+prêmio_de_risco)</f>
        <v/>
      </c>
      <c r="L3487" s="3" t="str">
        <f>IF(Table1[[#This Row],[Tesouro Selic: Cenário 3]]="","",(K3487+1)^(1/252))</f>
        <v/>
      </c>
      <c r="M3487" s="2" t="str">
        <f>IF(Table1[[#This Row],[Column8]]="","",(1+M3486)*(L3487)-1)</f>
        <v/>
      </c>
    </row>
    <row r="3488" spans="1:13" x14ac:dyDescent="0.25">
      <c r="A3488" s="15" t="str">
        <f t="shared" si="108"/>
        <v/>
      </c>
      <c r="B3488" s="25" t="str">
        <f t="shared" si="109"/>
        <v/>
      </c>
      <c r="C3488" s="3" t="str">
        <f>IF(Table1[[#This Row],[Tesouro Prefixado]]="","",(B3488+1)^(1/252))</f>
        <v/>
      </c>
      <c r="D3488" s="2" t="str">
        <f>IF(Table1[[#This Row],[Column2]]="","",(1+D3487)*(C3488)-1)</f>
        <v/>
      </c>
      <c r="E3488" s="1" t="str">
        <f>IF(Table1[[#This Row],[Column1]]="","",VLOOKUP(A3488,COPOMs!B:E,4)+prêmio_de_risco)</f>
        <v/>
      </c>
      <c r="F3488" s="3" t="str">
        <f>IF(Table1[[#This Row],[Tesouro Selic: Cenário 1]]="","",(E3488+1)^(1/252))</f>
        <v/>
      </c>
      <c r="G3488" s="2" t="str">
        <f>IF(Table1[[#This Row],[Column4]]="","",(1+G3487)*(F3488)-1)</f>
        <v/>
      </c>
      <c r="H3488" s="1" t="str">
        <f>IF(Table1[[#This Row],[Column1]]="","",VLOOKUP(A3488,COPOMs!B:H,7)+prêmio_de_risco)</f>
        <v/>
      </c>
      <c r="I3488" s="3" t="str">
        <f>IF(Table1[[#This Row],[Tesouro Selic: Cenário 2]]="","",(H3488+1)^(1/252))</f>
        <v/>
      </c>
      <c r="J3488" s="2" t="str">
        <f>IF(Table1[[#This Row],[Column6]]="","",(1+J3487)*(I3488)-1)</f>
        <v/>
      </c>
      <c r="K3488" s="1" t="str">
        <f>IF(Table1[[#This Row],[Column1]]="","",VLOOKUP(A3488,COPOMs!B:K,10)+prêmio_de_risco)</f>
        <v/>
      </c>
      <c r="L3488" s="3" t="str">
        <f>IF(Table1[[#This Row],[Tesouro Selic: Cenário 3]]="","",(K3488+1)^(1/252))</f>
        <v/>
      </c>
      <c r="M3488" s="2" t="str">
        <f>IF(Table1[[#This Row],[Column8]]="","",(1+M3487)*(L3488)-1)</f>
        <v/>
      </c>
    </row>
    <row r="3489" spans="1:13" x14ac:dyDescent="0.25">
      <c r="A3489" s="15" t="str">
        <f t="shared" si="108"/>
        <v/>
      </c>
      <c r="B3489" s="25" t="str">
        <f t="shared" si="109"/>
        <v/>
      </c>
      <c r="C3489" s="3" t="str">
        <f>IF(Table1[[#This Row],[Tesouro Prefixado]]="","",(B3489+1)^(1/252))</f>
        <v/>
      </c>
      <c r="D3489" s="2" t="str">
        <f>IF(Table1[[#This Row],[Column2]]="","",(1+D3488)*(C3489)-1)</f>
        <v/>
      </c>
      <c r="E3489" s="1" t="str">
        <f>IF(Table1[[#This Row],[Column1]]="","",VLOOKUP(A3489,COPOMs!B:E,4)+prêmio_de_risco)</f>
        <v/>
      </c>
      <c r="F3489" s="3" t="str">
        <f>IF(Table1[[#This Row],[Tesouro Selic: Cenário 1]]="","",(E3489+1)^(1/252))</f>
        <v/>
      </c>
      <c r="G3489" s="2" t="str">
        <f>IF(Table1[[#This Row],[Column4]]="","",(1+G3488)*(F3489)-1)</f>
        <v/>
      </c>
      <c r="H3489" s="1" t="str">
        <f>IF(Table1[[#This Row],[Column1]]="","",VLOOKUP(A3489,COPOMs!B:H,7)+prêmio_de_risco)</f>
        <v/>
      </c>
      <c r="I3489" s="3" t="str">
        <f>IF(Table1[[#This Row],[Tesouro Selic: Cenário 2]]="","",(H3489+1)^(1/252))</f>
        <v/>
      </c>
      <c r="J3489" s="2" t="str">
        <f>IF(Table1[[#This Row],[Column6]]="","",(1+J3488)*(I3489)-1)</f>
        <v/>
      </c>
      <c r="K3489" s="1" t="str">
        <f>IF(Table1[[#This Row],[Column1]]="","",VLOOKUP(A3489,COPOMs!B:K,10)+prêmio_de_risco)</f>
        <v/>
      </c>
      <c r="L3489" s="3" t="str">
        <f>IF(Table1[[#This Row],[Tesouro Selic: Cenário 3]]="","",(K3489+1)^(1/252))</f>
        <v/>
      </c>
      <c r="M3489" s="2" t="str">
        <f>IF(Table1[[#This Row],[Column8]]="","",(1+M3488)*(L3489)-1)</f>
        <v/>
      </c>
    </row>
    <row r="3490" spans="1:13" x14ac:dyDescent="0.25">
      <c r="A3490" s="15" t="str">
        <f t="shared" si="108"/>
        <v/>
      </c>
      <c r="B3490" s="25" t="str">
        <f t="shared" si="109"/>
        <v/>
      </c>
      <c r="C3490" s="3" t="str">
        <f>IF(Table1[[#This Row],[Tesouro Prefixado]]="","",(B3490+1)^(1/252))</f>
        <v/>
      </c>
      <c r="D3490" s="2" t="str">
        <f>IF(Table1[[#This Row],[Column2]]="","",(1+D3489)*(C3490)-1)</f>
        <v/>
      </c>
      <c r="E3490" s="1" t="str">
        <f>IF(Table1[[#This Row],[Column1]]="","",VLOOKUP(A3490,COPOMs!B:E,4)+prêmio_de_risco)</f>
        <v/>
      </c>
      <c r="F3490" s="3" t="str">
        <f>IF(Table1[[#This Row],[Tesouro Selic: Cenário 1]]="","",(E3490+1)^(1/252))</f>
        <v/>
      </c>
      <c r="G3490" s="2" t="str">
        <f>IF(Table1[[#This Row],[Column4]]="","",(1+G3489)*(F3490)-1)</f>
        <v/>
      </c>
      <c r="H3490" s="1" t="str">
        <f>IF(Table1[[#This Row],[Column1]]="","",VLOOKUP(A3490,COPOMs!B:H,7)+prêmio_de_risco)</f>
        <v/>
      </c>
      <c r="I3490" s="3" t="str">
        <f>IF(Table1[[#This Row],[Tesouro Selic: Cenário 2]]="","",(H3490+1)^(1/252))</f>
        <v/>
      </c>
      <c r="J3490" s="2" t="str">
        <f>IF(Table1[[#This Row],[Column6]]="","",(1+J3489)*(I3490)-1)</f>
        <v/>
      </c>
      <c r="K3490" s="1" t="str">
        <f>IF(Table1[[#This Row],[Column1]]="","",VLOOKUP(A3490,COPOMs!B:K,10)+prêmio_de_risco)</f>
        <v/>
      </c>
      <c r="L3490" s="3" t="str">
        <f>IF(Table1[[#This Row],[Tesouro Selic: Cenário 3]]="","",(K3490+1)^(1/252))</f>
        <v/>
      </c>
      <c r="M3490" s="2" t="str">
        <f>IF(Table1[[#This Row],[Column8]]="","",(1+M3489)*(L3490)-1)</f>
        <v/>
      </c>
    </row>
    <row r="3491" spans="1:13" x14ac:dyDescent="0.25">
      <c r="A3491" s="15" t="str">
        <f t="shared" si="108"/>
        <v/>
      </c>
      <c r="B3491" s="25" t="str">
        <f t="shared" si="109"/>
        <v/>
      </c>
      <c r="C3491" s="3" t="str">
        <f>IF(Table1[[#This Row],[Tesouro Prefixado]]="","",(B3491+1)^(1/252))</f>
        <v/>
      </c>
      <c r="D3491" s="2" t="str">
        <f>IF(Table1[[#This Row],[Column2]]="","",(1+D3490)*(C3491)-1)</f>
        <v/>
      </c>
      <c r="E3491" s="1" t="str">
        <f>IF(Table1[[#This Row],[Column1]]="","",VLOOKUP(A3491,COPOMs!B:E,4)+prêmio_de_risco)</f>
        <v/>
      </c>
      <c r="F3491" s="3" t="str">
        <f>IF(Table1[[#This Row],[Tesouro Selic: Cenário 1]]="","",(E3491+1)^(1/252))</f>
        <v/>
      </c>
      <c r="G3491" s="2" t="str">
        <f>IF(Table1[[#This Row],[Column4]]="","",(1+G3490)*(F3491)-1)</f>
        <v/>
      </c>
      <c r="H3491" s="1" t="str">
        <f>IF(Table1[[#This Row],[Column1]]="","",VLOOKUP(A3491,COPOMs!B:H,7)+prêmio_de_risco)</f>
        <v/>
      </c>
      <c r="I3491" s="3" t="str">
        <f>IF(Table1[[#This Row],[Tesouro Selic: Cenário 2]]="","",(H3491+1)^(1/252))</f>
        <v/>
      </c>
      <c r="J3491" s="2" t="str">
        <f>IF(Table1[[#This Row],[Column6]]="","",(1+J3490)*(I3491)-1)</f>
        <v/>
      </c>
      <c r="K3491" s="1" t="str">
        <f>IF(Table1[[#This Row],[Column1]]="","",VLOOKUP(A3491,COPOMs!B:K,10)+prêmio_de_risco)</f>
        <v/>
      </c>
      <c r="L3491" s="3" t="str">
        <f>IF(Table1[[#This Row],[Tesouro Selic: Cenário 3]]="","",(K3491+1)^(1/252))</f>
        <v/>
      </c>
      <c r="M3491" s="2" t="str">
        <f>IF(Table1[[#This Row],[Column8]]="","",(1+M3490)*(L3491)-1)</f>
        <v/>
      </c>
    </row>
    <row r="3492" spans="1:13" x14ac:dyDescent="0.25">
      <c r="A3492" s="15" t="str">
        <f t="shared" si="108"/>
        <v/>
      </c>
      <c r="B3492" s="25" t="str">
        <f t="shared" si="109"/>
        <v/>
      </c>
      <c r="C3492" s="3" t="str">
        <f>IF(Table1[[#This Row],[Tesouro Prefixado]]="","",(B3492+1)^(1/252))</f>
        <v/>
      </c>
      <c r="D3492" s="2" t="str">
        <f>IF(Table1[[#This Row],[Column2]]="","",(1+D3491)*(C3492)-1)</f>
        <v/>
      </c>
      <c r="E3492" s="1" t="str">
        <f>IF(Table1[[#This Row],[Column1]]="","",VLOOKUP(A3492,COPOMs!B:E,4)+prêmio_de_risco)</f>
        <v/>
      </c>
      <c r="F3492" s="3" t="str">
        <f>IF(Table1[[#This Row],[Tesouro Selic: Cenário 1]]="","",(E3492+1)^(1/252))</f>
        <v/>
      </c>
      <c r="G3492" s="2" t="str">
        <f>IF(Table1[[#This Row],[Column4]]="","",(1+G3491)*(F3492)-1)</f>
        <v/>
      </c>
      <c r="H3492" s="1" t="str">
        <f>IF(Table1[[#This Row],[Column1]]="","",VLOOKUP(A3492,COPOMs!B:H,7)+prêmio_de_risco)</f>
        <v/>
      </c>
      <c r="I3492" s="3" t="str">
        <f>IF(Table1[[#This Row],[Tesouro Selic: Cenário 2]]="","",(H3492+1)^(1/252))</f>
        <v/>
      </c>
      <c r="J3492" s="2" t="str">
        <f>IF(Table1[[#This Row],[Column6]]="","",(1+J3491)*(I3492)-1)</f>
        <v/>
      </c>
      <c r="K3492" s="1" t="str">
        <f>IF(Table1[[#This Row],[Column1]]="","",VLOOKUP(A3492,COPOMs!B:K,10)+prêmio_de_risco)</f>
        <v/>
      </c>
      <c r="L3492" s="3" t="str">
        <f>IF(Table1[[#This Row],[Tesouro Selic: Cenário 3]]="","",(K3492+1)^(1/252))</f>
        <v/>
      </c>
      <c r="M3492" s="2" t="str">
        <f>IF(Table1[[#This Row],[Column8]]="","",(1+M3491)*(L3492)-1)</f>
        <v/>
      </c>
    </row>
    <row r="3493" spans="1:13" x14ac:dyDescent="0.25">
      <c r="A3493" s="15" t="str">
        <f t="shared" si="108"/>
        <v/>
      </c>
      <c r="B3493" s="25" t="str">
        <f t="shared" si="109"/>
        <v/>
      </c>
      <c r="C3493" s="3" t="str">
        <f>IF(Table1[[#This Row],[Tesouro Prefixado]]="","",(B3493+1)^(1/252))</f>
        <v/>
      </c>
      <c r="D3493" s="2" t="str">
        <f>IF(Table1[[#This Row],[Column2]]="","",(1+D3492)*(C3493)-1)</f>
        <v/>
      </c>
      <c r="E3493" s="1" t="str">
        <f>IF(Table1[[#This Row],[Column1]]="","",VLOOKUP(A3493,COPOMs!B:E,4)+prêmio_de_risco)</f>
        <v/>
      </c>
      <c r="F3493" s="3" t="str">
        <f>IF(Table1[[#This Row],[Tesouro Selic: Cenário 1]]="","",(E3493+1)^(1/252))</f>
        <v/>
      </c>
      <c r="G3493" s="2" t="str">
        <f>IF(Table1[[#This Row],[Column4]]="","",(1+G3492)*(F3493)-1)</f>
        <v/>
      </c>
      <c r="H3493" s="1" t="str">
        <f>IF(Table1[[#This Row],[Column1]]="","",VLOOKUP(A3493,COPOMs!B:H,7)+prêmio_de_risco)</f>
        <v/>
      </c>
      <c r="I3493" s="3" t="str">
        <f>IF(Table1[[#This Row],[Tesouro Selic: Cenário 2]]="","",(H3493+1)^(1/252))</f>
        <v/>
      </c>
      <c r="J3493" s="2" t="str">
        <f>IF(Table1[[#This Row],[Column6]]="","",(1+J3492)*(I3493)-1)</f>
        <v/>
      </c>
      <c r="K3493" s="1" t="str">
        <f>IF(Table1[[#This Row],[Column1]]="","",VLOOKUP(A3493,COPOMs!B:K,10)+prêmio_de_risco)</f>
        <v/>
      </c>
      <c r="L3493" s="3" t="str">
        <f>IF(Table1[[#This Row],[Tesouro Selic: Cenário 3]]="","",(K3493+1)^(1/252))</f>
        <v/>
      </c>
      <c r="M3493" s="2" t="str">
        <f>IF(Table1[[#This Row],[Column8]]="","",(1+M3492)*(L3493)-1)</f>
        <v/>
      </c>
    </row>
    <row r="3494" spans="1:13" x14ac:dyDescent="0.25">
      <c r="A3494" s="15" t="str">
        <f t="shared" si="108"/>
        <v/>
      </c>
      <c r="B3494" s="25" t="str">
        <f t="shared" si="109"/>
        <v/>
      </c>
      <c r="C3494" s="3" t="str">
        <f>IF(Table1[[#This Row],[Tesouro Prefixado]]="","",(B3494+1)^(1/252))</f>
        <v/>
      </c>
      <c r="D3494" s="2" t="str">
        <f>IF(Table1[[#This Row],[Column2]]="","",(1+D3493)*(C3494)-1)</f>
        <v/>
      </c>
      <c r="E3494" s="1" t="str">
        <f>IF(Table1[[#This Row],[Column1]]="","",VLOOKUP(A3494,COPOMs!B:E,4)+prêmio_de_risco)</f>
        <v/>
      </c>
      <c r="F3494" s="3" t="str">
        <f>IF(Table1[[#This Row],[Tesouro Selic: Cenário 1]]="","",(E3494+1)^(1/252))</f>
        <v/>
      </c>
      <c r="G3494" s="2" t="str">
        <f>IF(Table1[[#This Row],[Column4]]="","",(1+G3493)*(F3494)-1)</f>
        <v/>
      </c>
      <c r="H3494" s="1" t="str">
        <f>IF(Table1[[#This Row],[Column1]]="","",VLOOKUP(A3494,COPOMs!B:H,7)+prêmio_de_risco)</f>
        <v/>
      </c>
      <c r="I3494" s="3" t="str">
        <f>IF(Table1[[#This Row],[Tesouro Selic: Cenário 2]]="","",(H3494+1)^(1/252))</f>
        <v/>
      </c>
      <c r="J3494" s="2" t="str">
        <f>IF(Table1[[#This Row],[Column6]]="","",(1+J3493)*(I3494)-1)</f>
        <v/>
      </c>
      <c r="K3494" s="1" t="str">
        <f>IF(Table1[[#This Row],[Column1]]="","",VLOOKUP(A3494,COPOMs!B:K,10)+prêmio_de_risco)</f>
        <v/>
      </c>
      <c r="L3494" s="3" t="str">
        <f>IF(Table1[[#This Row],[Tesouro Selic: Cenário 3]]="","",(K3494+1)^(1/252))</f>
        <v/>
      </c>
      <c r="M3494" s="2" t="str">
        <f>IF(Table1[[#This Row],[Column8]]="","",(1+M3493)*(L3494)-1)</f>
        <v/>
      </c>
    </row>
    <row r="3495" spans="1:13" x14ac:dyDescent="0.25">
      <c r="A3495" s="15" t="str">
        <f t="shared" si="108"/>
        <v/>
      </c>
      <c r="B3495" s="25" t="str">
        <f t="shared" si="109"/>
        <v/>
      </c>
      <c r="C3495" s="3" t="str">
        <f>IF(Table1[[#This Row],[Tesouro Prefixado]]="","",(B3495+1)^(1/252))</f>
        <v/>
      </c>
      <c r="D3495" s="2" t="str">
        <f>IF(Table1[[#This Row],[Column2]]="","",(1+D3494)*(C3495)-1)</f>
        <v/>
      </c>
      <c r="E3495" s="1" t="str">
        <f>IF(Table1[[#This Row],[Column1]]="","",VLOOKUP(A3495,COPOMs!B:E,4)+prêmio_de_risco)</f>
        <v/>
      </c>
      <c r="F3495" s="3" t="str">
        <f>IF(Table1[[#This Row],[Tesouro Selic: Cenário 1]]="","",(E3495+1)^(1/252))</f>
        <v/>
      </c>
      <c r="G3495" s="2" t="str">
        <f>IF(Table1[[#This Row],[Column4]]="","",(1+G3494)*(F3495)-1)</f>
        <v/>
      </c>
      <c r="H3495" s="1" t="str">
        <f>IF(Table1[[#This Row],[Column1]]="","",VLOOKUP(A3495,COPOMs!B:H,7)+prêmio_de_risco)</f>
        <v/>
      </c>
      <c r="I3495" s="3" t="str">
        <f>IF(Table1[[#This Row],[Tesouro Selic: Cenário 2]]="","",(H3495+1)^(1/252))</f>
        <v/>
      </c>
      <c r="J3495" s="2" t="str">
        <f>IF(Table1[[#This Row],[Column6]]="","",(1+J3494)*(I3495)-1)</f>
        <v/>
      </c>
      <c r="K3495" s="1" t="str">
        <f>IF(Table1[[#This Row],[Column1]]="","",VLOOKUP(A3495,COPOMs!B:K,10)+prêmio_de_risco)</f>
        <v/>
      </c>
      <c r="L3495" s="3" t="str">
        <f>IF(Table1[[#This Row],[Tesouro Selic: Cenário 3]]="","",(K3495+1)^(1/252))</f>
        <v/>
      </c>
      <c r="M3495" s="2" t="str">
        <f>IF(Table1[[#This Row],[Column8]]="","",(1+M3494)*(L3495)-1)</f>
        <v/>
      </c>
    </row>
    <row r="3496" spans="1:13" x14ac:dyDescent="0.25">
      <c r="A3496" s="15" t="str">
        <f t="shared" si="108"/>
        <v/>
      </c>
      <c r="B3496" s="25" t="str">
        <f t="shared" si="109"/>
        <v/>
      </c>
      <c r="C3496" s="3" t="str">
        <f>IF(Table1[[#This Row],[Tesouro Prefixado]]="","",(B3496+1)^(1/252))</f>
        <v/>
      </c>
      <c r="D3496" s="2" t="str">
        <f>IF(Table1[[#This Row],[Column2]]="","",(1+D3495)*(C3496)-1)</f>
        <v/>
      </c>
      <c r="E3496" s="1" t="str">
        <f>IF(Table1[[#This Row],[Column1]]="","",VLOOKUP(A3496,COPOMs!B:E,4)+prêmio_de_risco)</f>
        <v/>
      </c>
      <c r="F3496" s="3" t="str">
        <f>IF(Table1[[#This Row],[Tesouro Selic: Cenário 1]]="","",(E3496+1)^(1/252))</f>
        <v/>
      </c>
      <c r="G3496" s="2" t="str">
        <f>IF(Table1[[#This Row],[Column4]]="","",(1+G3495)*(F3496)-1)</f>
        <v/>
      </c>
      <c r="H3496" s="1" t="str">
        <f>IF(Table1[[#This Row],[Column1]]="","",VLOOKUP(A3496,COPOMs!B:H,7)+prêmio_de_risco)</f>
        <v/>
      </c>
      <c r="I3496" s="3" t="str">
        <f>IF(Table1[[#This Row],[Tesouro Selic: Cenário 2]]="","",(H3496+1)^(1/252))</f>
        <v/>
      </c>
      <c r="J3496" s="2" t="str">
        <f>IF(Table1[[#This Row],[Column6]]="","",(1+J3495)*(I3496)-1)</f>
        <v/>
      </c>
      <c r="K3496" s="1" t="str">
        <f>IF(Table1[[#This Row],[Column1]]="","",VLOOKUP(A3496,COPOMs!B:K,10)+prêmio_de_risco)</f>
        <v/>
      </c>
      <c r="L3496" s="3" t="str">
        <f>IF(Table1[[#This Row],[Tesouro Selic: Cenário 3]]="","",(K3496+1)^(1/252))</f>
        <v/>
      </c>
      <c r="M3496" s="2" t="str">
        <f>IF(Table1[[#This Row],[Column8]]="","",(1+M3495)*(L3496)-1)</f>
        <v/>
      </c>
    </row>
    <row r="3497" spans="1:13" x14ac:dyDescent="0.25">
      <c r="A3497" s="15" t="str">
        <f t="shared" si="108"/>
        <v/>
      </c>
      <c r="B3497" s="25" t="str">
        <f t="shared" si="109"/>
        <v/>
      </c>
      <c r="C3497" s="3" t="str">
        <f>IF(Table1[[#This Row],[Tesouro Prefixado]]="","",(B3497+1)^(1/252))</f>
        <v/>
      </c>
      <c r="D3497" s="2" t="str">
        <f>IF(Table1[[#This Row],[Column2]]="","",(1+D3496)*(C3497)-1)</f>
        <v/>
      </c>
      <c r="E3497" s="1" t="str">
        <f>IF(Table1[[#This Row],[Column1]]="","",VLOOKUP(A3497,COPOMs!B:E,4)+prêmio_de_risco)</f>
        <v/>
      </c>
      <c r="F3497" s="3" t="str">
        <f>IF(Table1[[#This Row],[Tesouro Selic: Cenário 1]]="","",(E3497+1)^(1/252))</f>
        <v/>
      </c>
      <c r="G3497" s="2" t="str">
        <f>IF(Table1[[#This Row],[Column4]]="","",(1+G3496)*(F3497)-1)</f>
        <v/>
      </c>
      <c r="H3497" s="1" t="str">
        <f>IF(Table1[[#This Row],[Column1]]="","",VLOOKUP(A3497,COPOMs!B:H,7)+prêmio_de_risco)</f>
        <v/>
      </c>
      <c r="I3497" s="3" t="str">
        <f>IF(Table1[[#This Row],[Tesouro Selic: Cenário 2]]="","",(H3497+1)^(1/252))</f>
        <v/>
      </c>
      <c r="J3497" s="2" t="str">
        <f>IF(Table1[[#This Row],[Column6]]="","",(1+J3496)*(I3497)-1)</f>
        <v/>
      </c>
      <c r="K3497" s="1" t="str">
        <f>IF(Table1[[#This Row],[Column1]]="","",VLOOKUP(A3497,COPOMs!B:K,10)+prêmio_de_risco)</f>
        <v/>
      </c>
      <c r="L3497" s="3" t="str">
        <f>IF(Table1[[#This Row],[Tesouro Selic: Cenário 3]]="","",(K3497+1)^(1/252))</f>
        <v/>
      </c>
      <c r="M3497" s="2" t="str">
        <f>IF(Table1[[#This Row],[Column8]]="","",(1+M3496)*(L3497)-1)</f>
        <v/>
      </c>
    </row>
    <row r="3498" spans="1:13" x14ac:dyDescent="0.25">
      <c r="A3498" s="15" t="str">
        <f t="shared" si="108"/>
        <v/>
      </c>
      <c r="B3498" s="25" t="str">
        <f t="shared" si="109"/>
        <v/>
      </c>
      <c r="C3498" s="3" t="str">
        <f>IF(Table1[[#This Row],[Tesouro Prefixado]]="","",(B3498+1)^(1/252))</f>
        <v/>
      </c>
      <c r="D3498" s="2" t="str">
        <f>IF(Table1[[#This Row],[Column2]]="","",(1+D3497)*(C3498)-1)</f>
        <v/>
      </c>
      <c r="E3498" s="1" t="str">
        <f>IF(Table1[[#This Row],[Column1]]="","",VLOOKUP(A3498,COPOMs!B:E,4)+prêmio_de_risco)</f>
        <v/>
      </c>
      <c r="F3498" s="3" t="str">
        <f>IF(Table1[[#This Row],[Tesouro Selic: Cenário 1]]="","",(E3498+1)^(1/252))</f>
        <v/>
      </c>
      <c r="G3498" s="2" t="str">
        <f>IF(Table1[[#This Row],[Column4]]="","",(1+G3497)*(F3498)-1)</f>
        <v/>
      </c>
      <c r="H3498" s="1" t="str">
        <f>IF(Table1[[#This Row],[Column1]]="","",VLOOKUP(A3498,COPOMs!B:H,7)+prêmio_de_risco)</f>
        <v/>
      </c>
      <c r="I3498" s="3" t="str">
        <f>IF(Table1[[#This Row],[Tesouro Selic: Cenário 2]]="","",(H3498+1)^(1/252))</f>
        <v/>
      </c>
      <c r="J3498" s="2" t="str">
        <f>IF(Table1[[#This Row],[Column6]]="","",(1+J3497)*(I3498)-1)</f>
        <v/>
      </c>
      <c r="K3498" s="1" t="str">
        <f>IF(Table1[[#This Row],[Column1]]="","",VLOOKUP(A3498,COPOMs!B:K,10)+prêmio_de_risco)</f>
        <v/>
      </c>
      <c r="L3498" s="3" t="str">
        <f>IF(Table1[[#This Row],[Tesouro Selic: Cenário 3]]="","",(K3498+1)^(1/252))</f>
        <v/>
      </c>
      <c r="M3498" s="2" t="str">
        <f>IF(Table1[[#This Row],[Column8]]="","",(1+M3497)*(L3498)-1)</f>
        <v/>
      </c>
    </row>
    <row r="3499" spans="1:13" x14ac:dyDescent="0.25">
      <c r="A3499" s="15" t="str">
        <f t="shared" si="108"/>
        <v/>
      </c>
      <c r="B3499" s="25" t="str">
        <f t="shared" si="109"/>
        <v/>
      </c>
      <c r="C3499" s="3" t="str">
        <f>IF(Table1[[#This Row],[Tesouro Prefixado]]="","",(B3499+1)^(1/252))</f>
        <v/>
      </c>
      <c r="D3499" s="2" t="str">
        <f>IF(Table1[[#This Row],[Column2]]="","",(1+D3498)*(C3499)-1)</f>
        <v/>
      </c>
      <c r="E3499" s="1" t="str">
        <f>IF(Table1[[#This Row],[Column1]]="","",VLOOKUP(A3499,COPOMs!B:E,4)+prêmio_de_risco)</f>
        <v/>
      </c>
      <c r="F3499" s="3" t="str">
        <f>IF(Table1[[#This Row],[Tesouro Selic: Cenário 1]]="","",(E3499+1)^(1/252))</f>
        <v/>
      </c>
      <c r="G3499" s="2" t="str">
        <f>IF(Table1[[#This Row],[Column4]]="","",(1+G3498)*(F3499)-1)</f>
        <v/>
      </c>
      <c r="H3499" s="1" t="str">
        <f>IF(Table1[[#This Row],[Column1]]="","",VLOOKUP(A3499,COPOMs!B:H,7)+prêmio_de_risco)</f>
        <v/>
      </c>
      <c r="I3499" s="3" t="str">
        <f>IF(Table1[[#This Row],[Tesouro Selic: Cenário 2]]="","",(H3499+1)^(1/252))</f>
        <v/>
      </c>
      <c r="J3499" s="2" t="str">
        <f>IF(Table1[[#This Row],[Column6]]="","",(1+J3498)*(I3499)-1)</f>
        <v/>
      </c>
      <c r="K3499" s="1" t="str">
        <f>IF(Table1[[#This Row],[Column1]]="","",VLOOKUP(A3499,COPOMs!B:K,10)+prêmio_de_risco)</f>
        <v/>
      </c>
      <c r="L3499" s="3" t="str">
        <f>IF(Table1[[#This Row],[Tesouro Selic: Cenário 3]]="","",(K3499+1)^(1/252))</f>
        <v/>
      </c>
      <c r="M3499" s="2" t="str">
        <f>IF(Table1[[#This Row],[Column8]]="","",(1+M3498)*(L3499)-1)</f>
        <v/>
      </c>
    </row>
    <row r="3500" spans="1:13" x14ac:dyDescent="0.25">
      <c r="A3500" s="15" t="str">
        <f t="shared" si="108"/>
        <v/>
      </c>
      <c r="B3500" s="25" t="str">
        <f t="shared" si="109"/>
        <v/>
      </c>
      <c r="C3500" s="3" t="str">
        <f>IF(Table1[[#This Row],[Tesouro Prefixado]]="","",(B3500+1)^(1/252))</f>
        <v/>
      </c>
      <c r="D3500" s="2" t="str">
        <f>IF(Table1[[#This Row],[Column2]]="","",(1+D3499)*(C3500)-1)</f>
        <v/>
      </c>
      <c r="E3500" s="1" t="str">
        <f>IF(Table1[[#This Row],[Column1]]="","",VLOOKUP(A3500,COPOMs!B:E,4)+prêmio_de_risco)</f>
        <v/>
      </c>
      <c r="F3500" s="3" t="str">
        <f>IF(Table1[[#This Row],[Tesouro Selic: Cenário 1]]="","",(E3500+1)^(1/252))</f>
        <v/>
      </c>
      <c r="G3500" s="2" t="str">
        <f>IF(Table1[[#This Row],[Column4]]="","",(1+G3499)*(F3500)-1)</f>
        <v/>
      </c>
      <c r="H3500" s="1" t="str">
        <f>IF(Table1[[#This Row],[Column1]]="","",VLOOKUP(A3500,COPOMs!B:H,7)+prêmio_de_risco)</f>
        <v/>
      </c>
      <c r="I3500" s="3" t="str">
        <f>IF(Table1[[#This Row],[Tesouro Selic: Cenário 2]]="","",(H3500+1)^(1/252))</f>
        <v/>
      </c>
      <c r="J3500" s="2" t="str">
        <f>IF(Table1[[#This Row],[Column6]]="","",(1+J3499)*(I3500)-1)</f>
        <v/>
      </c>
      <c r="K3500" s="1" t="str">
        <f>IF(Table1[[#This Row],[Column1]]="","",VLOOKUP(A3500,COPOMs!B:K,10)+prêmio_de_risco)</f>
        <v/>
      </c>
      <c r="L3500" s="3" t="str">
        <f>IF(Table1[[#This Row],[Tesouro Selic: Cenário 3]]="","",(K3500+1)^(1/252))</f>
        <v/>
      </c>
      <c r="M3500" s="2" t="str">
        <f>IF(Table1[[#This Row],[Column8]]="","",(1+M3499)*(L3500)-1)</f>
        <v/>
      </c>
    </row>
    <row r="3501" spans="1:13" x14ac:dyDescent="0.25">
      <c r="A3501" s="15" t="str">
        <f t="shared" si="108"/>
        <v/>
      </c>
      <c r="B3501" s="25" t="str">
        <f t="shared" si="109"/>
        <v/>
      </c>
      <c r="C3501" s="3" t="str">
        <f>IF(Table1[[#This Row],[Tesouro Prefixado]]="","",(B3501+1)^(1/252))</f>
        <v/>
      </c>
      <c r="D3501" s="2" t="str">
        <f>IF(Table1[[#This Row],[Column2]]="","",(1+D3500)*(C3501)-1)</f>
        <v/>
      </c>
      <c r="E3501" s="1" t="str">
        <f>IF(Table1[[#This Row],[Column1]]="","",VLOOKUP(A3501,COPOMs!B:E,4)+prêmio_de_risco)</f>
        <v/>
      </c>
      <c r="F3501" s="3" t="str">
        <f>IF(Table1[[#This Row],[Tesouro Selic: Cenário 1]]="","",(E3501+1)^(1/252))</f>
        <v/>
      </c>
      <c r="G3501" s="2" t="str">
        <f>IF(Table1[[#This Row],[Column4]]="","",(1+G3500)*(F3501)-1)</f>
        <v/>
      </c>
      <c r="H3501" s="1" t="str">
        <f>IF(Table1[[#This Row],[Column1]]="","",VLOOKUP(A3501,COPOMs!B:H,7)+prêmio_de_risco)</f>
        <v/>
      </c>
      <c r="I3501" s="3" t="str">
        <f>IF(Table1[[#This Row],[Tesouro Selic: Cenário 2]]="","",(H3501+1)^(1/252))</f>
        <v/>
      </c>
      <c r="J3501" s="2" t="str">
        <f>IF(Table1[[#This Row],[Column6]]="","",(1+J3500)*(I3501)-1)</f>
        <v/>
      </c>
      <c r="K3501" s="1" t="str">
        <f>IF(Table1[[#This Row],[Column1]]="","",VLOOKUP(A3501,COPOMs!B:K,10)+prêmio_de_risco)</f>
        <v/>
      </c>
      <c r="L3501" s="3" t="str">
        <f>IF(Table1[[#This Row],[Tesouro Selic: Cenário 3]]="","",(K3501+1)^(1/252))</f>
        <v/>
      </c>
      <c r="M3501" s="2" t="str">
        <f>IF(Table1[[#This Row],[Column8]]="","",(1+M3500)*(L3501)-1)</f>
        <v/>
      </c>
    </row>
    <row r="3502" spans="1:13" x14ac:dyDescent="0.25">
      <c r="A3502" s="15" t="str">
        <f t="shared" si="108"/>
        <v/>
      </c>
      <c r="B3502" s="25" t="str">
        <f t="shared" si="109"/>
        <v/>
      </c>
      <c r="C3502" s="3" t="str">
        <f>IF(Table1[[#This Row],[Tesouro Prefixado]]="","",(B3502+1)^(1/252))</f>
        <v/>
      </c>
      <c r="D3502" s="2" t="str">
        <f>IF(Table1[[#This Row],[Column2]]="","",(1+D3501)*(C3502)-1)</f>
        <v/>
      </c>
      <c r="E3502" s="1" t="str">
        <f>IF(Table1[[#This Row],[Column1]]="","",VLOOKUP(A3502,COPOMs!B:E,4)+prêmio_de_risco)</f>
        <v/>
      </c>
      <c r="F3502" s="3" t="str">
        <f>IF(Table1[[#This Row],[Tesouro Selic: Cenário 1]]="","",(E3502+1)^(1/252))</f>
        <v/>
      </c>
      <c r="G3502" s="2" t="str">
        <f>IF(Table1[[#This Row],[Column4]]="","",(1+G3501)*(F3502)-1)</f>
        <v/>
      </c>
      <c r="H3502" s="1" t="str">
        <f>IF(Table1[[#This Row],[Column1]]="","",VLOOKUP(A3502,COPOMs!B:H,7)+prêmio_de_risco)</f>
        <v/>
      </c>
      <c r="I3502" s="3" t="str">
        <f>IF(Table1[[#This Row],[Tesouro Selic: Cenário 2]]="","",(H3502+1)^(1/252))</f>
        <v/>
      </c>
      <c r="J3502" s="2" t="str">
        <f>IF(Table1[[#This Row],[Column6]]="","",(1+J3501)*(I3502)-1)</f>
        <v/>
      </c>
      <c r="K3502" s="1" t="str">
        <f>IF(Table1[[#This Row],[Column1]]="","",VLOOKUP(A3502,COPOMs!B:K,10)+prêmio_de_risco)</f>
        <v/>
      </c>
      <c r="L3502" s="3" t="str">
        <f>IF(Table1[[#This Row],[Tesouro Selic: Cenário 3]]="","",(K3502+1)^(1/252))</f>
        <v/>
      </c>
      <c r="M3502" s="2" t="str">
        <f>IF(Table1[[#This Row],[Column8]]="","",(1+M3501)*(L3502)-1)</f>
        <v/>
      </c>
    </row>
    <row r="3503" spans="1:13" x14ac:dyDescent="0.25">
      <c r="A3503" s="15" t="str">
        <f t="shared" si="108"/>
        <v/>
      </c>
      <c r="B3503" s="25" t="str">
        <f t="shared" si="109"/>
        <v/>
      </c>
      <c r="C3503" s="3" t="str">
        <f>IF(Table1[[#This Row],[Tesouro Prefixado]]="","",(B3503+1)^(1/252))</f>
        <v/>
      </c>
      <c r="D3503" s="2" t="str">
        <f>IF(Table1[[#This Row],[Column2]]="","",(1+D3502)*(C3503)-1)</f>
        <v/>
      </c>
      <c r="E3503" s="1" t="str">
        <f>IF(Table1[[#This Row],[Column1]]="","",VLOOKUP(A3503,COPOMs!B:E,4)+prêmio_de_risco)</f>
        <v/>
      </c>
      <c r="F3503" s="3" t="str">
        <f>IF(Table1[[#This Row],[Tesouro Selic: Cenário 1]]="","",(E3503+1)^(1/252))</f>
        <v/>
      </c>
      <c r="G3503" s="2" t="str">
        <f>IF(Table1[[#This Row],[Column4]]="","",(1+G3502)*(F3503)-1)</f>
        <v/>
      </c>
      <c r="H3503" s="1" t="str">
        <f>IF(Table1[[#This Row],[Column1]]="","",VLOOKUP(A3503,COPOMs!B:H,7)+prêmio_de_risco)</f>
        <v/>
      </c>
      <c r="I3503" s="3" t="str">
        <f>IF(Table1[[#This Row],[Tesouro Selic: Cenário 2]]="","",(H3503+1)^(1/252))</f>
        <v/>
      </c>
      <c r="J3503" s="2" t="str">
        <f>IF(Table1[[#This Row],[Column6]]="","",(1+J3502)*(I3503)-1)</f>
        <v/>
      </c>
      <c r="K3503" s="1" t="str">
        <f>IF(Table1[[#This Row],[Column1]]="","",VLOOKUP(A3503,COPOMs!B:K,10)+prêmio_de_risco)</f>
        <v/>
      </c>
      <c r="L3503" s="3" t="str">
        <f>IF(Table1[[#This Row],[Tesouro Selic: Cenário 3]]="","",(K3503+1)^(1/252))</f>
        <v/>
      </c>
      <c r="M3503" s="2" t="str">
        <f>IF(Table1[[#This Row],[Column8]]="","",(1+M3502)*(L3503)-1)</f>
        <v/>
      </c>
    </row>
    <row r="3504" spans="1:13" x14ac:dyDescent="0.25">
      <c r="A3504" s="15" t="str">
        <f t="shared" si="108"/>
        <v/>
      </c>
      <c r="B3504" s="25" t="str">
        <f t="shared" si="109"/>
        <v/>
      </c>
      <c r="C3504" s="3" t="str">
        <f>IF(Table1[[#This Row],[Tesouro Prefixado]]="","",(B3504+1)^(1/252))</f>
        <v/>
      </c>
      <c r="D3504" s="2" t="str">
        <f>IF(Table1[[#This Row],[Column2]]="","",(1+D3503)*(C3504)-1)</f>
        <v/>
      </c>
      <c r="E3504" s="1" t="str">
        <f>IF(Table1[[#This Row],[Column1]]="","",VLOOKUP(A3504,COPOMs!B:E,4)+prêmio_de_risco)</f>
        <v/>
      </c>
      <c r="F3504" s="3" t="str">
        <f>IF(Table1[[#This Row],[Tesouro Selic: Cenário 1]]="","",(E3504+1)^(1/252))</f>
        <v/>
      </c>
      <c r="G3504" s="2" t="str">
        <f>IF(Table1[[#This Row],[Column4]]="","",(1+G3503)*(F3504)-1)</f>
        <v/>
      </c>
      <c r="H3504" s="1" t="str">
        <f>IF(Table1[[#This Row],[Column1]]="","",VLOOKUP(A3504,COPOMs!B:H,7)+prêmio_de_risco)</f>
        <v/>
      </c>
      <c r="I3504" s="3" t="str">
        <f>IF(Table1[[#This Row],[Tesouro Selic: Cenário 2]]="","",(H3504+1)^(1/252))</f>
        <v/>
      </c>
      <c r="J3504" s="2" t="str">
        <f>IF(Table1[[#This Row],[Column6]]="","",(1+J3503)*(I3504)-1)</f>
        <v/>
      </c>
      <c r="K3504" s="1" t="str">
        <f>IF(Table1[[#This Row],[Column1]]="","",VLOOKUP(A3504,COPOMs!B:K,10)+prêmio_de_risco)</f>
        <v/>
      </c>
      <c r="L3504" s="3" t="str">
        <f>IF(Table1[[#This Row],[Tesouro Selic: Cenário 3]]="","",(K3504+1)^(1/252))</f>
        <v/>
      </c>
      <c r="M3504" s="2" t="str">
        <f>IF(Table1[[#This Row],[Column8]]="","",(1+M3503)*(L3504)-1)</f>
        <v/>
      </c>
    </row>
    <row r="3505" spans="1:13" x14ac:dyDescent="0.25">
      <c r="A3505" s="15" t="str">
        <f t="shared" si="108"/>
        <v/>
      </c>
      <c r="B3505" s="25" t="str">
        <f t="shared" si="109"/>
        <v/>
      </c>
      <c r="C3505" s="3" t="str">
        <f>IF(Table1[[#This Row],[Tesouro Prefixado]]="","",(B3505+1)^(1/252))</f>
        <v/>
      </c>
      <c r="D3505" s="2" t="str">
        <f>IF(Table1[[#This Row],[Column2]]="","",(1+D3504)*(C3505)-1)</f>
        <v/>
      </c>
      <c r="E3505" s="1" t="str">
        <f>IF(Table1[[#This Row],[Column1]]="","",VLOOKUP(A3505,COPOMs!B:E,4)+prêmio_de_risco)</f>
        <v/>
      </c>
      <c r="F3505" s="3" t="str">
        <f>IF(Table1[[#This Row],[Tesouro Selic: Cenário 1]]="","",(E3505+1)^(1/252))</f>
        <v/>
      </c>
      <c r="G3505" s="2" t="str">
        <f>IF(Table1[[#This Row],[Column4]]="","",(1+G3504)*(F3505)-1)</f>
        <v/>
      </c>
      <c r="H3505" s="1" t="str">
        <f>IF(Table1[[#This Row],[Column1]]="","",VLOOKUP(A3505,COPOMs!B:H,7)+prêmio_de_risco)</f>
        <v/>
      </c>
      <c r="I3505" s="3" t="str">
        <f>IF(Table1[[#This Row],[Tesouro Selic: Cenário 2]]="","",(H3505+1)^(1/252))</f>
        <v/>
      </c>
      <c r="J3505" s="2" t="str">
        <f>IF(Table1[[#This Row],[Column6]]="","",(1+J3504)*(I3505)-1)</f>
        <v/>
      </c>
      <c r="K3505" s="1" t="str">
        <f>IF(Table1[[#This Row],[Column1]]="","",VLOOKUP(A3505,COPOMs!B:K,10)+prêmio_de_risco)</f>
        <v/>
      </c>
      <c r="L3505" s="3" t="str">
        <f>IF(Table1[[#This Row],[Tesouro Selic: Cenário 3]]="","",(K3505+1)^(1/252))</f>
        <v/>
      </c>
      <c r="M3505" s="2" t="str">
        <f>IF(Table1[[#This Row],[Column8]]="","",(1+M3504)*(L3505)-1)</f>
        <v/>
      </c>
    </row>
    <row r="3506" spans="1:13" x14ac:dyDescent="0.25">
      <c r="A3506" s="15" t="str">
        <f t="shared" si="108"/>
        <v/>
      </c>
      <c r="B3506" s="25" t="str">
        <f t="shared" si="109"/>
        <v/>
      </c>
      <c r="C3506" s="3" t="str">
        <f>IF(Table1[[#This Row],[Tesouro Prefixado]]="","",(B3506+1)^(1/252))</f>
        <v/>
      </c>
      <c r="D3506" s="2" t="str">
        <f>IF(Table1[[#This Row],[Column2]]="","",(1+D3505)*(C3506)-1)</f>
        <v/>
      </c>
      <c r="E3506" s="1" t="str">
        <f>IF(Table1[[#This Row],[Column1]]="","",VLOOKUP(A3506,COPOMs!B:E,4)+prêmio_de_risco)</f>
        <v/>
      </c>
      <c r="F3506" s="3" t="str">
        <f>IF(Table1[[#This Row],[Tesouro Selic: Cenário 1]]="","",(E3506+1)^(1/252))</f>
        <v/>
      </c>
      <c r="G3506" s="2" t="str">
        <f>IF(Table1[[#This Row],[Column4]]="","",(1+G3505)*(F3506)-1)</f>
        <v/>
      </c>
      <c r="H3506" s="1" t="str">
        <f>IF(Table1[[#This Row],[Column1]]="","",VLOOKUP(A3506,COPOMs!B:H,7)+prêmio_de_risco)</f>
        <v/>
      </c>
      <c r="I3506" s="3" t="str">
        <f>IF(Table1[[#This Row],[Tesouro Selic: Cenário 2]]="","",(H3506+1)^(1/252))</f>
        <v/>
      </c>
      <c r="J3506" s="2" t="str">
        <f>IF(Table1[[#This Row],[Column6]]="","",(1+J3505)*(I3506)-1)</f>
        <v/>
      </c>
      <c r="K3506" s="1" t="str">
        <f>IF(Table1[[#This Row],[Column1]]="","",VLOOKUP(A3506,COPOMs!B:K,10)+prêmio_de_risco)</f>
        <v/>
      </c>
      <c r="L3506" s="3" t="str">
        <f>IF(Table1[[#This Row],[Tesouro Selic: Cenário 3]]="","",(K3506+1)^(1/252))</f>
        <v/>
      </c>
      <c r="M3506" s="2" t="str">
        <f>IF(Table1[[#This Row],[Column8]]="","",(1+M3505)*(L3506)-1)</f>
        <v/>
      </c>
    </row>
    <row r="3507" spans="1:13" x14ac:dyDescent="0.25">
      <c r="A3507" s="15" t="str">
        <f t="shared" si="108"/>
        <v/>
      </c>
      <c r="B3507" s="25" t="str">
        <f t="shared" si="109"/>
        <v/>
      </c>
      <c r="C3507" s="3" t="str">
        <f>IF(Table1[[#This Row],[Tesouro Prefixado]]="","",(B3507+1)^(1/252))</f>
        <v/>
      </c>
      <c r="D3507" s="2" t="str">
        <f>IF(Table1[[#This Row],[Column2]]="","",(1+D3506)*(C3507)-1)</f>
        <v/>
      </c>
      <c r="E3507" s="1" t="str">
        <f>IF(Table1[[#This Row],[Column1]]="","",VLOOKUP(A3507,COPOMs!B:E,4)+prêmio_de_risco)</f>
        <v/>
      </c>
      <c r="F3507" s="3" t="str">
        <f>IF(Table1[[#This Row],[Tesouro Selic: Cenário 1]]="","",(E3507+1)^(1/252))</f>
        <v/>
      </c>
      <c r="G3507" s="2" t="str">
        <f>IF(Table1[[#This Row],[Column4]]="","",(1+G3506)*(F3507)-1)</f>
        <v/>
      </c>
      <c r="H3507" s="1" t="str">
        <f>IF(Table1[[#This Row],[Column1]]="","",VLOOKUP(A3507,COPOMs!B:H,7)+prêmio_de_risco)</f>
        <v/>
      </c>
      <c r="I3507" s="3" t="str">
        <f>IF(Table1[[#This Row],[Tesouro Selic: Cenário 2]]="","",(H3507+1)^(1/252))</f>
        <v/>
      </c>
      <c r="J3507" s="2" t="str">
        <f>IF(Table1[[#This Row],[Column6]]="","",(1+J3506)*(I3507)-1)</f>
        <v/>
      </c>
      <c r="K3507" s="1" t="str">
        <f>IF(Table1[[#This Row],[Column1]]="","",VLOOKUP(A3507,COPOMs!B:K,10)+prêmio_de_risco)</f>
        <v/>
      </c>
      <c r="L3507" s="3" t="str">
        <f>IF(Table1[[#This Row],[Tesouro Selic: Cenário 3]]="","",(K3507+1)^(1/252))</f>
        <v/>
      </c>
      <c r="M3507" s="2" t="str">
        <f>IF(Table1[[#This Row],[Column8]]="","",(1+M3506)*(L3507)-1)</f>
        <v/>
      </c>
    </row>
    <row r="3508" spans="1:13" x14ac:dyDescent="0.25">
      <c r="A3508" s="15" t="str">
        <f t="shared" si="108"/>
        <v/>
      </c>
      <c r="B3508" s="25" t="str">
        <f t="shared" si="109"/>
        <v/>
      </c>
      <c r="C3508" s="3" t="str">
        <f>IF(Table1[[#This Row],[Tesouro Prefixado]]="","",(B3508+1)^(1/252))</f>
        <v/>
      </c>
      <c r="D3508" s="2" t="str">
        <f>IF(Table1[[#This Row],[Column2]]="","",(1+D3507)*(C3508)-1)</f>
        <v/>
      </c>
      <c r="E3508" s="1" t="str">
        <f>IF(Table1[[#This Row],[Column1]]="","",VLOOKUP(A3508,COPOMs!B:E,4)+prêmio_de_risco)</f>
        <v/>
      </c>
      <c r="F3508" s="3" t="str">
        <f>IF(Table1[[#This Row],[Tesouro Selic: Cenário 1]]="","",(E3508+1)^(1/252))</f>
        <v/>
      </c>
      <c r="G3508" s="2" t="str">
        <f>IF(Table1[[#This Row],[Column4]]="","",(1+G3507)*(F3508)-1)</f>
        <v/>
      </c>
      <c r="H3508" s="1" t="str">
        <f>IF(Table1[[#This Row],[Column1]]="","",VLOOKUP(A3508,COPOMs!B:H,7)+prêmio_de_risco)</f>
        <v/>
      </c>
      <c r="I3508" s="3" t="str">
        <f>IF(Table1[[#This Row],[Tesouro Selic: Cenário 2]]="","",(H3508+1)^(1/252))</f>
        <v/>
      </c>
      <c r="J3508" s="2" t="str">
        <f>IF(Table1[[#This Row],[Column6]]="","",(1+J3507)*(I3508)-1)</f>
        <v/>
      </c>
      <c r="K3508" s="1" t="str">
        <f>IF(Table1[[#This Row],[Column1]]="","",VLOOKUP(A3508,COPOMs!B:K,10)+prêmio_de_risco)</f>
        <v/>
      </c>
      <c r="L3508" s="3" t="str">
        <f>IF(Table1[[#This Row],[Tesouro Selic: Cenário 3]]="","",(K3508+1)^(1/252))</f>
        <v/>
      </c>
      <c r="M3508" s="2" t="str">
        <f>IF(Table1[[#This Row],[Column8]]="","",(1+M3507)*(L3508)-1)</f>
        <v/>
      </c>
    </row>
    <row r="3509" spans="1:13" x14ac:dyDescent="0.25">
      <c r="A3509" s="15" t="str">
        <f t="shared" si="108"/>
        <v/>
      </c>
      <c r="B3509" s="25" t="str">
        <f t="shared" si="109"/>
        <v/>
      </c>
      <c r="C3509" s="3" t="str">
        <f>IF(Table1[[#This Row],[Tesouro Prefixado]]="","",(B3509+1)^(1/252))</f>
        <v/>
      </c>
      <c r="D3509" s="2" t="str">
        <f>IF(Table1[[#This Row],[Column2]]="","",(1+D3508)*(C3509)-1)</f>
        <v/>
      </c>
      <c r="E3509" s="1" t="str">
        <f>IF(Table1[[#This Row],[Column1]]="","",VLOOKUP(A3509,COPOMs!B:E,4)+prêmio_de_risco)</f>
        <v/>
      </c>
      <c r="F3509" s="3" t="str">
        <f>IF(Table1[[#This Row],[Tesouro Selic: Cenário 1]]="","",(E3509+1)^(1/252))</f>
        <v/>
      </c>
      <c r="G3509" s="2" t="str">
        <f>IF(Table1[[#This Row],[Column4]]="","",(1+G3508)*(F3509)-1)</f>
        <v/>
      </c>
      <c r="H3509" s="1" t="str">
        <f>IF(Table1[[#This Row],[Column1]]="","",VLOOKUP(A3509,COPOMs!B:H,7)+prêmio_de_risco)</f>
        <v/>
      </c>
      <c r="I3509" s="3" t="str">
        <f>IF(Table1[[#This Row],[Tesouro Selic: Cenário 2]]="","",(H3509+1)^(1/252))</f>
        <v/>
      </c>
      <c r="J3509" s="2" t="str">
        <f>IF(Table1[[#This Row],[Column6]]="","",(1+J3508)*(I3509)-1)</f>
        <v/>
      </c>
      <c r="K3509" s="1" t="str">
        <f>IF(Table1[[#This Row],[Column1]]="","",VLOOKUP(A3509,COPOMs!B:K,10)+prêmio_de_risco)</f>
        <v/>
      </c>
      <c r="L3509" s="3" t="str">
        <f>IF(Table1[[#This Row],[Tesouro Selic: Cenário 3]]="","",(K3509+1)^(1/252))</f>
        <v/>
      </c>
      <c r="M3509" s="2" t="str">
        <f>IF(Table1[[#This Row],[Column8]]="","",(1+M3508)*(L3509)-1)</f>
        <v/>
      </c>
    </row>
    <row r="3510" spans="1:13" x14ac:dyDescent="0.25">
      <c r="A3510" s="15" t="str">
        <f t="shared" si="108"/>
        <v/>
      </c>
      <c r="B3510" s="25" t="str">
        <f t="shared" si="109"/>
        <v/>
      </c>
      <c r="C3510" s="3" t="str">
        <f>IF(Table1[[#This Row],[Tesouro Prefixado]]="","",(B3510+1)^(1/252))</f>
        <v/>
      </c>
      <c r="D3510" s="2" t="str">
        <f>IF(Table1[[#This Row],[Column2]]="","",(1+D3509)*(C3510)-1)</f>
        <v/>
      </c>
      <c r="E3510" s="1" t="str">
        <f>IF(Table1[[#This Row],[Column1]]="","",VLOOKUP(A3510,COPOMs!B:E,4)+prêmio_de_risco)</f>
        <v/>
      </c>
      <c r="F3510" s="3" t="str">
        <f>IF(Table1[[#This Row],[Tesouro Selic: Cenário 1]]="","",(E3510+1)^(1/252))</f>
        <v/>
      </c>
      <c r="G3510" s="2" t="str">
        <f>IF(Table1[[#This Row],[Column4]]="","",(1+G3509)*(F3510)-1)</f>
        <v/>
      </c>
      <c r="H3510" s="1" t="str">
        <f>IF(Table1[[#This Row],[Column1]]="","",VLOOKUP(A3510,COPOMs!B:H,7)+prêmio_de_risco)</f>
        <v/>
      </c>
      <c r="I3510" s="3" t="str">
        <f>IF(Table1[[#This Row],[Tesouro Selic: Cenário 2]]="","",(H3510+1)^(1/252))</f>
        <v/>
      </c>
      <c r="J3510" s="2" t="str">
        <f>IF(Table1[[#This Row],[Column6]]="","",(1+J3509)*(I3510)-1)</f>
        <v/>
      </c>
      <c r="K3510" s="1" t="str">
        <f>IF(Table1[[#This Row],[Column1]]="","",VLOOKUP(A3510,COPOMs!B:K,10)+prêmio_de_risco)</f>
        <v/>
      </c>
      <c r="L3510" s="3" t="str">
        <f>IF(Table1[[#This Row],[Tesouro Selic: Cenário 3]]="","",(K3510+1)^(1/252))</f>
        <v/>
      </c>
      <c r="M3510" s="2" t="str">
        <f>IF(Table1[[#This Row],[Column8]]="","",(1+M3509)*(L3510)-1)</f>
        <v/>
      </c>
    </row>
    <row r="3511" spans="1:13" x14ac:dyDescent="0.25">
      <c r="A3511" s="15" t="str">
        <f t="shared" si="108"/>
        <v/>
      </c>
      <c r="B3511" s="25" t="str">
        <f t="shared" si="109"/>
        <v/>
      </c>
      <c r="C3511" s="3" t="str">
        <f>IF(Table1[[#This Row],[Tesouro Prefixado]]="","",(B3511+1)^(1/252))</f>
        <v/>
      </c>
      <c r="D3511" s="2" t="str">
        <f>IF(Table1[[#This Row],[Column2]]="","",(1+D3510)*(C3511)-1)</f>
        <v/>
      </c>
      <c r="E3511" s="1" t="str">
        <f>IF(Table1[[#This Row],[Column1]]="","",VLOOKUP(A3511,COPOMs!B:E,4)+prêmio_de_risco)</f>
        <v/>
      </c>
      <c r="F3511" s="3" t="str">
        <f>IF(Table1[[#This Row],[Tesouro Selic: Cenário 1]]="","",(E3511+1)^(1/252))</f>
        <v/>
      </c>
      <c r="G3511" s="2" t="str">
        <f>IF(Table1[[#This Row],[Column4]]="","",(1+G3510)*(F3511)-1)</f>
        <v/>
      </c>
      <c r="H3511" s="1" t="str">
        <f>IF(Table1[[#This Row],[Column1]]="","",VLOOKUP(A3511,COPOMs!B:H,7)+prêmio_de_risco)</f>
        <v/>
      </c>
      <c r="I3511" s="3" t="str">
        <f>IF(Table1[[#This Row],[Tesouro Selic: Cenário 2]]="","",(H3511+1)^(1/252))</f>
        <v/>
      </c>
      <c r="J3511" s="2" t="str">
        <f>IF(Table1[[#This Row],[Column6]]="","",(1+J3510)*(I3511)-1)</f>
        <v/>
      </c>
      <c r="K3511" s="1" t="str">
        <f>IF(Table1[[#This Row],[Column1]]="","",VLOOKUP(A3511,COPOMs!B:K,10)+prêmio_de_risco)</f>
        <v/>
      </c>
      <c r="L3511" s="3" t="str">
        <f>IF(Table1[[#This Row],[Tesouro Selic: Cenário 3]]="","",(K3511+1)^(1/252))</f>
        <v/>
      </c>
      <c r="M3511" s="2" t="str">
        <f>IF(Table1[[#This Row],[Column8]]="","",(1+M3510)*(L3511)-1)</f>
        <v/>
      </c>
    </row>
    <row r="3512" spans="1:13" x14ac:dyDescent="0.25">
      <c r="A3512" s="15" t="str">
        <f t="shared" si="108"/>
        <v/>
      </c>
      <c r="B3512" s="25" t="str">
        <f t="shared" si="109"/>
        <v/>
      </c>
      <c r="C3512" s="3" t="str">
        <f>IF(Table1[[#This Row],[Tesouro Prefixado]]="","",(B3512+1)^(1/252))</f>
        <v/>
      </c>
      <c r="D3512" s="2" t="str">
        <f>IF(Table1[[#This Row],[Column2]]="","",(1+D3511)*(C3512)-1)</f>
        <v/>
      </c>
      <c r="E3512" s="1" t="str">
        <f>IF(Table1[[#This Row],[Column1]]="","",VLOOKUP(A3512,COPOMs!B:E,4)+prêmio_de_risco)</f>
        <v/>
      </c>
      <c r="F3512" s="3" t="str">
        <f>IF(Table1[[#This Row],[Tesouro Selic: Cenário 1]]="","",(E3512+1)^(1/252))</f>
        <v/>
      </c>
      <c r="G3512" s="2" t="str">
        <f>IF(Table1[[#This Row],[Column4]]="","",(1+G3511)*(F3512)-1)</f>
        <v/>
      </c>
      <c r="H3512" s="1" t="str">
        <f>IF(Table1[[#This Row],[Column1]]="","",VLOOKUP(A3512,COPOMs!B:H,7)+prêmio_de_risco)</f>
        <v/>
      </c>
      <c r="I3512" s="3" t="str">
        <f>IF(Table1[[#This Row],[Tesouro Selic: Cenário 2]]="","",(H3512+1)^(1/252))</f>
        <v/>
      </c>
      <c r="J3512" s="2" t="str">
        <f>IF(Table1[[#This Row],[Column6]]="","",(1+J3511)*(I3512)-1)</f>
        <v/>
      </c>
      <c r="K3512" s="1" t="str">
        <f>IF(Table1[[#This Row],[Column1]]="","",VLOOKUP(A3512,COPOMs!B:K,10)+prêmio_de_risco)</f>
        <v/>
      </c>
      <c r="L3512" s="3" t="str">
        <f>IF(Table1[[#This Row],[Tesouro Selic: Cenário 3]]="","",(K3512+1)^(1/252))</f>
        <v/>
      </c>
      <c r="M3512" s="2" t="str">
        <f>IF(Table1[[#This Row],[Column8]]="","",(1+M3511)*(L3512)-1)</f>
        <v/>
      </c>
    </row>
    <row r="3513" spans="1:13" x14ac:dyDescent="0.25">
      <c r="A3513" s="15" t="str">
        <f t="shared" si="108"/>
        <v/>
      </c>
      <c r="B3513" s="25" t="str">
        <f t="shared" si="109"/>
        <v/>
      </c>
      <c r="C3513" s="3" t="str">
        <f>IF(Table1[[#This Row],[Tesouro Prefixado]]="","",(B3513+1)^(1/252))</f>
        <v/>
      </c>
      <c r="D3513" s="2" t="str">
        <f>IF(Table1[[#This Row],[Column2]]="","",(1+D3512)*(C3513)-1)</f>
        <v/>
      </c>
      <c r="E3513" s="1" t="str">
        <f>IF(Table1[[#This Row],[Column1]]="","",VLOOKUP(A3513,COPOMs!B:E,4)+prêmio_de_risco)</f>
        <v/>
      </c>
      <c r="F3513" s="3" t="str">
        <f>IF(Table1[[#This Row],[Tesouro Selic: Cenário 1]]="","",(E3513+1)^(1/252))</f>
        <v/>
      </c>
      <c r="G3513" s="2" t="str">
        <f>IF(Table1[[#This Row],[Column4]]="","",(1+G3512)*(F3513)-1)</f>
        <v/>
      </c>
      <c r="H3513" s="1" t="str">
        <f>IF(Table1[[#This Row],[Column1]]="","",VLOOKUP(A3513,COPOMs!B:H,7)+prêmio_de_risco)</f>
        <v/>
      </c>
      <c r="I3513" s="3" t="str">
        <f>IF(Table1[[#This Row],[Tesouro Selic: Cenário 2]]="","",(H3513+1)^(1/252))</f>
        <v/>
      </c>
      <c r="J3513" s="2" t="str">
        <f>IF(Table1[[#This Row],[Column6]]="","",(1+J3512)*(I3513)-1)</f>
        <v/>
      </c>
      <c r="K3513" s="1" t="str">
        <f>IF(Table1[[#This Row],[Column1]]="","",VLOOKUP(A3513,COPOMs!B:K,10)+prêmio_de_risco)</f>
        <v/>
      </c>
      <c r="L3513" s="3" t="str">
        <f>IF(Table1[[#This Row],[Tesouro Selic: Cenário 3]]="","",(K3513+1)^(1/252))</f>
        <v/>
      </c>
      <c r="M3513" s="2" t="str">
        <f>IF(Table1[[#This Row],[Column8]]="","",(1+M3512)*(L3513)-1)</f>
        <v/>
      </c>
    </row>
    <row r="3514" spans="1:13" x14ac:dyDescent="0.25">
      <c r="A3514" s="15" t="str">
        <f t="shared" si="108"/>
        <v/>
      </c>
      <c r="B3514" s="25" t="str">
        <f t="shared" si="109"/>
        <v/>
      </c>
      <c r="C3514" s="3" t="str">
        <f>IF(Table1[[#This Row],[Tesouro Prefixado]]="","",(B3514+1)^(1/252))</f>
        <v/>
      </c>
      <c r="D3514" s="2" t="str">
        <f>IF(Table1[[#This Row],[Column2]]="","",(1+D3513)*(C3514)-1)</f>
        <v/>
      </c>
      <c r="E3514" s="1" t="str">
        <f>IF(Table1[[#This Row],[Column1]]="","",VLOOKUP(A3514,COPOMs!B:E,4)+prêmio_de_risco)</f>
        <v/>
      </c>
      <c r="F3514" s="3" t="str">
        <f>IF(Table1[[#This Row],[Tesouro Selic: Cenário 1]]="","",(E3514+1)^(1/252))</f>
        <v/>
      </c>
      <c r="G3514" s="2" t="str">
        <f>IF(Table1[[#This Row],[Column4]]="","",(1+G3513)*(F3514)-1)</f>
        <v/>
      </c>
      <c r="H3514" s="1" t="str">
        <f>IF(Table1[[#This Row],[Column1]]="","",VLOOKUP(A3514,COPOMs!B:H,7)+prêmio_de_risco)</f>
        <v/>
      </c>
      <c r="I3514" s="3" t="str">
        <f>IF(Table1[[#This Row],[Tesouro Selic: Cenário 2]]="","",(H3514+1)^(1/252))</f>
        <v/>
      </c>
      <c r="J3514" s="2" t="str">
        <f>IF(Table1[[#This Row],[Column6]]="","",(1+J3513)*(I3514)-1)</f>
        <v/>
      </c>
      <c r="K3514" s="1" t="str">
        <f>IF(Table1[[#This Row],[Column1]]="","",VLOOKUP(A3514,COPOMs!B:K,10)+prêmio_de_risco)</f>
        <v/>
      </c>
      <c r="L3514" s="3" t="str">
        <f>IF(Table1[[#This Row],[Tesouro Selic: Cenário 3]]="","",(K3514+1)^(1/252))</f>
        <v/>
      </c>
      <c r="M3514" s="2" t="str">
        <f>IF(Table1[[#This Row],[Column8]]="","",(1+M3513)*(L3514)-1)</f>
        <v/>
      </c>
    </row>
    <row r="3515" spans="1:13" x14ac:dyDescent="0.25">
      <c r="A3515" s="15" t="str">
        <f t="shared" si="108"/>
        <v/>
      </c>
      <c r="B3515" s="25" t="str">
        <f t="shared" si="109"/>
        <v/>
      </c>
      <c r="C3515" s="3" t="str">
        <f>IF(Table1[[#This Row],[Tesouro Prefixado]]="","",(B3515+1)^(1/252))</f>
        <v/>
      </c>
      <c r="D3515" s="2" t="str">
        <f>IF(Table1[[#This Row],[Column2]]="","",(1+D3514)*(C3515)-1)</f>
        <v/>
      </c>
      <c r="E3515" s="1" t="str">
        <f>IF(Table1[[#This Row],[Column1]]="","",VLOOKUP(A3515,COPOMs!B:E,4)+prêmio_de_risco)</f>
        <v/>
      </c>
      <c r="F3515" s="3" t="str">
        <f>IF(Table1[[#This Row],[Tesouro Selic: Cenário 1]]="","",(E3515+1)^(1/252))</f>
        <v/>
      </c>
      <c r="G3515" s="2" t="str">
        <f>IF(Table1[[#This Row],[Column4]]="","",(1+G3514)*(F3515)-1)</f>
        <v/>
      </c>
      <c r="H3515" s="1" t="str">
        <f>IF(Table1[[#This Row],[Column1]]="","",VLOOKUP(A3515,COPOMs!B:H,7)+prêmio_de_risco)</f>
        <v/>
      </c>
      <c r="I3515" s="3" t="str">
        <f>IF(Table1[[#This Row],[Tesouro Selic: Cenário 2]]="","",(H3515+1)^(1/252))</f>
        <v/>
      </c>
      <c r="J3515" s="2" t="str">
        <f>IF(Table1[[#This Row],[Column6]]="","",(1+J3514)*(I3515)-1)</f>
        <v/>
      </c>
      <c r="K3515" s="1" t="str">
        <f>IF(Table1[[#This Row],[Column1]]="","",VLOOKUP(A3515,COPOMs!B:K,10)+prêmio_de_risco)</f>
        <v/>
      </c>
      <c r="L3515" s="3" t="str">
        <f>IF(Table1[[#This Row],[Tesouro Selic: Cenário 3]]="","",(K3515+1)^(1/252))</f>
        <v/>
      </c>
      <c r="M3515" s="2" t="str">
        <f>IF(Table1[[#This Row],[Column8]]="","",(1+M3514)*(L3515)-1)</f>
        <v/>
      </c>
    </row>
    <row r="3516" spans="1:13" x14ac:dyDescent="0.25">
      <c r="A3516" s="15" t="str">
        <f t="shared" si="108"/>
        <v/>
      </c>
      <c r="B3516" s="25" t="str">
        <f t="shared" si="109"/>
        <v/>
      </c>
      <c r="C3516" s="3" t="str">
        <f>IF(Table1[[#This Row],[Tesouro Prefixado]]="","",(B3516+1)^(1/252))</f>
        <v/>
      </c>
      <c r="D3516" s="2" t="str">
        <f>IF(Table1[[#This Row],[Column2]]="","",(1+D3515)*(C3516)-1)</f>
        <v/>
      </c>
      <c r="E3516" s="1" t="str">
        <f>IF(Table1[[#This Row],[Column1]]="","",VLOOKUP(A3516,COPOMs!B:E,4)+prêmio_de_risco)</f>
        <v/>
      </c>
      <c r="F3516" s="3" t="str">
        <f>IF(Table1[[#This Row],[Tesouro Selic: Cenário 1]]="","",(E3516+1)^(1/252))</f>
        <v/>
      </c>
      <c r="G3516" s="2" t="str">
        <f>IF(Table1[[#This Row],[Column4]]="","",(1+G3515)*(F3516)-1)</f>
        <v/>
      </c>
      <c r="H3516" s="1" t="str">
        <f>IF(Table1[[#This Row],[Column1]]="","",VLOOKUP(A3516,COPOMs!B:H,7)+prêmio_de_risco)</f>
        <v/>
      </c>
      <c r="I3516" s="3" t="str">
        <f>IF(Table1[[#This Row],[Tesouro Selic: Cenário 2]]="","",(H3516+1)^(1/252))</f>
        <v/>
      </c>
      <c r="J3516" s="2" t="str">
        <f>IF(Table1[[#This Row],[Column6]]="","",(1+J3515)*(I3516)-1)</f>
        <v/>
      </c>
      <c r="K3516" s="1" t="str">
        <f>IF(Table1[[#This Row],[Column1]]="","",VLOOKUP(A3516,COPOMs!B:K,10)+prêmio_de_risco)</f>
        <v/>
      </c>
      <c r="L3516" s="3" t="str">
        <f>IF(Table1[[#This Row],[Tesouro Selic: Cenário 3]]="","",(K3516+1)^(1/252))</f>
        <v/>
      </c>
      <c r="M3516" s="2" t="str">
        <f>IF(Table1[[#This Row],[Column8]]="","",(1+M3515)*(L3516)-1)</f>
        <v/>
      </c>
    </row>
    <row r="3517" spans="1:13" x14ac:dyDescent="0.25">
      <c r="A3517" s="15" t="str">
        <f t="shared" si="108"/>
        <v/>
      </c>
      <c r="B3517" s="25" t="str">
        <f t="shared" si="109"/>
        <v/>
      </c>
      <c r="C3517" s="3" t="str">
        <f>IF(Table1[[#This Row],[Tesouro Prefixado]]="","",(B3517+1)^(1/252))</f>
        <v/>
      </c>
      <c r="D3517" s="2" t="str">
        <f>IF(Table1[[#This Row],[Column2]]="","",(1+D3516)*(C3517)-1)</f>
        <v/>
      </c>
      <c r="E3517" s="1" t="str">
        <f>IF(Table1[[#This Row],[Column1]]="","",VLOOKUP(A3517,COPOMs!B:E,4)+prêmio_de_risco)</f>
        <v/>
      </c>
      <c r="F3517" s="3" t="str">
        <f>IF(Table1[[#This Row],[Tesouro Selic: Cenário 1]]="","",(E3517+1)^(1/252))</f>
        <v/>
      </c>
      <c r="G3517" s="2" t="str">
        <f>IF(Table1[[#This Row],[Column4]]="","",(1+G3516)*(F3517)-1)</f>
        <v/>
      </c>
      <c r="H3517" s="1" t="str">
        <f>IF(Table1[[#This Row],[Column1]]="","",VLOOKUP(A3517,COPOMs!B:H,7)+prêmio_de_risco)</f>
        <v/>
      </c>
      <c r="I3517" s="3" t="str">
        <f>IF(Table1[[#This Row],[Tesouro Selic: Cenário 2]]="","",(H3517+1)^(1/252))</f>
        <v/>
      </c>
      <c r="J3517" s="2" t="str">
        <f>IF(Table1[[#This Row],[Column6]]="","",(1+J3516)*(I3517)-1)</f>
        <v/>
      </c>
      <c r="K3517" s="1" t="str">
        <f>IF(Table1[[#This Row],[Column1]]="","",VLOOKUP(A3517,COPOMs!B:K,10)+prêmio_de_risco)</f>
        <v/>
      </c>
      <c r="L3517" s="3" t="str">
        <f>IF(Table1[[#This Row],[Tesouro Selic: Cenário 3]]="","",(K3517+1)^(1/252))</f>
        <v/>
      </c>
      <c r="M3517" s="2" t="str">
        <f>IF(Table1[[#This Row],[Column8]]="","",(1+M3516)*(L3517)-1)</f>
        <v/>
      </c>
    </row>
    <row r="3518" spans="1:13" x14ac:dyDescent="0.25">
      <c r="A3518" s="15" t="str">
        <f t="shared" si="108"/>
        <v/>
      </c>
      <c r="B3518" s="25" t="str">
        <f t="shared" si="109"/>
        <v/>
      </c>
      <c r="C3518" s="3" t="str">
        <f>IF(Table1[[#This Row],[Tesouro Prefixado]]="","",(B3518+1)^(1/252))</f>
        <v/>
      </c>
      <c r="D3518" s="2" t="str">
        <f>IF(Table1[[#This Row],[Column2]]="","",(1+D3517)*(C3518)-1)</f>
        <v/>
      </c>
      <c r="E3518" s="1" t="str">
        <f>IF(Table1[[#This Row],[Column1]]="","",VLOOKUP(A3518,COPOMs!B:E,4)+prêmio_de_risco)</f>
        <v/>
      </c>
      <c r="F3518" s="3" t="str">
        <f>IF(Table1[[#This Row],[Tesouro Selic: Cenário 1]]="","",(E3518+1)^(1/252))</f>
        <v/>
      </c>
      <c r="G3518" s="2" t="str">
        <f>IF(Table1[[#This Row],[Column4]]="","",(1+G3517)*(F3518)-1)</f>
        <v/>
      </c>
      <c r="H3518" s="1" t="str">
        <f>IF(Table1[[#This Row],[Column1]]="","",VLOOKUP(A3518,COPOMs!B:H,7)+prêmio_de_risco)</f>
        <v/>
      </c>
      <c r="I3518" s="3" t="str">
        <f>IF(Table1[[#This Row],[Tesouro Selic: Cenário 2]]="","",(H3518+1)^(1/252))</f>
        <v/>
      </c>
      <c r="J3518" s="2" t="str">
        <f>IF(Table1[[#This Row],[Column6]]="","",(1+J3517)*(I3518)-1)</f>
        <v/>
      </c>
      <c r="K3518" s="1" t="str">
        <f>IF(Table1[[#This Row],[Column1]]="","",VLOOKUP(A3518,COPOMs!B:K,10)+prêmio_de_risco)</f>
        <v/>
      </c>
      <c r="L3518" s="3" t="str">
        <f>IF(Table1[[#This Row],[Tesouro Selic: Cenário 3]]="","",(K3518+1)^(1/252))</f>
        <v/>
      </c>
      <c r="M3518" s="2" t="str">
        <f>IF(Table1[[#This Row],[Column8]]="","",(1+M3517)*(L3518)-1)</f>
        <v/>
      </c>
    </row>
    <row r="3519" spans="1:13" x14ac:dyDescent="0.25">
      <c r="A3519" s="15" t="str">
        <f t="shared" si="108"/>
        <v/>
      </c>
      <c r="B3519" s="25" t="str">
        <f t="shared" si="109"/>
        <v/>
      </c>
      <c r="C3519" s="3" t="str">
        <f>IF(Table1[[#This Row],[Tesouro Prefixado]]="","",(B3519+1)^(1/252))</f>
        <v/>
      </c>
      <c r="D3519" s="2" t="str">
        <f>IF(Table1[[#This Row],[Column2]]="","",(1+D3518)*(C3519)-1)</f>
        <v/>
      </c>
      <c r="E3519" s="1" t="str">
        <f>IF(Table1[[#This Row],[Column1]]="","",VLOOKUP(A3519,COPOMs!B:E,4)+prêmio_de_risco)</f>
        <v/>
      </c>
      <c r="F3519" s="3" t="str">
        <f>IF(Table1[[#This Row],[Tesouro Selic: Cenário 1]]="","",(E3519+1)^(1/252))</f>
        <v/>
      </c>
      <c r="G3519" s="2" t="str">
        <f>IF(Table1[[#This Row],[Column4]]="","",(1+G3518)*(F3519)-1)</f>
        <v/>
      </c>
      <c r="H3519" s="1" t="str">
        <f>IF(Table1[[#This Row],[Column1]]="","",VLOOKUP(A3519,COPOMs!B:H,7)+prêmio_de_risco)</f>
        <v/>
      </c>
      <c r="I3519" s="3" t="str">
        <f>IF(Table1[[#This Row],[Tesouro Selic: Cenário 2]]="","",(H3519+1)^(1/252))</f>
        <v/>
      </c>
      <c r="J3519" s="2" t="str">
        <f>IF(Table1[[#This Row],[Column6]]="","",(1+J3518)*(I3519)-1)</f>
        <v/>
      </c>
      <c r="K3519" s="1" t="str">
        <f>IF(Table1[[#This Row],[Column1]]="","",VLOOKUP(A3519,COPOMs!B:K,10)+prêmio_de_risco)</f>
        <v/>
      </c>
      <c r="L3519" s="3" t="str">
        <f>IF(Table1[[#This Row],[Tesouro Selic: Cenário 3]]="","",(K3519+1)^(1/252))</f>
        <v/>
      </c>
      <c r="M3519" s="2" t="str">
        <f>IF(Table1[[#This Row],[Column8]]="","",(1+M3518)*(L3519)-1)</f>
        <v/>
      </c>
    </row>
    <row r="3520" spans="1:13" x14ac:dyDescent="0.25">
      <c r="A3520" s="15" t="str">
        <f t="shared" si="108"/>
        <v/>
      </c>
      <c r="B3520" s="25" t="str">
        <f t="shared" si="109"/>
        <v/>
      </c>
      <c r="C3520" s="3" t="str">
        <f>IF(Table1[[#This Row],[Tesouro Prefixado]]="","",(B3520+1)^(1/252))</f>
        <v/>
      </c>
      <c r="D3520" s="2" t="str">
        <f>IF(Table1[[#This Row],[Column2]]="","",(1+D3519)*(C3520)-1)</f>
        <v/>
      </c>
      <c r="E3520" s="1" t="str">
        <f>IF(Table1[[#This Row],[Column1]]="","",VLOOKUP(A3520,COPOMs!B:E,4)+prêmio_de_risco)</f>
        <v/>
      </c>
      <c r="F3520" s="3" t="str">
        <f>IF(Table1[[#This Row],[Tesouro Selic: Cenário 1]]="","",(E3520+1)^(1/252))</f>
        <v/>
      </c>
      <c r="G3520" s="2" t="str">
        <f>IF(Table1[[#This Row],[Column4]]="","",(1+G3519)*(F3520)-1)</f>
        <v/>
      </c>
      <c r="H3520" s="1" t="str">
        <f>IF(Table1[[#This Row],[Column1]]="","",VLOOKUP(A3520,COPOMs!B:H,7)+prêmio_de_risco)</f>
        <v/>
      </c>
      <c r="I3520" s="3" t="str">
        <f>IF(Table1[[#This Row],[Tesouro Selic: Cenário 2]]="","",(H3520+1)^(1/252))</f>
        <v/>
      </c>
      <c r="J3520" s="2" t="str">
        <f>IF(Table1[[#This Row],[Column6]]="","",(1+J3519)*(I3520)-1)</f>
        <v/>
      </c>
      <c r="K3520" s="1" t="str">
        <f>IF(Table1[[#This Row],[Column1]]="","",VLOOKUP(A3520,COPOMs!B:K,10)+prêmio_de_risco)</f>
        <v/>
      </c>
      <c r="L3520" s="3" t="str">
        <f>IF(Table1[[#This Row],[Tesouro Selic: Cenário 3]]="","",(K3520+1)^(1/252))</f>
        <v/>
      </c>
      <c r="M3520" s="2" t="str">
        <f>IF(Table1[[#This Row],[Column8]]="","",(1+M3519)*(L3520)-1)</f>
        <v/>
      </c>
    </row>
    <row r="3521" spans="1:13" x14ac:dyDescent="0.25">
      <c r="A3521" s="15" t="str">
        <f t="shared" si="108"/>
        <v/>
      </c>
      <c r="B3521" s="25" t="str">
        <f t="shared" si="109"/>
        <v/>
      </c>
      <c r="C3521" s="3" t="str">
        <f>IF(Table1[[#This Row],[Tesouro Prefixado]]="","",(B3521+1)^(1/252))</f>
        <v/>
      </c>
      <c r="D3521" s="2" t="str">
        <f>IF(Table1[[#This Row],[Column2]]="","",(1+D3520)*(C3521)-1)</f>
        <v/>
      </c>
      <c r="E3521" s="1" t="str">
        <f>IF(Table1[[#This Row],[Column1]]="","",VLOOKUP(A3521,COPOMs!B:E,4)+prêmio_de_risco)</f>
        <v/>
      </c>
      <c r="F3521" s="3" t="str">
        <f>IF(Table1[[#This Row],[Tesouro Selic: Cenário 1]]="","",(E3521+1)^(1/252))</f>
        <v/>
      </c>
      <c r="G3521" s="2" t="str">
        <f>IF(Table1[[#This Row],[Column4]]="","",(1+G3520)*(F3521)-1)</f>
        <v/>
      </c>
      <c r="H3521" s="1" t="str">
        <f>IF(Table1[[#This Row],[Column1]]="","",VLOOKUP(A3521,COPOMs!B:H,7)+prêmio_de_risco)</f>
        <v/>
      </c>
      <c r="I3521" s="3" t="str">
        <f>IF(Table1[[#This Row],[Tesouro Selic: Cenário 2]]="","",(H3521+1)^(1/252))</f>
        <v/>
      </c>
      <c r="J3521" s="2" t="str">
        <f>IF(Table1[[#This Row],[Column6]]="","",(1+J3520)*(I3521)-1)</f>
        <v/>
      </c>
      <c r="K3521" s="1" t="str">
        <f>IF(Table1[[#This Row],[Column1]]="","",VLOOKUP(A3521,COPOMs!B:K,10)+prêmio_de_risco)</f>
        <v/>
      </c>
      <c r="L3521" s="3" t="str">
        <f>IF(Table1[[#This Row],[Tesouro Selic: Cenário 3]]="","",(K3521+1)^(1/252))</f>
        <v/>
      </c>
      <c r="M3521" s="2" t="str">
        <f>IF(Table1[[#This Row],[Column8]]="","",(1+M3520)*(L3521)-1)</f>
        <v/>
      </c>
    </row>
    <row r="3522" spans="1:13" x14ac:dyDescent="0.25">
      <c r="A3522" s="15" t="str">
        <f t="shared" si="108"/>
        <v/>
      </c>
      <c r="B3522" s="25" t="str">
        <f t="shared" si="109"/>
        <v/>
      </c>
      <c r="C3522" s="3" t="str">
        <f>IF(Table1[[#This Row],[Tesouro Prefixado]]="","",(B3522+1)^(1/252))</f>
        <v/>
      </c>
      <c r="D3522" s="2" t="str">
        <f>IF(Table1[[#This Row],[Column2]]="","",(1+D3521)*(C3522)-1)</f>
        <v/>
      </c>
      <c r="E3522" s="1" t="str">
        <f>IF(Table1[[#This Row],[Column1]]="","",VLOOKUP(A3522,COPOMs!B:E,4)+prêmio_de_risco)</f>
        <v/>
      </c>
      <c r="F3522" s="3" t="str">
        <f>IF(Table1[[#This Row],[Tesouro Selic: Cenário 1]]="","",(E3522+1)^(1/252))</f>
        <v/>
      </c>
      <c r="G3522" s="2" t="str">
        <f>IF(Table1[[#This Row],[Column4]]="","",(1+G3521)*(F3522)-1)</f>
        <v/>
      </c>
      <c r="H3522" s="1" t="str">
        <f>IF(Table1[[#This Row],[Column1]]="","",VLOOKUP(A3522,COPOMs!B:H,7)+prêmio_de_risco)</f>
        <v/>
      </c>
      <c r="I3522" s="3" t="str">
        <f>IF(Table1[[#This Row],[Tesouro Selic: Cenário 2]]="","",(H3522+1)^(1/252))</f>
        <v/>
      </c>
      <c r="J3522" s="2" t="str">
        <f>IF(Table1[[#This Row],[Column6]]="","",(1+J3521)*(I3522)-1)</f>
        <v/>
      </c>
      <c r="K3522" s="1" t="str">
        <f>IF(Table1[[#This Row],[Column1]]="","",VLOOKUP(A3522,COPOMs!B:K,10)+prêmio_de_risco)</f>
        <v/>
      </c>
      <c r="L3522" s="3" t="str">
        <f>IF(Table1[[#This Row],[Tesouro Selic: Cenário 3]]="","",(K3522+1)^(1/252))</f>
        <v/>
      </c>
      <c r="M3522" s="2" t="str">
        <f>IF(Table1[[#This Row],[Column8]]="","",(1+M3521)*(L3522)-1)</f>
        <v/>
      </c>
    </row>
    <row r="3523" spans="1:13" x14ac:dyDescent="0.25">
      <c r="A3523" s="15" t="str">
        <f t="shared" ref="A3523:A3586" si="110">IFERROR(IF(WORKDAY(A3522,1,feriados)&lt;=vencimento,WORKDAY(A3522,1,feriados),""),"")</f>
        <v/>
      </c>
      <c r="B3523" s="25" t="str">
        <f t="shared" ref="B3523:B3586" si="111">IF(A3523="","",taxa_pré)</f>
        <v/>
      </c>
      <c r="C3523" s="3" t="str">
        <f>IF(Table1[[#This Row],[Tesouro Prefixado]]="","",(B3523+1)^(1/252))</f>
        <v/>
      </c>
      <c r="D3523" s="2" t="str">
        <f>IF(Table1[[#This Row],[Column2]]="","",(1+D3522)*(C3523)-1)</f>
        <v/>
      </c>
      <c r="E3523" s="1" t="str">
        <f>IF(Table1[[#This Row],[Column1]]="","",VLOOKUP(A3523,COPOMs!B:E,4)+prêmio_de_risco)</f>
        <v/>
      </c>
      <c r="F3523" s="3" t="str">
        <f>IF(Table1[[#This Row],[Tesouro Selic: Cenário 1]]="","",(E3523+1)^(1/252))</f>
        <v/>
      </c>
      <c r="G3523" s="2" t="str">
        <f>IF(Table1[[#This Row],[Column4]]="","",(1+G3522)*(F3523)-1)</f>
        <v/>
      </c>
      <c r="H3523" s="1" t="str">
        <f>IF(Table1[[#This Row],[Column1]]="","",VLOOKUP(A3523,COPOMs!B:H,7)+prêmio_de_risco)</f>
        <v/>
      </c>
      <c r="I3523" s="3" t="str">
        <f>IF(Table1[[#This Row],[Tesouro Selic: Cenário 2]]="","",(H3523+1)^(1/252))</f>
        <v/>
      </c>
      <c r="J3523" s="2" t="str">
        <f>IF(Table1[[#This Row],[Column6]]="","",(1+J3522)*(I3523)-1)</f>
        <v/>
      </c>
      <c r="K3523" s="1" t="str">
        <f>IF(Table1[[#This Row],[Column1]]="","",VLOOKUP(A3523,COPOMs!B:K,10)+prêmio_de_risco)</f>
        <v/>
      </c>
      <c r="L3523" s="3" t="str">
        <f>IF(Table1[[#This Row],[Tesouro Selic: Cenário 3]]="","",(K3523+1)^(1/252))</f>
        <v/>
      </c>
      <c r="M3523" s="2" t="str">
        <f>IF(Table1[[#This Row],[Column8]]="","",(1+M3522)*(L3523)-1)</f>
        <v/>
      </c>
    </row>
    <row r="3524" spans="1:13" x14ac:dyDescent="0.25">
      <c r="A3524" s="15" t="str">
        <f t="shared" si="110"/>
        <v/>
      </c>
      <c r="B3524" s="25" t="str">
        <f t="shared" si="111"/>
        <v/>
      </c>
      <c r="C3524" s="3" t="str">
        <f>IF(Table1[[#This Row],[Tesouro Prefixado]]="","",(B3524+1)^(1/252))</f>
        <v/>
      </c>
      <c r="D3524" s="2" t="str">
        <f>IF(Table1[[#This Row],[Column2]]="","",(1+D3523)*(C3524)-1)</f>
        <v/>
      </c>
      <c r="E3524" s="1" t="str">
        <f>IF(Table1[[#This Row],[Column1]]="","",VLOOKUP(A3524,COPOMs!B:E,4)+prêmio_de_risco)</f>
        <v/>
      </c>
      <c r="F3524" s="3" t="str">
        <f>IF(Table1[[#This Row],[Tesouro Selic: Cenário 1]]="","",(E3524+1)^(1/252))</f>
        <v/>
      </c>
      <c r="G3524" s="2" t="str">
        <f>IF(Table1[[#This Row],[Column4]]="","",(1+G3523)*(F3524)-1)</f>
        <v/>
      </c>
      <c r="H3524" s="1" t="str">
        <f>IF(Table1[[#This Row],[Column1]]="","",VLOOKUP(A3524,COPOMs!B:H,7)+prêmio_de_risco)</f>
        <v/>
      </c>
      <c r="I3524" s="3" t="str">
        <f>IF(Table1[[#This Row],[Tesouro Selic: Cenário 2]]="","",(H3524+1)^(1/252))</f>
        <v/>
      </c>
      <c r="J3524" s="2" t="str">
        <f>IF(Table1[[#This Row],[Column6]]="","",(1+J3523)*(I3524)-1)</f>
        <v/>
      </c>
      <c r="K3524" s="1" t="str">
        <f>IF(Table1[[#This Row],[Column1]]="","",VLOOKUP(A3524,COPOMs!B:K,10)+prêmio_de_risco)</f>
        <v/>
      </c>
      <c r="L3524" s="3" t="str">
        <f>IF(Table1[[#This Row],[Tesouro Selic: Cenário 3]]="","",(K3524+1)^(1/252))</f>
        <v/>
      </c>
      <c r="M3524" s="2" t="str">
        <f>IF(Table1[[#This Row],[Column8]]="","",(1+M3523)*(L3524)-1)</f>
        <v/>
      </c>
    </row>
    <row r="3525" spans="1:13" x14ac:dyDescent="0.25">
      <c r="A3525" s="15" t="str">
        <f t="shared" si="110"/>
        <v/>
      </c>
      <c r="B3525" s="25" t="str">
        <f t="shared" si="111"/>
        <v/>
      </c>
      <c r="C3525" s="3" t="str">
        <f>IF(Table1[[#This Row],[Tesouro Prefixado]]="","",(B3525+1)^(1/252))</f>
        <v/>
      </c>
      <c r="D3525" s="2" t="str">
        <f>IF(Table1[[#This Row],[Column2]]="","",(1+D3524)*(C3525)-1)</f>
        <v/>
      </c>
      <c r="E3525" s="1" t="str">
        <f>IF(Table1[[#This Row],[Column1]]="","",VLOOKUP(A3525,COPOMs!B:E,4)+prêmio_de_risco)</f>
        <v/>
      </c>
      <c r="F3525" s="3" t="str">
        <f>IF(Table1[[#This Row],[Tesouro Selic: Cenário 1]]="","",(E3525+1)^(1/252))</f>
        <v/>
      </c>
      <c r="G3525" s="2" t="str">
        <f>IF(Table1[[#This Row],[Column4]]="","",(1+G3524)*(F3525)-1)</f>
        <v/>
      </c>
      <c r="H3525" s="1" t="str">
        <f>IF(Table1[[#This Row],[Column1]]="","",VLOOKUP(A3525,COPOMs!B:H,7)+prêmio_de_risco)</f>
        <v/>
      </c>
      <c r="I3525" s="3" t="str">
        <f>IF(Table1[[#This Row],[Tesouro Selic: Cenário 2]]="","",(H3525+1)^(1/252))</f>
        <v/>
      </c>
      <c r="J3525" s="2" t="str">
        <f>IF(Table1[[#This Row],[Column6]]="","",(1+J3524)*(I3525)-1)</f>
        <v/>
      </c>
      <c r="K3525" s="1" t="str">
        <f>IF(Table1[[#This Row],[Column1]]="","",VLOOKUP(A3525,COPOMs!B:K,10)+prêmio_de_risco)</f>
        <v/>
      </c>
      <c r="L3525" s="3" t="str">
        <f>IF(Table1[[#This Row],[Tesouro Selic: Cenário 3]]="","",(K3525+1)^(1/252))</f>
        <v/>
      </c>
      <c r="M3525" s="2" t="str">
        <f>IF(Table1[[#This Row],[Column8]]="","",(1+M3524)*(L3525)-1)</f>
        <v/>
      </c>
    </row>
    <row r="3526" spans="1:13" x14ac:dyDescent="0.25">
      <c r="A3526" s="15" t="str">
        <f t="shared" si="110"/>
        <v/>
      </c>
      <c r="B3526" s="25" t="str">
        <f t="shared" si="111"/>
        <v/>
      </c>
      <c r="C3526" s="3" t="str">
        <f>IF(Table1[[#This Row],[Tesouro Prefixado]]="","",(B3526+1)^(1/252))</f>
        <v/>
      </c>
      <c r="D3526" s="2" t="str">
        <f>IF(Table1[[#This Row],[Column2]]="","",(1+D3525)*(C3526)-1)</f>
        <v/>
      </c>
      <c r="E3526" s="1" t="str">
        <f>IF(Table1[[#This Row],[Column1]]="","",VLOOKUP(A3526,COPOMs!B:E,4)+prêmio_de_risco)</f>
        <v/>
      </c>
      <c r="F3526" s="3" t="str">
        <f>IF(Table1[[#This Row],[Tesouro Selic: Cenário 1]]="","",(E3526+1)^(1/252))</f>
        <v/>
      </c>
      <c r="G3526" s="2" t="str">
        <f>IF(Table1[[#This Row],[Column4]]="","",(1+G3525)*(F3526)-1)</f>
        <v/>
      </c>
      <c r="H3526" s="1" t="str">
        <f>IF(Table1[[#This Row],[Column1]]="","",VLOOKUP(A3526,COPOMs!B:H,7)+prêmio_de_risco)</f>
        <v/>
      </c>
      <c r="I3526" s="3" t="str">
        <f>IF(Table1[[#This Row],[Tesouro Selic: Cenário 2]]="","",(H3526+1)^(1/252))</f>
        <v/>
      </c>
      <c r="J3526" s="2" t="str">
        <f>IF(Table1[[#This Row],[Column6]]="","",(1+J3525)*(I3526)-1)</f>
        <v/>
      </c>
      <c r="K3526" s="1" t="str">
        <f>IF(Table1[[#This Row],[Column1]]="","",VLOOKUP(A3526,COPOMs!B:K,10)+prêmio_de_risco)</f>
        <v/>
      </c>
      <c r="L3526" s="3" t="str">
        <f>IF(Table1[[#This Row],[Tesouro Selic: Cenário 3]]="","",(K3526+1)^(1/252))</f>
        <v/>
      </c>
      <c r="M3526" s="2" t="str">
        <f>IF(Table1[[#This Row],[Column8]]="","",(1+M3525)*(L3526)-1)</f>
        <v/>
      </c>
    </row>
    <row r="3527" spans="1:13" x14ac:dyDescent="0.25">
      <c r="A3527" s="15" t="str">
        <f t="shared" si="110"/>
        <v/>
      </c>
      <c r="B3527" s="25" t="str">
        <f t="shared" si="111"/>
        <v/>
      </c>
      <c r="C3527" s="3" t="str">
        <f>IF(Table1[[#This Row],[Tesouro Prefixado]]="","",(B3527+1)^(1/252))</f>
        <v/>
      </c>
      <c r="D3527" s="2" t="str">
        <f>IF(Table1[[#This Row],[Column2]]="","",(1+D3526)*(C3527)-1)</f>
        <v/>
      </c>
      <c r="E3527" s="1" t="str">
        <f>IF(Table1[[#This Row],[Column1]]="","",VLOOKUP(A3527,COPOMs!B:E,4)+prêmio_de_risco)</f>
        <v/>
      </c>
      <c r="F3527" s="3" t="str">
        <f>IF(Table1[[#This Row],[Tesouro Selic: Cenário 1]]="","",(E3527+1)^(1/252))</f>
        <v/>
      </c>
      <c r="G3527" s="2" t="str">
        <f>IF(Table1[[#This Row],[Column4]]="","",(1+G3526)*(F3527)-1)</f>
        <v/>
      </c>
      <c r="H3527" s="1" t="str">
        <f>IF(Table1[[#This Row],[Column1]]="","",VLOOKUP(A3527,COPOMs!B:H,7)+prêmio_de_risco)</f>
        <v/>
      </c>
      <c r="I3527" s="3" t="str">
        <f>IF(Table1[[#This Row],[Tesouro Selic: Cenário 2]]="","",(H3527+1)^(1/252))</f>
        <v/>
      </c>
      <c r="J3527" s="2" t="str">
        <f>IF(Table1[[#This Row],[Column6]]="","",(1+J3526)*(I3527)-1)</f>
        <v/>
      </c>
      <c r="K3527" s="1" t="str">
        <f>IF(Table1[[#This Row],[Column1]]="","",VLOOKUP(A3527,COPOMs!B:K,10)+prêmio_de_risco)</f>
        <v/>
      </c>
      <c r="L3527" s="3" t="str">
        <f>IF(Table1[[#This Row],[Tesouro Selic: Cenário 3]]="","",(K3527+1)^(1/252))</f>
        <v/>
      </c>
      <c r="M3527" s="2" t="str">
        <f>IF(Table1[[#This Row],[Column8]]="","",(1+M3526)*(L3527)-1)</f>
        <v/>
      </c>
    </row>
    <row r="3528" spans="1:13" x14ac:dyDescent="0.25">
      <c r="A3528" s="15" t="str">
        <f t="shared" si="110"/>
        <v/>
      </c>
      <c r="B3528" s="25" t="str">
        <f t="shared" si="111"/>
        <v/>
      </c>
      <c r="C3528" s="3" t="str">
        <f>IF(Table1[[#This Row],[Tesouro Prefixado]]="","",(B3528+1)^(1/252))</f>
        <v/>
      </c>
      <c r="D3528" s="2" t="str">
        <f>IF(Table1[[#This Row],[Column2]]="","",(1+D3527)*(C3528)-1)</f>
        <v/>
      </c>
      <c r="E3528" s="1" t="str">
        <f>IF(Table1[[#This Row],[Column1]]="","",VLOOKUP(A3528,COPOMs!B:E,4)+prêmio_de_risco)</f>
        <v/>
      </c>
      <c r="F3528" s="3" t="str">
        <f>IF(Table1[[#This Row],[Tesouro Selic: Cenário 1]]="","",(E3528+1)^(1/252))</f>
        <v/>
      </c>
      <c r="G3528" s="2" t="str">
        <f>IF(Table1[[#This Row],[Column4]]="","",(1+G3527)*(F3528)-1)</f>
        <v/>
      </c>
      <c r="H3528" s="1" t="str">
        <f>IF(Table1[[#This Row],[Column1]]="","",VLOOKUP(A3528,COPOMs!B:H,7)+prêmio_de_risco)</f>
        <v/>
      </c>
      <c r="I3528" s="3" t="str">
        <f>IF(Table1[[#This Row],[Tesouro Selic: Cenário 2]]="","",(H3528+1)^(1/252))</f>
        <v/>
      </c>
      <c r="J3528" s="2" t="str">
        <f>IF(Table1[[#This Row],[Column6]]="","",(1+J3527)*(I3528)-1)</f>
        <v/>
      </c>
      <c r="K3528" s="1" t="str">
        <f>IF(Table1[[#This Row],[Column1]]="","",VLOOKUP(A3528,COPOMs!B:K,10)+prêmio_de_risco)</f>
        <v/>
      </c>
      <c r="L3528" s="3" t="str">
        <f>IF(Table1[[#This Row],[Tesouro Selic: Cenário 3]]="","",(K3528+1)^(1/252))</f>
        <v/>
      </c>
      <c r="M3528" s="2" t="str">
        <f>IF(Table1[[#This Row],[Column8]]="","",(1+M3527)*(L3528)-1)</f>
        <v/>
      </c>
    </row>
    <row r="3529" spans="1:13" x14ac:dyDescent="0.25">
      <c r="A3529" s="15" t="str">
        <f t="shared" si="110"/>
        <v/>
      </c>
      <c r="B3529" s="25" t="str">
        <f t="shared" si="111"/>
        <v/>
      </c>
      <c r="C3529" s="3" t="str">
        <f>IF(Table1[[#This Row],[Tesouro Prefixado]]="","",(B3529+1)^(1/252))</f>
        <v/>
      </c>
      <c r="D3529" s="2" t="str">
        <f>IF(Table1[[#This Row],[Column2]]="","",(1+D3528)*(C3529)-1)</f>
        <v/>
      </c>
      <c r="E3529" s="1" t="str">
        <f>IF(Table1[[#This Row],[Column1]]="","",VLOOKUP(A3529,COPOMs!B:E,4)+prêmio_de_risco)</f>
        <v/>
      </c>
      <c r="F3529" s="3" t="str">
        <f>IF(Table1[[#This Row],[Tesouro Selic: Cenário 1]]="","",(E3529+1)^(1/252))</f>
        <v/>
      </c>
      <c r="G3529" s="2" t="str">
        <f>IF(Table1[[#This Row],[Column4]]="","",(1+G3528)*(F3529)-1)</f>
        <v/>
      </c>
      <c r="H3529" s="1" t="str">
        <f>IF(Table1[[#This Row],[Column1]]="","",VLOOKUP(A3529,COPOMs!B:H,7)+prêmio_de_risco)</f>
        <v/>
      </c>
      <c r="I3529" s="3" t="str">
        <f>IF(Table1[[#This Row],[Tesouro Selic: Cenário 2]]="","",(H3529+1)^(1/252))</f>
        <v/>
      </c>
      <c r="J3529" s="2" t="str">
        <f>IF(Table1[[#This Row],[Column6]]="","",(1+J3528)*(I3529)-1)</f>
        <v/>
      </c>
      <c r="K3529" s="1" t="str">
        <f>IF(Table1[[#This Row],[Column1]]="","",VLOOKUP(A3529,COPOMs!B:K,10)+prêmio_de_risco)</f>
        <v/>
      </c>
      <c r="L3529" s="3" t="str">
        <f>IF(Table1[[#This Row],[Tesouro Selic: Cenário 3]]="","",(K3529+1)^(1/252))</f>
        <v/>
      </c>
      <c r="M3529" s="2" t="str">
        <f>IF(Table1[[#This Row],[Column8]]="","",(1+M3528)*(L3529)-1)</f>
        <v/>
      </c>
    </row>
    <row r="3530" spans="1:13" x14ac:dyDescent="0.25">
      <c r="A3530" s="15" t="str">
        <f t="shared" si="110"/>
        <v/>
      </c>
      <c r="B3530" s="25" t="str">
        <f t="shared" si="111"/>
        <v/>
      </c>
      <c r="C3530" s="3" t="str">
        <f>IF(Table1[[#This Row],[Tesouro Prefixado]]="","",(B3530+1)^(1/252))</f>
        <v/>
      </c>
      <c r="D3530" s="2" t="str">
        <f>IF(Table1[[#This Row],[Column2]]="","",(1+D3529)*(C3530)-1)</f>
        <v/>
      </c>
      <c r="E3530" s="1" t="str">
        <f>IF(Table1[[#This Row],[Column1]]="","",VLOOKUP(A3530,COPOMs!B:E,4)+prêmio_de_risco)</f>
        <v/>
      </c>
      <c r="F3530" s="3" t="str">
        <f>IF(Table1[[#This Row],[Tesouro Selic: Cenário 1]]="","",(E3530+1)^(1/252))</f>
        <v/>
      </c>
      <c r="G3530" s="2" t="str">
        <f>IF(Table1[[#This Row],[Column4]]="","",(1+G3529)*(F3530)-1)</f>
        <v/>
      </c>
      <c r="H3530" s="1" t="str">
        <f>IF(Table1[[#This Row],[Column1]]="","",VLOOKUP(A3530,COPOMs!B:H,7)+prêmio_de_risco)</f>
        <v/>
      </c>
      <c r="I3530" s="3" t="str">
        <f>IF(Table1[[#This Row],[Tesouro Selic: Cenário 2]]="","",(H3530+1)^(1/252))</f>
        <v/>
      </c>
      <c r="J3530" s="2" t="str">
        <f>IF(Table1[[#This Row],[Column6]]="","",(1+J3529)*(I3530)-1)</f>
        <v/>
      </c>
      <c r="K3530" s="1" t="str">
        <f>IF(Table1[[#This Row],[Column1]]="","",VLOOKUP(A3530,COPOMs!B:K,10)+prêmio_de_risco)</f>
        <v/>
      </c>
      <c r="L3530" s="3" t="str">
        <f>IF(Table1[[#This Row],[Tesouro Selic: Cenário 3]]="","",(K3530+1)^(1/252))</f>
        <v/>
      </c>
      <c r="M3530" s="2" t="str">
        <f>IF(Table1[[#This Row],[Column8]]="","",(1+M3529)*(L3530)-1)</f>
        <v/>
      </c>
    </row>
    <row r="3531" spans="1:13" x14ac:dyDescent="0.25">
      <c r="A3531" s="15" t="str">
        <f t="shared" si="110"/>
        <v/>
      </c>
      <c r="B3531" s="25" t="str">
        <f t="shared" si="111"/>
        <v/>
      </c>
      <c r="C3531" s="3" t="str">
        <f>IF(Table1[[#This Row],[Tesouro Prefixado]]="","",(B3531+1)^(1/252))</f>
        <v/>
      </c>
      <c r="D3531" s="2" t="str">
        <f>IF(Table1[[#This Row],[Column2]]="","",(1+D3530)*(C3531)-1)</f>
        <v/>
      </c>
      <c r="E3531" s="1" t="str">
        <f>IF(Table1[[#This Row],[Column1]]="","",VLOOKUP(A3531,COPOMs!B:E,4)+prêmio_de_risco)</f>
        <v/>
      </c>
      <c r="F3531" s="3" t="str">
        <f>IF(Table1[[#This Row],[Tesouro Selic: Cenário 1]]="","",(E3531+1)^(1/252))</f>
        <v/>
      </c>
      <c r="G3531" s="2" t="str">
        <f>IF(Table1[[#This Row],[Column4]]="","",(1+G3530)*(F3531)-1)</f>
        <v/>
      </c>
      <c r="H3531" s="1" t="str">
        <f>IF(Table1[[#This Row],[Column1]]="","",VLOOKUP(A3531,COPOMs!B:H,7)+prêmio_de_risco)</f>
        <v/>
      </c>
      <c r="I3531" s="3" t="str">
        <f>IF(Table1[[#This Row],[Tesouro Selic: Cenário 2]]="","",(H3531+1)^(1/252))</f>
        <v/>
      </c>
      <c r="J3531" s="2" t="str">
        <f>IF(Table1[[#This Row],[Column6]]="","",(1+J3530)*(I3531)-1)</f>
        <v/>
      </c>
      <c r="K3531" s="1" t="str">
        <f>IF(Table1[[#This Row],[Column1]]="","",VLOOKUP(A3531,COPOMs!B:K,10)+prêmio_de_risco)</f>
        <v/>
      </c>
      <c r="L3531" s="3" t="str">
        <f>IF(Table1[[#This Row],[Tesouro Selic: Cenário 3]]="","",(K3531+1)^(1/252))</f>
        <v/>
      </c>
      <c r="M3531" s="2" t="str">
        <f>IF(Table1[[#This Row],[Column8]]="","",(1+M3530)*(L3531)-1)</f>
        <v/>
      </c>
    </row>
    <row r="3532" spans="1:13" x14ac:dyDescent="0.25">
      <c r="A3532" s="15" t="str">
        <f t="shared" si="110"/>
        <v/>
      </c>
      <c r="B3532" s="25" t="str">
        <f t="shared" si="111"/>
        <v/>
      </c>
      <c r="C3532" s="3" t="str">
        <f>IF(Table1[[#This Row],[Tesouro Prefixado]]="","",(B3532+1)^(1/252))</f>
        <v/>
      </c>
      <c r="D3532" s="2" t="str">
        <f>IF(Table1[[#This Row],[Column2]]="","",(1+D3531)*(C3532)-1)</f>
        <v/>
      </c>
      <c r="E3532" s="1" t="str">
        <f>IF(Table1[[#This Row],[Column1]]="","",VLOOKUP(A3532,COPOMs!B:E,4)+prêmio_de_risco)</f>
        <v/>
      </c>
      <c r="F3532" s="3" t="str">
        <f>IF(Table1[[#This Row],[Tesouro Selic: Cenário 1]]="","",(E3532+1)^(1/252))</f>
        <v/>
      </c>
      <c r="G3532" s="2" t="str">
        <f>IF(Table1[[#This Row],[Column4]]="","",(1+G3531)*(F3532)-1)</f>
        <v/>
      </c>
      <c r="H3532" s="1" t="str">
        <f>IF(Table1[[#This Row],[Column1]]="","",VLOOKUP(A3532,COPOMs!B:H,7)+prêmio_de_risco)</f>
        <v/>
      </c>
      <c r="I3532" s="3" t="str">
        <f>IF(Table1[[#This Row],[Tesouro Selic: Cenário 2]]="","",(H3532+1)^(1/252))</f>
        <v/>
      </c>
      <c r="J3532" s="2" t="str">
        <f>IF(Table1[[#This Row],[Column6]]="","",(1+J3531)*(I3532)-1)</f>
        <v/>
      </c>
      <c r="K3532" s="1" t="str">
        <f>IF(Table1[[#This Row],[Column1]]="","",VLOOKUP(A3532,COPOMs!B:K,10)+prêmio_de_risco)</f>
        <v/>
      </c>
      <c r="L3532" s="3" t="str">
        <f>IF(Table1[[#This Row],[Tesouro Selic: Cenário 3]]="","",(K3532+1)^(1/252))</f>
        <v/>
      </c>
      <c r="M3532" s="2" t="str">
        <f>IF(Table1[[#This Row],[Column8]]="","",(1+M3531)*(L3532)-1)</f>
        <v/>
      </c>
    </row>
    <row r="3533" spans="1:13" x14ac:dyDescent="0.25">
      <c r="A3533" s="15" t="str">
        <f t="shared" si="110"/>
        <v/>
      </c>
      <c r="B3533" s="25" t="str">
        <f t="shared" si="111"/>
        <v/>
      </c>
      <c r="C3533" s="3" t="str">
        <f>IF(Table1[[#This Row],[Tesouro Prefixado]]="","",(B3533+1)^(1/252))</f>
        <v/>
      </c>
      <c r="D3533" s="2" t="str">
        <f>IF(Table1[[#This Row],[Column2]]="","",(1+D3532)*(C3533)-1)</f>
        <v/>
      </c>
      <c r="E3533" s="1" t="str">
        <f>IF(Table1[[#This Row],[Column1]]="","",VLOOKUP(A3533,COPOMs!B:E,4)+prêmio_de_risco)</f>
        <v/>
      </c>
      <c r="F3533" s="3" t="str">
        <f>IF(Table1[[#This Row],[Tesouro Selic: Cenário 1]]="","",(E3533+1)^(1/252))</f>
        <v/>
      </c>
      <c r="G3533" s="2" t="str">
        <f>IF(Table1[[#This Row],[Column4]]="","",(1+G3532)*(F3533)-1)</f>
        <v/>
      </c>
      <c r="H3533" s="1" t="str">
        <f>IF(Table1[[#This Row],[Column1]]="","",VLOOKUP(A3533,COPOMs!B:H,7)+prêmio_de_risco)</f>
        <v/>
      </c>
      <c r="I3533" s="3" t="str">
        <f>IF(Table1[[#This Row],[Tesouro Selic: Cenário 2]]="","",(H3533+1)^(1/252))</f>
        <v/>
      </c>
      <c r="J3533" s="2" t="str">
        <f>IF(Table1[[#This Row],[Column6]]="","",(1+J3532)*(I3533)-1)</f>
        <v/>
      </c>
      <c r="K3533" s="1" t="str">
        <f>IF(Table1[[#This Row],[Column1]]="","",VLOOKUP(A3533,COPOMs!B:K,10)+prêmio_de_risco)</f>
        <v/>
      </c>
      <c r="L3533" s="3" t="str">
        <f>IF(Table1[[#This Row],[Tesouro Selic: Cenário 3]]="","",(K3533+1)^(1/252))</f>
        <v/>
      </c>
      <c r="M3533" s="2" t="str">
        <f>IF(Table1[[#This Row],[Column8]]="","",(1+M3532)*(L3533)-1)</f>
        <v/>
      </c>
    </row>
    <row r="3534" spans="1:13" x14ac:dyDescent="0.25">
      <c r="A3534" s="15" t="str">
        <f t="shared" si="110"/>
        <v/>
      </c>
      <c r="B3534" s="25" t="str">
        <f t="shared" si="111"/>
        <v/>
      </c>
      <c r="C3534" s="3" t="str">
        <f>IF(Table1[[#This Row],[Tesouro Prefixado]]="","",(B3534+1)^(1/252))</f>
        <v/>
      </c>
      <c r="D3534" s="2" t="str">
        <f>IF(Table1[[#This Row],[Column2]]="","",(1+D3533)*(C3534)-1)</f>
        <v/>
      </c>
      <c r="E3534" s="1" t="str">
        <f>IF(Table1[[#This Row],[Column1]]="","",VLOOKUP(A3534,COPOMs!B:E,4)+prêmio_de_risco)</f>
        <v/>
      </c>
      <c r="F3534" s="3" t="str">
        <f>IF(Table1[[#This Row],[Tesouro Selic: Cenário 1]]="","",(E3534+1)^(1/252))</f>
        <v/>
      </c>
      <c r="G3534" s="2" t="str">
        <f>IF(Table1[[#This Row],[Column4]]="","",(1+G3533)*(F3534)-1)</f>
        <v/>
      </c>
      <c r="H3534" s="1" t="str">
        <f>IF(Table1[[#This Row],[Column1]]="","",VLOOKUP(A3534,COPOMs!B:H,7)+prêmio_de_risco)</f>
        <v/>
      </c>
      <c r="I3534" s="3" t="str">
        <f>IF(Table1[[#This Row],[Tesouro Selic: Cenário 2]]="","",(H3534+1)^(1/252))</f>
        <v/>
      </c>
      <c r="J3534" s="2" t="str">
        <f>IF(Table1[[#This Row],[Column6]]="","",(1+J3533)*(I3534)-1)</f>
        <v/>
      </c>
      <c r="K3534" s="1" t="str">
        <f>IF(Table1[[#This Row],[Column1]]="","",VLOOKUP(A3534,COPOMs!B:K,10)+prêmio_de_risco)</f>
        <v/>
      </c>
      <c r="L3534" s="3" t="str">
        <f>IF(Table1[[#This Row],[Tesouro Selic: Cenário 3]]="","",(K3534+1)^(1/252))</f>
        <v/>
      </c>
      <c r="M3534" s="2" t="str">
        <f>IF(Table1[[#This Row],[Column8]]="","",(1+M3533)*(L3534)-1)</f>
        <v/>
      </c>
    </row>
    <row r="3535" spans="1:13" x14ac:dyDescent="0.25">
      <c r="A3535" s="15" t="str">
        <f t="shared" si="110"/>
        <v/>
      </c>
      <c r="B3535" s="25" t="str">
        <f t="shared" si="111"/>
        <v/>
      </c>
      <c r="C3535" s="3" t="str">
        <f>IF(Table1[[#This Row],[Tesouro Prefixado]]="","",(B3535+1)^(1/252))</f>
        <v/>
      </c>
      <c r="D3535" s="2" t="str">
        <f>IF(Table1[[#This Row],[Column2]]="","",(1+D3534)*(C3535)-1)</f>
        <v/>
      </c>
      <c r="E3535" s="1" t="str">
        <f>IF(Table1[[#This Row],[Column1]]="","",VLOOKUP(A3535,COPOMs!B:E,4)+prêmio_de_risco)</f>
        <v/>
      </c>
      <c r="F3535" s="3" t="str">
        <f>IF(Table1[[#This Row],[Tesouro Selic: Cenário 1]]="","",(E3535+1)^(1/252))</f>
        <v/>
      </c>
      <c r="G3535" s="2" t="str">
        <f>IF(Table1[[#This Row],[Column4]]="","",(1+G3534)*(F3535)-1)</f>
        <v/>
      </c>
      <c r="H3535" s="1" t="str">
        <f>IF(Table1[[#This Row],[Column1]]="","",VLOOKUP(A3535,COPOMs!B:H,7)+prêmio_de_risco)</f>
        <v/>
      </c>
      <c r="I3535" s="3" t="str">
        <f>IF(Table1[[#This Row],[Tesouro Selic: Cenário 2]]="","",(H3535+1)^(1/252))</f>
        <v/>
      </c>
      <c r="J3535" s="2" t="str">
        <f>IF(Table1[[#This Row],[Column6]]="","",(1+J3534)*(I3535)-1)</f>
        <v/>
      </c>
      <c r="K3535" s="1" t="str">
        <f>IF(Table1[[#This Row],[Column1]]="","",VLOOKUP(A3535,COPOMs!B:K,10)+prêmio_de_risco)</f>
        <v/>
      </c>
      <c r="L3535" s="3" t="str">
        <f>IF(Table1[[#This Row],[Tesouro Selic: Cenário 3]]="","",(K3535+1)^(1/252))</f>
        <v/>
      </c>
      <c r="M3535" s="2" t="str">
        <f>IF(Table1[[#This Row],[Column8]]="","",(1+M3534)*(L3535)-1)</f>
        <v/>
      </c>
    </row>
    <row r="3536" spans="1:13" x14ac:dyDescent="0.25">
      <c r="A3536" s="15" t="str">
        <f t="shared" si="110"/>
        <v/>
      </c>
      <c r="B3536" s="25" t="str">
        <f t="shared" si="111"/>
        <v/>
      </c>
      <c r="C3536" s="3" t="str">
        <f>IF(Table1[[#This Row],[Tesouro Prefixado]]="","",(B3536+1)^(1/252))</f>
        <v/>
      </c>
      <c r="D3536" s="2" t="str">
        <f>IF(Table1[[#This Row],[Column2]]="","",(1+D3535)*(C3536)-1)</f>
        <v/>
      </c>
      <c r="E3536" s="1" t="str">
        <f>IF(Table1[[#This Row],[Column1]]="","",VLOOKUP(A3536,COPOMs!B:E,4)+prêmio_de_risco)</f>
        <v/>
      </c>
      <c r="F3536" s="3" t="str">
        <f>IF(Table1[[#This Row],[Tesouro Selic: Cenário 1]]="","",(E3536+1)^(1/252))</f>
        <v/>
      </c>
      <c r="G3536" s="2" t="str">
        <f>IF(Table1[[#This Row],[Column4]]="","",(1+G3535)*(F3536)-1)</f>
        <v/>
      </c>
      <c r="H3536" s="1" t="str">
        <f>IF(Table1[[#This Row],[Column1]]="","",VLOOKUP(A3536,COPOMs!B:H,7)+prêmio_de_risco)</f>
        <v/>
      </c>
      <c r="I3536" s="3" t="str">
        <f>IF(Table1[[#This Row],[Tesouro Selic: Cenário 2]]="","",(H3536+1)^(1/252))</f>
        <v/>
      </c>
      <c r="J3536" s="2" t="str">
        <f>IF(Table1[[#This Row],[Column6]]="","",(1+J3535)*(I3536)-1)</f>
        <v/>
      </c>
      <c r="K3536" s="1" t="str">
        <f>IF(Table1[[#This Row],[Column1]]="","",VLOOKUP(A3536,COPOMs!B:K,10)+prêmio_de_risco)</f>
        <v/>
      </c>
      <c r="L3536" s="3" t="str">
        <f>IF(Table1[[#This Row],[Tesouro Selic: Cenário 3]]="","",(K3536+1)^(1/252))</f>
        <v/>
      </c>
      <c r="M3536" s="2" t="str">
        <f>IF(Table1[[#This Row],[Column8]]="","",(1+M3535)*(L3536)-1)</f>
        <v/>
      </c>
    </row>
    <row r="3537" spans="1:13" x14ac:dyDescent="0.25">
      <c r="A3537" s="15" t="str">
        <f t="shared" si="110"/>
        <v/>
      </c>
      <c r="B3537" s="25" t="str">
        <f t="shared" si="111"/>
        <v/>
      </c>
      <c r="C3537" s="3" t="str">
        <f>IF(Table1[[#This Row],[Tesouro Prefixado]]="","",(B3537+1)^(1/252))</f>
        <v/>
      </c>
      <c r="D3537" s="2" t="str">
        <f>IF(Table1[[#This Row],[Column2]]="","",(1+D3536)*(C3537)-1)</f>
        <v/>
      </c>
      <c r="E3537" s="1" t="str">
        <f>IF(Table1[[#This Row],[Column1]]="","",VLOOKUP(A3537,COPOMs!B:E,4)+prêmio_de_risco)</f>
        <v/>
      </c>
      <c r="F3537" s="3" t="str">
        <f>IF(Table1[[#This Row],[Tesouro Selic: Cenário 1]]="","",(E3537+1)^(1/252))</f>
        <v/>
      </c>
      <c r="G3537" s="2" t="str">
        <f>IF(Table1[[#This Row],[Column4]]="","",(1+G3536)*(F3537)-1)</f>
        <v/>
      </c>
      <c r="H3537" s="1" t="str">
        <f>IF(Table1[[#This Row],[Column1]]="","",VLOOKUP(A3537,COPOMs!B:H,7)+prêmio_de_risco)</f>
        <v/>
      </c>
      <c r="I3537" s="3" t="str">
        <f>IF(Table1[[#This Row],[Tesouro Selic: Cenário 2]]="","",(H3537+1)^(1/252))</f>
        <v/>
      </c>
      <c r="J3537" s="2" t="str">
        <f>IF(Table1[[#This Row],[Column6]]="","",(1+J3536)*(I3537)-1)</f>
        <v/>
      </c>
      <c r="K3537" s="1" t="str">
        <f>IF(Table1[[#This Row],[Column1]]="","",VLOOKUP(A3537,COPOMs!B:K,10)+prêmio_de_risco)</f>
        <v/>
      </c>
      <c r="L3537" s="3" t="str">
        <f>IF(Table1[[#This Row],[Tesouro Selic: Cenário 3]]="","",(K3537+1)^(1/252))</f>
        <v/>
      </c>
      <c r="M3537" s="2" t="str">
        <f>IF(Table1[[#This Row],[Column8]]="","",(1+M3536)*(L3537)-1)</f>
        <v/>
      </c>
    </row>
    <row r="3538" spans="1:13" x14ac:dyDescent="0.25">
      <c r="A3538" s="15" t="str">
        <f t="shared" si="110"/>
        <v/>
      </c>
      <c r="B3538" s="25" t="str">
        <f t="shared" si="111"/>
        <v/>
      </c>
      <c r="C3538" s="3" t="str">
        <f>IF(Table1[[#This Row],[Tesouro Prefixado]]="","",(B3538+1)^(1/252))</f>
        <v/>
      </c>
      <c r="D3538" s="2" t="str">
        <f>IF(Table1[[#This Row],[Column2]]="","",(1+D3537)*(C3538)-1)</f>
        <v/>
      </c>
      <c r="E3538" s="1" t="str">
        <f>IF(Table1[[#This Row],[Column1]]="","",VLOOKUP(A3538,COPOMs!B:E,4)+prêmio_de_risco)</f>
        <v/>
      </c>
      <c r="F3538" s="3" t="str">
        <f>IF(Table1[[#This Row],[Tesouro Selic: Cenário 1]]="","",(E3538+1)^(1/252))</f>
        <v/>
      </c>
      <c r="G3538" s="2" t="str">
        <f>IF(Table1[[#This Row],[Column4]]="","",(1+G3537)*(F3538)-1)</f>
        <v/>
      </c>
      <c r="H3538" s="1" t="str">
        <f>IF(Table1[[#This Row],[Column1]]="","",VLOOKUP(A3538,COPOMs!B:H,7)+prêmio_de_risco)</f>
        <v/>
      </c>
      <c r="I3538" s="3" t="str">
        <f>IF(Table1[[#This Row],[Tesouro Selic: Cenário 2]]="","",(H3538+1)^(1/252))</f>
        <v/>
      </c>
      <c r="J3538" s="2" t="str">
        <f>IF(Table1[[#This Row],[Column6]]="","",(1+J3537)*(I3538)-1)</f>
        <v/>
      </c>
      <c r="K3538" s="1" t="str">
        <f>IF(Table1[[#This Row],[Column1]]="","",VLOOKUP(A3538,COPOMs!B:K,10)+prêmio_de_risco)</f>
        <v/>
      </c>
      <c r="L3538" s="3" t="str">
        <f>IF(Table1[[#This Row],[Tesouro Selic: Cenário 3]]="","",(K3538+1)^(1/252))</f>
        <v/>
      </c>
      <c r="M3538" s="2" t="str">
        <f>IF(Table1[[#This Row],[Column8]]="","",(1+M3537)*(L3538)-1)</f>
        <v/>
      </c>
    </row>
    <row r="3539" spans="1:13" x14ac:dyDescent="0.25">
      <c r="A3539" s="15" t="str">
        <f t="shared" si="110"/>
        <v/>
      </c>
      <c r="B3539" s="25" t="str">
        <f t="shared" si="111"/>
        <v/>
      </c>
      <c r="C3539" s="3" t="str">
        <f>IF(Table1[[#This Row],[Tesouro Prefixado]]="","",(B3539+1)^(1/252))</f>
        <v/>
      </c>
      <c r="D3539" s="2" t="str">
        <f>IF(Table1[[#This Row],[Column2]]="","",(1+D3538)*(C3539)-1)</f>
        <v/>
      </c>
      <c r="E3539" s="1" t="str">
        <f>IF(Table1[[#This Row],[Column1]]="","",VLOOKUP(A3539,COPOMs!B:E,4)+prêmio_de_risco)</f>
        <v/>
      </c>
      <c r="F3539" s="3" t="str">
        <f>IF(Table1[[#This Row],[Tesouro Selic: Cenário 1]]="","",(E3539+1)^(1/252))</f>
        <v/>
      </c>
      <c r="G3539" s="2" t="str">
        <f>IF(Table1[[#This Row],[Column4]]="","",(1+G3538)*(F3539)-1)</f>
        <v/>
      </c>
      <c r="H3539" s="1" t="str">
        <f>IF(Table1[[#This Row],[Column1]]="","",VLOOKUP(A3539,COPOMs!B:H,7)+prêmio_de_risco)</f>
        <v/>
      </c>
      <c r="I3539" s="3" t="str">
        <f>IF(Table1[[#This Row],[Tesouro Selic: Cenário 2]]="","",(H3539+1)^(1/252))</f>
        <v/>
      </c>
      <c r="J3539" s="2" t="str">
        <f>IF(Table1[[#This Row],[Column6]]="","",(1+J3538)*(I3539)-1)</f>
        <v/>
      </c>
      <c r="K3539" s="1" t="str">
        <f>IF(Table1[[#This Row],[Column1]]="","",VLOOKUP(A3539,COPOMs!B:K,10)+prêmio_de_risco)</f>
        <v/>
      </c>
      <c r="L3539" s="3" t="str">
        <f>IF(Table1[[#This Row],[Tesouro Selic: Cenário 3]]="","",(K3539+1)^(1/252))</f>
        <v/>
      </c>
      <c r="M3539" s="2" t="str">
        <f>IF(Table1[[#This Row],[Column8]]="","",(1+M3538)*(L3539)-1)</f>
        <v/>
      </c>
    </row>
    <row r="3540" spans="1:13" x14ac:dyDescent="0.25">
      <c r="A3540" s="15" t="str">
        <f t="shared" si="110"/>
        <v/>
      </c>
      <c r="B3540" s="25" t="str">
        <f t="shared" si="111"/>
        <v/>
      </c>
      <c r="C3540" s="3" t="str">
        <f>IF(Table1[[#This Row],[Tesouro Prefixado]]="","",(B3540+1)^(1/252))</f>
        <v/>
      </c>
      <c r="D3540" s="2" t="str">
        <f>IF(Table1[[#This Row],[Column2]]="","",(1+D3539)*(C3540)-1)</f>
        <v/>
      </c>
      <c r="E3540" s="1" t="str">
        <f>IF(Table1[[#This Row],[Column1]]="","",VLOOKUP(A3540,COPOMs!B:E,4)+prêmio_de_risco)</f>
        <v/>
      </c>
      <c r="F3540" s="3" t="str">
        <f>IF(Table1[[#This Row],[Tesouro Selic: Cenário 1]]="","",(E3540+1)^(1/252))</f>
        <v/>
      </c>
      <c r="G3540" s="2" t="str">
        <f>IF(Table1[[#This Row],[Column4]]="","",(1+G3539)*(F3540)-1)</f>
        <v/>
      </c>
      <c r="H3540" s="1" t="str">
        <f>IF(Table1[[#This Row],[Column1]]="","",VLOOKUP(A3540,COPOMs!B:H,7)+prêmio_de_risco)</f>
        <v/>
      </c>
      <c r="I3540" s="3" t="str">
        <f>IF(Table1[[#This Row],[Tesouro Selic: Cenário 2]]="","",(H3540+1)^(1/252))</f>
        <v/>
      </c>
      <c r="J3540" s="2" t="str">
        <f>IF(Table1[[#This Row],[Column6]]="","",(1+J3539)*(I3540)-1)</f>
        <v/>
      </c>
      <c r="K3540" s="1" t="str">
        <f>IF(Table1[[#This Row],[Column1]]="","",VLOOKUP(A3540,COPOMs!B:K,10)+prêmio_de_risco)</f>
        <v/>
      </c>
      <c r="L3540" s="3" t="str">
        <f>IF(Table1[[#This Row],[Tesouro Selic: Cenário 3]]="","",(K3540+1)^(1/252))</f>
        <v/>
      </c>
      <c r="M3540" s="2" t="str">
        <f>IF(Table1[[#This Row],[Column8]]="","",(1+M3539)*(L3540)-1)</f>
        <v/>
      </c>
    </row>
    <row r="3541" spans="1:13" x14ac:dyDescent="0.25">
      <c r="A3541" s="15" t="str">
        <f t="shared" si="110"/>
        <v/>
      </c>
      <c r="B3541" s="25" t="str">
        <f t="shared" si="111"/>
        <v/>
      </c>
      <c r="C3541" s="3" t="str">
        <f>IF(Table1[[#This Row],[Tesouro Prefixado]]="","",(B3541+1)^(1/252))</f>
        <v/>
      </c>
      <c r="D3541" s="2" t="str">
        <f>IF(Table1[[#This Row],[Column2]]="","",(1+D3540)*(C3541)-1)</f>
        <v/>
      </c>
      <c r="E3541" s="1" t="str">
        <f>IF(Table1[[#This Row],[Column1]]="","",VLOOKUP(A3541,COPOMs!B:E,4)+prêmio_de_risco)</f>
        <v/>
      </c>
      <c r="F3541" s="3" t="str">
        <f>IF(Table1[[#This Row],[Tesouro Selic: Cenário 1]]="","",(E3541+1)^(1/252))</f>
        <v/>
      </c>
      <c r="G3541" s="2" t="str">
        <f>IF(Table1[[#This Row],[Column4]]="","",(1+G3540)*(F3541)-1)</f>
        <v/>
      </c>
      <c r="H3541" s="1" t="str">
        <f>IF(Table1[[#This Row],[Column1]]="","",VLOOKUP(A3541,COPOMs!B:H,7)+prêmio_de_risco)</f>
        <v/>
      </c>
      <c r="I3541" s="3" t="str">
        <f>IF(Table1[[#This Row],[Tesouro Selic: Cenário 2]]="","",(H3541+1)^(1/252))</f>
        <v/>
      </c>
      <c r="J3541" s="2" t="str">
        <f>IF(Table1[[#This Row],[Column6]]="","",(1+J3540)*(I3541)-1)</f>
        <v/>
      </c>
      <c r="K3541" s="1" t="str">
        <f>IF(Table1[[#This Row],[Column1]]="","",VLOOKUP(A3541,COPOMs!B:K,10)+prêmio_de_risco)</f>
        <v/>
      </c>
      <c r="L3541" s="3" t="str">
        <f>IF(Table1[[#This Row],[Tesouro Selic: Cenário 3]]="","",(K3541+1)^(1/252))</f>
        <v/>
      </c>
      <c r="M3541" s="2" t="str">
        <f>IF(Table1[[#This Row],[Column8]]="","",(1+M3540)*(L3541)-1)</f>
        <v/>
      </c>
    </row>
    <row r="3542" spans="1:13" x14ac:dyDescent="0.25">
      <c r="A3542" s="15" t="str">
        <f t="shared" si="110"/>
        <v/>
      </c>
      <c r="B3542" s="25" t="str">
        <f t="shared" si="111"/>
        <v/>
      </c>
      <c r="C3542" s="3" t="str">
        <f>IF(Table1[[#This Row],[Tesouro Prefixado]]="","",(B3542+1)^(1/252))</f>
        <v/>
      </c>
      <c r="D3542" s="2" t="str">
        <f>IF(Table1[[#This Row],[Column2]]="","",(1+D3541)*(C3542)-1)</f>
        <v/>
      </c>
      <c r="E3542" s="1" t="str">
        <f>IF(Table1[[#This Row],[Column1]]="","",VLOOKUP(A3542,COPOMs!B:E,4)+prêmio_de_risco)</f>
        <v/>
      </c>
      <c r="F3542" s="3" t="str">
        <f>IF(Table1[[#This Row],[Tesouro Selic: Cenário 1]]="","",(E3542+1)^(1/252))</f>
        <v/>
      </c>
      <c r="G3542" s="2" t="str">
        <f>IF(Table1[[#This Row],[Column4]]="","",(1+G3541)*(F3542)-1)</f>
        <v/>
      </c>
      <c r="H3542" s="1" t="str">
        <f>IF(Table1[[#This Row],[Column1]]="","",VLOOKUP(A3542,COPOMs!B:H,7)+prêmio_de_risco)</f>
        <v/>
      </c>
      <c r="I3542" s="3" t="str">
        <f>IF(Table1[[#This Row],[Tesouro Selic: Cenário 2]]="","",(H3542+1)^(1/252))</f>
        <v/>
      </c>
      <c r="J3542" s="2" t="str">
        <f>IF(Table1[[#This Row],[Column6]]="","",(1+J3541)*(I3542)-1)</f>
        <v/>
      </c>
      <c r="K3542" s="1" t="str">
        <f>IF(Table1[[#This Row],[Column1]]="","",VLOOKUP(A3542,COPOMs!B:K,10)+prêmio_de_risco)</f>
        <v/>
      </c>
      <c r="L3542" s="3" t="str">
        <f>IF(Table1[[#This Row],[Tesouro Selic: Cenário 3]]="","",(K3542+1)^(1/252))</f>
        <v/>
      </c>
      <c r="M3542" s="2" t="str">
        <f>IF(Table1[[#This Row],[Column8]]="","",(1+M3541)*(L3542)-1)</f>
        <v/>
      </c>
    </row>
    <row r="3543" spans="1:13" x14ac:dyDescent="0.25">
      <c r="A3543" s="15" t="str">
        <f t="shared" si="110"/>
        <v/>
      </c>
      <c r="B3543" s="25" t="str">
        <f t="shared" si="111"/>
        <v/>
      </c>
      <c r="C3543" s="3" t="str">
        <f>IF(Table1[[#This Row],[Tesouro Prefixado]]="","",(B3543+1)^(1/252))</f>
        <v/>
      </c>
      <c r="D3543" s="2" t="str">
        <f>IF(Table1[[#This Row],[Column2]]="","",(1+D3542)*(C3543)-1)</f>
        <v/>
      </c>
      <c r="E3543" s="1" t="str">
        <f>IF(Table1[[#This Row],[Column1]]="","",VLOOKUP(A3543,COPOMs!B:E,4)+prêmio_de_risco)</f>
        <v/>
      </c>
      <c r="F3543" s="3" t="str">
        <f>IF(Table1[[#This Row],[Tesouro Selic: Cenário 1]]="","",(E3543+1)^(1/252))</f>
        <v/>
      </c>
      <c r="G3543" s="2" t="str">
        <f>IF(Table1[[#This Row],[Column4]]="","",(1+G3542)*(F3543)-1)</f>
        <v/>
      </c>
      <c r="H3543" s="1" t="str">
        <f>IF(Table1[[#This Row],[Column1]]="","",VLOOKUP(A3543,COPOMs!B:H,7)+prêmio_de_risco)</f>
        <v/>
      </c>
      <c r="I3543" s="3" t="str">
        <f>IF(Table1[[#This Row],[Tesouro Selic: Cenário 2]]="","",(H3543+1)^(1/252))</f>
        <v/>
      </c>
      <c r="J3543" s="2" t="str">
        <f>IF(Table1[[#This Row],[Column6]]="","",(1+J3542)*(I3543)-1)</f>
        <v/>
      </c>
      <c r="K3543" s="1" t="str">
        <f>IF(Table1[[#This Row],[Column1]]="","",VLOOKUP(A3543,COPOMs!B:K,10)+prêmio_de_risco)</f>
        <v/>
      </c>
      <c r="L3543" s="3" t="str">
        <f>IF(Table1[[#This Row],[Tesouro Selic: Cenário 3]]="","",(K3543+1)^(1/252))</f>
        <v/>
      </c>
      <c r="M3543" s="2" t="str">
        <f>IF(Table1[[#This Row],[Column8]]="","",(1+M3542)*(L3543)-1)</f>
        <v/>
      </c>
    </row>
    <row r="3544" spans="1:13" x14ac:dyDescent="0.25">
      <c r="A3544" s="15" t="str">
        <f t="shared" si="110"/>
        <v/>
      </c>
      <c r="B3544" s="25" t="str">
        <f t="shared" si="111"/>
        <v/>
      </c>
      <c r="C3544" s="3" t="str">
        <f>IF(Table1[[#This Row],[Tesouro Prefixado]]="","",(B3544+1)^(1/252))</f>
        <v/>
      </c>
      <c r="D3544" s="2" t="str">
        <f>IF(Table1[[#This Row],[Column2]]="","",(1+D3543)*(C3544)-1)</f>
        <v/>
      </c>
      <c r="E3544" s="1" t="str">
        <f>IF(Table1[[#This Row],[Column1]]="","",VLOOKUP(A3544,COPOMs!B:E,4)+prêmio_de_risco)</f>
        <v/>
      </c>
      <c r="F3544" s="3" t="str">
        <f>IF(Table1[[#This Row],[Tesouro Selic: Cenário 1]]="","",(E3544+1)^(1/252))</f>
        <v/>
      </c>
      <c r="G3544" s="2" t="str">
        <f>IF(Table1[[#This Row],[Column4]]="","",(1+G3543)*(F3544)-1)</f>
        <v/>
      </c>
      <c r="H3544" s="1" t="str">
        <f>IF(Table1[[#This Row],[Column1]]="","",VLOOKUP(A3544,COPOMs!B:H,7)+prêmio_de_risco)</f>
        <v/>
      </c>
      <c r="I3544" s="3" t="str">
        <f>IF(Table1[[#This Row],[Tesouro Selic: Cenário 2]]="","",(H3544+1)^(1/252))</f>
        <v/>
      </c>
      <c r="J3544" s="2" t="str">
        <f>IF(Table1[[#This Row],[Column6]]="","",(1+J3543)*(I3544)-1)</f>
        <v/>
      </c>
      <c r="K3544" s="1" t="str">
        <f>IF(Table1[[#This Row],[Column1]]="","",VLOOKUP(A3544,COPOMs!B:K,10)+prêmio_de_risco)</f>
        <v/>
      </c>
      <c r="L3544" s="3" t="str">
        <f>IF(Table1[[#This Row],[Tesouro Selic: Cenário 3]]="","",(K3544+1)^(1/252))</f>
        <v/>
      </c>
      <c r="M3544" s="2" t="str">
        <f>IF(Table1[[#This Row],[Column8]]="","",(1+M3543)*(L3544)-1)</f>
        <v/>
      </c>
    </row>
    <row r="3545" spans="1:13" x14ac:dyDescent="0.25">
      <c r="A3545" s="15" t="str">
        <f t="shared" si="110"/>
        <v/>
      </c>
      <c r="B3545" s="25" t="str">
        <f t="shared" si="111"/>
        <v/>
      </c>
      <c r="C3545" s="3" t="str">
        <f>IF(Table1[[#This Row],[Tesouro Prefixado]]="","",(B3545+1)^(1/252))</f>
        <v/>
      </c>
      <c r="D3545" s="2" t="str">
        <f>IF(Table1[[#This Row],[Column2]]="","",(1+D3544)*(C3545)-1)</f>
        <v/>
      </c>
      <c r="E3545" s="1" t="str">
        <f>IF(Table1[[#This Row],[Column1]]="","",VLOOKUP(A3545,COPOMs!B:E,4)+prêmio_de_risco)</f>
        <v/>
      </c>
      <c r="F3545" s="3" t="str">
        <f>IF(Table1[[#This Row],[Tesouro Selic: Cenário 1]]="","",(E3545+1)^(1/252))</f>
        <v/>
      </c>
      <c r="G3545" s="2" t="str">
        <f>IF(Table1[[#This Row],[Column4]]="","",(1+G3544)*(F3545)-1)</f>
        <v/>
      </c>
      <c r="H3545" s="1" t="str">
        <f>IF(Table1[[#This Row],[Column1]]="","",VLOOKUP(A3545,COPOMs!B:H,7)+prêmio_de_risco)</f>
        <v/>
      </c>
      <c r="I3545" s="3" t="str">
        <f>IF(Table1[[#This Row],[Tesouro Selic: Cenário 2]]="","",(H3545+1)^(1/252))</f>
        <v/>
      </c>
      <c r="J3545" s="2" t="str">
        <f>IF(Table1[[#This Row],[Column6]]="","",(1+J3544)*(I3545)-1)</f>
        <v/>
      </c>
      <c r="K3545" s="1" t="str">
        <f>IF(Table1[[#This Row],[Column1]]="","",VLOOKUP(A3545,COPOMs!B:K,10)+prêmio_de_risco)</f>
        <v/>
      </c>
      <c r="L3545" s="3" t="str">
        <f>IF(Table1[[#This Row],[Tesouro Selic: Cenário 3]]="","",(K3545+1)^(1/252))</f>
        <v/>
      </c>
      <c r="M3545" s="2" t="str">
        <f>IF(Table1[[#This Row],[Column8]]="","",(1+M3544)*(L3545)-1)</f>
        <v/>
      </c>
    </row>
    <row r="3546" spans="1:13" x14ac:dyDescent="0.25">
      <c r="A3546" s="15" t="str">
        <f t="shared" si="110"/>
        <v/>
      </c>
      <c r="B3546" s="25" t="str">
        <f t="shared" si="111"/>
        <v/>
      </c>
      <c r="C3546" s="3" t="str">
        <f>IF(Table1[[#This Row],[Tesouro Prefixado]]="","",(B3546+1)^(1/252))</f>
        <v/>
      </c>
      <c r="D3546" s="2" t="str">
        <f>IF(Table1[[#This Row],[Column2]]="","",(1+D3545)*(C3546)-1)</f>
        <v/>
      </c>
      <c r="E3546" s="1" t="str">
        <f>IF(Table1[[#This Row],[Column1]]="","",VLOOKUP(A3546,COPOMs!B:E,4)+prêmio_de_risco)</f>
        <v/>
      </c>
      <c r="F3546" s="3" t="str">
        <f>IF(Table1[[#This Row],[Tesouro Selic: Cenário 1]]="","",(E3546+1)^(1/252))</f>
        <v/>
      </c>
      <c r="G3546" s="2" t="str">
        <f>IF(Table1[[#This Row],[Column4]]="","",(1+G3545)*(F3546)-1)</f>
        <v/>
      </c>
      <c r="H3546" s="1" t="str">
        <f>IF(Table1[[#This Row],[Column1]]="","",VLOOKUP(A3546,COPOMs!B:H,7)+prêmio_de_risco)</f>
        <v/>
      </c>
      <c r="I3546" s="3" t="str">
        <f>IF(Table1[[#This Row],[Tesouro Selic: Cenário 2]]="","",(H3546+1)^(1/252))</f>
        <v/>
      </c>
      <c r="J3546" s="2" t="str">
        <f>IF(Table1[[#This Row],[Column6]]="","",(1+J3545)*(I3546)-1)</f>
        <v/>
      </c>
      <c r="K3546" s="1" t="str">
        <f>IF(Table1[[#This Row],[Column1]]="","",VLOOKUP(A3546,COPOMs!B:K,10)+prêmio_de_risco)</f>
        <v/>
      </c>
      <c r="L3546" s="3" t="str">
        <f>IF(Table1[[#This Row],[Tesouro Selic: Cenário 3]]="","",(K3546+1)^(1/252))</f>
        <v/>
      </c>
      <c r="M3546" s="2" t="str">
        <f>IF(Table1[[#This Row],[Column8]]="","",(1+M3545)*(L3546)-1)</f>
        <v/>
      </c>
    </row>
    <row r="3547" spans="1:13" x14ac:dyDescent="0.25">
      <c r="A3547" s="15" t="str">
        <f t="shared" si="110"/>
        <v/>
      </c>
      <c r="B3547" s="25" t="str">
        <f t="shared" si="111"/>
        <v/>
      </c>
      <c r="C3547" s="3" t="str">
        <f>IF(Table1[[#This Row],[Tesouro Prefixado]]="","",(B3547+1)^(1/252))</f>
        <v/>
      </c>
      <c r="D3547" s="2" t="str">
        <f>IF(Table1[[#This Row],[Column2]]="","",(1+D3546)*(C3547)-1)</f>
        <v/>
      </c>
      <c r="E3547" s="1" t="str">
        <f>IF(Table1[[#This Row],[Column1]]="","",VLOOKUP(A3547,COPOMs!B:E,4)+prêmio_de_risco)</f>
        <v/>
      </c>
      <c r="F3547" s="3" t="str">
        <f>IF(Table1[[#This Row],[Tesouro Selic: Cenário 1]]="","",(E3547+1)^(1/252))</f>
        <v/>
      </c>
      <c r="G3547" s="2" t="str">
        <f>IF(Table1[[#This Row],[Column4]]="","",(1+G3546)*(F3547)-1)</f>
        <v/>
      </c>
      <c r="H3547" s="1" t="str">
        <f>IF(Table1[[#This Row],[Column1]]="","",VLOOKUP(A3547,COPOMs!B:H,7)+prêmio_de_risco)</f>
        <v/>
      </c>
      <c r="I3547" s="3" t="str">
        <f>IF(Table1[[#This Row],[Tesouro Selic: Cenário 2]]="","",(H3547+1)^(1/252))</f>
        <v/>
      </c>
      <c r="J3547" s="2" t="str">
        <f>IF(Table1[[#This Row],[Column6]]="","",(1+J3546)*(I3547)-1)</f>
        <v/>
      </c>
      <c r="K3547" s="1" t="str">
        <f>IF(Table1[[#This Row],[Column1]]="","",VLOOKUP(A3547,COPOMs!B:K,10)+prêmio_de_risco)</f>
        <v/>
      </c>
      <c r="L3547" s="3" t="str">
        <f>IF(Table1[[#This Row],[Tesouro Selic: Cenário 3]]="","",(K3547+1)^(1/252))</f>
        <v/>
      </c>
      <c r="M3547" s="2" t="str">
        <f>IF(Table1[[#This Row],[Column8]]="","",(1+M3546)*(L3547)-1)</f>
        <v/>
      </c>
    </row>
    <row r="3548" spans="1:13" x14ac:dyDescent="0.25">
      <c r="A3548" s="15" t="str">
        <f t="shared" si="110"/>
        <v/>
      </c>
      <c r="B3548" s="25" t="str">
        <f t="shared" si="111"/>
        <v/>
      </c>
      <c r="C3548" s="3" t="str">
        <f>IF(Table1[[#This Row],[Tesouro Prefixado]]="","",(B3548+1)^(1/252))</f>
        <v/>
      </c>
      <c r="D3548" s="2" t="str">
        <f>IF(Table1[[#This Row],[Column2]]="","",(1+D3547)*(C3548)-1)</f>
        <v/>
      </c>
      <c r="E3548" s="1" t="str">
        <f>IF(Table1[[#This Row],[Column1]]="","",VLOOKUP(A3548,COPOMs!B:E,4)+prêmio_de_risco)</f>
        <v/>
      </c>
      <c r="F3548" s="3" t="str">
        <f>IF(Table1[[#This Row],[Tesouro Selic: Cenário 1]]="","",(E3548+1)^(1/252))</f>
        <v/>
      </c>
      <c r="G3548" s="2" t="str">
        <f>IF(Table1[[#This Row],[Column4]]="","",(1+G3547)*(F3548)-1)</f>
        <v/>
      </c>
      <c r="H3548" s="1" t="str">
        <f>IF(Table1[[#This Row],[Column1]]="","",VLOOKUP(A3548,COPOMs!B:H,7)+prêmio_de_risco)</f>
        <v/>
      </c>
      <c r="I3548" s="3" t="str">
        <f>IF(Table1[[#This Row],[Tesouro Selic: Cenário 2]]="","",(H3548+1)^(1/252))</f>
        <v/>
      </c>
      <c r="J3548" s="2" t="str">
        <f>IF(Table1[[#This Row],[Column6]]="","",(1+J3547)*(I3548)-1)</f>
        <v/>
      </c>
      <c r="K3548" s="1" t="str">
        <f>IF(Table1[[#This Row],[Column1]]="","",VLOOKUP(A3548,COPOMs!B:K,10)+prêmio_de_risco)</f>
        <v/>
      </c>
      <c r="L3548" s="3" t="str">
        <f>IF(Table1[[#This Row],[Tesouro Selic: Cenário 3]]="","",(K3548+1)^(1/252))</f>
        <v/>
      </c>
      <c r="M3548" s="2" t="str">
        <f>IF(Table1[[#This Row],[Column8]]="","",(1+M3547)*(L3548)-1)</f>
        <v/>
      </c>
    </row>
    <row r="3549" spans="1:13" x14ac:dyDescent="0.25">
      <c r="A3549" s="15" t="str">
        <f t="shared" si="110"/>
        <v/>
      </c>
      <c r="B3549" s="25" t="str">
        <f t="shared" si="111"/>
        <v/>
      </c>
      <c r="C3549" s="3" t="str">
        <f>IF(Table1[[#This Row],[Tesouro Prefixado]]="","",(B3549+1)^(1/252))</f>
        <v/>
      </c>
      <c r="D3549" s="2" t="str">
        <f>IF(Table1[[#This Row],[Column2]]="","",(1+D3548)*(C3549)-1)</f>
        <v/>
      </c>
      <c r="E3549" s="1" t="str">
        <f>IF(Table1[[#This Row],[Column1]]="","",VLOOKUP(A3549,COPOMs!B:E,4)+prêmio_de_risco)</f>
        <v/>
      </c>
      <c r="F3549" s="3" t="str">
        <f>IF(Table1[[#This Row],[Tesouro Selic: Cenário 1]]="","",(E3549+1)^(1/252))</f>
        <v/>
      </c>
      <c r="G3549" s="2" t="str">
        <f>IF(Table1[[#This Row],[Column4]]="","",(1+G3548)*(F3549)-1)</f>
        <v/>
      </c>
      <c r="H3549" s="1" t="str">
        <f>IF(Table1[[#This Row],[Column1]]="","",VLOOKUP(A3549,COPOMs!B:H,7)+prêmio_de_risco)</f>
        <v/>
      </c>
      <c r="I3549" s="3" t="str">
        <f>IF(Table1[[#This Row],[Tesouro Selic: Cenário 2]]="","",(H3549+1)^(1/252))</f>
        <v/>
      </c>
      <c r="J3549" s="2" t="str">
        <f>IF(Table1[[#This Row],[Column6]]="","",(1+J3548)*(I3549)-1)</f>
        <v/>
      </c>
      <c r="K3549" s="1" t="str">
        <f>IF(Table1[[#This Row],[Column1]]="","",VLOOKUP(A3549,COPOMs!B:K,10)+prêmio_de_risco)</f>
        <v/>
      </c>
      <c r="L3549" s="3" t="str">
        <f>IF(Table1[[#This Row],[Tesouro Selic: Cenário 3]]="","",(K3549+1)^(1/252))</f>
        <v/>
      </c>
      <c r="M3549" s="2" t="str">
        <f>IF(Table1[[#This Row],[Column8]]="","",(1+M3548)*(L3549)-1)</f>
        <v/>
      </c>
    </row>
    <row r="3550" spans="1:13" x14ac:dyDescent="0.25">
      <c r="A3550" s="15" t="str">
        <f t="shared" si="110"/>
        <v/>
      </c>
      <c r="B3550" s="25" t="str">
        <f t="shared" si="111"/>
        <v/>
      </c>
      <c r="C3550" s="3" t="str">
        <f>IF(Table1[[#This Row],[Tesouro Prefixado]]="","",(B3550+1)^(1/252))</f>
        <v/>
      </c>
      <c r="D3550" s="2" t="str">
        <f>IF(Table1[[#This Row],[Column2]]="","",(1+D3549)*(C3550)-1)</f>
        <v/>
      </c>
      <c r="E3550" s="1" t="str">
        <f>IF(Table1[[#This Row],[Column1]]="","",VLOOKUP(A3550,COPOMs!B:E,4)+prêmio_de_risco)</f>
        <v/>
      </c>
      <c r="F3550" s="3" t="str">
        <f>IF(Table1[[#This Row],[Tesouro Selic: Cenário 1]]="","",(E3550+1)^(1/252))</f>
        <v/>
      </c>
      <c r="G3550" s="2" t="str">
        <f>IF(Table1[[#This Row],[Column4]]="","",(1+G3549)*(F3550)-1)</f>
        <v/>
      </c>
      <c r="H3550" s="1" t="str">
        <f>IF(Table1[[#This Row],[Column1]]="","",VLOOKUP(A3550,COPOMs!B:H,7)+prêmio_de_risco)</f>
        <v/>
      </c>
      <c r="I3550" s="3" t="str">
        <f>IF(Table1[[#This Row],[Tesouro Selic: Cenário 2]]="","",(H3550+1)^(1/252))</f>
        <v/>
      </c>
      <c r="J3550" s="2" t="str">
        <f>IF(Table1[[#This Row],[Column6]]="","",(1+J3549)*(I3550)-1)</f>
        <v/>
      </c>
      <c r="K3550" s="1" t="str">
        <f>IF(Table1[[#This Row],[Column1]]="","",VLOOKUP(A3550,COPOMs!B:K,10)+prêmio_de_risco)</f>
        <v/>
      </c>
      <c r="L3550" s="3" t="str">
        <f>IF(Table1[[#This Row],[Tesouro Selic: Cenário 3]]="","",(K3550+1)^(1/252))</f>
        <v/>
      </c>
      <c r="M3550" s="2" t="str">
        <f>IF(Table1[[#This Row],[Column8]]="","",(1+M3549)*(L3550)-1)</f>
        <v/>
      </c>
    </row>
    <row r="3551" spans="1:13" x14ac:dyDescent="0.25">
      <c r="A3551" s="15" t="str">
        <f t="shared" si="110"/>
        <v/>
      </c>
      <c r="B3551" s="25" t="str">
        <f t="shared" si="111"/>
        <v/>
      </c>
      <c r="C3551" s="3" t="str">
        <f>IF(Table1[[#This Row],[Tesouro Prefixado]]="","",(B3551+1)^(1/252))</f>
        <v/>
      </c>
      <c r="D3551" s="2" t="str">
        <f>IF(Table1[[#This Row],[Column2]]="","",(1+D3550)*(C3551)-1)</f>
        <v/>
      </c>
      <c r="E3551" s="1" t="str">
        <f>IF(Table1[[#This Row],[Column1]]="","",VLOOKUP(A3551,COPOMs!B:E,4)+prêmio_de_risco)</f>
        <v/>
      </c>
      <c r="F3551" s="3" t="str">
        <f>IF(Table1[[#This Row],[Tesouro Selic: Cenário 1]]="","",(E3551+1)^(1/252))</f>
        <v/>
      </c>
      <c r="G3551" s="2" t="str">
        <f>IF(Table1[[#This Row],[Column4]]="","",(1+G3550)*(F3551)-1)</f>
        <v/>
      </c>
      <c r="H3551" s="1" t="str">
        <f>IF(Table1[[#This Row],[Column1]]="","",VLOOKUP(A3551,COPOMs!B:H,7)+prêmio_de_risco)</f>
        <v/>
      </c>
      <c r="I3551" s="3" t="str">
        <f>IF(Table1[[#This Row],[Tesouro Selic: Cenário 2]]="","",(H3551+1)^(1/252))</f>
        <v/>
      </c>
      <c r="J3551" s="2" t="str">
        <f>IF(Table1[[#This Row],[Column6]]="","",(1+J3550)*(I3551)-1)</f>
        <v/>
      </c>
      <c r="K3551" s="1" t="str">
        <f>IF(Table1[[#This Row],[Column1]]="","",VLOOKUP(A3551,COPOMs!B:K,10)+prêmio_de_risco)</f>
        <v/>
      </c>
      <c r="L3551" s="3" t="str">
        <f>IF(Table1[[#This Row],[Tesouro Selic: Cenário 3]]="","",(K3551+1)^(1/252))</f>
        <v/>
      </c>
      <c r="M3551" s="2" t="str">
        <f>IF(Table1[[#This Row],[Column8]]="","",(1+M3550)*(L3551)-1)</f>
        <v/>
      </c>
    </row>
    <row r="3552" spans="1:13" x14ac:dyDescent="0.25">
      <c r="A3552" s="15" t="str">
        <f t="shared" si="110"/>
        <v/>
      </c>
      <c r="B3552" s="25" t="str">
        <f t="shared" si="111"/>
        <v/>
      </c>
      <c r="C3552" s="3" t="str">
        <f>IF(Table1[[#This Row],[Tesouro Prefixado]]="","",(B3552+1)^(1/252))</f>
        <v/>
      </c>
      <c r="D3552" s="2" t="str">
        <f>IF(Table1[[#This Row],[Column2]]="","",(1+D3551)*(C3552)-1)</f>
        <v/>
      </c>
      <c r="E3552" s="1" t="str">
        <f>IF(Table1[[#This Row],[Column1]]="","",VLOOKUP(A3552,COPOMs!B:E,4)+prêmio_de_risco)</f>
        <v/>
      </c>
      <c r="F3552" s="3" t="str">
        <f>IF(Table1[[#This Row],[Tesouro Selic: Cenário 1]]="","",(E3552+1)^(1/252))</f>
        <v/>
      </c>
      <c r="G3552" s="2" t="str">
        <f>IF(Table1[[#This Row],[Column4]]="","",(1+G3551)*(F3552)-1)</f>
        <v/>
      </c>
      <c r="H3552" s="1" t="str">
        <f>IF(Table1[[#This Row],[Column1]]="","",VLOOKUP(A3552,COPOMs!B:H,7)+prêmio_de_risco)</f>
        <v/>
      </c>
      <c r="I3552" s="3" t="str">
        <f>IF(Table1[[#This Row],[Tesouro Selic: Cenário 2]]="","",(H3552+1)^(1/252))</f>
        <v/>
      </c>
      <c r="J3552" s="2" t="str">
        <f>IF(Table1[[#This Row],[Column6]]="","",(1+J3551)*(I3552)-1)</f>
        <v/>
      </c>
      <c r="K3552" s="1" t="str">
        <f>IF(Table1[[#This Row],[Column1]]="","",VLOOKUP(A3552,COPOMs!B:K,10)+prêmio_de_risco)</f>
        <v/>
      </c>
      <c r="L3552" s="3" t="str">
        <f>IF(Table1[[#This Row],[Tesouro Selic: Cenário 3]]="","",(K3552+1)^(1/252))</f>
        <v/>
      </c>
      <c r="M3552" s="2" t="str">
        <f>IF(Table1[[#This Row],[Column8]]="","",(1+M3551)*(L3552)-1)</f>
        <v/>
      </c>
    </row>
    <row r="3553" spans="1:13" x14ac:dyDescent="0.25">
      <c r="A3553" s="15" t="str">
        <f t="shared" si="110"/>
        <v/>
      </c>
      <c r="B3553" s="25" t="str">
        <f t="shared" si="111"/>
        <v/>
      </c>
      <c r="C3553" s="3" t="str">
        <f>IF(Table1[[#This Row],[Tesouro Prefixado]]="","",(B3553+1)^(1/252))</f>
        <v/>
      </c>
      <c r="D3553" s="2" t="str">
        <f>IF(Table1[[#This Row],[Column2]]="","",(1+D3552)*(C3553)-1)</f>
        <v/>
      </c>
      <c r="E3553" s="1" t="str">
        <f>IF(Table1[[#This Row],[Column1]]="","",VLOOKUP(A3553,COPOMs!B:E,4)+prêmio_de_risco)</f>
        <v/>
      </c>
      <c r="F3553" s="3" t="str">
        <f>IF(Table1[[#This Row],[Tesouro Selic: Cenário 1]]="","",(E3553+1)^(1/252))</f>
        <v/>
      </c>
      <c r="G3553" s="2" t="str">
        <f>IF(Table1[[#This Row],[Column4]]="","",(1+G3552)*(F3553)-1)</f>
        <v/>
      </c>
      <c r="H3553" s="1" t="str">
        <f>IF(Table1[[#This Row],[Column1]]="","",VLOOKUP(A3553,COPOMs!B:H,7)+prêmio_de_risco)</f>
        <v/>
      </c>
      <c r="I3553" s="3" t="str">
        <f>IF(Table1[[#This Row],[Tesouro Selic: Cenário 2]]="","",(H3553+1)^(1/252))</f>
        <v/>
      </c>
      <c r="J3553" s="2" t="str">
        <f>IF(Table1[[#This Row],[Column6]]="","",(1+J3552)*(I3553)-1)</f>
        <v/>
      </c>
      <c r="K3553" s="1" t="str">
        <f>IF(Table1[[#This Row],[Column1]]="","",VLOOKUP(A3553,COPOMs!B:K,10)+prêmio_de_risco)</f>
        <v/>
      </c>
      <c r="L3553" s="3" t="str">
        <f>IF(Table1[[#This Row],[Tesouro Selic: Cenário 3]]="","",(K3553+1)^(1/252))</f>
        <v/>
      </c>
      <c r="M3553" s="2" t="str">
        <f>IF(Table1[[#This Row],[Column8]]="","",(1+M3552)*(L3553)-1)</f>
        <v/>
      </c>
    </row>
    <row r="3554" spans="1:13" x14ac:dyDescent="0.25">
      <c r="A3554" s="15" t="str">
        <f t="shared" si="110"/>
        <v/>
      </c>
      <c r="B3554" s="25" t="str">
        <f t="shared" si="111"/>
        <v/>
      </c>
      <c r="C3554" s="3" t="str">
        <f>IF(Table1[[#This Row],[Tesouro Prefixado]]="","",(B3554+1)^(1/252))</f>
        <v/>
      </c>
      <c r="D3554" s="2" t="str">
        <f>IF(Table1[[#This Row],[Column2]]="","",(1+D3553)*(C3554)-1)</f>
        <v/>
      </c>
      <c r="E3554" s="1" t="str">
        <f>IF(Table1[[#This Row],[Column1]]="","",VLOOKUP(A3554,COPOMs!B:E,4)+prêmio_de_risco)</f>
        <v/>
      </c>
      <c r="F3554" s="3" t="str">
        <f>IF(Table1[[#This Row],[Tesouro Selic: Cenário 1]]="","",(E3554+1)^(1/252))</f>
        <v/>
      </c>
      <c r="G3554" s="2" t="str">
        <f>IF(Table1[[#This Row],[Column4]]="","",(1+G3553)*(F3554)-1)</f>
        <v/>
      </c>
      <c r="H3554" s="1" t="str">
        <f>IF(Table1[[#This Row],[Column1]]="","",VLOOKUP(A3554,COPOMs!B:H,7)+prêmio_de_risco)</f>
        <v/>
      </c>
      <c r="I3554" s="3" t="str">
        <f>IF(Table1[[#This Row],[Tesouro Selic: Cenário 2]]="","",(H3554+1)^(1/252))</f>
        <v/>
      </c>
      <c r="J3554" s="2" t="str">
        <f>IF(Table1[[#This Row],[Column6]]="","",(1+J3553)*(I3554)-1)</f>
        <v/>
      </c>
      <c r="K3554" s="1" t="str">
        <f>IF(Table1[[#This Row],[Column1]]="","",VLOOKUP(A3554,COPOMs!B:K,10)+prêmio_de_risco)</f>
        <v/>
      </c>
      <c r="L3554" s="3" t="str">
        <f>IF(Table1[[#This Row],[Tesouro Selic: Cenário 3]]="","",(K3554+1)^(1/252))</f>
        <v/>
      </c>
      <c r="M3554" s="2" t="str">
        <f>IF(Table1[[#This Row],[Column8]]="","",(1+M3553)*(L3554)-1)</f>
        <v/>
      </c>
    </row>
    <row r="3555" spans="1:13" x14ac:dyDescent="0.25">
      <c r="A3555" s="15" t="str">
        <f t="shared" si="110"/>
        <v/>
      </c>
      <c r="B3555" s="25" t="str">
        <f t="shared" si="111"/>
        <v/>
      </c>
      <c r="C3555" s="3" t="str">
        <f>IF(Table1[[#This Row],[Tesouro Prefixado]]="","",(B3555+1)^(1/252))</f>
        <v/>
      </c>
      <c r="D3555" s="2" t="str">
        <f>IF(Table1[[#This Row],[Column2]]="","",(1+D3554)*(C3555)-1)</f>
        <v/>
      </c>
      <c r="E3555" s="1" t="str">
        <f>IF(Table1[[#This Row],[Column1]]="","",VLOOKUP(A3555,COPOMs!B:E,4)+prêmio_de_risco)</f>
        <v/>
      </c>
      <c r="F3555" s="3" t="str">
        <f>IF(Table1[[#This Row],[Tesouro Selic: Cenário 1]]="","",(E3555+1)^(1/252))</f>
        <v/>
      </c>
      <c r="G3555" s="2" t="str">
        <f>IF(Table1[[#This Row],[Column4]]="","",(1+G3554)*(F3555)-1)</f>
        <v/>
      </c>
      <c r="H3555" s="1" t="str">
        <f>IF(Table1[[#This Row],[Column1]]="","",VLOOKUP(A3555,COPOMs!B:H,7)+prêmio_de_risco)</f>
        <v/>
      </c>
      <c r="I3555" s="3" t="str">
        <f>IF(Table1[[#This Row],[Tesouro Selic: Cenário 2]]="","",(H3555+1)^(1/252))</f>
        <v/>
      </c>
      <c r="J3555" s="2" t="str">
        <f>IF(Table1[[#This Row],[Column6]]="","",(1+J3554)*(I3555)-1)</f>
        <v/>
      </c>
      <c r="K3555" s="1" t="str">
        <f>IF(Table1[[#This Row],[Column1]]="","",VLOOKUP(A3555,COPOMs!B:K,10)+prêmio_de_risco)</f>
        <v/>
      </c>
      <c r="L3555" s="3" t="str">
        <f>IF(Table1[[#This Row],[Tesouro Selic: Cenário 3]]="","",(K3555+1)^(1/252))</f>
        <v/>
      </c>
      <c r="M3555" s="2" t="str">
        <f>IF(Table1[[#This Row],[Column8]]="","",(1+M3554)*(L3555)-1)</f>
        <v/>
      </c>
    </row>
    <row r="3556" spans="1:13" x14ac:dyDescent="0.25">
      <c r="A3556" s="15" t="str">
        <f t="shared" si="110"/>
        <v/>
      </c>
      <c r="B3556" s="25" t="str">
        <f t="shared" si="111"/>
        <v/>
      </c>
      <c r="C3556" s="3" t="str">
        <f>IF(Table1[[#This Row],[Tesouro Prefixado]]="","",(B3556+1)^(1/252))</f>
        <v/>
      </c>
      <c r="D3556" s="2" t="str">
        <f>IF(Table1[[#This Row],[Column2]]="","",(1+D3555)*(C3556)-1)</f>
        <v/>
      </c>
      <c r="E3556" s="1" t="str">
        <f>IF(Table1[[#This Row],[Column1]]="","",VLOOKUP(A3556,COPOMs!B:E,4)+prêmio_de_risco)</f>
        <v/>
      </c>
      <c r="F3556" s="3" t="str">
        <f>IF(Table1[[#This Row],[Tesouro Selic: Cenário 1]]="","",(E3556+1)^(1/252))</f>
        <v/>
      </c>
      <c r="G3556" s="2" t="str">
        <f>IF(Table1[[#This Row],[Column4]]="","",(1+G3555)*(F3556)-1)</f>
        <v/>
      </c>
      <c r="H3556" s="1" t="str">
        <f>IF(Table1[[#This Row],[Column1]]="","",VLOOKUP(A3556,COPOMs!B:H,7)+prêmio_de_risco)</f>
        <v/>
      </c>
      <c r="I3556" s="3" t="str">
        <f>IF(Table1[[#This Row],[Tesouro Selic: Cenário 2]]="","",(H3556+1)^(1/252))</f>
        <v/>
      </c>
      <c r="J3556" s="2" t="str">
        <f>IF(Table1[[#This Row],[Column6]]="","",(1+J3555)*(I3556)-1)</f>
        <v/>
      </c>
      <c r="K3556" s="1" t="str">
        <f>IF(Table1[[#This Row],[Column1]]="","",VLOOKUP(A3556,COPOMs!B:K,10)+prêmio_de_risco)</f>
        <v/>
      </c>
      <c r="L3556" s="3" t="str">
        <f>IF(Table1[[#This Row],[Tesouro Selic: Cenário 3]]="","",(K3556+1)^(1/252))</f>
        <v/>
      </c>
      <c r="M3556" s="2" t="str">
        <f>IF(Table1[[#This Row],[Column8]]="","",(1+M3555)*(L3556)-1)</f>
        <v/>
      </c>
    </row>
    <row r="3557" spans="1:13" x14ac:dyDescent="0.25">
      <c r="A3557" s="15" t="str">
        <f t="shared" si="110"/>
        <v/>
      </c>
      <c r="B3557" s="25" t="str">
        <f t="shared" si="111"/>
        <v/>
      </c>
      <c r="C3557" s="3" t="str">
        <f>IF(Table1[[#This Row],[Tesouro Prefixado]]="","",(B3557+1)^(1/252))</f>
        <v/>
      </c>
      <c r="D3557" s="2" t="str">
        <f>IF(Table1[[#This Row],[Column2]]="","",(1+D3556)*(C3557)-1)</f>
        <v/>
      </c>
      <c r="E3557" s="1" t="str">
        <f>IF(Table1[[#This Row],[Column1]]="","",VLOOKUP(A3557,COPOMs!B:E,4)+prêmio_de_risco)</f>
        <v/>
      </c>
      <c r="F3557" s="3" t="str">
        <f>IF(Table1[[#This Row],[Tesouro Selic: Cenário 1]]="","",(E3557+1)^(1/252))</f>
        <v/>
      </c>
      <c r="G3557" s="2" t="str">
        <f>IF(Table1[[#This Row],[Column4]]="","",(1+G3556)*(F3557)-1)</f>
        <v/>
      </c>
      <c r="H3557" s="1" t="str">
        <f>IF(Table1[[#This Row],[Column1]]="","",VLOOKUP(A3557,COPOMs!B:H,7)+prêmio_de_risco)</f>
        <v/>
      </c>
      <c r="I3557" s="3" t="str">
        <f>IF(Table1[[#This Row],[Tesouro Selic: Cenário 2]]="","",(H3557+1)^(1/252))</f>
        <v/>
      </c>
      <c r="J3557" s="2" t="str">
        <f>IF(Table1[[#This Row],[Column6]]="","",(1+J3556)*(I3557)-1)</f>
        <v/>
      </c>
      <c r="K3557" s="1" t="str">
        <f>IF(Table1[[#This Row],[Column1]]="","",VLOOKUP(A3557,COPOMs!B:K,10)+prêmio_de_risco)</f>
        <v/>
      </c>
      <c r="L3557" s="3" t="str">
        <f>IF(Table1[[#This Row],[Tesouro Selic: Cenário 3]]="","",(K3557+1)^(1/252))</f>
        <v/>
      </c>
      <c r="M3557" s="2" t="str">
        <f>IF(Table1[[#This Row],[Column8]]="","",(1+M3556)*(L3557)-1)</f>
        <v/>
      </c>
    </row>
    <row r="3558" spans="1:13" x14ac:dyDescent="0.25">
      <c r="A3558" s="15" t="str">
        <f t="shared" si="110"/>
        <v/>
      </c>
      <c r="B3558" s="25" t="str">
        <f t="shared" si="111"/>
        <v/>
      </c>
      <c r="C3558" s="3" t="str">
        <f>IF(Table1[[#This Row],[Tesouro Prefixado]]="","",(B3558+1)^(1/252))</f>
        <v/>
      </c>
      <c r="D3558" s="2" t="str">
        <f>IF(Table1[[#This Row],[Column2]]="","",(1+D3557)*(C3558)-1)</f>
        <v/>
      </c>
      <c r="E3558" s="1" t="str">
        <f>IF(Table1[[#This Row],[Column1]]="","",VLOOKUP(A3558,COPOMs!B:E,4)+prêmio_de_risco)</f>
        <v/>
      </c>
      <c r="F3558" s="3" t="str">
        <f>IF(Table1[[#This Row],[Tesouro Selic: Cenário 1]]="","",(E3558+1)^(1/252))</f>
        <v/>
      </c>
      <c r="G3558" s="2" t="str">
        <f>IF(Table1[[#This Row],[Column4]]="","",(1+G3557)*(F3558)-1)</f>
        <v/>
      </c>
      <c r="H3558" s="1" t="str">
        <f>IF(Table1[[#This Row],[Column1]]="","",VLOOKUP(A3558,COPOMs!B:H,7)+prêmio_de_risco)</f>
        <v/>
      </c>
      <c r="I3558" s="3" t="str">
        <f>IF(Table1[[#This Row],[Tesouro Selic: Cenário 2]]="","",(H3558+1)^(1/252))</f>
        <v/>
      </c>
      <c r="J3558" s="2" t="str">
        <f>IF(Table1[[#This Row],[Column6]]="","",(1+J3557)*(I3558)-1)</f>
        <v/>
      </c>
      <c r="K3558" s="1" t="str">
        <f>IF(Table1[[#This Row],[Column1]]="","",VLOOKUP(A3558,COPOMs!B:K,10)+prêmio_de_risco)</f>
        <v/>
      </c>
      <c r="L3558" s="3" t="str">
        <f>IF(Table1[[#This Row],[Tesouro Selic: Cenário 3]]="","",(K3558+1)^(1/252))</f>
        <v/>
      </c>
      <c r="M3558" s="2" t="str">
        <f>IF(Table1[[#This Row],[Column8]]="","",(1+M3557)*(L3558)-1)</f>
        <v/>
      </c>
    </row>
    <row r="3559" spans="1:13" x14ac:dyDescent="0.25">
      <c r="A3559" s="15" t="str">
        <f t="shared" si="110"/>
        <v/>
      </c>
      <c r="B3559" s="25" t="str">
        <f t="shared" si="111"/>
        <v/>
      </c>
      <c r="C3559" s="3" t="str">
        <f>IF(Table1[[#This Row],[Tesouro Prefixado]]="","",(B3559+1)^(1/252))</f>
        <v/>
      </c>
      <c r="D3559" s="2" t="str">
        <f>IF(Table1[[#This Row],[Column2]]="","",(1+D3558)*(C3559)-1)</f>
        <v/>
      </c>
      <c r="E3559" s="1" t="str">
        <f>IF(Table1[[#This Row],[Column1]]="","",VLOOKUP(A3559,COPOMs!B:E,4)+prêmio_de_risco)</f>
        <v/>
      </c>
      <c r="F3559" s="3" t="str">
        <f>IF(Table1[[#This Row],[Tesouro Selic: Cenário 1]]="","",(E3559+1)^(1/252))</f>
        <v/>
      </c>
      <c r="G3559" s="2" t="str">
        <f>IF(Table1[[#This Row],[Column4]]="","",(1+G3558)*(F3559)-1)</f>
        <v/>
      </c>
      <c r="H3559" s="1" t="str">
        <f>IF(Table1[[#This Row],[Column1]]="","",VLOOKUP(A3559,COPOMs!B:H,7)+prêmio_de_risco)</f>
        <v/>
      </c>
      <c r="I3559" s="3" t="str">
        <f>IF(Table1[[#This Row],[Tesouro Selic: Cenário 2]]="","",(H3559+1)^(1/252))</f>
        <v/>
      </c>
      <c r="J3559" s="2" t="str">
        <f>IF(Table1[[#This Row],[Column6]]="","",(1+J3558)*(I3559)-1)</f>
        <v/>
      </c>
      <c r="K3559" s="1" t="str">
        <f>IF(Table1[[#This Row],[Column1]]="","",VLOOKUP(A3559,COPOMs!B:K,10)+prêmio_de_risco)</f>
        <v/>
      </c>
      <c r="L3559" s="3" t="str">
        <f>IF(Table1[[#This Row],[Tesouro Selic: Cenário 3]]="","",(K3559+1)^(1/252))</f>
        <v/>
      </c>
      <c r="M3559" s="2" t="str">
        <f>IF(Table1[[#This Row],[Column8]]="","",(1+M3558)*(L3559)-1)</f>
        <v/>
      </c>
    </row>
    <row r="3560" spans="1:13" x14ac:dyDescent="0.25">
      <c r="A3560" s="15" t="str">
        <f t="shared" si="110"/>
        <v/>
      </c>
      <c r="B3560" s="25" t="str">
        <f t="shared" si="111"/>
        <v/>
      </c>
      <c r="C3560" s="3" t="str">
        <f>IF(Table1[[#This Row],[Tesouro Prefixado]]="","",(B3560+1)^(1/252))</f>
        <v/>
      </c>
      <c r="D3560" s="2" t="str">
        <f>IF(Table1[[#This Row],[Column2]]="","",(1+D3559)*(C3560)-1)</f>
        <v/>
      </c>
      <c r="E3560" s="1" t="str">
        <f>IF(Table1[[#This Row],[Column1]]="","",VLOOKUP(A3560,COPOMs!B:E,4)+prêmio_de_risco)</f>
        <v/>
      </c>
      <c r="F3560" s="3" t="str">
        <f>IF(Table1[[#This Row],[Tesouro Selic: Cenário 1]]="","",(E3560+1)^(1/252))</f>
        <v/>
      </c>
      <c r="G3560" s="2" t="str">
        <f>IF(Table1[[#This Row],[Column4]]="","",(1+G3559)*(F3560)-1)</f>
        <v/>
      </c>
      <c r="H3560" s="1" t="str">
        <f>IF(Table1[[#This Row],[Column1]]="","",VLOOKUP(A3560,COPOMs!B:H,7)+prêmio_de_risco)</f>
        <v/>
      </c>
      <c r="I3560" s="3" t="str">
        <f>IF(Table1[[#This Row],[Tesouro Selic: Cenário 2]]="","",(H3560+1)^(1/252))</f>
        <v/>
      </c>
      <c r="J3560" s="2" t="str">
        <f>IF(Table1[[#This Row],[Column6]]="","",(1+J3559)*(I3560)-1)</f>
        <v/>
      </c>
      <c r="K3560" s="1" t="str">
        <f>IF(Table1[[#This Row],[Column1]]="","",VLOOKUP(A3560,COPOMs!B:K,10)+prêmio_de_risco)</f>
        <v/>
      </c>
      <c r="L3560" s="3" t="str">
        <f>IF(Table1[[#This Row],[Tesouro Selic: Cenário 3]]="","",(K3560+1)^(1/252))</f>
        <v/>
      </c>
      <c r="M3560" s="2" t="str">
        <f>IF(Table1[[#This Row],[Column8]]="","",(1+M3559)*(L3560)-1)</f>
        <v/>
      </c>
    </row>
    <row r="3561" spans="1:13" x14ac:dyDescent="0.25">
      <c r="A3561" s="15" t="str">
        <f t="shared" si="110"/>
        <v/>
      </c>
      <c r="B3561" s="25" t="str">
        <f t="shared" si="111"/>
        <v/>
      </c>
      <c r="C3561" s="3" t="str">
        <f>IF(Table1[[#This Row],[Tesouro Prefixado]]="","",(B3561+1)^(1/252))</f>
        <v/>
      </c>
      <c r="D3561" s="2" t="str">
        <f>IF(Table1[[#This Row],[Column2]]="","",(1+D3560)*(C3561)-1)</f>
        <v/>
      </c>
      <c r="E3561" s="1" t="str">
        <f>IF(Table1[[#This Row],[Column1]]="","",VLOOKUP(A3561,COPOMs!B:E,4)+prêmio_de_risco)</f>
        <v/>
      </c>
      <c r="F3561" s="3" t="str">
        <f>IF(Table1[[#This Row],[Tesouro Selic: Cenário 1]]="","",(E3561+1)^(1/252))</f>
        <v/>
      </c>
      <c r="G3561" s="2" t="str">
        <f>IF(Table1[[#This Row],[Column4]]="","",(1+G3560)*(F3561)-1)</f>
        <v/>
      </c>
      <c r="H3561" s="1" t="str">
        <f>IF(Table1[[#This Row],[Column1]]="","",VLOOKUP(A3561,COPOMs!B:H,7)+prêmio_de_risco)</f>
        <v/>
      </c>
      <c r="I3561" s="3" t="str">
        <f>IF(Table1[[#This Row],[Tesouro Selic: Cenário 2]]="","",(H3561+1)^(1/252))</f>
        <v/>
      </c>
      <c r="J3561" s="2" t="str">
        <f>IF(Table1[[#This Row],[Column6]]="","",(1+J3560)*(I3561)-1)</f>
        <v/>
      </c>
      <c r="K3561" s="1" t="str">
        <f>IF(Table1[[#This Row],[Column1]]="","",VLOOKUP(A3561,COPOMs!B:K,10)+prêmio_de_risco)</f>
        <v/>
      </c>
      <c r="L3561" s="3" t="str">
        <f>IF(Table1[[#This Row],[Tesouro Selic: Cenário 3]]="","",(K3561+1)^(1/252))</f>
        <v/>
      </c>
      <c r="M3561" s="2" t="str">
        <f>IF(Table1[[#This Row],[Column8]]="","",(1+M3560)*(L3561)-1)</f>
        <v/>
      </c>
    </row>
    <row r="3562" spans="1:13" x14ac:dyDescent="0.25">
      <c r="A3562" s="15" t="str">
        <f t="shared" si="110"/>
        <v/>
      </c>
      <c r="B3562" s="25" t="str">
        <f t="shared" si="111"/>
        <v/>
      </c>
      <c r="C3562" s="3" t="str">
        <f>IF(Table1[[#This Row],[Tesouro Prefixado]]="","",(B3562+1)^(1/252))</f>
        <v/>
      </c>
      <c r="D3562" s="2" t="str">
        <f>IF(Table1[[#This Row],[Column2]]="","",(1+D3561)*(C3562)-1)</f>
        <v/>
      </c>
      <c r="E3562" s="1" t="str">
        <f>IF(Table1[[#This Row],[Column1]]="","",VLOOKUP(A3562,COPOMs!B:E,4)+prêmio_de_risco)</f>
        <v/>
      </c>
      <c r="F3562" s="3" t="str">
        <f>IF(Table1[[#This Row],[Tesouro Selic: Cenário 1]]="","",(E3562+1)^(1/252))</f>
        <v/>
      </c>
      <c r="G3562" s="2" t="str">
        <f>IF(Table1[[#This Row],[Column4]]="","",(1+G3561)*(F3562)-1)</f>
        <v/>
      </c>
      <c r="H3562" s="1" t="str">
        <f>IF(Table1[[#This Row],[Column1]]="","",VLOOKUP(A3562,COPOMs!B:H,7)+prêmio_de_risco)</f>
        <v/>
      </c>
      <c r="I3562" s="3" t="str">
        <f>IF(Table1[[#This Row],[Tesouro Selic: Cenário 2]]="","",(H3562+1)^(1/252))</f>
        <v/>
      </c>
      <c r="J3562" s="2" t="str">
        <f>IF(Table1[[#This Row],[Column6]]="","",(1+J3561)*(I3562)-1)</f>
        <v/>
      </c>
      <c r="K3562" s="1" t="str">
        <f>IF(Table1[[#This Row],[Column1]]="","",VLOOKUP(A3562,COPOMs!B:K,10)+prêmio_de_risco)</f>
        <v/>
      </c>
      <c r="L3562" s="3" t="str">
        <f>IF(Table1[[#This Row],[Tesouro Selic: Cenário 3]]="","",(K3562+1)^(1/252))</f>
        <v/>
      </c>
      <c r="M3562" s="2" t="str">
        <f>IF(Table1[[#This Row],[Column8]]="","",(1+M3561)*(L3562)-1)</f>
        <v/>
      </c>
    </row>
    <row r="3563" spans="1:13" x14ac:dyDescent="0.25">
      <c r="A3563" s="15" t="str">
        <f t="shared" si="110"/>
        <v/>
      </c>
      <c r="B3563" s="25" t="str">
        <f t="shared" si="111"/>
        <v/>
      </c>
      <c r="C3563" s="3" t="str">
        <f>IF(Table1[[#This Row],[Tesouro Prefixado]]="","",(B3563+1)^(1/252))</f>
        <v/>
      </c>
      <c r="D3563" s="2" t="str">
        <f>IF(Table1[[#This Row],[Column2]]="","",(1+D3562)*(C3563)-1)</f>
        <v/>
      </c>
      <c r="E3563" s="1" t="str">
        <f>IF(Table1[[#This Row],[Column1]]="","",VLOOKUP(A3563,COPOMs!B:E,4)+prêmio_de_risco)</f>
        <v/>
      </c>
      <c r="F3563" s="3" t="str">
        <f>IF(Table1[[#This Row],[Tesouro Selic: Cenário 1]]="","",(E3563+1)^(1/252))</f>
        <v/>
      </c>
      <c r="G3563" s="2" t="str">
        <f>IF(Table1[[#This Row],[Column4]]="","",(1+G3562)*(F3563)-1)</f>
        <v/>
      </c>
      <c r="H3563" s="1" t="str">
        <f>IF(Table1[[#This Row],[Column1]]="","",VLOOKUP(A3563,COPOMs!B:H,7)+prêmio_de_risco)</f>
        <v/>
      </c>
      <c r="I3563" s="3" t="str">
        <f>IF(Table1[[#This Row],[Tesouro Selic: Cenário 2]]="","",(H3563+1)^(1/252))</f>
        <v/>
      </c>
      <c r="J3563" s="2" t="str">
        <f>IF(Table1[[#This Row],[Column6]]="","",(1+J3562)*(I3563)-1)</f>
        <v/>
      </c>
      <c r="K3563" s="1" t="str">
        <f>IF(Table1[[#This Row],[Column1]]="","",VLOOKUP(A3563,COPOMs!B:K,10)+prêmio_de_risco)</f>
        <v/>
      </c>
      <c r="L3563" s="3" t="str">
        <f>IF(Table1[[#This Row],[Tesouro Selic: Cenário 3]]="","",(K3563+1)^(1/252))</f>
        <v/>
      </c>
      <c r="M3563" s="2" t="str">
        <f>IF(Table1[[#This Row],[Column8]]="","",(1+M3562)*(L3563)-1)</f>
        <v/>
      </c>
    </row>
    <row r="3564" spans="1:13" x14ac:dyDescent="0.25">
      <c r="A3564" s="15" t="str">
        <f t="shared" si="110"/>
        <v/>
      </c>
      <c r="B3564" s="25" t="str">
        <f t="shared" si="111"/>
        <v/>
      </c>
      <c r="C3564" s="3" t="str">
        <f>IF(Table1[[#This Row],[Tesouro Prefixado]]="","",(B3564+1)^(1/252))</f>
        <v/>
      </c>
      <c r="D3564" s="2" t="str">
        <f>IF(Table1[[#This Row],[Column2]]="","",(1+D3563)*(C3564)-1)</f>
        <v/>
      </c>
      <c r="E3564" s="1" t="str">
        <f>IF(Table1[[#This Row],[Column1]]="","",VLOOKUP(A3564,COPOMs!B:E,4)+prêmio_de_risco)</f>
        <v/>
      </c>
      <c r="F3564" s="3" t="str">
        <f>IF(Table1[[#This Row],[Tesouro Selic: Cenário 1]]="","",(E3564+1)^(1/252))</f>
        <v/>
      </c>
      <c r="G3564" s="2" t="str">
        <f>IF(Table1[[#This Row],[Column4]]="","",(1+G3563)*(F3564)-1)</f>
        <v/>
      </c>
      <c r="H3564" s="1" t="str">
        <f>IF(Table1[[#This Row],[Column1]]="","",VLOOKUP(A3564,COPOMs!B:H,7)+prêmio_de_risco)</f>
        <v/>
      </c>
      <c r="I3564" s="3" t="str">
        <f>IF(Table1[[#This Row],[Tesouro Selic: Cenário 2]]="","",(H3564+1)^(1/252))</f>
        <v/>
      </c>
      <c r="J3564" s="2" t="str">
        <f>IF(Table1[[#This Row],[Column6]]="","",(1+J3563)*(I3564)-1)</f>
        <v/>
      </c>
      <c r="K3564" s="1" t="str">
        <f>IF(Table1[[#This Row],[Column1]]="","",VLOOKUP(A3564,COPOMs!B:K,10)+prêmio_de_risco)</f>
        <v/>
      </c>
      <c r="L3564" s="3" t="str">
        <f>IF(Table1[[#This Row],[Tesouro Selic: Cenário 3]]="","",(K3564+1)^(1/252))</f>
        <v/>
      </c>
      <c r="M3564" s="2" t="str">
        <f>IF(Table1[[#This Row],[Column8]]="","",(1+M3563)*(L3564)-1)</f>
        <v/>
      </c>
    </row>
    <row r="3565" spans="1:13" x14ac:dyDescent="0.25">
      <c r="A3565" s="15" t="str">
        <f t="shared" si="110"/>
        <v/>
      </c>
      <c r="B3565" s="25" t="str">
        <f t="shared" si="111"/>
        <v/>
      </c>
      <c r="C3565" s="3" t="str">
        <f>IF(Table1[[#This Row],[Tesouro Prefixado]]="","",(B3565+1)^(1/252))</f>
        <v/>
      </c>
      <c r="D3565" s="2" t="str">
        <f>IF(Table1[[#This Row],[Column2]]="","",(1+D3564)*(C3565)-1)</f>
        <v/>
      </c>
      <c r="E3565" s="1" t="str">
        <f>IF(Table1[[#This Row],[Column1]]="","",VLOOKUP(A3565,COPOMs!B:E,4)+prêmio_de_risco)</f>
        <v/>
      </c>
      <c r="F3565" s="3" t="str">
        <f>IF(Table1[[#This Row],[Tesouro Selic: Cenário 1]]="","",(E3565+1)^(1/252))</f>
        <v/>
      </c>
      <c r="G3565" s="2" t="str">
        <f>IF(Table1[[#This Row],[Column4]]="","",(1+G3564)*(F3565)-1)</f>
        <v/>
      </c>
      <c r="H3565" s="1" t="str">
        <f>IF(Table1[[#This Row],[Column1]]="","",VLOOKUP(A3565,COPOMs!B:H,7)+prêmio_de_risco)</f>
        <v/>
      </c>
      <c r="I3565" s="3" t="str">
        <f>IF(Table1[[#This Row],[Tesouro Selic: Cenário 2]]="","",(H3565+1)^(1/252))</f>
        <v/>
      </c>
      <c r="J3565" s="2" t="str">
        <f>IF(Table1[[#This Row],[Column6]]="","",(1+J3564)*(I3565)-1)</f>
        <v/>
      </c>
      <c r="K3565" s="1" t="str">
        <f>IF(Table1[[#This Row],[Column1]]="","",VLOOKUP(A3565,COPOMs!B:K,10)+prêmio_de_risco)</f>
        <v/>
      </c>
      <c r="L3565" s="3" t="str">
        <f>IF(Table1[[#This Row],[Tesouro Selic: Cenário 3]]="","",(K3565+1)^(1/252))</f>
        <v/>
      </c>
      <c r="M3565" s="2" t="str">
        <f>IF(Table1[[#This Row],[Column8]]="","",(1+M3564)*(L3565)-1)</f>
        <v/>
      </c>
    </row>
    <row r="3566" spans="1:13" x14ac:dyDescent="0.25">
      <c r="A3566" s="15" t="str">
        <f t="shared" si="110"/>
        <v/>
      </c>
      <c r="B3566" s="25" t="str">
        <f t="shared" si="111"/>
        <v/>
      </c>
      <c r="C3566" s="3" t="str">
        <f>IF(Table1[[#This Row],[Tesouro Prefixado]]="","",(B3566+1)^(1/252))</f>
        <v/>
      </c>
      <c r="D3566" s="2" t="str">
        <f>IF(Table1[[#This Row],[Column2]]="","",(1+D3565)*(C3566)-1)</f>
        <v/>
      </c>
      <c r="E3566" s="1" t="str">
        <f>IF(Table1[[#This Row],[Column1]]="","",VLOOKUP(A3566,COPOMs!B:E,4)+prêmio_de_risco)</f>
        <v/>
      </c>
      <c r="F3566" s="3" t="str">
        <f>IF(Table1[[#This Row],[Tesouro Selic: Cenário 1]]="","",(E3566+1)^(1/252))</f>
        <v/>
      </c>
      <c r="G3566" s="2" t="str">
        <f>IF(Table1[[#This Row],[Column4]]="","",(1+G3565)*(F3566)-1)</f>
        <v/>
      </c>
      <c r="H3566" s="1" t="str">
        <f>IF(Table1[[#This Row],[Column1]]="","",VLOOKUP(A3566,COPOMs!B:H,7)+prêmio_de_risco)</f>
        <v/>
      </c>
      <c r="I3566" s="3" t="str">
        <f>IF(Table1[[#This Row],[Tesouro Selic: Cenário 2]]="","",(H3566+1)^(1/252))</f>
        <v/>
      </c>
      <c r="J3566" s="2" t="str">
        <f>IF(Table1[[#This Row],[Column6]]="","",(1+J3565)*(I3566)-1)</f>
        <v/>
      </c>
      <c r="K3566" s="1" t="str">
        <f>IF(Table1[[#This Row],[Column1]]="","",VLOOKUP(A3566,COPOMs!B:K,10)+prêmio_de_risco)</f>
        <v/>
      </c>
      <c r="L3566" s="3" t="str">
        <f>IF(Table1[[#This Row],[Tesouro Selic: Cenário 3]]="","",(K3566+1)^(1/252))</f>
        <v/>
      </c>
      <c r="M3566" s="2" t="str">
        <f>IF(Table1[[#This Row],[Column8]]="","",(1+M3565)*(L3566)-1)</f>
        <v/>
      </c>
    </row>
    <row r="3567" spans="1:13" x14ac:dyDescent="0.25">
      <c r="A3567" s="15" t="str">
        <f t="shared" si="110"/>
        <v/>
      </c>
      <c r="B3567" s="25" t="str">
        <f t="shared" si="111"/>
        <v/>
      </c>
      <c r="C3567" s="3" t="str">
        <f>IF(Table1[[#This Row],[Tesouro Prefixado]]="","",(B3567+1)^(1/252))</f>
        <v/>
      </c>
      <c r="D3567" s="2" t="str">
        <f>IF(Table1[[#This Row],[Column2]]="","",(1+D3566)*(C3567)-1)</f>
        <v/>
      </c>
      <c r="E3567" s="1" t="str">
        <f>IF(Table1[[#This Row],[Column1]]="","",VLOOKUP(A3567,COPOMs!B:E,4)+prêmio_de_risco)</f>
        <v/>
      </c>
      <c r="F3567" s="3" t="str">
        <f>IF(Table1[[#This Row],[Tesouro Selic: Cenário 1]]="","",(E3567+1)^(1/252))</f>
        <v/>
      </c>
      <c r="G3567" s="2" t="str">
        <f>IF(Table1[[#This Row],[Column4]]="","",(1+G3566)*(F3567)-1)</f>
        <v/>
      </c>
      <c r="H3567" s="1" t="str">
        <f>IF(Table1[[#This Row],[Column1]]="","",VLOOKUP(A3567,COPOMs!B:H,7)+prêmio_de_risco)</f>
        <v/>
      </c>
      <c r="I3567" s="3" t="str">
        <f>IF(Table1[[#This Row],[Tesouro Selic: Cenário 2]]="","",(H3567+1)^(1/252))</f>
        <v/>
      </c>
      <c r="J3567" s="2" t="str">
        <f>IF(Table1[[#This Row],[Column6]]="","",(1+J3566)*(I3567)-1)</f>
        <v/>
      </c>
      <c r="K3567" s="1" t="str">
        <f>IF(Table1[[#This Row],[Column1]]="","",VLOOKUP(A3567,COPOMs!B:K,10)+prêmio_de_risco)</f>
        <v/>
      </c>
      <c r="L3567" s="3" t="str">
        <f>IF(Table1[[#This Row],[Tesouro Selic: Cenário 3]]="","",(K3567+1)^(1/252))</f>
        <v/>
      </c>
      <c r="M3567" s="2" t="str">
        <f>IF(Table1[[#This Row],[Column8]]="","",(1+M3566)*(L3567)-1)</f>
        <v/>
      </c>
    </row>
    <row r="3568" spans="1:13" x14ac:dyDescent="0.25">
      <c r="A3568" s="15" t="str">
        <f t="shared" si="110"/>
        <v/>
      </c>
      <c r="B3568" s="25" t="str">
        <f t="shared" si="111"/>
        <v/>
      </c>
      <c r="C3568" s="3" t="str">
        <f>IF(Table1[[#This Row],[Tesouro Prefixado]]="","",(B3568+1)^(1/252))</f>
        <v/>
      </c>
      <c r="D3568" s="2" t="str">
        <f>IF(Table1[[#This Row],[Column2]]="","",(1+D3567)*(C3568)-1)</f>
        <v/>
      </c>
      <c r="E3568" s="1" t="str">
        <f>IF(Table1[[#This Row],[Column1]]="","",VLOOKUP(A3568,COPOMs!B:E,4)+prêmio_de_risco)</f>
        <v/>
      </c>
      <c r="F3568" s="3" t="str">
        <f>IF(Table1[[#This Row],[Tesouro Selic: Cenário 1]]="","",(E3568+1)^(1/252))</f>
        <v/>
      </c>
      <c r="G3568" s="2" t="str">
        <f>IF(Table1[[#This Row],[Column4]]="","",(1+G3567)*(F3568)-1)</f>
        <v/>
      </c>
      <c r="H3568" s="1" t="str">
        <f>IF(Table1[[#This Row],[Column1]]="","",VLOOKUP(A3568,COPOMs!B:H,7)+prêmio_de_risco)</f>
        <v/>
      </c>
      <c r="I3568" s="3" t="str">
        <f>IF(Table1[[#This Row],[Tesouro Selic: Cenário 2]]="","",(H3568+1)^(1/252))</f>
        <v/>
      </c>
      <c r="J3568" s="2" t="str">
        <f>IF(Table1[[#This Row],[Column6]]="","",(1+J3567)*(I3568)-1)</f>
        <v/>
      </c>
      <c r="K3568" s="1" t="str">
        <f>IF(Table1[[#This Row],[Column1]]="","",VLOOKUP(A3568,COPOMs!B:K,10)+prêmio_de_risco)</f>
        <v/>
      </c>
      <c r="L3568" s="3" t="str">
        <f>IF(Table1[[#This Row],[Tesouro Selic: Cenário 3]]="","",(K3568+1)^(1/252))</f>
        <v/>
      </c>
      <c r="M3568" s="2" t="str">
        <f>IF(Table1[[#This Row],[Column8]]="","",(1+M3567)*(L3568)-1)</f>
        <v/>
      </c>
    </row>
    <row r="3569" spans="1:13" x14ac:dyDescent="0.25">
      <c r="A3569" s="15" t="str">
        <f t="shared" si="110"/>
        <v/>
      </c>
      <c r="B3569" s="25" t="str">
        <f t="shared" si="111"/>
        <v/>
      </c>
      <c r="C3569" s="3" t="str">
        <f>IF(Table1[[#This Row],[Tesouro Prefixado]]="","",(B3569+1)^(1/252))</f>
        <v/>
      </c>
      <c r="D3569" s="2" t="str">
        <f>IF(Table1[[#This Row],[Column2]]="","",(1+D3568)*(C3569)-1)</f>
        <v/>
      </c>
      <c r="E3569" s="1" t="str">
        <f>IF(Table1[[#This Row],[Column1]]="","",VLOOKUP(A3569,COPOMs!B:E,4)+prêmio_de_risco)</f>
        <v/>
      </c>
      <c r="F3569" s="3" t="str">
        <f>IF(Table1[[#This Row],[Tesouro Selic: Cenário 1]]="","",(E3569+1)^(1/252))</f>
        <v/>
      </c>
      <c r="G3569" s="2" t="str">
        <f>IF(Table1[[#This Row],[Column4]]="","",(1+G3568)*(F3569)-1)</f>
        <v/>
      </c>
      <c r="H3569" s="1" t="str">
        <f>IF(Table1[[#This Row],[Column1]]="","",VLOOKUP(A3569,COPOMs!B:H,7)+prêmio_de_risco)</f>
        <v/>
      </c>
      <c r="I3569" s="3" t="str">
        <f>IF(Table1[[#This Row],[Tesouro Selic: Cenário 2]]="","",(H3569+1)^(1/252))</f>
        <v/>
      </c>
      <c r="J3569" s="2" t="str">
        <f>IF(Table1[[#This Row],[Column6]]="","",(1+J3568)*(I3569)-1)</f>
        <v/>
      </c>
      <c r="K3569" s="1" t="str">
        <f>IF(Table1[[#This Row],[Column1]]="","",VLOOKUP(A3569,COPOMs!B:K,10)+prêmio_de_risco)</f>
        <v/>
      </c>
      <c r="L3569" s="3" t="str">
        <f>IF(Table1[[#This Row],[Tesouro Selic: Cenário 3]]="","",(K3569+1)^(1/252))</f>
        <v/>
      </c>
      <c r="M3569" s="2" t="str">
        <f>IF(Table1[[#This Row],[Column8]]="","",(1+M3568)*(L3569)-1)</f>
        <v/>
      </c>
    </row>
    <row r="3570" spans="1:13" x14ac:dyDescent="0.25">
      <c r="A3570" s="15" t="str">
        <f t="shared" si="110"/>
        <v/>
      </c>
      <c r="B3570" s="25" t="str">
        <f t="shared" si="111"/>
        <v/>
      </c>
      <c r="C3570" s="3" t="str">
        <f>IF(Table1[[#This Row],[Tesouro Prefixado]]="","",(B3570+1)^(1/252))</f>
        <v/>
      </c>
      <c r="D3570" s="2" t="str">
        <f>IF(Table1[[#This Row],[Column2]]="","",(1+D3569)*(C3570)-1)</f>
        <v/>
      </c>
      <c r="E3570" s="1" t="str">
        <f>IF(Table1[[#This Row],[Column1]]="","",VLOOKUP(A3570,COPOMs!B:E,4)+prêmio_de_risco)</f>
        <v/>
      </c>
      <c r="F3570" s="3" t="str">
        <f>IF(Table1[[#This Row],[Tesouro Selic: Cenário 1]]="","",(E3570+1)^(1/252))</f>
        <v/>
      </c>
      <c r="G3570" s="2" t="str">
        <f>IF(Table1[[#This Row],[Column4]]="","",(1+G3569)*(F3570)-1)</f>
        <v/>
      </c>
      <c r="H3570" s="1" t="str">
        <f>IF(Table1[[#This Row],[Column1]]="","",VLOOKUP(A3570,COPOMs!B:H,7)+prêmio_de_risco)</f>
        <v/>
      </c>
      <c r="I3570" s="3" t="str">
        <f>IF(Table1[[#This Row],[Tesouro Selic: Cenário 2]]="","",(H3570+1)^(1/252))</f>
        <v/>
      </c>
      <c r="J3570" s="2" t="str">
        <f>IF(Table1[[#This Row],[Column6]]="","",(1+J3569)*(I3570)-1)</f>
        <v/>
      </c>
      <c r="K3570" s="1" t="str">
        <f>IF(Table1[[#This Row],[Column1]]="","",VLOOKUP(A3570,COPOMs!B:K,10)+prêmio_de_risco)</f>
        <v/>
      </c>
      <c r="L3570" s="3" t="str">
        <f>IF(Table1[[#This Row],[Tesouro Selic: Cenário 3]]="","",(K3570+1)^(1/252))</f>
        <v/>
      </c>
      <c r="M3570" s="2" t="str">
        <f>IF(Table1[[#This Row],[Column8]]="","",(1+M3569)*(L3570)-1)</f>
        <v/>
      </c>
    </row>
    <row r="3571" spans="1:13" x14ac:dyDescent="0.25">
      <c r="A3571" s="15" t="str">
        <f t="shared" si="110"/>
        <v/>
      </c>
      <c r="B3571" s="25" t="str">
        <f t="shared" si="111"/>
        <v/>
      </c>
      <c r="C3571" s="3" t="str">
        <f>IF(Table1[[#This Row],[Tesouro Prefixado]]="","",(B3571+1)^(1/252))</f>
        <v/>
      </c>
      <c r="D3571" s="2" t="str">
        <f>IF(Table1[[#This Row],[Column2]]="","",(1+D3570)*(C3571)-1)</f>
        <v/>
      </c>
      <c r="E3571" s="1" t="str">
        <f>IF(Table1[[#This Row],[Column1]]="","",VLOOKUP(A3571,COPOMs!B:E,4)+prêmio_de_risco)</f>
        <v/>
      </c>
      <c r="F3571" s="3" t="str">
        <f>IF(Table1[[#This Row],[Tesouro Selic: Cenário 1]]="","",(E3571+1)^(1/252))</f>
        <v/>
      </c>
      <c r="G3571" s="2" t="str">
        <f>IF(Table1[[#This Row],[Column4]]="","",(1+G3570)*(F3571)-1)</f>
        <v/>
      </c>
      <c r="H3571" s="1" t="str">
        <f>IF(Table1[[#This Row],[Column1]]="","",VLOOKUP(A3571,COPOMs!B:H,7)+prêmio_de_risco)</f>
        <v/>
      </c>
      <c r="I3571" s="3" t="str">
        <f>IF(Table1[[#This Row],[Tesouro Selic: Cenário 2]]="","",(H3571+1)^(1/252))</f>
        <v/>
      </c>
      <c r="J3571" s="2" t="str">
        <f>IF(Table1[[#This Row],[Column6]]="","",(1+J3570)*(I3571)-1)</f>
        <v/>
      </c>
      <c r="K3571" s="1" t="str">
        <f>IF(Table1[[#This Row],[Column1]]="","",VLOOKUP(A3571,COPOMs!B:K,10)+prêmio_de_risco)</f>
        <v/>
      </c>
      <c r="L3571" s="3" t="str">
        <f>IF(Table1[[#This Row],[Tesouro Selic: Cenário 3]]="","",(K3571+1)^(1/252))</f>
        <v/>
      </c>
      <c r="M3571" s="2" t="str">
        <f>IF(Table1[[#This Row],[Column8]]="","",(1+M3570)*(L3571)-1)</f>
        <v/>
      </c>
    </row>
    <row r="3572" spans="1:13" x14ac:dyDescent="0.25">
      <c r="A3572" s="15" t="str">
        <f t="shared" si="110"/>
        <v/>
      </c>
      <c r="B3572" s="25" t="str">
        <f t="shared" si="111"/>
        <v/>
      </c>
      <c r="C3572" s="3" t="str">
        <f>IF(Table1[[#This Row],[Tesouro Prefixado]]="","",(B3572+1)^(1/252))</f>
        <v/>
      </c>
      <c r="D3572" s="2" t="str">
        <f>IF(Table1[[#This Row],[Column2]]="","",(1+D3571)*(C3572)-1)</f>
        <v/>
      </c>
      <c r="E3572" s="1" t="str">
        <f>IF(Table1[[#This Row],[Column1]]="","",VLOOKUP(A3572,COPOMs!B:E,4)+prêmio_de_risco)</f>
        <v/>
      </c>
      <c r="F3572" s="3" t="str">
        <f>IF(Table1[[#This Row],[Tesouro Selic: Cenário 1]]="","",(E3572+1)^(1/252))</f>
        <v/>
      </c>
      <c r="G3572" s="2" t="str">
        <f>IF(Table1[[#This Row],[Column4]]="","",(1+G3571)*(F3572)-1)</f>
        <v/>
      </c>
      <c r="H3572" s="1" t="str">
        <f>IF(Table1[[#This Row],[Column1]]="","",VLOOKUP(A3572,COPOMs!B:H,7)+prêmio_de_risco)</f>
        <v/>
      </c>
      <c r="I3572" s="3" t="str">
        <f>IF(Table1[[#This Row],[Tesouro Selic: Cenário 2]]="","",(H3572+1)^(1/252))</f>
        <v/>
      </c>
      <c r="J3572" s="2" t="str">
        <f>IF(Table1[[#This Row],[Column6]]="","",(1+J3571)*(I3572)-1)</f>
        <v/>
      </c>
      <c r="K3572" s="1" t="str">
        <f>IF(Table1[[#This Row],[Column1]]="","",VLOOKUP(A3572,COPOMs!B:K,10)+prêmio_de_risco)</f>
        <v/>
      </c>
      <c r="L3572" s="3" t="str">
        <f>IF(Table1[[#This Row],[Tesouro Selic: Cenário 3]]="","",(K3572+1)^(1/252))</f>
        <v/>
      </c>
      <c r="M3572" s="2" t="str">
        <f>IF(Table1[[#This Row],[Column8]]="","",(1+M3571)*(L3572)-1)</f>
        <v/>
      </c>
    </row>
    <row r="3573" spans="1:13" x14ac:dyDescent="0.25">
      <c r="A3573" s="15" t="str">
        <f t="shared" si="110"/>
        <v/>
      </c>
      <c r="B3573" s="25" t="str">
        <f t="shared" si="111"/>
        <v/>
      </c>
      <c r="C3573" s="3" t="str">
        <f>IF(Table1[[#This Row],[Tesouro Prefixado]]="","",(B3573+1)^(1/252))</f>
        <v/>
      </c>
      <c r="D3573" s="2" t="str">
        <f>IF(Table1[[#This Row],[Column2]]="","",(1+D3572)*(C3573)-1)</f>
        <v/>
      </c>
      <c r="E3573" s="1" t="str">
        <f>IF(Table1[[#This Row],[Column1]]="","",VLOOKUP(A3573,COPOMs!B:E,4)+prêmio_de_risco)</f>
        <v/>
      </c>
      <c r="F3573" s="3" t="str">
        <f>IF(Table1[[#This Row],[Tesouro Selic: Cenário 1]]="","",(E3573+1)^(1/252))</f>
        <v/>
      </c>
      <c r="G3573" s="2" t="str">
        <f>IF(Table1[[#This Row],[Column4]]="","",(1+G3572)*(F3573)-1)</f>
        <v/>
      </c>
      <c r="H3573" s="1" t="str">
        <f>IF(Table1[[#This Row],[Column1]]="","",VLOOKUP(A3573,COPOMs!B:H,7)+prêmio_de_risco)</f>
        <v/>
      </c>
      <c r="I3573" s="3" t="str">
        <f>IF(Table1[[#This Row],[Tesouro Selic: Cenário 2]]="","",(H3573+1)^(1/252))</f>
        <v/>
      </c>
      <c r="J3573" s="2" t="str">
        <f>IF(Table1[[#This Row],[Column6]]="","",(1+J3572)*(I3573)-1)</f>
        <v/>
      </c>
      <c r="K3573" s="1" t="str">
        <f>IF(Table1[[#This Row],[Column1]]="","",VLOOKUP(A3573,COPOMs!B:K,10)+prêmio_de_risco)</f>
        <v/>
      </c>
      <c r="L3573" s="3" t="str">
        <f>IF(Table1[[#This Row],[Tesouro Selic: Cenário 3]]="","",(K3573+1)^(1/252))</f>
        <v/>
      </c>
      <c r="M3573" s="2" t="str">
        <f>IF(Table1[[#This Row],[Column8]]="","",(1+M3572)*(L3573)-1)</f>
        <v/>
      </c>
    </row>
    <row r="3574" spans="1:13" x14ac:dyDescent="0.25">
      <c r="A3574" s="15" t="str">
        <f t="shared" si="110"/>
        <v/>
      </c>
      <c r="B3574" s="25" t="str">
        <f t="shared" si="111"/>
        <v/>
      </c>
      <c r="C3574" s="3" t="str">
        <f>IF(Table1[[#This Row],[Tesouro Prefixado]]="","",(B3574+1)^(1/252))</f>
        <v/>
      </c>
      <c r="D3574" s="2" t="str">
        <f>IF(Table1[[#This Row],[Column2]]="","",(1+D3573)*(C3574)-1)</f>
        <v/>
      </c>
      <c r="E3574" s="1" t="str">
        <f>IF(Table1[[#This Row],[Column1]]="","",VLOOKUP(A3574,COPOMs!B:E,4)+prêmio_de_risco)</f>
        <v/>
      </c>
      <c r="F3574" s="3" t="str">
        <f>IF(Table1[[#This Row],[Tesouro Selic: Cenário 1]]="","",(E3574+1)^(1/252))</f>
        <v/>
      </c>
      <c r="G3574" s="2" t="str">
        <f>IF(Table1[[#This Row],[Column4]]="","",(1+G3573)*(F3574)-1)</f>
        <v/>
      </c>
      <c r="H3574" s="1" t="str">
        <f>IF(Table1[[#This Row],[Column1]]="","",VLOOKUP(A3574,COPOMs!B:H,7)+prêmio_de_risco)</f>
        <v/>
      </c>
      <c r="I3574" s="3" t="str">
        <f>IF(Table1[[#This Row],[Tesouro Selic: Cenário 2]]="","",(H3574+1)^(1/252))</f>
        <v/>
      </c>
      <c r="J3574" s="2" t="str">
        <f>IF(Table1[[#This Row],[Column6]]="","",(1+J3573)*(I3574)-1)</f>
        <v/>
      </c>
      <c r="K3574" s="1" t="str">
        <f>IF(Table1[[#This Row],[Column1]]="","",VLOOKUP(A3574,COPOMs!B:K,10)+prêmio_de_risco)</f>
        <v/>
      </c>
      <c r="L3574" s="3" t="str">
        <f>IF(Table1[[#This Row],[Tesouro Selic: Cenário 3]]="","",(K3574+1)^(1/252))</f>
        <v/>
      </c>
      <c r="M3574" s="2" t="str">
        <f>IF(Table1[[#This Row],[Column8]]="","",(1+M3573)*(L3574)-1)</f>
        <v/>
      </c>
    </row>
    <row r="3575" spans="1:13" x14ac:dyDescent="0.25">
      <c r="A3575" s="15" t="str">
        <f t="shared" si="110"/>
        <v/>
      </c>
      <c r="B3575" s="25" t="str">
        <f t="shared" si="111"/>
        <v/>
      </c>
      <c r="C3575" s="3" t="str">
        <f>IF(Table1[[#This Row],[Tesouro Prefixado]]="","",(B3575+1)^(1/252))</f>
        <v/>
      </c>
      <c r="D3575" s="2" t="str">
        <f>IF(Table1[[#This Row],[Column2]]="","",(1+D3574)*(C3575)-1)</f>
        <v/>
      </c>
      <c r="E3575" s="1" t="str">
        <f>IF(Table1[[#This Row],[Column1]]="","",VLOOKUP(A3575,COPOMs!B:E,4)+prêmio_de_risco)</f>
        <v/>
      </c>
      <c r="F3575" s="3" t="str">
        <f>IF(Table1[[#This Row],[Tesouro Selic: Cenário 1]]="","",(E3575+1)^(1/252))</f>
        <v/>
      </c>
      <c r="G3575" s="2" t="str">
        <f>IF(Table1[[#This Row],[Column4]]="","",(1+G3574)*(F3575)-1)</f>
        <v/>
      </c>
      <c r="H3575" s="1" t="str">
        <f>IF(Table1[[#This Row],[Column1]]="","",VLOOKUP(A3575,COPOMs!B:H,7)+prêmio_de_risco)</f>
        <v/>
      </c>
      <c r="I3575" s="3" t="str">
        <f>IF(Table1[[#This Row],[Tesouro Selic: Cenário 2]]="","",(H3575+1)^(1/252))</f>
        <v/>
      </c>
      <c r="J3575" s="2" t="str">
        <f>IF(Table1[[#This Row],[Column6]]="","",(1+J3574)*(I3575)-1)</f>
        <v/>
      </c>
      <c r="K3575" s="1" t="str">
        <f>IF(Table1[[#This Row],[Column1]]="","",VLOOKUP(A3575,COPOMs!B:K,10)+prêmio_de_risco)</f>
        <v/>
      </c>
      <c r="L3575" s="3" t="str">
        <f>IF(Table1[[#This Row],[Tesouro Selic: Cenário 3]]="","",(K3575+1)^(1/252))</f>
        <v/>
      </c>
      <c r="M3575" s="2" t="str">
        <f>IF(Table1[[#This Row],[Column8]]="","",(1+M3574)*(L3575)-1)</f>
        <v/>
      </c>
    </row>
    <row r="3576" spans="1:13" x14ac:dyDescent="0.25">
      <c r="A3576" s="15" t="str">
        <f t="shared" si="110"/>
        <v/>
      </c>
      <c r="B3576" s="25" t="str">
        <f t="shared" si="111"/>
        <v/>
      </c>
      <c r="C3576" s="3" t="str">
        <f>IF(Table1[[#This Row],[Tesouro Prefixado]]="","",(B3576+1)^(1/252))</f>
        <v/>
      </c>
      <c r="D3576" s="2" t="str">
        <f>IF(Table1[[#This Row],[Column2]]="","",(1+D3575)*(C3576)-1)</f>
        <v/>
      </c>
      <c r="E3576" s="1" t="str">
        <f>IF(Table1[[#This Row],[Column1]]="","",VLOOKUP(A3576,COPOMs!B:E,4)+prêmio_de_risco)</f>
        <v/>
      </c>
      <c r="F3576" s="3" t="str">
        <f>IF(Table1[[#This Row],[Tesouro Selic: Cenário 1]]="","",(E3576+1)^(1/252))</f>
        <v/>
      </c>
      <c r="G3576" s="2" t="str">
        <f>IF(Table1[[#This Row],[Column4]]="","",(1+G3575)*(F3576)-1)</f>
        <v/>
      </c>
      <c r="H3576" s="1" t="str">
        <f>IF(Table1[[#This Row],[Column1]]="","",VLOOKUP(A3576,COPOMs!B:H,7)+prêmio_de_risco)</f>
        <v/>
      </c>
      <c r="I3576" s="3" t="str">
        <f>IF(Table1[[#This Row],[Tesouro Selic: Cenário 2]]="","",(H3576+1)^(1/252))</f>
        <v/>
      </c>
      <c r="J3576" s="2" t="str">
        <f>IF(Table1[[#This Row],[Column6]]="","",(1+J3575)*(I3576)-1)</f>
        <v/>
      </c>
      <c r="K3576" s="1" t="str">
        <f>IF(Table1[[#This Row],[Column1]]="","",VLOOKUP(A3576,COPOMs!B:K,10)+prêmio_de_risco)</f>
        <v/>
      </c>
      <c r="L3576" s="3" t="str">
        <f>IF(Table1[[#This Row],[Tesouro Selic: Cenário 3]]="","",(K3576+1)^(1/252))</f>
        <v/>
      </c>
      <c r="M3576" s="2" t="str">
        <f>IF(Table1[[#This Row],[Column8]]="","",(1+M3575)*(L3576)-1)</f>
        <v/>
      </c>
    </row>
    <row r="3577" spans="1:13" x14ac:dyDescent="0.25">
      <c r="A3577" s="15" t="str">
        <f t="shared" si="110"/>
        <v/>
      </c>
      <c r="B3577" s="25" t="str">
        <f t="shared" si="111"/>
        <v/>
      </c>
      <c r="C3577" s="3" t="str">
        <f>IF(Table1[[#This Row],[Tesouro Prefixado]]="","",(B3577+1)^(1/252))</f>
        <v/>
      </c>
      <c r="D3577" s="2" t="str">
        <f>IF(Table1[[#This Row],[Column2]]="","",(1+D3576)*(C3577)-1)</f>
        <v/>
      </c>
      <c r="E3577" s="1" t="str">
        <f>IF(Table1[[#This Row],[Column1]]="","",VLOOKUP(A3577,COPOMs!B:E,4)+prêmio_de_risco)</f>
        <v/>
      </c>
      <c r="F3577" s="3" t="str">
        <f>IF(Table1[[#This Row],[Tesouro Selic: Cenário 1]]="","",(E3577+1)^(1/252))</f>
        <v/>
      </c>
      <c r="G3577" s="2" t="str">
        <f>IF(Table1[[#This Row],[Column4]]="","",(1+G3576)*(F3577)-1)</f>
        <v/>
      </c>
      <c r="H3577" s="1" t="str">
        <f>IF(Table1[[#This Row],[Column1]]="","",VLOOKUP(A3577,COPOMs!B:H,7)+prêmio_de_risco)</f>
        <v/>
      </c>
      <c r="I3577" s="3" t="str">
        <f>IF(Table1[[#This Row],[Tesouro Selic: Cenário 2]]="","",(H3577+1)^(1/252))</f>
        <v/>
      </c>
      <c r="J3577" s="2" t="str">
        <f>IF(Table1[[#This Row],[Column6]]="","",(1+J3576)*(I3577)-1)</f>
        <v/>
      </c>
      <c r="K3577" s="1" t="str">
        <f>IF(Table1[[#This Row],[Column1]]="","",VLOOKUP(A3577,COPOMs!B:K,10)+prêmio_de_risco)</f>
        <v/>
      </c>
      <c r="L3577" s="3" t="str">
        <f>IF(Table1[[#This Row],[Tesouro Selic: Cenário 3]]="","",(K3577+1)^(1/252))</f>
        <v/>
      </c>
      <c r="M3577" s="2" t="str">
        <f>IF(Table1[[#This Row],[Column8]]="","",(1+M3576)*(L3577)-1)</f>
        <v/>
      </c>
    </row>
    <row r="3578" spans="1:13" x14ac:dyDescent="0.25">
      <c r="A3578" s="15" t="str">
        <f t="shared" si="110"/>
        <v/>
      </c>
      <c r="B3578" s="25" t="str">
        <f t="shared" si="111"/>
        <v/>
      </c>
      <c r="C3578" s="3" t="str">
        <f>IF(Table1[[#This Row],[Tesouro Prefixado]]="","",(B3578+1)^(1/252))</f>
        <v/>
      </c>
      <c r="D3578" s="2" t="str">
        <f>IF(Table1[[#This Row],[Column2]]="","",(1+D3577)*(C3578)-1)</f>
        <v/>
      </c>
      <c r="E3578" s="1" t="str">
        <f>IF(Table1[[#This Row],[Column1]]="","",VLOOKUP(A3578,COPOMs!B:E,4)+prêmio_de_risco)</f>
        <v/>
      </c>
      <c r="F3578" s="3" t="str">
        <f>IF(Table1[[#This Row],[Tesouro Selic: Cenário 1]]="","",(E3578+1)^(1/252))</f>
        <v/>
      </c>
      <c r="G3578" s="2" t="str">
        <f>IF(Table1[[#This Row],[Column4]]="","",(1+G3577)*(F3578)-1)</f>
        <v/>
      </c>
      <c r="H3578" s="1" t="str">
        <f>IF(Table1[[#This Row],[Column1]]="","",VLOOKUP(A3578,COPOMs!B:H,7)+prêmio_de_risco)</f>
        <v/>
      </c>
      <c r="I3578" s="3" t="str">
        <f>IF(Table1[[#This Row],[Tesouro Selic: Cenário 2]]="","",(H3578+1)^(1/252))</f>
        <v/>
      </c>
      <c r="J3578" s="2" t="str">
        <f>IF(Table1[[#This Row],[Column6]]="","",(1+J3577)*(I3578)-1)</f>
        <v/>
      </c>
      <c r="K3578" s="1" t="str">
        <f>IF(Table1[[#This Row],[Column1]]="","",VLOOKUP(A3578,COPOMs!B:K,10)+prêmio_de_risco)</f>
        <v/>
      </c>
      <c r="L3578" s="3" t="str">
        <f>IF(Table1[[#This Row],[Tesouro Selic: Cenário 3]]="","",(K3578+1)^(1/252))</f>
        <v/>
      </c>
      <c r="M3578" s="2" t="str">
        <f>IF(Table1[[#This Row],[Column8]]="","",(1+M3577)*(L3578)-1)</f>
        <v/>
      </c>
    </row>
    <row r="3579" spans="1:13" x14ac:dyDescent="0.25">
      <c r="A3579" s="15" t="str">
        <f t="shared" si="110"/>
        <v/>
      </c>
      <c r="B3579" s="25" t="str">
        <f t="shared" si="111"/>
        <v/>
      </c>
      <c r="C3579" s="3" t="str">
        <f>IF(Table1[[#This Row],[Tesouro Prefixado]]="","",(B3579+1)^(1/252))</f>
        <v/>
      </c>
      <c r="D3579" s="2" t="str">
        <f>IF(Table1[[#This Row],[Column2]]="","",(1+D3578)*(C3579)-1)</f>
        <v/>
      </c>
      <c r="E3579" s="1" t="str">
        <f>IF(Table1[[#This Row],[Column1]]="","",VLOOKUP(A3579,COPOMs!B:E,4)+prêmio_de_risco)</f>
        <v/>
      </c>
      <c r="F3579" s="3" t="str">
        <f>IF(Table1[[#This Row],[Tesouro Selic: Cenário 1]]="","",(E3579+1)^(1/252))</f>
        <v/>
      </c>
      <c r="G3579" s="2" t="str">
        <f>IF(Table1[[#This Row],[Column4]]="","",(1+G3578)*(F3579)-1)</f>
        <v/>
      </c>
      <c r="H3579" s="1" t="str">
        <f>IF(Table1[[#This Row],[Column1]]="","",VLOOKUP(A3579,COPOMs!B:H,7)+prêmio_de_risco)</f>
        <v/>
      </c>
      <c r="I3579" s="3" t="str">
        <f>IF(Table1[[#This Row],[Tesouro Selic: Cenário 2]]="","",(H3579+1)^(1/252))</f>
        <v/>
      </c>
      <c r="J3579" s="2" t="str">
        <f>IF(Table1[[#This Row],[Column6]]="","",(1+J3578)*(I3579)-1)</f>
        <v/>
      </c>
      <c r="K3579" s="1" t="str">
        <f>IF(Table1[[#This Row],[Column1]]="","",VLOOKUP(A3579,COPOMs!B:K,10)+prêmio_de_risco)</f>
        <v/>
      </c>
      <c r="L3579" s="3" t="str">
        <f>IF(Table1[[#This Row],[Tesouro Selic: Cenário 3]]="","",(K3579+1)^(1/252))</f>
        <v/>
      </c>
      <c r="M3579" s="2" t="str">
        <f>IF(Table1[[#This Row],[Column8]]="","",(1+M3578)*(L3579)-1)</f>
        <v/>
      </c>
    </row>
    <row r="3580" spans="1:13" x14ac:dyDescent="0.25">
      <c r="A3580" s="15" t="str">
        <f t="shared" si="110"/>
        <v/>
      </c>
      <c r="B3580" s="25" t="str">
        <f t="shared" si="111"/>
        <v/>
      </c>
      <c r="C3580" s="3" t="str">
        <f>IF(Table1[[#This Row],[Tesouro Prefixado]]="","",(B3580+1)^(1/252))</f>
        <v/>
      </c>
      <c r="D3580" s="2" t="str">
        <f>IF(Table1[[#This Row],[Column2]]="","",(1+D3579)*(C3580)-1)</f>
        <v/>
      </c>
      <c r="E3580" s="1" t="str">
        <f>IF(Table1[[#This Row],[Column1]]="","",VLOOKUP(A3580,COPOMs!B:E,4)+prêmio_de_risco)</f>
        <v/>
      </c>
      <c r="F3580" s="3" t="str">
        <f>IF(Table1[[#This Row],[Tesouro Selic: Cenário 1]]="","",(E3580+1)^(1/252))</f>
        <v/>
      </c>
      <c r="G3580" s="2" t="str">
        <f>IF(Table1[[#This Row],[Column4]]="","",(1+G3579)*(F3580)-1)</f>
        <v/>
      </c>
      <c r="H3580" s="1" t="str">
        <f>IF(Table1[[#This Row],[Column1]]="","",VLOOKUP(A3580,COPOMs!B:H,7)+prêmio_de_risco)</f>
        <v/>
      </c>
      <c r="I3580" s="3" t="str">
        <f>IF(Table1[[#This Row],[Tesouro Selic: Cenário 2]]="","",(H3580+1)^(1/252))</f>
        <v/>
      </c>
      <c r="J3580" s="2" t="str">
        <f>IF(Table1[[#This Row],[Column6]]="","",(1+J3579)*(I3580)-1)</f>
        <v/>
      </c>
      <c r="K3580" s="1" t="str">
        <f>IF(Table1[[#This Row],[Column1]]="","",VLOOKUP(A3580,COPOMs!B:K,10)+prêmio_de_risco)</f>
        <v/>
      </c>
      <c r="L3580" s="3" t="str">
        <f>IF(Table1[[#This Row],[Tesouro Selic: Cenário 3]]="","",(K3580+1)^(1/252))</f>
        <v/>
      </c>
      <c r="M3580" s="2" t="str">
        <f>IF(Table1[[#This Row],[Column8]]="","",(1+M3579)*(L3580)-1)</f>
        <v/>
      </c>
    </row>
    <row r="3581" spans="1:13" x14ac:dyDescent="0.25">
      <c r="A3581" s="15" t="str">
        <f t="shared" si="110"/>
        <v/>
      </c>
      <c r="B3581" s="25" t="str">
        <f t="shared" si="111"/>
        <v/>
      </c>
      <c r="C3581" s="3" t="str">
        <f>IF(Table1[[#This Row],[Tesouro Prefixado]]="","",(B3581+1)^(1/252))</f>
        <v/>
      </c>
      <c r="D3581" s="2" t="str">
        <f>IF(Table1[[#This Row],[Column2]]="","",(1+D3580)*(C3581)-1)</f>
        <v/>
      </c>
      <c r="E3581" s="1" t="str">
        <f>IF(Table1[[#This Row],[Column1]]="","",VLOOKUP(A3581,COPOMs!B:E,4)+prêmio_de_risco)</f>
        <v/>
      </c>
      <c r="F3581" s="3" t="str">
        <f>IF(Table1[[#This Row],[Tesouro Selic: Cenário 1]]="","",(E3581+1)^(1/252))</f>
        <v/>
      </c>
      <c r="G3581" s="2" t="str">
        <f>IF(Table1[[#This Row],[Column4]]="","",(1+G3580)*(F3581)-1)</f>
        <v/>
      </c>
      <c r="H3581" s="1" t="str">
        <f>IF(Table1[[#This Row],[Column1]]="","",VLOOKUP(A3581,COPOMs!B:H,7)+prêmio_de_risco)</f>
        <v/>
      </c>
      <c r="I3581" s="3" t="str">
        <f>IF(Table1[[#This Row],[Tesouro Selic: Cenário 2]]="","",(H3581+1)^(1/252))</f>
        <v/>
      </c>
      <c r="J3581" s="2" t="str">
        <f>IF(Table1[[#This Row],[Column6]]="","",(1+J3580)*(I3581)-1)</f>
        <v/>
      </c>
      <c r="K3581" s="1" t="str">
        <f>IF(Table1[[#This Row],[Column1]]="","",VLOOKUP(A3581,COPOMs!B:K,10)+prêmio_de_risco)</f>
        <v/>
      </c>
      <c r="L3581" s="3" t="str">
        <f>IF(Table1[[#This Row],[Tesouro Selic: Cenário 3]]="","",(K3581+1)^(1/252))</f>
        <v/>
      </c>
      <c r="M3581" s="2" t="str">
        <f>IF(Table1[[#This Row],[Column8]]="","",(1+M3580)*(L3581)-1)</f>
        <v/>
      </c>
    </row>
    <row r="3582" spans="1:13" x14ac:dyDescent="0.25">
      <c r="A3582" s="15" t="str">
        <f t="shared" si="110"/>
        <v/>
      </c>
      <c r="B3582" s="25" t="str">
        <f t="shared" si="111"/>
        <v/>
      </c>
      <c r="C3582" s="3" t="str">
        <f>IF(Table1[[#This Row],[Tesouro Prefixado]]="","",(B3582+1)^(1/252))</f>
        <v/>
      </c>
      <c r="D3582" s="2" t="str">
        <f>IF(Table1[[#This Row],[Column2]]="","",(1+D3581)*(C3582)-1)</f>
        <v/>
      </c>
      <c r="E3582" s="1" t="str">
        <f>IF(Table1[[#This Row],[Column1]]="","",VLOOKUP(A3582,COPOMs!B:E,4)+prêmio_de_risco)</f>
        <v/>
      </c>
      <c r="F3582" s="3" t="str">
        <f>IF(Table1[[#This Row],[Tesouro Selic: Cenário 1]]="","",(E3582+1)^(1/252))</f>
        <v/>
      </c>
      <c r="G3582" s="2" t="str">
        <f>IF(Table1[[#This Row],[Column4]]="","",(1+G3581)*(F3582)-1)</f>
        <v/>
      </c>
      <c r="H3582" s="1" t="str">
        <f>IF(Table1[[#This Row],[Column1]]="","",VLOOKUP(A3582,COPOMs!B:H,7)+prêmio_de_risco)</f>
        <v/>
      </c>
      <c r="I3582" s="3" t="str">
        <f>IF(Table1[[#This Row],[Tesouro Selic: Cenário 2]]="","",(H3582+1)^(1/252))</f>
        <v/>
      </c>
      <c r="J3582" s="2" t="str">
        <f>IF(Table1[[#This Row],[Column6]]="","",(1+J3581)*(I3582)-1)</f>
        <v/>
      </c>
      <c r="K3582" s="1" t="str">
        <f>IF(Table1[[#This Row],[Column1]]="","",VLOOKUP(A3582,COPOMs!B:K,10)+prêmio_de_risco)</f>
        <v/>
      </c>
      <c r="L3582" s="3" t="str">
        <f>IF(Table1[[#This Row],[Tesouro Selic: Cenário 3]]="","",(K3582+1)^(1/252))</f>
        <v/>
      </c>
      <c r="M3582" s="2" t="str">
        <f>IF(Table1[[#This Row],[Column8]]="","",(1+M3581)*(L3582)-1)</f>
        <v/>
      </c>
    </row>
    <row r="3583" spans="1:13" x14ac:dyDescent="0.25">
      <c r="A3583" s="15" t="str">
        <f t="shared" si="110"/>
        <v/>
      </c>
      <c r="B3583" s="25" t="str">
        <f t="shared" si="111"/>
        <v/>
      </c>
      <c r="C3583" s="3" t="str">
        <f>IF(Table1[[#This Row],[Tesouro Prefixado]]="","",(B3583+1)^(1/252))</f>
        <v/>
      </c>
      <c r="D3583" s="2" t="str">
        <f>IF(Table1[[#This Row],[Column2]]="","",(1+D3582)*(C3583)-1)</f>
        <v/>
      </c>
      <c r="E3583" s="1" t="str">
        <f>IF(Table1[[#This Row],[Column1]]="","",VLOOKUP(A3583,COPOMs!B:E,4)+prêmio_de_risco)</f>
        <v/>
      </c>
      <c r="F3583" s="3" t="str">
        <f>IF(Table1[[#This Row],[Tesouro Selic: Cenário 1]]="","",(E3583+1)^(1/252))</f>
        <v/>
      </c>
      <c r="G3583" s="2" t="str">
        <f>IF(Table1[[#This Row],[Column4]]="","",(1+G3582)*(F3583)-1)</f>
        <v/>
      </c>
      <c r="H3583" s="1" t="str">
        <f>IF(Table1[[#This Row],[Column1]]="","",VLOOKUP(A3583,COPOMs!B:H,7)+prêmio_de_risco)</f>
        <v/>
      </c>
      <c r="I3583" s="3" t="str">
        <f>IF(Table1[[#This Row],[Tesouro Selic: Cenário 2]]="","",(H3583+1)^(1/252))</f>
        <v/>
      </c>
      <c r="J3583" s="2" t="str">
        <f>IF(Table1[[#This Row],[Column6]]="","",(1+J3582)*(I3583)-1)</f>
        <v/>
      </c>
      <c r="K3583" s="1" t="str">
        <f>IF(Table1[[#This Row],[Column1]]="","",VLOOKUP(A3583,COPOMs!B:K,10)+prêmio_de_risco)</f>
        <v/>
      </c>
      <c r="L3583" s="3" t="str">
        <f>IF(Table1[[#This Row],[Tesouro Selic: Cenário 3]]="","",(K3583+1)^(1/252))</f>
        <v/>
      </c>
      <c r="M3583" s="2" t="str">
        <f>IF(Table1[[#This Row],[Column8]]="","",(1+M3582)*(L3583)-1)</f>
        <v/>
      </c>
    </row>
    <row r="3584" spans="1:13" x14ac:dyDescent="0.25">
      <c r="A3584" s="15" t="str">
        <f t="shared" si="110"/>
        <v/>
      </c>
      <c r="B3584" s="25" t="str">
        <f t="shared" si="111"/>
        <v/>
      </c>
      <c r="C3584" s="3" t="str">
        <f>IF(Table1[[#This Row],[Tesouro Prefixado]]="","",(B3584+1)^(1/252))</f>
        <v/>
      </c>
      <c r="D3584" s="2" t="str">
        <f>IF(Table1[[#This Row],[Column2]]="","",(1+D3583)*(C3584)-1)</f>
        <v/>
      </c>
      <c r="E3584" s="1" t="str">
        <f>IF(Table1[[#This Row],[Column1]]="","",VLOOKUP(A3584,COPOMs!B:E,4)+prêmio_de_risco)</f>
        <v/>
      </c>
      <c r="F3584" s="3" t="str">
        <f>IF(Table1[[#This Row],[Tesouro Selic: Cenário 1]]="","",(E3584+1)^(1/252))</f>
        <v/>
      </c>
      <c r="G3584" s="2" t="str">
        <f>IF(Table1[[#This Row],[Column4]]="","",(1+G3583)*(F3584)-1)</f>
        <v/>
      </c>
      <c r="H3584" s="1" t="str">
        <f>IF(Table1[[#This Row],[Column1]]="","",VLOOKUP(A3584,COPOMs!B:H,7)+prêmio_de_risco)</f>
        <v/>
      </c>
      <c r="I3584" s="3" t="str">
        <f>IF(Table1[[#This Row],[Tesouro Selic: Cenário 2]]="","",(H3584+1)^(1/252))</f>
        <v/>
      </c>
      <c r="J3584" s="2" t="str">
        <f>IF(Table1[[#This Row],[Column6]]="","",(1+J3583)*(I3584)-1)</f>
        <v/>
      </c>
      <c r="K3584" s="1" t="str">
        <f>IF(Table1[[#This Row],[Column1]]="","",VLOOKUP(A3584,COPOMs!B:K,10)+prêmio_de_risco)</f>
        <v/>
      </c>
      <c r="L3584" s="3" t="str">
        <f>IF(Table1[[#This Row],[Tesouro Selic: Cenário 3]]="","",(K3584+1)^(1/252))</f>
        <v/>
      </c>
      <c r="M3584" s="2" t="str">
        <f>IF(Table1[[#This Row],[Column8]]="","",(1+M3583)*(L3584)-1)</f>
        <v/>
      </c>
    </row>
    <row r="3585" spans="1:13" x14ac:dyDescent="0.25">
      <c r="A3585" s="15" t="str">
        <f t="shared" si="110"/>
        <v/>
      </c>
      <c r="B3585" s="25" t="str">
        <f t="shared" si="111"/>
        <v/>
      </c>
      <c r="C3585" s="3" t="str">
        <f>IF(Table1[[#This Row],[Tesouro Prefixado]]="","",(B3585+1)^(1/252))</f>
        <v/>
      </c>
      <c r="D3585" s="2" t="str">
        <f>IF(Table1[[#This Row],[Column2]]="","",(1+D3584)*(C3585)-1)</f>
        <v/>
      </c>
      <c r="E3585" s="1" t="str">
        <f>IF(Table1[[#This Row],[Column1]]="","",VLOOKUP(A3585,COPOMs!B:E,4)+prêmio_de_risco)</f>
        <v/>
      </c>
      <c r="F3585" s="3" t="str">
        <f>IF(Table1[[#This Row],[Tesouro Selic: Cenário 1]]="","",(E3585+1)^(1/252))</f>
        <v/>
      </c>
      <c r="G3585" s="2" t="str">
        <f>IF(Table1[[#This Row],[Column4]]="","",(1+G3584)*(F3585)-1)</f>
        <v/>
      </c>
      <c r="H3585" s="1" t="str">
        <f>IF(Table1[[#This Row],[Column1]]="","",VLOOKUP(A3585,COPOMs!B:H,7)+prêmio_de_risco)</f>
        <v/>
      </c>
      <c r="I3585" s="3" t="str">
        <f>IF(Table1[[#This Row],[Tesouro Selic: Cenário 2]]="","",(H3585+1)^(1/252))</f>
        <v/>
      </c>
      <c r="J3585" s="2" t="str">
        <f>IF(Table1[[#This Row],[Column6]]="","",(1+J3584)*(I3585)-1)</f>
        <v/>
      </c>
      <c r="K3585" s="1" t="str">
        <f>IF(Table1[[#This Row],[Column1]]="","",VLOOKUP(A3585,COPOMs!B:K,10)+prêmio_de_risco)</f>
        <v/>
      </c>
      <c r="L3585" s="3" t="str">
        <f>IF(Table1[[#This Row],[Tesouro Selic: Cenário 3]]="","",(K3585+1)^(1/252))</f>
        <v/>
      </c>
      <c r="M3585" s="2" t="str">
        <f>IF(Table1[[#This Row],[Column8]]="","",(1+M3584)*(L3585)-1)</f>
        <v/>
      </c>
    </row>
    <row r="3586" spans="1:13" x14ac:dyDescent="0.25">
      <c r="A3586" s="15" t="str">
        <f t="shared" si="110"/>
        <v/>
      </c>
      <c r="B3586" s="25" t="str">
        <f t="shared" si="111"/>
        <v/>
      </c>
      <c r="C3586" s="3" t="str">
        <f>IF(Table1[[#This Row],[Tesouro Prefixado]]="","",(B3586+1)^(1/252))</f>
        <v/>
      </c>
      <c r="D3586" s="2" t="str">
        <f>IF(Table1[[#This Row],[Column2]]="","",(1+D3585)*(C3586)-1)</f>
        <v/>
      </c>
      <c r="E3586" s="1" t="str">
        <f>IF(Table1[[#This Row],[Column1]]="","",VLOOKUP(A3586,COPOMs!B:E,4)+prêmio_de_risco)</f>
        <v/>
      </c>
      <c r="F3586" s="3" t="str">
        <f>IF(Table1[[#This Row],[Tesouro Selic: Cenário 1]]="","",(E3586+1)^(1/252))</f>
        <v/>
      </c>
      <c r="G3586" s="2" t="str">
        <f>IF(Table1[[#This Row],[Column4]]="","",(1+G3585)*(F3586)-1)</f>
        <v/>
      </c>
      <c r="H3586" s="1" t="str">
        <f>IF(Table1[[#This Row],[Column1]]="","",VLOOKUP(A3586,COPOMs!B:H,7)+prêmio_de_risco)</f>
        <v/>
      </c>
      <c r="I3586" s="3" t="str">
        <f>IF(Table1[[#This Row],[Tesouro Selic: Cenário 2]]="","",(H3586+1)^(1/252))</f>
        <v/>
      </c>
      <c r="J3586" s="2" t="str">
        <f>IF(Table1[[#This Row],[Column6]]="","",(1+J3585)*(I3586)-1)</f>
        <v/>
      </c>
      <c r="K3586" s="1" t="str">
        <f>IF(Table1[[#This Row],[Column1]]="","",VLOOKUP(A3586,COPOMs!B:K,10)+prêmio_de_risco)</f>
        <v/>
      </c>
      <c r="L3586" s="3" t="str">
        <f>IF(Table1[[#This Row],[Tesouro Selic: Cenário 3]]="","",(K3586+1)^(1/252))</f>
        <v/>
      </c>
      <c r="M3586" s="2" t="str">
        <f>IF(Table1[[#This Row],[Column8]]="","",(1+M3585)*(L3586)-1)</f>
        <v/>
      </c>
    </row>
    <row r="3587" spans="1:13" x14ac:dyDescent="0.25">
      <c r="A3587" s="15" t="str">
        <f t="shared" ref="A3587:A3650" si="112">IFERROR(IF(WORKDAY(A3586,1,feriados)&lt;=vencimento,WORKDAY(A3586,1,feriados),""),"")</f>
        <v/>
      </c>
      <c r="B3587" s="25" t="str">
        <f t="shared" ref="B3587:B3650" si="113">IF(A3587="","",taxa_pré)</f>
        <v/>
      </c>
      <c r="C3587" s="3" t="str">
        <f>IF(Table1[[#This Row],[Tesouro Prefixado]]="","",(B3587+1)^(1/252))</f>
        <v/>
      </c>
      <c r="D3587" s="2" t="str">
        <f>IF(Table1[[#This Row],[Column2]]="","",(1+D3586)*(C3587)-1)</f>
        <v/>
      </c>
      <c r="E3587" s="1" t="str">
        <f>IF(Table1[[#This Row],[Column1]]="","",VLOOKUP(A3587,COPOMs!B:E,4)+prêmio_de_risco)</f>
        <v/>
      </c>
      <c r="F3587" s="3" t="str">
        <f>IF(Table1[[#This Row],[Tesouro Selic: Cenário 1]]="","",(E3587+1)^(1/252))</f>
        <v/>
      </c>
      <c r="G3587" s="2" t="str">
        <f>IF(Table1[[#This Row],[Column4]]="","",(1+G3586)*(F3587)-1)</f>
        <v/>
      </c>
      <c r="H3587" s="1" t="str">
        <f>IF(Table1[[#This Row],[Column1]]="","",VLOOKUP(A3587,COPOMs!B:H,7)+prêmio_de_risco)</f>
        <v/>
      </c>
      <c r="I3587" s="3" t="str">
        <f>IF(Table1[[#This Row],[Tesouro Selic: Cenário 2]]="","",(H3587+1)^(1/252))</f>
        <v/>
      </c>
      <c r="J3587" s="2" t="str">
        <f>IF(Table1[[#This Row],[Column6]]="","",(1+J3586)*(I3587)-1)</f>
        <v/>
      </c>
      <c r="K3587" s="1" t="str">
        <f>IF(Table1[[#This Row],[Column1]]="","",VLOOKUP(A3587,COPOMs!B:K,10)+prêmio_de_risco)</f>
        <v/>
      </c>
      <c r="L3587" s="3" t="str">
        <f>IF(Table1[[#This Row],[Tesouro Selic: Cenário 3]]="","",(K3587+1)^(1/252))</f>
        <v/>
      </c>
      <c r="M3587" s="2" t="str">
        <f>IF(Table1[[#This Row],[Column8]]="","",(1+M3586)*(L3587)-1)</f>
        <v/>
      </c>
    </row>
    <row r="3588" spans="1:13" x14ac:dyDescent="0.25">
      <c r="A3588" s="15" t="str">
        <f t="shared" si="112"/>
        <v/>
      </c>
      <c r="B3588" s="25" t="str">
        <f t="shared" si="113"/>
        <v/>
      </c>
      <c r="C3588" s="3" t="str">
        <f>IF(Table1[[#This Row],[Tesouro Prefixado]]="","",(B3588+1)^(1/252))</f>
        <v/>
      </c>
      <c r="D3588" s="2" t="str">
        <f>IF(Table1[[#This Row],[Column2]]="","",(1+D3587)*(C3588)-1)</f>
        <v/>
      </c>
      <c r="E3588" s="1" t="str">
        <f>IF(Table1[[#This Row],[Column1]]="","",VLOOKUP(A3588,COPOMs!B:E,4)+prêmio_de_risco)</f>
        <v/>
      </c>
      <c r="F3588" s="3" t="str">
        <f>IF(Table1[[#This Row],[Tesouro Selic: Cenário 1]]="","",(E3588+1)^(1/252))</f>
        <v/>
      </c>
      <c r="G3588" s="2" t="str">
        <f>IF(Table1[[#This Row],[Column4]]="","",(1+G3587)*(F3588)-1)</f>
        <v/>
      </c>
      <c r="H3588" s="1" t="str">
        <f>IF(Table1[[#This Row],[Column1]]="","",VLOOKUP(A3588,COPOMs!B:H,7)+prêmio_de_risco)</f>
        <v/>
      </c>
      <c r="I3588" s="3" t="str">
        <f>IF(Table1[[#This Row],[Tesouro Selic: Cenário 2]]="","",(H3588+1)^(1/252))</f>
        <v/>
      </c>
      <c r="J3588" s="2" t="str">
        <f>IF(Table1[[#This Row],[Column6]]="","",(1+J3587)*(I3588)-1)</f>
        <v/>
      </c>
      <c r="K3588" s="1" t="str">
        <f>IF(Table1[[#This Row],[Column1]]="","",VLOOKUP(A3588,COPOMs!B:K,10)+prêmio_de_risco)</f>
        <v/>
      </c>
      <c r="L3588" s="3" t="str">
        <f>IF(Table1[[#This Row],[Tesouro Selic: Cenário 3]]="","",(K3588+1)^(1/252))</f>
        <v/>
      </c>
      <c r="M3588" s="2" t="str">
        <f>IF(Table1[[#This Row],[Column8]]="","",(1+M3587)*(L3588)-1)</f>
        <v/>
      </c>
    </row>
    <row r="3589" spans="1:13" x14ac:dyDescent="0.25">
      <c r="A3589" s="15" t="str">
        <f t="shared" si="112"/>
        <v/>
      </c>
      <c r="B3589" s="25" t="str">
        <f t="shared" si="113"/>
        <v/>
      </c>
      <c r="C3589" s="3" t="str">
        <f>IF(Table1[[#This Row],[Tesouro Prefixado]]="","",(B3589+1)^(1/252))</f>
        <v/>
      </c>
      <c r="D3589" s="2" t="str">
        <f>IF(Table1[[#This Row],[Column2]]="","",(1+D3588)*(C3589)-1)</f>
        <v/>
      </c>
      <c r="E3589" s="1" t="str">
        <f>IF(Table1[[#This Row],[Column1]]="","",VLOOKUP(A3589,COPOMs!B:E,4)+prêmio_de_risco)</f>
        <v/>
      </c>
      <c r="F3589" s="3" t="str">
        <f>IF(Table1[[#This Row],[Tesouro Selic: Cenário 1]]="","",(E3589+1)^(1/252))</f>
        <v/>
      </c>
      <c r="G3589" s="2" t="str">
        <f>IF(Table1[[#This Row],[Column4]]="","",(1+G3588)*(F3589)-1)</f>
        <v/>
      </c>
      <c r="H3589" s="1" t="str">
        <f>IF(Table1[[#This Row],[Column1]]="","",VLOOKUP(A3589,COPOMs!B:H,7)+prêmio_de_risco)</f>
        <v/>
      </c>
      <c r="I3589" s="3" t="str">
        <f>IF(Table1[[#This Row],[Tesouro Selic: Cenário 2]]="","",(H3589+1)^(1/252))</f>
        <v/>
      </c>
      <c r="J3589" s="2" t="str">
        <f>IF(Table1[[#This Row],[Column6]]="","",(1+J3588)*(I3589)-1)</f>
        <v/>
      </c>
      <c r="K3589" s="1" t="str">
        <f>IF(Table1[[#This Row],[Column1]]="","",VLOOKUP(A3589,COPOMs!B:K,10)+prêmio_de_risco)</f>
        <v/>
      </c>
      <c r="L3589" s="3" t="str">
        <f>IF(Table1[[#This Row],[Tesouro Selic: Cenário 3]]="","",(K3589+1)^(1/252))</f>
        <v/>
      </c>
      <c r="M3589" s="2" t="str">
        <f>IF(Table1[[#This Row],[Column8]]="","",(1+M3588)*(L3589)-1)</f>
        <v/>
      </c>
    </row>
    <row r="3590" spans="1:13" x14ac:dyDescent="0.25">
      <c r="A3590" s="15" t="str">
        <f t="shared" si="112"/>
        <v/>
      </c>
      <c r="B3590" s="25" t="str">
        <f t="shared" si="113"/>
        <v/>
      </c>
      <c r="C3590" s="3" t="str">
        <f>IF(Table1[[#This Row],[Tesouro Prefixado]]="","",(B3590+1)^(1/252))</f>
        <v/>
      </c>
      <c r="D3590" s="2" t="str">
        <f>IF(Table1[[#This Row],[Column2]]="","",(1+D3589)*(C3590)-1)</f>
        <v/>
      </c>
      <c r="E3590" s="1" t="str">
        <f>IF(Table1[[#This Row],[Column1]]="","",VLOOKUP(A3590,COPOMs!B:E,4)+prêmio_de_risco)</f>
        <v/>
      </c>
      <c r="F3590" s="3" t="str">
        <f>IF(Table1[[#This Row],[Tesouro Selic: Cenário 1]]="","",(E3590+1)^(1/252))</f>
        <v/>
      </c>
      <c r="G3590" s="2" t="str">
        <f>IF(Table1[[#This Row],[Column4]]="","",(1+G3589)*(F3590)-1)</f>
        <v/>
      </c>
      <c r="H3590" s="1" t="str">
        <f>IF(Table1[[#This Row],[Column1]]="","",VLOOKUP(A3590,COPOMs!B:H,7)+prêmio_de_risco)</f>
        <v/>
      </c>
      <c r="I3590" s="3" t="str">
        <f>IF(Table1[[#This Row],[Tesouro Selic: Cenário 2]]="","",(H3590+1)^(1/252))</f>
        <v/>
      </c>
      <c r="J3590" s="2" t="str">
        <f>IF(Table1[[#This Row],[Column6]]="","",(1+J3589)*(I3590)-1)</f>
        <v/>
      </c>
      <c r="K3590" s="1" t="str">
        <f>IF(Table1[[#This Row],[Column1]]="","",VLOOKUP(A3590,COPOMs!B:K,10)+prêmio_de_risco)</f>
        <v/>
      </c>
      <c r="L3590" s="3" t="str">
        <f>IF(Table1[[#This Row],[Tesouro Selic: Cenário 3]]="","",(K3590+1)^(1/252))</f>
        <v/>
      </c>
      <c r="M3590" s="2" t="str">
        <f>IF(Table1[[#This Row],[Column8]]="","",(1+M3589)*(L3590)-1)</f>
        <v/>
      </c>
    </row>
    <row r="3591" spans="1:13" x14ac:dyDescent="0.25">
      <c r="A3591" s="15" t="str">
        <f t="shared" si="112"/>
        <v/>
      </c>
      <c r="B3591" s="25" t="str">
        <f t="shared" si="113"/>
        <v/>
      </c>
      <c r="C3591" s="3" t="str">
        <f>IF(Table1[[#This Row],[Tesouro Prefixado]]="","",(B3591+1)^(1/252))</f>
        <v/>
      </c>
      <c r="D3591" s="2" t="str">
        <f>IF(Table1[[#This Row],[Column2]]="","",(1+D3590)*(C3591)-1)</f>
        <v/>
      </c>
      <c r="E3591" s="1" t="str">
        <f>IF(Table1[[#This Row],[Column1]]="","",VLOOKUP(A3591,COPOMs!B:E,4)+prêmio_de_risco)</f>
        <v/>
      </c>
      <c r="F3591" s="3" t="str">
        <f>IF(Table1[[#This Row],[Tesouro Selic: Cenário 1]]="","",(E3591+1)^(1/252))</f>
        <v/>
      </c>
      <c r="G3591" s="2" t="str">
        <f>IF(Table1[[#This Row],[Column4]]="","",(1+G3590)*(F3591)-1)</f>
        <v/>
      </c>
      <c r="H3591" s="1" t="str">
        <f>IF(Table1[[#This Row],[Column1]]="","",VLOOKUP(A3591,COPOMs!B:H,7)+prêmio_de_risco)</f>
        <v/>
      </c>
      <c r="I3591" s="3" t="str">
        <f>IF(Table1[[#This Row],[Tesouro Selic: Cenário 2]]="","",(H3591+1)^(1/252))</f>
        <v/>
      </c>
      <c r="J3591" s="2" t="str">
        <f>IF(Table1[[#This Row],[Column6]]="","",(1+J3590)*(I3591)-1)</f>
        <v/>
      </c>
      <c r="K3591" s="1" t="str">
        <f>IF(Table1[[#This Row],[Column1]]="","",VLOOKUP(A3591,COPOMs!B:K,10)+prêmio_de_risco)</f>
        <v/>
      </c>
      <c r="L3591" s="3" t="str">
        <f>IF(Table1[[#This Row],[Tesouro Selic: Cenário 3]]="","",(K3591+1)^(1/252))</f>
        <v/>
      </c>
      <c r="M3591" s="2" t="str">
        <f>IF(Table1[[#This Row],[Column8]]="","",(1+M3590)*(L3591)-1)</f>
        <v/>
      </c>
    </row>
    <row r="3592" spans="1:13" x14ac:dyDescent="0.25">
      <c r="A3592" s="15" t="str">
        <f t="shared" si="112"/>
        <v/>
      </c>
      <c r="B3592" s="25" t="str">
        <f t="shared" si="113"/>
        <v/>
      </c>
      <c r="C3592" s="3" t="str">
        <f>IF(Table1[[#This Row],[Tesouro Prefixado]]="","",(B3592+1)^(1/252))</f>
        <v/>
      </c>
      <c r="D3592" s="2" t="str">
        <f>IF(Table1[[#This Row],[Column2]]="","",(1+D3591)*(C3592)-1)</f>
        <v/>
      </c>
      <c r="E3592" s="1" t="str">
        <f>IF(Table1[[#This Row],[Column1]]="","",VLOOKUP(A3592,COPOMs!B:E,4)+prêmio_de_risco)</f>
        <v/>
      </c>
      <c r="F3592" s="3" t="str">
        <f>IF(Table1[[#This Row],[Tesouro Selic: Cenário 1]]="","",(E3592+1)^(1/252))</f>
        <v/>
      </c>
      <c r="G3592" s="2" t="str">
        <f>IF(Table1[[#This Row],[Column4]]="","",(1+G3591)*(F3592)-1)</f>
        <v/>
      </c>
      <c r="H3592" s="1" t="str">
        <f>IF(Table1[[#This Row],[Column1]]="","",VLOOKUP(A3592,COPOMs!B:H,7)+prêmio_de_risco)</f>
        <v/>
      </c>
      <c r="I3592" s="3" t="str">
        <f>IF(Table1[[#This Row],[Tesouro Selic: Cenário 2]]="","",(H3592+1)^(1/252))</f>
        <v/>
      </c>
      <c r="J3592" s="2" t="str">
        <f>IF(Table1[[#This Row],[Column6]]="","",(1+J3591)*(I3592)-1)</f>
        <v/>
      </c>
      <c r="K3592" s="1" t="str">
        <f>IF(Table1[[#This Row],[Column1]]="","",VLOOKUP(A3592,COPOMs!B:K,10)+prêmio_de_risco)</f>
        <v/>
      </c>
      <c r="L3592" s="3" t="str">
        <f>IF(Table1[[#This Row],[Tesouro Selic: Cenário 3]]="","",(K3592+1)^(1/252))</f>
        <v/>
      </c>
      <c r="M3592" s="2" t="str">
        <f>IF(Table1[[#This Row],[Column8]]="","",(1+M3591)*(L3592)-1)</f>
        <v/>
      </c>
    </row>
    <row r="3593" spans="1:13" x14ac:dyDescent="0.25">
      <c r="A3593" s="15" t="str">
        <f t="shared" si="112"/>
        <v/>
      </c>
      <c r="B3593" s="25" t="str">
        <f t="shared" si="113"/>
        <v/>
      </c>
      <c r="C3593" s="3" t="str">
        <f>IF(Table1[[#This Row],[Tesouro Prefixado]]="","",(B3593+1)^(1/252))</f>
        <v/>
      </c>
      <c r="D3593" s="2" t="str">
        <f>IF(Table1[[#This Row],[Column2]]="","",(1+D3592)*(C3593)-1)</f>
        <v/>
      </c>
      <c r="E3593" s="1" t="str">
        <f>IF(Table1[[#This Row],[Column1]]="","",VLOOKUP(A3593,COPOMs!B:E,4)+prêmio_de_risco)</f>
        <v/>
      </c>
      <c r="F3593" s="3" t="str">
        <f>IF(Table1[[#This Row],[Tesouro Selic: Cenário 1]]="","",(E3593+1)^(1/252))</f>
        <v/>
      </c>
      <c r="G3593" s="2" t="str">
        <f>IF(Table1[[#This Row],[Column4]]="","",(1+G3592)*(F3593)-1)</f>
        <v/>
      </c>
      <c r="H3593" s="1" t="str">
        <f>IF(Table1[[#This Row],[Column1]]="","",VLOOKUP(A3593,COPOMs!B:H,7)+prêmio_de_risco)</f>
        <v/>
      </c>
      <c r="I3593" s="3" t="str">
        <f>IF(Table1[[#This Row],[Tesouro Selic: Cenário 2]]="","",(H3593+1)^(1/252))</f>
        <v/>
      </c>
      <c r="J3593" s="2" t="str">
        <f>IF(Table1[[#This Row],[Column6]]="","",(1+J3592)*(I3593)-1)</f>
        <v/>
      </c>
      <c r="K3593" s="1" t="str">
        <f>IF(Table1[[#This Row],[Column1]]="","",VLOOKUP(A3593,COPOMs!B:K,10)+prêmio_de_risco)</f>
        <v/>
      </c>
      <c r="L3593" s="3" t="str">
        <f>IF(Table1[[#This Row],[Tesouro Selic: Cenário 3]]="","",(K3593+1)^(1/252))</f>
        <v/>
      </c>
      <c r="M3593" s="2" t="str">
        <f>IF(Table1[[#This Row],[Column8]]="","",(1+M3592)*(L3593)-1)</f>
        <v/>
      </c>
    </row>
    <row r="3594" spans="1:13" x14ac:dyDescent="0.25">
      <c r="A3594" s="15" t="str">
        <f t="shared" si="112"/>
        <v/>
      </c>
      <c r="B3594" s="25" t="str">
        <f t="shared" si="113"/>
        <v/>
      </c>
      <c r="C3594" s="3" t="str">
        <f>IF(Table1[[#This Row],[Tesouro Prefixado]]="","",(B3594+1)^(1/252))</f>
        <v/>
      </c>
      <c r="D3594" s="2" t="str">
        <f>IF(Table1[[#This Row],[Column2]]="","",(1+D3593)*(C3594)-1)</f>
        <v/>
      </c>
      <c r="E3594" s="1" t="str">
        <f>IF(Table1[[#This Row],[Column1]]="","",VLOOKUP(A3594,COPOMs!B:E,4)+prêmio_de_risco)</f>
        <v/>
      </c>
      <c r="F3594" s="3" t="str">
        <f>IF(Table1[[#This Row],[Tesouro Selic: Cenário 1]]="","",(E3594+1)^(1/252))</f>
        <v/>
      </c>
      <c r="G3594" s="2" t="str">
        <f>IF(Table1[[#This Row],[Column4]]="","",(1+G3593)*(F3594)-1)</f>
        <v/>
      </c>
      <c r="H3594" s="1" t="str">
        <f>IF(Table1[[#This Row],[Column1]]="","",VLOOKUP(A3594,COPOMs!B:H,7)+prêmio_de_risco)</f>
        <v/>
      </c>
      <c r="I3594" s="3" t="str">
        <f>IF(Table1[[#This Row],[Tesouro Selic: Cenário 2]]="","",(H3594+1)^(1/252))</f>
        <v/>
      </c>
      <c r="J3594" s="2" t="str">
        <f>IF(Table1[[#This Row],[Column6]]="","",(1+J3593)*(I3594)-1)</f>
        <v/>
      </c>
      <c r="K3594" s="1" t="str">
        <f>IF(Table1[[#This Row],[Column1]]="","",VLOOKUP(A3594,COPOMs!B:K,10)+prêmio_de_risco)</f>
        <v/>
      </c>
      <c r="L3594" s="3" t="str">
        <f>IF(Table1[[#This Row],[Tesouro Selic: Cenário 3]]="","",(K3594+1)^(1/252))</f>
        <v/>
      </c>
      <c r="M3594" s="2" t="str">
        <f>IF(Table1[[#This Row],[Column8]]="","",(1+M3593)*(L3594)-1)</f>
        <v/>
      </c>
    </row>
    <row r="3595" spans="1:13" x14ac:dyDescent="0.25">
      <c r="A3595" s="15" t="str">
        <f t="shared" si="112"/>
        <v/>
      </c>
      <c r="B3595" s="25" t="str">
        <f t="shared" si="113"/>
        <v/>
      </c>
      <c r="C3595" s="3" t="str">
        <f>IF(Table1[[#This Row],[Tesouro Prefixado]]="","",(B3595+1)^(1/252))</f>
        <v/>
      </c>
      <c r="D3595" s="2" t="str">
        <f>IF(Table1[[#This Row],[Column2]]="","",(1+D3594)*(C3595)-1)</f>
        <v/>
      </c>
      <c r="E3595" s="1" t="str">
        <f>IF(Table1[[#This Row],[Column1]]="","",VLOOKUP(A3595,COPOMs!B:E,4)+prêmio_de_risco)</f>
        <v/>
      </c>
      <c r="F3595" s="3" t="str">
        <f>IF(Table1[[#This Row],[Tesouro Selic: Cenário 1]]="","",(E3595+1)^(1/252))</f>
        <v/>
      </c>
      <c r="G3595" s="2" t="str">
        <f>IF(Table1[[#This Row],[Column4]]="","",(1+G3594)*(F3595)-1)</f>
        <v/>
      </c>
      <c r="H3595" s="1" t="str">
        <f>IF(Table1[[#This Row],[Column1]]="","",VLOOKUP(A3595,COPOMs!B:H,7)+prêmio_de_risco)</f>
        <v/>
      </c>
      <c r="I3595" s="3" t="str">
        <f>IF(Table1[[#This Row],[Tesouro Selic: Cenário 2]]="","",(H3595+1)^(1/252))</f>
        <v/>
      </c>
      <c r="J3595" s="2" t="str">
        <f>IF(Table1[[#This Row],[Column6]]="","",(1+J3594)*(I3595)-1)</f>
        <v/>
      </c>
      <c r="K3595" s="1" t="str">
        <f>IF(Table1[[#This Row],[Column1]]="","",VLOOKUP(A3595,COPOMs!B:K,10)+prêmio_de_risco)</f>
        <v/>
      </c>
      <c r="L3595" s="3" t="str">
        <f>IF(Table1[[#This Row],[Tesouro Selic: Cenário 3]]="","",(K3595+1)^(1/252))</f>
        <v/>
      </c>
      <c r="M3595" s="2" t="str">
        <f>IF(Table1[[#This Row],[Column8]]="","",(1+M3594)*(L3595)-1)</f>
        <v/>
      </c>
    </row>
    <row r="3596" spans="1:13" x14ac:dyDescent="0.25">
      <c r="A3596" s="15" t="str">
        <f t="shared" si="112"/>
        <v/>
      </c>
      <c r="B3596" s="25" t="str">
        <f t="shared" si="113"/>
        <v/>
      </c>
      <c r="C3596" s="3" t="str">
        <f>IF(Table1[[#This Row],[Tesouro Prefixado]]="","",(B3596+1)^(1/252))</f>
        <v/>
      </c>
      <c r="D3596" s="2" t="str">
        <f>IF(Table1[[#This Row],[Column2]]="","",(1+D3595)*(C3596)-1)</f>
        <v/>
      </c>
      <c r="E3596" s="1" t="str">
        <f>IF(Table1[[#This Row],[Column1]]="","",VLOOKUP(A3596,COPOMs!B:E,4)+prêmio_de_risco)</f>
        <v/>
      </c>
      <c r="F3596" s="3" t="str">
        <f>IF(Table1[[#This Row],[Tesouro Selic: Cenário 1]]="","",(E3596+1)^(1/252))</f>
        <v/>
      </c>
      <c r="G3596" s="2" t="str">
        <f>IF(Table1[[#This Row],[Column4]]="","",(1+G3595)*(F3596)-1)</f>
        <v/>
      </c>
      <c r="H3596" s="1" t="str">
        <f>IF(Table1[[#This Row],[Column1]]="","",VLOOKUP(A3596,COPOMs!B:H,7)+prêmio_de_risco)</f>
        <v/>
      </c>
      <c r="I3596" s="3" t="str">
        <f>IF(Table1[[#This Row],[Tesouro Selic: Cenário 2]]="","",(H3596+1)^(1/252))</f>
        <v/>
      </c>
      <c r="J3596" s="2" t="str">
        <f>IF(Table1[[#This Row],[Column6]]="","",(1+J3595)*(I3596)-1)</f>
        <v/>
      </c>
      <c r="K3596" s="1" t="str">
        <f>IF(Table1[[#This Row],[Column1]]="","",VLOOKUP(A3596,COPOMs!B:K,10)+prêmio_de_risco)</f>
        <v/>
      </c>
      <c r="L3596" s="3" t="str">
        <f>IF(Table1[[#This Row],[Tesouro Selic: Cenário 3]]="","",(K3596+1)^(1/252))</f>
        <v/>
      </c>
      <c r="M3596" s="2" t="str">
        <f>IF(Table1[[#This Row],[Column8]]="","",(1+M3595)*(L3596)-1)</f>
        <v/>
      </c>
    </row>
    <row r="3597" spans="1:13" x14ac:dyDescent="0.25">
      <c r="A3597" s="15" t="str">
        <f t="shared" si="112"/>
        <v/>
      </c>
      <c r="B3597" s="25" t="str">
        <f t="shared" si="113"/>
        <v/>
      </c>
      <c r="C3597" s="3" t="str">
        <f>IF(Table1[[#This Row],[Tesouro Prefixado]]="","",(B3597+1)^(1/252))</f>
        <v/>
      </c>
      <c r="D3597" s="2" t="str">
        <f>IF(Table1[[#This Row],[Column2]]="","",(1+D3596)*(C3597)-1)</f>
        <v/>
      </c>
      <c r="E3597" s="1" t="str">
        <f>IF(Table1[[#This Row],[Column1]]="","",VLOOKUP(A3597,COPOMs!B:E,4)+prêmio_de_risco)</f>
        <v/>
      </c>
      <c r="F3597" s="3" t="str">
        <f>IF(Table1[[#This Row],[Tesouro Selic: Cenário 1]]="","",(E3597+1)^(1/252))</f>
        <v/>
      </c>
      <c r="G3597" s="2" t="str">
        <f>IF(Table1[[#This Row],[Column4]]="","",(1+G3596)*(F3597)-1)</f>
        <v/>
      </c>
      <c r="H3597" s="1" t="str">
        <f>IF(Table1[[#This Row],[Column1]]="","",VLOOKUP(A3597,COPOMs!B:H,7)+prêmio_de_risco)</f>
        <v/>
      </c>
      <c r="I3597" s="3" t="str">
        <f>IF(Table1[[#This Row],[Tesouro Selic: Cenário 2]]="","",(H3597+1)^(1/252))</f>
        <v/>
      </c>
      <c r="J3597" s="2" t="str">
        <f>IF(Table1[[#This Row],[Column6]]="","",(1+J3596)*(I3597)-1)</f>
        <v/>
      </c>
      <c r="K3597" s="1" t="str">
        <f>IF(Table1[[#This Row],[Column1]]="","",VLOOKUP(A3597,COPOMs!B:K,10)+prêmio_de_risco)</f>
        <v/>
      </c>
      <c r="L3597" s="3" t="str">
        <f>IF(Table1[[#This Row],[Tesouro Selic: Cenário 3]]="","",(K3597+1)^(1/252))</f>
        <v/>
      </c>
      <c r="M3597" s="2" t="str">
        <f>IF(Table1[[#This Row],[Column8]]="","",(1+M3596)*(L3597)-1)</f>
        <v/>
      </c>
    </row>
    <row r="3598" spans="1:13" x14ac:dyDescent="0.25">
      <c r="A3598" s="15" t="str">
        <f t="shared" si="112"/>
        <v/>
      </c>
      <c r="B3598" s="25" t="str">
        <f t="shared" si="113"/>
        <v/>
      </c>
      <c r="C3598" s="3" t="str">
        <f>IF(Table1[[#This Row],[Tesouro Prefixado]]="","",(B3598+1)^(1/252))</f>
        <v/>
      </c>
      <c r="D3598" s="2" t="str">
        <f>IF(Table1[[#This Row],[Column2]]="","",(1+D3597)*(C3598)-1)</f>
        <v/>
      </c>
      <c r="E3598" s="1" t="str">
        <f>IF(Table1[[#This Row],[Column1]]="","",VLOOKUP(A3598,COPOMs!B:E,4)+prêmio_de_risco)</f>
        <v/>
      </c>
      <c r="F3598" s="3" t="str">
        <f>IF(Table1[[#This Row],[Tesouro Selic: Cenário 1]]="","",(E3598+1)^(1/252))</f>
        <v/>
      </c>
      <c r="G3598" s="2" t="str">
        <f>IF(Table1[[#This Row],[Column4]]="","",(1+G3597)*(F3598)-1)</f>
        <v/>
      </c>
      <c r="H3598" s="1" t="str">
        <f>IF(Table1[[#This Row],[Column1]]="","",VLOOKUP(A3598,COPOMs!B:H,7)+prêmio_de_risco)</f>
        <v/>
      </c>
      <c r="I3598" s="3" t="str">
        <f>IF(Table1[[#This Row],[Tesouro Selic: Cenário 2]]="","",(H3598+1)^(1/252))</f>
        <v/>
      </c>
      <c r="J3598" s="2" t="str">
        <f>IF(Table1[[#This Row],[Column6]]="","",(1+J3597)*(I3598)-1)</f>
        <v/>
      </c>
      <c r="K3598" s="1" t="str">
        <f>IF(Table1[[#This Row],[Column1]]="","",VLOOKUP(A3598,COPOMs!B:K,10)+prêmio_de_risco)</f>
        <v/>
      </c>
      <c r="L3598" s="3" t="str">
        <f>IF(Table1[[#This Row],[Tesouro Selic: Cenário 3]]="","",(K3598+1)^(1/252))</f>
        <v/>
      </c>
      <c r="M3598" s="2" t="str">
        <f>IF(Table1[[#This Row],[Column8]]="","",(1+M3597)*(L3598)-1)</f>
        <v/>
      </c>
    </row>
    <row r="3599" spans="1:13" x14ac:dyDescent="0.25">
      <c r="A3599" s="15" t="str">
        <f t="shared" si="112"/>
        <v/>
      </c>
      <c r="B3599" s="25" t="str">
        <f t="shared" si="113"/>
        <v/>
      </c>
      <c r="C3599" s="3" t="str">
        <f>IF(Table1[[#This Row],[Tesouro Prefixado]]="","",(B3599+1)^(1/252))</f>
        <v/>
      </c>
      <c r="D3599" s="2" t="str">
        <f>IF(Table1[[#This Row],[Column2]]="","",(1+D3598)*(C3599)-1)</f>
        <v/>
      </c>
      <c r="E3599" s="1" t="str">
        <f>IF(Table1[[#This Row],[Column1]]="","",VLOOKUP(A3599,COPOMs!B:E,4)+prêmio_de_risco)</f>
        <v/>
      </c>
      <c r="F3599" s="3" t="str">
        <f>IF(Table1[[#This Row],[Tesouro Selic: Cenário 1]]="","",(E3599+1)^(1/252))</f>
        <v/>
      </c>
      <c r="G3599" s="2" t="str">
        <f>IF(Table1[[#This Row],[Column4]]="","",(1+G3598)*(F3599)-1)</f>
        <v/>
      </c>
      <c r="H3599" s="1" t="str">
        <f>IF(Table1[[#This Row],[Column1]]="","",VLOOKUP(A3599,COPOMs!B:H,7)+prêmio_de_risco)</f>
        <v/>
      </c>
      <c r="I3599" s="3" t="str">
        <f>IF(Table1[[#This Row],[Tesouro Selic: Cenário 2]]="","",(H3599+1)^(1/252))</f>
        <v/>
      </c>
      <c r="J3599" s="2" t="str">
        <f>IF(Table1[[#This Row],[Column6]]="","",(1+J3598)*(I3599)-1)</f>
        <v/>
      </c>
      <c r="K3599" s="1" t="str">
        <f>IF(Table1[[#This Row],[Column1]]="","",VLOOKUP(A3599,COPOMs!B:K,10)+prêmio_de_risco)</f>
        <v/>
      </c>
      <c r="L3599" s="3" t="str">
        <f>IF(Table1[[#This Row],[Tesouro Selic: Cenário 3]]="","",(K3599+1)^(1/252))</f>
        <v/>
      </c>
      <c r="M3599" s="2" t="str">
        <f>IF(Table1[[#This Row],[Column8]]="","",(1+M3598)*(L3599)-1)</f>
        <v/>
      </c>
    </row>
    <row r="3600" spans="1:13" x14ac:dyDescent="0.25">
      <c r="A3600" s="15" t="str">
        <f t="shared" si="112"/>
        <v/>
      </c>
      <c r="B3600" s="25" t="str">
        <f t="shared" si="113"/>
        <v/>
      </c>
      <c r="C3600" s="3" t="str">
        <f>IF(Table1[[#This Row],[Tesouro Prefixado]]="","",(B3600+1)^(1/252))</f>
        <v/>
      </c>
      <c r="D3600" s="2" t="str">
        <f>IF(Table1[[#This Row],[Column2]]="","",(1+D3599)*(C3600)-1)</f>
        <v/>
      </c>
      <c r="E3600" s="1" t="str">
        <f>IF(Table1[[#This Row],[Column1]]="","",VLOOKUP(A3600,COPOMs!B:E,4)+prêmio_de_risco)</f>
        <v/>
      </c>
      <c r="F3600" s="3" t="str">
        <f>IF(Table1[[#This Row],[Tesouro Selic: Cenário 1]]="","",(E3600+1)^(1/252))</f>
        <v/>
      </c>
      <c r="G3600" s="2" t="str">
        <f>IF(Table1[[#This Row],[Column4]]="","",(1+G3599)*(F3600)-1)</f>
        <v/>
      </c>
      <c r="H3600" s="1" t="str">
        <f>IF(Table1[[#This Row],[Column1]]="","",VLOOKUP(A3600,COPOMs!B:H,7)+prêmio_de_risco)</f>
        <v/>
      </c>
      <c r="I3600" s="3" t="str">
        <f>IF(Table1[[#This Row],[Tesouro Selic: Cenário 2]]="","",(H3600+1)^(1/252))</f>
        <v/>
      </c>
      <c r="J3600" s="2" t="str">
        <f>IF(Table1[[#This Row],[Column6]]="","",(1+J3599)*(I3600)-1)</f>
        <v/>
      </c>
      <c r="K3600" s="1" t="str">
        <f>IF(Table1[[#This Row],[Column1]]="","",VLOOKUP(A3600,COPOMs!B:K,10)+prêmio_de_risco)</f>
        <v/>
      </c>
      <c r="L3600" s="3" t="str">
        <f>IF(Table1[[#This Row],[Tesouro Selic: Cenário 3]]="","",(K3600+1)^(1/252))</f>
        <v/>
      </c>
      <c r="M3600" s="2" t="str">
        <f>IF(Table1[[#This Row],[Column8]]="","",(1+M3599)*(L3600)-1)</f>
        <v/>
      </c>
    </row>
    <row r="3601" spans="1:13" x14ac:dyDescent="0.25">
      <c r="A3601" s="15" t="str">
        <f t="shared" si="112"/>
        <v/>
      </c>
      <c r="B3601" s="25" t="str">
        <f t="shared" si="113"/>
        <v/>
      </c>
      <c r="C3601" s="3" t="str">
        <f>IF(Table1[[#This Row],[Tesouro Prefixado]]="","",(B3601+1)^(1/252))</f>
        <v/>
      </c>
      <c r="D3601" s="2" t="str">
        <f>IF(Table1[[#This Row],[Column2]]="","",(1+D3600)*(C3601)-1)</f>
        <v/>
      </c>
      <c r="E3601" s="1" t="str">
        <f>IF(Table1[[#This Row],[Column1]]="","",VLOOKUP(A3601,COPOMs!B:E,4)+prêmio_de_risco)</f>
        <v/>
      </c>
      <c r="F3601" s="3" t="str">
        <f>IF(Table1[[#This Row],[Tesouro Selic: Cenário 1]]="","",(E3601+1)^(1/252))</f>
        <v/>
      </c>
      <c r="G3601" s="2" t="str">
        <f>IF(Table1[[#This Row],[Column4]]="","",(1+G3600)*(F3601)-1)</f>
        <v/>
      </c>
      <c r="H3601" s="1" t="str">
        <f>IF(Table1[[#This Row],[Column1]]="","",VLOOKUP(A3601,COPOMs!B:H,7)+prêmio_de_risco)</f>
        <v/>
      </c>
      <c r="I3601" s="3" t="str">
        <f>IF(Table1[[#This Row],[Tesouro Selic: Cenário 2]]="","",(H3601+1)^(1/252))</f>
        <v/>
      </c>
      <c r="J3601" s="2" t="str">
        <f>IF(Table1[[#This Row],[Column6]]="","",(1+J3600)*(I3601)-1)</f>
        <v/>
      </c>
      <c r="K3601" s="1" t="str">
        <f>IF(Table1[[#This Row],[Column1]]="","",VLOOKUP(A3601,COPOMs!B:K,10)+prêmio_de_risco)</f>
        <v/>
      </c>
      <c r="L3601" s="3" t="str">
        <f>IF(Table1[[#This Row],[Tesouro Selic: Cenário 3]]="","",(K3601+1)^(1/252))</f>
        <v/>
      </c>
      <c r="M3601" s="2" t="str">
        <f>IF(Table1[[#This Row],[Column8]]="","",(1+M3600)*(L3601)-1)</f>
        <v/>
      </c>
    </row>
    <row r="3602" spans="1:13" x14ac:dyDescent="0.25">
      <c r="A3602" s="15" t="str">
        <f t="shared" si="112"/>
        <v/>
      </c>
      <c r="B3602" s="25" t="str">
        <f t="shared" si="113"/>
        <v/>
      </c>
      <c r="C3602" s="3" t="str">
        <f>IF(Table1[[#This Row],[Tesouro Prefixado]]="","",(B3602+1)^(1/252))</f>
        <v/>
      </c>
      <c r="D3602" s="2" t="str">
        <f>IF(Table1[[#This Row],[Column2]]="","",(1+D3601)*(C3602)-1)</f>
        <v/>
      </c>
      <c r="E3602" s="1" t="str">
        <f>IF(Table1[[#This Row],[Column1]]="","",VLOOKUP(A3602,COPOMs!B:E,4)+prêmio_de_risco)</f>
        <v/>
      </c>
      <c r="F3602" s="3" t="str">
        <f>IF(Table1[[#This Row],[Tesouro Selic: Cenário 1]]="","",(E3602+1)^(1/252))</f>
        <v/>
      </c>
      <c r="G3602" s="2" t="str">
        <f>IF(Table1[[#This Row],[Column4]]="","",(1+G3601)*(F3602)-1)</f>
        <v/>
      </c>
      <c r="H3602" s="1" t="str">
        <f>IF(Table1[[#This Row],[Column1]]="","",VLOOKUP(A3602,COPOMs!B:H,7)+prêmio_de_risco)</f>
        <v/>
      </c>
      <c r="I3602" s="3" t="str">
        <f>IF(Table1[[#This Row],[Tesouro Selic: Cenário 2]]="","",(H3602+1)^(1/252))</f>
        <v/>
      </c>
      <c r="J3602" s="2" t="str">
        <f>IF(Table1[[#This Row],[Column6]]="","",(1+J3601)*(I3602)-1)</f>
        <v/>
      </c>
      <c r="K3602" s="1" t="str">
        <f>IF(Table1[[#This Row],[Column1]]="","",VLOOKUP(A3602,COPOMs!B:K,10)+prêmio_de_risco)</f>
        <v/>
      </c>
      <c r="L3602" s="3" t="str">
        <f>IF(Table1[[#This Row],[Tesouro Selic: Cenário 3]]="","",(K3602+1)^(1/252))</f>
        <v/>
      </c>
      <c r="M3602" s="2" t="str">
        <f>IF(Table1[[#This Row],[Column8]]="","",(1+M3601)*(L3602)-1)</f>
        <v/>
      </c>
    </row>
    <row r="3603" spans="1:13" x14ac:dyDescent="0.25">
      <c r="A3603" s="15" t="str">
        <f t="shared" si="112"/>
        <v/>
      </c>
      <c r="B3603" s="25" t="str">
        <f t="shared" si="113"/>
        <v/>
      </c>
      <c r="C3603" s="3" t="str">
        <f>IF(Table1[[#This Row],[Tesouro Prefixado]]="","",(B3603+1)^(1/252))</f>
        <v/>
      </c>
      <c r="D3603" s="2" t="str">
        <f>IF(Table1[[#This Row],[Column2]]="","",(1+D3602)*(C3603)-1)</f>
        <v/>
      </c>
      <c r="E3603" s="1" t="str">
        <f>IF(Table1[[#This Row],[Column1]]="","",VLOOKUP(A3603,COPOMs!B:E,4)+prêmio_de_risco)</f>
        <v/>
      </c>
      <c r="F3603" s="3" t="str">
        <f>IF(Table1[[#This Row],[Tesouro Selic: Cenário 1]]="","",(E3603+1)^(1/252))</f>
        <v/>
      </c>
      <c r="G3603" s="2" t="str">
        <f>IF(Table1[[#This Row],[Column4]]="","",(1+G3602)*(F3603)-1)</f>
        <v/>
      </c>
      <c r="H3603" s="1" t="str">
        <f>IF(Table1[[#This Row],[Column1]]="","",VLOOKUP(A3603,COPOMs!B:H,7)+prêmio_de_risco)</f>
        <v/>
      </c>
      <c r="I3603" s="3" t="str">
        <f>IF(Table1[[#This Row],[Tesouro Selic: Cenário 2]]="","",(H3603+1)^(1/252))</f>
        <v/>
      </c>
      <c r="J3603" s="2" t="str">
        <f>IF(Table1[[#This Row],[Column6]]="","",(1+J3602)*(I3603)-1)</f>
        <v/>
      </c>
      <c r="K3603" s="1" t="str">
        <f>IF(Table1[[#This Row],[Column1]]="","",VLOOKUP(A3603,COPOMs!B:K,10)+prêmio_de_risco)</f>
        <v/>
      </c>
      <c r="L3603" s="3" t="str">
        <f>IF(Table1[[#This Row],[Tesouro Selic: Cenário 3]]="","",(K3603+1)^(1/252))</f>
        <v/>
      </c>
      <c r="M3603" s="2" t="str">
        <f>IF(Table1[[#This Row],[Column8]]="","",(1+M3602)*(L3603)-1)</f>
        <v/>
      </c>
    </row>
    <row r="3604" spans="1:13" x14ac:dyDescent="0.25">
      <c r="A3604" s="15" t="str">
        <f t="shared" si="112"/>
        <v/>
      </c>
      <c r="B3604" s="25" t="str">
        <f t="shared" si="113"/>
        <v/>
      </c>
      <c r="C3604" s="3" t="str">
        <f>IF(Table1[[#This Row],[Tesouro Prefixado]]="","",(B3604+1)^(1/252))</f>
        <v/>
      </c>
      <c r="D3604" s="2" t="str">
        <f>IF(Table1[[#This Row],[Column2]]="","",(1+D3603)*(C3604)-1)</f>
        <v/>
      </c>
      <c r="E3604" s="1" t="str">
        <f>IF(Table1[[#This Row],[Column1]]="","",VLOOKUP(A3604,COPOMs!B:E,4)+prêmio_de_risco)</f>
        <v/>
      </c>
      <c r="F3604" s="3" t="str">
        <f>IF(Table1[[#This Row],[Tesouro Selic: Cenário 1]]="","",(E3604+1)^(1/252))</f>
        <v/>
      </c>
      <c r="G3604" s="2" t="str">
        <f>IF(Table1[[#This Row],[Column4]]="","",(1+G3603)*(F3604)-1)</f>
        <v/>
      </c>
      <c r="H3604" s="1" t="str">
        <f>IF(Table1[[#This Row],[Column1]]="","",VLOOKUP(A3604,COPOMs!B:H,7)+prêmio_de_risco)</f>
        <v/>
      </c>
      <c r="I3604" s="3" t="str">
        <f>IF(Table1[[#This Row],[Tesouro Selic: Cenário 2]]="","",(H3604+1)^(1/252))</f>
        <v/>
      </c>
      <c r="J3604" s="2" t="str">
        <f>IF(Table1[[#This Row],[Column6]]="","",(1+J3603)*(I3604)-1)</f>
        <v/>
      </c>
      <c r="K3604" s="1" t="str">
        <f>IF(Table1[[#This Row],[Column1]]="","",VLOOKUP(A3604,COPOMs!B:K,10)+prêmio_de_risco)</f>
        <v/>
      </c>
      <c r="L3604" s="3" t="str">
        <f>IF(Table1[[#This Row],[Tesouro Selic: Cenário 3]]="","",(K3604+1)^(1/252))</f>
        <v/>
      </c>
      <c r="M3604" s="2" t="str">
        <f>IF(Table1[[#This Row],[Column8]]="","",(1+M3603)*(L3604)-1)</f>
        <v/>
      </c>
    </row>
    <row r="3605" spans="1:13" x14ac:dyDescent="0.25">
      <c r="A3605" s="15" t="str">
        <f t="shared" si="112"/>
        <v/>
      </c>
      <c r="B3605" s="25" t="str">
        <f t="shared" si="113"/>
        <v/>
      </c>
      <c r="C3605" s="3" t="str">
        <f>IF(Table1[[#This Row],[Tesouro Prefixado]]="","",(B3605+1)^(1/252))</f>
        <v/>
      </c>
      <c r="D3605" s="2" t="str">
        <f>IF(Table1[[#This Row],[Column2]]="","",(1+D3604)*(C3605)-1)</f>
        <v/>
      </c>
      <c r="E3605" s="1" t="str">
        <f>IF(Table1[[#This Row],[Column1]]="","",VLOOKUP(A3605,COPOMs!B:E,4)+prêmio_de_risco)</f>
        <v/>
      </c>
      <c r="F3605" s="3" t="str">
        <f>IF(Table1[[#This Row],[Tesouro Selic: Cenário 1]]="","",(E3605+1)^(1/252))</f>
        <v/>
      </c>
      <c r="G3605" s="2" t="str">
        <f>IF(Table1[[#This Row],[Column4]]="","",(1+G3604)*(F3605)-1)</f>
        <v/>
      </c>
      <c r="H3605" s="1" t="str">
        <f>IF(Table1[[#This Row],[Column1]]="","",VLOOKUP(A3605,COPOMs!B:H,7)+prêmio_de_risco)</f>
        <v/>
      </c>
      <c r="I3605" s="3" t="str">
        <f>IF(Table1[[#This Row],[Tesouro Selic: Cenário 2]]="","",(H3605+1)^(1/252))</f>
        <v/>
      </c>
      <c r="J3605" s="2" t="str">
        <f>IF(Table1[[#This Row],[Column6]]="","",(1+J3604)*(I3605)-1)</f>
        <v/>
      </c>
      <c r="K3605" s="1" t="str">
        <f>IF(Table1[[#This Row],[Column1]]="","",VLOOKUP(A3605,COPOMs!B:K,10)+prêmio_de_risco)</f>
        <v/>
      </c>
      <c r="L3605" s="3" t="str">
        <f>IF(Table1[[#This Row],[Tesouro Selic: Cenário 3]]="","",(K3605+1)^(1/252))</f>
        <v/>
      </c>
      <c r="M3605" s="2" t="str">
        <f>IF(Table1[[#This Row],[Column8]]="","",(1+M3604)*(L3605)-1)</f>
        <v/>
      </c>
    </row>
    <row r="3606" spans="1:13" x14ac:dyDescent="0.25">
      <c r="A3606" s="15" t="str">
        <f t="shared" si="112"/>
        <v/>
      </c>
      <c r="B3606" s="25" t="str">
        <f t="shared" si="113"/>
        <v/>
      </c>
      <c r="C3606" s="3" t="str">
        <f>IF(Table1[[#This Row],[Tesouro Prefixado]]="","",(B3606+1)^(1/252))</f>
        <v/>
      </c>
      <c r="D3606" s="2" t="str">
        <f>IF(Table1[[#This Row],[Column2]]="","",(1+D3605)*(C3606)-1)</f>
        <v/>
      </c>
      <c r="E3606" s="1" t="str">
        <f>IF(Table1[[#This Row],[Column1]]="","",VLOOKUP(A3606,COPOMs!B:E,4)+prêmio_de_risco)</f>
        <v/>
      </c>
      <c r="F3606" s="3" t="str">
        <f>IF(Table1[[#This Row],[Tesouro Selic: Cenário 1]]="","",(E3606+1)^(1/252))</f>
        <v/>
      </c>
      <c r="G3606" s="2" t="str">
        <f>IF(Table1[[#This Row],[Column4]]="","",(1+G3605)*(F3606)-1)</f>
        <v/>
      </c>
      <c r="H3606" s="1" t="str">
        <f>IF(Table1[[#This Row],[Column1]]="","",VLOOKUP(A3606,COPOMs!B:H,7)+prêmio_de_risco)</f>
        <v/>
      </c>
      <c r="I3606" s="3" t="str">
        <f>IF(Table1[[#This Row],[Tesouro Selic: Cenário 2]]="","",(H3606+1)^(1/252))</f>
        <v/>
      </c>
      <c r="J3606" s="2" t="str">
        <f>IF(Table1[[#This Row],[Column6]]="","",(1+J3605)*(I3606)-1)</f>
        <v/>
      </c>
      <c r="K3606" s="1" t="str">
        <f>IF(Table1[[#This Row],[Column1]]="","",VLOOKUP(A3606,COPOMs!B:K,10)+prêmio_de_risco)</f>
        <v/>
      </c>
      <c r="L3606" s="3" t="str">
        <f>IF(Table1[[#This Row],[Tesouro Selic: Cenário 3]]="","",(K3606+1)^(1/252))</f>
        <v/>
      </c>
      <c r="M3606" s="2" t="str">
        <f>IF(Table1[[#This Row],[Column8]]="","",(1+M3605)*(L3606)-1)</f>
        <v/>
      </c>
    </row>
    <row r="3607" spans="1:13" x14ac:dyDescent="0.25">
      <c r="A3607" s="15" t="str">
        <f t="shared" si="112"/>
        <v/>
      </c>
      <c r="B3607" s="25" t="str">
        <f t="shared" si="113"/>
        <v/>
      </c>
      <c r="C3607" s="3" t="str">
        <f>IF(Table1[[#This Row],[Tesouro Prefixado]]="","",(B3607+1)^(1/252))</f>
        <v/>
      </c>
      <c r="D3607" s="2" t="str">
        <f>IF(Table1[[#This Row],[Column2]]="","",(1+D3606)*(C3607)-1)</f>
        <v/>
      </c>
      <c r="E3607" s="1" t="str">
        <f>IF(Table1[[#This Row],[Column1]]="","",VLOOKUP(A3607,COPOMs!B:E,4)+prêmio_de_risco)</f>
        <v/>
      </c>
      <c r="F3607" s="3" t="str">
        <f>IF(Table1[[#This Row],[Tesouro Selic: Cenário 1]]="","",(E3607+1)^(1/252))</f>
        <v/>
      </c>
      <c r="G3607" s="2" t="str">
        <f>IF(Table1[[#This Row],[Column4]]="","",(1+G3606)*(F3607)-1)</f>
        <v/>
      </c>
      <c r="H3607" s="1" t="str">
        <f>IF(Table1[[#This Row],[Column1]]="","",VLOOKUP(A3607,COPOMs!B:H,7)+prêmio_de_risco)</f>
        <v/>
      </c>
      <c r="I3607" s="3" t="str">
        <f>IF(Table1[[#This Row],[Tesouro Selic: Cenário 2]]="","",(H3607+1)^(1/252))</f>
        <v/>
      </c>
      <c r="J3607" s="2" t="str">
        <f>IF(Table1[[#This Row],[Column6]]="","",(1+J3606)*(I3607)-1)</f>
        <v/>
      </c>
      <c r="K3607" s="1" t="str">
        <f>IF(Table1[[#This Row],[Column1]]="","",VLOOKUP(A3607,COPOMs!B:K,10)+prêmio_de_risco)</f>
        <v/>
      </c>
      <c r="L3607" s="3" t="str">
        <f>IF(Table1[[#This Row],[Tesouro Selic: Cenário 3]]="","",(K3607+1)^(1/252))</f>
        <v/>
      </c>
      <c r="M3607" s="2" t="str">
        <f>IF(Table1[[#This Row],[Column8]]="","",(1+M3606)*(L3607)-1)</f>
        <v/>
      </c>
    </row>
    <row r="3608" spans="1:13" x14ac:dyDescent="0.25">
      <c r="A3608" s="15" t="str">
        <f t="shared" si="112"/>
        <v/>
      </c>
      <c r="B3608" s="25" t="str">
        <f t="shared" si="113"/>
        <v/>
      </c>
      <c r="C3608" s="3" t="str">
        <f>IF(Table1[[#This Row],[Tesouro Prefixado]]="","",(B3608+1)^(1/252))</f>
        <v/>
      </c>
      <c r="D3608" s="2" t="str">
        <f>IF(Table1[[#This Row],[Column2]]="","",(1+D3607)*(C3608)-1)</f>
        <v/>
      </c>
      <c r="E3608" s="1" t="str">
        <f>IF(Table1[[#This Row],[Column1]]="","",VLOOKUP(A3608,COPOMs!B:E,4)+prêmio_de_risco)</f>
        <v/>
      </c>
      <c r="F3608" s="3" t="str">
        <f>IF(Table1[[#This Row],[Tesouro Selic: Cenário 1]]="","",(E3608+1)^(1/252))</f>
        <v/>
      </c>
      <c r="G3608" s="2" t="str">
        <f>IF(Table1[[#This Row],[Column4]]="","",(1+G3607)*(F3608)-1)</f>
        <v/>
      </c>
      <c r="H3608" s="1" t="str">
        <f>IF(Table1[[#This Row],[Column1]]="","",VLOOKUP(A3608,COPOMs!B:H,7)+prêmio_de_risco)</f>
        <v/>
      </c>
      <c r="I3608" s="3" t="str">
        <f>IF(Table1[[#This Row],[Tesouro Selic: Cenário 2]]="","",(H3608+1)^(1/252))</f>
        <v/>
      </c>
      <c r="J3608" s="2" t="str">
        <f>IF(Table1[[#This Row],[Column6]]="","",(1+J3607)*(I3608)-1)</f>
        <v/>
      </c>
      <c r="K3608" s="1" t="str">
        <f>IF(Table1[[#This Row],[Column1]]="","",VLOOKUP(A3608,COPOMs!B:K,10)+prêmio_de_risco)</f>
        <v/>
      </c>
      <c r="L3608" s="3" t="str">
        <f>IF(Table1[[#This Row],[Tesouro Selic: Cenário 3]]="","",(K3608+1)^(1/252))</f>
        <v/>
      </c>
      <c r="M3608" s="2" t="str">
        <f>IF(Table1[[#This Row],[Column8]]="","",(1+M3607)*(L3608)-1)</f>
        <v/>
      </c>
    </row>
    <row r="3609" spans="1:13" x14ac:dyDescent="0.25">
      <c r="A3609" s="15" t="str">
        <f t="shared" si="112"/>
        <v/>
      </c>
      <c r="B3609" s="25" t="str">
        <f t="shared" si="113"/>
        <v/>
      </c>
      <c r="C3609" s="3" t="str">
        <f>IF(Table1[[#This Row],[Tesouro Prefixado]]="","",(B3609+1)^(1/252))</f>
        <v/>
      </c>
      <c r="D3609" s="2" t="str">
        <f>IF(Table1[[#This Row],[Column2]]="","",(1+D3608)*(C3609)-1)</f>
        <v/>
      </c>
      <c r="E3609" s="1" t="str">
        <f>IF(Table1[[#This Row],[Column1]]="","",VLOOKUP(A3609,COPOMs!B:E,4)+prêmio_de_risco)</f>
        <v/>
      </c>
      <c r="F3609" s="3" t="str">
        <f>IF(Table1[[#This Row],[Tesouro Selic: Cenário 1]]="","",(E3609+1)^(1/252))</f>
        <v/>
      </c>
      <c r="G3609" s="2" t="str">
        <f>IF(Table1[[#This Row],[Column4]]="","",(1+G3608)*(F3609)-1)</f>
        <v/>
      </c>
      <c r="H3609" s="1" t="str">
        <f>IF(Table1[[#This Row],[Column1]]="","",VLOOKUP(A3609,COPOMs!B:H,7)+prêmio_de_risco)</f>
        <v/>
      </c>
      <c r="I3609" s="3" t="str">
        <f>IF(Table1[[#This Row],[Tesouro Selic: Cenário 2]]="","",(H3609+1)^(1/252))</f>
        <v/>
      </c>
      <c r="J3609" s="2" t="str">
        <f>IF(Table1[[#This Row],[Column6]]="","",(1+J3608)*(I3609)-1)</f>
        <v/>
      </c>
      <c r="K3609" s="1" t="str">
        <f>IF(Table1[[#This Row],[Column1]]="","",VLOOKUP(A3609,COPOMs!B:K,10)+prêmio_de_risco)</f>
        <v/>
      </c>
      <c r="L3609" s="3" t="str">
        <f>IF(Table1[[#This Row],[Tesouro Selic: Cenário 3]]="","",(K3609+1)^(1/252))</f>
        <v/>
      </c>
      <c r="M3609" s="2" t="str">
        <f>IF(Table1[[#This Row],[Column8]]="","",(1+M3608)*(L3609)-1)</f>
        <v/>
      </c>
    </row>
    <row r="3610" spans="1:13" x14ac:dyDescent="0.25">
      <c r="A3610" s="15" t="str">
        <f t="shared" si="112"/>
        <v/>
      </c>
      <c r="B3610" s="25" t="str">
        <f t="shared" si="113"/>
        <v/>
      </c>
      <c r="C3610" s="3" t="str">
        <f>IF(Table1[[#This Row],[Tesouro Prefixado]]="","",(B3610+1)^(1/252))</f>
        <v/>
      </c>
      <c r="D3610" s="2" t="str">
        <f>IF(Table1[[#This Row],[Column2]]="","",(1+D3609)*(C3610)-1)</f>
        <v/>
      </c>
      <c r="E3610" s="1" t="str">
        <f>IF(Table1[[#This Row],[Column1]]="","",VLOOKUP(A3610,COPOMs!B:E,4)+prêmio_de_risco)</f>
        <v/>
      </c>
      <c r="F3610" s="3" t="str">
        <f>IF(Table1[[#This Row],[Tesouro Selic: Cenário 1]]="","",(E3610+1)^(1/252))</f>
        <v/>
      </c>
      <c r="G3610" s="2" t="str">
        <f>IF(Table1[[#This Row],[Column4]]="","",(1+G3609)*(F3610)-1)</f>
        <v/>
      </c>
      <c r="H3610" s="1" t="str">
        <f>IF(Table1[[#This Row],[Column1]]="","",VLOOKUP(A3610,COPOMs!B:H,7)+prêmio_de_risco)</f>
        <v/>
      </c>
      <c r="I3610" s="3" t="str">
        <f>IF(Table1[[#This Row],[Tesouro Selic: Cenário 2]]="","",(H3610+1)^(1/252))</f>
        <v/>
      </c>
      <c r="J3610" s="2" t="str">
        <f>IF(Table1[[#This Row],[Column6]]="","",(1+J3609)*(I3610)-1)</f>
        <v/>
      </c>
      <c r="K3610" s="1" t="str">
        <f>IF(Table1[[#This Row],[Column1]]="","",VLOOKUP(A3610,COPOMs!B:K,10)+prêmio_de_risco)</f>
        <v/>
      </c>
      <c r="L3610" s="3" t="str">
        <f>IF(Table1[[#This Row],[Tesouro Selic: Cenário 3]]="","",(K3610+1)^(1/252))</f>
        <v/>
      </c>
      <c r="M3610" s="2" t="str">
        <f>IF(Table1[[#This Row],[Column8]]="","",(1+M3609)*(L3610)-1)</f>
        <v/>
      </c>
    </row>
    <row r="3611" spans="1:13" x14ac:dyDescent="0.25">
      <c r="A3611" s="15" t="str">
        <f t="shared" si="112"/>
        <v/>
      </c>
      <c r="B3611" s="25" t="str">
        <f t="shared" si="113"/>
        <v/>
      </c>
      <c r="C3611" s="3" t="str">
        <f>IF(Table1[[#This Row],[Tesouro Prefixado]]="","",(B3611+1)^(1/252))</f>
        <v/>
      </c>
      <c r="D3611" s="2" t="str">
        <f>IF(Table1[[#This Row],[Column2]]="","",(1+D3610)*(C3611)-1)</f>
        <v/>
      </c>
      <c r="E3611" s="1" t="str">
        <f>IF(Table1[[#This Row],[Column1]]="","",VLOOKUP(A3611,COPOMs!B:E,4)+prêmio_de_risco)</f>
        <v/>
      </c>
      <c r="F3611" s="3" t="str">
        <f>IF(Table1[[#This Row],[Tesouro Selic: Cenário 1]]="","",(E3611+1)^(1/252))</f>
        <v/>
      </c>
      <c r="G3611" s="2" t="str">
        <f>IF(Table1[[#This Row],[Column4]]="","",(1+G3610)*(F3611)-1)</f>
        <v/>
      </c>
      <c r="H3611" s="1" t="str">
        <f>IF(Table1[[#This Row],[Column1]]="","",VLOOKUP(A3611,COPOMs!B:H,7)+prêmio_de_risco)</f>
        <v/>
      </c>
      <c r="I3611" s="3" t="str">
        <f>IF(Table1[[#This Row],[Tesouro Selic: Cenário 2]]="","",(H3611+1)^(1/252))</f>
        <v/>
      </c>
      <c r="J3611" s="2" t="str">
        <f>IF(Table1[[#This Row],[Column6]]="","",(1+J3610)*(I3611)-1)</f>
        <v/>
      </c>
      <c r="K3611" s="1" t="str">
        <f>IF(Table1[[#This Row],[Column1]]="","",VLOOKUP(A3611,COPOMs!B:K,10)+prêmio_de_risco)</f>
        <v/>
      </c>
      <c r="L3611" s="3" t="str">
        <f>IF(Table1[[#This Row],[Tesouro Selic: Cenário 3]]="","",(K3611+1)^(1/252))</f>
        <v/>
      </c>
      <c r="M3611" s="2" t="str">
        <f>IF(Table1[[#This Row],[Column8]]="","",(1+M3610)*(L3611)-1)</f>
        <v/>
      </c>
    </row>
    <row r="3612" spans="1:13" x14ac:dyDescent="0.25">
      <c r="A3612" s="15" t="str">
        <f t="shared" si="112"/>
        <v/>
      </c>
      <c r="B3612" s="25" t="str">
        <f t="shared" si="113"/>
        <v/>
      </c>
      <c r="C3612" s="3" t="str">
        <f>IF(Table1[[#This Row],[Tesouro Prefixado]]="","",(B3612+1)^(1/252))</f>
        <v/>
      </c>
      <c r="D3612" s="2" t="str">
        <f>IF(Table1[[#This Row],[Column2]]="","",(1+D3611)*(C3612)-1)</f>
        <v/>
      </c>
      <c r="E3612" s="1" t="str">
        <f>IF(Table1[[#This Row],[Column1]]="","",VLOOKUP(A3612,COPOMs!B:E,4)+prêmio_de_risco)</f>
        <v/>
      </c>
      <c r="F3612" s="3" t="str">
        <f>IF(Table1[[#This Row],[Tesouro Selic: Cenário 1]]="","",(E3612+1)^(1/252))</f>
        <v/>
      </c>
      <c r="G3612" s="2" t="str">
        <f>IF(Table1[[#This Row],[Column4]]="","",(1+G3611)*(F3612)-1)</f>
        <v/>
      </c>
      <c r="H3612" s="1" t="str">
        <f>IF(Table1[[#This Row],[Column1]]="","",VLOOKUP(A3612,COPOMs!B:H,7)+prêmio_de_risco)</f>
        <v/>
      </c>
      <c r="I3612" s="3" t="str">
        <f>IF(Table1[[#This Row],[Tesouro Selic: Cenário 2]]="","",(H3612+1)^(1/252))</f>
        <v/>
      </c>
      <c r="J3612" s="2" t="str">
        <f>IF(Table1[[#This Row],[Column6]]="","",(1+J3611)*(I3612)-1)</f>
        <v/>
      </c>
      <c r="K3612" s="1" t="str">
        <f>IF(Table1[[#This Row],[Column1]]="","",VLOOKUP(A3612,COPOMs!B:K,10)+prêmio_de_risco)</f>
        <v/>
      </c>
      <c r="L3612" s="3" t="str">
        <f>IF(Table1[[#This Row],[Tesouro Selic: Cenário 3]]="","",(K3612+1)^(1/252))</f>
        <v/>
      </c>
      <c r="M3612" s="2" t="str">
        <f>IF(Table1[[#This Row],[Column8]]="","",(1+M3611)*(L3612)-1)</f>
        <v/>
      </c>
    </row>
    <row r="3613" spans="1:13" x14ac:dyDescent="0.25">
      <c r="A3613" s="15" t="str">
        <f t="shared" si="112"/>
        <v/>
      </c>
      <c r="B3613" s="25" t="str">
        <f t="shared" si="113"/>
        <v/>
      </c>
      <c r="C3613" s="3" t="str">
        <f>IF(Table1[[#This Row],[Tesouro Prefixado]]="","",(B3613+1)^(1/252))</f>
        <v/>
      </c>
      <c r="D3613" s="2" t="str">
        <f>IF(Table1[[#This Row],[Column2]]="","",(1+D3612)*(C3613)-1)</f>
        <v/>
      </c>
      <c r="E3613" s="1" t="str">
        <f>IF(Table1[[#This Row],[Column1]]="","",VLOOKUP(A3613,COPOMs!B:E,4)+prêmio_de_risco)</f>
        <v/>
      </c>
      <c r="F3613" s="3" t="str">
        <f>IF(Table1[[#This Row],[Tesouro Selic: Cenário 1]]="","",(E3613+1)^(1/252))</f>
        <v/>
      </c>
      <c r="G3613" s="2" t="str">
        <f>IF(Table1[[#This Row],[Column4]]="","",(1+G3612)*(F3613)-1)</f>
        <v/>
      </c>
      <c r="H3613" s="1" t="str">
        <f>IF(Table1[[#This Row],[Column1]]="","",VLOOKUP(A3613,COPOMs!B:H,7)+prêmio_de_risco)</f>
        <v/>
      </c>
      <c r="I3613" s="3" t="str">
        <f>IF(Table1[[#This Row],[Tesouro Selic: Cenário 2]]="","",(H3613+1)^(1/252))</f>
        <v/>
      </c>
      <c r="J3613" s="2" t="str">
        <f>IF(Table1[[#This Row],[Column6]]="","",(1+J3612)*(I3613)-1)</f>
        <v/>
      </c>
      <c r="K3613" s="1" t="str">
        <f>IF(Table1[[#This Row],[Column1]]="","",VLOOKUP(A3613,COPOMs!B:K,10)+prêmio_de_risco)</f>
        <v/>
      </c>
      <c r="L3613" s="3" t="str">
        <f>IF(Table1[[#This Row],[Tesouro Selic: Cenário 3]]="","",(K3613+1)^(1/252))</f>
        <v/>
      </c>
      <c r="M3613" s="2" t="str">
        <f>IF(Table1[[#This Row],[Column8]]="","",(1+M3612)*(L3613)-1)</f>
        <v/>
      </c>
    </row>
    <row r="3614" spans="1:13" x14ac:dyDescent="0.25">
      <c r="A3614" s="15" t="str">
        <f t="shared" si="112"/>
        <v/>
      </c>
      <c r="B3614" s="25" t="str">
        <f t="shared" si="113"/>
        <v/>
      </c>
      <c r="C3614" s="3" t="str">
        <f>IF(Table1[[#This Row],[Tesouro Prefixado]]="","",(B3614+1)^(1/252))</f>
        <v/>
      </c>
      <c r="D3614" s="2" t="str">
        <f>IF(Table1[[#This Row],[Column2]]="","",(1+D3613)*(C3614)-1)</f>
        <v/>
      </c>
      <c r="E3614" s="1" t="str">
        <f>IF(Table1[[#This Row],[Column1]]="","",VLOOKUP(A3614,COPOMs!B:E,4)+prêmio_de_risco)</f>
        <v/>
      </c>
      <c r="F3614" s="3" t="str">
        <f>IF(Table1[[#This Row],[Tesouro Selic: Cenário 1]]="","",(E3614+1)^(1/252))</f>
        <v/>
      </c>
      <c r="G3614" s="2" t="str">
        <f>IF(Table1[[#This Row],[Column4]]="","",(1+G3613)*(F3614)-1)</f>
        <v/>
      </c>
      <c r="H3614" s="1" t="str">
        <f>IF(Table1[[#This Row],[Column1]]="","",VLOOKUP(A3614,COPOMs!B:H,7)+prêmio_de_risco)</f>
        <v/>
      </c>
      <c r="I3614" s="3" t="str">
        <f>IF(Table1[[#This Row],[Tesouro Selic: Cenário 2]]="","",(H3614+1)^(1/252))</f>
        <v/>
      </c>
      <c r="J3614" s="2" t="str">
        <f>IF(Table1[[#This Row],[Column6]]="","",(1+J3613)*(I3614)-1)</f>
        <v/>
      </c>
      <c r="K3614" s="1" t="str">
        <f>IF(Table1[[#This Row],[Column1]]="","",VLOOKUP(A3614,COPOMs!B:K,10)+prêmio_de_risco)</f>
        <v/>
      </c>
      <c r="L3614" s="3" t="str">
        <f>IF(Table1[[#This Row],[Tesouro Selic: Cenário 3]]="","",(K3614+1)^(1/252))</f>
        <v/>
      </c>
      <c r="M3614" s="2" t="str">
        <f>IF(Table1[[#This Row],[Column8]]="","",(1+M3613)*(L3614)-1)</f>
        <v/>
      </c>
    </row>
    <row r="3615" spans="1:13" x14ac:dyDescent="0.25">
      <c r="A3615" s="15" t="str">
        <f t="shared" si="112"/>
        <v/>
      </c>
      <c r="B3615" s="25" t="str">
        <f t="shared" si="113"/>
        <v/>
      </c>
      <c r="C3615" s="3" t="str">
        <f>IF(Table1[[#This Row],[Tesouro Prefixado]]="","",(B3615+1)^(1/252))</f>
        <v/>
      </c>
      <c r="D3615" s="2" t="str">
        <f>IF(Table1[[#This Row],[Column2]]="","",(1+D3614)*(C3615)-1)</f>
        <v/>
      </c>
      <c r="E3615" s="1" t="str">
        <f>IF(Table1[[#This Row],[Column1]]="","",VLOOKUP(A3615,COPOMs!B:E,4)+prêmio_de_risco)</f>
        <v/>
      </c>
      <c r="F3615" s="3" t="str">
        <f>IF(Table1[[#This Row],[Tesouro Selic: Cenário 1]]="","",(E3615+1)^(1/252))</f>
        <v/>
      </c>
      <c r="G3615" s="2" t="str">
        <f>IF(Table1[[#This Row],[Column4]]="","",(1+G3614)*(F3615)-1)</f>
        <v/>
      </c>
      <c r="H3615" s="1" t="str">
        <f>IF(Table1[[#This Row],[Column1]]="","",VLOOKUP(A3615,COPOMs!B:H,7)+prêmio_de_risco)</f>
        <v/>
      </c>
      <c r="I3615" s="3" t="str">
        <f>IF(Table1[[#This Row],[Tesouro Selic: Cenário 2]]="","",(H3615+1)^(1/252))</f>
        <v/>
      </c>
      <c r="J3615" s="2" t="str">
        <f>IF(Table1[[#This Row],[Column6]]="","",(1+J3614)*(I3615)-1)</f>
        <v/>
      </c>
      <c r="K3615" s="1" t="str">
        <f>IF(Table1[[#This Row],[Column1]]="","",VLOOKUP(A3615,COPOMs!B:K,10)+prêmio_de_risco)</f>
        <v/>
      </c>
      <c r="L3615" s="3" t="str">
        <f>IF(Table1[[#This Row],[Tesouro Selic: Cenário 3]]="","",(K3615+1)^(1/252))</f>
        <v/>
      </c>
      <c r="M3615" s="2" t="str">
        <f>IF(Table1[[#This Row],[Column8]]="","",(1+M3614)*(L3615)-1)</f>
        <v/>
      </c>
    </row>
    <row r="3616" spans="1:13" x14ac:dyDescent="0.25">
      <c r="A3616" s="15" t="str">
        <f t="shared" si="112"/>
        <v/>
      </c>
      <c r="B3616" s="25" t="str">
        <f t="shared" si="113"/>
        <v/>
      </c>
      <c r="C3616" s="3" t="str">
        <f>IF(Table1[[#This Row],[Tesouro Prefixado]]="","",(B3616+1)^(1/252))</f>
        <v/>
      </c>
      <c r="D3616" s="2" t="str">
        <f>IF(Table1[[#This Row],[Column2]]="","",(1+D3615)*(C3616)-1)</f>
        <v/>
      </c>
      <c r="E3616" s="1" t="str">
        <f>IF(Table1[[#This Row],[Column1]]="","",VLOOKUP(A3616,COPOMs!B:E,4)+prêmio_de_risco)</f>
        <v/>
      </c>
      <c r="F3616" s="3" t="str">
        <f>IF(Table1[[#This Row],[Tesouro Selic: Cenário 1]]="","",(E3616+1)^(1/252))</f>
        <v/>
      </c>
      <c r="G3616" s="2" t="str">
        <f>IF(Table1[[#This Row],[Column4]]="","",(1+G3615)*(F3616)-1)</f>
        <v/>
      </c>
      <c r="H3616" s="1" t="str">
        <f>IF(Table1[[#This Row],[Column1]]="","",VLOOKUP(A3616,COPOMs!B:H,7)+prêmio_de_risco)</f>
        <v/>
      </c>
      <c r="I3616" s="3" t="str">
        <f>IF(Table1[[#This Row],[Tesouro Selic: Cenário 2]]="","",(H3616+1)^(1/252))</f>
        <v/>
      </c>
      <c r="J3616" s="2" t="str">
        <f>IF(Table1[[#This Row],[Column6]]="","",(1+J3615)*(I3616)-1)</f>
        <v/>
      </c>
      <c r="K3616" s="1" t="str">
        <f>IF(Table1[[#This Row],[Column1]]="","",VLOOKUP(A3616,COPOMs!B:K,10)+prêmio_de_risco)</f>
        <v/>
      </c>
      <c r="L3616" s="3" t="str">
        <f>IF(Table1[[#This Row],[Tesouro Selic: Cenário 3]]="","",(K3616+1)^(1/252))</f>
        <v/>
      </c>
      <c r="M3616" s="2" t="str">
        <f>IF(Table1[[#This Row],[Column8]]="","",(1+M3615)*(L3616)-1)</f>
        <v/>
      </c>
    </row>
    <row r="3617" spans="1:13" x14ac:dyDescent="0.25">
      <c r="A3617" s="15" t="str">
        <f t="shared" si="112"/>
        <v/>
      </c>
      <c r="B3617" s="25" t="str">
        <f t="shared" si="113"/>
        <v/>
      </c>
      <c r="C3617" s="3" t="str">
        <f>IF(Table1[[#This Row],[Tesouro Prefixado]]="","",(B3617+1)^(1/252))</f>
        <v/>
      </c>
      <c r="D3617" s="2" t="str">
        <f>IF(Table1[[#This Row],[Column2]]="","",(1+D3616)*(C3617)-1)</f>
        <v/>
      </c>
      <c r="E3617" s="1" t="str">
        <f>IF(Table1[[#This Row],[Column1]]="","",VLOOKUP(A3617,COPOMs!B:E,4)+prêmio_de_risco)</f>
        <v/>
      </c>
      <c r="F3617" s="3" t="str">
        <f>IF(Table1[[#This Row],[Tesouro Selic: Cenário 1]]="","",(E3617+1)^(1/252))</f>
        <v/>
      </c>
      <c r="G3617" s="2" t="str">
        <f>IF(Table1[[#This Row],[Column4]]="","",(1+G3616)*(F3617)-1)</f>
        <v/>
      </c>
      <c r="H3617" s="1" t="str">
        <f>IF(Table1[[#This Row],[Column1]]="","",VLOOKUP(A3617,COPOMs!B:H,7)+prêmio_de_risco)</f>
        <v/>
      </c>
      <c r="I3617" s="3" t="str">
        <f>IF(Table1[[#This Row],[Tesouro Selic: Cenário 2]]="","",(H3617+1)^(1/252))</f>
        <v/>
      </c>
      <c r="J3617" s="2" t="str">
        <f>IF(Table1[[#This Row],[Column6]]="","",(1+J3616)*(I3617)-1)</f>
        <v/>
      </c>
      <c r="K3617" s="1" t="str">
        <f>IF(Table1[[#This Row],[Column1]]="","",VLOOKUP(A3617,COPOMs!B:K,10)+prêmio_de_risco)</f>
        <v/>
      </c>
      <c r="L3617" s="3" t="str">
        <f>IF(Table1[[#This Row],[Tesouro Selic: Cenário 3]]="","",(K3617+1)^(1/252))</f>
        <v/>
      </c>
      <c r="M3617" s="2" t="str">
        <f>IF(Table1[[#This Row],[Column8]]="","",(1+M3616)*(L3617)-1)</f>
        <v/>
      </c>
    </row>
    <row r="3618" spans="1:13" x14ac:dyDescent="0.25">
      <c r="A3618" s="15" t="str">
        <f t="shared" si="112"/>
        <v/>
      </c>
      <c r="B3618" s="25" t="str">
        <f t="shared" si="113"/>
        <v/>
      </c>
      <c r="C3618" s="3" t="str">
        <f>IF(Table1[[#This Row],[Tesouro Prefixado]]="","",(B3618+1)^(1/252))</f>
        <v/>
      </c>
      <c r="D3618" s="2" t="str">
        <f>IF(Table1[[#This Row],[Column2]]="","",(1+D3617)*(C3618)-1)</f>
        <v/>
      </c>
      <c r="E3618" s="1" t="str">
        <f>IF(Table1[[#This Row],[Column1]]="","",VLOOKUP(A3618,COPOMs!B:E,4)+prêmio_de_risco)</f>
        <v/>
      </c>
      <c r="F3618" s="3" t="str">
        <f>IF(Table1[[#This Row],[Tesouro Selic: Cenário 1]]="","",(E3618+1)^(1/252))</f>
        <v/>
      </c>
      <c r="G3618" s="2" t="str">
        <f>IF(Table1[[#This Row],[Column4]]="","",(1+G3617)*(F3618)-1)</f>
        <v/>
      </c>
      <c r="H3618" s="1" t="str">
        <f>IF(Table1[[#This Row],[Column1]]="","",VLOOKUP(A3618,COPOMs!B:H,7)+prêmio_de_risco)</f>
        <v/>
      </c>
      <c r="I3618" s="3" t="str">
        <f>IF(Table1[[#This Row],[Tesouro Selic: Cenário 2]]="","",(H3618+1)^(1/252))</f>
        <v/>
      </c>
      <c r="J3618" s="2" t="str">
        <f>IF(Table1[[#This Row],[Column6]]="","",(1+J3617)*(I3618)-1)</f>
        <v/>
      </c>
      <c r="K3618" s="1" t="str">
        <f>IF(Table1[[#This Row],[Column1]]="","",VLOOKUP(A3618,COPOMs!B:K,10)+prêmio_de_risco)</f>
        <v/>
      </c>
      <c r="L3618" s="3" t="str">
        <f>IF(Table1[[#This Row],[Tesouro Selic: Cenário 3]]="","",(K3618+1)^(1/252))</f>
        <v/>
      </c>
      <c r="M3618" s="2" t="str">
        <f>IF(Table1[[#This Row],[Column8]]="","",(1+M3617)*(L3618)-1)</f>
        <v/>
      </c>
    </row>
    <row r="3619" spans="1:13" x14ac:dyDescent="0.25">
      <c r="A3619" s="15" t="str">
        <f t="shared" si="112"/>
        <v/>
      </c>
      <c r="B3619" s="25" t="str">
        <f t="shared" si="113"/>
        <v/>
      </c>
      <c r="C3619" s="3" t="str">
        <f>IF(Table1[[#This Row],[Tesouro Prefixado]]="","",(B3619+1)^(1/252))</f>
        <v/>
      </c>
      <c r="D3619" s="2" t="str">
        <f>IF(Table1[[#This Row],[Column2]]="","",(1+D3618)*(C3619)-1)</f>
        <v/>
      </c>
      <c r="E3619" s="1" t="str">
        <f>IF(Table1[[#This Row],[Column1]]="","",VLOOKUP(A3619,COPOMs!B:E,4)+prêmio_de_risco)</f>
        <v/>
      </c>
      <c r="F3619" s="3" t="str">
        <f>IF(Table1[[#This Row],[Tesouro Selic: Cenário 1]]="","",(E3619+1)^(1/252))</f>
        <v/>
      </c>
      <c r="G3619" s="2" t="str">
        <f>IF(Table1[[#This Row],[Column4]]="","",(1+G3618)*(F3619)-1)</f>
        <v/>
      </c>
      <c r="H3619" s="1" t="str">
        <f>IF(Table1[[#This Row],[Column1]]="","",VLOOKUP(A3619,COPOMs!B:H,7)+prêmio_de_risco)</f>
        <v/>
      </c>
      <c r="I3619" s="3" t="str">
        <f>IF(Table1[[#This Row],[Tesouro Selic: Cenário 2]]="","",(H3619+1)^(1/252))</f>
        <v/>
      </c>
      <c r="J3619" s="2" t="str">
        <f>IF(Table1[[#This Row],[Column6]]="","",(1+J3618)*(I3619)-1)</f>
        <v/>
      </c>
      <c r="K3619" s="1" t="str">
        <f>IF(Table1[[#This Row],[Column1]]="","",VLOOKUP(A3619,COPOMs!B:K,10)+prêmio_de_risco)</f>
        <v/>
      </c>
      <c r="L3619" s="3" t="str">
        <f>IF(Table1[[#This Row],[Tesouro Selic: Cenário 3]]="","",(K3619+1)^(1/252))</f>
        <v/>
      </c>
      <c r="M3619" s="2" t="str">
        <f>IF(Table1[[#This Row],[Column8]]="","",(1+M3618)*(L3619)-1)</f>
        <v/>
      </c>
    </row>
    <row r="3620" spans="1:13" x14ac:dyDescent="0.25">
      <c r="A3620" s="15" t="str">
        <f t="shared" si="112"/>
        <v/>
      </c>
      <c r="B3620" s="25" t="str">
        <f t="shared" si="113"/>
        <v/>
      </c>
      <c r="C3620" s="3" t="str">
        <f>IF(Table1[[#This Row],[Tesouro Prefixado]]="","",(B3620+1)^(1/252))</f>
        <v/>
      </c>
      <c r="D3620" s="2" t="str">
        <f>IF(Table1[[#This Row],[Column2]]="","",(1+D3619)*(C3620)-1)</f>
        <v/>
      </c>
      <c r="E3620" s="1" t="str">
        <f>IF(Table1[[#This Row],[Column1]]="","",VLOOKUP(A3620,COPOMs!B:E,4)+prêmio_de_risco)</f>
        <v/>
      </c>
      <c r="F3620" s="3" t="str">
        <f>IF(Table1[[#This Row],[Tesouro Selic: Cenário 1]]="","",(E3620+1)^(1/252))</f>
        <v/>
      </c>
      <c r="G3620" s="2" t="str">
        <f>IF(Table1[[#This Row],[Column4]]="","",(1+G3619)*(F3620)-1)</f>
        <v/>
      </c>
      <c r="H3620" s="1" t="str">
        <f>IF(Table1[[#This Row],[Column1]]="","",VLOOKUP(A3620,COPOMs!B:H,7)+prêmio_de_risco)</f>
        <v/>
      </c>
      <c r="I3620" s="3" t="str">
        <f>IF(Table1[[#This Row],[Tesouro Selic: Cenário 2]]="","",(H3620+1)^(1/252))</f>
        <v/>
      </c>
      <c r="J3620" s="2" t="str">
        <f>IF(Table1[[#This Row],[Column6]]="","",(1+J3619)*(I3620)-1)</f>
        <v/>
      </c>
      <c r="K3620" s="1" t="str">
        <f>IF(Table1[[#This Row],[Column1]]="","",VLOOKUP(A3620,COPOMs!B:K,10)+prêmio_de_risco)</f>
        <v/>
      </c>
      <c r="L3620" s="3" t="str">
        <f>IF(Table1[[#This Row],[Tesouro Selic: Cenário 3]]="","",(K3620+1)^(1/252))</f>
        <v/>
      </c>
      <c r="M3620" s="2" t="str">
        <f>IF(Table1[[#This Row],[Column8]]="","",(1+M3619)*(L3620)-1)</f>
        <v/>
      </c>
    </row>
    <row r="3621" spans="1:13" x14ac:dyDescent="0.25">
      <c r="A3621" s="15" t="str">
        <f t="shared" si="112"/>
        <v/>
      </c>
      <c r="B3621" s="25" t="str">
        <f t="shared" si="113"/>
        <v/>
      </c>
      <c r="C3621" s="3" t="str">
        <f>IF(Table1[[#This Row],[Tesouro Prefixado]]="","",(B3621+1)^(1/252))</f>
        <v/>
      </c>
      <c r="D3621" s="2" t="str">
        <f>IF(Table1[[#This Row],[Column2]]="","",(1+D3620)*(C3621)-1)</f>
        <v/>
      </c>
      <c r="E3621" s="1" t="str">
        <f>IF(Table1[[#This Row],[Column1]]="","",VLOOKUP(A3621,COPOMs!B:E,4)+prêmio_de_risco)</f>
        <v/>
      </c>
      <c r="F3621" s="3" t="str">
        <f>IF(Table1[[#This Row],[Tesouro Selic: Cenário 1]]="","",(E3621+1)^(1/252))</f>
        <v/>
      </c>
      <c r="G3621" s="2" t="str">
        <f>IF(Table1[[#This Row],[Column4]]="","",(1+G3620)*(F3621)-1)</f>
        <v/>
      </c>
      <c r="H3621" s="1" t="str">
        <f>IF(Table1[[#This Row],[Column1]]="","",VLOOKUP(A3621,COPOMs!B:H,7)+prêmio_de_risco)</f>
        <v/>
      </c>
      <c r="I3621" s="3" t="str">
        <f>IF(Table1[[#This Row],[Tesouro Selic: Cenário 2]]="","",(H3621+1)^(1/252))</f>
        <v/>
      </c>
      <c r="J3621" s="2" t="str">
        <f>IF(Table1[[#This Row],[Column6]]="","",(1+J3620)*(I3621)-1)</f>
        <v/>
      </c>
      <c r="K3621" s="1" t="str">
        <f>IF(Table1[[#This Row],[Column1]]="","",VLOOKUP(A3621,COPOMs!B:K,10)+prêmio_de_risco)</f>
        <v/>
      </c>
      <c r="L3621" s="3" t="str">
        <f>IF(Table1[[#This Row],[Tesouro Selic: Cenário 3]]="","",(K3621+1)^(1/252))</f>
        <v/>
      </c>
      <c r="M3621" s="2" t="str">
        <f>IF(Table1[[#This Row],[Column8]]="","",(1+M3620)*(L3621)-1)</f>
        <v/>
      </c>
    </row>
    <row r="3622" spans="1:13" x14ac:dyDescent="0.25">
      <c r="A3622" s="15" t="str">
        <f t="shared" si="112"/>
        <v/>
      </c>
      <c r="B3622" s="25" t="str">
        <f t="shared" si="113"/>
        <v/>
      </c>
      <c r="C3622" s="3" t="str">
        <f>IF(Table1[[#This Row],[Tesouro Prefixado]]="","",(B3622+1)^(1/252))</f>
        <v/>
      </c>
      <c r="D3622" s="2" t="str">
        <f>IF(Table1[[#This Row],[Column2]]="","",(1+D3621)*(C3622)-1)</f>
        <v/>
      </c>
      <c r="E3622" s="1" t="str">
        <f>IF(Table1[[#This Row],[Column1]]="","",VLOOKUP(A3622,COPOMs!B:E,4)+prêmio_de_risco)</f>
        <v/>
      </c>
      <c r="F3622" s="3" t="str">
        <f>IF(Table1[[#This Row],[Tesouro Selic: Cenário 1]]="","",(E3622+1)^(1/252))</f>
        <v/>
      </c>
      <c r="G3622" s="2" t="str">
        <f>IF(Table1[[#This Row],[Column4]]="","",(1+G3621)*(F3622)-1)</f>
        <v/>
      </c>
      <c r="H3622" s="1" t="str">
        <f>IF(Table1[[#This Row],[Column1]]="","",VLOOKUP(A3622,COPOMs!B:H,7)+prêmio_de_risco)</f>
        <v/>
      </c>
      <c r="I3622" s="3" t="str">
        <f>IF(Table1[[#This Row],[Tesouro Selic: Cenário 2]]="","",(H3622+1)^(1/252))</f>
        <v/>
      </c>
      <c r="J3622" s="2" t="str">
        <f>IF(Table1[[#This Row],[Column6]]="","",(1+J3621)*(I3622)-1)</f>
        <v/>
      </c>
      <c r="K3622" s="1" t="str">
        <f>IF(Table1[[#This Row],[Column1]]="","",VLOOKUP(A3622,COPOMs!B:K,10)+prêmio_de_risco)</f>
        <v/>
      </c>
      <c r="L3622" s="3" t="str">
        <f>IF(Table1[[#This Row],[Tesouro Selic: Cenário 3]]="","",(K3622+1)^(1/252))</f>
        <v/>
      </c>
      <c r="M3622" s="2" t="str">
        <f>IF(Table1[[#This Row],[Column8]]="","",(1+M3621)*(L3622)-1)</f>
        <v/>
      </c>
    </row>
    <row r="3623" spans="1:13" x14ac:dyDescent="0.25">
      <c r="A3623" s="15" t="str">
        <f t="shared" si="112"/>
        <v/>
      </c>
      <c r="B3623" s="25" t="str">
        <f t="shared" si="113"/>
        <v/>
      </c>
      <c r="C3623" s="3" t="str">
        <f>IF(Table1[[#This Row],[Tesouro Prefixado]]="","",(B3623+1)^(1/252))</f>
        <v/>
      </c>
      <c r="D3623" s="2" t="str">
        <f>IF(Table1[[#This Row],[Column2]]="","",(1+D3622)*(C3623)-1)</f>
        <v/>
      </c>
      <c r="E3623" s="1" t="str">
        <f>IF(Table1[[#This Row],[Column1]]="","",VLOOKUP(A3623,COPOMs!B:E,4)+prêmio_de_risco)</f>
        <v/>
      </c>
      <c r="F3623" s="3" t="str">
        <f>IF(Table1[[#This Row],[Tesouro Selic: Cenário 1]]="","",(E3623+1)^(1/252))</f>
        <v/>
      </c>
      <c r="G3623" s="2" t="str">
        <f>IF(Table1[[#This Row],[Column4]]="","",(1+G3622)*(F3623)-1)</f>
        <v/>
      </c>
      <c r="H3623" s="1" t="str">
        <f>IF(Table1[[#This Row],[Column1]]="","",VLOOKUP(A3623,COPOMs!B:H,7)+prêmio_de_risco)</f>
        <v/>
      </c>
      <c r="I3623" s="3" t="str">
        <f>IF(Table1[[#This Row],[Tesouro Selic: Cenário 2]]="","",(H3623+1)^(1/252))</f>
        <v/>
      </c>
      <c r="J3623" s="2" t="str">
        <f>IF(Table1[[#This Row],[Column6]]="","",(1+J3622)*(I3623)-1)</f>
        <v/>
      </c>
      <c r="K3623" s="1" t="str">
        <f>IF(Table1[[#This Row],[Column1]]="","",VLOOKUP(A3623,COPOMs!B:K,10)+prêmio_de_risco)</f>
        <v/>
      </c>
      <c r="L3623" s="3" t="str">
        <f>IF(Table1[[#This Row],[Tesouro Selic: Cenário 3]]="","",(K3623+1)^(1/252))</f>
        <v/>
      </c>
      <c r="M3623" s="2" t="str">
        <f>IF(Table1[[#This Row],[Column8]]="","",(1+M3622)*(L3623)-1)</f>
        <v/>
      </c>
    </row>
    <row r="3624" spans="1:13" x14ac:dyDescent="0.25">
      <c r="A3624" s="15" t="str">
        <f t="shared" si="112"/>
        <v/>
      </c>
      <c r="B3624" s="25" t="str">
        <f t="shared" si="113"/>
        <v/>
      </c>
      <c r="C3624" s="3" t="str">
        <f>IF(Table1[[#This Row],[Tesouro Prefixado]]="","",(B3624+1)^(1/252))</f>
        <v/>
      </c>
      <c r="D3624" s="2" t="str">
        <f>IF(Table1[[#This Row],[Column2]]="","",(1+D3623)*(C3624)-1)</f>
        <v/>
      </c>
      <c r="E3624" s="1" t="str">
        <f>IF(Table1[[#This Row],[Column1]]="","",VLOOKUP(A3624,COPOMs!B:E,4)+prêmio_de_risco)</f>
        <v/>
      </c>
      <c r="F3624" s="3" t="str">
        <f>IF(Table1[[#This Row],[Tesouro Selic: Cenário 1]]="","",(E3624+1)^(1/252))</f>
        <v/>
      </c>
      <c r="G3624" s="2" t="str">
        <f>IF(Table1[[#This Row],[Column4]]="","",(1+G3623)*(F3624)-1)</f>
        <v/>
      </c>
      <c r="H3624" s="1" t="str">
        <f>IF(Table1[[#This Row],[Column1]]="","",VLOOKUP(A3624,COPOMs!B:H,7)+prêmio_de_risco)</f>
        <v/>
      </c>
      <c r="I3624" s="3" t="str">
        <f>IF(Table1[[#This Row],[Tesouro Selic: Cenário 2]]="","",(H3624+1)^(1/252))</f>
        <v/>
      </c>
      <c r="J3624" s="2" t="str">
        <f>IF(Table1[[#This Row],[Column6]]="","",(1+J3623)*(I3624)-1)</f>
        <v/>
      </c>
      <c r="K3624" s="1" t="str">
        <f>IF(Table1[[#This Row],[Column1]]="","",VLOOKUP(A3624,COPOMs!B:K,10)+prêmio_de_risco)</f>
        <v/>
      </c>
      <c r="L3624" s="3" t="str">
        <f>IF(Table1[[#This Row],[Tesouro Selic: Cenário 3]]="","",(K3624+1)^(1/252))</f>
        <v/>
      </c>
      <c r="M3624" s="2" t="str">
        <f>IF(Table1[[#This Row],[Column8]]="","",(1+M3623)*(L3624)-1)</f>
        <v/>
      </c>
    </row>
    <row r="3625" spans="1:13" x14ac:dyDescent="0.25">
      <c r="A3625" s="15" t="str">
        <f t="shared" si="112"/>
        <v/>
      </c>
      <c r="B3625" s="25" t="str">
        <f t="shared" si="113"/>
        <v/>
      </c>
      <c r="C3625" s="3" t="str">
        <f>IF(Table1[[#This Row],[Tesouro Prefixado]]="","",(B3625+1)^(1/252))</f>
        <v/>
      </c>
      <c r="D3625" s="2" t="str">
        <f>IF(Table1[[#This Row],[Column2]]="","",(1+D3624)*(C3625)-1)</f>
        <v/>
      </c>
      <c r="E3625" s="1" t="str">
        <f>IF(Table1[[#This Row],[Column1]]="","",VLOOKUP(A3625,COPOMs!B:E,4)+prêmio_de_risco)</f>
        <v/>
      </c>
      <c r="F3625" s="3" t="str">
        <f>IF(Table1[[#This Row],[Tesouro Selic: Cenário 1]]="","",(E3625+1)^(1/252))</f>
        <v/>
      </c>
      <c r="G3625" s="2" t="str">
        <f>IF(Table1[[#This Row],[Column4]]="","",(1+G3624)*(F3625)-1)</f>
        <v/>
      </c>
      <c r="H3625" s="1" t="str">
        <f>IF(Table1[[#This Row],[Column1]]="","",VLOOKUP(A3625,COPOMs!B:H,7)+prêmio_de_risco)</f>
        <v/>
      </c>
      <c r="I3625" s="3" t="str">
        <f>IF(Table1[[#This Row],[Tesouro Selic: Cenário 2]]="","",(H3625+1)^(1/252))</f>
        <v/>
      </c>
      <c r="J3625" s="2" t="str">
        <f>IF(Table1[[#This Row],[Column6]]="","",(1+J3624)*(I3625)-1)</f>
        <v/>
      </c>
      <c r="K3625" s="1" t="str">
        <f>IF(Table1[[#This Row],[Column1]]="","",VLOOKUP(A3625,COPOMs!B:K,10)+prêmio_de_risco)</f>
        <v/>
      </c>
      <c r="L3625" s="3" t="str">
        <f>IF(Table1[[#This Row],[Tesouro Selic: Cenário 3]]="","",(K3625+1)^(1/252))</f>
        <v/>
      </c>
      <c r="M3625" s="2" t="str">
        <f>IF(Table1[[#This Row],[Column8]]="","",(1+M3624)*(L3625)-1)</f>
        <v/>
      </c>
    </row>
    <row r="3626" spans="1:13" x14ac:dyDescent="0.25">
      <c r="A3626" s="15" t="str">
        <f t="shared" si="112"/>
        <v/>
      </c>
      <c r="B3626" s="25" t="str">
        <f t="shared" si="113"/>
        <v/>
      </c>
      <c r="C3626" s="3" t="str">
        <f>IF(Table1[[#This Row],[Tesouro Prefixado]]="","",(B3626+1)^(1/252))</f>
        <v/>
      </c>
      <c r="D3626" s="2" t="str">
        <f>IF(Table1[[#This Row],[Column2]]="","",(1+D3625)*(C3626)-1)</f>
        <v/>
      </c>
      <c r="E3626" s="1" t="str">
        <f>IF(Table1[[#This Row],[Column1]]="","",VLOOKUP(A3626,COPOMs!B:E,4)+prêmio_de_risco)</f>
        <v/>
      </c>
      <c r="F3626" s="3" t="str">
        <f>IF(Table1[[#This Row],[Tesouro Selic: Cenário 1]]="","",(E3626+1)^(1/252))</f>
        <v/>
      </c>
      <c r="G3626" s="2" t="str">
        <f>IF(Table1[[#This Row],[Column4]]="","",(1+G3625)*(F3626)-1)</f>
        <v/>
      </c>
      <c r="H3626" s="1" t="str">
        <f>IF(Table1[[#This Row],[Column1]]="","",VLOOKUP(A3626,COPOMs!B:H,7)+prêmio_de_risco)</f>
        <v/>
      </c>
      <c r="I3626" s="3" t="str">
        <f>IF(Table1[[#This Row],[Tesouro Selic: Cenário 2]]="","",(H3626+1)^(1/252))</f>
        <v/>
      </c>
      <c r="J3626" s="2" t="str">
        <f>IF(Table1[[#This Row],[Column6]]="","",(1+J3625)*(I3626)-1)</f>
        <v/>
      </c>
      <c r="K3626" s="1" t="str">
        <f>IF(Table1[[#This Row],[Column1]]="","",VLOOKUP(A3626,COPOMs!B:K,10)+prêmio_de_risco)</f>
        <v/>
      </c>
      <c r="L3626" s="3" t="str">
        <f>IF(Table1[[#This Row],[Tesouro Selic: Cenário 3]]="","",(K3626+1)^(1/252))</f>
        <v/>
      </c>
      <c r="M3626" s="2" t="str">
        <f>IF(Table1[[#This Row],[Column8]]="","",(1+M3625)*(L3626)-1)</f>
        <v/>
      </c>
    </row>
    <row r="3627" spans="1:13" x14ac:dyDescent="0.25">
      <c r="A3627" s="15" t="str">
        <f t="shared" si="112"/>
        <v/>
      </c>
      <c r="B3627" s="25" t="str">
        <f t="shared" si="113"/>
        <v/>
      </c>
      <c r="C3627" s="3" t="str">
        <f>IF(Table1[[#This Row],[Tesouro Prefixado]]="","",(B3627+1)^(1/252))</f>
        <v/>
      </c>
      <c r="D3627" s="2" t="str">
        <f>IF(Table1[[#This Row],[Column2]]="","",(1+D3626)*(C3627)-1)</f>
        <v/>
      </c>
      <c r="E3627" s="1" t="str">
        <f>IF(Table1[[#This Row],[Column1]]="","",VLOOKUP(A3627,COPOMs!B:E,4)+prêmio_de_risco)</f>
        <v/>
      </c>
      <c r="F3627" s="3" t="str">
        <f>IF(Table1[[#This Row],[Tesouro Selic: Cenário 1]]="","",(E3627+1)^(1/252))</f>
        <v/>
      </c>
      <c r="G3627" s="2" t="str">
        <f>IF(Table1[[#This Row],[Column4]]="","",(1+G3626)*(F3627)-1)</f>
        <v/>
      </c>
      <c r="H3627" s="1" t="str">
        <f>IF(Table1[[#This Row],[Column1]]="","",VLOOKUP(A3627,COPOMs!B:H,7)+prêmio_de_risco)</f>
        <v/>
      </c>
      <c r="I3627" s="3" t="str">
        <f>IF(Table1[[#This Row],[Tesouro Selic: Cenário 2]]="","",(H3627+1)^(1/252))</f>
        <v/>
      </c>
      <c r="J3627" s="2" t="str">
        <f>IF(Table1[[#This Row],[Column6]]="","",(1+J3626)*(I3627)-1)</f>
        <v/>
      </c>
      <c r="K3627" s="1" t="str">
        <f>IF(Table1[[#This Row],[Column1]]="","",VLOOKUP(A3627,COPOMs!B:K,10)+prêmio_de_risco)</f>
        <v/>
      </c>
      <c r="L3627" s="3" t="str">
        <f>IF(Table1[[#This Row],[Tesouro Selic: Cenário 3]]="","",(K3627+1)^(1/252))</f>
        <v/>
      </c>
      <c r="M3627" s="2" t="str">
        <f>IF(Table1[[#This Row],[Column8]]="","",(1+M3626)*(L3627)-1)</f>
        <v/>
      </c>
    </row>
    <row r="3628" spans="1:13" x14ac:dyDescent="0.25">
      <c r="A3628" s="15" t="str">
        <f t="shared" si="112"/>
        <v/>
      </c>
      <c r="B3628" s="25" t="str">
        <f t="shared" si="113"/>
        <v/>
      </c>
      <c r="C3628" s="3" t="str">
        <f>IF(Table1[[#This Row],[Tesouro Prefixado]]="","",(B3628+1)^(1/252))</f>
        <v/>
      </c>
      <c r="D3628" s="2" t="str">
        <f>IF(Table1[[#This Row],[Column2]]="","",(1+D3627)*(C3628)-1)</f>
        <v/>
      </c>
      <c r="E3628" s="1" t="str">
        <f>IF(Table1[[#This Row],[Column1]]="","",VLOOKUP(A3628,COPOMs!B:E,4)+prêmio_de_risco)</f>
        <v/>
      </c>
      <c r="F3628" s="3" t="str">
        <f>IF(Table1[[#This Row],[Tesouro Selic: Cenário 1]]="","",(E3628+1)^(1/252))</f>
        <v/>
      </c>
      <c r="G3628" s="2" t="str">
        <f>IF(Table1[[#This Row],[Column4]]="","",(1+G3627)*(F3628)-1)</f>
        <v/>
      </c>
      <c r="H3628" s="1" t="str">
        <f>IF(Table1[[#This Row],[Column1]]="","",VLOOKUP(A3628,COPOMs!B:H,7)+prêmio_de_risco)</f>
        <v/>
      </c>
      <c r="I3628" s="3" t="str">
        <f>IF(Table1[[#This Row],[Tesouro Selic: Cenário 2]]="","",(H3628+1)^(1/252))</f>
        <v/>
      </c>
      <c r="J3628" s="2" t="str">
        <f>IF(Table1[[#This Row],[Column6]]="","",(1+J3627)*(I3628)-1)</f>
        <v/>
      </c>
      <c r="K3628" s="1" t="str">
        <f>IF(Table1[[#This Row],[Column1]]="","",VLOOKUP(A3628,COPOMs!B:K,10)+prêmio_de_risco)</f>
        <v/>
      </c>
      <c r="L3628" s="3" t="str">
        <f>IF(Table1[[#This Row],[Tesouro Selic: Cenário 3]]="","",(K3628+1)^(1/252))</f>
        <v/>
      </c>
      <c r="M3628" s="2" t="str">
        <f>IF(Table1[[#This Row],[Column8]]="","",(1+M3627)*(L3628)-1)</f>
        <v/>
      </c>
    </row>
    <row r="3629" spans="1:13" x14ac:dyDescent="0.25">
      <c r="A3629" s="15" t="str">
        <f t="shared" si="112"/>
        <v/>
      </c>
      <c r="B3629" s="25" t="str">
        <f t="shared" si="113"/>
        <v/>
      </c>
      <c r="C3629" s="3" t="str">
        <f>IF(Table1[[#This Row],[Tesouro Prefixado]]="","",(B3629+1)^(1/252))</f>
        <v/>
      </c>
      <c r="D3629" s="2" t="str">
        <f>IF(Table1[[#This Row],[Column2]]="","",(1+D3628)*(C3629)-1)</f>
        <v/>
      </c>
      <c r="E3629" s="1" t="str">
        <f>IF(Table1[[#This Row],[Column1]]="","",VLOOKUP(A3629,COPOMs!B:E,4)+prêmio_de_risco)</f>
        <v/>
      </c>
      <c r="F3629" s="3" t="str">
        <f>IF(Table1[[#This Row],[Tesouro Selic: Cenário 1]]="","",(E3629+1)^(1/252))</f>
        <v/>
      </c>
      <c r="G3629" s="2" t="str">
        <f>IF(Table1[[#This Row],[Column4]]="","",(1+G3628)*(F3629)-1)</f>
        <v/>
      </c>
      <c r="H3629" s="1" t="str">
        <f>IF(Table1[[#This Row],[Column1]]="","",VLOOKUP(A3629,COPOMs!B:H,7)+prêmio_de_risco)</f>
        <v/>
      </c>
      <c r="I3629" s="3" t="str">
        <f>IF(Table1[[#This Row],[Tesouro Selic: Cenário 2]]="","",(H3629+1)^(1/252))</f>
        <v/>
      </c>
      <c r="J3629" s="2" t="str">
        <f>IF(Table1[[#This Row],[Column6]]="","",(1+J3628)*(I3629)-1)</f>
        <v/>
      </c>
      <c r="K3629" s="1" t="str">
        <f>IF(Table1[[#This Row],[Column1]]="","",VLOOKUP(A3629,COPOMs!B:K,10)+prêmio_de_risco)</f>
        <v/>
      </c>
      <c r="L3629" s="3" t="str">
        <f>IF(Table1[[#This Row],[Tesouro Selic: Cenário 3]]="","",(K3629+1)^(1/252))</f>
        <v/>
      </c>
      <c r="M3629" s="2" t="str">
        <f>IF(Table1[[#This Row],[Column8]]="","",(1+M3628)*(L3629)-1)</f>
        <v/>
      </c>
    </row>
    <row r="3630" spans="1:13" x14ac:dyDescent="0.25">
      <c r="A3630" s="15" t="str">
        <f t="shared" si="112"/>
        <v/>
      </c>
      <c r="B3630" s="25" t="str">
        <f t="shared" si="113"/>
        <v/>
      </c>
      <c r="C3630" s="3" t="str">
        <f>IF(Table1[[#This Row],[Tesouro Prefixado]]="","",(B3630+1)^(1/252))</f>
        <v/>
      </c>
      <c r="D3630" s="2" t="str">
        <f>IF(Table1[[#This Row],[Column2]]="","",(1+D3629)*(C3630)-1)</f>
        <v/>
      </c>
      <c r="E3630" s="1" t="str">
        <f>IF(Table1[[#This Row],[Column1]]="","",VLOOKUP(A3630,COPOMs!B:E,4)+prêmio_de_risco)</f>
        <v/>
      </c>
      <c r="F3630" s="3" t="str">
        <f>IF(Table1[[#This Row],[Tesouro Selic: Cenário 1]]="","",(E3630+1)^(1/252))</f>
        <v/>
      </c>
      <c r="G3630" s="2" t="str">
        <f>IF(Table1[[#This Row],[Column4]]="","",(1+G3629)*(F3630)-1)</f>
        <v/>
      </c>
      <c r="H3630" s="1" t="str">
        <f>IF(Table1[[#This Row],[Column1]]="","",VLOOKUP(A3630,COPOMs!B:H,7)+prêmio_de_risco)</f>
        <v/>
      </c>
      <c r="I3630" s="3" t="str">
        <f>IF(Table1[[#This Row],[Tesouro Selic: Cenário 2]]="","",(H3630+1)^(1/252))</f>
        <v/>
      </c>
      <c r="J3630" s="2" t="str">
        <f>IF(Table1[[#This Row],[Column6]]="","",(1+J3629)*(I3630)-1)</f>
        <v/>
      </c>
      <c r="K3630" s="1" t="str">
        <f>IF(Table1[[#This Row],[Column1]]="","",VLOOKUP(A3630,COPOMs!B:K,10)+prêmio_de_risco)</f>
        <v/>
      </c>
      <c r="L3630" s="3" t="str">
        <f>IF(Table1[[#This Row],[Tesouro Selic: Cenário 3]]="","",(K3630+1)^(1/252))</f>
        <v/>
      </c>
      <c r="M3630" s="2" t="str">
        <f>IF(Table1[[#This Row],[Column8]]="","",(1+M3629)*(L3630)-1)</f>
        <v/>
      </c>
    </row>
    <row r="3631" spans="1:13" x14ac:dyDescent="0.25">
      <c r="A3631" s="15" t="str">
        <f t="shared" si="112"/>
        <v/>
      </c>
      <c r="B3631" s="25" t="str">
        <f t="shared" si="113"/>
        <v/>
      </c>
      <c r="C3631" s="3" t="str">
        <f>IF(Table1[[#This Row],[Tesouro Prefixado]]="","",(B3631+1)^(1/252))</f>
        <v/>
      </c>
      <c r="D3631" s="2" t="str">
        <f>IF(Table1[[#This Row],[Column2]]="","",(1+D3630)*(C3631)-1)</f>
        <v/>
      </c>
      <c r="E3631" s="1" t="str">
        <f>IF(Table1[[#This Row],[Column1]]="","",VLOOKUP(A3631,COPOMs!B:E,4)+prêmio_de_risco)</f>
        <v/>
      </c>
      <c r="F3631" s="3" t="str">
        <f>IF(Table1[[#This Row],[Tesouro Selic: Cenário 1]]="","",(E3631+1)^(1/252))</f>
        <v/>
      </c>
      <c r="G3631" s="2" t="str">
        <f>IF(Table1[[#This Row],[Column4]]="","",(1+G3630)*(F3631)-1)</f>
        <v/>
      </c>
      <c r="H3631" s="1" t="str">
        <f>IF(Table1[[#This Row],[Column1]]="","",VLOOKUP(A3631,COPOMs!B:H,7)+prêmio_de_risco)</f>
        <v/>
      </c>
      <c r="I3631" s="3" t="str">
        <f>IF(Table1[[#This Row],[Tesouro Selic: Cenário 2]]="","",(H3631+1)^(1/252))</f>
        <v/>
      </c>
      <c r="J3631" s="2" t="str">
        <f>IF(Table1[[#This Row],[Column6]]="","",(1+J3630)*(I3631)-1)</f>
        <v/>
      </c>
      <c r="K3631" s="1" t="str">
        <f>IF(Table1[[#This Row],[Column1]]="","",VLOOKUP(A3631,COPOMs!B:K,10)+prêmio_de_risco)</f>
        <v/>
      </c>
      <c r="L3631" s="3" t="str">
        <f>IF(Table1[[#This Row],[Tesouro Selic: Cenário 3]]="","",(K3631+1)^(1/252))</f>
        <v/>
      </c>
      <c r="M3631" s="2" t="str">
        <f>IF(Table1[[#This Row],[Column8]]="","",(1+M3630)*(L3631)-1)</f>
        <v/>
      </c>
    </row>
    <row r="3632" spans="1:13" x14ac:dyDescent="0.25">
      <c r="A3632" s="15" t="str">
        <f t="shared" si="112"/>
        <v/>
      </c>
      <c r="B3632" s="25" t="str">
        <f t="shared" si="113"/>
        <v/>
      </c>
      <c r="C3632" s="3" t="str">
        <f>IF(Table1[[#This Row],[Tesouro Prefixado]]="","",(B3632+1)^(1/252))</f>
        <v/>
      </c>
      <c r="D3632" s="2" t="str">
        <f>IF(Table1[[#This Row],[Column2]]="","",(1+D3631)*(C3632)-1)</f>
        <v/>
      </c>
      <c r="E3632" s="1" t="str">
        <f>IF(Table1[[#This Row],[Column1]]="","",VLOOKUP(A3632,COPOMs!B:E,4)+prêmio_de_risco)</f>
        <v/>
      </c>
      <c r="F3632" s="3" t="str">
        <f>IF(Table1[[#This Row],[Tesouro Selic: Cenário 1]]="","",(E3632+1)^(1/252))</f>
        <v/>
      </c>
      <c r="G3632" s="2" t="str">
        <f>IF(Table1[[#This Row],[Column4]]="","",(1+G3631)*(F3632)-1)</f>
        <v/>
      </c>
      <c r="H3632" s="1" t="str">
        <f>IF(Table1[[#This Row],[Column1]]="","",VLOOKUP(A3632,COPOMs!B:H,7)+prêmio_de_risco)</f>
        <v/>
      </c>
      <c r="I3632" s="3" t="str">
        <f>IF(Table1[[#This Row],[Tesouro Selic: Cenário 2]]="","",(H3632+1)^(1/252))</f>
        <v/>
      </c>
      <c r="J3632" s="2" t="str">
        <f>IF(Table1[[#This Row],[Column6]]="","",(1+J3631)*(I3632)-1)</f>
        <v/>
      </c>
      <c r="K3632" s="1" t="str">
        <f>IF(Table1[[#This Row],[Column1]]="","",VLOOKUP(A3632,COPOMs!B:K,10)+prêmio_de_risco)</f>
        <v/>
      </c>
      <c r="L3632" s="3" t="str">
        <f>IF(Table1[[#This Row],[Tesouro Selic: Cenário 3]]="","",(K3632+1)^(1/252))</f>
        <v/>
      </c>
      <c r="M3632" s="2" t="str">
        <f>IF(Table1[[#This Row],[Column8]]="","",(1+M3631)*(L3632)-1)</f>
        <v/>
      </c>
    </row>
    <row r="3633" spans="1:13" x14ac:dyDescent="0.25">
      <c r="A3633" s="15" t="str">
        <f t="shared" si="112"/>
        <v/>
      </c>
      <c r="B3633" s="25" t="str">
        <f t="shared" si="113"/>
        <v/>
      </c>
      <c r="C3633" s="3" t="str">
        <f>IF(Table1[[#This Row],[Tesouro Prefixado]]="","",(B3633+1)^(1/252))</f>
        <v/>
      </c>
      <c r="D3633" s="2" t="str">
        <f>IF(Table1[[#This Row],[Column2]]="","",(1+D3632)*(C3633)-1)</f>
        <v/>
      </c>
      <c r="E3633" s="1" t="str">
        <f>IF(Table1[[#This Row],[Column1]]="","",VLOOKUP(A3633,COPOMs!B:E,4)+prêmio_de_risco)</f>
        <v/>
      </c>
      <c r="F3633" s="3" t="str">
        <f>IF(Table1[[#This Row],[Tesouro Selic: Cenário 1]]="","",(E3633+1)^(1/252))</f>
        <v/>
      </c>
      <c r="G3633" s="2" t="str">
        <f>IF(Table1[[#This Row],[Column4]]="","",(1+G3632)*(F3633)-1)</f>
        <v/>
      </c>
      <c r="H3633" s="1" t="str">
        <f>IF(Table1[[#This Row],[Column1]]="","",VLOOKUP(A3633,COPOMs!B:H,7)+prêmio_de_risco)</f>
        <v/>
      </c>
      <c r="I3633" s="3" t="str">
        <f>IF(Table1[[#This Row],[Tesouro Selic: Cenário 2]]="","",(H3633+1)^(1/252))</f>
        <v/>
      </c>
      <c r="J3633" s="2" t="str">
        <f>IF(Table1[[#This Row],[Column6]]="","",(1+J3632)*(I3633)-1)</f>
        <v/>
      </c>
      <c r="K3633" s="1" t="str">
        <f>IF(Table1[[#This Row],[Column1]]="","",VLOOKUP(A3633,COPOMs!B:K,10)+prêmio_de_risco)</f>
        <v/>
      </c>
      <c r="L3633" s="3" t="str">
        <f>IF(Table1[[#This Row],[Tesouro Selic: Cenário 3]]="","",(K3633+1)^(1/252))</f>
        <v/>
      </c>
      <c r="M3633" s="2" t="str">
        <f>IF(Table1[[#This Row],[Column8]]="","",(1+M3632)*(L3633)-1)</f>
        <v/>
      </c>
    </row>
    <row r="3634" spans="1:13" x14ac:dyDescent="0.25">
      <c r="A3634" s="15" t="str">
        <f t="shared" si="112"/>
        <v/>
      </c>
      <c r="B3634" s="25" t="str">
        <f t="shared" si="113"/>
        <v/>
      </c>
      <c r="C3634" s="3" t="str">
        <f>IF(Table1[[#This Row],[Tesouro Prefixado]]="","",(B3634+1)^(1/252))</f>
        <v/>
      </c>
      <c r="D3634" s="2" t="str">
        <f>IF(Table1[[#This Row],[Column2]]="","",(1+D3633)*(C3634)-1)</f>
        <v/>
      </c>
      <c r="E3634" s="1" t="str">
        <f>IF(Table1[[#This Row],[Column1]]="","",VLOOKUP(A3634,COPOMs!B:E,4)+prêmio_de_risco)</f>
        <v/>
      </c>
      <c r="F3634" s="3" t="str">
        <f>IF(Table1[[#This Row],[Tesouro Selic: Cenário 1]]="","",(E3634+1)^(1/252))</f>
        <v/>
      </c>
      <c r="G3634" s="2" t="str">
        <f>IF(Table1[[#This Row],[Column4]]="","",(1+G3633)*(F3634)-1)</f>
        <v/>
      </c>
      <c r="H3634" s="1" t="str">
        <f>IF(Table1[[#This Row],[Column1]]="","",VLOOKUP(A3634,COPOMs!B:H,7)+prêmio_de_risco)</f>
        <v/>
      </c>
      <c r="I3634" s="3" t="str">
        <f>IF(Table1[[#This Row],[Tesouro Selic: Cenário 2]]="","",(H3634+1)^(1/252))</f>
        <v/>
      </c>
      <c r="J3634" s="2" t="str">
        <f>IF(Table1[[#This Row],[Column6]]="","",(1+J3633)*(I3634)-1)</f>
        <v/>
      </c>
      <c r="K3634" s="1" t="str">
        <f>IF(Table1[[#This Row],[Column1]]="","",VLOOKUP(A3634,COPOMs!B:K,10)+prêmio_de_risco)</f>
        <v/>
      </c>
      <c r="L3634" s="3" t="str">
        <f>IF(Table1[[#This Row],[Tesouro Selic: Cenário 3]]="","",(K3634+1)^(1/252))</f>
        <v/>
      </c>
      <c r="M3634" s="2" t="str">
        <f>IF(Table1[[#This Row],[Column8]]="","",(1+M3633)*(L3634)-1)</f>
        <v/>
      </c>
    </row>
    <row r="3635" spans="1:13" x14ac:dyDescent="0.25">
      <c r="A3635" s="15" t="str">
        <f t="shared" si="112"/>
        <v/>
      </c>
      <c r="B3635" s="25" t="str">
        <f t="shared" si="113"/>
        <v/>
      </c>
      <c r="C3635" s="3" t="str">
        <f>IF(Table1[[#This Row],[Tesouro Prefixado]]="","",(B3635+1)^(1/252))</f>
        <v/>
      </c>
      <c r="D3635" s="2" t="str">
        <f>IF(Table1[[#This Row],[Column2]]="","",(1+D3634)*(C3635)-1)</f>
        <v/>
      </c>
      <c r="E3635" s="1" t="str">
        <f>IF(Table1[[#This Row],[Column1]]="","",VLOOKUP(A3635,COPOMs!B:E,4)+prêmio_de_risco)</f>
        <v/>
      </c>
      <c r="F3635" s="3" t="str">
        <f>IF(Table1[[#This Row],[Tesouro Selic: Cenário 1]]="","",(E3635+1)^(1/252))</f>
        <v/>
      </c>
      <c r="G3635" s="2" t="str">
        <f>IF(Table1[[#This Row],[Column4]]="","",(1+G3634)*(F3635)-1)</f>
        <v/>
      </c>
      <c r="H3635" s="1" t="str">
        <f>IF(Table1[[#This Row],[Column1]]="","",VLOOKUP(A3635,COPOMs!B:H,7)+prêmio_de_risco)</f>
        <v/>
      </c>
      <c r="I3635" s="3" t="str">
        <f>IF(Table1[[#This Row],[Tesouro Selic: Cenário 2]]="","",(H3635+1)^(1/252))</f>
        <v/>
      </c>
      <c r="J3635" s="2" t="str">
        <f>IF(Table1[[#This Row],[Column6]]="","",(1+J3634)*(I3635)-1)</f>
        <v/>
      </c>
      <c r="K3635" s="1" t="str">
        <f>IF(Table1[[#This Row],[Column1]]="","",VLOOKUP(A3635,COPOMs!B:K,10)+prêmio_de_risco)</f>
        <v/>
      </c>
      <c r="L3635" s="3" t="str">
        <f>IF(Table1[[#This Row],[Tesouro Selic: Cenário 3]]="","",(K3635+1)^(1/252))</f>
        <v/>
      </c>
      <c r="M3635" s="2" t="str">
        <f>IF(Table1[[#This Row],[Column8]]="","",(1+M3634)*(L3635)-1)</f>
        <v/>
      </c>
    </row>
    <row r="3636" spans="1:13" x14ac:dyDescent="0.25">
      <c r="A3636" s="15" t="str">
        <f t="shared" si="112"/>
        <v/>
      </c>
      <c r="B3636" s="25" t="str">
        <f t="shared" si="113"/>
        <v/>
      </c>
      <c r="C3636" s="3" t="str">
        <f>IF(Table1[[#This Row],[Tesouro Prefixado]]="","",(B3636+1)^(1/252))</f>
        <v/>
      </c>
      <c r="D3636" s="2" t="str">
        <f>IF(Table1[[#This Row],[Column2]]="","",(1+D3635)*(C3636)-1)</f>
        <v/>
      </c>
      <c r="E3636" s="1" t="str">
        <f>IF(Table1[[#This Row],[Column1]]="","",VLOOKUP(A3636,COPOMs!B:E,4)+prêmio_de_risco)</f>
        <v/>
      </c>
      <c r="F3636" s="3" t="str">
        <f>IF(Table1[[#This Row],[Tesouro Selic: Cenário 1]]="","",(E3636+1)^(1/252))</f>
        <v/>
      </c>
      <c r="G3636" s="2" t="str">
        <f>IF(Table1[[#This Row],[Column4]]="","",(1+G3635)*(F3636)-1)</f>
        <v/>
      </c>
      <c r="H3636" s="1" t="str">
        <f>IF(Table1[[#This Row],[Column1]]="","",VLOOKUP(A3636,COPOMs!B:H,7)+prêmio_de_risco)</f>
        <v/>
      </c>
      <c r="I3636" s="3" t="str">
        <f>IF(Table1[[#This Row],[Tesouro Selic: Cenário 2]]="","",(H3636+1)^(1/252))</f>
        <v/>
      </c>
      <c r="J3636" s="2" t="str">
        <f>IF(Table1[[#This Row],[Column6]]="","",(1+J3635)*(I3636)-1)</f>
        <v/>
      </c>
      <c r="K3636" s="1" t="str">
        <f>IF(Table1[[#This Row],[Column1]]="","",VLOOKUP(A3636,COPOMs!B:K,10)+prêmio_de_risco)</f>
        <v/>
      </c>
      <c r="L3636" s="3" t="str">
        <f>IF(Table1[[#This Row],[Tesouro Selic: Cenário 3]]="","",(K3636+1)^(1/252))</f>
        <v/>
      </c>
      <c r="M3636" s="2" t="str">
        <f>IF(Table1[[#This Row],[Column8]]="","",(1+M3635)*(L3636)-1)</f>
        <v/>
      </c>
    </row>
    <row r="3637" spans="1:13" x14ac:dyDescent="0.25">
      <c r="A3637" s="15" t="str">
        <f t="shared" si="112"/>
        <v/>
      </c>
      <c r="B3637" s="25" t="str">
        <f t="shared" si="113"/>
        <v/>
      </c>
      <c r="C3637" s="3" t="str">
        <f>IF(Table1[[#This Row],[Tesouro Prefixado]]="","",(B3637+1)^(1/252))</f>
        <v/>
      </c>
      <c r="D3637" s="2" t="str">
        <f>IF(Table1[[#This Row],[Column2]]="","",(1+D3636)*(C3637)-1)</f>
        <v/>
      </c>
      <c r="E3637" s="1" t="str">
        <f>IF(Table1[[#This Row],[Column1]]="","",VLOOKUP(A3637,COPOMs!B:E,4)+prêmio_de_risco)</f>
        <v/>
      </c>
      <c r="F3637" s="3" t="str">
        <f>IF(Table1[[#This Row],[Tesouro Selic: Cenário 1]]="","",(E3637+1)^(1/252))</f>
        <v/>
      </c>
      <c r="G3637" s="2" t="str">
        <f>IF(Table1[[#This Row],[Column4]]="","",(1+G3636)*(F3637)-1)</f>
        <v/>
      </c>
      <c r="H3637" s="1" t="str">
        <f>IF(Table1[[#This Row],[Column1]]="","",VLOOKUP(A3637,COPOMs!B:H,7)+prêmio_de_risco)</f>
        <v/>
      </c>
      <c r="I3637" s="3" t="str">
        <f>IF(Table1[[#This Row],[Tesouro Selic: Cenário 2]]="","",(H3637+1)^(1/252))</f>
        <v/>
      </c>
      <c r="J3637" s="2" t="str">
        <f>IF(Table1[[#This Row],[Column6]]="","",(1+J3636)*(I3637)-1)</f>
        <v/>
      </c>
      <c r="K3637" s="1" t="str">
        <f>IF(Table1[[#This Row],[Column1]]="","",VLOOKUP(A3637,COPOMs!B:K,10)+prêmio_de_risco)</f>
        <v/>
      </c>
      <c r="L3637" s="3" t="str">
        <f>IF(Table1[[#This Row],[Tesouro Selic: Cenário 3]]="","",(K3637+1)^(1/252))</f>
        <v/>
      </c>
      <c r="M3637" s="2" t="str">
        <f>IF(Table1[[#This Row],[Column8]]="","",(1+M3636)*(L3637)-1)</f>
        <v/>
      </c>
    </row>
    <row r="3638" spans="1:13" x14ac:dyDescent="0.25">
      <c r="A3638" s="15" t="str">
        <f t="shared" si="112"/>
        <v/>
      </c>
      <c r="B3638" s="25" t="str">
        <f t="shared" si="113"/>
        <v/>
      </c>
      <c r="C3638" s="3" t="str">
        <f>IF(Table1[[#This Row],[Tesouro Prefixado]]="","",(B3638+1)^(1/252))</f>
        <v/>
      </c>
      <c r="D3638" s="2" t="str">
        <f>IF(Table1[[#This Row],[Column2]]="","",(1+D3637)*(C3638)-1)</f>
        <v/>
      </c>
      <c r="E3638" s="1" t="str">
        <f>IF(Table1[[#This Row],[Column1]]="","",VLOOKUP(A3638,COPOMs!B:E,4)+prêmio_de_risco)</f>
        <v/>
      </c>
      <c r="F3638" s="3" t="str">
        <f>IF(Table1[[#This Row],[Tesouro Selic: Cenário 1]]="","",(E3638+1)^(1/252))</f>
        <v/>
      </c>
      <c r="G3638" s="2" t="str">
        <f>IF(Table1[[#This Row],[Column4]]="","",(1+G3637)*(F3638)-1)</f>
        <v/>
      </c>
      <c r="H3638" s="1" t="str">
        <f>IF(Table1[[#This Row],[Column1]]="","",VLOOKUP(A3638,COPOMs!B:H,7)+prêmio_de_risco)</f>
        <v/>
      </c>
      <c r="I3638" s="3" t="str">
        <f>IF(Table1[[#This Row],[Tesouro Selic: Cenário 2]]="","",(H3638+1)^(1/252))</f>
        <v/>
      </c>
      <c r="J3638" s="2" t="str">
        <f>IF(Table1[[#This Row],[Column6]]="","",(1+J3637)*(I3638)-1)</f>
        <v/>
      </c>
      <c r="K3638" s="1" t="str">
        <f>IF(Table1[[#This Row],[Column1]]="","",VLOOKUP(A3638,COPOMs!B:K,10)+prêmio_de_risco)</f>
        <v/>
      </c>
      <c r="L3638" s="3" t="str">
        <f>IF(Table1[[#This Row],[Tesouro Selic: Cenário 3]]="","",(K3638+1)^(1/252))</f>
        <v/>
      </c>
      <c r="M3638" s="2" t="str">
        <f>IF(Table1[[#This Row],[Column8]]="","",(1+M3637)*(L3638)-1)</f>
        <v/>
      </c>
    </row>
    <row r="3639" spans="1:13" x14ac:dyDescent="0.25">
      <c r="A3639" s="15" t="str">
        <f t="shared" si="112"/>
        <v/>
      </c>
      <c r="B3639" s="25" t="str">
        <f t="shared" si="113"/>
        <v/>
      </c>
      <c r="C3639" s="3" t="str">
        <f>IF(Table1[[#This Row],[Tesouro Prefixado]]="","",(B3639+1)^(1/252))</f>
        <v/>
      </c>
      <c r="D3639" s="2" t="str">
        <f>IF(Table1[[#This Row],[Column2]]="","",(1+D3638)*(C3639)-1)</f>
        <v/>
      </c>
      <c r="E3639" s="1" t="str">
        <f>IF(Table1[[#This Row],[Column1]]="","",VLOOKUP(A3639,COPOMs!B:E,4)+prêmio_de_risco)</f>
        <v/>
      </c>
      <c r="F3639" s="3" t="str">
        <f>IF(Table1[[#This Row],[Tesouro Selic: Cenário 1]]="","",(E3639+1)^(1/252))</f>
        <v/>
      </c>
      <c r="G3639" s="2" t="str">
        <f>IF(Table1[[#This Row],[Column4]]="","",(1+G3638)*(F3639)-1)</f>
        <v/>
      </c>
      <c r="H3639" s="1" t="str">
        <f>IF(Table1[[#This Row],[Column1]]="","",VLOOKUP(A3639,COPOMs!B:H,7)+prêmio_de_risco)</f>
        <v/>
      </c>
      <c r="I3639" s="3" t="str">
        <f>IF(Table1[[#This Row],[Tesouro Selic: Cenário 2]]="","",(H3639+1)^(1/252))</f>
        <v/>
      </c>
      <c r="J3639" s="2" t="str">
        <f>IF(Table1[[#This Row],[Column6]]="","",(1+J3638)*(I3639)-1)</f>
        <v/>
      </c>
      <c r="K3639" s="1" t="str">
        <f>IF(Table1[[#This Row],[Column1]]="","",VLOOKUP(A3639,COPOMs!B:K,10)+prêmio_de_risco)</f>
        <v/>
      </c>
      <c r="L3639" s="3" t="str">
        <f>IF(Table1[[#This Row],[Tesouro Selic: Cenário 3]]="","",(K3639+1)^(1/252))</f>
        <v/>
      </c>
      <c r="M3639" s="2" t="str">
        <f>IF(Table1[[#This Row],[Column8]]="","",(1+M3638)*(L3639)-1)</f>
        <v/>
      </c>
    </row>
    <row r="3640" spans="1:13" x14ac:dyDescent="0.25">
      <c r="A3640" s="15" t="str">
        <f t="shared" si="112"/>
        <v/>
      </c>
      <c r="B3640" s="25" t="str">
        <f t="shared" si="113"/>
        <v/>
      </c>
      <c r="C3640" s="3" t="str">
        <f>IF(Table1[[#This Row],[Tesouro Prefixado]]="","",(B3640+1)^(1/252))</f>
        <v/>
      </c>
      <c r="D3640" s="2" t="str">
        <f>IF(Table1[[#This Row],[Column2]]="","",(1+D3639)*(C3640)-1)</f>
        <v/>
      </c>
      <c r="E3640" s="1" t="str">
        <f>IF(Table1[[#This Row],[Column1]]="","",VLOOKUP(A3640,COPOMs!B:E,4)+prêmio_de_risco)</f>
        <v/>
      </c>
      <c r="F3640" s="3" t="str">
        <f>IF(Table1[[#This Row],[Tesouro Selic: Cenário 1]]="","",(E3640+1)^(1/252))</f>
        <v/>
      </c>
      <c r="G3640" s="2" t="str">
        <f>IF(Table1[[#This Row],[Column4]]="","",(1+G3639)*(F3640)-1)</f>
        <v/>
      </c>
      <c r="H3640" s="1" t="str">
        <f>IF(Table1[[#This Row],[Column1]]="","",VLOOKUP(A3640,COPOMs!B:H,7)+prêmio_de_risco)</f>
        <v/>
      </c>
      <c r="I3640" s="3" t="str">
        <f>IF(Table1[[#This Row],[Tesouro Selic: Cenário 2]]="","",(H3640+1)^(1/252))</f>
        <v/>
      </c>
      <c r="J3640" s="2" t="str">
        <f>IF(Table1[[#This Row],[Column6]]="","",(1+J3639)*(I3640)-1)</f>
        <v/>
      </c>
      <c r="K3640" s="1" t="str">
        <f>IF(Table1[[#This Row],[Column1]]="","",VLOOKUP(A3640,COPOMs!B:K,10)+prêmio_de_risco)</f>
        <v/>
      </c>
      <c r="L3640" s="3" t="str">
        <f>IF(Table1[[#This Row],[Tesouro Selic: Cenário 3]]="","",(K3640+1)^(1/252))</f>
        <v/>
      </c>
      <c r="M3640" s="2" t="str">
        <f>IF(Table1[[#This Row],[Column8]]="","",(1+M3639)*(L3640)-1)</f>
        <v/>
      </c>
    </row>
    <row r="3641" spans="1:13" x14ac:dyDescent="0.25">
      <c r="A3641" s="15" t="str">
        <f t="shared" si="112"/>
        <v/>
      </c>
      <c r="B3641" s="25" t="str">
        <f t="shared" si="113"/>
        <v/>
      </c>
      <c r="C3641" s="3" t="str">
        <f>IF(Table1[[#This Row],[Tesouro Prefixado]]="","",(B3641+1)^(1/252))</f>
        <v/>
      </c>
      <c r="D3641" s="2" t="str">
        <f>IF(Table1[[#This Row],[Column2]]="","",(1+D3640)*(C3641)-1)</f>
        <v/>
      </c>
      <c r="E3641" s="1" t="str">
        <f>IF(Table1[[#This Row],[Column1]]="","",VLOOKUP(A3641,COPOMs!B:E,4)+prêmio_de_risco)</f>
        <v/>
      </c>
      <c r="F3641" s="3" t="str">
        <f>IF(Table1[[#This Row],[Tesouro Selic: Cenário 1]]="","",(E3641+1)^(1/252))</f>
        <v/>
      </c>
      <c r="G3641" s="2" t="str">
        <f>IF(Table1[[#This Row],[Column4]]="","",(1+G3640)*(F3641)-1)</f>
        <v/>
      </c>
      <c r="H3641" s="1" t="str">
        <f>IF(Table1[[#This Row],[Column1]]="","",VLOOKUP(A3641,COPOMs!B:H,7)+prêmio_de_risco)</f>
        <v/>
      </c>
      <c r="I3641" s="3" t="str">
        <f>IF(Table1[[#This Row],[Tesouro Selic: Cenário 2]]="","",(H3641+1)^(1/252))</f>
        <v/>
      </c>
      <c r="J3641" s="2" t="str">
        <f>IF(Table1[[#This Row],[Column6]]="","",(1+J3640)*(I3641)-1)</f>
        <v/>
      </c>
      <c r="K3641" s="1" t="str">
        <f>IF(Table1[[#This Row],[Column1]]="","",VLOOKUP(A3641,COPOMs!B:K,10)+prêmio_de_risco)</f>
        <v/>
      </c>
      <c r="L3641" s="3" t="str">
        <f>IF(Table1[[#This Row],[Tesouro Selic: Cenário 3]]="","",(K3641+1)^(1/252))</f>
        <v/>
      </c>
      <c r="M3641" s="2" t="str">
        <f>IF(Table1[[#This Row],[Column8]]="","",(1+M3640)*(L3641)-1)</f>
        <v/>
      </c>
    </row>
    <row r="3642" spans="1:13" x14ac:dyDescent="0.25">
      <c r="A3642" s="15" t="str">
        <f t="shared" si="112"/>
        <v/>
      </c>
      <c r="B3642" s="25" t="str">
        <f t="shared" si="113"/>
        <v/>
      </c>
      <c r="C3642" s="3" t="str">
        <f>IF(Table1[[#This Row],[Tesouro Prefixado]]="","",(B3642+1)^(1/252))</f>
        <v/>
      </c>
      <c r="D3642" s="2" t="str">
        <f>IF(Table1[[#This Row],[Column2]]="","",(1+D3641)*(C3642)-1)</f>
        <v/>
      </c>
      <c r="E3642" s="1" t="str">
        <f>IF(Table1[[#This Row],[Column1]]="","",VLOOKUP(A3642,COPOMs!B:E,4)+prêmio_de_risco)</f>
        <v/>
      </c>
      <c r="F3642" s="3" t="str">
        <f>IF(Table1[[#This Row],[Tesouro Selic: Cenário 1]]="","",(E3642+1)^(1/252))</f>
        <v/>
      </c>
      <c r="G3642" s="2" t="str">
        <f>IF(Table1[[#This Row],[Column4]]="","",(1+G3641)*(F3642)-1)</f>
        <v/>
      </c>
      <c r="H3642" s="1" t="str">
        <f>IF(Table1[[#This Row],[Column1]]="","",VLOOKUP(A3642,COPOMs!B:H,7)+prêmio_de_risco)</f>
        <v/>
      </c>
      <c r="I3642" s="3" t="str">
        <f>IF(Table1[[#This Row],[Tesouro Selic: Cenário 2]]="","",(H3642+1)^(1/252))</f>
        <v/>
      </c>
      <c r="J3642" s="2" t="str">
        <f>IF(Table1[[#This Row],[Column6]]="","",(1+J3641)*(I3642)-1)</f>
        <v/>
      </c>
      <c r="K3642" s="1" t="str">
        <f>IF(Table1[[#This Row],[Column1]]="","",VLOOKUP(A3642,COPOMs!B:K,10)+prêmio_de_risco)</f>
        <v/>
      </c>
      <c r="L3642" s="3" t="str">
        <f>IF(Table1[[#This Row],[Tesouro Selic: Cenário 3]]="","",(K3642+1)^(1/252))</f>
        <v/>
      </c>
      <c r="M3642" s="2" t="str">
        <f>IF(Table1[[#This Row],[Column8]]="","",(1+M3641)*(L3642)-1)</f>
        <v/>
      </c>
    </row>
    <row r="3643" spans="1:13" x14ac:dyDescent="0.25">
      <c r="A3643" s="15" t="str">
        <f t="shared" si="112"/>
        <v/>
      </c>
      <c r="B3643" s="25" t="str">
        <f t="shared" si="113"/>
        <v/>
      </c>
      <c r="C3643" s="3" t="str">
        <f>IF(Table1[[#This Row],[Tesouro Prefixado]]="","",(B3643+1)^(1/252))</f>
        <v/>
      </c>
      <c r="D3643" s="2" t="str">
        <f>IF(Table1[[#This Row],[Column2]]="","",(1+D3642)*(C3643)-1)</f>
        <v/>
      </c>
      <c r="E3643" s="1" t="str">
        <f>IF(Table1[[#This Row],[Column1]]="","",VLOOKUP(A3643,COPOMs!B:E,4)+prêmio_de_risco)</f>
        <v/>
      </c>
      <c r="F3643" s="3" t="str">
        <f>IF(Table1[[#This Row],[Tesouro Selic: Cenário 1]]="","",(E3643+1)^(1/252))</f>
        <v/>
      </c>
      <c r="G3643" s="2" t="str">
        <f>IF(Table1[[#This Row],[Column4]]="","",(1+G3642)*(F3643)-1)</f>
        <v/>
      </c>
      <c r="H3643" s="1" t="str">
        <f>IF(Table1[[#This Row],[Column1]]="","",VLOOKUP(A3643,COPOMs!B:H,7)+prêmio_de_risco)</f>
        <v/>
      </c>
      <c r="I3643" s="3" t="str">
        <f>IF(Table1[[#This Row],[Tesouro Selic: Cenário 2]]="","",(H3643+1)^(1/252))</f>
        <v/>
      </c>
      <c r="J3643" s="2" t="str">
        <f>IF(Table1[[#This Row],[Column6]]="","",(1+J3642)*(I3643)-1)</f>
        <v/>
      </c>
      <c r="K3643" s="1" t="str">
        <f>IF(Table1[[#This Row],[Column1]]="","",VLOOKUP(A3643,COPOMs!B:K,10)+prêmio_de_risco)</f>
        <v/>
      </c>
      <c r="L3643" s="3" t="str">
        <f>IF(Table1[[#This Row],[Tesouro Selic: Cenário 3]]="","",(K3643+1)^(1/252))</f>
        <v/>
      </c>
      <c r="M3643" s="2" t="str">
        <f>IF(Table1[[#This Row],[Column8]]="","",(1+M3642)*(L3643)-1)</f>
        <v/>
      </c>
    </row>
    <row r="3644" spans="1:13" x14ac:dyDescent="0.25">
      <c r="A3644" s="15" t="str">
        <f t="shared" si="112"/>
        <v/>
      </c>
      <c r="B3644" s="25" t="str">
        <f t="shared" si="113"/>
        <v/>
      </c>
      <c r="C3644" s="3" t="str">
        <f>IF(Table1[[#This Row],[Tesouro Prefixado]]="","",(B3644+1)^(1/252))</f>
        <v/>
      </c>
      <c r="D3644" s="2" t="str">
        <f>IF(Table1[[#This Row],[Column2]]="","",(1+D3643)*(C3644)-1)</f>
        <v/>
      </c>
      <c r="E3644" s="1" t="str">
        <f>IF(Table1[[#This Row],[Column1]]="","",VLOOKUP(A3644,COPOMs!B:E,4)+prêmio_de_risco)</f>
        <v/>
      </c>
      <c r="F3644" s="3" t="str">
        <f>IF(Table1[[#This Row],[Tesouro Selic: Cenário 1]]="","",(E3644+1)^(1/252))</f>
        <v/>
      </c>
      <c r="G3644" s="2" t="str">
        <f>IF(Table1[[#This Row],[Column4]]="","",(1+G3643)*(F3644)-1)</f>
        <v/>
      </c>
      <c r="H3644" s="1" t="str">
        <f>IF(Table1[[#This Row],[Column1]]="","",VLOOKUP(A3644,COPOMs!B:H,7)+prêmio_de_risco)</f>
        <v/>
      </c>
      <c r="I3644" s="3" t="str">
        <f>IF(Table1[[#This Row],[Tesouro Selic: Cenário 2]]="","",(H3644+1)^(1/252))</f>
        <v/>
      </c>
      <c r="J3644" s="2" t="str">
        <f>IF(Table1[[#This Row],[Column6]]="","",(1+J3643)*(I3644)-1)</f>
        <v/>
      </c>
      <c r="K3644" s="1" t="str">
        <f>IF(Table1[[#This Row],[Column1]]="","",VLOOKUP(A3644,COPOMs!B:K,10)+prêmio_de_risco)</f>
        <v/>
      </c>
      <c r="L3644" s="3" t="str">
        <f>IF(Table1[[#This Row],[Tesouro Selic: Cenário 3]]="","",(K3644+1)^(1/252))</f>
        <v/>
      </c>
      <c r="M3644" s="2" t="str">
        <f>IF(Table1[[#This Row],[Column8]]="","",(1+M3643)*(L3644)-1)</f>
        <v/>
      </c>
    </row>
    <row r="3645" spans="1:13" x14ac:dyDescent="0.25">
      <c r="A3645" s="15" t="str">
        <f t="shared" si="112"/>
        <v/>
      </c>
      <c r="B3645" s="25" t="str">
        <f t="shared" si="113"/>
        <v/>
      </c>
      <c r="C3645" s="3" t="str">
        <f>IF(Table1[[#This Row],[Tesouro Prefixado]]="","",(B3645+1)^(1/252))</f>
        <v/>
      </c>
      <c r="D3645" s="2" t="str">
        <f>IF(Table1[[#This Row],[Column2]]="","",(1+D3644)*(C3645)-1)</f>
        <v/>
      </c>
      <c r="E3645" s="1" t="str">
        <f>IF(Table1[[#This Row],[Column1]]="","",VLOOKUP(A3645,COPOMs!B:E,4)+prêmio_de_risco)</f>
        <v/>
      </c>
      <c r="F3645" s="3" t="str">
        <f>IF(Table1[[#This Row],[Tesouro Selic: Cenário 1]]="","",(E3645+1)^(1/252))</f>
        <v/>
      </c>
      <c r="G3645" s="2" t="str">
        <f>IF(Table1[[#This Row],[Column4]]="","",(1+G3644)*(F3645)-1)</f>
        <v/>
      </c>
      <c r="H3645" s="1" t="str">
        <f>IF(Table1[[#This Row],[Column1]]="","",VLOOKUP(A3645,COPOMs!B:H,7)+prêmio_de_risco)</f>
        <v/>
      </c>
      <c r="I3645" s="3" t="str">
        <f>IF(Table1[[#This Row],[Tesouro Selic: Cenário 2]]="","",(H3645+1)^(1/252))</f>
        <v/>
      </c>
      <c r="J3645" s="2" t="str">
        <f>IF(Table1[[#This Row],[Column6]]="","",(1+J3644)*(I3645)-1)</f>
        <v/>
      </c>
      <c r="K3645" s="1" t="str">
        <f>IF(Table1[[#This Row],[Column1]]="","",VLOOKUP(A3645,COPOMs!B:K,10)+prêmio_de_risco)</f>
        <v/>
      </c>
      <c r="L3645" s="3" t="str">
        <f>IF(Table1[[#This Row],[Tesouro Selic: Cenário 3]]="","",(K3645+1)^(1/252))</f>
        <v/>
      </c>
      <c r="M3645" s="2" t="str">
        <f>IF(Table1[[#This Row],[Column8]]="","",(1+M3644)*(L3645)-1)</f>
        <v/>
      </c>
    </row>
    <row r="3646" spans="1:13" x14ac:dyDescent="0.25">
      <c r="A3646" s="15" t="str">
        <f t="shared" si="112"/>
        <v/>
      </c>
      <c r="B3646" s="25" t="str">
        <f t="shared" si="113"/>
        <v/>
      </c>
      <c r="C3646" s="3" t="str">
        <f>IF(Table1[[#This Row],[Tesouro Prefixado]]="","",(B3646+1)^(1/252))</f>
        <v/>
      </c>
      <c r="D3646" s="2" t="str">
        <f>IF(Table1[[#This Row],[Column2]]="","",(1+D3645)*(C3646)-1)</f>
        <v/>
      </c>
      <c r="E3646" s="1" t="str">
        <f>IF(Table1[[#This Row],[Column1]]="","",VLOOKUP(A3646,COPOMs!B:E,4)+prêmio_de_risco)</f>
        <v/>
      </c>
      <c r="F3646" s="3" t="str">
        <f>IF(Table1[[#This Row],[Tesouro Selic: Cenário 1]]="","",(E3646+1)^(1/252))</f>
        <v/>
      </c>
      <c r="G3646" s="2" t="str">
        <f>IF(Table1[[#This Row],[Column4]]="","",(1+G3645)*(F3646)-1)</f>
        <v/>
      </c>
      <c r="H3646" s="1" t="str">
        <f>IF(Table1[[#This Row],[Column1]]="","",VLOOKUP(A3646,COPOMs!B:H,7)+prêmio_de_risco)</f>
        <v/>
      </c>
      <c r="I3646" s="3" t="str">
        <f>IF(Table1[[#This Row],[Tesouro Selic: Cenário 2]]="","",(H3646+1)^(1/252))</f>
        <v/>
      </c>
      <c r="J3646" s="2" t="str">
        <f>IF(Table1[[#This Row],[Column6]]="","",(1+J3645)*(I3646)-1)</f>
        <v/>
      </c>
      <c r="K3646" s="1" t="str">
        <f>IF(Table1[[#This Row],[Column1]]="","",VLOOKUP(A3646,COPOMs!B:K,10)+prêmio_de_risco)</f>
        <v/>
      </c>
      <c r="L3646" s="3" t="str">
        <f>IF(Table1[[#This Row],[Tesouro Selic: Cenário 3]]="","",(K3646+1)^(1/252))</f>
        <v/>
      </c>
      <c r="M3646" s="2" t="str">
        <f>IF(Table1[[#This Row],[Column8]]="","",(1+M3645)*(L3646)-1)</f>
        <v/>
      </c>
    </row>
    <row r="3647" spans="1:13" x14ac:dyDescent="0.25">
      <c r="A3647" s="15" t="str">
        <f t="shared" si="112"/>
        <v/>
      </c>
      <c r="B3647" s="25" t="str">
        <f t="shared" si="113"/>
        <v/>
      </c>
      <c r="C3647" s="3" t="str">
        <f>IF(Table1[[#This Row],[Tesouro Prefixado]]="","",(B3647+1)^(1/252))</f>
        <v/>
      </c>
      <c r="D3647" s="2" t="str">
        <f>IF(Table1[[#This Row],[Column2]]="","",(1+D3646)*(C3647)-1)</f>
        <v/>
      </c>
      <c r="E3647" s="1" t="str">
        <f>IF(Table1[[#This Row],[Column1]]="","",VLOOKUP(A3647,COPOMs!B:E,4)+prêmio_de_risco)</f>
        <v/>
      </c>
      <c r="F3647" s="3" t="str">
        <f>IF(Table1[[#This Row],[Tesouro Selic: Cenário 1]]="","",(E3647+1)^(1/252))</f>
        <v/>
      </c>
      <c r="G3647" s="2" t="str">
        <f>IF(Table1[[#This Row],[Column4]]="","",(1+G3646)*(F3647)-1)</f>
        <v/>
      </c>
      <c r="H3647" s="1" t="str">
        <f>IF(Table1[[#This Row],[Column1]]="","",VLOOKUP(A3647,COPOMs!B:H,7)+prêmio_de_risco)</f>
        <v/>
      </c>
      <c r="I3647" s="3" t="str">
        <f>IF(Table1[[#This Row],[Tesouro Selic: Cenário 2]]="","",(H3647+1)^(1/252))</f>
        <v/>
      </c>
      <c r="J3647" s="2" t="str">
        <f>IF(Table1[[#This Row],[Column6]]="","",(1+J3646)*(I3647)-1)</f>
        <v/>
      </c>
      <c r="K3647" s="1" t="str">
        <f>IF(Table1[[#This Row],[Column1]]="","",VLOOKUP(A3647,COPOMs!B:K,10)+prêmio_de_risco)</f>
        <v/>
      </c>
      <c r="L3647" s="3" t="str">
        <f>IF(Table1[[#This Row],[Tesouro Selic: Cenário 3]]="","",(K3647+1)^(1/252))</f>
        <v/>
      </c>
      <c r="M3647" s="2" t="str">
        <f>IF(Table1[[#This Row],[Column8]]="","",(1+M3646)*(L3647)-1)</f>
        <v/>
      </c>
    </row>
    <row r="3648" spans="1:13" x14ac:dyDescent="0.25">
      <c r="A3648" s="15" t="str">
        <f t="shared" si="112"/>
        <v/>
      </c>
      <c r="B3648" s="25" t="str">
        <f t="shared" si="113"/>
        <v/>
      </c>
      <c r="C3648" s="3" t="str">
        <f>IF(Table1[[#This Row],[Tesouro Prefixado]]="","",(B3648+1)^(1/252))</f>
        <v/>
      </c>
      <c r="D3648" s="2" t="str">
        <f>IF(Table1[[#This Row],[Column2]]="","",(1+D3647)*(C3648)-1)</f>
        <v/>
      </c>
      <c r="E3648" s="1" t="str">
        <f>IF(Table1[[#This Row],[Column1]]="","",VLOOKUP(A3648,COPOMs!B:E,4)+prêmio_de_risco)</f>
        <v/>
      </c>
      <c r="F3648" s="3" t="str">
        <f>IF(Table1[[#This Row],[Tesouro Selic: Cenário 1]]="","",(E3648+1)^(1/252))</f>
        <v/>
      </c>
      <c r="G3648" s="2" t="str">
        <f>IF(Table1[[#This Row],[Column4]]="","",(1+G3647)*(F3648)-1)</f>
        <v/>
      </c>
      <c r="H3648" s="1" t="str">
        <f>IF(Table1[[#This Row],[Column1]]="","",VLOOKUP(A3648,COPOMs!B:H,7)+prêmio_de_risco)</f>
        <v/>
      </c>
      <c r="I3648" s="3" t="str">
        <f>IF(Table1[[#This Row],[Tesouro Selic: Cenário 2]]="","",(H3648+1)^(1/252))</f>
        <v/>
      </c>
      <c r="J3648" s="2" t="str">
        <f>IF(Table1[[#This Row],[Column6]]="","",(1+J3647)*(I3648)-1)</f>
        <v/>
      </c>
      <c r="K3648" s="1" t="str">
        <f>IF(Table1[[#This Row],[Column1]]="","",VLOOKUP(A3648,COPOMs!B:K,10)+prêmio_de_risco)</f>
        <v/>
      </c>
      <c r="L3648" s="3" t="str">
        <f>IF(Table1[[#This Row],[Tesouro Selic: Cenário 3]]="","",(K3648+1)^(1/252))</f>
        <v/>
      </c>
      <c r="M3648" s="2" t="str">
        <f>IF(Table1[[#This Row],[Column8]]="","",(1+M3647)*(L3648)-1)</f>
        <v/>
      </c>
    </row>
    <row r="3649" spans="1:13" x14ac:dyDescent="0.25">
      <c r="A3649" s="15" t="str">
        <f t="shared" si="112"/>
        <v/>
      </c>
      <c r="B3649" s="25" t="str">
        <f t="shared" si="113"/>
        <v/>
      </c>
      <c r="C3649" s="3" t="str">
        <f>IF(Table1[[#This Row],[Tesouro Prefixado]]="","",(B3649+1)^(1/252))</f>
        <v/>
      </c>
      <c r="D3649" s="2" t="str">
        <f>IF(Table1[[#This Row],[Column2]]="","",(1+D3648)*(C3649)-1)</f>
        <v/>
      </c>
      <c r="E3649" s="1" t="str">
        <f>IF(Table1[[#This Row],[Column1]]="","",VLOOKUP(A3649,COPOMs!B:E,4)+prêmio_de_risco)</f>
        <v/>
      </c>
      <c r="F3649" s="3" t="str">
        <f>IF(Table1[[#This Row],[Tesouro Selic: Cenário 1]]="","",(E3649+1)^(1/252))</f>
        <v/>
      </c>
      <c r="G3649" s="2" t="str">
        <f>IF(Table1[[#This Row],[Column4]]="","",(1+G3648)*(F3649)-1)</f>
        <v/>
      </c>
      <c r="H3649" s="1" t="str">
        <f>IF(Table1[[#This Row],[Column1]]="","",VLOOKUP(A3649,COPOMs!B:H,7)+prêmio_de_risco)</f>
        <v/>
      </c>
      <c r="I3649" s="3" t="str">
        <f>IF(Table1[[#This Row],[Tesouro Selic: Cenário 2]]="","",(H3649+1)^(1/252))</f>
        <v/>
      </c>
      <c r="J3649" s="2" t="str">
        <f>IF(Table1[[#This Row],[Column6]]="","",(1+J3648)*(I3649)-1)</f>
        <v/>
      </c>
      <c r="K3649" s="1" t="str">
        <f>IF(Table1[[#This Row],[Column1]]="","",VLOOKUP(A3649,COPOMs!B:K,10)+prêmio_de_risco)</f>
        <v/>
      </c>
      <c r="L3649" s="3" t="str">
        <f>IF(Table1[[#This Row],[Tesouro Selic: Cenário 3]]="","",(K3649+1)^(1/252))</f>
        <v/>
      </c>
      <c r="M3649" s="2" t="str">
        <f>IF(Table1[[#This Row],[Column8]]="","",(1+M3648)*(L3649)-1)</f>
        <v/>
      </c>
    </row>
    <row r="3650" spans="1:13" x14ac:dyDescent="0.25">
      <c r="A3650" s="15" t="str">
        <f t="shared" si="112"/>
        <v/>
      </c>
      <c r="B3650" s="25" t="str">
        <f t="shared" si="113"/>
        <v/>
      </c>
      <c r="C3650" s="3" t="str">
        <f>IF(Table1[[#This Row],[Tesouro Prefixado]]="","",(B3650+1)^(1/252))</f>
        <v/>
      </c>
      <c r="D3650" s="2" t="str">
        <f>IF(Table1[[#This Row],[Column2]]="","",(1+D3649)*(C3650)-1)</f>
        <v/>
      </c>
      <c r="E3650" s="1" t="str">
        <f>IF(Table1[[#This Row],[Column1]]="","",VLOOKUP(A3650,COPOMs!B:E,4)+prêmio_de_risco)</f>
        <v/>
      </c>
      <c r="F3650" s="3" t="str">
        <f>IF(Table1[[#This Row],[Tesouro Selic: Cenário 1]]="","",(E3650+1)^(1/252))</f>
        <v/>
      </c>
      <c r="G3650" s="2" t="str">
        <f>IF(Table1[[#This Row],[Column4]]="","",(1+G3649)*(F3650)-1)</f>
        <v/>
      </c>
      <c r="H3650" s="1" t="str">
        <f>IF(Table1[[#This Row],[Column1]]="","",VLOOKUP(A3650,COPOMs!B:H,7)+prêmio_de_risco)</f>
        <v/>
      </c>
      <c r="I3650" s="3" t="str">
        <f>IF(Table1[[#This Row],[Tesouro Selic: Cenário 2]]="","",(H3650+1)^(1/252))</f>
        <v/>
      </c>
      <c r="J3650" s="2" t="str">
        <f>IF(Table1[[#This Row],[Column6]]="","",(1+J3649)*(I3650)-1)</f>
        <v/>
      </c>
      <c r="K3650" s="1" t="str">
        <f>IF(Table1[[#This Row],[Column1]]="","",VLOOKUP(A3650,COPOMs!B:K,10)+prêmio_de_risco)</f>
        <v/>
      </c>
      <c r="L3650" s="3" t="str">
        <f>IF(Table1[[#This Row],[Tesouro Selic: Cenário 3]]="","",(K3650+1)^(1/252))</f>
        <v/>
      </c>
      <c r="M3650" s="2" t="str">
        <f>IF(Table1[[#This Row],[Column8]]="","",(1+M3649)*(L3650)-1)</f>
        <v/>
      </c>
    </row>
    <row r="3651" spans="1:13" x14ac:dyDescent="0.25">
      <c r="A3651" s="15" t="str">
        <f t="shared" ref="A3651:A3714" si="114">IFERROR(IF(WORKDAY(A3650,1,feriados)&lt;=vencimento,WORKDAY(A3650,1,feriados),""),"")</f>
        <v/>
      </c>
      <c r="B3651" s="25" t="str">
        <f t="shared" ref="B3651:B3714" si="115">IF(A3651="","",taxa_pré)</f>
        <v/>
      </c>
      <c r="C3651" s="3" t="str">
        <f>IF(Table1[[#This Row],[Tesouro Prefixado]]="","",(B3651+1)^(1/252))</f>
        <v/>
      </c>
      <c r="D3651" s="2" t="str">
        <f>IF(Table1[[#This Row],[Column2]]="","",(1+D3650)*(C3651)-1)</f>
        <v/>
      </c>
      <c r="E3651" s="1" t="str">
        <f>IF(Table1[[#This Row],[Column1]]="","",VLOOKUP(A3651,COPOMs!B:E,4)+prêmio_de_risco)</f>
        <v/>
      </c>
      <c r="F3651" s="3" t="str">
        <f>IF(Table1[[#This Row],[Tesouro Selic: Cenário 1]]="","",(E3651+1)^(1/252))</f>
        <v/>
      </c>
      <c r="G3651" s="2" t="str">
        <f>IF(Table1[[#This Row],[Column4]]="","",(1+G3650)*(F3651)-1)</f>
        <v/>
      </c>
      <c r="H3651" s="1" t="str">
        <f>IF(Table1[[#This Row],[Column1]]="","",VLOOKUP(A3651,COPOMs!B:H,7)+prêmio_de_risco)</f>
        <v/>
      </c>
      <c r="I3651" s="3" t="str">
        <f>IF(Table1[[#This Row],[Tesouro Selic: Cenário 2]]="","",(H3651+1)^(1/252))</f>
        <v/>
      </c>
      <c r="J3651" s="2" t="str">
        <f>IF(Table1[[#This Row],[Column6]]="","",(1+J3650)*(I3651)-1)</f>
        <v/>
      </c>
      <c r="K3651" s="1" t="str">
        <f>IF(Table1[[#This Row],[Column1]]="","",VLOOKUP(A3651,COPOMs!B:K,10)+prêmio_de_risco)</f>
        <v/>
      </c>
      <c r="L3651" s="3" t="str">
        <f>IF(Table1[[#This Row],[Tesouro Selic: Cenário 3]]="","",(K3651+1)^(1/252))</f>
        <v/>
      </c>
      <c r="M3651" s="2" t="str">
        <f>IF(Table1[[#This Row],[Column8]]="","",(1+M3650)*(L3651)-1)</f>
        <v/>
      </c>
    </row>
    <row r="3652" spans="1:13" x14ac:dyDescent="0.25">
      <c r="A3652" s="15" t="str">
        <f t="shared" si="114"/>
        <v/>
      </c>
      <c r="B3652" s="25" t="str">
        <f t="shared" si="115"/>
        <v/>
      </c>
      <c r="C3652" s="3" t="str">
        <f>IF(Table1[[#This Row],[Tesouro Prefixado]]="","",(B3652+1)^(1/252))</f>
        <v/>
      </c>
      <c r="D3652" s="2" t="str">
        <f>IF(Table1[[#This Row],[Column2]]="","",(1+D3651)*(C3652)-1)</f>
        <v/>
      </c>
      <c r="E3652" s="1" t="str">
        <f>IF(Table1[[#This Row],[Column1]]="","",VLOOKUP(A3652,COPOMs!B:E,4)+prêmio_de_risco)</f>
        <v/>
      </c>
      <c r="F3652" s="3" t="str">
        <f>IF(Table1[[#This Row],[Tesouro Selic: Cenário 1]]="","",(E3652+1)^(1/252))</f>
        <v/>
      </c>
      <c r="G3652" s="2" t="str">
        <f>IF(Table1[[#This Row],[Column4]]="","",(1+G3651)*(F3652)-1)</f>
        <v/>
      </c>
      <c r="H3652" s="1" t="str">
        <f>IF(Table1[[#This Row],[Column1]]="","",VLOOKUP(A3652,COPOMs!B:H,7)+prêmio_de_risco)</f>
        <v/>
      </c>
      <c r="I3652" s="3" t="str">
        <f>IF(Table1[[#This Row],[Tesouro Selic: Cenário 2]]="","",(H3652+1)^(1/252))</f>
        <v/>
      </c>
      <c r="J3652" s="2" t="str">
        <f>IF(Table1[[#This Row],[Column6]]="","",(1+J3651)*(I3652)-1)</f>
        <v/>
      </c>
      <c r="K3652" s="1" t="str">
        <f>IF(Table1[[#This Row],[Column1]]="","",VLOOKUP(A3652,COPOMs!B:K,10)+prêmio_de_risco)</f>
        <v/>
      </c>
      <c r="L3652" s="3" t="str">
        <f>IF(Table1[[#This Row],[Tesouro Selic: Cenário 3]]="","",(K3652+1)^(1/252))</f>
        <v/>
      </c>
      <c r="M3652" s="2" t="str">
        <f>IF(Table1[[#This Row],[Column8]]="","",(1+M3651)*(L3652)-1)</f>
        <v/>
      </c>
    </row>
    <row r="3653" spans="1:13" x14ac:dyDescent="0.25">
      <c r="A3653" s="15" t="str">
        <f t="shared" si="114"/>
        <v/>
      </c>
      <c r="B3653" s="25" t="str">
        <f t="shared" si="115"/>
        <v/>
      </c>
      <c r="C3653" s="3" t="str">
        <f>IF(Table1[[#This Row],[Tesouro Prefixado]]="","",(B3653+1)^(1/252))</f>
        <v/>
      </c>
      <c r="D3653" s="2" t="str">
        <f>IF(Table1[[#This Row],[Column2]]="","",(1+D3652)*(C3653)-1)</f>
        <v/>
      </c>
      <c r="E3653" s="1" t="str">
        <f>IF(Table1[[#This Row],[Column1]]="","",VLOOKUP(A3653,COPOMs!B:E,4)+prêmio_de_risco)</f>
        <v/>
      </c>
      <c r="F3653" s="3" t="str">
        <f>IF(Table1[[#This Row],[Tesouro Selic: Cenário 1]]="","",(E3653+1)^(1/252))</f>
        <v/>
      </c>
      <c r="G3653" s="2" t="str">
        <f>IF(Table1[[#This Row],[Column4]]="","",(1+G3652)*(F3653)-1)</f>
        <v/>
      </c>
      <c r="H3653" s="1" t="str">
        <f>IF(Table1[[#This Row],[Column1]]="","",VLOOKUP(A3653,COPOMs!B:H,7)+prêmio_de_risco)</f>
        <v/>
      </c>
      <c r="I3653" s="3" t="str">
        <f>IF(Table1[[#This Row],[Tesouro Selic: Cenário 2]]="","",(H3653+1)^(1/252))</f>
        <v/>
      </c>
      <c r="J3653" s="2" t="str">
        <f>IF(Table1[[#This Row],[Column6]]="","",(1+J3652)*(I3653)-1)</f>
        <v/>
      </c>
      <c r="K3653" s="1" t="str">
        <f>IF(Table1[[#This Row],[Column1]]="","",VLOOKUP(A3653,COPOMs!B:K,10)+prêmio_de_risco)</f>
        <v/>
      </c>
      <c r="L3653" s="3" t="str">
        <f>IF(Table1[[#This Row],[Tesouro Selic: Cenário 3]]="","",(K3653+1)^(1/252))</f>
        <v/>
      </c>
      <c r="M3653" s="2" t="str">
        <f>IF(Table1[[#This Row],[Column8]]="","",(1+M3652)*(L3653)-1)</f>
        <v/>
      </c>
    </row>
    <row r="3654" spans="1:13" x14ac:dyDescent="0.25">
      <c r="A3654" s="15" t="str">
        <f t="shared" si="114"/>
        <v/>
      </c>
      <c r="B3654" s="25" t="str">
        <f t="shared" si="115"/>
        <v/>
      </c>
      <c r="C3654" s="3" t="str">
        <f>IF(Table1[[#This Row],[Tesouro Prefixado]]="","",(B3654+1)^(1/252))</f>
        <v/>
      </c>
      <c r="D3654" s="2" t="str">
        <f>IF(Table1[[#This Row],[Column2]]="","",(1+D3653)*(C3654)-1)</f>
        <v/>
      </c>
      <c r="E3654" s="1" t="str">
        <f>IF(Table1[[#This Row],[Column1]]="","",VLOOKUP(A3654,COPOMs!B:E,4)+prêmio_de_risco)</f>
        <v/>
      </c>
      <c r="F3654" s="3" t="str">
        <f>IF(Table1[[#This Row],[Tesouro Selic: Cenário 1]]="","",(E3654+1)^(1/252))</f>
        <v/>
      </c>
      <c r="G3654" s="2" t="str">
        <f>IF(Table1[[#This Row],[Column4]]="","",(1+G3653)*(F3654)-1)</f>
        <v/>
      </c>
      <c r="H3654" s="1" t="str">
        <f>IF(Table1[[#This Row],[Column1]]="","",VLOOKUP(A3654,COPOMs!B:H,7)+prêmio_de_risco)</f>
        <v/>
      </c>
      <c r="I3654" s="3" t="str">
        <f>IF(Table1[[#This Row],[Tesouro Selic: Cenário 2]]="","",(H3654+1)^(1/252))</f>
        <v/>
      </c>
      <c r="J3654" s="2" t="str">
        <f>IF(Table1[[#This Row],[Column6]]="","",(1+J3653)*(I3654)-1)</f>
        <v/>
      </c>
      <c r="K3654" s="1" t="str">
        <f>IF(Table1[[#This Row],[Column1]]="","",VLOOKUP(A3654,COPOMs!B:K,10)+prêmio_de_risco)</f>
        <v/>
      </c>
      <c r="L3654" s="3" t="str">
        <f>IF(Table1[[#This Row],[Tesouro Selic: Cenário 3]]="","",(K3654+1)^(1/252))</f>
        <v/>
      </c>
      <c r="M3654" s="2" t="str">
        <f>IF(Table1[[#This Row],[Column8]]="","",(1+M3653)*(L3654)-1)</f>
        <v/>
      </c>
    </row>
    <row r="3655" spans="1:13" x14ac:dyDescent="0.25">
      <c r="A3655" s="15" t="str">
        <f t="shared" si="114"/>
        <v/>
      </c>
      <c r="B3655" s="25" t="str">
        <f t="shared" si="115"/>
        <v/>
      </c>
      <c r="C3655" s="3" t="str">
        <f>IF(Table1[[#This Row],[Tesouro Prefixado]]="","",(B3655+1)^(1/252))</f>
        <v/>
      </c>
      <c r="D3655" s="2" t="str">
        <f>IF(Table1[[#This Row],[Column2]]="","",(1+D3654)*(C3655)-1)</f>
        <v/>
      </c>
      <c r="E3655" s="1" t="str">
        <f>IF(Table1[[#This Row],[Column1]]="","",VLOOKUP(A3655,COPOMs!B:E,4)+prêmio_de_risco)</f>
        <v/>
      </c>
      <c r="F3655" s="3" t="str">
        <f>IF(Table1[[#This Row],[Tesouro Selic: Cenário 1]]="","",(E3655+1)^(1/252))</f>
        <v/>
      </c>
      <c r="G3655" s="2" t="str">
        <f>IF(Table1[[#This Row],[Column4]]="","",(1+G3654)*(F3655)-1)</f>
        <v/>
      </c>
      <c r="H3655" s="1" t="str">
        <f>IF(Table1[[#This Row],[Column1]]="","",VLOOKUP(A3655,COPOMs!B:H,7)+prêmio_de_risco)</f>
        <v/>
      </c>
      <c r="I3655" s="3" t="str">
        <f>IF(Table1[[#This Row],[Tesouro Selic: Cenário 2]]="","",(H3655+1)^(1/252))</f>
        <v/>
      </c>
      <c r="J3655" s="2" t="str">
        <f>IF(Table1[[#This Row],[Column6]]="","",(1+J3654)*(I3655)-1)</f>
        <v/>
      </c>
      <c r="K3655" s="1" t="str">
        <f>IF(Table1[[#This Row],[Column1]]="","",VLOOKUP(A3655,COPOMs!B:K,10)+prêmio_de_risco)</f>
        <v/>
      </c>
      <c r="L3655" s="3" t="str">
        <f>IF(Table1[[#This Row],[Tesouro Selic: Cenário 3]]="","",(K3655+1)^(1/252))</f>
        <v/>
      </c>
      <c r="M3655" s="2" t="str">
        <f>IF(Table1[[#This Row],[Column8]]="","",(1+M3654)*(L3655)-1)</f>
        <v/>
      </c>
    </row>
    <row r="3656" spans="1:13" x14ac:dyDescent="0.25">
      <c r="A3656" s="15" t="str">
        <f t="shared" si="114"/>
        <v/>
      </c>
      <c r="B3656" s="25" t="str">
        <f t="shared" si="115"/>
        <v/>
      </c>
      <c r="C3656" s="3" t="str">
        <f>IF(Table1[[#This Row],[Tesouro Prefixado]]="","",(B3656+1)^(1/252))</f>
        <v/>
      </c>
      <c r="D3656" s="2" t="str">
        <f>IF(Table1[[#This Row],[Column2]]="","",(1+D3655)*(C3656)-1)</f>
        <v/>
      </c>
      <c r="E3656" s="1" t="str">
        <f>IF(Table1[[#This Row],[Column1]]="","",VLOOKUP(A3656,COPOMs!B:E,4)+prêmio_de_risco)</f>
        <v/>
      </c>
      <c r="F3656" s="3" t="str">
        <f>IF(Table1[[#This Row],[Tesouro Selic: Cenário 1]]="","",(E3656+1)^(1/252))</f>
        <v/>
      </c>
      <c r="G3656" s="2" t="str">
        <f>IF(Table1[[#This Row],[Column4]]="","",(1+G3655)*(F3656)-1)</f>
        <v/>
      </c>
      <c r="H3656" s="1" t="str">
        <f>IF(Table1[[#This Row],[Column1]]="","",VLOOKUP(A3656,COPOMs!B:H,7)+prêmio_de_risco)</f>
        <v/>
      </c>
      <c r="I3656" s="3" t="str">
        <f>IF(Table1[[#This Row],[Tesouro Selic: Cenário 2]]="","",(H3656+1)^(1/252))</f>
        <v/>
      </c>
      <c r="J3656" s="2" t="str">
        <f>IF(Table1[[#This Row],[Column6]]="","",(1+J3655)*(I3656)-1)</f>
        <v/>
      </c>
      <c r="K3656" s="1" t="str">
        <f>IF(Table1[[#This Row],[Column1]]="","",VLOOKUP(A3656,COPOMs!B:K,10)+prêmio_de_risco)</f>
        <v/>
      </c>
      <c r="L3656" s="3" t="str">
        <f>IF(Table1[[#This Row],[Tesouro Selic: Cenário 3]]="","",(K3656+1)^(1/252))</f>
        <v/>
      </c>
      <c r="M3656" s="2" t="str">
        <f>IF(Table1[[#This Row],[Column8]]="","",(1+M3655)*(L3656)-1)</f>
        <v/>
      </c>
    </row>
    <row r="3657" spans="1:13" x14ac:dyDescent="0.25">
      <c r="A3657" s="15" t="str">
        <f t="shared" si="114"/>
        <v/>
      </c>
      <c r="B3657" s="25" t="str">
        <f t="shared" si="115"/>
        <v/>
      </c>
      <c r="C3657" s="3" t="str">
        <f>IF(Table1[[#This Row],[Tesouro Prefixado]]="","",(B3657+1)^(1/252))</f>
        <v/>
      </c>
      <c r="D3657" s="2" t="str">
        <f>IF(Table1[[#This Row],[Column2]]="","",(1+D3656)*(C3657)-1)</f>
        <v/>
      </c>
      <c r="E3657" s="1" t="str">
        <f>IF(Table1[[#This Row],[Column1]]="","",VLOOKUP(A3657,COPOMs!B:E,4)+prêmio_de_risco)</f>
        <v/>
      </c>
      <c r="F3657" s="3" t="str">
        <f>IF(Table1[[#This Row],[Tesouro Selic: Cenário 1]]="","",(E3657+1)^(1/252))</f>
        <v/>
      </c>
      <c r="G3657" s="2" t="str">
        <f>IF(Table1[[#This Row],[Column4]]="","",(1+G3656)*(F3657)-1)</f>
        <v/>
      </c>
      <c r="H3657" s="1" t="str">
        <f>IF(Table1[[#This Row],[Column1]]="","",VLOOKUP(A3657,COPOMs!B:H,7)+prêmio_de_risco)</f>
        <v/>
      </c>
      <c r="I3657" s="3" t="str">
        <f>IF(Table1[[#This Row],[Tesouro Selic: Cenário 2]]="","",(H3657+1)^(1/252))</f>
        <v/>
      </c>
      <c r="J3657" s="2" t="str">
        <f>IF(Table1[[#This Row],[Column6]]="","",(1+J3656)*(I3657)-1)</f>
        <v/>
      </c>
      <c r="K3657" s="1" t="str">
        <f>IF(Table1[[#This Row],[Column1]]="","",VLOOKUP(A3657,COPOMs!B:K,10)+prêmio_de_risco)</f>
        <v/>
      </c>
      <c r="L3657" s="3" t="str">
        <f>IF(Table1[[#This Row],[Tesouro Selic: Cenário 3]]="","",(K3657+1)^(1/252))</f>
        <v/>
      </c>
      <c r="M3657" s="2" t="str">
        <f>IF(Table1[[#This Row],[Column8]]="","",(1+M3656)*(L3657)-1)</f>
        <v/>
      </c>
    </row>
    <row r="3658" spans="1:13" x14ac:dyDescent="0.25">
      <c r="A3658" s="15" t="str">
        <f t="shared" si="114"/>
        <v/>
      </c>
      <c r="B3658" s="25" t="str">
        <f t="shared" si="115"/>
        <v/>
      </c>
      <c r="C3658" s="3" t="str">
        <f>IF(Table1[[#This Row],[Tesouro Prefixado]]="","",(B3658+1)^(1/252))</f>
        <v/>
      </c>
      <c r="D3658" s="2" t="str">
        <f>IF(Table1[[#This Row],[Column2]]="","",(1+D3657)*(C3658)-1)</f>
        <v/>
      </c>
      <c r="E3658" s="1" t="str">
        <f>IF(Table1[[#This Row],[Column1]]="","",VLOOKUP(A3658,COPOMs!B:E,4)+prêmio_de_risco)</f>
        <v/>
      </c>
      <c r="F3658" s="3" t="str">
        <f>IF(Table1[[#This Row],[Tesouro Selic: Cenário 1]]="","",(E3658+1)^(1/252))</f>
        <v/>
      </c>
      <c r="G3658" s="2" t="str">
        <f>IF(Table1[[#This Row],[Column4]]="","",(1+G3657)*(F3658)-1)</f>
        <v/>
      </c>
      <c r="H3658" s="1" t="str">
        <f>IF(Table1[[#This Row],[Column1]]="","",VLOOKUP(A3658,COPOMs!B:H,7)+prêmio_de_risco)</f>
        <v/>
      </c>
      <c r="I3658" s="3" t="str">
        <f>IF(Table1[[#This Row],[Tesouro Selic: Cenário 2]]="","",(H3658+1)^(1/252))</f>
        <v/>
      </c>
      <c r="J3658" s="2" t="str">
        <f>IF(Table1[[#This Row],[Column6]]="","",(1+J3657)*(I3658)-1)</f>
        <v/>
      </c>
      <c r="K3658" s="1" t="str">
        <f>IF(Table1[[#This Row],[Column1]]="","",VLOOKUP(A3658,COPOMs!B:K,10)+prêmio_de_risco)</f>
        <v/>
      </c>
      <c r="L3658" s="3" t="str">
        <f>IF(Table1[[#This Row],[Tesouro Selic: Cenário 3]]="","",(K3658+1)^(1/252))</f>
        <v/>
      </c>
      <c r="M3658" s="2" t="str">
        <f>IF(Table1[[#This Row],[Column8]]="","",(1+M3657)*(L3658)-1)</f>
        <v/>
      </c>
    </row>
    <row r="3659" spans="1:13" x14ac:dyDescent="0.25">
      <c r="A3659" s="15" t="str">
        <f t="shared" si="114"/>
        <v/>
      </c>
      <c r="B3659" s="25" t="str">
        <f t="shared" si="115"/>
        <v/>
      </c>
      <c r="C3659" s="3" t="str">
        <f>IF(Table1[[#This Row],[Tesouro Prefixado]]="","",(B3659+1)^(1/252))</f>
        <v/>
      </c>
      <c r="D3659" s="2" t="str">
        <f>IF(Table1[[#This Row],[Column2]]="","",(1+D3658)*(C3659)-1)</f>
        <v/>
      </c>
      <c r="E3659" s="1" t="str">
        <f>IF(Table1[[#This Row],[Column1]]="","",VLOOKUP(A3659,COPOMs!B:E,4)+prêmio_de_risco)</f>
        <v/>
      </c>
      <c r="F3659" s="3" t="str">
        <f>IF(Table1[[#This Row],[Tesouro Selic: Cenário 1]]="","",(E3659+1)^(1/252))</f>
        <v/>
      </c>
      <c r="G3659" s="2" t="str">
        <f>IF(Table1[[#This Row],[Column4]]="","",(1+G3658)*(F3659)-1)</f>
        <v/>
      </c>
      <c r="H3659" s="1" t="str">
        <f>IF(Table1[[#This Row],[Column1]]="","",VLOOKUP(A3659,COPOMs!B:H,7)+prêmio_de_risco)</f>
        <v/>
      </c>
      <c r="I3659" s="3" t="str">
        <f>IF(Table1[[#This Row],[Tesouro Selic: Cenário 2]]="","",(H3659+1)^(1/252))</f>
        <v/>
      </c>
      <c r="J3659" s="2" t="str">
        <f>IF(Table1[[#This Row],[Column6]]="","",(1+J3658)*(I3659)-1)</f>
        <v/>
      </c>
      <c r="K3659" s="1" t="str">
        <f>IF(Table1[[#This Row],[Column1]]="","",VLOOKUP(A3659,COPOMs!B:K,10)+prêmio_de_risco)</f>
        <v/>
      </c>
      <c r="L3659" s="3" t="str">
        <f>IF(Table1[[#This Row],[Tesouro Selic: Cenário 3]]="","",(K3659+1)^(1/252))</f>
        <v/>
      </c>
      <c r="M3659" s="2" t="str">
        <f>IF(Table1[[#This Row],[Column8]]="","",(1+M3658)*(L3659)-1)</f>
        <v/>
      </c>
    </row>
    <row r="3660" spans="1:13" x14ac:dyDescent="0.25">
      <c r="A3660" s="15" t="str">
        <f t="shared" si="114"/>
        <v/>
      </c>
      <c r="B3660" s="25" t="str">
        <f t="shared" si="115"/>
        <v/>
      </c>
      <c r="C3660" s="3" t="str">
        <f>IF(Table1[[#This Row],[Tesouro Prefixado]]="","",(B3660+1)^(1/252))</f>
        <v/>
      </c>
      <c r="D3660" s="2" t="str">
        <f>IF(Table1[[#This Row],[Column2]]="","",(1+D3659)*(C3660)-1)</f>
        <v/>
      </c>
      <c r="E3660" s="1" t="str">
        <f>IF(Table1[[#This Row],[Column1]]="","",VLOOKUP(A3660,COPOMs!B:E,4)+prêmio_de_risco)</f>
        <v/>
      </c>
      <c r="F3660" s="3" t="str">
        <f>IF(Table1[[#This Row],[Tesouro Selic: Cenário 1]]="","",(E3660+1)^(1/252))</f>
        <v/>
      </c>
      <c r="G3660" s="2" t="str">
        <f>IF(Table1[[#This Row],[Column4]]="","",(1+G3659)*(F3660)-1)</f>
        <v/>
      </c>
      <c r="H3660" s="1" t="str">
        <f>IF(Table1[[#This Row],[Column1]]="","",VLOOKUP(A3660,COPOMs!B:H,7)+prêmio_de_risco)</f>
        <v/>
      </c>
      <c r="I3660" s="3" t="str">
        <f>IF(Table1[[#This Row],[Tesouro Selic: Cenário 2]]="","",(H3660+1)^(1/252))</f>
        <v/>
      </c>
      <c r="J3660" s="2" t="str">
        <f>IF(Table1[[#This Row],[Column6]]="","",(1+J3659)*(I3660)-1)</f>
        <v/>
      </c>
      <c r="K3660" s="1" t="str">
        <f>IF(Table1[[#This Row],[Column1]]="","",VLOOKUP(A3660,COPOMs!B:K,10)+prêmio_de_risco)</f>
        <v/>
      </c>
      <c r="L3660" s="3" t="str">
        <f>IF(Table1[[#This Row],[Tesouro Selic: Cenário 3]]="","",(K3660+1)^(1/252))</f>
        <v/>
      </c>
      <c r="M3660" s="2" t="str">
        <f>IF(Table1[[#This Row],[Column8]]="","",(1+M3659)*(L3660)-1)</f>
        <v/>
      </c>
    </row>
    <row r="3661" spans="1:13" x14ac:dyDescent="0.25">
      <c r="A3661" s="15" t="str">
        <f t="shared" si="114"/>
        <v/>
      </c>
      <c r="B3661" s="25" t="str">
        <f t="shared" si="115"/>
        <v/>
      </c>
      <c r="C3661" s="3" t="str">
        <f>IF(Table1[[#This Row],[Tesouro Prefixado]]="","",(B3661+1)^(1/252))</f>
        <v/>
      </c>
      <c r="D3661" s="2" t="str">
        <f>IF(Table1[[#This Row],[Column2]]="","",(1+D3660)*(C3661)-1)</f>
        <v/>
      </c>
      <c r="E3661" s="1" t="str">
        <f>IF(Table1[[#This Row],[Column1]]="","",VLOOKUP(A3661,COPOMs!B:E,4)+prêmio_de_risco)</f>
        <v/>
      </c>
      <c r="F3661" s="3" t="str">
        <f>IF(Table1[[#This Row],[Tesouro Selic: Cenário 1]]="","",(E3661+1)^(1/252))</f>
        <v/>
      </c>
      <c r="G3661" s="2" t="str">
        <f>IF(Table1[[#This Row],[Column4]]="","",(1+G3660)*(F3661)-1)</f>
        <v/>
      </c>
      <c r="H3661" s="1" t="str">
        <f>IF(Table1[[#This Row],[Column1]]="","",VLOOKUP(A3661,COPOMs!B:H,7)+prêmio_de_risco)</f>
        <v/>
      </c>
      <c r="I3661" s="3" t="str">
        <f>IF(Table1[[#This Row],[Tesouro Selic: Cenário 2]]="","",(H3661+1)^(1/252))</f>
        <v/>
      </c>
      <c r="J3661" s="2" t="str">
        <f>IF(Table1[[#This Row],[Column6]]="","",(1+J3660)*(I3661)-1)</f>
        <v/>
      </c>
      <c r="K3661" s="1" t="str">
        <f>IF(Table1[[#This Row],[Column1]]="","",VLOOKUP(A3661,COPOMs!B:K,10)+prêmio_de_risco)</f>
        <v/>
      </c>
      <c r="L3661" s="3" t="str">
        <f>IF(Table1[[#This Row],[Tesouro Selic: Cenário 3]]="","",(K3661+1)^(1/252))</f>
        <v/>
      </c>
      <c r="M3661" s="2" t="str">
        <f>IF(Table1[[#This Row],[Column8]]="","",(1+M3660)*(L3661)-1)</f>
        <v/>
      </c>
    </row>
    <row r="3662" spans="1:13" x14ac:dyDescent="0.25">
      <c r="A3662" s="15" t="str">
        <f t="shared" si="114"/>
        <v/>
      </c>
      <c r="B3662" s="25" t="str">
        <f t="shared" si="115"/>
        <v/>
      </c>
      <c r="C3662" s="3" t="str">
        <f>IF(Table1[[#This Row],[Tesouro Prefixado]]="","",(B3662+1)^(1/252))</f>
        <v/>
      </c>
      <c r="D3662" s="2" t="str">
        <f>IF(Table1[[#This Row],[Column2]]="","",(1+D3661)*(C3662)-1)</f>
        <v/>
      </c>
      <c r="E3662" s="1" t="str">
        <f>IF(Table1[[#This Row],[Column1]]="","",VLOOKUP(A3662,COPOMs!B:E,4)+prêmio_de_risco)</f>
        <v/>
      </c>
      <c r="F3662" s="3" t="str">
        <f>IF(Table1[[#This Row],[Tesouro Selic: Cenário 1]]="","",(E3662+1)^(1/252))</f>
        <v/>
      </c>
      <c r="G3662" s="2" t="str">
        <f>IF(Table1[[#This Row],[Column4]]="","",(1+G3661)*(F3662)-1)</f>
        <v/>
      </c>
      <c r="H3662" s="1" t="str">
        <f>IF(Table1[[#This Row],[Column1]]="","",VLOOKUP(A3662,COPOMs!B:H,7)+prêmio_de_risco)</f>
        <v/>
      </c>
      <c r="I3662" s="3" t="str">
        <f>IF(Table1[[#This Row],[Tesouro Selic: Cenário 2]]="","",(H3662+1)^(1/252))</f>
        <v/>
      </c>
      <c r="J3662" s="2" t="str">
        <f>IF(Table1[[#This Row],[Column6]]="","",(1+J3661)*(I3662)-1)</f>
        <v/>
      </c>
      <c r="K3662" s="1" t="str">
        <f>IF(Table1[[#This Row],[Column1]]="","",VLOOKUP(A3662,COPOMs!B:K,10)+prêmio_de_risco)</f>
        <v/>
      </c>
      <c r="L3662" s="3" t="str">
        <f>IF(Table1[[#This Row],[Tesouro Selic: Cenário 3]]="","",(K3662+1)^(1/252))</f>
        <v/>
      </c>
      <c r="M3662" s="2" t="str">
        <f>IF(Table1[[#This Row],[Column8]]="","",(1+M3661)*(L3662)-1)</f>
        <v/>
      </c>
    </row>
    <row r="3663" spans="1:13" x14ac:dyDescent="0.25">
      <c r="A3663" s="15" t="str">
        <f t="shared" si="114"/>
        <v/>
      </c>
      <c r="B3663" s="25" t="str">
        <f t="shared" si="115"/>
        <v/>
      </c>
      <c r="C3663" s="3" t="str">
        <f>IF(Table1[[#This Row],[Tesouro Prefixado]]="","",(B3663+1)^(1/252))</f>
        <v/>
      </c>
      <c r="D3663" s="2" t="str">
        <f>IF(Table1[[#This Row],[Column2]]="","",(1+D3662)*(C3663)-1)</f>
        <v/>
      </c>
      <c r="E3663" s="1" t="str">
        <f>IF(Table1[[#This Row],[Column1]]="","",VLOOKUP(A3663,COPOMs!B:E,4)+prêmio_de_risco)</f>
        <v/>
      </c>
      <c r="F3663" s="3" t="str">
        <f>IF(Table1[[#This Row],[Tesouro Selic: Cenário 1]]="","",(E3663+1)^(1/252))</f>
        <v/>
      </c>
      <c r="G3663" s="2" t="str">
        <f>IF(Table1[[#This Row],[Column4]]="","",(1+G3662)*(F3663)-1)</f>
        <v/>
      </c>
      <c r="H3663" s="1" t="str">
        <f>IF(Table1[[#This Row],[Column1]]="","",VLOOKUP(A3663,COPOMs!B:H,7)+prêmio_de_risco)</f>
        <v/>
      </c>
      <c r="I3663" s="3" t="str">
        <f>IF(Table1[[#This Row],[Tesouro Selic: Cenário 2]]="","",(H3663+1)^(1/252))</f>
        <v/>
      </c>
      <c r="J3663" s="2" t="str">
        <f>IF(Table1[[#This Row],[Column6]]="","",(1+J3662)*(I3663)-1)</f>
        <v/>
      </c>
      <c r="K3663" s="1" t="str">
        <f>IF(Table1[[#This Row],[Column1]]="","",VLOOKUP(A3663,COPOMs!B:K,10)+prêmio_de_risco)</f>
        <v/>
      </c>
      <c r="L3663" s="3" t="str">
        <f>IF(Table1[[#This Row],[Tesouro Selic: Cenário 3]]="","",(K3663+1)^(1/252))</f>
        <v/>
      </c>
      <c r="M3663" s="2" t="str">
        <f>IF(Table1[[#This Row],[Column8]]="","",(1+M3662)*(L3663)-1)</f>
        <v/>
      </c>
    </row>
    <row r="3664" spans="1:13" x14ac:dyDescent="0.25">
      <c r="A3664" s="15" t="str">
        <f t="shared" si="114"/>
        <v/>
      </c>
      <c r="B3664" s="25" t="str">
        <f t="shared" si="115"/>
        <v/>
      </c>
      <c r="C3664" s="3" t="str">
        <f>IF(Table1[[#This Row],[Tesouro Prefixado]]="","",(B3664+1)^(1/252))</f>
        <v/>
      </c>
      <c r="D3664" s="2" t="str">
        <f>IF(Table1[[#This Row],[Column2]]="","",(1+D3663)*(C3664)-1)</f>
        <v/>
      </c>
      <c r="E3664" s="1" t="str">
        <f>IF(Table1[[#This Row],[Column1]]="","",VLOOKUP(A3664,COPOMs!B:E,4)+prêmio_de_risco)</f>
        <v/>
      </c>
      <c r="F3664" s="3" t="str">
        <f>IF(Table1[[#This Row],[Tesouro Selic: Cenário 1]]="","",(E3664+1)^(1/252))</f>
        <v/>
      </c>
      <c r="G3664" s="2" t="str">
        <f>IF(Table1[[#This Row],[Column4]]="","",(1+G3663)*(F3664)-1)</f>
        <v/>
      </c>
      <c r="H3664" s="1" t="str">
        <f>IF(Table1[[#This Row],[Column1]]="","",VLOOKUP(A3664,COPOMs!B:H,7)+prêmio_de_risco)</f>
        <v/>
      </c>
      <c r="I3664" s="3" t="str">
        <f>IF(Table1[[#This Row],[Tesouro Selic: Cenário 2]]="","",(H3664+1)^(1/252))</f>
        <v/>
      </c>
      <c r="J3664" s="2" t="str">
        <f>IF(Table1[[#This Row],[Column6]]="","",(1+J3663)*(I3664)-1)</f>
        <v/>
      </c>
      <c r="K3664" s="1" t="str">
        <f>IF(Table1[[#This Row],[Column1]]="","",VLOOKUP(A3664,COPOMs!B:K,10)+prêmio_de_risco)</f>
        <v/>
      </c>
      <c r="L3664" s="3" t="str">
        <f>IF(Table1[[#This Row],[Tesouro Selic: Cenário 3]]="","",(K3664+1)^(1/252))</f>
        <v/>
      </c>
      <c r="M3664" s="2" t="str">
        <f>IF(Table1[[#This Row],[Column8]]="","",(1+M3663)*(L3664)-1)</f>
        <v/>
      </c>
    </row>
    <row r="3665" spans="1:13" x14ac:dyDescent="0.25">
      <c r="A3665" s="15" t="str">
        <f t="shared" si="114"/>
        <v/>
      </c>
      <c r="B3665" s="25" t="str">
        <f t="shared" si="115"/>
        <v/>
      </c>
      <c r="C3665" s="3" t="str">
        <f>IF(Table1[[#This Row],[Tesouro Prefixado]]="","",(B3665+1)^(1/252))</f>
        <v/>
      </c>
      <c r="D3665" s="2" t="str">
        <f>IF(Table1[[#This Row],[Column2]]="","",(1+D3664)*(C3665)-1)</f>
        <v/>
      </c>
      <c r="E3665" s="1" t="str">
        <f>IF(Table1[[#This Row],[Column1]]="","",VLOOKUP(A3665,COPOMs!B:E,4)+prêmio_de_risco)</f>
        <v/>
      </c>
      <c r="F3665" s="3" t="str">
        <f>IF(Table1[[#This Row],[Tesouro Selic: Cenário 1]]="","",(E3665+1)^(1/252))</f>
        <v/>
      </c>
      <c r="G3665" s="2" t="str">
        <f>IF(Table1[[#This Row],[Column4]]="","",(1+G3664)*(F3665)-1)</f>
        <v/>
      </c>
      <c r="H3665" s="1" t="str">
        <f>IF(Table1[[#This Row],[Column1]]="","",VLOOKUP(A3665,COPOMs!B:H,7)+prêmio_de_risco)</f>
        <v/>
      </c>
      <c r="I3665" s="3" t="str">
        <f>IF(Table1[[#This Row],[Tesouro Selic: Cenário 2]]="","",(H3665+1)^(1/252))</f>
        <v/>
      </c>
      <c r="J3665" s="2" t="str">
        <f>IF(Table1[[#This Row],[Column6]]="","",(1+J3664)*(I3665)-1)</f>
        <v/>
      </c>
      <c r="K3665" s="1" t="str">
        <f>IF(Table1[[#This Row],[Column1]]="","",VLOOKUP(A3665,COPOMs!B:K,10)+prêmio_de_risco)</f>
        <v/>
      </c>
      <c r="L3665" s="3" t="str">
        <f>IF(Table1[[#This Row],[Tesouro Selic: Cenário 3]]="","",(K3665+1)^(1/252))</f>
        <v/>
      </c>
      <c r="M3665" s="2" t="str">
        <f>IF(Table1[[#This Row],[Column8]]="","",(1+M3664)*(L3665)-1)</f>
        <v/>
      </c>
    </row>
    <row r="3666" spans="1:13" x14ac:dyDescent="0.25">
      <c r="A3666" s="15" t="str">
        <f t="shared" si="114"/>
        <v/>
      </c>
      <c r="B3666" s="25" t="str">
        <f t="shared" si="115"/>
        <v/>
      </c>
      <c r="C3666" s="3" t="str">
        <f>IF(Table1[[#This Row],[Tesouro Prefixado]]="","",(B3666+1)^(1/252))</f>
        <v/>
      </c>
      <c r="D3666" s="2" t="str">
        <f>IF(Table1[[#This Row],[Column2]]="","",(1+D3665)*(C3666)-1)</f>
        <v/>
      </c>
      <c r="E3666" s="1" t="str">
        <f>IF(Table1[[#This Row],[Column1]]="","",VLOOKUP(A3666,COPOMs!B:E,4)+prêmio_de_risco)</f>
        <v/>
      </c>
      <c r="F3666" s="3" t="str">
        <f>IF(Table1[[#This Row],[Tesouro Selic: Cenário 1]]="","",(E3666+1)^(1/252))</f>
        <v/>
      </c>
      <c r="G3666" s="2" t="str">
        <f>IF(Table1[[#This Row],[Column4]]="","",(1+G3665)*(F3666)-1)</f>
        <v/>
      </c>
      <c r="H3666" s="1" t="str">
        <f>IF(Table1[[#This Row],[Column1]]="","",VLOOKUP(A3666,COPOMs!B:H,7)+prêmio_de_risco)</f>
        <v/>
      </c>
      <c r="I3666" s="3" t="str">
        <f>IF(Table1[[#This Row],[Tesouro Selic: Cenário 2]]="","",(H3666+1)^(1/252))</f>
        <v/>
      </c>
      <c r="J3666" s="2" t="str">
        <f>IF(Table1[[#This Row],[Column6]]="","",(1+J3665)*(I3666)-1)</f>
        <v/>
      </c>
      <c r="K3666" s="1" t="str">
        <f>IF(Table1[[#This Row],[Column1]]="","",VLOOKUP(A3666,COPOMs!B:K,10)+prêmio_de_risco)</f>
        <v/>
      </c>
      <c r="L3666" s="3" t="str">
        <f>IF(Table1[[#This Row],[Tesouro Selic: Cenário 3]]="","",(K3666+1)^(1/252))</f>
        <v/>
      </c>
      <c r="M3666" s="2" t="str">
        <f>IF(Table1[[#This Row],[Column8]]="","",(1+M3665)*(L3666)-1)</f>
        <v/>
      </c>
    </row>
    <row r="3667" spans="1:13" x14ac:dyDescent="0.25">
      <c r="A3667" s="15" t="str">
        <f t="shared" si="114"/>
        <v/>
      </c>
      <c r="B3667" s="25" t="str">
        <f t="shared" si="115"/>
        <v/>
      </c>
      <c r="C3667" s="3" t="str">
        <f>IF(Table1[[#This Row],[Tesouro Prefixado]]="","",(B3667+1)^(1/252))</f>
        <v/>
      </c>
      <c r="D3667" s="2" t="str">
        <f>IF(Table1[[#This Row],[Column2]]="","",(1+D3666)*(C3667)-1)</f>
        <v/>
      </c>
      <c r="E3667" s="1" t="str">
        <f>IF(Table1[[#This Row],[Column1]]="","",VLOOKUP(A3667,COPOMs!B:E,4)+prêmio_de_risco)</f>
        <v/>
      </c>
      <c r="F3667" s="3" t="str">
        <f>IF(Table1[[#This Row],[Tesouro Selic: Cenário 1]]="","",(E3667+1)^(1/252))</f>
        <v/>
      </c>
      <c r="G3667" s="2" t="str">
        <f>IF(Table1[[#This Row],[Column4]]="","",(1+G3666)*(F3667)-1)</f>
        <v/>
      </c>
      <c r="H3667" s="1" t="str">
        <f>IF(Table1[[#This Row],[Column1]]="","",VLOOKUP(A3667,COPOMs!B:H,7)+prêmio_de_risco)</f>
        <v/>
      </c>
      <c r="I3667" s="3" t="str">
        <f>IF(Table1[[#This Row],[Tesouro Selic: Cenário 2]]="","",(H3667+1)^(1/252))</f>
        <v/>
      </c>
      <c r="J3667" s="2" t="str">
        <f>IF(Table1[[#This Row],[Column6]]="","",(1+J3666)*(I3667)-1)</f>
        <v/>
      </c>
      <c r="K3667" s="1" t="str">
        <f>IF(Table1[[#This Row],[Column1]]="","",VLOOKUP(A3667,COPOMs!B:K,10)+prêmio_de_risco)</f>
        <v/>
      </c>
      <c r="L3667" s="3" t="str">
        <f>IF(Table1[[#This Row],[Tesouro Selic: Cenário 3]]="","",(K3667+1)^(1/252))</f>
        <v/>
      </c>
      <c r="M3667" s="2" t="str">
        <f>IF(Table1[[#This Row],[Column8]]="","",(1+M3666)*(L3667)-1)</f>
        <v/>
      </c>
    </row>
    <row r="3668" spans="1:13" x14ac:dyDescent="0.25">
      <c r="A3668" s="15" t="str">
        <f t="shared" si="114"/>
        <v/>
      </c>
      <c r="B3668" s="25" t="str">
        <f t="shared" si="115"/>
        <v/>
      </c>
      <c r="C3668" s="3" t="str">
        <f>IF(Table1[[#This Row],[Tesouro Prefixado]]="","",(B3668+1)^(1/252))</f>
        <v/>
      </c>
      <c r="D3668" s="2" t="str">
        <f>IF(Table1[[#This Row],[Column2]]="","",(1+D3667)*(C3668)-1)</f>
        <v/>
      </c>
      <c r="E3668" s="1" t="str">
        <f>IF(Table1[[#This Row],[Column1]]="","",VLOOKUP(A3668,COPOMs!B:E,4)+prêmio_de_risco)</f>
        <v/>
      </c>
      <c r="F3668" s="3" t="str">
        <f>IF(Table1[[#This Row],[Tesouro Selic: Cenário 1]]="","",(E3668+1)^(1/252))</f>
        <v/>
      </c>
      <c r="G3668" s="2" t="str">
        <f>IF(Table1[[#This Row],[Column4]]="","",(1+G3667)*(F3668)-1)</f>
        <v/>
      </c>
      <c r="H3668" s="1" t="str">
        <f>IF(Table1[[#This Row],[Column1]]="","",VLOOKUP(A3668,COPOMs!B:H,7)+prêmio_de_risco)</f>
        <v/>
      </c>
      <c r="I3668" s="3" t="str">
        <f>IF(Table1[[#This Row],[Tesouro Selic: Cenário 2]]="","",(H3668+1)^(1/252))</f>
        <v/>
      </c>
      <c r="J3668" s="2" t="str">
        <f>IF(Table1[[#This Row],[Column6]]="","",(1+J3667)*(I3668)-1)</f>
        <v/>
      </c>
      <c r="K3668" s="1" t="str">
        <f>IF(Table1[[#This Row],[Column1]]="","",VLOOKUP(A3668,COPOMs!B:K,10)+prêmio_de_risco)</f>
        <v/>
      </c>
      <c r="L3668" s="3" t="str">
        <f>IF(Table1[[#This Row],[Tesouro Selic: Cenário 3]]="","",(K3668+1)^(1/252))</f>
        <v/>
      </c>
      <c r="M3668" s="2" t="str">
        <f>IF(Table1[[#This Row],[Column8]]="","",(1+M3667)*(L3668)-1)</f>
        <v/>
      </c>
    </row>
    <row r="3669" spans="1:13" x14ac:dyDescent="0.25">
      <c r="A3669" s="15" t="str">
        <f t="shared" si="114"/>
        <v/>
      </c>
      <c r="B3669" s="25" t="str">
        <f t="shared" si="115"/>
        <v/>
      </c>
      <c r="C3669" s="3" t="str">
        <f>IF(Table1[[#This Row],[Tesouro Prefixado]]="","",(B3669+1)^(1/252))</f>
        <v/>
      </c>
      <c r="D3669" s="2" t="str">
        <f>IF(Table1[[#This Row],[Column2]]="","",(1+D3668)*(C3669)-1)</f>
        <v/>
      </c>
      <c r="E3669" s="1" t="str">
        <f>IF(Table1[[#This Row],[Column1]]="","",VLOOKUP(A3669,COPOMs!B:E,4)+prêmio_de_risco)</f>
        <v/>
      </c>
      <c r="F3669" s="3" t="str">
        <f>IF(Table1[[#This Row],[Tesouro Selic: Cenário 1]]="","",(E3669+1)^(1/252))</f>
        <v/>
      </c>
      <c r="G3669" s="2" t="str">
        <f>IF(Table1[[#This Row],[Column4]]="","",(1+G3668)*(F3669)-1)</f>
        <v/>
      </c>
      <c r="H3669" s="1" t="str">
        <f>IF(Table1[[#This Row],[Column1]]="","",VLOOKUP(A3669,COPOMs!B:H,7)+prêmio_de_risco)</f>
        <v/>
      </c>
      <c r="I3669" s="3" t="str">
        <f>IF(Table1[[#This Row],[Tesouro Selic: Cenário 2]]="","",(H3669+1)^(1/252))</f>
        <v/>
      </c>
      <c r="J3669" s="2" t="str">
        <f>IF(Table1[[#This Row],[Column6]]="","",(1+J3668)*(I3669)-1)</f>
        <v/>
      </c>
      <c r="K3669" s="1" t="str">
        <f>IF(Table1[[#This Row],[Column1]]="","",VLOOKUP(A3669,COPOMs!B:K,10)+prêmio_de_risco)</f>
        <v/>
      </c>
      <c r="L3669" s="3" t="str">
        <f>IF(Table1[[#This Row],[Tesouro Selic: Cenário 3]]="","",(K3669+1)^(1/252))</f>
        <v/>
      </c>
      <c r="M3669" s="2" t="str">
        <f>IF(Table1[[#This Row],[Column8]]="","",(1+M3668)*(L3669)-1)</f>
        <v/>
      </c>
    </row>
    <row r="3670" spans="1:13" x14ac:dyDescent="0.25">
      <c r="A3670" s="15" t="str">
        <f t="shared" si="114"/>
        <v/>
      </c>
      <c r="B3670" s="25" t="str">
        <f t="shared" si="115"/>
        <v/>
      </c>
      <c r="C3670" s="3" t="str">
        <f>IF(Table1[[#This Row],[Tesouro Prefixado]]="","",(B3670+1)^(1/252))</f>
        <v/>
      </c>
      <c r="D3670" s="2" t="str">
        <f>IF(Table1[[#This Row],[Column2]]="","",(1+D3669)*(C3670)-1)</f>
        <v/>
      </c>
      <c r="E3670" s="1" t="str">
        <f>IF(Table1[[#This Row],[Column1]]="","",VLOOKUP(A3670,COPOMs!B:E,4)+prêmio_de_risco)</f>
        <v/>
      </c>
      <c r="F3670" s="3" t="str">
        <f>IF(Table1[[#This Row],[Tesouro Selic: Cenário 1]]="","",(E3670+1)^(1/252))</f>
        <v/>
      </c>
      <c r="G3670" s="2" t="str">
        <f>IF(Table1[[#This Row],[Column4]]="","",(1+G3669)*(F3670)-1)</f>
        <v/>
      </c>
      <c r="H3670" s="1" t="str">
        <f>IF(Table1[[#This Row],[Column1]]="","",VLOOKUP(A3670,COPOMs!B:H,7)+prêmio_de_risco)</f>
        <v/>
      </c>
      <c r="I3670" s="3" t="str">
        <f>IF(Table1[[#This Row],[Tesouro Selic: Cenário 2]]="","",(H3670+1)^(1/252))</f>
        <v/>
      </c>
      <c r="J3670" s="2" t="str">
        <f>IF(Table1[[#This Row],[Column6]]="","",(1+J3669)*(I3670)-1)</f>
        <v/>
      </c>
      <c r="K3670" s="1" t="str">
        <f>IF(Table1[[#This Row],[Column1]]="","",VLOOKUP(A3670,COPOMs!B:K,10)+prêmio_de_risco)</f>
        <v/>
      </c>
      <c r="L3670" s="3" t="str">
        <f>IF(Table1[[#This Row],[Tesouro Selic: Cenário 3]]="","",(K3670+1)^(1/252))</f>
        <v/>
      </c>
      <c r="M3670" s="2" t="str">
        <f>IF(Table1[[#This Row],[Column8]]="","",(1+M3669)*(L3670)-1)</f>
        <v/>
      </c>
    </row>
    <row r="3671" spans="1:13" x14ac:dyDescent="0.25">
      <c r="A3671" s="15" t="str">
        <f t="shared" si="114"/>
        <v/>
      </c>
      <c r="B3671" s="25" t="str">
        <f t="shared" si="115"/>
        <v/>
      </c>
      <c r="C3671" s="3" t="str">
        <f>IF(Table1[[#This Row],[Tesouro Prefixado]]="","",(B3671+1)^(1/252))</f>
        <v/>
      </c>
      <c r="D3671" s="2" t="str">
        <f>IF(Table1[[#This Row],[Column2]]="","",(1+D3670)*(C3671)-1)</f>
        <v/>
      </c>
      <c r="E3671" s="1" t="str">
        <f>IF(Table1[[#This Row],[Column1]]="","",VLOOKUP(A3671,COPOMs!B:E,4)+prêmio_de_risco)</f>
        <v/>
      </c>
      <c r="F3671" s="3" t="str">
        <f>IF(Table1[[#This Row],[Tesouro Selic: Cenário 1]]="","",(E3671+1)^(1/252))</f>
        <v/>
      </c>
      <c r="G3671" s="2" t="str">
        <f>IF(Table1[[#This Row],[Column4]]="","",(1+G3670)*(F3671)-1)</f>
        <v/>
      </c>
      <c r="H3671" s="1" t="str">
        <f>IF(Table1[[#This Row],[Column1]]="","",VLOOKUP(A3671,COPOMs!B:H,7)+prêmio_de_risco)</f>
        <v/>
      </c>
      <c r="I3671" s="3" t="str">
        <f>IF(Table1[[#This Row],[Tesouro Selic: Cenário 2]]="","",(H3671+1)^(1/252))</f>
        <v/>
      </c>
      <c r="J3671" s="2" t="str">
        <f>IF(Table1[[#This Row],[Column6]]="","",(1+J3670)*(I3671)-1)</f>
        <v/>
      </c>
      <c r="K3671" s="1" t="str">
        <f>IF(Table1[[#This Row],[Column1]]="","",VLOOKUP(A3671,COPOMs!B:K,10)+prêmio_de_risco)</f>
        <v/>
      </c>
      <c r="L3671" s="3" t="str">
        <f>IF(Table1[[#This Row],[Tesouro Selic: Cenário 3]]="","",(K3671+1)^(1/252))</f>
        <v/>
      </c>
      <c r="M3671" s="2" t="str">
        <f>IF(Table1[[#This Row],[Column8]]="","",(1+M3670)*(L3671)-1)</f>
        <v/>
      </c>
    </row>
    <row r="3672" spans="1:13" x14ac:dyDescent="0.25">
      <c r="A3672" s="15" t="str">
        <f t="shared" si="114"/>
        <v/>
      </c>
      <c r="B3672" s="25" t="str">
        <f t="shared" si="115"/>
        <v/>
      </c>
      <c r="C3672" s="3" t="str">
        <f>IF(Table1[[#This Row],[Tesouro Prefixado]]="","",(B3672+1)^(1/252))</f>
        <v/>
      </c>
      <c r="D3672" s="2" t="str">
        <f>IF(Table1[[#This Row],[Column2]]="","",(1+D3671)*(C3672)-1)</f>
        <v/>
      </c>
      <c r="E3672" s="1" t="str">
        <f>IF(Table1[[#This Row],[Column1]]="","",VLOOKUP(A3672,COPOMs!B:E,4)+prêmio_de_risco)</f>
        <v/>
      </c>
      <c r="F3672" s="3" t="str">
        <f>IF(Table1[[#This Row],[Tesouro Selic: Cenário 1]]="","",(E3672+1)^(1/252))</f>
        <v/>
      </c>
      <c r="G3672" s="2" t="str">
        <f>IF(Table1[[#This Row],[Column4]]="","",(1+G3671)*(F3672)-1)</f>
        <v/>
      </c>
      <c r="H3672" s="1" t="str">
        <f>IF(Table1[[#This Row],[Column1]]="","",VLOOKUP(A3672,COPOMs!B:H,7)+prêmio_de_risco)</f>
        <v/>
      </c>
      <c r="I3672" s="3" t="str">
        <f>IF(Table1[[#This Row],[Tesouro Selic: Cenário 2]]="","",(H3672+1)^(1/252))</f>
        <v/>
      </c>
      <c r="J3672" s="2" t="str">
        <f>IF(Table1[[#This Row],[Column6]]="","",(1+J3671)*(I3672)-1)</f>
        <v/>
      </c>
      <c r="K3672" s="1" t="str">
        <f>IF(Table1[[#This Row],[Column1]]="","",VLOOKUP(A3672,COPOMs!B:K,10)+prêmio_de_risco)</f>
        <v/>
      </c>
      <c r="L3672" s="3" t="str">
        <f>IF(Table1[[#This Row],[Tesouro Selic: Cenário 3]]="","",(K3672+1)^(1/252))</f>
        <v/>
      </c>
      <c r="M3672" s="2" t="str">
        <f>IF(Table1[[#This Row],[Column8]]="","",(1+M3671)*(L3672)-1)</f>
        <v/>
      </c>
    </row>
    <row r="3673" spans="1:13" x14ac:dyDescent="0.25">
      <c r="A3673" s="15" t="str">
        <f t="shared" si="114"/>
        <v/>
      </c>
      <c r="B3673" s="25" t="str">
        <f t="shared" si="115"/>
        <v/>
      </c>
      <c r="C3673" s="3" t="str">
        <f>IF(Table1[[#This Row],[Tesouro Prefixado]]="","",(B3673+1)^(1/252))</f>
        <v/>
      </c>
      <c r="D3673" s="2" t="str">
        <f>IF(Table1[[#This Row],[Column2]]="","",(1+D3672)*(C3673)-1)</f>
        <v/>
      </c>
      <c r="E3673" s="1" t="str">
        <f>IF(Table1[[#This Row],[Column1]]="","",VLOOKUP(A3673,COPOMs!B:E,4)+prêmio_de_risco)</f>
        <v/>
      </c>
      <c r="F3673" s="3" t="str">
        <f>IF(Table1[[#This Row],[Tesouro Selic: Cenário 1]]="","",(E3673+1)^(1/252))</f>
        <v/>
      </c>
      <c r="G3673" s="2" t="str">
        <f>IF(Table1[[#This Row],[Column4]]="","",(1+G3672)*(F3673)-1)</f>
        <v/>
      </c>
      <c r="H3673" s="1" t="str">
        <f>IF(Table1[[#This Row],[Column1]]="","",VLOOKUP(A3673,COPOMs!B:H,7)+prêmio_de_risco)</f>
        <v/>
      </c>
      <c r="I3673" s="3" t="str">
        <f>IF(Table1[[#This Row],[Tesouro Selic: Cenário 2]]="","",(H3673+1)^(1/252))</f>
        <v/>
      </c>
      <c r="J3673" s="2" t="str">
        <f>IF(Table1[[#This Row],[Column6]]="","",(1+J3672)*(I3673)-1)</f>
        <v/>
      </c>
      <c r="K3673" s="1" t="str">
        <f>IF(Table1[[#This Row],[Column1]]="","",VLOOKUP(A3673,COPOMs!B:K,10)+prêmio_de_risco)</f>
        <v/>
      </c>
      <c r="L3673" s="3" t="str">
        <f>IF(Table1[[#This Row],[Tesouro Selic: Cenário 3]]="","",(K3673+1)^(1/252))</f>
        <v/>
      </c>
      <c r="M3673" s="2" t="str">
        <f>IF(Table1[[#This Row],[Column8]]="","",(1+M3672)*(L3673)-1)</f>
        <v/>
      </c>
    </row>
    <row r="3674" spans="1:13" x14ac:dyDescent="0.25">
      <c r="A3674" s="15" t="str">
        <f t="shared" si="114"/>
        <v/>
      </c>
      <c r="B3674" s="25" t="str">
        <f t="shared" si="115"/>
        <v/>
      </c>
      <c r="C3674" s="3" t="str">
        <f>IF(Table1[[#This Row],[Tesouro Prefixado]]="","",(B3674+1)^(1/252))</f>
        <v/>
      </c>
      <c r="D3674" s="2" t="str">
        <f>IF(Table1[[#This Row],[Column2]]="","",(1+D3673)*(C3674)-1)</f>
        <v/>
      </c>
      <c r="E3674" s="1" t="str">
        <f>IF(Table1[[#This Row],[Column1]]="","",VLOOKUP(A3674,COPOMs!B:E,4)+prêmio_de_risco)</f>
        <v/>
      </c>
      <c r="F3674" s="3" t="str">
        <f>IF(Table1[[#This Row],[Tesouro Selic: Cenário 1]]="","",(E3674+1)^(1/252))</f>
        <v/>
      </c>
      <c r="G3674" s="2" t="str">
        <f>IF(Table1[[#This Row],[Column4]]="","",(1+G3673)*(F3674)-1)</f>
        <v/>
      </c>
      <c r="H3674" s="1" t="str">
        <f>IF(Table1[[#This Row],[Column1]]="","",VLOOKUP(A3674,COPOMs!B:H,7)+prêmio_de_risco)</f>
        <v/>
      </c>
      <c r="I3674" s="3" t="str">
        <f>IF(Table1[[#This Row],[Tesouro Selic: Cenário 2]]="","",(H3674+1)^(1/252))</f>
        <v/>
      </c>
      <c r="J3674" s="2" t="str">
        <f>IF(Table1[[#This Row],[Column6]]="","",(1+J3673)*(I3674)-1)</f>
        <v/>
      </c>
      <c r="K3674" s="1" t="str">
        <f>IF(Table1[[#This Row],[Column1]]="","",VLOOKUP(A3674,COPOMs!B:K,10)+prêmio_de_risco)</f>
        <v/>
      </c>
      <c r="L3674" s="3" t="str">
        <f>IF(Table1[[#This Row],[Tesouro Selic: Cenário 3]]="","",(K3674+1)^(1/252))</f>
        <v/>
      </c>
      <c r="M3674" s="2" t="str">
        <f>IF(Table1[[#This Row],[Column8]]="","",(1+M3673)*(L3674)-1)</f>
        <v/>
      </c>
    </row>
    <row r="3675" spans="1:13" x14ac:dyDescent="0.25">
      <c r="A3675" s="15" t="str">
        <f t="shared" si="114"/>
        <v/>
      </c>
      <c r="B3675" s="25" t="str">
        <f t="shared" si="115"/>
        <v/>
      </c>
      <c r="C3675" s="3" t="str">
        <f>IF(Table1[[#This Row],[Tesouro Prefixado]]="","",(B3675+1)^(1/252))</f>
        <v/>
      </c>
      <c r="D3675" s="2" t="str">
        <f>IF(Table1[[#This Row],[Column2]]="","",(1+D3674)*(C3675)-1)</f>
        <v/>
      </c>
      <c r="E3675" s="1" t="str">
        <f>IF(Table1[[#This Row],[Column1]]="","",VLOOKUP(A3675,COPOMs!B:E,4)+prêmio_de_risco)</f>
        <v/>
      </c>
      <c r="F3675" s="3" t="str">
        <f>IF(Table1[[#This Row],[Tesouro Selic: Cenário 1]]="","",(E3675+1)^(1/252))</f>
        <v/>
      </c>
      <c r="G3675" s="2" t="str">
        <f>IF(Table1[[#This Row],[Column4]]="","",(1+G3674)*(F3675)-1)</f>
        <v/>
      </c>
      <c r="H3675" s="1" t="str">
        <f>IF(Table1[[#This Row],[Column1]]="","",VLOOKUP(A3675,COPOMs!B:H,7)+prêmio_de_risco)</f>
        <v/>
      </c>
      <c r="I3675" s="3" t="str">
        <f>IF(Table1[[#This Row],[Tesouro Selic: Cenário 2]]="","",(H3675+1)^(1/252))</f>
        <v/>
      </c>
      <c r="J3675" s="2" t="str">
        <f>IF(Table1[[#This Row],[Column6]]="","",(1+J3674)*(I3675)-1)</f>
        <v/>
      </c>
      <c r="K3675" s="1" t="str">
        <f>IF(Table1[[#This Row],[Column1]]="","",VLOOKUP(A3675,COPOMs!B:K,10)+prêmio_de_risco)</f>
        <v/>
      </c>
      <c r="L3675" s="3" t="str">
        <f>IF(Table1[[#This Row],[Tesouro Selic: Cenário 3]]="","",(K3675+1)^(1/252))</f>
        <v/>
      </c>
      <c r="M3675" s="2" t="str">
        <f>IF(Table1[[#This Row],[Column8]]="","",(1+M3674)*(L3675)-1)</f>
        <v/>
      </c>
    </row>
    <row r="3676" spans="1:13" x14ac:dyDescent="0.25">
      <c r="A3676" s="15" t="str">
        <f t="shared" si="114"/>
        <v/>
      </c>
      <c r="B3676" s="25" t="str">
        <f t="shared" si="115"/>
        <v/>
      </c>
      <c r="C3676" s="3" t="str">
        <f>IF(Table1[[#This Row],[Tesouro Prefixado]]="","",(B3676+1)^(1/252))</f>
        <v/>
      </c>
      <c r="D3676" s="2" t="str">
        <f>IF(Table1[[#This Row],[Column2]]="","",(1+D3675)*(C3676)-1)</f>
        <v/>
      </c>
      <c r="E3676" s="1" t="str">
        <f>IF(Table1[[#This Row],[Column1]]="","",VLOOKUP(A3676,COPOMs!B:E,4)+prêmio_de_risco)</f>
        <v/>
      </c>
      <c r="F3676" s="3" t="str">
        <f>IF(Table1[[#This Row],[Tesouro Selic: Cenário 1]]="","",(E3676+1)^(1/252))</f>
        <v/>
      </c>
      <c r="G3676" s="2" t="str">
        <f>IF(Table1[[#This Row],[Column4]]="","",(1+G3675)*(F3676)-1)</f>
        <v/>
      </c>
      <c r="H3676" s="1" t="str">
        <f>IF(Table1[[#This Row],[Column1]]="","",VLOOKUP(A3676,COPOMs!B:H,7)+prêmio_de_risco)</f>
        <v/>
      </c>
      <c r="I3676" s="3" t="str">
        <f>IF(Table1[[#This Row],[Tesouro Selic: Cenário 2]]="","",(H3676+1)^(1/252))</f>
        <v/>
      </c>
      <c r="J3676" s="2" t="str">
        <f>IF(Table1[[#This Row],[Column6]]="","",(1+J3675)*(I3676)-1)</f>
        <v/>
      </c>
      <c r="K3676" s="1" t="str">
        <f>IF(Table1[[#This Row],[Column1]]="","",VLOOKUP(A3676,COPOMs!B:K,10)+prêmio_de_risco)</f>
        <v/>
      </c>
      <c r="L3676" s="3" t="str">
        <f>IF(Table1[[#This Row],[Tesouro Selic: Cenário 3]]="","",(K3676+1)^(1/252))</f>
        <v/>
      </c>
      <c r="M3676" s="2" t="str">
        <f>IF(Table1[[#This Row],[Column8]]="","",(1+M3675)*(L3676)-1)</f>
        <v/>
      </c>
    </row>
    <row r="3677" spans="1:13" x14ac:dyDescent="0.25">
      <c r="A3677" s="15" t="str">
        <f t="shared" si="114"/>
        <v/>
      </c>
      <c r="B3677" s="25" t="str">
        <f t="shared" si="115"/>
        <v/>
      </c>
      <c r="C3677" s="3" t="str">
        <f>IF(Table1[[#This Row],[Tesouro Prefixado]]="","",(B3677+1)^(1/252))</f>
        <v/>
      </c>
      <c r="D3677" s="2" t="str">
        <f>IF(Table1[[#This Row],[Column2]]="","",(1+D3676)*(C3677)-1)</f>
        <v/>
      </c>
      <c r="E3677" s="1" t="str">
        <f>IF(Table1[[#This Row],[Column1]]="","",VLOOKUP(A3677,COPOMs!B:E,4)+prêmio_de_risco)</f>
        <v/>
      </c>
      <c r="F3677" s="3" t="str">
        <f>IF(Table1[[#This Row],[Tesouro Selic: Cenário 1]]="","",(E3677+1)^(1/252))</f>
        <v/>
      </c>
      <c r="G3677" s="2" t="str">
        <f>IF(Table1[[#This Row],[Column4]]="","",(1+G3676)*(F3677)-1)</f>
        <v/>
      </c>
      <c r="H3677" s="1" t="str">
        <f>IF(Table1[[#This Row],[Column1]]="","",VLOOKUP(A3677,COPOMs!B:H,7)+prêmio_de_risco)</f>
        <v/>
      </c>
      <c r="I3677" s="3" t="str">
        <f>IF(Table1[[#This Row],[Tesouro Selic: Cenário 2]]="","",(H3677+1)^(1/252))</f>
        <v/>
      </c>
      <c r="J3677" s="2" t="str">
        <f>IF(Table1[[#This Row],[Column6]]="","",(1+J3676)*(I3677)-1)</f>
        <v/>
      </c>
      <c r="K3677" s="1" t="str">
        <f>IF(Table1[[#This Row],[Column1]]="","",VLOOKUP(A3677,COPOMs!B:K,10)+prêmio_de_risco)</f>
        <v/>
      </c>
      <c r="L3677" s="3" t="str">
        <f>IF(Table1[[#This Row],[Tesouro Selic: Cenário 3]]="","",(K3677+1)^(1/252))</f>
        <v/>
      </c>
      <c r="M3677" s="2" t="str">
        <f>IF(Table1[[#This Row],[Column8]]="","",(1+M3676)*(L3677)-1)</f>
        <v/>
      </c>
    </row>
    <row r="3678" spans="1:13" x14ac:dyDescent="0.25">
      <c r="A3678" s="15" t="str">
        <f t="shared" si="114"/>
        <v/>
      </c>
      <c r="B3678" s="25" t="str">
        <f t="shared" si="115"/>
        <v/>
      </c>
      <c r="C3678" s="3" t="str">
        <f>IF(Table1[[#This Row],[Tesouro Prefixado]]="","",(B3678+1)^(1/252))</f>
        <v/>
      </c>
      <c r="D3678" s="2" t="str">
        <f>IF(Table1[[#This Row],[Column2]]="","",(1+D3677)*(C3678)-1)</f>
        <v/>
      </c>
      <c r="E3678" s="1" t="str">
        <f>IF(Table1[[#This Row],[Column1]]="","",VLOOKUP(A3678,COPOMs!B:E,4)+prêmio_de_risco)</f>
        <v/>
      </c>
      <c r="F3678" s="3" t="str">
        <f>IF(Table1[[#This Row],[Tesouro Selic: Cenário 1]]="","",(E3678+1)^(1/252))</f>
        <v/>
      </c>
      <c r="G3678" s="2" t="str">
        <f>IF(Table1[[#This Row],[Column4]]="","",(1+G3677)*(F3678)-1)</f>
        <v/>
      </c>
      <c r="H3678" s="1" t="str">
        <f>IF(Table1[[#This Row],[Column1]]="","",VLOOKUP(A3678,COPOMs!B:H,7)+prêmio_de_risco)</f>
        <v/>
      </c>
      <c r="I3678" s="3" t="str">
        <f>IF(Table1[[#This Row],[Tesouro Selic: Cenário 2]]="","",(H3678+1)^(1/252))</f>
        <v/>
      </c>
      <c r="J3678" s="2" t="str">
        <f>IF(Table1[[#This Row],[Column6]]="","",(1+J3677)*(I3678)-1)</f>
        <v/>
      </c>
      <c r="K3678" s="1" t="str">
        <f>IF(Table1[[#This Row],[Column1]]="","",VLOOKUP(A3678,COPOMs!B:K,10)+prêmio_de_risco)</f>
        <v/>
      </c>
      <c r="L3678" s="3" t="str">
        <f>IF(Table1[[#This Row],[Tesouro Selic: Cenário 3]]="","",(K3678+1)^(1/252))</f>
        <v/>
      </c>
      <c r="M3678" s="2" t="str">
        <f>IF(Table1[[#This Row],[Column8]]="","",(1+M3677)*(L3678)-1)</f>
        <v/>
      </c>
    </row>
    <row r="3679" spans="1:13" x14ac:dyDescent="0.25">
      <c r="A3679" s="15" t="str">
        <f t="shared" si="114"/>
        <v/>
      </c>
      <c r="B3679" s="25" t="str">
        <f t="shared" si="115"/>
        <v/>
      </c>
      <c r="C3679" s="3" t="str">
        <f>IF(Table1[[#This Row],[Tesouro Prefixado]]="","",(B3679+1)^(1/252))</f>
        <v/>
      </c>
      <c r="D3679" s="2" t="str">
        <f>IF(Table1[[#This Row],[Column2]]="","",(1+D3678)*(C3679)-1)</f>
        <v/>
      </c>
      <c r="E3679" s="1" t="str">
        <f>IF(Table1[[#This Row],[Column1]]="","",VLOOKUP(A3679,COPOMs!B:E,4)+prêmio_de_risco)</f>
        <v/>
      </c>
      <c r="F3679" s="3" t="str">
        <f>IF(Table1[[#This Row],[Tesouro Selic: Cenário 1]]="","",(E3679+1)^(1/252))</f>
        <v/>
      </c>
      <c r="G3679" s="2" t="str">
        <f>IF(Table1[[#This Row],[Column4]]="","",(1+G3678)*(F3679)-1)</f>
        <v/>
      </c>
      <c r="H3679" s="1" t="str">
        <f>IF(Table1[[#This Row],[Column1]]="","",VLOOKUP(A3679,COPOMs!B:H,7)+prêmio_de_risco)</f>
        <v/>
      </c>
      <c r="I3679" s="3" t="str">
        <f>IF(Table1[[#This Row],[Tesouro Selic: Cenário 2]]="","",(H3679+1)^(1/252))</f>
        <v/>
      </c>
      <c r="J3679" s="2" t="str">
        <f>IF(Table1[[#This Row],[Column6]]="","",(1+J3678)*(I3679)-1)</f>
        <v/>
      </c>
      <c r="K3679" s="1" t="str">
        <f>IF(Table1[[#This Row],[Column1]]="","",VLOOKUP(A3679,COPOMs!B:K,10)+prêmio_de_risco)</f>
        <v/>
      </c>
      <c r="L3679" s="3" t="str">
        <f>IF(Table1[[#This Row],[Tesouro Selic: Cenário 3]]="","",(K3679+1)^(1/252))</f>
        <v/>
      </c>
      <c r="M3679" s="2" t="str">
        <f>IF(Table1[[#This Row],[Column8]]="","",(1+M3678)*(L3679)-1)</f>
        <v/>
      </c>
    </row>
    <row r="3680" spans="1:13" x14ac:dyDescent="0.25">
      <c r="A3680" s="15" t="str">
        <f t="shared" si="114"/>
        <v/>
      </c>
      <c r="B3680" s="25" t="str">
        <f t="shared" si="115"/>
        <v/>
      </c>
      <c r="C3680" s="3" t="str">
        <f>IF(Table1[[#This Row],[Tesouro Prefixado]]="","",(B3680+1)^(1/252))</f>
        <v/>
      </c>
      <c r="D3680" s="2" t="str">
        <f>IF(Table1[[#This Row],[Column2]]="","",(1+D3679)*(C3680)-1)</f>
        <v/>
      </c>
      <c r="E3680" s="1" t="str">
        <f>IF(Table1[[#This Row],[Column1]]="","",VLOOKUP(A3680,COPOMs!B:E,4)+prêmio_de_risco)</f>
        <v/>
      </c>
      <c r="F3680" s="3" t="str">
        <f>IF(Table1[[#This Row],[Tesouro Selic: Cenário 1]]="","",(E3680+1)^(1/252))</f>
        <v/>
      </c>
      <c r="G3680" s="2" t="str">
        <f>IF(Table1[[#This Row],[Column4]]="","",(1+G3679)*(F3680)-1)</f>
        <v/>
      </c>
      <c r="H3680" s="1" t="str">
        <f>IF(Table1[[#This Row],[Column1]]="","",VLOOKUP(A3680,COPOMs!B:H,7)+prêmio_de_risco)</f>
        <v/>
      </c>
      <c r="I3680" s="3" t="str">
        <f>IF(Table1[[#This Row],[Tesouro Selic: Cenário 2]]="","",(H3680+1)^(1/252))</f>
        <v/>
      </c>
      <c r="J3680" s="2" t="str">
        <f>IF(Table1[[#This Row],[Column6]]="","",(1+J3679)*(I3680)-1)</f>
        <v/>
      </c>
      <c r="K3680" s="1" t="str">
        <f>IF(Table1[[#This Row],[Column1]]="","",VLOOKUP(A3680,COPOMs!B:K,10)+prêmio_de_risco)</f>
        <v/>
      </c>
      <c r="L3680" s="3" t="str">
        <f>IF(Table1[[#This Row],[Tesouro Selic: Cenário 3]]="","",(K3680+1)^(1/252))</f>
        <v/>
      </c>
      <c r="M3680" s="2" t="str">
        <f>IF(Table1[[#This Row],[Column8]]="","",(1+M3679)*(L3680)-1)</f>
        <v/>
      </c>
    </row>
    <row r="3681" spans="1:13" x14ac:dyDescent="0.25">
      <c r="A3681" s="15" t="str">
        <f t="shared" si="114"/>
        <v/>
      </c>
      <c r="B3681" s="25" t="str">
        <f t="shared" si="115"/>
        <v/>
      </c>
      <c r="C3681" s="3" t="str">
        <f>IF(Table1[[#This Row],[Tesouro Prefixado]]="","",(B3681+1)^(1/252))</f>
        <v/>
      </c>
      <c r="D3681" s="2" t="str">
        <f>IF(Table1[[#This Row],[Column2]]="","",(1+D3680)*(C3681)-1)</f>
        <v/>
      </c>
      <c r="E3681" s="1" t="str">
        <f>IF(Table1[[#This Row],[Column1]]="","",VLOOKUP(A3681,COPOMs!B:E,4)+prêmio_de_risco)</f>
        <v/>
      </c>
      <c r="F3681" s="3" t="str">
        <f>IF(Table1[[#This Row],[Tesouro Selic: Cenário 1]]="","",(E3681+1)^(1/252))</f>
        <v/>
      </c>
      <c r="G3681" s="2" t="str">
        <f>IF(Table1[[#This Row],[Column4]]="","",(1+G3680)*(F3681)-1)</f>
        <v/>
      </c>
      <c r="H3681" s="1" t="str">
        <f>IF(Table1[[#This Row],[Column1]]="","",VLOOKUP(A3681,COPOMs!B:H,7)+prêmio_de_risco)</f>
        <v/>
      </c>
      <c r="I3681" s="3" t="str">
        <f>IF(Table1[[#This Row],[Tesouro Selic: Cenário 2]]="","",(H3681+1)^(1/252))</f>
        <v/>
      </c>
      <c r="J3681" s="2" t="str">
        <f>IF(Table1[[#This Row],[Column6]]="","",(1+J3680)*(I3681)-1)</f>
        <v/>
      </c>
      <c r="K3681" s="1" t="str">
        <f>IF(Table1[[#This Row],[Column1]]="","",VLOOKUP(A3681,COPOMs!B:K,10)+prêmio_de_risco)</f>
        <v/>
      </c>
      <c r="L3681" s="3" t="str">
        <f>IF(Table1[[#This Row],[Tesouro Selic: Cenário 3]]="","",(K3681+1)^(1/252))</f>
        <v/>
      </c>
      <c r="M3681" s="2" t="str">
        <f>IF(Table1[[#This Row],[Column8]]="","",(1+M3680)*(L3681)-1)</f>
        <v/>
      </c>
    </row>
    <row r="3682" spans="1:13" x14ac:dyDescent="0.25">
      <c r="A3682" s="15" t="str">
        <f t="shared" si="114"/>
        <v/>
      </c>
      <c r="B3682" s="25" t="str">
        <f t="shared" si="115"/>
        <v/>
      </c>
      <c r="C3682" s="3" t="str">
        <f>IF(Table1[[#This Row],[Tesouro Prefixado]]="","",(B3682+1)^(1/252))</f>
        <v/>
      </c>
      <c r="D3682" s="2" t="str">
        <f>IF(Table1[[#This Row],[Column2]]="","",(1+D3681)*(C3682)-1)</f>
        <v/>
      </c>
      <c r="E3682" s="1" t="str">
        <f>IF(Table1[[#This Row],[Column1]]="","",VLOOKUP(A3682,COPOMs!B:E,4)+prêmio_de_risco)</f>
        <v/>
      </c>
      <c r="F3682" s="3" t="str">
        <f>IF(Table1[[#This Row],[Tesouro Selic: Cenário 1]]="","",(E3682+1)^(1/252))</f>
        <v/>
      </c>
      <c r="G3682" s="2" t="str">
        <f>IF(Table1[[#This Row],[Column4]]="","",(1+G3681)*(F3682)-1)</f>
        <v/>
      </c>
      <c r="H3682" s="1" t="str">
        <f>IF(Table1[[#This Row],[Column1]]="","",VLOOKUP(A3682,COPOMs!B:H,7)+prêmio_de_risco)</f>
        <v/>
      </c>
      <c r="I3682" s="3" t="str">
        <f>IF(Table1[[#This Row],[Tesouro Selic: Cenário 2]]="","",(H3682+1)^(1/252))</f>
        <v/>
      </c>
      <c r="J3682" s="2" t="str">
        <f>IF(Table1[[#This Row],[Column6]]="","",(1+J3681)*(I3682)-1)</f>
        <v/>
      </c>
      <c r="K3682" s="1" t="str">
        <f>IF(Table1[[#This Row],[Column1]]="","",VLOOKUP(A3682,COPOMs!B:K,10)+prêmio_de_risco)</f>
        <v/>
      </c>
      <c r="L3682" s="3" t="str">
        <f>IF(Table1[[#This Row],[Tesouro Selic: Cenário 3]]="","",(K3682+1)^(1/252))</f>
        <v/>
      </c>
      <c r="M3682" s="2" t="str">
        <f>IF(Table1[[#This Row],[Column8]]="","",(1+M3681)*(L3682)-1)</f>
        <v/>
      </c>
    </row>
    <row r="3683" spans="1:13" x14ac:dyDescent="0.25">
      <c r="A3683" s="15" t="str">
        <f t="shared" si="114"/>
        <v/>
      </c>
      <c r="B3683" s="25" t="str">
        <f t="shared" si="115"/>
        <v/>
      </c>
      <c r="C3683" s="3" t="str">
        <f>IF(Table1[[#This Row],[Tesouro Prefixado]]="","",(B3683+1)^(1/252))</f>
        <v/>
      </c>
      <c r="D3683" s="2" t="str">
        <f>IF(Table1[[#This Row],[Column2]]="","",(1+D3682)*(C3683)-1)</f>
        <v/>
      </c>
      <c r="E3683" s="1" t="str">
        <f>IF(Table1[[#This Row],[Column1]]="","",VLOOKUP(A3683,COPOMs!B:E,4)+prêmio_de_risco)</f>
        <v/>
      </c>
      <c r="F3683" s="3" t="str">
        <f>IF(Table1[[#This Row],[Tesouro Selic: Cenário 1]]="","",(E3683+1)^(1/252))</f>
        <v/>
      </c>
      <c r="G3683" s="2" t="str">
        <f>IF(Table1[[#This Row],[Column4]]="","",(1+G3682)*(F3683)-1)</f>
        <v/>
      </c>
      <c r="H3683" s="1" t="str">
        <f>IF(Table1[[#This Row],[Column1]]="","",VLOOKUP(A3683,COPOMs!B:H,7)+prêmio_de_risco)</f>
        <v/>
      </c>
      <c r="I3683" s="3" t="str">
        <f>IF(Table1[[#This Row],[Tesouro Selic: Cenário 2]]="","",(H3683+1)^(1/252))</f>
        <v/>
      </c>
      <c r="J3683" s="2" t="str">
        <f>IF(Table1[[#This Row],[Column6]]="","",(1+J3682)*(I3683)-1)</f>
        <v/>
      </c>
      <c r="K3683" s="1" t="str">
        <f>IF(Table1[[#This Row],[Column1]]="","",VLOOKUP(A3683,COPOMs!B:K,10)+prêmio_de_risco)</f>
        <v/>
      </c>
      <c r="L3683" s="3" t="str">
        <f>IF(Table1[[#This Row],[Tesouro Selic: Cenário 3]]="","",(K3683+1)^(1/252))</f>
        <v/>
      </c>
      <c r="M3683" s="2" t="str">
        <f>IF(Table1[[#This Row],[Column8]]="","",(1+M3682)*(L3683)-1)</f>
        <v/>
      </c>
    </row>
    <row r="3684" spans="1:13" x14ac:dyDescent="0.25">
      <c r="A3684" s="15" t="str">
        <f t="shared" si="114"/>
        <v/>
      </c>
      <c r="B3684" s="25" t="str">
        <f t="shared" si="115"/>
        <v/>
      </c>
      <c r="C3684" s="3" t="str">
        <f>IF(Table1[[#This Row],[Tesouro Prefixado]]="","",(B3684+1)^(1/252))</f>
        <v/>
      </c>
      <c r="D3684" s="2" t="str">
        <f>IF(Table1[[#This Row],[Column2]]="","",(1+D3683)*(C3684)-1)</f>
        <v/>
      </c>
      <c r="E3684" s="1" t="str">
        <f>IF(Table1[[#This Row],[Column1]]="","",VLOOKUP(A3684,COPOMs!B:E,4)+prêmio_de_risco)</f>
        <v/>
      </c>
      <c r="F3684" s="3" t="str">
        <f>IF(Table1[[#This Row],[Tesouro Selic: Cenário 1]]="","",(E3684+1)^(1/252))</f>
        <v/>
      </c>
      <c r="G3684" s="2" t="str">
        <f>IF(Table1[[#This Row],[Column4]]="","",(1+G3683)*(F3684)-1)</f>
        <v/>
      </c>
      <c r="H3684" s="1" t="str">
        <f>IF(Table1[[#This Row],[Column1]]="","",VLOOKUP(A3684,COPOMs!B:H,7)+prêmio_de_risco)</f>
        <v/>
      </c>
      <c r="I3684" s="3" t="str">
        <f>IF(Table1[[#This Row],[Tesouro Selic: Cenário 2]]="","",(H3684+1)^(1/252))</f>
        <v/>
      </c>
      <c r="J3684" s="2" t="str">
        <f>IF(Table1[[#This Row],[Column6]]="","",(1+J3683)*(I3684)-1)</f>
        <v/>
      </c>
      <c r="K3684" s="1" t="str">
        <f>IF(Table1[[#This Row],[Column1]]="","",VLOOKUP(A3684,COPOMs!B:K,10)+prêmio_de_risco)</f>
        <v/>
      </c>
      <c r="L3684" s="3" t="str">
        <f>IF(Table1[[#This Row],[Tesouro Selic: Cenário 3]]="","",(K3684+1)^(1/252))</f>
        <v/>
      </c>
      <c r="M3684" s="2" t="str">
        <f>IF(Table1[[#This Row],[Column8]]="","",(1+M3683)*(L3684)-1)</f>
        <v/>
      </c>
    </row>
    <row r="3685" spans="1:13" x14ac:dyDescent="0.25">
      <c r="A3685" s="15" t="str">
        <f t="shared" si="114"/>
        <v/>
      </c>
      <c r="B3685" s="25" t="str">
        <f t="shared" si="115"/>
        <v/>
      </c>
      <c r="C3685" s="3" t="str">
        <f>IF(Table1[[#This Row],[Tesouro Prefixado]]="","",(B3685+1)^(1/252))</f>
        <v/>
      </c>
      <c r="D3685" s="2" t="str">
        <f>IF(Table1[[#This Row],[Column2]]="","",(1+D3684)*(C3685)-1)</f>
        <v/>
      </c>
      <c r="E3685" s="1" t="str">
        <f>IF(Table1[[#This Row],[Column1]]="","",VLOOKUP(A3685,COPOMs!B:E,4)+prêmio_de_risco)</f>
        <v/>
      </c>
      <c r="F3685" s="3" t="str">
        <f>IF(Table1[[#This Row],[Tesouro Selic: Cenário 1]]="","",(E3685+1)^(1/252))</f>
        <v/>
      </c>
      <c r="G3685" s="2" t="str">
        <f>IF(Table1[[#This Row],[Column4]]="","",(1+G3684)*(F3685)-1)</f>
        <v/>
      </c>
      <c r="H3685" s="1" t="str">
        <f>IF(Table1[[#This Row],[Column1]]="","",VLOOKUP(A3685,COPOMs!B:H,7)+prêmio_de_risco)</f>
        <v/>
      </c>
      <c r="I3685" s="3" t="str">
        <f>IF(Table1[[#This Row],[Tesouro Selic: Cenário 2]]="","",(H3685+1)^(1/252))</f>
        <v/>
      </c>
      <c r="J3685" s="2" t="str">
        <f>IF(Table1[[#This Row],[Column6]]="","",(1+J3684)*(I3685)-1)</f>
        <v/>
      </c>
      <c r="K3685" s="1" t="str">
        <f>IF(Table1[[#This Row],[Column1]]="","",VLOOKUP(A3685,COPOMs!B:K,10)+prêmio_de_risco)</f>
        <v/>
      </c>
      <c r="L3685" s="3" t="str">
        <f>IF(Table1[[#This Row],[Tesouro Selic: Cenário 3]]="","",(K3685+1)^(1/252))</f>
        <v/>
      </c>
      <c r="M3685" s="2" t="str">
        <f>IF(Table1[[#This Row],[Column8]]="","",(1+M3684)*(L3685)-1)</f>
        <v/>
      </c>
    </row>
    <row r="3686" spans="1:13" x14ac:dyDescent="0.25">
      <c r="A3686" s="15" t="str">
        <f t="shared" si="114"/>
        <v/>
      </c>
      <c r="B3686" s="25" t="str">
        <f t="shared" si="115"/>
        <v/>
      </c>
      <c r="C3686" s="3" t="str">
        <f>IF(Table1[[#This Row],[Tesouro Prefixado]]="","",(B3686+1)^(1/252))</f>
        <v/>
      </c>
      <c r="D3686" s="2" t="str">
        <f>IF(Table1[[#This Row],[Column2]]="","",(1+D3685)*(C3686)-1)</f>
        <v/>
      </c>
      <c r="E3686" s="1" t="str">
        <f>IF(Table1[[#This Row],[Column1]]="","",VLOOKUP(A3686,COPOMs!B:E,4)+prêmio_de_risco)</f>
        <v/>
      </c>
      <c r="F3686" s="3" t="str">
        <f>IF(Table1[[#This Row],[Tesouro Selic: Cenário 1]]="","",(E3686+1)^(1/252))</f>
        <v/>
      </c>
      <c r="G3686" s="2" t="str">
        <f>IF(Table1[[#This Row],[Column4]]="","",(1+G3685)*(F3686)-1)</f>
        <v/>
      </c>
      <c r="H3686" s="1" t="str">
        <f>IF(Table1[[#This Row],[Column1]]="","",VLOOKUP(A3686,COPOMs!B:H,7)+prêmio_de_risco)</f>
        <v/>
      </c>
      <c r="I3686" s="3" t="str">
        <f>IF(Table1[[#This Row],[Tesouro Selic: Cenário 2]]="","",(H3686+1)^(1/252))</f>
        <v/>
      </c>
      <c r="J3686" s="2" t="str">
        <f>IF(Table1[[#This Row],[Column6]]="","",(1+J3685)*(I3686)-1)</f>
        <v/>
      </c>
      <c r="K3686" s="1" t="str">
        <f>IF(Table1[[#This Row],[Column1]]="","",VLOOKUP(A3686,COPOMs!B:K,10)+prêmio_de_risco)</f>
        <v/>
      </c>
      <c r="L3686" s="3" t="str">
        <f>IF(Table1[[#This Row],[Tesouro Selic: Cenário 3]]="","",(K3686+1)^(1/252))</f>
        <v/>
      </c>
      <c r="M3686" s="2" t="str">
        <f>IF(Table1[[#This Row],[Column8]]="","",(1+M3685)*(L3686)-1)</f>
        <v/>
      </c>
    </row>
    <row r="3687" spans="1:13" x14ac:dyDescent="0.25">
      <c r="A3687" s="15" t="str">
        <f t="shared" si="114"/>
        <v/>
      </c>
      <c r="B3687" s="25" t="str">
        <f t="shared" si="115"/>
        <v/>
      </c>
      <c r="C3687" s="3" t="str">
        <f>IF(Table1[[#This Row],[Tesouro Prefixado]]="","",(B3687+1)^(1/252))</f>
        <v/>
      </c>
      <c r="D3687" s="2" t="str">
        <f>IF(Table1[[#This Row],[Column2]]="","",(1+D3686)*(C3687)-1)</f>
        <v/>
      </c>
      <c r="E3687" s="1" t="str">
        <f>IF(Table1[[#This Row],[Column1]]="","",VLOOKUP(A3687,COPOMs!B:E,4)+prêmio_de_risco)</f>
        <v/>
      </c>
      <c r="F3687" s="3" t="str">
        <f>IF(Table1[[#This Row],[Tesouro Selic: Cenário 1]]="","",(E3687+1)^(1/252))</f>
        <v/>
      </c>
      <c r="G3687" s="2" t="str">
        <f>IF(Table1[[#This Row],[Column4]]="","",(1+G3686)*(F3687)-1)</f>
        <v/>
      </c>
      <c r="H3687" s="1" t="str">
        <f>IF(Table1[[#This Row],[Column1]]="","",VLOOKUP(A3687,COPOMs!B:H,7)+prêmio_de_risco)</f>
        <v/>
      </c>
      <c r="I3687" s="3" t="str">
        <f>IF(Table1[[#This Row],[Tesouro Selic: Cenário 2]]="","",(H3687+1)^(1/252))</f>
        <v/>
      </c>
      <c r="J3687" s="2" t="str">
        <f>IF(Table1[[#This Row],[Column6]]="","",(1+J3686)*(I3687)-1)</f>
        <v/>
      </c>
      <c r="K3687" s="1" t="str">
        <f>IF(Table1[[#This Row],[Column1]]="","",VLOOKUP(A3687,COPOMs!B:K,10)+prêmio_de_risco)</f>
        <v/>
      </c>
      <c r="L3687" s="3" t="str">
        <f>IF(Table1[[#This Row],[Tesouro Selic: Cenário 3]]="","",(K3687+1)^(1/252))</f>
        <v/>
      </c>
      <c r="M3687" s="2" t="str">
        <f>IF(Table1[[#This Row],[Column8]]="","",(1+M3686)*(L3687)-1)</f>
        <v/>
      </c>
    </row>
    <row r="3688" spans="1:13" x14ac:dyDescent="0.25">
      <c r="A3688" s="15" t="str">
        <f t="shared" si="114"/>
        <v/>
      </c>
      <c r="B3688" s="25" t="str">
        <f t="shared" si="115"/>
        <v/>
      </c>
      <c r="C3688" s="3" t="str">
        <f>IF(Table1[[#This Row],[Tesouro Prefixado]]="","",(B3688+1)^(1/252))</f>
        <v/>
      </c>
      <c r="D3688" s="2" t="str">
        <f>IF(Table1[[#This Row],[Column2]]="","",(1+D3687)*(C3688)-1)</f>
        <v/>
      </c>
      <c r="E3688" s="1" t="str">
        <f>IF(Table1[[#This Row],[Column1]]="","",VLOOKUP(A3688,COPOMs!B:E,4)+prêmio_de_risco)</f>
        <v/>
      </c>
      <c r="F3688" s="3" t="str">
        <f>IF(Table1[[#This Row],[Tesouro Selic: Cenário 1]]="","",(E3688+1)^(1/252))</f>
        <v/>
      </c>
      <c r="G3688" s="2" t="str">
        <f>IF(Table1[[#This Row],[Column4]]="","",(1+G3687)*(F3688)-1)</f>
        <v/>
      </c>
      <c r="H3688" s="1" t="str">
        <f>IF(Table1[[#This Row],[Column1]]="","",VLOOKUP(A3688,COPOMs!B:H,7)+prêmio_de_risco)</f>
        <v/>
      </c>
      <c r="I3688" s="3" t="str">
        <f>IF(Table1[[#This Row],[Tesouro Selic: Cenário 2]]="","",(H3688+1)^(1/252))</f>
        <v/>
      </c>
      <c r="J3688" s="2" t="str">
        <f>IF(Table1[[#This Row],[Column6]]="","",(1+J3687)*(I3688)-1)</f>
        <v/>
      </c>
      <c r="K3688" s="1" t="str">
        <f>IF(Table1[[#This Row],[Column1]]="","",VLOOKUP(A3688,COPOMs!B:K,10)+prêmio_de_risco)</f>
        <v/>
      </c>
      <c r="L3688" s="3" t="str">
        <f>IF(Table1[[#This Row],[Tesouro Selic: Cenário 3]]="","",(K3688+1)^(1/252))</f>
        <v/>
      </c>
      <c r="M3688" s="2" t="str">
        <f>IF(Table1[[#This Row],[Column8]]="","",(1+M3687)*(L3688)-1)</f>
        <v/>
      </c>
    </row>
    <row r="3689" spans="1:13" x14ac:dyDescent="0.25">
      <c r="A3689" s="15" t="str">
        <f t="shared" si="114"/>
        <v/>
      </c>
      <c r="B3689" s="25" t="str">
        <f t="shared" si="115"/>
        <v/>
      </c>
      <c r="C3689" s="3" t="str">
        <f>IF(Table1[[#This Row],[Tesouro Prefixado]]="","",(B3689+1)^(1/252))</f>
        <v/>
      </c>
      <c r="D3689" s="2" t="str">
        <f>IF(Table1[[#This Row],[Column2]]="","",(1+D3688)*(C3689)-1)</f>
        <v/>
      </c>
      <c r="E3689" s="1" t="str">
        <f>IF(Table1[[#This Row],[Column1]]="","",VLOOKUP(A3689,COPOMs!B:E,4)+prêmio_de_risco)</f>
        <v/>
      </c>
      <c r="F3689" s="3" t="str">
        <f>IF(Table1[[#This Row],[Tesouro Selic: Cenário 1]]="","",(E3689+1)^(1/252))</f>
        <v/>
      </c>
      <c r="G3689" s="2" t="str">
        <f>IF(Table1[[#This Row],[Column4]]="","",(1+G3688)*(F3689)-1)</f>
        <v/>
      </c>
      <c r="H3689" s="1" t="str">
        <f>IF(Table1[[#This Row],[Column1]]="","",VLOOKUP(A3689,COPOMs!B:H,7)+prêmio_de_risco)</f>
        <v/>
      </c>
      <c r="I3689" s="3" t="str">
        <f>IF(Table1[[#This Row],[Tesouro Selic: Cenário 2]]="","",(H3689+1)^(1/252))</f>
        <v/>
      </c>
      <c r="J3689" s="2" t="str">
        <f>IF(Table1[[#This Row],[Column6]]="","",(1+J3688)*(I3689)-1)</f>
        <v/>
      </c>
      <c r="K3689" s="1" t="str">
        <f>IF(Table1[[#This Row],[Column1]]="","",VLOOKUP(A3689,COPOMs!B:K,10)+prêmio_de_risco)</f>
        <v/>
      </c>
      <c r="L3689" s="3" t="str">
        <f>IF(Table1[[#This Row],[Tesouro Selic: Cenário 3]]="","",(K3689+1)^(1/252))</f>
        <v/>
      </c>
      <c r="M3689" s="2" t="str">
        <f>IF(Table1[[#This Row],[Column8]]="","",(1+M3688)*(L3689)-1)</f>
        <v/>
      </c>
    </row>
    <row r="3690" spans="1:13" x14ac:dyDescent="0.25">
      <c r="A3690" s="15" t="str">
        <f t="shared" si="114"/>
        <v/>
      </c>
      <c r="B3690" s="25" t="str">
        <f t="shared" si="115"/>
        <v/>
      </c>
      <c r="C3690" s="3" t="str">
        <f>IF(Table1[[#This Row],[Tesouro Prefixado]]="","",(B3690+1)^(1/252))</f>
        <v/>
      </c>
      <c r="D3690" s="2" t="str">
        <f>IF(Table1[[#This Row],[Column2]]="","",(1+D3689)*(C3690)-1)</f>
        <v/>
      </c>
      <c r="E3690" s="1" t="str">
        <f>IF(Table1[[#This Row],[Column1]]="","",VLOOKUP(A3690,COPOMs!B:E,4)+prêmio_de_risco)</f>
        <v/>
      </c>
      <c r="F3690" s="3" t="str">
        <f>IF(Table1[[#This Row],[Tesouro Selic: Cenário 1]]="","",(E3690+1)^(1/252))</f>
        <v/>
      </c>
      <c r="G3690" s="2" t="str">
        <f>IF(Table1[[#This Row],[Column4]]="","",(1+G3689)*(F3690)-1)</f>
        <v/>
      </c>
      <c r="H3690" s="1" t="str">
        <f>IF(Table1[[#This Row],[Column1]]="","",VLOOKUP(A3690,COPOMs!B:H,7)+prêmio_de_risco)</f>
        <v/>
      </c>
      <c r="I3690" s="3" t="str">
        <f>IF(Table1[[#This Row],[Tesouro Selic: Cenário 2]]="","",(H3690+1)^(1/252))</f>
        <v/>
      </c>
      <c r="J3690" s="2" t="str">
        <f>IF(Table1[[#This Row],[Column6]]="","",(1+J3689)*(I3690)-1)</f>
        <v/>
      </c>
      <c r="K3690" s="1" t="str">
        <f>IF(Table1[[#This Row],[Column1]]="","",VLOOKUP(A3690,COPOMs!B:K,10)+prêmio_de_risco)</f>
        <v/>
      </c>
      <c r="L3690" s="3" t="str">
        <f>IF(Table1[[#This Row],[Tesouro Selic: Cenário 3]]="","",(K3690+1)^(1/252))</f>
        <v/>
      </c>
      <c r="M3690" s="2" t="str">
        <f>IF(Table1[[#This Row],[Column8]]="","",(1+M3689)*(L3690)-1)</f>
        <v/>
      </c>
    </row>
    <row r="3691" spans="1:13" x14ac:dyDescent="0.25">
      <c r="A3691" s="15" t="str">
        <f t="shared" si="114"/>
        <v/>
      </c>
      <c r="B3691" s="25" t="str">
        <f t="shared" si="115"/>
        <v/>
      </c>
      <c r="C3691" s="3" t="str">
        <f>IF(Table1[[#This Row],[Tesouro Prefixado]]="","",(B3691+1)^(1/252))</f>
        <v/>
      </c>
      <c r="D3691" s="2" t="str">
        <f>IF(Table1[[#This Row],[Column2]]="","",(1+D3690)*(C3691)-1)</f>
        <v/>
      </c>
      <c r="E3691" s="1" t="str">
        <f>IF(Table1[[#This Row],[Column1]]="","",VLOOKUP(A3691,COPOMs!B:E,4)+prêmio_de_risco)</f>
        <v/>
      </c>
      <c r="F3691" s="3" t="str">
        <f>IF(Table1[[#This Row],[Tesouro Selic: Cenário 1]]="","",(E3691+1)^(1/252))</f>
        <v/>
      </c>
      <c r="G3691" s="2" t="str">
        <f>IF(Table1[[#This Row],[Column4]]="","",(1+G3690)*(F3691)-1)</f>
        <v/>
      </c>
      <c r="H3691" s="1" t="str">
        <f>IF(Table1[[#This Row],[Column1]]="","",VLOOKUP(A3691,COPOMs!B:H,7)+prêmio_de_risco)</f>
        <v/>
      </c>
      <c r="I3691" s="3" t="str">
        <f>IF(Table1[[#This Row],[Tesouro Selic: Cenário 2]]="","",(H3691+1)^(1/252))</f>
        <v/>
      </c>
      <c r="J3691" s="2" t="str">
        <f>IF(Table1[[#This Row],[Column6]]="","",(1+J3690)*(I3691)-1)</f>
        <v/>
      </c>
      <c r="K3691" s="1" t="str">
        <f>IF(Table1[[#This Row],[Column1]]="","",VLOOKUP(A3691,COPOMs!B:K,10)+prêmio_de_risco)</f>
        <v/>
      </c>
      <c r="L3691" s="3" t="str">
        <f>IF(Table1[[#This Row],[Tesouro Selic: Cenário 3]]="","",(K3691+1)^(1/252))</f>
        <v/>
      </c>
      <c r="M3691" s="2" t="str">
        <f>IF(Table1[[#This Row],[Column8]]="","",(1+M3690)*(L3691)-1)</f>
        <v/>
      </c>
    </row>
    <row r="3692" spans="1:13" x14ac:dyDescent="0.25">
      <c r="A3692" s="15" t="str">
        <f t="shared" si="114"/>
        <v/>
      </c>
      <c r="B3692" s="25" t="str">
        <f t="shared" si="115"/>
        <v/>
      </c>
      <c r="C3692" s="3" t="str">
        <f>IF(Table1[[#This Row],[Tesouro Prefixado]]="","",(B3692+1)^(1/252))</f>
        <v/>
      </c>
      <c r="D3692" s="2" t="str">
        <f>IF(Table1[[#This Row],[Column2]]="","",(1+D3691)*(C3692)-1)</f>
        <v/>
      </c>
      <c r="E3692" s="1" t="str">
        <f>IF(Table1[[#This Row],[Column1]]="","",VLOOKUP(A3692,COPOMs!B:E,4)+prêmio_de_risco)</f>
        <v/>
      </c>
      <c r="F3692" s="3" t="str">
        <f>IF(Table1[[#This Row],[Tesouro Selic: Cenário 1]]="","",(E3692+1)^(1/252))</f>
        <v/>
      </c>
      <c r="G3692" s="2" t="str">
        <f>IF(Table1[[#This Row],[Column4]]="","",(1+G3691)*(F3692)-1)</f>
        <v/>
      </c>
      <c r="H3692" s="1" t="str">
        <f>IF(Table1[[#This Row],[Column1]]="","",VLOOKUP(A3692,COPOMs!B:H,7)+prêmio_de_risco)</f>
        <v/>
      </c>
      <c r="I3692" s="3" t="str">
        <f>IF(Table1[[#This Row],[Tesouro Selic: Cenário 2]]="","",(H3692+1)^(1/252))</f>
        <v/>
      </c>
      <c r="J3692" s="2" t="str">
        <f>IF(Table1[[#This Row],[Column6]]="","",(1+J3691)*(I3692)-1)</f>
        <v/>
      </c>
      <c r="K3692" s="1" t="str">
        <f>IF(Table1[[#This Row],[Column1]]="","",VLOOKUP(A3692,COPOMs!B:K,10)+prêmio_de_risco)</f>
        <v/>
      </c>
      <c r="L3692" s="3" t="str">
        <f>IF(Table1[[#This Row],[Tesouro Selic: Cenário 3]]="","",(K3692+1)^(1/252))</f>
        <v/>
      </c>
      <c r="M3692" s="2" t="str">
        <f>IF(Table1[[#This Row],[Column8]]="","",(1+M3691)*(L3692)-1)</f>
        <v/>
      </c>
    </row>
    <row r="3693" spans="1:13" x14ac:dyDescent="0.25">
      <c r="A3693" s="15" t="str">
        <f t="shared" si="114"/>
        <v/>
      </c>
      <c r="B3693" s="25" t="str">
        <f t="shared" si="115"/>
        <v/>
      </c>
      <c r="C3693" s="3" t="str">
        <f>IF(Table1[[#This Row],[Tesouro Prefixado]]="","",(B3693+1)^(1/252))</f>
        <v/>
      </c>
      <c r="D3693" s="2" t="str">
        <f>IF(Table1[[#This Row],[Column2]]="","",(1+D3692)*(C3693)-1)</f>
        <v/>
      </c>
      <c r="E3693" s="1" t="str">
        <f>IF(Table1[[#This Row],[Column1]]="","",VLOOKUP(A3693,COPOMs!B:E,4)+prêmio_de_risco)</f>
        <v/>
      </c>
      <c r="F3693" s="3" t="str">
        <f>IF(Table1[[#This Row],[Tesouro Selic: Cenário 1]]="","",(E3693+1)^(1/252))</f>
        <v/>
      </c>
      <c r="G3693" s="2" t="str">
        <f>IF(Table1[[#This Row],[Column4]]="","",(1+G3692)*(F3693)-1)</f>
        <v/>
      </c>
      <c r="H3693" s="1" t="str">
        <f>IF(Table1[[#This Row],[Column1]]="","",VLOOKUP(A3693,COPOMs!B:H,7)+prêmio_de_risco)</f>
        <v/>
      </c>
      <c r="I3693" s="3" t="str">
        <f>IF(Table1[[#This Row],[Tesouro Selic: Cenário 2]]="","",(H3693+1)^(1/252))</f>
        <v/>
      </c>
      <c r="J3693" s="2" t="str">
        <f>IF(Table1[[#This Row],[Column6]]="","",(1+J3692)*(I3693)-1)</f>
        <v/>
      </c>
      <c r="K3693" s="1" t="str">
        <f>IF(Table1[[#This Row],[Column1]]="","",VLOOKUP(A3693,COPOMs!B:K,10)+prêmio_de_risco)</f>
        <v/>
      </c>
      <c r="L3693" s="3" t="str">
        <f>IF(Table1[[#This Row],[Tesouro Selic: Cenário 3]]="","",(K3693+1)^(1/252))</f>
        <v/>
      </c>
      <c r="M3693" s="2" t="str">
        <f>IF(Table1[[#This Row],[Column8]]="","",(1+M3692)*(L3693)-1)</f>
        <v/>
      </c>
    </row>
    <row r="3694" spans="1:13" x14ac:dyDescent="0.25">
      <c r="A3694" s="15" t="str">
        <f t="shared" si="114"/>
        <v/>
      </c>
      <c r="B3694" s="25" t="str">
        <f t="shared" si="115"/>
        <v/>
      </c>
      <c r="C3694" s="3" t="str">
        <f>IF(Table1[[#This Row],[Tesouro Prefixado]]="","",(B3694+1)^(1/252))</f>
        <v/>
      </c>
      <c r="D3694" s="2" t="str">
        <f>IF(Table1[[#This Row],[Column2]]="","",(1+D3693)*(C3694)-1)</f>
        <v/>
      </c>
      <c r="E3694" s="1" t="str">
        <f>IF(Table1[[#This Row],[Column1]]="","",VLOOKUP(A3694,COPOMs!B:E,4)+prêmio_de_risco)</f>
        <v/>
      </c>
      <c r="F3694" s="3" t="str">
        <f>IF(Table1[[#This Row],[Tesouro Selic: Cenário 1]]="","",(E3694+1)^(1/252))</f>
        <v/>
      </c>
      <c r="G3694" s="2" t="str">
        <f>IF(Table1[[#This Row],[Column4]]="","",(1+G3693)*(F3694)-1)</f>
        <v/>
      </c>
      <c r="H3694" s="1" t="str">
        <f>IF(Table1[[#This Row],[Column1]]="","",VLOOKUP(A3694,COPOMs!B:H,7)+prêmio_de_risco)</f>
        <v/>
      </c>
      <c r="I3694" s="3" t="str">
        <f>IF(Table1[[#This Row],[Tesouro Selic: Cenário 2]]="","",(H3694+1)^(1/252))</f>
        <v/>
      </c>
      <c r="J3694" s="2" t="str">
        <f>IF(Table1[[#This Row],[Column6]]="","",(1+J3693)*(I3694)-1)</f>
        <v/>
      </c>
      <c r="K3694" s="1" t="str">
        <f>IF(Table1[[#This Row],[Column1]]="","",VLOOKUP(A3694,COPOMs!B:K,10)+prêmio_de_risco)</f>
        <v/>
      </c>
      <c r="L3694" s="3" t="str">
        <f>IF(Table1[[#This Row],[Tesouro Selic: Cenário 3]]="","",(K3694+1)^(1/252))</f>
        <v/>
      </c>
      <c r="M3694" s="2" t="str">
        <f>IF(Table1[[#This Row],[Column8]]="","",(1+M3693)*(L3694)-1)</f>
        <v/>
      </c>
    </row>
    <row r="3695" spans="1:13" x14ac:dyDescent="0.25">
      <c r="A3695" s="15" t="str">
        <f t="shared" si="114"/>
        <v/>
      </c>
      <c r="B3695" s="25" t="str">
        <f t="shared" si="115"/>
        <v/>
      </c>
      <c r="C3695" s="3" t="str">
        <f>IF(Table1[[#This Row],[Tesouro Prefixado]]="","",(B3695+1)^(1/252))</f>
        <v/>
      </c>
      <c r="D3695" s="2" t="str">
        <f>IF(Table1[[#This Row],[Column2]]="","",(1+D3694)*(C3695)-1)</f>
        <v/>
      </c>
      <c r="E3695" s="1" t="str">
        <f>IF(Table1[[#This Row],[Column1]]="","",VLOOKUP(A3695,COPOMs!B:E,4)+prêmio_de_risco)</f>
        <v/>
      </c>
      <c r="F3695" s="3" t="str">
        <f>IF(Table1[[#This Row],[Tesouro Selic: Cenário 1]]="","",(E3695+1)^(1/252))</f>
        <v/>
      </c>
      <c r="G3695" s="2" t="str">
        <f>IF(Table1[[#This Row],[Column4]]="","",(1+G3694)*(F3695)-1)</f>
        <v/>
      </c>
      <c r="H3695" s="1" t="str">
        <f>IF(Table1[[#This Row],[Column1]]="","",VLOOKUP(A3695,COPOMs!B:H,7)+prêmio_de_risco)</f>
        <v/>
      </c>
      <c r="I3695" s="3" t="str">
        <f>IF(Table1[[#This Row],[Tesouro Selic: Cenário 2]]="","",(H3695+1)^(1/252))</f>
        <v/>
      </c>
      <c r="J3695" s="2" t="str">
        <f>IF(Table1[[#This Row],[Column6]]="","",(1+J3694)*(I3695)-1)</f>
        <v/>
      </c>
      <c r="K3695" s="1" t="str">
        <f>IF(Table1[[#This Row],[Column1]]="","",VLOOKUP(A3695,COPOMs!B:K,10)+prêmio_de_risco)</f>
        <v/>
      </c>
      <c r="L3695" s="3" t="str">
        <f>IF(Table1[[#This Row],[Tesouro Selic: Cenário 3]]="","",(K3695+1)^(1/252))</f>
        <v/>
      </c>
      <c r="M3695" s="2" t="str">
        <f>IF(Table1[[#This Row],[Column8]]="","",(1+M3694)*(L3695)-1)</f>
        <v/>
      </c>
    </row>
    <row r="3696" spans="1:13" x14ac:dyDescent="0.25">
      <c r="A3696" s="15" t="str">
        <f t="shared" si="114"/>
        <v/>
      </c>
      <c r="B3696" s="25" t="str">
        <f t="shared" si="115"/>
        <v/>
      </c>
      <c r="C3696" s="3" t="str">
        <f>IF(Table1[[#This Row],[Tesouro Prefixado]]="","",(B3696+1)^(1/252))</f>
        <v/>
      </c>
      <c r="D3696" s="2" t="str">
        <f>IF(Table1[[#This Row],[Column2]]="","",(1+D3695)*(C3696)-1)</f>
        <v/>
      </c>
      <c r="E3696" s="1" t="str">
        <f>IF(Table1[[#This Row],[Column1]]="","",VLOOKUP(A3696,COPOMs!B:E,4)+prêmio_de_risco)</f>
        <v/>
      </c>
      <c r="F3696" s="3" t="str">
        <f>IF(Table1[[#This Row],[Tesouro Selic: Cenário 1]]="","",(E3696+1)^(1/252))</f>
        <v/>
      </c>
      <c r="G3696" s="2" t="str">
        <f>IF(Table1[[#This Row],[Column4]]="","",(1+G3695)*(F3696)-1)</f>
        <v/>
      </c>
      <c r="H3696" s="1" t="str">
        <f>IF(Table1[[#This Row],[Column1]]="","",VLOOKUP(A3696,COPOMs!B:H,7)+prêmio_de_risco)</f>
        <v/>
      </c>
      <c r="I3696" s="3" t="str">
        <f>IF(Table1[[#This Row],[Tesouro Selic: Cenário 2]]="","",(H3696+1)^(1/252))</f>
        <v/>
      </c>
      <c r="J3696" s="2" t="str">
        <f>IF(Table1[[#This Row],[Column6]]="","",(1+J3695)*(I3696)-1)</f>
        <v/>
      </c>
      <c r="K3696" s="1" t="str">
        <f>IF(Table1[[#This Row],[Column1]]="","",VLOOKUP(A3696,COPOMs!B:K,10)+prêmio_de_risco)</f>
        <v/>
      </c>
      <c r="L3696" s="3" t="str">
        <f>IF(Table1[[#This Row],[Tesouro Selic: Cenário 3]]="","",(K3696+1)^(1/252))</f>
        <v/>
      </c>
      <c r="M3696" s="2" t="str">
        <f>IF(Table1[[#This Row],[Column8]]="","",(1+M3695)*(L3696)-1)</f>
        <v/>
      </c>
    </row>
    <row r="3697" spans="1:13" x14ac:dyDescent="0.25">
      <c r="A3697" s="15" t="str">
        <f t="shared" si="114"/>
        <v/>
      </c>
      <c r="B3697" s="25" t="str">
        <f t="shared" si="115"/>
        <v/>
      </c>
      <c r="C3697" s="3" t="str">
        <f>IF(Table1[[#This Row],[Tesouro Prefixado]]="","",(B3697+1)^(1/252))</f>
        <v/>
      </c>
      <c r="D3697" s="2" t="str">
        <f>IF(Table1[[#This Row],[Column2]]="","",(1+D3696)*(C3697)-1)</f>
        <v/>
      </c>
      <c r="E3697" s="1" t="str">
        <f>IF(Table1[[#This Row],[Column1]]="","",VLOOKUP(A3697,COPOMs!B:E,4)+prêmio_de_risco)</f>
        <v/>
      </c>
      <c r="F3697" s="3" t="str">
        <f>IF(Table1[[#This Row],[Tesouro Selic: Cenário 1]]="","",(E3697+1)^(1/252))</f>
        <v/>
      </c>
      <c r="G3697" s="2" t="str">
        <f>IF(Table1[[#This Row],[Column4]]="","",(1+G3696)*(F3697)-1)</f>
        <v/>
      </c>
      <c r="H3697" s="1" t="str">
        <f>IF(Table1[[#This Row],[Column1]]="","",VLOOKUP(A3697,COPOMs!B:H,7)+prêmio_de_risco)</f>
        <v/>
      </c>
      <c r="I3697" s="3" t="str">
        <f>IF(Table1[[#This Row],[Tesouro Selic: Cenário 2]]="","",(H3697+1)^(1/252))</f>
        <v/>
      </c>
      <c r="J3697" s="2" t="str">
        <f>IF(Table1[[#This Row],[Column6]]="","",(1+J3696)*(I3697)-1)</f>
        <v/>
      </c>
      <c r="K3697" s="1" t="str">
        <f>IF(Table1[[#This Row],[Column1]]="","",VLOOKUP(A3697,COPOMs!B:K,10)+prêmio_de_risco)</f>
        <v/>
      </c>
      <c r="L3697" s="3" t="str">
        <f>IF(Table1[[#This Row],[Tesouro Selic: Cenário 3]]="","",(K3697+1)^(1/252))</f>
        <v/>
      </c>
      <c r="M3697" s="2" t="str">
        <f>IF(Table1[[#This Row],[Column8]]="","",(1+M3696)*(L3697)-1)</f>
        <v/>
      </c>
    </row>
    <row r="3698" spans="1:13" x14ac:dyDescent="0.25">
      <c r="A3698" s="15" t="str">
        <f t="shared" si="114"/>
        <v/>
      </c>
      <c r="B3698" s="25" t="str">
        <f t="shared" si="115"/>
        <v/>
      </c>
      <c r="C3698" s="3" t="str">
        <f>IF(Table1[[#This Row],[Tesouro Prefixado]]="","",(B3698+1)^(1/252))</f>
        <v/>
      </c>
      <c r="D3698" s="2" t="str">
        <f>IF(Table1[[#This Row],[Column2]]="","",(1+D3697)*(C3698)-1)</f>
        <v/>
      </c>
      <c r="E3698" s="1" t="str">
        <f>IF(Table1[[#This Row],[Column1]]="","",VLOOKUP(A3698,COPOMs!B:E,4)+prêmio_de_risco)</f>
        <v/>
      </c>
      <c r="F3698" s="3" t="str">
        <f>IF(Table1[[#This Row],[Tesouro Selic: Cenário 1]]="","",(E3698+1)^(1/252))</f>
        <v/>
      </c>
      <c r="G3698" s="2" t="str">
        <f>IF(Table1[[#This Row],[Column4]]="","",(1+G3697)*(F3698)-1)</f>
        <v/>
      </c>
      <c r="H3698" s="1" t="str">
        <f>IF(Table1[[#This Row],[Column1]]="","",VLOOKUP(A3698,COPOMs!B:H,7)+prêmio_de_risco)</f>
        <v/>
      </c>
      <c r="I3698" s="3" t="str">
        <f>IF(Table1[[#This Row],[Tesouro Selic: Cenário 2]]="","",(H3698+1)^(1/252))</f>
        <v/>
      </c>
      <c r="J3698" s="2" t="str">
        <f>IF(Table1[[#This Row],[Column6]]="","",(1+J3697)*(I3698)-1)</f>
        <v/>
      </c>
      <c r="K3698" s="1" t="str">
        <f>IF(Table1[[#This Row],[Column1]]="","",VLOOKUP(A3698,COPOMs!B:K,10)+prêmio_de_risco)</f>
        <v/>
      </c>
      <c r="L3698" s="3" t="str">
        <f>IF(Table1[[#This Row],[Tesouro Selic: Cenário 3]]="","",(K3698+1)^(1/252))</f>
        <v/>
      </c>
      <c r="M3698" s="2" t="str">
        <f>IF(Table1[[#This Row],[Column8]]="","",(1+M3697)*(L3698)-1)</f>
        <v/>
      </c>
    </row>
    <row r="3699" spans="1:13" x14ac:dyDescent="0.25">
      <c r="A3699" s="15" t="str">
        <f t="shared" si="114"/>
        <v/>
      </c>
      <c r="B3699" s="25" t="str">
        <f t="shared" si="115"/>
        <v/>
      </c>
      <c r="C3699" s="3" t="str">
        <f>IF(Table1[[#This Row],[Tesouro Prefixado]]="","",(B3699+1)^(1/252))</f>
        <v/>
      </c>
      <c r="D3699" s="2" t="str">
        <f>IF(Table1[[#This Row],[Column2]]="","",(1+D3698)*(C3699)-1)</f>
        <v/>
      </c>
      <c r="E3699" s="1" t="str">
        <f>IF(Table1[[#This Row],[Column1]]="","",VLOOKUP(A3699,COPOMs!B:E,4)+prêmio_de_risco)</f>
        <v/>
      </c>
      <c r="F3699" s="3" t="str">
        <f>IF(Table1[[#This Row],[Tesouro Selic: Cenário 1]]="","",(E3699+1)^(1/252))</f>
        <v/>
      </c>
      <c r="G3699" s="2" t="str">
        <f>IF(Table1[[#This Row],[Column4]]="","",(1+G3698)*(F3699)-1)</f>
        <v/>
      </c>
      <c r="H3699" s="1" t="str">
        <f>IF(Table1[[#This Row],[Column1]]="","",VLOOKUP(A3699,COPOMs!B:H,7)+prêmio_de_risco)</f>
        <v/>
      </c>
      <c r="I3699" s="3" t="str">
        <f>IF(Table1[[#This Row],[Tesouro Selic: Cenário 2]]="","",(H3699+1)^(1/252))</f>
        <v/>
      </c>
      <c r="J3699" s="2" t="str">
        <f>IF(Table1[[#This Row],[Column6]]="","",(1+J3698)*(I3699)-1)</f>
        <v/>
      </c>
      <c r="K3699" s="1" t="str">
        <f>IF(Table1[[#This Row],[Column1]]="","",VLOOKUP(A3699,COPOMs!B:K,10)+prêmio_de_risco)</f>
        <v/>
      </c>
      <c r="L3699" s="3" t="str">
        <f>IF(Table1[[#This Row],[Tesouro Selic: Cenário 3]]="","",(K3699+1)^(1/252))</f>
        <v/>
      </c>
      <c r="M3699" s="2" t="str">
        <f>IF(Table1[[#This Row],[Column8]]="","",(1+M3698)*(L3699)-1)</f>
        <v/>
      </c>
    </row>
    <row r="3700" spans="1:13" x14ac:dyDescent="0.25">
      <c r="A3700" s="15" t="str">
        <f t="shared" si="114"/>
        <v/>
      </c>
      <c r="B3700" s="25" t="str">
        <f t="shared" si="115"/>
        <v/>
      </c>
      <c r="C3700" s="3" t="str">
        <f>IF(Table1[[#This Row],[Tesouro Prefixado]]="","",(B3700+1)^(1/252))</f>
        <v/>
      </c>
      <c r="D3700" s="2" t="str">
        <f>IF(Table1[[#This Row],[Column2]]="","",(1+D3699)*(C3700)-1)</f>
        <v/>
      </c>
      <c r="E3700" s="1" t="str">
        <f>IF(Table1[[#This Row],[Column1]]="","",VLOOKUP(A3700,COPOMs!B:E,4)+prêmio_de_risco)</f>
        <v/>
      </c>
      <c r="F3700" s="3" t="str">
        <f>IF(Table1[[#This Row],[Tesouro Selic: Cenário 1]]="","",(E3700+1)^(1/252))</f>
        <v/>
      </c>
      <c r="G3700" s="2" t="str">
        <f>IF(Table1[[#This Row],[Column4]]="","",(1+G3699)*(F3700)-1)</f>
        <v/>
      </c>
      <c r="H3700" s="1" t="str">
        <f>IF(Table1[[#This Row],[Column1]]="","",VLOOKUP(A3700,COPOMs!B:H,7)+prêmio_de_risco)</f>
        <v/>
      </c>
      <c r="I3700" s="3" t="str">
        <f>IF(Table1[[#This Row],[Tesouro Selic: Cenário 2]]="","",(H3700+1)^(1/252))</f>
        <v/>
      </c>
      <c r="J3700" s="2" t="str">
        <f>IF(Table1[[#This Row],[Column6]]="","",(1+J3699)*(I3700)-1)</f>
        <v/>
      </c>
      <c r="K3700" s="1" t="str">
        <f>IF(Table1[[#This Row],[Column1]]="","",VLOOKUP(A3700,COPOMs!B:K,10)+prêmio_de_risco)</f>
        <v/>
      </c>
      <c r="L3700" s="3" t="str">
        <f>IF(Table1[[#This Row],[Tesouro Selic: Cenário 3]]="","",(K3700+1)^(1/252))</f>
        <v/>
      </c>
      <c r="M3700" s="2" t="str">
        <f>IF(Table1[[#This Row],[Column8]]="","",(1+M3699)*(L3700)-1)</f>
        <v/>
      </c>
    </row>
    <row r="3701" spans="1:13" x14ac:dyDescent="0.25">
      <c r="A3701" s="15" t="str">
        <f t="shared" si="114"/>
        <v/>
      </c>
      <c r="B3701" s="25" t="str">
        <f t="shared" si="115"/>
        <v/>
      </c>
      <c r="C3701" s="3" t="str">
        <f>IF(Table1[[#This Row],[Tesouro Prefixado]]="","",(B3701+1)^(1/252))</f>
        <v/>
      </c>
      <c r="D3701" s="2" t="str">
        <f>IF(Table1[[#This Row],[Column2]]="","",(1+D3700)*(C3701)-1)</f>
        <v/>
      </c>
      <c r="E3701" s="1" t="str">
        <f>IF(Table1[[#This Row],[Column1]]="","",VLOOKUP(A3701,COPOMs!B:E,4)+prêmio_de_risco)</f>
        <v/>
      </c>
      <c r="F3701" s="3" t="str">
        <f>IF(Table1[[#This Row],[Tesouro Selic: Cenário 1]]="","",(E3701+1)^(1/252))</f>
        <v/>
      </c>
      <c r="G3701" s="2" t="str">
        <f>IF(Table1[[#This Row],[Column4]]="","",(1+G3700)*(F3701)-1)</f>
        <v/>
      </c>
      <c r="H3701" s="1" t="str">
        <f>IF(Table1[[#This Row],[Column1]]="","",VLOOKUP(A3701,COPOMs!B:H,7)+prêmio_de_risco)</f>
        <v/>
      </c>
      <c r="I3701" s="3" t="str">
        <f>IF(Table1[[#This Row],[Tesouro Selic: Cenário 2]]="","",(H3701+1)^(1/252))</f>
        <v/>
      </c>
      <c r="J3701" s="2" t="str">
        <f>IF(Table1[[#This Row],[Column6]]="","",(1+J3700)*(I3701)-1)</f>
        <v/>
      </c>
      <c r="K3701" s="1" t="str">
        <f>IF(Table1[[#This Row],[Column1]]="","",VLOOKUP(A3701,COPOMs!B:K,10)+prêmio_de_risco)</f>
        <v/>
      </c>
      <c r="L3701" s="3" t="str">
        <f>IF(Table1[[#This Row],[Tesouro Selic: Cenário 3]]="","",(K3701+1)^(1/252))</f>
        <v/>
      </c>
      <c r="M3701" s="2" t="str">
        <f>IF(Table1[[#This Row],[Column8]]="","",(1+M3700)*(L3701)-1)</f>
        <v/>
      </c>
    </row>
    <row r="3702" spans="1:13" x14ac:dyDescent="0.25">
      <c r="A3702" s="15" t="str">
        <f t="shared" si="114"/>
        <v/>
      </c>
      <c r="B3702" s="25" t="str">
        <f t="shared" si="115"/>
        <v/>
      </c>
      <c r="C3702" s="3" t="str">
        <f>IF(Table1[[#This Row],[Tesouro Prefixado]]="","",(B3702+1)^(1/252))</f>
        <v/>
      </c>
      <c r="D3702" s="2" t="str">
        <f>IF(Table1[[#This Row],[Column2]]="","",(1+D3701)*(C3702)-1)</f>
        <v/>
      </c>
      <c r="E3702" s="1" t="str">
        <f>IF(Table1[[#This Row],[Column1]]="","",VLOOKUP(A3702,COPOMs!B:E,4)+prêmio_de_risco)</f>
        <v/>
      </c>
      <c r="F3702" s="3" t="str">
        <f>IF(Table1[[#This Row],[Tesouro Selic: Cenário 1]]="","",(E3702+1)^(1/252))</f>
        <v/>
      </c>
      <c r="G3702" s="2" t="str">
        <f>IF(Table1[[#This Row],[Column4]]="","",(1+G3701)*(F3702)-1)</f>
        <v/>
      </c>
      <c r="H3702" s="1" t="str">
        <f>IF(Table1[[#This Row],[Column1]]="","",VLOOKUP(A3702,COPOMs!B:H,7)+prêmio_de_risco)</f>
        <v/>
      </c>
      <c r="I3702" s="3" t="str">
        <f>IF(Table1[[#This Row],[Tesouro Selic: Cenário 2]]="","",(H3702+1)^(1/252))</f>
        <v/>
      </c>
      <c r="J3702" s="2" t="str">
        <f>IF(Table1[[#This Row],[Column6]]="","",(1+J3701)*(I3702)-1)</f>
        <v/>
      </c>
      <c r="K3702" s="1" t="str">
        <f>IF(Table1[[#This Row],[Column1]]="","",VLOOKUP(A3702,COPOMs!B:K,10)+prêmio_de_risco)</f>
        <v/>
      </c>
      <c r="L3702" s="3" t="str">
        <f>IF(Table1[[#This Row],[Tesouro Selic: Cenário 3]]="","",(K3702+1)^(1/252))</f>
        <v/>
      </c>
      <c r="M3702" s="2" t="str">
        <f>IF(Table1[[#This Row],[Column8]]="","",(1+M3701)*(L3702)-1)</f>
        <v/>
      </c>
    </row>
    <row r="3703" spans="1:13" x14ac:dyDescent="0.25">
      <c r="A3703" s="15" t="str">
        <f t="shared" si="114"/>
        <v/>
      </c>
      <c r="B3703" s="25" t="str">
        <f t="shared" si="115"/>
        <v/>
      </c>
      <c r="C3703" s="3" t="str">
        <f>IF(Table1[[#This Row],[Tesouro Prefixado]]="","",(B3703+1)^(1/252))</f>
        <v/>
      </c>
      <c r="D3703" s="2" t="str">
        <f>IF(Table1[[#This Row],[Column2]]="","",(1+D3702)*(C3703)-1)</f>
        <v/>
      </c>
      <c r="E3703" s="1" t="str">
        <f>IF(Table1[[#This Row],[Column1]]="","",VLOOKUP(A3703,COPOMs!B:E,4)+prêmio_de_risco)</f>
        <v/>
      </c>
      <c r="F3703" s="3" t="str">
        <f>IF(Table1[[#This Row],[Tesouro Selic: Cenário 1]]="","",(E3703+1)^(1/252))</f>
        <v/>
      </c>
      <c r="G3703" s="2" t="str">
        <f>IF(Table1[[#This Row],[Column4]]="","",(1+G3702)*(F3703)-1)</f>
        <v/>
      </c>
      <c r="H3703" s="1" t="str">
        <f>IF(Table1[[#This Row],[Column1]]="","",VLOOKUP(A3703,COPOMs!B:H,7)+prêmio_de_risco)</f>
        <v/>
      </c>
      <c r="I3703" s="3" t="str">
        <f>IF(Table1[[#This Row],[Tesouro Selic: Cenário 2]]="","",(H3703+1)^(1/252))</f>
        <v/>
      </c>
      <c r="J3703" s="2" t="str">
        <f>IF(Table1[[#This Row],[Column6]]="","",(1+J3702)*(I3703)-1)</f>
        <v/>
      </c>
      <c r="K3703" s="1" t="str">
        <f>IF(Table1[[#This Row],[Column1]]="","",VLOOKUP(A3703,COPOMs!B:K,10)+prêmio_de_risco)</f>
        <v/>
      </c>
      <c r="L3703" s="3" t="str">
        <f>IF(Table1[[#This Row],[Tesouro Selic: Cenário 3]]="","",(K3703+1)^(1/252))</f>
        <v/>
      </c>
      <c r="M3703" s="2" t="str">
        <f>IF(Table1[[#This Row],[Column8]]="","",(1+M3702)*(L3703)-1)</f>
        <v/>
      </c>
    </row>
    <row r="3704" spans="1:13" x14ac:dyDescent="0.25">
      <c r="A3704" s="15" t="str">
        <f t="shared" si="114"/>
        <v/>
      </c>
      <c r="B3704" s="25" t="str">
        <f t="shared" si="115"/>
        <v/>
      </c>
      <c r="C3704" s="3" t="str">
        <f>IF(Table1[[#This Row],[Tesouro Prefixado]]="","",(B3704+1)^(1/252))</f>
        <v/>
      </c>
      <c r="D3704" s="2" t="str">
        <f>IF(Table1[[#This Row],[Column2]]="","",(1+D3703)*(C3704)-1)</f>
        <v/>
      </c>
      <c r="E3704" s="1" t="str">
        <f>IF(Table1[[#This Row],[Column1]]="","",VLOOKUP(A3704,COPOMs!B:E,4)+prêmio_de_risco)</f>
        <v/>
      </c>
      <c r="F3704" s="3" t="str">
        <f>IF(Table1[[#This Row],[Tesouro Selic: Cenário 1]]="","",(E3704+1)^(1/252))</f>
        <v/>
      </c>
      <c r="G3704" s="2" t="str">
        <f>IF(Table1[[#This Row],[Column4]]="","",(1+G3703)*(F3704)-1)</f>
        <v/>
      </c>
      <c r="H3704" s="1" t="str">
        <f>IF(Table1[[#This Row],[Column1]]="","",VLOOKUP(A3704,COPOMs!B:H,7)+prêmio_de_risco)</f>
        <v/>
      </c>
      <c r="I3704" s="3" t="str">
        <f>IF(Table1[[#This Row],[Tesouro Selic: Cenário 2]]="","",(H3704+1)^(1/252))</f>
        <v/>
      </c>
      <c r="J3704" s="2" t="str">
        <f>IF(Table1[[#This Row],[Column6]]="","",(1+J3703)*(I3704)-1)</f>
        <v/>
      </c>
      <c r="K3704" s="1" t="str">
        <f>IF(Table1[[#This Row],[Column1]]="","",VLOOKUP(A3704,COPOMs!B:K,10)+prêmio_de_risco)</f>
        <v/>
      </c>
      <c r="L3704" s="3" t="str">
        <f>IF(Table1[[#This Row],[Tesouro Selic: Cenário 3]]="","",(K3704+1)^(1/252))</f>
        <v/>
      </c>
      <c r="M3704" s="2" t="str">
        <f>IF(Table1[[#This Row],[Column8]]="","",(1+M3703)*(L3704)-1)</f>
        <v/>
      </c>
    </row>
    <row r="3705" spans="1:13" x14ac:dyDescent="0.25">
      <c r="A3705" s="15" t="str">
        <f t="shared" si="114"/>
        <v/>
      </c>
      <c r="B3705" s="25" t="str">
        <f t="shared" si="115"/>
        <v/>
      </c>
      <c r="C3705" s="3" t="str">
        <f>IF(Table1[[#This Row],[Tesouro Prefixado]]="","",(B3705+1)^(1/252))</f>
        <v/>
      </c>
      <c r="D3705" s="2" t="str">
        <f>IF(Table1[[#This Row],[Column2]]="","",(1+D3704)*(C3705)-1)</f>
        <v/>
      </c>
      <c r="E3705" s="1" t="str">
        <f>IF(Table1[[#This Row],[Column1]]="","",VLOOKUP(A3705,COPOMs!B:E,4)+prêmio_de_risco)</f>
        <v/>
      </c>
      <c r="F3705" s="3" t="str">
        <f>IF(Table1[[#This Row],[Tesouro Selic: Cenário 1]]="","",(E3705+1)^(1/252))</f>
        <v/>
      </c>
      <c r="G3705" s="2" t="str">
        <f>IF(Table1[[#This Row],[Column4]]="","",(1+G3704)*(F3705)-1)</f>
        <v/>
      </c>
      <c r="H3705" s="1" t="str">
        <f>IF(Table1[[#This Row],[Column1]]="","",VLOOKUP(A3705,COPOMs!B:H,7)+prêmio_de_risco)</f>
        <v/>
      </c>
      <c r="I3705" s="3" t="str">
        <f>IF(Table1[[#This Row],[Tesouro Selic: Cenário 2]]="","",(H3705+1)^(1/252))</f>
        <v/>
      </c>
      <c r="J3705" s="2" t="str">
        <f>IF(Table1[[#This Row],[Column6]]="","",(1+J3704)*(I3705)-1)</f>
        <v/>
      </c>
      <c r="K3705" s="1" t="str">
        <f>IF(Table1[[#This Row],[Column1]]="","",VLOOKUP(A3705,COPOMs!B:K,10)+prêmio_de_risco)</f>
        <v/>
      </c>
      <c r="L3705" s="3" t="str">
        <f>IF(Table1[[#This Row],[Tesouro Selic: Cenário 3]]="","",(K3705+1)^(1/252))</f>
        <v/>
      </c>
      <c r="M3705" s="2" t="str">
        <f>IF(Table1[[#This Row],[Column8]]="","",(1+M3704)*(L3705)-1)</f>
        <v/>
      </c>
    </row>
    <row r="3706" spans="1:13" x14ac:dyDescent="0.25">
      <c r="A3706" s="15" t="str">
        <f t="shared" si="114"/>
        <v/>
      </c>
      <c r="B3706" s="25" t="str">
        <f t="shared" si="115"/>
        <v/>
      </c>
      <c r="C3706" s="3" t="str">
        <f>IF(Table1[[#This Row],[Tesouro Prefixado]]="","",(B3706+1)^(1/252))</f>
        <v/>
      </c>
      <c r="D3706" s="2" t="str">
        <f>IF(Table1[[#This Row],[Column2]]="","",(1+D3705)*(C3706)-1)</f>
        <v/>
      </c>
      <c r="E3706" s="1" t="str">
        <f>IF(Table1[[#This Row],[Column1]]="","",VLOOKUP(A3706,COPOMs!B:E,4)+prêmio_de_risco)</f>
        <v/>
      </c>
      <c r="F3706" s="3" t="str">
        <f>IF(Table1[[#This Row],[Tesouro Selic: Cenário 1]]="","",(E3706+1)^(1/252))</f>
        <v/>
      </c>
      <c r="G3706" s="2" t="str">
        <f>IF(Table1[[#This Row],[Column4]]="","",(1+G3705)*(F3706)-1)</f>
        <v/>
      </c>
      <c r="H3706" s="1" t="str">
        <f>IF(Table1[[#This Row],[Column1]]="","",VLOOKUP(A3706,COPOMs!B:H,7)+prêmio_de_risco)</f>
        <v/>
      </c>
      <c r="I3706" s="3" t="str">
        <f>IF(Table1[[#This Row],[Tesouro Selic: Cenário 2]]="","",(H3706+1)^(1/252))</f>
        <v/>
      </c>
      <c r="J3706" s="2" t="str">
        <f>IF(Table1[[#This Row],[Column6]]="","",(1+J3705)*(I3706)-1)</f>
        <v/>
      </c>
      <c r="K3706" s="1" t="str">
        <f>IF(Table1[[#This Row],[Column1]]="","",VLOOKUP(A3706,COPOMs!B:K,10)+prêmio_de_risco)</f>
        <v/>
      </c>
      <c r="L3706" s="3" t="str">
        <f>IF(Table1[[#This Row],[Tesouro Selic: Cenário 3]]="","",(K3706+1)^(1/252))</f>
        <v/>
      </c>
      <c r="M3706" s="2" t="str">
        <f>IF(Table1[[#This Row],[Column8]]="","",(1+M3705)*(L3706)-1)</f>
        <v/>
      </c>
    </row>
    <row r="3707" spans="1:13" x14ac:dyDescent="0.25">
      <c r="A3707" s="15" t="str">
        <f t="shared" si="114"/>
        <v/>
      </c>
      <c r="B3707" s="25" t="str">
        <f t="shared" si="115"/>
        <v/>
      </c>
      <c r="C3707" s="3" t="str">
        <f>IF(Table1[[#This Row],[Tesouro Prefixado]]="","",(B3707+1)^(1/252))</f>
        <v/>
      </c>
      <c r="D3707" s="2" t="str">
        <f>IF(Table1[[#This Row],[Column2]]="","",(1+D3706)*(C3707)-1)</f>
        <v/>
      </c>
      <c r="E3707" s="1" t="str">
        <f>IF(Table1[[#This Row],[Column1]]="","",VLOOKUP(A3707,COPOMs!B:E,4)+prêmio_de_risco)</f>
        <v/>
      </c>
      <c r="F3707" s="3" t="str">
        <f>IF(Table1[[#This Row],[Tesouro Selic: Cenário 1]]="","",(E3707+1)^(1/252))</f>
        <v/>
      </c>
      <c r="G3707" s="2" t="str">
        <f>IF(Table1[[#This Row],[Column4]]="","",(1+G3706)*(F3707)-1)</f>
        <v/>
      </c>
      <c r="H3707" s="1" t="str">
        <f>IF(Table1[[#This Row],[Column1]]="","",VLOOKUP(A3707,COPOMs!B:H,7)+prêmio_de_risco)</f>
        <v/>
      </c>
      <c r="I3707" s="3" t="str">
        <f>IF(Table1[[#This Row],[Tesouro Selic: Cenário 2]]="","",(H3707+1)^(1/252))</f>
        <v/>
      </c>
      <c r="J3707" s="2" t="str">
        <f>IF(Table1[[#This Row],[Column6]]="","",(1+J3706)*(I3707)-1)</f>
        <v/>
      </c>
      <c r="K3707" s="1" t="str">
        <f>IF(Table1[[#This Row],[Column1]]="","",VLOOKUP(A3707,COPOMs!B:K,10)+prêmio_de_risco)</f>
        <v/>
      </c>
      <c r="L3707" s="3" t="str">
        <f>IF(Table1[[#This Row],[Tesouro Selic: Cenário 3]]="","",(K3707+1)^(1/252))</f>
        <v/>
      </c>
      <c r="M3707" s="2" t="str">
        <f>IF(Table1[[#This Row],[Column8]]="","",(1+M3706)*(L3707)-1)</f>
        <v/>
      </c>
    </row>
    <row r="3708" spans="1:13" x14ac:dyDescent="0.25">
      <c r="A3708" s="15" t="str">
        <f t="shared" si="114"/>
        <v/>
      </c>
      <c r="B3708" s="25" t="str">
        <f t="shared" si="115"/>
        <v/>
      </c>
      <c r="C3708" s="3" t="str">
        <f>IF(Table1[[#This Row],[Tesouro Prefixado]]="","",(B3708+1)^(1/252))</f>
        <v/>
      </c>
      <c r="D3708" s="2" t="str">
        <f>IF(Table1[[#This Row],[Column2]]="","",(1+D3707)*(C3708)-1)</f>
        <v/>
      </c>
      <c r="E3708" s="1" t="str">
        <f>IF(Table1[[#This Row],[Column1]]="","",VLOOKUP(A3708,COPOMs!B:E,4)+prêmio_de_risco)</f>
        <v/>
      </c>
      <c r="F3708" s="3" t="str">
        <f>IF(Table1[[#This Row],[Tesouro Selic: Cenário 1]]="","",(E3708+1)^(1/252))</f>
        <v/>
      </c>
      <c r="G3708" s="2" t="str">
        <f>IF(Table1[[#This Row],[Column4]]="","",(1+G3707)*(F3708)-1)</f>
        <v/>
      </c>
      <c r="H3708" s="1" t="str">
        <f>IF(Table1[[#This Row],[Column1]]="","",VLOOKUP(A3708,COPOMs!B:H,7)+prêmio_de_risco)</f>
        <v/>
      </c>
      <c r="I3708" s="3" t="str">
        <f>IF(Table1[[#This Row],[Tesouro Selic: Cenário 2]]="","",(H3708+1)^(1/252))</f>
        <v/>
      </c>
      <c r="J3708" s="2" t="str">
        <f>IF(Table1[[#This Row],[Column6]]="","",(1+J3707)*(I3708)-1)</f>
        <v/>
      </c>
      <c r="K3708" s="1" t="str">
        <f>IF(Table1[[#This Row],[Column1]]="","",VLOOKUP(A3708,COPOMs!B:K,10)+prêmio_de_risco)</f>
        <v/>
      </c>
      <c r="L3708" s="3" t="str">
        <f>IF(Table1[[#This Row],[Tesouro Selic: Cenário 3]]="","",(K3708+1)^(1/252))</f>
        <v/>
      </c>
      <c r="M3708" s="2" t="str">
        <f>IF(Table1[[#This Row],[Column8]]="","",(1+M3707)*(L3708)-1)</f>
        <v/>
      </c>
    </row>
    <row r="3709" spans="1:13" x14ac:dyDescent="0.25">
      <c r="A3709" s="15" t="str">
        <f t="shared" si="114"/>
        <v/>
      </c>
      <c r="B3709" s="25" t="str">
        <f t="shared" si="115"/>
        <v/>
      </c>
      <c r="C3709" s="3" t="str">
        <f>IF(Table1[[#This Row],[Tesouro Prefixado]]="","",(B3709+1)^(1/252))</f>
        <v/>
      </c>
      <c r="D3709" s="2" t="str">
        <f>IF(Table1[[#This Row],[Column2]]="","",(1+D3708)*(C3709)-1)</f>
        <v/>
      </c>
      <c r="E3709" s="1" t="str">
        <f>IF(Table1[[#This Row],[Column1]]="","",VLOOKUP(A3709,COPOMs!B:E,4)+prêmio_de_risco)</f>
        <v/>
      </c>
      <c r="F3709" s="3" t="str">
        <f>IF(Table1[[#This Row],[Tesouro Selic: Cenário 1]]="","",(E3709+1)^(1/252))</f>
        <v/>
      </c>
      <c r="G3709" s="2" t="str">
        <f>IF(Table1[[#This Row],[Column4]]="","",(1+G3708)*(F3709)-1)</f>
        <v/>
      </c>
      <c r="H3709" s="1" t="str">
        <f>IF(Table1[[#This Row],[Column1]]="","",VLOOKUP(A3709,COPOMs!B:H,7)+prêmio_de_risco)</f>
        <v/>
      </c>
      <c r="I3709" s="3" t="str">
        <f>IF(Table1[[#This Row],[Tesouro Selic: Cenário 2]]="","",(H3709+1)^(1/252))</f>
        <v/>
      </c>
      <c r="J3709" s="2" t="str">
        <f>IF(Table1[[#This Row],[Column6]]="","",(1+J3708)*(I3709)-1)</f>
        <v/>
      </c>
      <c r="K3709" s="1" t="str">
        <f>IF(Table1[[#This Row],[Column1]]="","",VLOOKUP(A3709,COPOMs!B:K,10)+prêmio_de_risco)</f>
        <v/>
      </c>
      <c r="L3709" s="3" t="str">
        <f>IF(Table1[[#This Row],[Tesouro Selic: Cenário 3]]="","",(K3709+1)^(1/252))</f>
        <v/>
      </c>
      <c r="M3709" s="2" t="str">
        <f>IF(Table1[[#This Row],[Column8]]="","",(1+M3708)*(L3709)-1)</f>
        <v/>
      </c>
    </row>
    <row r="3710" spans="1:13" x14ac:dyDescent="0.25">
      <c r="A3710" s="15" t="str">
        <f t="shared" si="114"/>
        <v/>
      </c>
      <c r="B3710" s="25" t="str">
        <f t="shared" si="115"/>
        <v/>
      </c>
      <c r="C3710" s="3" t="str">
        <f>IF(Table1[[#This Row],[Tesouro Prefixado]]="","",(B3710+1)^(1/252))</f>
        <v/>
      </c>
      <c r="D3710" s="2" t="str">
        <f>IF(Table1[[#This Row],[Column2]]="","",(1+D3709)*(C3710)-1)</f>
        <v/>
      </c>
      <c r="E3710" s="1" t="str">
        <f>IF(Table1[[#This Row],[Column1]]="","",VLOOKUP(A3710,COPOMs!B:E,4)+prêmio_de_risco)</f>
        <v/>
      </c>
      <c r="F3710" s="3" t="str">
        <f>IF(Table1[[#This Row],[Tesouro Selic: Cenário 1]]="","",(E3710+1)^(1/252))</f>
        <v/>
      </c>
      <c r="G3710" s="2" t="str">
        <f>IF(Table1[[#This Row],[Column4]]="","",(1+G3709)*(F3710)-1)</f>
        <v/>
      </c>
      <c r="H3710" s="1" t="str">
        <f>IF(Table1[[#This Row],[Column1]]="","",VLOOKUP(A3710,COPOMs!B:H,7)+prêmio_de_risco)</f>
        <v/>
      </c>
      <c r="I3710" s="3" t="str">
        <f>IF(Table1[[#This Row],[Tesouro Selic: Cenário 2]]="","",(H3710+1)^(1/252))</f>
        <v/>
      </c>
      <c r="J3710" s="2" t="str">
        <f>IF(Table1[[#This Row],[Column6]]="","",(1+J3709)*(I3710)-1)</f>
        <v/>
      </c>
      <c r="K3710" s="1" t="str">
        <f>IF(Table1[[#This Row],[Column1]]="","",VLOOKUP(A3710,COPOMs!B:K,10)+prêmio_de_risco)</f>
        <v/>
      </c>
      <c r="L3710" s="3" t="str">
        <f>IF(Table1[[#This Row],[Tesouro Selic: Cenário 3]]="","",(K3710+1)^(1/252))</f>
        <v/>
      </c>
      <c r="M3710" s="2" t="str">
        <f>IF(Table1[[#This Row],[Column8]]="","",(1+M3709)*(L3710)-1)</f>
        <v/>
      </c>
    </row>
    <row r="3711" spans="1:13" x14ac:dyDescent="0.25">
      <c r="A3711" s="15" t="str">
        <f t="shared" si="114"/>
        <v/>
      </c>
      <c r="B3711" s="25" t="str">
        <f t="shared" si="115"/>
        <v/>
      </c>
      <c r="C3711" s="3" t="str">
        <f>IF(Table1[[#This Row],[Tesouro Prefixado]]="","",(B3711+1)^(1/252))</f>
        <v/>
      </c>
      <c r="D3711" s="2" t="str">
        <f>IF(Table1[[#This Row],[Column2]]="","",(1+D3710)*(C3711)-1)</f>
        <v/>
      </c>
      <c r="E3711" s="1" t="str">
        <f>IF(Table1[[#This Row],[Column1]]="","",VLOOKUP(A3711,COPOMs!B:E,4)+prêmio_de_risco)</f>
        <v/>
      </c>
      <c r="F3711" s="3" t="str">
        <f>IF(Table1[[#This Row],[Tesouro Selic: Cenário 1]]="","",(E3711+1)^(1/252))</f>
        <v/>
      </c>
      <c r="G3711" s="2" t="str">
        <f>IF(Table1[[#This Row],[Column4]]="","",(1+G3710)*(F3711)-1)</f>
        <v/>
      </c>
      <c r="H3711" s="1" t="str">
        <f>IF(Table1[[#This Row],[Column1]]="","",VLOOKUP(A3711,COPOMs!B:H,7)+prêmio_de_risco)</f>
        <v/>
      </c>
      <c r="I3711" s="3" t="str">
        <f>IF(Table1[[#This Row],[Tesouro Selic: Cenário 2]]="","",(H3711+1)^(1/252))</f>
        <v/>
      </c>
      <c r="J3711" s="2" t="str">
        <f>IF(Table1[[#This Row],[Column6]]="","",(1+J3710)*(I3711)-1)</f>
        <v/>
      </c>
      <c r="K3711" s="1" t="str">
        <f>IF(Table1[[#This Row],[Column1]]="","",VLOOKUP(A3711,COPOMs!B:K,10)+prêmio_de_risco)</f>
        <v/>
      </c>
      <c r="L3711" s="3" t="str">
        <f>IF(Table1[[#This Row],[Tesouro Selic: Cenário 3]]="","",(K3711+1)^(1/252))</f>
        <v/>
      </c>
      <c r="M3711" s="2" t="str">
        <f>IF(Table1[[#This Row],[Column8]]="","",(1+M3710)*(L3711)-1)</f>
        <v/>
      </c>
    </row>
    <row r="3712" spans="1:13" x14ac:dyDescent="0.25">
      <c r="A3712" s="15" t="str">
        <f t="shared" si="114"/>
        <v/>
      </c>
      <c r="B3712" s="25" t="str">
        <f t="shared" si="115"/>
        <v/>
      </c>
      <c r="C3712" s="3" t="str">
        <f>IF(Table1[[#This Row],[Tesouro Prefixado]]="","",(B3712+1)^(1/252))</f>
        <v/>
      </c>
      <c r="D3712" s="2" t="str">
        <f>IF(Table1[[#This Row],[Column2]]="","",(1+D3711)*(C3712)-1)</f>
        <v/>
      </c>
      <c r="E3712" s="1" t="str">
        <f>IF(Table1[[#This Row],[Column1]]="","",VLOOKUP(A3712,COPOMs!B:E,4)+prêmio_de_risco)</f>
        <v/>
      </c>
      <c r="F3712" s="3" t="str">
        <f>IF(Table1[[#This Row],[Tesouro Selic: Cenário 1]]="","",(E3712+1)^(1/252))</f>
        <v/>
      </c>
      <c r="G3712" s="2" t="str">
        <f>IF(Table1[[#This Row],[Column4]]="","",(1+G3711)*(F3712)-1)</f>
        <v/>
      </c>
      <c r="H3712" s="1" t="str">
        <f>IF(Table1[[#This Row],[Column1]]="","",VLOOKUP(A3712,COPOMs!B:H,7)+prêmio_de_risco)</f>
        <v/>
      </c>
      <c r="I3712" s="3" t="str">
        <f>IF(Table1[[#This Row],[Tesouro Selic: Cenário 2]]="","",(H3712+1)^(1/252))</f>
        <v/>
      </c>
      <c r="J3712" s="2" t="str">
        <f>IF(Table1[[#This Row],[Column6]]="","",(1+J3711)*(I3712)-1)</f>
        <v/>
      </c>
      <c r="K3712" s="1" t="str">
        <f>IF(Table1[[#This Row],[Column1]]="","",VLOOKUP(A3712,COPOMs!B:K,10)+prêmio_de_risco)</f>
        <v/>
      </c>
      <c r="L3712" s="3" t="str">
        <f>IF(Table1[[#This Row],[Tesouro Selic: Cenário 3]]="","",(K3712+1)^(1/252))</f>
        <v/>
      </c>
      <c r="M3712" s="2" t="str">
        <f>IF(Table1[[#This Row],[Column8]]="","",(1+M3711)*(L3712)-1)</f>
        <v/>
      </c>
    </row>
    <row r="3713" spans="1:13" x14ac:dyDescent="0.25">
      <c r="A3713" s="15" t="str">
        <f t="shared" si="114"/>
        <v/>
      </c>
      <c r="B3713" s="25" t="str">
        <f t="shared" si="115"/>
        <v/>
      </c>
      <c r="C3713" s="3" t="str">
        <f>IF(Table1[[#This Row],[Tesouro Prefixado]]="","",(B3713+1)^(1/252))</f>
        <v/>
      </c>
      <c r="D3713" s="2" t="str">
        <f>IF(Table1[[#This Row],[Column2]]="","",(1+D3712)*(C3713)-1)</f>
        <v/>
      </c>
      <c r="E3713" s="1" t="str">
        <f>IF(Table1[[#This Row],[Column1]]="","",VLOOKUP(A3713,COPOMs!B:E,4)+prêmio_de_risco)</f>
        <v/>
      </c>
      <c r="F3713" s="3" t="str">
        <f>IF(Table1[[#This Row],[Tesouro Selic: Cenário 1]]="","",(E3713+1)^(1/252))</f>
        <v/>
      </c>
      <c r="G3713" s="2" t="str">
        <f>IF(Table1[[#This Row],[Column4]]="","",(1+G3712)*(F3713)-1)</f>
        <v/>
      </c>
      <c r="H3713" s="1" t="str">
        <f>IF(Table1[[#This Row],[Column1]]="","",VLOOKUP(A3713,COPOMs!B:H,7)+prêmio_de_risco)</f>
        <v/>
      </c>
      <c r="I3713" s="3" t="str">
        <f>IF(Table1[[#This Row],[Tesouro Selic: Cenário 2]]="","",(H3713+1)^(1/252))</f>
        <v/>
      </c>
      <c r="J3713" s="2" t="str">
        <f>IF(Table1[[#This Row],[Column6]]="","",(1+J3712)*(I3713)-1)</f>
        <v/>
      </c>
      <c r="K3713" s="1" t="str">
        <f>IF(Table1[[#This Row],[Column1]]="","",VLOOKUP(A3713,COPOMs!B:K,10)+prêmio_de_risco)</f>
        <v/>
      </c>
      <c r="L3713" s="3" t="str">
        <f>IF(Table1[[#This Row],[Tesouro Selic: Cenário 3]]="","",(K3713+1)^(1/252))</f>
        <v/>
      </c>
      <c r="M3713" s="2" t="str">
        <f>IF(Table1[[#This Row],[Column8]]="","",(1+M3712)*(L3713)-1)</f>
        <v/>
      </c>
    </row>
    <row r="3714" spans="1:13" x14ac:dyDescent="0.25">
      <c r="A3714" s="15" t="str">
        <f t="shared" si="114"/>
        <v/>
      </c>
      <c r="B3714" s="25" t="str">
        <f t="shared" si="115"/>
        <v/>
      </c>
      <c r="C3714" s="3" t="str">
        <f>IF(Table1[[#This Row],[Tesouro Prefixado]]="","",(B3714+1)^(1/252))</f>
        <v/>
      </c>
      <c r="D3714" s="2" t="str">
        <f>IF(Table1[[#This Row],[Column2]]="","",(1+D3713)*(C3714)-1)</f>
        <v/>
      </c>
      <c r="E3714" s="1" t="str">
        <f>IF(Table1[[#This Row],[Column1]]="","",VLOOKUP(A3714,COPOMs!B:E,4)+prêmio_de_risco)</f>
        <v/>
      </c>
      <c r="F3714" s="3" t="str">
        <f>IF(Table1[[#This Row],[Tesouro Selic: Cenário 1]]="","",(E3714+1)^(1/252))</f>
        <v/>
      </c>
      <c r="G3714" s="2" t="str">
        <f>IF(Table1[[#This Row],[Column4]]="","",(1+G3713)*(F3714)-1)</f>
        <v/>
      </c>
      <c r="H3714" s="1" t="str">
        <f>IF(Table1[[#This Row],[Column1]]="","",VLOOKUP(A3714,COPOMs!B:H,7)+prêmio_de_risco)</f>
        <v/>
      </c>
      <c r="I3714" s="3" t="str">
        <f>IF(Table1[[#This Row],[Tesouro Selic: Cenário 2]]="","",(H3714+1)^(1/252))</f>
        <v/>
      </c>
      <c r="J3714" s="2" t="str">
        <f>IF(Table1[[#This Row],[Column6]]="","",(1+J3713)*(I3714)-1)</f>
        <v/>
      </c>
      <c r="K3714" s="1" t="str">
        <f>IF(Table1[[#This Row],[Column1]]="","",VLOOKUP(A3714,COPOMs!B:K,10)+prêmio_de_risco)</f>
        <v/>
      </c>
      <c r="L3714" s="3" t="str">
        <f>IF(Table1[[#This Row],[Tesouro Selic: Cenário 3]]="","",(K3714+1)^(1/252))</f>
        <v/>
      </c>
      <c r="M3714" s="2" t="str">
        <f>IF(Table1[[#This Row],[Column8]]="","",(1+M3713)*(L3714)-1)</f>
        <v/>
      </c>
    </row>
    <row r="3715" spans="1:13" x14ac:dyDescent="0.25">
      <c r="A3715" s="15" t="str">
        <f t="shared" ref="A3715:A3778" si="116">IFERROR(IF(WORKDAY(A3714,1,feriados)&lt;=vencimento,WORKDAY(A3714,1,feriados),""),"")</f>
        <v/>
      </c>
      <c r="B3715" s="25" t="str">
        <f t="shared" ref="B3715:B3778" si="117">IF(A3715="","",taxa_pré)</f>
        <v/>
      </c>
      <c r="C3715" s="3" t="str">
        <f>IF(Table1[[#This Row],[Tesouro Prefixado]]="","",(B3715+1)^(1/252))</f>
        <v/>
      </c>
      <c r="D3715" s="2" t="str">
        <f>IF(Table1[[#This Row],[Column2]]="","",(1+D3714)*(C3715)-1)</f>
        <v/>
      </c>
      <c r="E3715" s="1" t="str">
        <f>IF(Table1[[#This Row],[Column1]]="","",VLOOKUP(A3715,COPOMs!B:E,4)+prêmio_de_risco)</f>
        <v/>
      </c>
      <c r="F3715" s="3" t="str">
        <f>IF(Table1[[#This Row],[Tesouro Selic: Cenário 1]]="","",(E3715+1)^(1/252))</f>
        <v/>
      </c>
      <c r="G3715" s="2" t="str">
        <f>IF(Table1[[#This Row],[Column4]]="","",(1+G3714)*(F3715)-1)</f>
        <v/>
      </c>
      <c r="H3715" s="1" t="str">
        <f>IF(Table1[[#This Row],[Column1]]="","",VLOOKUP(A3715,COPOMs!B:H,7)+prêmio_de_risco)</f>
        <v/>
      </c>
      <c r="I3715" s="3" t="str">
        <f>IF(Table1[[#This Row],[Tesouro Selic: Cenário 2]]="","",(H3715+1)^(1/252))</f>
        <v/>
      </c>
      <c r="J3715" s="2" t="str">
        <f>IF(Table1[[#This Row],[Column6]]="","",(1+J3714)*(I3715)-1)</f>
        <v/>
      </c>
      <c r="K3715" s="1" t="str">
        <f>IF(Table1[[#This Row],[Column1]]="","",VLOOKUP(A3715,COPOMs!B:K,10)+prêmio_de_risco)</f>
        <v/>
      </c>
      <c r="L3715" s="3" t="str">
        <f>IF(Table1[[#This Row],[Tesouro Selic: Cenário 3]]="","",(K3715+1)^(1/252))</f>
        <v/>
      </c>
      <c r="M3715" s="2" t="str">
        <f>IF(Table1[[#This Row],[Column8]]="","",(1+M3714)*(L3715)-1)</f>
        <v/>
      </c>
    </row>
    <row r="3716" spans="1:13" x14ac:dyDescent="0.25">
      <c r="A3716" s="15" t="str">
        <f t="shared" si="116"/>
        <v/>
      </c>
      <c r="B3716" s="25" t="str">
        <f t="shared" si="117"/>
        <v/>
      </c>
      <c r="C3716" s="3" t="str">
        <f>IF(Table1[[#This Row],[Tesouro Prefixado]]="","",(B3716+1)^(1/252))</f>
        <v/>
      </c>
      <c r="D3716" s="2" t="str">
        <f>IF(Table1[[#This Row],[Column2]]="","",(1+D3715)*(C3716)-1)</f>
        <v/>
      </c>
      <c r="E3716" s="1" t="str">
        <f>IF(Table1[[#This Row],[Column1]]="","",VLOOKUP(A3716,COPOMs!B:E,4)+prêmio_de_risco)</f>
        <v/>
      </c>
      <c r="F3716" s="3" t="str">
        <f>IF(Table1[[#This Row],[Tesouro Selic: Cenário 1]]="","",(E3716+1)^(1/252))</f>
        <v/>
      </c>
      <c r="G3716" s="2" t="str">
        <f>IF(Table1[[#This Row],[Column4]]="","",(1+G3715)*(F3716)-1)</f>
        <v/>
      </c>
      <c r="H3716" s="1" t="str">
        <f>IF(Table1[[#This Row],[Column1]]="","",VLOOKUP(A3716,COPOMs!B:H,7)+prêmio_de_risco)</f>
        <v/>
      </c>
      <c r="I3716" s="3" t="str">
        <f>IF(Table1[[#This Row],[Tesouro Selic: Cenário 2]]="","",(H3716+1)^(1/252))</f>
        <v/>
      </c>
      <c r="J3716" s="2" t="str">
        <f>IF(Table1[[#This Row],[Column6]]="","",(1+J3715)*(I3716)-1)</f>
        <v/>
      </c>
      <c r="K3716" s="1" t="str">
        <f>IF(Table1[[#This Row],[Column1]]="","",VLOOKUP(A3716,COPOMs!B:K,10)+prêmio_de_risco)</f>
        <v/>
      </c>
      <c r="L3716" s="3" t="str">
        <f>IF(Table1[[#This Row],[Tesouro Selic: Cenário 3]]="","",(K3716+1)^(1/252))</f>
        <v/>
      </c>
      <c r="M3716" s="2" t="str">
        <f>IF(Table1[[#This Row],[Column8]]="","",(1+M3715)*(L3716)-1)</f>
        <v/>
      </c>
    </row>
    <row r="3717" spans="1:13" x14ac:dyDescent="0.25">
      <c r="A3717" s="15" t="str">
        <f t="shared" si="116"/>
        <v/>
      </c>
      <c r="B3717" s="25" t="str">
        <f t="shared" si="117"/>
        <v/>
      </c>
      <c r="C3717" s="3" t="str">
        <f>IF(Table1[[#This Row],[Tesouro Prefixado]]="","",(B3717+1)^(1/252))</f>
        <v/>
      </c>
      <c r="D3717" s="2" t="str">
        <f>IF(Table1[[#This Row],[Column2]]="","",(1+D3716)*(C3717)-1)</f>
        <v/>
      </c>
      <c r="E3717" s="1" t="str">
        <f>IF(Table1[[#This Row],[Column1]]="","",VLOOKUP(A3717,COPOMs!B:E,4)+prêmio_de_risco)</f>
        <v/>
      </c>
      <c r="F3717" s="3" t="str">
        <f>IF(Table1[[#This Row],[Tesouro Selic: Cenário 1]]="","",(E3717+1)^(1/252))</f>
        <v/>
      </c>
      <c r="G3717" s="2" t="str">
        <f>IF(Table1[[#This Row],[Column4]]="","",(1+G3716)*(F3717)-1)</f>
        <v/>
      </c>
      <c r="H3717" s="1" t="str">
        <f>IF(Table1[[#This Row],[Column1]]="","",VLOOKUP(A3717,COPOMs!B:H,7)+prêmio_de_risco)</f>
        <v/>
      </c>
      <c r="I3717" s="3" t="str">
        <f>IF(Table1[[#This Row],[Tesouro Selic: Cenário 2]]="","",(H3717+1)^(1/252))</f>
        <v/>
      </c>
      <c r="J3717" s="2" t="str">
        <f>IF(Table1[[#This Row],[Column6]]="","",(1+J3716)*(I3717)-1)</f>
        <v/>
      </c>
      <c r="K3717" s="1" t="str">
        <f>IF(Table1[[#This Row],[Column1]]="","",VLOOKUP(A3717,COPOMs!B:K,10)+prêmio_de_risco)</f>
        <v/>
      </c>
      <c r="L3717" s="3" t="str">
        <f>IF(Table1[[#This Row],[Tesouro Selic: Cenário 3]]="","",(K3717+1)^(1/252))</f>
        <v/>
      </c>
      <c r="M3717" s="2" t="str">
        <f>IF(Table1[[#This Row],[Column8]]="","",(1+M3716)*(L3717)-1)</f>
        <v/>
      </c>
    </row>
    <row r="3718" spans="1:13" x14ac:dyDescent="0.25">
      <c r="A3718" s="15" t="str">
        <f t="shared" si="116"/>
        <v/>
      </c>
      <c r="B3718" s="25" t="str">
        <f t="shared" si="117"/>
        <v/>
      </c>
      <c r="C3718" s="3" t="str">
        <f>IF(Table1[[#This Row],[Tesouro Prefixado]]="","",(B3718+1)^(1/252))</f>
        <v/>
      </c>
      <c r="D3718" s="2" t="str">
        <f>IF(Table1[[#This Row],[Column2]]="","",(1+D3717)*(C3718)-1)</f>
        <v/>
      </c>
      <c r="E3718" s="1" t="str">
        <f>IF(Table1[[#This Row],[Column1]]="","",VLOOKUP(A3718,COPOMs!B:E,4)+prêmio_de_risco)</f>
        <v/>
      </c>
      <c r="F3718" s="3" t="str">
        <f>IF(Table1[[#This Row],[Tesouro Selic: Cenário 1]]="","",(E3718+1)^(1/252))</f>
        <v/>
      </c>
      <c r="G3718" s="2" t="str">
        <f>IF(Table1[[#This Row],[Column4]]="","",(1+G3717)*(F3718)-1)</f>
        <v/>
      </c>
      <c r="H3718" s="1" t="str">
        <f>IF(Table1[[#This Row],[Column1]]="","",VLOOKUP(A3718,COPOMs!B:H,7)+prêmio_de_risco)</f>
        <v/>
      </c>
      <c r="I3718" s="3" t="str">
        <f>IF(Table1[[#This Row],[Tesouro Selic: Cenário 2]]="","",(H3718+1)^(1/252))</f>
        <v/>
      </c>
      <c r="J3718" s="2" t="str">
        <f>IF(Table1[[#This Row],[Column6]]="","",(1+J3717)*(I3718)-1)</f>
        <v/>
      </c>
      <c r="K3718" s="1" t="str">
        <f>IF(Table1[[#This Row],[Column1]]="","",VLOOKUP(A3718,COPOMs!B:K,10)+prêmio_de_risco)</f>
        <v/>
      </c>
      <c r="L3718" s="3" t="str">
        <f>IF(Table1[[#This Row],[Tesouro Selic: Cenário 3]]="","",(K3718+1)^(1/252))</f>
        <v/>
      </c>
      <c r="M3718" s="2" t="str">
        <f>IF(Table1[[#This Row],[Column8]]="","",(1+M3717)*(L3718)-1)</f>
        <v/>
      </c>
    </row>
    <row r="3719" spans="1:13" x14ac:dyDescent="0.25">
      <c r="A3719" s="15" t="str">
        <f t="shared" si="116"/>
        <v/>
      </c>
      <c r="B3719" s="25" t="str">
        <f t="shared" si="117"/>
        <v/>
      </c>
      <c r="C3719" s="3" t="str">
        <f>IF(Table1[[#This Row],[Tesouro Prefixado]]="","",(B3719+1)^(1/252))</f>
        <v/>
      </c>
      <c r="D3719" s="2" t="str">
        <f>IF(Table1[[#This Row],[Column2]]="","",(1+D3718)*(C3719)-1)</f>
        <v/>
      </c>
      <c r="E3719" s="1" t="str">
        <f>IF(Table1[[#This Row],[Column1]]="","",VLOOKUP(A3719,COPOMs!B:E,4)+prêmio_de_risco)</f>
        <v/>
      </c>
      <c r="F3719" s="3" t="str">
        <f>IF(Table1[[#This Row],[Tesouro Selic: Cenário 1]]="","",(E3719+1)^(1/252))</f>
        <v/>
      </c>
      <c r="G3719" s="2" t="str">
        <f>IF(Table1[[#This Row],[Column4]]="","",(1+G3718)*(F3719)-1)</f>
        <v/>
      </c>
      <c r="H3719" s="1" t="str">
        <f>IF(Table1[[#This Row],[Column1]]="","",VLOOKUP(A3719,COPOMs!B:H,7)+prêmio_de_risco)</f>
        <v/>
      </c>
      <c r="I3719" s="3" t="str">
        <f>IF(Table1[[#This Row],[Tesouro Selic: Cenário 2]]="","",(H3719+1)^(1/252))</f>
        <v/>
      </c>
      <c r="J3719" s="2" t="str">
        <f>IF(Table1[[#This Row],[Column6]]="","",(1+J3718)*(I3719)-1)</f>
        <v/>
      </c>
      <c r="K3719" s="1" t="str">
        <f>IF(Table1[[#This Row],[Column1]]="","",VLOOKUP(A3719,COPOMs!B:K,10)+prêmio_de_risco)</f>
        <v/>
      </c>
      <c r="L3719" s="3" t="str">
        <f>IF(Table1[[#This Row],[Tesouro Selic: Cenário 3]]="","",(K3719+1)^(1/252))</f>
        <v/>
      </c>
      <c r="M3719" s="2" t="str">
        <f>IF(Table1[[#This Row],[Column8]]="","",(1+M3718)*(L3719)-1)</f>
        <v/>
      </c>
    </row>
    <row r="3720" spans="1:13" x14ac:dyDescent="0.25">
      <c r="A3720" s="15" t="str">
        <f t="shared" si="116"/>
        <v/>
      </c>
      <c r="B3720" s="25" t="str">
        <f t="shared" si="117"/>
        <v/>
      </c>
      <c r="C3720" s="3" t="str">
        <f>IF(Table1[[#This Row],[Tesouro Prefixado]]="","",(B3720+1)^(1/252))</f>
        <v/>
      </c>
      <c r="D3720" s="2" t="str">
        <f>IF(Table1[[#This Row],[Column2]]="","",(1+D3719)*(C3720)-1)</f>
        <v/>
      </c>
      <c r="E3720" s="1" t="str">
        <f>IF(Table1[[#This Row],[Column1]]="","",VLOOKUP(A3720,COPOMs!B:E,4)+prêmio_de_risco)</f>
        <v/>
      </c>
      <c r="F3720" s="3" t="str">
        <f>IF(Table1[[#This Row],[Tesouro Selic: Cenário 1]]="","",(E3720+1)^(1/252))</f>
        <v/>
      </c>
      <c r="G3720" s="2" t="str">
        <f>IF(Table1[[#This Row],[Column4]]="","",(1+G3719)*(F3720)-1)</f>
        <v/>
      </c>
      <c r="H3720" s="1" t="str">
        <f>IF(Table1[[#This Row],[Column1]]="","",VLOOKUP(A3720,COPOMs!B:H,7)+prêmio_de_risco)</f>
        <v/>
      </c>
      <c r="I3720" s="3" t="str">
        <f>IF(Table1[[#This Row],[Tesouro Selic: Cenário 2]]="","",(H3720+1)^(1/252))</f>
        <v/>
      </c>
      <c r="J3720" s="2" t="str">
        <f>IF(Table1[[#This Row],[Column6]]="","",(1+J3719)*(I3720)-1)</f>
        <v/>
      </c>
      <c r="K3720" s="1" t="str">
        <f>IF(Table1[[#This Row],[Column1]]="","",VLOOKUP(A3720,COPOMs!B:K,10)+prêmio_de_risco)</f>
        <v/>
      </c>
      <c r="L3720" s="3" t="str">
        <f>IF(Table1[[#This Row],[Tesouro Selic: Cenário 3]]="","",(K3720+1)^(1/252))</f>
        <v/>
      </c>
      <c r="M3720" s="2" t="str">
        <f>IF(Table1[[#This Row],[Column8]]="","",(1+M3719)*(L3720)-1)</f>
        <v/>
      </c>
    </row>
    <row r="3721" spans="1:13" x14ac:dyDescent="0.25">
      <c r="A3721" s="15" t="str">
        <f t="shared" si="116"/>
        <v/>
      </c>
      <c r="B3721" s="25" t="str">
        <f t="shared" si="117"/>
        <v/>
      </c>
      <c r="C3721" s="3" t="str">
        <f>IF(Table1[[#This Row],[Tesouro Prefixado]]="","",(B3721+1)^(1/252))</f>
        <v/>
      </c>
      <c r="D3721" s="2" t="str">
        <f>IF(Table1[[#This Row],[Column2]]="","",(1+D3720)*(C3721)-1)</f>
        <v/>
      </c>
      <c r="E3721" s="1" t="str">
        <f>IF(Table1[[#This Row],[Column1]]="","",VLOOKUP(A3721,COPOMs!B:E,4)+prêmio_de_risco)</f>
        <v/>
      </c>
      <c r="F3721" s="3" t="str">
        <f>IF(Table1[[#This Row],[Tesouro Selic: Cenário 1]]="","",(E3721+1)^(1/252))</f>
        <v/>
      </c>
      <c r="G3721" s="2" t="str">
        <f>IF(Table1[[#This Row],[Column4]]="","",(1+G3720)*(F3721)-1)</f>
        <v/>
      </c>
      <c r="H3721" s="1" t="str">
        <f>IF(Table1[[#This Row],[Column1]]="","",VLOOKUP(A3721,COPOMs!B:H,7)+prêmio_de_risco)</f>
        <v/>
      </c>
      <c r="I3721" s="3" t="str">
        <f>IF(Table1[[#This Row],[Tesouro Selic: Cenário 2]]="","",(H3721+1)^(1/252))</f>
        <v/>
      </c>
      <c r="J3721" s="2" t="str">
        <f>IF(Table1[[#This Row],[Column6]]="","",(1+J3720)*(I3721)-1)</f>
        <v/>
      </c>
      <c r="K3721" s="1" t="str">
        <f>IF(Table1[[#This Row],[Column1]]="","",VLOOKUP(A3721,COPOMs!B:K,10)+prêmio_de_risco)</f>
        <v/>
      </c>
      <c r="L3721" s="3" t="str">
        <f>IF(Table1[[#This Row],[Tesouro Selic: Cenário 3]]="","",(K3721+1)^(1/252))</f>
        <v/>
      </c>
      <c r="M3721" s="2" t="str">
        <f>IF(Table1[[#This Row],[Column8]]="","",(1+M3720)*(L3721)-1)</f>
        <v/>
      </c>
    </row>
    <row r="3722" spans="1:13" x14ac:dyDescent="0.25">
      <c r="A3722" s="15" t="str">
        <f t="shared" si="116"/>
        <v/>
      </c>
      <c r="B3722" s="25" t="str">
        <f t="shared" si="117"/>
        <v/>
      </c>
      <c r="C3722" s="3" t="str">
        <f>IF(Table1[[#This Row],[Tesouro Prefixado]]="","",(B3722+1)^(1/252))</f>
        <v/>
      </c>
      <c r="D3722" s="2" t="str">
        <f>IF(Table1[[#This Row],[Column2]]="","",(1+D3721)*(C3722)-1)</f>
        <v/>
      </c>
      <c r="E3722" s="1" t="str">
        <f>IF(Table1[[#This Row],[Column1]]="","",VLOOKUP(A3722,COPOMs!B:E,4)+prêmio_de_risco)</f>
        <v/>
      </c>
      <c r="F3722" s="3" t="str">
        <f>IF(Table1[[#This Row],[Tesouro Selic: Cenário 1]]="","",(E3722+1)^(1/252))</f>
        <v/>
      </c>
      <c r="G3722" s="2" t="str">
        <f>IF(Table1[[#This Row],[Column4]]="","",(1+G3721)*(F3722)-1)</f>
        <v/>
      </c>
      <c r="H3722" s="1" t="str">
        <f>IF(Table1[[#This Row],[Column1]]="","",VLOOKUP(A3722,COPOMs!B:H,7)+prêmio_de_risco)</f>
        <v/>
      </c>
      <c r="I3722" s="3" t="str">
        <f>IF(Table1[[#This Row],[Tesouro Selic: Cenário 2]]="","",(H3722+1)^(1/252))</f>
        <v/>
      </c>
      <c r="J3722" s="2" t="str">
        <f>IF(Table1[[#This Row],[Column6]]="","",(1+J3721)*(I3722)-1)</f>
        <v/>
      </c>
      <c r="K3722" s="1" t="str">
        <f>IF(Table1[[#This Row],[Column1]]="","",VLOOKUP(A3722,COPOMs!B:K,10)+prêmio_de_risco)</f>
        <v/>
      </c>
      <c r="L3722" s="3" t="str">
        <f>IF(Table1[[#This Row],[Tesouro Selic: Cenário 3]]="","",(K3722+1)^(1/252))</f>
        <v/>
      </c>
      <c r="M3722" s="2" t="str">
        <f>IF(Table1[[#This Row],[Column8]]="","",(1+M3721)*(L3722)-1)</f>
        <v/>
      </c>
    </row>
    <row r="3723" spans="1:13" x14ac:dyDescent="0.25">
      <c r="A3723" s="15" t="str">
        <f t="shared" si="116"/>
        <v/>
      </c>
      <c r="B3723" s="25" t="str">
        <f t="shared" si="117"/>
        <v/>
      </c>
      <c r="C3723" s="3" t="str">
        <f>IF(Table1[[#This Row],[Tesouro Prefixado]]="","",(B3723+1)^(1/252))</f>
        <v/>
      </c>
      <c r="D3723" s="2" t="str">
        <f>IF(Table1[[#This Row],[Column2]]="","",(1+D3722)*(C3723)-1)</f>
        <v/>
      </c>
      <c r="E3723" s="1" t="str">
        <f>IF(Table1[[#This Row],[Column1]]="","",VLOOKUP(A3723,COPOMs!B:E,4)+prêmio_de_risco)</f>
        <v/>
      </c>
      <c r="F3723" s="3" t="str">
        <f>IF(Table1[[#This Row],[Tesouro Selic: Cenário 1]]="","",(E3723+1)^(1/252))</f>
        <v/>
      </c>
      <c r="G3723" s="2" t="str">
        <f>IF(Table1[[#This Row],[Column4]]="","",(1+G3722)*(F3723)-1)</f>
        <v/>
      </c>
      <c r="H3723" s="1" t="str">
        <f>IF(Table1[[#This Row],[Column1]]="","",VLOOKUP(A3723,COPOMs!B:H,7)+prêmio_de_risco)</f>
        <v/>
      </c>
      <c r="I3723" s="3" t="str">
        <f>IF(Table1[[#This Row],[Tesouro Selic: Cenário 2]]="","",(H3723+1)^(1/252))</f>
        <v/>
      </c>
      <c r="J3723" s="2" t="str">
        <f>IF(Table1[[#This Row],[Column6]]="","",(1+J3722)*(I3723)-1)</f>
        <v/>
      </c>
      <c r="K3723" s="1" t="str">
        <f>IF(Table1[[#This Row],[Column1]]="","",VLOOKUP(A3723,COPOMs!B:K,10)+prêmio_de_risco)</f>
        <v/>
      </c>
      <c r="L3723" s="3" t="str">
        <f>IF(Table1[[#This Row],[Tesouro Selic: Cenário 3]]="","",(K3723+1)^(1/252))</f>
        <v/>
      </c>
      <c r="M3723" s="2" t="str">
        <f>IF(Table1[[#This Row],[Column8]]="","",(1+M3722)*(L3723)-1)</f>
        <v/>
      </c>
    </row>
    <row r="3724" spans="1:13" x14ac:dyDescent="0.25">
      <c r="A3724" s="15" t="str">
        <f t="shared" si="116"/>
        <v/>
      </c>
      <c r="B3724" s="25" t="str">
        <f t="shared" si="117"/>
        <v/>
      </c>
      <c r="C3724" s="3" t="str">
        <f>IF(Table1[[#This Row],[Tesouro Prefixado]]="","",(B3724+1)^(1/252))</f>
        <v/>
      </c>
      <c r="D3724" s="2" t="str">
        <f>IF(Table1[[#This Row],[Column2]]="","",(1+D3723)*(C3724)-1)</f>
        <v/>
      </c>
      <c r="E3724" s="1" t="str">
        <f>IF(Table1[[#This Row],[Column1]]="","",VLOOKUP(A3724,COPOMs!B:E,4)+prêmio_de_risco)</f>
        <v/>
      </c>
      <c r="F3724" s="3" t="str">
        <f>IF(Table1[[#This Row],[Tesouro Selic: Cenário 1]]="","",(E3724+1)^(1/252))</f>
        <v/>
      </c>
      <c r="G3724" s="2" t="str">
        <f>IF(Table1[[#This Row],[Column4]]="","",(1+G3723)*(F3724)-1)</f>
        <v/>
      </c>
      <c r="H3724" s="1" t="str">
        <f>IF(Table1[[#This Row],[Column1]]="","",VLOOKUP(A3724,COPOMs!B:H,7)+prêmio_de_risco)</f>
        <v/>
      </c>
      <c r="I3724" s="3" t="str">
        <f>IF(Table1[[#This Row],[Tesouro Selic: Cenário 2]]="","",(H3724+1)^(1/252))</f>
        <v/>
      </c>
      <c r="J3724" s="2" t="str">
        <f>IF(Table1[[#This Row],[Column6]]="","",(1+J3723)*(I3724)-1)</f>
        <v/>
      </c>
      <c r="K3724" s="1" t="str">
        <f>IF(Table1[[#This Row],[Column1]]="","",VLOOKUP(A3724,COPOMs!B:K,10)+prêmio_de_risco)</f>
        <v/>
      </c>
      <c r="L3724" s="3" t="str">
        <f>IF(Table1[[#This Row],[Tesouro Selic: Cenário 3]]="","",(K3724+1)^(1/252))</f>
        <v/>
      </c>
      <c r="M3724" s="2" t="str">
        <f>IF(Table1[[#This Row],[Column8]]="","",(1+M3723)*(L3724)-1)</f>
        <v/>
      </c>
    </row>
    <row r="3725" spans="1:13" x14ac:dyDescent="0.25">
      <c r="A3725" s="15" t="str">
        <f t="shared" si="116"/>
        <v/>
      </c>
      <c r="B3725" s="25" t="str">
        <f t="shared" si="117"/>
        <v/>
      </c>
      <c r="C3725" s="3" t="str">
        <f>IF(Table1[[#This Row],[Tesouro Prefixado]]="","",(B3725+1)^(1/252))</f>
        <v/>
      </c>
      <c r="D3725" s="2" t="str">
        <f>IF(Table1[[#This Row],[Column2]]="","",(1+D3724)*(C3725)-1)</f>
        <v/>
      </c>
      <c r="E3725" s="1" t="str">
        <f>IF(Table1[[#This Row],[Column1]]="","",VLOOKUP(A3725,COPOMs!B:E,4)+prêmio_de_risco)</f>
        <v/>
      </c>
      <c r="F3725" s="3" t="str">
        <f>IF(Table1[[#This Row],[Tesouro Selic: Cenário 1]]="","",(E3725+1)^(1/252))</f>
        <v/>
      </c>
      <c r="G3725" s="2" t="str">
        <f>IF(Table1[[#This Row],[Column4]]="","",(1+G3724)*(F3725)-1)</f>
        <v/>
      </c>
      <c r="H3725" s="1" t="str">
        <f>IF(Table1[[#This Row],[Column1]]="","",VLOOKUP(A3725,COPOMs!B:H,7)+prêmio_de_risco)</f>
        <v/>
      </c>
      <c r="I3725" s="3" t="str">
        <f>IF(Table1[[#This Row],[Tesouro Selic: Cenário 2]]="","",(H3725+1)^(1/252))</f>
        <v/>
      </c>
      <c r="J3725" s="2" t="str">
        <f>IF(Table1[[#This Row],[Column6]]="","",(1+J3724)*(I3725)-1)</f>
        <v/>
      </c>
      <c r="K3725" s="1" t="str">
        <f>IF(Table1[[#This Row],[Column1]]="","",VLOOKUP(A3725,COPOMs!B:K,10)+prêmio_de_risco)</f>
        <v/>
      </c>
      <c r="L3725" s="3" t="str">
        <f>IF(Table1[[#This Row],[Tesouro Selic: Cenário 3]]="","",(K3725+1)^(1/252))</f>
        <v/>
      </c>
      <c r="M3725" s="2" t="str">
        <f>IF(Table1[[#This Row],[Column8]]="","",(1+M3724)*(L3725)-1)</f>
        <v/>
      </c>
    </row>
    <row r="3726" spans="1:13" x14ac:dyDescent="0.25">
      <c r="A3726" s="15" t="str">
        <f t="shared" si="116"/>
        <v/>
      </c>
      <c r="B3726" s="25" t="str">
        <f t="shared" si="117"/>
        <v/>
      </c>
      <c r="C3726" s="3" t="str">
        <f>IF(Table1[[#This Row],[Tesouro Prefixado]]="","",(B3726+1)^(1/252))</f>
        <v/>
      </c>
      <c r="D3726" s="2" t="str">
        <f>IF(Table1[[#This Row],[Column2]]="","",(1+D3725)*(C3726)-1)</f>
        <v/>
      </c>
      <c r="E3726" s="1" t="str">
        <f>IF(Table1[[#This Row],[Column1]]="","",VLOOKUP(A3726,COPOMs!B:E,4)+prêmio_de_risco)</f>
        <v/>
      </c>
      <c r="F3726" s="3" t="str">
        <f>IF(Table1[[#This Row],[Tesouro Selic: Cenário 1]]="","",(E3726+1)^(1/252))</f>
        <v/>
      </c>
      <c r="G3726" s="2" t="str">
        <f>IF(Table1[[#This Row],[Column4]]="","",(1+G3725)*(F3726)-1)</f>
        <v/>
      </c>
      <c r="H3726" s="1" t="str">
        <f>IF(Table1[[#This Row],[Column1]]="","",VLOOKUP(A3726,COPOMs!B:H,7)+prêmio_de_risco)</f>
        <v/>
      </c>
      <c r="I3726" s="3" t="str">
        <f>IF(Table1[[#This Row],[Tesouro Selic: Cenário 2]]="","",(H3726+1)^(1/252))</f>
        <v/>
      </c>
      <c r="J3726" s="2" t="str">
        <f>IF(Table1[[#This Row],[Column6]]="","",(1+J3725)*(I3726)-1)</f>
        <v/>
      </c>
      <c r="K3726" s="1" t="str">
        <f>IF(Table1[[#This Row],[Column1]]="","",VLOOKUP(A3726,COPOMs!B:K,10)+prêmio_de_risco)</f>
        <v/>
      </c>
      <c r="L3726" s="3" t="str">
        <f>IF(Table1[[#This Row],[Tesouro Selic: Cenário 3]]="","",(K3726+1)^(1/252))</f>
        <v/>
      </c>
      <c r="M3726" s="2" t="str">
        <f>IF(Table1[[#This Row],[Column8]]="","",(1+M3725)*(L3726)-1)</f>
        <v/>
      </c>
    </row>
    <row r="3727" spans="1:13" x14ac:dyDescent="0.25">
      <c r="A3727" s="15" t="str">
        <f t="shared" si="116"/>
        <v/>
      </c>
      <c r="B3727" s="25" t="str">
        <f t="shared" si="117"/>
        <v/>
      </c>
      <c r="C3727" s="3" t="str">
        <f>IF(Table1[[#This Row],[Tesouro Prefixado]]="","",(B3727+1)^(1/252))</f>
        <v/>
      </c>
      <c r="D3727" s="2" t="str">
        <f>IF(Table1[[#This Row],[Column2]]="","",(1+D3726)*(C3727)-1)</f>
        <v/>
      </c>
      <c r="E3727" s="1" t="str">
        <f>IF(Table1[[#This Row],[Column1]]="","",VLOOKUP(A3727,COPOMs!B:E,4)+prêmio_de_risco)</f>
        <v/>
      </c>
      <c r="F3727" s="3" t="str">
        <f>IF(Table1[[#This Row],[Tesouro Selic: Cenário 1]]="","",(E3727+1)^(1/252))</f>
        <v/>
      </c>
      <c r="G3727" s="2" t="str">
        <f>IF(Table1[[#This Row],[Column4]]="","",(1+G3726)*(F3727)-1)</f>
        <v/>
      </c>
      <c r="H3727" s="1" t="str">
        <f>IF(Table1[[#This Row],[Column1]]="","",VLOOKUP(A3727,COPOMs!B:H,7)+prêmio_de_risco)</f>
        <v/>
      </c>
      <c r="I3727" s="3" t="str">
        <f>IF(Table1[[#This Row],[Tesouro Selic: Cenário 2]]="","",(H3727+1)^(1/252))</f>
        <v/>
      </c>
      <c r="J3727" s="2" t="str">
        <f>IF(Table1[[#This Row],[Column6]]="","",(1+J3726)*(I3727)-1)</f>
        <v/>
      </c>
      <c r="K3727" s="1" t="str">
        <f>IF(Table1[[#This Row],[Column1]]="","",VLOOKUP(A3727,COPOMs!B:K,10)+prêmio_de_risco)</f>
        <v/>
      </c>
      <c r="L3727" s="3" t="str">
        <f>IF(Table1[[#This Row],[Tesouro Selic: Cenário 3]]="","",(K3727+1)^(1/252))</f>
        <v/>
      </c>
      <c r="M3727" s="2" t="str">
        <f>IF(Table1[[#This Row],[Column8]]="","",(1+M3726)*(L3727)-1)</f>
        <v/>
      </c>
    </row>
    <row r="3728" spans="1:13" x14ac:dyDescent="0.25">
      <c r="A3728" s="15" t="str">
        <f t="shared" si="116"/>
        <v/>
      </c>
      <c r="B3728" s="25" t="str">
        <f t="shared" si="117"/>
        <v/>
      </c>
      <c r="C3728" s="3" t="str">
        <f>IF(Table1[[#This Row],[Tesouro Prefixado]]="","",(B3728+1)^(1/252))</f>
        <v/>
      </c>
      <c r="D3728" s="2" t="str">
        <f>IF(Table1[[#This Row],[Column2]]="","",(1+D3727)*(C3728)-1)</f>
        <v/>
      </c>
      <c r="E3728" s="1" t="str">
        <f>IF(Table1[[#This Row],[Column1]]="","",VLOOKUP(A3728,COPOMs!B:E,4)+prêmio_de_risco)</f>
        <v/>
      </c>
      <c r="F3728" s="3" t="str">
        <f>IF(Table1[[#This Row],[Tesouro Selic: Cenário 1]]="","",(E3728+1)^(1/252))</f>
        <v/>
      </c>
      <c r="G3728" s="2" t="str">
        <f>IF(Table1[[#This Row],[Column4]]="","",(1+G3727)*(F3728)-1)</f>
        <v/>
      </c>
      <c r="H3728" s="1" t="str">
        <f>IF(Table1[[#This Row],[Column1]]="","",VLOOKUP(A3728,COPOMs!B:H,7)+prêmio_de_risco)</f>
        <v/>
      </c>
      <c r="I3728" s="3" t="str">
        <f>IF(Table1[[#This Row],[Tesouro Selic: Cenário 2]]="","",(H3728+1)^(1/252))</f>
        <v/>
      </c>
      <c r="J3728" s="2" t="str">
        <f>IF(Table1[[#This Row],[Column6]]="","",(1+J3727)*(I3728)-1)</f>
        <v/>
      </c>
      <c r="K3728" s="1" t="str">
        <f>IF(Table1[[#This Row],[Column1]]="","",VLOOKUP(A3728,COPOMs!B:K,10)+prêmio_de_risco)</f>
        <v/>
      </c>
      <c r="L3728" s="3" t="str">
        <f>IF(Table1[[#This Row],[Tesouro Selic: Cenário 3]]="","",(K3728+1)^(1/252))</f>
        <v/>
      </c>
      <c r="M3728" s="2" t="str">
        <f>IF(Table1[[#This Row],[Column8]]="","",(1+M3727)*(L3728)-1)</f>
        <v/>
      </c>
    </row>
    <row r="3729" spans="1:13" x14ac:dyDescent="0.25">
      <c r="A3729" s="15" t="str">
        <f t="shared" si="116"/>
        <v/>
      </c>
      <c r="B3729" s="25" t="str">
        <f t="shared" si="117"/>
        <v/>
      </c>
      <c r="C3729" s="3" t="str">
        <f>IF(Table1[[#This Row],[Tesouro Prefixado]]="","",(B3729+1)^(1/252))</f>
        <v/>
      </c>
      <c r="D3729" s="2" t="str">
        <f>IF(Table1[[#This Row],[Column2]]="","",(1+D3728)*(C3729)-1)</f>
        <v/>
      </c>
      <c r="E3729" s="1" t="str">
        <f>IF(Table1[[#This Row],[Column1]]="","",VLOOKUP(A3729,COPOMs!B:E,4)+prêmio_de_risco)</f>
        <v/>
      </c>
      <c r="F3729" s="3" t="str">
        <f>IF(Table1[[#This Row],[Tesouro Selic: Cenário 1]]="","",(E3729+1)^(1/252))</f>
        <v/>
      </c>
      <c r="G3729" s="2" t="str">
        <f>IF(Table1[[#This Row],[Column4]]="","",(1+G3728)*(F3729)-1)</f>
        <v/>
      </c>
      <c r="H3729" s="1" t="str">
        <f>IF(Table1[[#This Row],[Column1]]="","",VLOOKUP(A3729,COPOMs!B:H,7)+prêmio_de_risco)</f>
        <v/>
      </c>
      <c r="I3729" s="3" t="str">
        <f>IF(Table1[[#This Row],[Tesouro Selic: Cenário 2]]="","",(H3729+1)^(1/252))</f>
        <v/>
      </c>
      <c r="J3729" s="2" t="str">
        <f>IF(Table1[[#This Row],[Column6]]="","",(1+J3728)*(I3729)-1)</f>
        <v/>
      </c>
      <c r="K3729" s="1" t="str">
        <f>IF(Table1[[#This Row],[Column1]]="","",VLOOKUP(A3729,COPOMs!B:K,10)+prêmio_de_risco)</f>
        <v/>
      </c>
      <c r="L3729" s="3" t="str">
        <f>IF(Table1[[#This Row],[Tesouro Selic: Cenário 3]]="","",(K3729+1)^(1/252))</f>
        <v/>
      </c>
      <c r="M3729" s="2" t="str">
        <f>IF(Table1[[#This Row],[Column8]]="","",(1+M3728)*(L3729)-1)</f>
        <v/>
      </c>
    </row>
    <row r="3730" spans="1:13" x14ac:dyDescent="0.25">
      <c r="A3730" s="15" t="str">
        <f t="shared" si="116"/>
        <v/>
      </c>
      <c r="B3730" s="25" t="str">
        <f t="shared" si="117"/>
        <v/>
      </c>
      <c r="C3730" s="3" t="str">
        <f>IF(Table1[[#This Row],[Tesouro Prefixado]]="","",(B3730+1)^(1/252))</f>
        <v/>
      </c>
      <c r="D3730" s="2" t="str">
        <f>IF(Table1[[#This Row],[Column2]]="","",(1+D3729)*(C3730)-1)</f>
        <v/>
      </c>
      <c r="E3730" s="1" t="str">
        <f>IF(Table1[[#This Row],[Column1]]="","",VLOOKUP(A3730,COPOMs!B:E,4)+prêmio_de_risco)</f>
        <v/>
      </c>
      <c r="F3730" s="3" t="str">
        <f>IF(Table1[[#This Row],[Tesouro Selic: Cenário 1]]="","",(E3730+1)^(1/252))</f>
        <v/>
      </c>
      <c r="G3730" s="2" t="str">
        <f>IF(Table1[[#This Row],[Column4]]="","",(1+G3729)*(F3730)-1)</f>
        <v/>
      </c>
      <c r="H3730" s="1" t="str">
        <f>IF(Table1[[#This Row],[Column1]]="","",VLOOKUP(A3730,COPOMs!B:H,7)+prêmio_de_risco)</f>
        <v/>
      </c>
      <c r="I3730" s="3" t="str">
        <f>IF(Table1[[#This Row],[Tesouro Selic: Cenário 2]]="","",(H3730+1)^(1/252))</f>
        <v/>
      </c>
      <c r="J3730" s="2" t="str">
        <f>IF(Table1[[#This Row],[Column6]]="","",(1+J3729)*(I3730)-1)</f>
        <v/>
      </c>
      <c r="K3730" s="1" t="str">
        <f>IF(Table1[[#This Row],[Column1]]="","",VLOOKUP(A3730,COPOMs!B:K,10)+prêmio_de_risco)</f>
        <v/>
      </c>
      <c r="L3730" s="3" t="str">
        <f>IF(Table1[[#This Row],[Tesouro Selic: Cenário 3]]="","",(K3730+1)^(1/252))</f>
        <v/>
      </c>
      <c r="M3730" s="2" t="str">
        <f>IF(Table1[[#This Row],[Column8]]="","",(1+M3729)*(L3730)-1)</f>
        <v/>
      </c>
    </row>
    <row r="3731" spans="1:13" x14ac:dyDescent="0.25">
      <c r="A3731" s="15" t="str">
        <f t="shared" si="116"/>
        <v/>
      </c>
      <c r="B3731" s="25" t="str">
        <f t="shared" si="117"/>
        <v/>
      </c>
      <c r="C3731" s="3" t="str">
        <f>IF(Table1[[#This Row],[Tesouro Prefixado]]="","",(B3731+1)^(1/252))</f>
        <v/>
      </c>
      <c r="D3731" s="2" t="str">
        <f>IF(Table1[[#This Row],[Column2]]="","",(1+D3730)*(C3731)-1)</f>
        <v/>
      </c>
      <c r="E3731" s="1" t="str">
        <f>IF(Table1[[#This Row],[Column1]]="","",VLOOKUP(A3731,COPOMs!B:E,4)+prêmio_de_risco)</f>
        <v/>
      </c>
      <c r="F3731" s="3" t="str">
        <f>IF(Table1[[#This Row],[Tesouro Selic: Cenário 1]]="","",(E3731+1)^(1/252))</f>
        <v/>
      </c>
      <c r="G3731" s="2" t="str">
        <f>IF(Table1[[#This Row],[Column4]]="","",(1+G3730)*(F3731)-1)</f>
        <v/>
      </c>
      <c r="H3731" s="1" t="str">
        <f>IF(Table1[[#This Row],[Column1]]="","",VLOOKUP(A3731,COPOMs!B:H,7)+prêmio_de_risco)</f>
        <v/>
      </c>
      <c r="I3731" s="3" t="str">
        <f>IF(Table1[[#This Row],[Tesouro Selic: Cenário 2]]="","",(H3731+1)^(1/252))</f>
        <v/>
      </c>
      <c r="J3731" s="2" t="str">
        <f>IF(Table1[[#This Row],[Column6]]="","",(1+J3730)*(I3731)-1)</f>
        <v/>
      </c>
      <c r="K3731" s="1" t="str">
        <f>IF(Table1[[#This Row],[Column1]]="","",VLOOKUP(A3731,COPOMs!B:K,10)+prêmio_de_risco)</f>
        <v/>
      </c>
      <c r="L3731" s="3" t="str">
        <f>IF(Table1[[#This Row],[Tesouro Selic: Cenário 3]]="","",(K3731+1)^(1/252))</f>
        <v/>
      </c>
      <c r="M3731" s="2" t="str">
        <f>IF(Table1[[#This Row],[Column8]]="","",(1+M3730)*(L3731)-1)</f>
        <v/>
      </c>
    </row>
    <row r="3732" spans="1:13" x14ac:dyDescent="0.25">
      <c r="A3732" s="15" t="str">
        <f t="shared" si="116"/>
        <v/>
      </c>
      <c r="B3732" s="25" t="str">
        <f t="shared" si="117"/>
        <v/>
      </c>
      <c r="C3732" s="3" t="str">
        <f>IF(Table1[[#This Row],[Tesouro Prefixado]]="","",(B3732+1)^(1/252))</f>
        <v/>
      </c>
      <c r="D3732" s="2" t="str">
        <f>IF(Table1[[#This Row],[Column2]]="","",(1+D3731)*(C3732)-1)</f>
        <v/>
      </c>
      <c r="E3732" s="1" t="str">
        <f>IF(Table1[[#This Row],[Column1]]="","",VLOOKUP(A3732,COPOMs!B:E,4)+prêmio_de_risco)</f>
        <v/>
      </c>
      <c r="F3732" s="3" t="str">
        <f>IF(Table1[[#This Row],[Tesouro Selic: Cenário 1]]="","",(E3732+1)^(1/252))</f>
        <v/>
      </c>
      <c r="G3732" s="2" t="str">
        <f>IF(Table1[[#This Row],[Column4]]="","",(1+G3731)*(F3732)-1)</f>
        <v/>
      </c>
      <c r="H3732" s="1" t="str">
        <f>IF(Table1[[#This Row],[Column1]]="","",VLOOKUP(A3732,COPOMs!B:H,7)+prêmio_de_risco)</f>
        <v/>
      </c>
      <c r="I3732" s="3" t="str">
        <f>IF(Table1[[#This Row],[Tesouro Selic: Cenário 2]]="","",(H3732+1)^(1/252))</f>
        <v/>
      </c>
      <c r="J3732" s="2" t="str">
        <f>IF(Table1[[#This Row],[Column6]]="","",(1+J3731)*(I3732)-1)</f>
        <v/>
      </c>
      <c r="K3732" s="1" t="str">
        <f>IF(Table1[[#This Row],[Column1]]="","",VLOOKUP(A3732,COPOMs!B:K,10)+prêmio_de_risco)</f>
        <v/>
      </c>
      <c r="L3732" s="3" t="str">
        <f>IF(Table1[[#This Row],[Tesouro Selic: Cenário 3]]="","",(K3732+1)^(1/252))</f>
        <v/>
      </c>
      <c r="M3732" s="2" t="str">
        <f>IF(Table1[[#This Row],[Column8]]="","",(1+M3731)*(L3732)-1)</f>
        <v/>
      </c>
    </row>
    <row r="3733" spans="1:13" x14ac:dyDescent="0.25">
      <c r="A3733" s="15" t="str">
        <f t="shared" si="116"/>
        <v/>
      </c>
      <c r="B3733" s="25" t="str">
        <f t="shared" si="117"/>
        <v/>
      </c>
      <c r="C3733" s="3" t="str">
        <f>IF(Table1[[#This Row],[Tesouro Prefixado]]="","",(B3733+1)^(1/252))</f>
        <v/>
      </c>
      <c r="D3733" s="2" t="str">
        <f>IF(Table1[[#This Row],[Column2]]="","",(1+D3732)*(C3733)-1)</f>
        <v/>
      </c>
      <c r="E3733" s="1" t="str">
        <f>IF(Table1[[#This Row],[Column1]]="","",VLOOKUP(A3733,COPOMs!B:E,4)+prêmio_de_risco)</f>
        <v/>
      </c>
      <c r="F3733" s="3" t="str">
        <f>IF(Table1[[#This Row],[Tesouro Selic: Cenário 1]]="","",(E3733+1)^(1/252))</f>
        <v/>
      </c>
      <c r="G3733" s="2" t="str">
        <f>IF(Table1[[#This Row],[Column4]]="","",(1+G3732)*(F3733)-1)</f>
        <v/>
      </c>
      <c r="H3733" s="1" t="str">
        <f>IF(Table1[[#This Row],[Column1]]="","",VLOOKUP(A3733,COPOMs!B:H,7)+prêmio_de_risco)</f>
        <v/>
      </c>
      <c r="I3733" s="3" t="str">
        <f>IF(Table1[[#This Row],[Tesouro Selic: Cenário 2]]="","",(H3733+1)^(1/252))</f>
        <v/>
      </c>
      <c r="J3733" s="2" t="str">
        <f>IF(Table1[[#This Row],[Column6]]="","",(1+J3732)*(I3733)-1)</f>
        <v/>
      </c>
      <c r="K3733" s="1" t="str">
        <f>IF(Table1[[#This Row],[Column1]]="","",VLOOKUP(A3733,COPOMs!B:K,10)+prêmio_de_risco)</f>
        <v/>
      </c>
      <c r="L3733" s="3" t="str">
        <f>IF(Table1[[#This Row],[Tesouro Selic: Cenário 3]]="","",(K3733+1)^(1/252))</f>
        <v/>
      </c>
      <c r="M3733" s="2" t="str">
        <f>IF(Table1[[#This Row],[Column8]]="","",(1+M3732)*(L3733)-1)</f>
        <v/>
      </c>
    </row>
    <row r="3734" spans="1:13" x14ac:dyDescent="0.25">
      <c r="A3734" s="15" t="str">
        <f t="shared" si="116"/>
        <v/>
      </c>
      <c r="B3734" s="25" t="str">
        <f t="shared" si="117"/>
        <v/>
      </c>
      <c r="C3734" s="3" t="str">
        <f>IF(Table1[[#This Row],[Tesouro Prefixado]]="","",(B3734+1)^(1/252))</f>
        <v/>
      </c>
      <c r="D3734" s="2" t="str">
        <f>IF(Table1[[#This Row],[Column2]]="","",(1+D3733)*(C3734)-1)</f>
        <v/>
      </c>
      <c r="E3734" s="1" t="str">
        <f>IF(Table1[[#This Row],[Column1]]="","",VLOOKUP(A3734,COPOMs!B:E,4)+prêmio_de_risco)</f>
        <v/>
      </c>
      <c r="F3734" s="3" t="str">
        <f>IF(Table1[[#This Row],[Tesouro Selic: Cenário 1]]="","",(E3734+1)^(1/252))</f>
        <v/>
      </c>
      <c r="G3734" s="2" t="str">
        <f>IF(Table1[[#This Row],[Column4]]="","",(1+G3733)*(F3734)-1)</f>
        <v/>
      </c>
      <c r="H3734" s="1" t="str">
        <f>IF(Table1[[#This Row],[Column1]]="","",VLOOKUP(A3734,COPOMs!B:H,7)+prêmio_de_risco)</f>
        <v/>
      </c>
      <c r="I3734" s="3" t="str">
        <f>IF(Table1[[#This Row],[Tesouro Selic: Cenário 2]]="","",(H3734+1)^(1/252))</f>
        <v/>
      </c>
      <c r="J3734" s="2" t="str">
        <f>IF(Table1[[#This Row],[Column6]]="","",(1+J3733)*(I3734)-1)</f>
        <v/>
      </c>
      <c r="K3734" s="1" t="str">
        <f>IF(Table1[[#This Row],[Column1]]="","",VLOOKUP(A3734,COPOMs!B:K,10)+prêmio_de_risco)</f>
        <v/>
      </c>
      <c r="L3734" s="3" t="str">
        <f>IF(Table1[[#This Row],[Tesouro Selic: Cenário 3]]="","",(K3734+1)^(1/252))</f>
        <v/>
      </c>
      <c r="M3734" s="2" t="str">
        <f>IF(Table1[[#This Row],[Column8]]="","",(1+M3733)*(L3734)-1)</f>
        <v/>
      </c>
    </row>
    <row r="3735" spans="1:13" x14ac:dyDescent="0.25">
      <c r="A3735" s="15" t="str">
        <f t="shared" si="116"/>
        <v/>
      </c>
      <c r="B3735" s="25" t="str">
        <f t="shared" si="117"/>
        <v/>
      </c>
      <c r="C3735" s="3" t="str">
        <f>IF(Table1[[#This Row],[Tesouro Prefixado]]="","",(B3735+1)^(1/252))</f>
        <v/>
      </c>
      <c r="D3735" s="2" t="str">
        <f>IF(Table1[[#This Row],[Column2]]="","",(1+D3734)*(C3735)-1)</f>
        <v/>
      </c>
      <c r="E3735" s="1" t="str">
        <f>IF(Table1[[#This Row],[Column1]]="","",VLOOKUP(A3735,COPOMs!B:E,4)+prêmio_de_risco)</f>
        <v/>
      </c>
      <c r="F3735" s="3" t="str">
        <f>IF(Table1[[#This Row],[Tesouro Selic: Cenário 1]]="","",(E3735+1)^(1/252))</f>
        <v/>
      </c>
      <c r="G3735" s="2" t="str">
        <f>IF(Table1[[#This Row],[Column4]]="","",(1+G3734)*(F3735)-1)</f>
        <v/>
      </c>
      <c r="H3735" s="1" t="str">
        <f>IF(Table1[[#This Row],[Column1]]="","",VLOOKUP(A3735,COPOMs!B:H,7)+prêmio_de_risco)</f>
        <v/>
      </c>
      <c r="I3735" s="3" t="str">
        <f>IF(Table1[[#This Row],[Tesouro Selic: Cenário 2]]="","",(H3735+1)^(1/252))</f>
        <v/>
      </c>
      <c r="J3735" s="2" t="str">
        <f>IF(Table1[[#This Row],[Column6]]="","",(1+J3734)*(I3735)-1)</f>
        <v/>
      </c>
      <c r="K3735" s="1" t="str">
        <f>IF(Table1[[#This Row],[Column1]]="","",VLOOKUP(A3735,COPOMs!B:K,10)+prêmio_de_risco)</f>
        <v/>
      </c>
      <c r="L3735" s="3" t="str">
        <f>IF(Table1[[#This Row],[Tesouro Selic: Cenário 3]]="","",(K3735+1)^(1/252))</f>
        <v/>
      </c>
      <c r="M3735" s="2" t="str">
        <f>IF(Table1[[#This Row],[Column8]]="","",(1+M3734)*(L3735)-1)</f>
        <v/>
      </c>
    </row>
    <row r="3736" spans="1:13" x14ac:dyDescent="0.25">
      <c r="A3736" s="15" t="str">
        <f t="shared" si="116"/>
        <v/>
      </c>
      <c r="B3736" s="25" t="str">
        <f t="shared" si="117"/>
        <v/>
      </c>
      <c r="C3736" s="3" t="str">
        <f>IF(Table1[[#This Row],[Tesouro Prefixado]]="","",(B3736+1)^(1/252))</f>
        <v/>
      </c>
      <c r="D3736" s="2" t="str">
        <f>IF(Table1[[#This Row],[Column2]]="","",(1+D3735)*(C3736)-1)</f>
        <v/>
      </c>
      <c r="E3736" s="1" t="str">
        <f>IF(Table1[[#This Row],[Column1]]="","",VLOOKUP(A3736,COPOMs!B:E,4)+prêmio_de_risco)</f>
        <v/>
      </c>
      <c r="F3736" s="3" t="str">
        <f>IF(Table1[[#This Row],[Tesouro Selic: Cenário 1]]="","",(E3736+1)^(1/252))</f>
        <v/>
      </c>
      <c r="G3736" s="2" t="str">
        <f>IF(Table1[[#This Row],[Column4]]="","",(1+G3735)*(F3736)-1)</f>
        <v/>
      </c>
      <c r="H3736" s="1" t="str">
        <f>IF(Table1[[#This Row],[Column1]]="","",VLOOKUP(A3736,COPOMs!B:H,7)+prêmio_de_risco)</f>
        <v/>
      </c>
      <c r="I3736" s="3" t="str">
        <f>IF(Table1[[#This Row],[Tesouro Selic: Cenário 2]]="","",(H3736+1)^(1/252))</f>
        <v/>
      </c>
      <c r="J3736" s="2" t="str">
        <f>IF(Table1[[#This Row],[Column6]]="","",(1+J3735)*(I3736)-1)</f>
        <v/>
      </c>
      <c r="K3736" s="1" t="str">
        <f>IF(Table1[[#This Row],[Column1]]="","",VLOOKUP(A3736,COPOMs!B:K,10)+prêmio_de_risco)</f>
        <v/>
      </c>
      <c r="L3736" s="3" t="str">
        <f>IF(Table1[[#This Row],[Tesouro Selic: Cenário 3]]="","",(K3736+1)^(1/252))</f>
        <v/>
      </c>
      <c r="M3736" s="2" t="str">
        <f>IF(Table1[[#This Row],[Column8]]="","",(1+M3735)*(L3736)-1)</f>
        <v/>
      </c>
    </row>
    <row r="3737" spans="1:13" x14ac:dyDescent="0.25">
      <c r="A3737" s="15" t="str">
        <f t="shared" si="116"/>
        <v/>
      </c>
      <c r="B3737" s="25" t="str">
        <f t="shared" si="117"/>
        <v/>
      </c>
      <c r="C3737" s="3" t="str">
        <f>IF(Table1[[#This Row],[Tesouro Prefixado]]="","",(B3737+1)^(1/252))</f>
        <v/>
      </c>
      <c r="D3737" s="2" t="str">
        <f>IF(Table1[[#This Row],[Column2]]="","",(1+D3736)*(C3737)-1)</f>
        <v/>
      </c>
      <c r="E3737" s="1" t="str">
        <f>IF(Table1[[#This Row],[Column1]]="","",VLOOKUP(A3737,COPOMs!B:E,4)+prêmio_de_risco)</f>
        <v/>
      </c>
      <c r="F3737" s="3" t="str">
        <f>IF(Table1[[#This Row],[Tesouro Selic: Cenário 1]]="","",(E3737+1)^(1/252))</f>
        <v/>
      </c>
      <c r="G3737" s="2" t="str">
        <f>IF(Table1[[#This Row],[Column4]]="","",(1+G3736)*(F3737)-1)</f>
        <v/>
      </c>
      <c r="H3737" s="1" t="str">
        <f>IF(Table1[[#This Row],[Column1]]="","",VLOOKUP(A3737,COPOMs!B:H,7)+prêmio_de_risco)</f>
        <v/>
      </c>
      <c r="I3737" s="3" t="str">
        <f>IF(Table1[[#This Row],[Tesouro Selic: Cenário 2]]="","",(H3737+1)^(1/252))</f>
        <v/>
      </c>
      <c r="J3737" s="2" t="str">
        <f>IF(Table1[[#This Row],[Column6]]="","",(1+J3736)*(I3737)-1)</f>
        <v/>
      </c>
      <c r="K3737" s="1" t="str">
        <f>IF(Table1[[#This Row],[Column1]]="","",VLOOKUP(A3737,COPOMs!B:K,10)+prêmio_de_risco)</f>
        <v/>
      </c>
      <c r="L3737" s="3" t="str">
        <f>IF(Table1[[#This Row],[Tesouro Selic: Cenário 3]]="","",(K3737+1)^(1/252))</f>
        <v/>
      </c>
      <c r="M3737" s="2" t="str">
        <f>IF(Table1[[#This Row],[Column8]]="","",(1+M3736)*(L3737)-1)</f>
        <v/>
      </c>
    </row>
    <row r="3738" spans="1:13" x14ac:dyDescent="0.25">
      <c r="A3738" s="15" t="str">
        <f t="shared" si="116"/>
        <v/>
      </c>
      <c r="B3738" s="25" t="str">
        <f t="shared" si="117"/>
        <v/>
      </c>
      <c r="C3738" s="3" t="str">
        <f>IF(Table1[[#This Row],[Tesouro Prefixado]]="","",(B3738+1)^(1/252))</f>
        <v/>
      </c>
      <c r="D3738" s="2" t="str">
        <f>IF(Table1[[#This Row],[Column2]]="","",(1+D3737)*(C3738)-1)</f>
        <v/>
      </c>
      <c r="E3738" s="1" t="str">
        <f>IF(Table1[[#This Row],[Column1]]="","",VLOOKUP(A3738,COPOMs!B:E,4)+prêmio_de_risco)</f>
        <v/>
      </c>
      <c r="F3738" s="3" t="str">
        <f>IF(Table1[[#This Row],[Tesouro Selic: Cenário 1]]="","",(E3738+1)^(1/252))</f>
        <v/>
      </c>
      <c r="G3738" s="2" t="str">
        <f>IF(Table1[[#This Row],[Column4]]="","",(1+G3737)*(F3738)-1)</f>
        <v/>
      </c>
      <c r="H3738" s="1" t="str">
        <f>IF(Table1[[#This Row],[Column1]]="","",VLOOKUP(A3738,COPOMs!B:H,7)+prêmio_de_risco)</f>
        <v/>
      </c>
      <c r="I3738" s="3" t="str">
        <f>IF(Table1[[#This Row],[Tesouro Selic: Cenário 2]]="","",(H3738+1)^(1/252))</f>
        <v/>
      </c>
      <c r="J3738" s="2" t="str">
        <f>IF(Table1[[#This Row],[Column6]]="","",(1+J3737)*(I3738)-1)</f>
        <v/>
      </c>
      <c r="K3738" s="1" t="str">
        <f>IF(Table1[[#This Row],[Column1]]="","",VLOOKUP(A3738,COPOMs!B:K,10)+prêmio_de_risco)</f>
        <v/>
      </c>
      <c r="L3738" s="3" t="str">
        <f>IF(Table1[[#This Row],[Tesouro Selic: Cenário 3]]="","",(K3738+1)^(1/252))</f>
        <v/>
      </c>
      <c r="M3738" s="2" t="str">
        <f>IF(Table1[[#This Row],[Column8]]="","",(1+M3737)*(L3738)-1)</f>
        <v/>
      </c>
    </row>
    <row r="3739" spans="1:13" x14ac:dyDescent="0.25">
      <c r="A3739" s="15" t="str">
        <f t="shared" si="116"/>
        <v/>
      </c>
      <c r="B3739" s="25" t="str">
        <f t="shared" si="117"/>
        <v/>
      </c>
      <c r="C3739" s="3" t="str">
        <f>IF(Table1[[#This Row],[Tesouro Prefixado]]="","",(B3739+1)^(1/252))</f>
        <v/>
      </c>
      <c r="D3739" s="2" t="str">
        <f>IF(Table1[[#This Row],[Column2]]="","",(1+D3738)*(C3739)-1)</f>
        <v/>
      </c>
      <c r="E3739" s="1" t="str">
        <f>IF(Table1[[#This Row],[Column1]]="","",VLOOKUP(A3739,COPOMs!B:E,4)+prêmio_de_risco)</f>
        <v/>
      </c>
      <c r="F3739" s="3" t="str">
        <f>IF(Table1[[#This Row],[Tesouro Selic: Cenário 1]]="","",(E3739+1)^(1/252))</f>
        <v/>
      </c>
      <c r="G3739" s="2" t="str">
        <f>IF(Table1[[#This Row],[Column4]]="","",(1+G3738)*(F3739)-1)</f>
        <v/>
      </c>
      <c r="H3739" s="1" t="str">
        <f>IF(Table1[[#This Row],[Column1]]="","",VLOOKUP(A3739,COPOMs!B:H,7)+prêmio_de_risco)</f>
        <v/>
      </c>
      <c r="I3739" s="3" t="str">
        <f>IF(Table1[[#This Row],[Tesouro Selic: Cenário 2]]="","",(H3739+1)^(1/252))</f>
        <v/>
      </c>
      <c r="J3739" s="2" t="str">
        <f>IF(Table1[[#This Row],[Column6]]="","",(1+J3738)*(I3739)-1)</f>
        <v/>
      </c>
      <c r="K3739" s="1" t="str">
        <f>IF(Table1[[#This Row],[Column1]]="","",VLOOKUP(A3739,COPOMs!B:K,10)+prêmio_de_risco)</f>
        <v/>
      </c>
      <c r="L3739" s="3" t="str">
        <f>IF(Table1[[#This Row],[Tesouro Selic: Cenário 3]]="","",(K3739+1)^(1/252))</f>
        <v/>
      </c>
      <c r="M3739" s="2" t="str">
        <f>IF(Table1[[#This Row],[Column8]]="","",(1+M3738)*(L3739)-1)</f>
        <v/>
      </c>
    </row>
    <row r="3740" spans="1:13" x14ac:dyDescent="0.25">
      <c r="A3740" s="15" t="str">
        <f t="shared" si="116"/>
        <v/>
      </c>
      <c r="B3740" s="25" t="str">
        <f t="shared" si="117"/>
        <v/>
      </c>
      <c r="C3740" s="3" t="str">
        <f>IF(Table1[[#This Row],[Tesouro Prefixado]]="","",(B3740+1)^(1/252))</f>
        <v/>
      </c>
      <c r="D3740" s="2" t="str">
        <f>IF(Table1[[#This Row],[Column2]]="","",(1+D3739)*(C3740)-1)</f>
        <v/>
      </c>
      <c r="E3740" s="1" t="str">
        <f>IF(Table1[[#This Row],[Column1]]="","",VLOOKUP(A3740,COPOMs!B:E,4)+prêmio_de_risco)</f>
        <v/>
      </c>
      <c r="F3740" s="3" t="str">
        <f>IF(Table1[[#This Row],[Tesouro Selic: Cenário 1]]="","",(E3740+1)^(1/252))</f>
        <v/>
      </c>
      <c r="G3740" s="2" t="str">
        <f>IF(Table1[[#This Row],[Column4]]="","",(1+G3739)*(F3740)-1)</f>
        <v/>
      </c>
      <c r="H3740" s="1" t="str">
        <f>IF(Table1[[#This Row],[Column1]]="","",VLOOKUP(A3740,COPOMs!B:H,7)+prêmio_de_risco)</f>
        <v/>
      </c>
      <c r="I3740" s="3" t="str">
        <f>IF(Table1[[#This Row],[Tesouro Selic: Cenário 2]]="","",(H3740+1)^(1/252))</f>
        <v/>
      </c>
      <c r="J3740" s="2" t="str">
        <f>IF(Table1[[#This Row],[Column6]]="","",(1+J3739)*(I3740)-1)</f>
        <v/>
      </c>
      <c r="K3740" s="1" t="str">
        <f>IF(Table1[[#This Row],[Column1]]="","",VLOOKUP(A3740,COPOMs!B:K,10)+prêmio_de_risco)</f>
        <v/>
      </c>
      <c r="L3740" s="3" t="str">
        <f>IF(Table1[[#This Row],[Tesouro Selic: Cenário 3]]="","",(K3740+1)^(1/252))</f>
        <v/>
      </c>
      <c r="M3740" s="2" t="str">
        <f>IF(Table1[[#This Row],[Column8]]="","",(1+M3739)*(L3740)-1)</f>
        <v/>
      </c>
    </row>
    <row r="3741" spans="1:13" x14ac:dyDescent="0.25">
      <c r="A3741" s="15" t="str">
        <f t="shared" si="116"/>
        <v/>
      </c>
      <c r="B3741" s="25" t="str">
        <f t="shared" si="117"/>
        <v/>
      </c>
      <c r="C3741" s="3" t="str">
        <f>IF(Table1[[#This Row],[Tesouro Prefixado]]="","",(B3741+1)^(1/252))</f>
        <v/>
      </c>
      <c r="D3741" s="2" t="str">
        <f>IF(Table1[[#This Row],[Column2]]="","",(1+D3740)*(C3741)-1)</f>
        <v/>
      </c>
      <c r="E3741" s="1" t="str">
        <f>IF(Table1[[#This Row],[Column1]]="","",VLOOKUP(A3741,COPOMs!B:E,4)+prêmio_de_risco)</f>
        <v/>
      </c>
      <c r="F3741" s="3" t="str">
        <f>IF(Table1[[#This Row],[Tesouro Selic: Cenário 1]]="","",(E3741+1)^(1/252))</f>
        <v/>
      </c>
      <c r="G3741" s="2" t="str">
        <f>IF(Table1[[#This Row],[Column4]]="","",(1+G3740)*(F3741)-1)</f>
        <v/>
      </c>
      <c r="H3741" s="1" t="str">
        <f>IF(Table1[[#This Row],[Column1]]="","",VLOOKUP(A3741,COPOMs!B:H,7)+prêmio_de_risco)</f>
        <v/>
      </c>
      <c r="I3741" s="3" t="str">
        <f>IF(Table1[[#This Row],[Tesouro Selic: Cenário 2]]="","",(H3741+1)^(1/252))</f>
        <v/>
      </c>
      <c r="J3741" s="2" t="str">
        <f>IF(Table1[[#This Row],[Column6]]="","",(1+J3740)*(I3741)-1)</f>
        <v/>
      </c>
      <c r="K3741" s="1" t="str">
        <f>IF(Table1[[#This Row],[Column1]]="","",VLOOKUP(A3741,COPOMs!B:K,10)+prêmio_de_risco)</f>
        <v/>
      </c>
      <c r="L3741" s="3" t="str">
        <f>IF(Table1[[#This Row],[Tesouro Selic: Cenário 3]]="","",(K3741+1)^(1/252))</f>
        <v/>
      </c>
      <c r="M3741" s="2" t="str">
        <f>IF(Table1[[#This Row],[Column8]]="","",(1+M3740)*(L3741)-1)</f>
        <v/>
      </c>
    </row>
    <row r="3742" spans="1:13" x14ac:dyDescent="0.25">
      <c r="A3742" s="15" t="str">
        <f t="shared" si="116"/>
        <v/>
      </c>
      <c r="B3742" s="25" t="str">
        <f t="shared" si="117"/>
        <v/>
      </c>
      <c r="C3742" s="3" t="str">
        <f>IF(Table1[[#This Row],[Tesouro Prefixado]]="","",(B3742+1)^(1/252))</f>
        <v/>
      </c>
      <c r="D3742" s="2" t="str">
        <f>IF(Table1[[#This Row],[Column2]]="","",(1+D3741)*(C3742)-1)</f>
        <v/>
      </c>
      <c r="E3742" s="1" t="str">
        <f>IF(Table1[[#This Row],[Column1]]="","",VLOOKUP(A3742,COPOMs!B:E,4)+prêmio_de_risco)</f>
        <v/>
      </c>
      <c r="F3742" s="3" t="str">
        <f>IF(Table1[[#This Row],[Tesouro Selic: Cenário 1]]="","",(E3742+1)^(1/252))</f>
        <v/>
      </c>
      <c r="G3742" s="2" t="str">
        <f>IF(Table1[[#This Row],[Column4]]="","",(1+G3741)*(F3742)-1)</f>
        <v/>
      </c>
      <c r="H3742" s="1" t="str">
        <f>IF(Table1[[#This Row],[Column1]]="","",VLOOKUP(A3742,COPOMs!B:H,7)+prêmio_de_risco)</f>
        <v/>
      </c>
      <c r="I3742" s="3" t="str">
        <f>IF(Table1[[#This Row],[Tesouro Selic: Cenário 2]]="","",(H3742+1)^(1/252))</f>
        <v/>
      </c>
      <c r="J3742" s="2" t="str">
        <f>IF(Table1[[#This Row],[Column6]]="","",(1+J3741)*(I3742)-1)</f>
        <v/>
      </c>
      <c r="K3742" s="1" t="str">
        <f>IF(Table1[[#This Row],[Column1]]="","",VLOOKUP(A3742,COPOMs!B:K,10)+prêmio_de_risco)</f>
        <v/>
      </c>
      <c r="L3742" s="3" t="str">
        <f>IF(Table1[[#This Row],[Tesouro Selic: Cenário 3]]="","",(K3742+1)^(1/252))</f>
        <v/>
      </c>
      <c r="M3742" s="2" t="str">
        <f>IF(Table1[[#This Row],[Column8]]="","",(1+M3741)*(L3742)-1)</f>
        <v/>
      </c>
    </row>
    <row r="3743" spans="1:13" x14ac:dyDescent="0.25">
      <c r="A3743" s="15" t="str">
        <f t="shared" si="116"/>
        <v/>
      </c>
      <c r="B3743" s="25" t="str">
        <f t="shared" si="117"/>
        <v/>
      </c>
      <c r="C3743" s="3" t="str">
        <f>IF(Table1[[#This Row],[Tesouro Prefixado]]="","",(B3743+1)^(1/252))</f>
        <v/>
      </c>
      <c r="D3743" s="2" t="str">
        <f>IF(Table1[[#This Row],[Column2]]="","",(1+D3742)*(C3743)-1)</f>
        <v/>
      </c>
      <c r="E3743" s="1" t="str">
        <f>IF(Table1[[#This Row],[Column1]]="","",VLOOKUP(A3743,COPOMs!B:E,4)+prêmio_de_risco)</f>
        <v/>
      </c>
      <c r="F3743" s="3" t="str">
        <f>IF(Table1[[#This Row],[Tesouro Selic: Cenário 1]]="","",(E3743+1)^(1/252))</f>
        <v/>
      </c>
      <c r="G3743" s="2" t="str">
        <f>IF(Table1[[#This Row],[Column4]]="","",(1+G3742)*(F3743)-1)</f>
        <v/>
      </c>
      <c r="H3743" s="1" t="str">
        <f>IF(Table1[[#This Row],[Column1]]="","",VLOOKUP(A3743,COPOMs!B:H,7)+prêmio_de_risco)</f>
        <v/>
      </c>
      <c r="I3743" s="3" t="str">
        <f>IF(Table1[[#This Row],[Tesouro Selic: Cenário 2]]="","",(H3743+1)^(1/252))</f>
        <v/>
      </c>
      <c r="J3743" s="2" t="str">
        <f>IF(Table1[[#This Row],[Column6]]="","",(1+J3742)*(I3743)-1)</f>
        <v/>
      </c>
      <c r="K3743" s="1" t="str">
        <f>IF(Table1[[#This Row],[Column1]]="","",VLOOKUP(A3743,COPOMs!B:K,10)+prêmio_de_risco)</f>
        <v/>
      </c>
      <c r="L3743" s="3" t="str">
        <f>IF(Table1[[#This Row],[Tesouro Selic: Cenário 3]]="","",(K3743+1)^(1/252))</f>
        <v/>
      </c>
      <c r="M3743" s="2" t="str">
        <f>IF(Table1[[#This Row],[Column8]]="","",(1+M3742)*(L3743)-1)</f>
        <v/>
      </c>
    </row>
    <row r="3744" spans="1:13" x14ac:dyDescent="0.25">
      <c r="A3744" s="15" t="str">
        <f t="shared" si="116"/>
        <v/>
      </c>
      <c r="B3744" s="25" t="str">
        <f t="shared" si="117"/>
        <v/>
      </c>
      <c r="C3744" s="3" t="str">
        <f>IF(Table1[[#This Row],[Tesouro Prefixado]]="","",(B3744+1)^(1/252))</f>
        <v/>
      </c>
      <c r="D3744" s="2" t="str">
        <f>IF(Table1[[#This Row],[Column2]]="","",(1+D3743)*(C3744)-1)</f>
        <v/>
      </c>
      <c r="E3744" s="1" t="str">
        <f>IF(Table1[[#This Row],[Column1]]="","",VLOOKUP(A3744,COPOMs!B:E,4)+prêmio_de_risco)</f>
        <v/>
      </c>
      <c r="F3744" s="3" t="str">
        <f>IF(Table1[[#This Row],[Tesouro Selic: Cenário 1]]="","",(E3744+1)^(1/252))</f>
        <v/>
      </c>
      <c r="G3744" s="2" t="str">
        <f>IF(Table1[[#This Row],[Column4]]="","",(1+G3743)*(F3744)-1)</f>
        <v/>
      </c>
      <c r="H3744" s="1" t="str">
        <f>IF(Table1[[#This Row],[Column1]]="","",VLOOKUP(A3744,COPOMs!B:H,7)+prêmio_de_risco)</f>
        <v/>
      </c>
      <c r="I3744" s="3" t="str">
        <f>IF(Table1[[#This Row],[Tesouro Selic: Cenário 2]]="","",(H3744+1)^(1/252))</f>
        <v/>
      </c>
      <c r="J3744" s="2" t="str">
        <f>IF(Table1[[#This Row],[Column6]]="","",(1+J3743)*(I3744)-1)</f>
        <v/>
      </c>
      <c r="K3744" s="1" t="str">
        <f>IF(Table1[[#This Row],[Column1]]="","",VLOOKUP(A3744,COPOMs!B:K,10)+prêmio_de_risco)</f>
        <v/>
      </c>
      <c r="L3744" s="3" t="str">
        <f>IF(Table1[[#This Row],[Tesouro Selic: Cenário 3]]="","",(K3744+1)^(1/252))</f>
        <v/>
      </c>
      <c r="M3744" s="2" t="str">
        <f>IF(Table1[[#This Row],[Column8]]="","",(1+M3743)*(L3744)-1)</f>
        <v/>
      </c>
    </row>
    <row r="3745" spans="1:13" x14ac:dyDescent="0.25">
      <c r="A3745" s="15" t="str">
        <f t="shared" si="116"/>
        <v/>
      </c>
      <c r="B3745" s="25" t="str">
        <f t="shared" si="117"/>
        <v/>
      </c>
      <c r="C3745" s="3" t="str">
        <f>IF(Table1[[#This Row],[Tesouro Prefixado]]="","",(B3745+1)^(1/252))</f>
        <v/>
      </c>
      <c r="D3745" s="2" t="str">
        <f>IF(Table1[[#This Row],[Column2]]="","",(1+D3744)*(C3745)-1)</f>
        <v/>
      </c>
      <c r="E3745" s="1" t="str">
        <f>IF(Table1[[#This Row],[Column1]]="","",VLOOKUP(A3745,COPOMs!B:E,4)+prêmio_de_risco)</f>
        <v/>
      </c>
      <c r="F3745" s="3" t="str">
        <f>IF(Table1[[#This Row],[Tesouro Selic: Cenário 1]]="","",(E3745+1)^(1/252))</f>
        <v/>
      </c>
      <c r="G3745" s="2" t="str">
        <f>IF(Table1[[#This Row],[Column4]]="","",(1+G3744)*(F3745)-1)</f>
        <v/>
      </c>
      <c r="H3745" s="1" t="str">
        <f>IF(Table1[[#This Row],[Column1]]="","",VLOOKUP(A3745,COPOMs!B:H,7)+prêmio_de_risco)</f>
        <v/>
      </c>
      <c r="I3745" s="3" t="str">
        <f>IF(Table1[[#This Row],[Tesouro Selic: Cenário 2]]="","",(H3745+1)^(1/252))</f>
        <v/>
      </c>
      <c r="J3745" s="2" t="str">
        <f>IF(Table1[[#This Row],[Column6]]="","",(1+J3744)*(I3745)-1)</f>
        <v/>
      </c>
      <c r="K3745" s="1" t="str">
        <f>IF(Table1[[#This Row],[Column1]]="","",VLOOKUP(A3745,COPOMs!B:K,10)+prêmio_de_risco)</f>
        <v/>
      </c>
      <c r="L3745" s="3" t="str">
        <f>IF(Table1[[#This Row],[Tesouro Selic: Cenário 3]]="","",(K3745+1)^(1/252))</f>
        <v/>
      </c>
      <c r="M3745" s="2" t="str">
        <f>IF(Table1[[#This Row],[Column8]]="","",(1+M3744)*(L3745)-1)</f>
        <v/>
      </c>
    </row>
    <row r="3746" spans="1:13" x14ac:dyDescent="0.25">
      <c r="A3746" s="15" t="str">
        <f t="shared" si="116"/>
        <v/>
      </c>
      <c r="B3746" s="25" t="str">
        <f t="shared" si="117"/>
        <v/>
      </c>
      <c r="C3746" s="3" t="str">
        <f>IF(Table1[[#This Row],[Tesouro Prefixado]]="","",(B3746+1)^(1/252))</f>
        <v/>
      </c>
      <c r="D3746" s="2" t="str">
        <f>IF(Table1[[#This Row],[Column2]]="","",(1+D3745)*(C3746)-1)</f>
        <v/>
      </c>
      <c r="E3746" s="1" t="str">
        <f>IF(Table1[[#This Row],[Column1]]="","",VLOOKUP(A3746,COPOMs!B:E,4)+prêmio_de_risco)</f>
        <v/>
      </c>
      <c r="F3746" s="3" t="str">
        <f>IF(Table1[[#This Row],[Tesouro Selic: Cenário 1]]="","",(E3746+1)^(1/252))</f>
        <v/>
      </c>
      <c r="G3746" s="2" t="str">
        <f>IF(Table1[[#This Row],[Column4]]="","",(1+G3745)*(F3746)-1)</f>
        <v/>
      </c>
      <c r="H3746" s="1" t="str">
        <f>IF(Table1[[#This Row],[Column1]]="","",VLOOKUP(A3746,COPOMs!B:H,7)+prêmio_de_risco)</f>
        <v/>
      </c>
      <c r="I3746" s="3" t="str">
        <f>IF(Table1[[#This Row],[Tesouro Selic: Cenário 2]]="","",(H3746+1)^(1/252))</f>
        <v/>
      </c>
      <c r="J3746" s="2" t="str">
        <f>IF(Table1[[#This Row],[Column6]]="","",(1+J3745)*(I3746)-1)</f>
        <v/>
      </c>
      <c r="K3746" s="1" t="str">
        <f>IF(Table1[[#This Row],[Column1]]="","",VLOOKUP(A3746,COPOMs!B:K,10)+prêmio_de_risco)</f>
        <v/>
      </c>
      <c r="L3746" s="3" t="str">
        <f>IF(Table1[[#This Row],[Tesouro Selic: Cenário 3]]="","",(K3746+1)^(1/252))</f>
        <v/>
      </c>
      <c r="M3746" s="2" t="str">
        <f>IF(Table1[[#This Row],[Column8]]="","",(1+M3745)*(L3746)-1)</f>
        <v/>
      </c>
    </row>
    <row r="3747" spans="1:13" x14ac:dyDescent="0.25">
      <c r="A3747" s="15" t="str">
        <f t="shared" si="116"/>
        <v/>
      </c>
      <c r="B3747" s="25" t="str">
        <f t="shared" si="117"/>
        <v/>
      </c>
      <c r="C3747" s="3" t="str">
        <f>IF(Table1[[#This Row],[Tesouro Prefixado]]="","",(B3747+1)^(1/252))</f>
        <v/>
      </c>
      <c r="D3747" s="2" t="str">
        <f>IF(Table1[[#This Row],[Column2]]="","",(1+D3746)*(C3747)-1)</f>
        <v/>
      </c>
      <c r="E3747" s="1" t="str">
        <f>IF(Table1[[#This Row],[Column1]]="","",VLOOKUP(A3747,COPOMs!B:E,4)+prêmio_de_risco)</f>
        <v/>
      </c>
      <c r="F3747" s="3" t="str">
        <f>IF(Table1[[#This Row],[Tesouro Selic: Cenário 1]]="","",(E3747+1)^(1/252))</f>
        <v/>
      </c>
      <c r="G3747" s="2" t="str">
        <f>IF(Table1[[#This Row],[Column4]]="","",(1+G3746)*(F3747)-1)</f>
        <v/>
      </c>
      <c r="H3747" s="1" t="str">
        <f>IF(Table1[[#This Row],[Column1]]="","",VLOOKUP(A3747,COPOMs!B:H,7)+prêmio_de_risco)</f>
        <v/>
      </c>
      <c r="I3747" s="3" t="str">
        <f>IF(Table1[[#This Row],[Tesouro Selic: Cenário 2]]="","",(H3747+1)^(1/252))</f>
        <v/>
      </c>
      <c r="J3747" s="2" t="str">
        <f>IF(Table1[[#This Row],[Column6]]="","",(1+J3746)*(I3747)-1)</f>
        <v/>
      </c>
      <c r="K3747" s="1" t="str">
        <f>IF(Table1[[#This Row],[Column1]]="","",VLOOKUP(A3747,COPOMs!B:K,10)+prêmio_de_risco)</f>
        <v/>
      </c>
      <c r="L3747" s="3" t="str">
        <f>IF(Table1[[#This Row],[Tesouro Selic: Cenário 3]]="","",(K3747+1)^(1/252))</f>
        <v/>
      </c>
      <c r="M3747" s="2" t="str">
        <f>IF(Table1[[#This Row],[Column8]]="","",(1+M3746)*(L3747)-1)</f>
        <v/>
      </c>
    </row>
    <row r="3748" spans="1:13" x14ac:dyDescent="0.25">
      <c r="A3748" s="15" t="str">
        <f t="shared" si="116"/>
        <v/>
      </c>
      <c r="B3748" s="25" t="str">
        <f t="shared" si="117"/>
        <v/>
      </c>
      <c r="C3748" s="3" t="str">
        <f>IF(Table1[[#This Row],[Tesouro Prefixado]]="","",(B3748+1)^(1/252))</f>
        <v/>
      </c>
      <c r="D3748" s="2" t="str">
        <f>IF(Table1[[#This Row],[Column2]]="","",(1+D3747)*(C3748)-1)</f>
        <v/>
      </c>
      <c r="E3748" s="1" t="str">
        <f>IF(Table1[[#This Row],[Column1]]="","",VLOOKUP(A3748,COPOMs!B:E,4)+prêmio_de_risco)</f>
        <v/>
      </c>
      <c r="F3748" s="3" t="str">
        <f>IF(Table1[[#This Row],[Tesouro Selic: Cenário 1]]="","",(E3748+1)^(1/252))</f>
        <v/>
      </c>
      <c r="G3748" s="2" t="str">
        <f>IF(Table1[[#This Row],[Column4]]="","",(1+G3747)*(F3748)-1)</f>
        <v/>
      </c>
      <c r="H3748" s="1" t="str">
        <f>IF(Table1[[#This Row],[Column1]]="","",VLOOKUP(A3748,COPOMs!B:H,7)+prêmio_de_risco)</f>
        <v/>
      </c>
      <c r="I3748" s="3" t="str">
        <f>IF(Table1[[#This Row],[Tesouro Selic: Cenário 2]]="","",(H3748+1)^(1/252))</f>
        <v/>
      </c>
      <c r="J3748" s="2" t="str">
        <f>IF(Table1[[#This Row],[Column6]]="","",(1+J3747)*(I3748)-1)</f>
        <v/>
      </c>
      <c r="K3748" s="1" t="str">
        <f>IF(Table1[[#This Row],[Column1]]="","",VLOOKUP(A3748,COPOMs!B:K,10)+prêmio_de_risco)</f>
        <v/>
      </c>
      <c r="L3748" s="3" t="str">
        <f>IF(Table1[[#This Row],[Tesouro Selic: Cenário 3]]="","",(K3748+1)^(1/252))</f>
        <v/>
      </c>
      <c r="M3748" s="2" t="str">
        <f>IF(Table1[[#This Row],[Column8]]="","",(1+M3747)*(L3748)-1)</f>
        <v/>
      </c>
    </row>
    <row r="3749" spans="1:13" x14ac:dyDescent="0.25">
      <c r="A3749" s="15" t="str">
        <f t="shared" si="116"/>
        <v/>
      </c>
      <c r="B3749" s="25" t="str">
        <f t="shared" si="117"/>
        <v/>
      </c>
      <c r="C3749" s="3" t="str">
        <f>IF(Table1[[#This Row],[Tesouro Prefixado]]="","",(B3749+1)^(1/252))</f>
        <v/>
      </c>
      <c r="D3749" s="2" t="str">
        <f>IF(Table1[[#This Row],[Column2]]="","",(1+D3748)*(C3749)-1)</f>
        <v/>
      </c>
      <c r="E3749" s="1" t="str">
        <f>IF(Table1[[#This Row],[Column1]]="","",VLOOKUP(A3749,COPOMs!B:E,4)+prêmio_de_risco)</f>
        <v/>
      </c>
      <c r="F3749" s="3" t="str">
        <f>IF(Table1[[#This Row],[Tesouro Selic: Cenário 1]]="","",(E3749+1)^(1/252))</f>
        <v/>
      </c>
      <c r="G3749" s="2" t="str">
        <f>IF(Table1[[#This Row],[Column4]]="","",(1+G3748)*(F3749)-1)</f>
        <v/>
      </c>
      <c r="H3749" s="1" t="str">
        <f>IF(Table1[[#This Row],[Column1]]="","",VLOOKUP(A3749,COPOMs!B:H,7)+prêmio_de_risco)</f>
        <v/>
      </c>
      <c r="I3749" s="3" t="str">
        <f>IF(Table1[[#This Row],[Tesouro Selic: Cenário 2]]="","",(H3749+1)^(1/252))</f>
        <v/>
      </c>
      <c r="J3749" s="2" t="str">
        <f>IF(Table1[[#This Row],[Column6]]="","",(1+J3748)*(I3749)-1)</f>
        <v/>
      </c>
      <c r="K3749" s="1" t="str">
        <f>IF(Table1[[#This Row],[Column1]]="","",VLOOKUP(A3749,COPOMs!B:K,10)+prêmio_de_risco)</f>
        <v/>
      </c>
      <c r="L3749" s="3" t="str">
        <f>IF(Table1[[#This Row],[Tesouro Selic: Cenário 3]]="","",(K3749+1)^(1/252))</f>
        <v/>
      </c>
      <c r="M3749" s="2" t="str">
        <f>IF(Table1[[#This Row],[Column8]]="","",(1+M3748)*(L3749)-1)</f>
        <v/>
      </c>
    </row>
    <row r="3750" spans="1:13" x14ac:dyDescent="0.25">
      <c r="A3750" s="15" t="str">
        <f t="shared" si="116"/>
        <v/>
      </c>
      <c r="B3750" s="25" t="str">
        <f t="shared" si="117"/>
        <v/>
      </c>
      <c r="C3750" s="3" t="str">
        <f>IF(Table1[[#This Row],[Tesouro Prefixado]]="","",(B3750+1)^(1/252))</f>
        <v/>
      </c>
      <c r="D3750" s="2" t="str">
        <f>IF(Table1[[#This Row],[Column2]]="","",(1+D3749)*(C3750)-1)</f>
        <v/>
      </c>
      <c r="E3750" s="1" t="str">
        <f>IF(Table1[[#This Row],[Column1]]="","",VLOOKUP(A3750,COPOMs!B:E,4)+prêmio_de_risco)</f>
        <v/>
      </c>
      <c r="F3750" s="3" t="str">
        <f>IF(Table1[[#This Row],[Tesouro Selic: Cenário 1]]="","",(E3750+1)^(1/252))</f>
        <v/>
      </c>
      <c r="G3750" s="2" t="str">
        <f>IF(Table1[[#This Row],[Column4]]="","",(1+G3749)*(F3750)-1)</f>
        <v/>
      </c>
      <c r="H3750" s="1" t="str">
        <f>IF(Table1[[#This Row],[Column1]]="","",VLOOKUP(A3750,COPOMs!B:H,7)+prêmio_de_risco)</f>
        <v/>
      </c>
      <c r="I3750" s="3" t="str">
        <f>IF(Table1[[#This Row],[Tesouro Selic: Cenário 2]]="","",(H3750+1)^(1/252))</f>
        <v/>
      </c>
      <c r="J3750" s="2" t="str">
        <f>IF(Table1[[#This Row],[Column6]]="","",(1+J3749)*(I3750)-1)</f>
        <v/>
      </c>
      <c r="K3750" s="1" t="str">
        <f>IF(Table1[[#This Row],[Column1]]="","",VLOOKUP(A3750,COPOMs!B:K,10)+prêmio_de_risco)</f>
        <v/>
      </c>
      <c r="L3750" s="3" t="str">
        <f>IF(Table1[[#This Row],[Tesouro Selic: Cenário 3]]="","",(K3750+1)^(1/252))</f>
        <v/>
      </c>
      <c r="M3750" s="2" t="str">
        <f>IF(Table1[[#This Row],[Column8]]="","",(1+M3749)*(L3750)-1)</f>
        <v/>
      </c>
    </row>
    <row r="3751" spans="1:13" x14ac:dyDescent="0.25">
      <c r="A3751" s="15" t="str">
        <f t="shared" si="116"/>
        <v/>
      </c>
      <c r="B3751" s="25" t="str">
        <f t="shared" si="117"/>
        <v/>
      </c>
      <c r="C3751" s="3" t="str">
        <f>IF(Table1[[#This Row],[Tesouro Prefixado]]="","",(B3751+1)^(1/252))</f>
        <v/>
      </c>
      <c r="D3751" s="2" t="str">
        <f>IF(Table1[[#This Row],[Column2]]="","",(1+D3750)*(C3751)-1)</f>
        <v/>
      </c>
      <c r="E3751" s="1" t="str">
        <f>IF(Table1[[#This Row],[Column1]]="","",VLOOKUP(A3751,COPOMs!B:E,4)+prêmio_de_risco)</f>
        <v/>
      </c>
      <c r="F3751" s="3" t="str">
        <f>IF(Table1[[#This Row],[Tesouro Selic: Cenário 1]]="","",(E3751+1)^(1/252))</f>
        <v/>
      </c>
      <c r="G3751" s="2" t="str">
        <f>IF(Table1[[#This Row],[Column4]]="","",(1+G3750)*(F3751)-1)</f>
        <v/>
      </c>
      <c r="H3751" s="1" t="str">
        <f>IF(Table1[[#This Row],[Column1]]="","",VLOOKUP(A3751,COPOMs!B:H,7)+prêmio_de_risco)</f>
        <v/>
      </c>
      <c r="I3751" s="3" t="str">
        <f>IF(Table1[[#This Row],[Tesouro Selic: Cenário 2]]="","",(H3751+1)^(1/252))</f>
        <v/>
      </c>
      <c r="J3751" s="2" t="str">
        <f>IF(Table1[[#This Row],[Column6]]="","",(1+J3750)*(I3751)-1)</f>
        <v/>
      </c>
      <c r="K3751" s="1" t="str">
        <f>IF(Table1[[#This Row],[Column1]]="","",VLOOKUP(A3751,COPOMs!B:K,10)+prêmio_de_risco)</f>
        <v/>
      </c>
      <c r="L3751" s="3" t="str">
        <f>IF(Table1[[#This Row],[Tesouro Selic: Cenário 3]]="","",(K3751+1)^(1/252))</f>
        <v/>
      </c>
      <c r="M3751" s="2" t="str">
        <f>IF(Table1[[#This Row],[Column8]]="","",(1+M3750)*(L3751)-1)</f>
        <v/>
      </c>
    </row>
    <row r="3752" spans="1:13" x14ac:dyDescent="0.25">
      <c r="A3752" s="15" t="str">
        <f t="shared" si="116"/>
        <v/>
      </c>
      <c r="B3752" s="25" t="str">
        <f t="shared" si="117"/>
        <v/>
      </c>
      <c r="C3752" s="3" t="str">
        <f>IF(Table1[[#This Row],[Tesouro Prefixado]]="","",(B3752+1)^(1/252))</f>
        <v/>
      </c>
      <c r="D3752" s="2" t="str">
        <f>IF(Table1[[#This Row],[Column2]]="","",(1+D3751)*(C3752)-1)</f>
        <v/>
      </c>
      <c r="E3752" s="1" t="str">
        <f>IF(Table1[[#This Row],[Column1]]="","",VLOOKUP(A3752,COPOMs!B:E,4)+prêmio_de_risco)</f>
        <v/>
      </c>
      <c r="F3752" s="3" t="str">
        <f>IF(Table1[[#This Row],[Tesouro Selic: Cenário 1]]="","",(E3752+1)^(1/252))</f>
        <v/>
      </c>
      <c r="G3752" s="2" t="str">
        <f>IF(Table1[[#This Row],[Column4]]="","",(1+G3751)*(F3752)-1)</f>
        <v/>
      </c>
      <c r="H3752" s="1" t="str">
        <f>IF(Table1[[#This Row],[Column1]]="","",VLOOKUP(A3752,COPOMs!B:H,7)+prêmio_de_risco)</f>
        <v/>
      </c>
      <c r="I3752" s="3" t="str">
        <f>IF(Table1[[#This Row],[Tesouro Selic: Cenário 2]]="","",(H3752+1)^(1/252))</f>
        <v/>
      </c>
      <c r="J3752" s="2" t="str">
        <f>IF(Table1[[#This Row],[Column6]]="","",(1+J3751)*(I3752)-1)</f>
        <v/>
      </c>
      <c r="K3752" s="1" t="str">
        <f>IF(Table1[[#This Row],[Column1]]="","",VLOOKUP(A3752,COPOMs!B:K,10)+prêmio_de_risco)</f>
        <v/>
      </c>
      <c r="L3752" s="3" t="str">
        <f>IF(Table1[[#This Row],[Tesouro Selic: Cenário 3]]="","",(K3752+1)^(1/252))</f>
        <v/>
      </c>
      <c r="M3752" s="2" t="str">
        <f>IF(Table1[[#This Row],[Column8]]="","",(1+M3751)*(L3752)-1)</f>
        <v/>
      </c>
    </row>
    <row r="3753" spans="1:13" x14ac:dyDescent="0.25">
      <c r="A3753" s="15" t="str">
        <f t="shared" si="116"/>
        <v/>
      </c>
      <c r="B3753" s="25" t="str">
        <f t="shared" si="117"/>
        <v/>
      </c>
      <c r="C3753" s="3" t="str">
        <f>IF(Table1[[#This Row],[Tesouro Prefixado]]="","",(B3753+1)^(1/252))</f>
        <v/>
      </c>
      <c r="D3753" s="2" t="str">
        <f>IF(Table1[[#This Row],[Column2]]="","",(1+D3752)*(C3753)-1)</f>
        <v/>
      </c>
      <c r="E3753" s="1" t="str">
        <f>IF(Table1[[#This Row],[Column1]]="","",VLOOKUP(A3753,COPOMs!B:E,4)+prêmio_de_risco)</f>
        <v/>
      </c>
      <c r="F3753" s="3" t="str">
        <f>IF(Table1[[#This Row],[Tesouro Selic: Cenário 1]]="","",(E3753+1)^(1/252))</f>
        <v/>
      </c>
      <c r="G3753" s="2" t="str">
        <f>IF(Table1[[#This Row],[Column4]]="","",(1+G3752)*(F3753)-1)</f>
        <v/>
      </c>
      <c r="H3753" s="1" t="str">
        <f>IF(Table1[[#This Row],[Column1]]="","",VLOOKUP(A3753,COPOMs!B:H,7)+prêmio_de_risco)</f>
        <v/>
      </c>
      <c r="I3753" s="3" t="str">
        <f>IF(Table1[[#This Row],[Tesouro Selic: Cenário 2]]="","",(H3753+1)^(1/252))</f>
        <v/>
      </c>
      <c r="J3753" s="2" t="str">
        <f>IF(Table1[[#This Row],[Column6]]="","",(1+J3752)*(I3753)-1)</f>
        <v/>
      </c>
      <c r="K3753" s="1" t="str">
        <f>IF(Table1[[#This Row],[Column1]]="","",VLOOKUP(A3753,COPOMs!B:K,10)+prêmio_de_risco)</f>
        <v/>
      </c>
      <c r="L3753" s="3" t="str">
        <f>IF(Table1[[#This Row],[Tesouro Selic: Cenário 3]]="","",(K3753+1)^(1/252))</f>
        <v/>
      </c>
      <c r="M3753" s="2" t="str">
        <f>IF(Table1[[#This Row],[Column8]]="","",(1+M3752)*(L3753)-1)</f>
        <v/>
      </c>
    </row>
    <row r="3754" spans="1:13" x14ac:dyDescent="0.25">
      <c r="A3754" s="15" t="str">
        <f t="shared" si="116"/>
        <v/>
      </c>
      <c r="B3754" s="25" t="str">
        <f t="shared" si="117"/>
        <v/>
      </c>
      <c r="C3754" s="3" t="str">
        <f>IF(Table1[[#This Row],[Tesouro Prefixado]]="","",(B3754+1)^(1/252))</f>
        <v/>
      </c>
      <c r="D3754" s="2" t="str">
        <f>IF(Table1[[#This Row],[Column2]]="","",(1+D3753)*(C3754)-1)</f>
        <v/>
      </c>
      <c r="E3754" s="1" t="str">
        <f>IF(Table1[[#This Row],[Column1]]="","",VLOOKUP(A3754,COPOMs!B:E,4)+prêmio_de_risco)</f>
        <v/>
      </c>
      <c r="F3754" s="3" t="str">
        <f>IF(Table1[[#This Row],[Tesouro Selic: Cenário 1]]="","",(E3754+1)^(1/252))</f>
        <v/>
      </c>
      <c r="G3754" s="2" t="str">
        <f>IF(Table1[[#This Row],[Column4]]="","",(1+G3753)*(F3754)-1)</f>
        <v/>
      </c>
      <c r="H3754" s="1" t="str">
        <f>IF(Table1[[#This Row],[Column1]]="","",VLOOKUP(A3754,COPOMs!B:H,7)+prêmio_de_risco)</f>
        <v/>
      </c>
      <c r="I3754" s="3" t="str">
        <f>IF(Table1[[#This Row],[Tesouro Selic: Cenário 2]]="","",(H3754+1)^(1/252))</f>
        <v/>
      </c>
      <c r="J3754" s="2" t="str">
        <f>IF(Table1[[#This Row],[Column6]]="","",(1+J3753)*(I3754)-1)</f>
        <v/>
      </c>
      <c r="K3754" s="1" t="str">
        <f>IF(Table1[[#This Row],[Column1]]="","",VLOOKUP(A3754,COPOMs!B:K,10)+prêmio_de_risco)</f>
        <v/>
      </c>
      <c r="L3754" s="3" t="str">
        <f>IF(Table1[[#This Row],[Tesouro Selic: Cenário 3]]="","",(K3754+1)^(1/252))</f>
        <v/>
      </c>
      <c r="M3754" s="2" t="str">
        <f>IF(Table1[[#This Row],[Column8]]="","",(1+M3753)*(L3754)-1)</f>
        <v/>
      </c>
    </row>
    <row r="3755" spans="1:13" x14ac:dyDescent="0.25">
      <c r="A3755" s="15" t="str">
        <f t="shared" si="116"/>
        <v/>
      </c>
      <c r="B3755" s="25" t="str">
        <f t="shared" si="117"/>
        <v/>
      </c>
      <c r="C3755" s="3" t="str">
        <f>IF(Table1[[#This Row],[Tesouro Prefixado]]="","",(B3755+1)^(1/252))</f>
        <v/>
      </c>
      <c r="D3755" s="2" t="str">
        <f>IF(Table1[[#This Row],[Column2]]="","",(1+D3754)*(C3755)-1)</f>
        <v/>
      </c>
      <c r="E3755" s="1" t="str">
        <f>IF(Table1[[#This Row],[Column1]]="","",VLOOKUP(A3755,COPOMs!B:E,4)+prêmio_de_risco)</f>
        <v/>
      </c>
      <c r="F3755" s="3" t="str">
        <f>IF(Table1[[#This Row],[Tesouro Selic: Cenário 1]]="","",(E3755+1)^(1/252))</f>
        <v/>
      </c>
      <c r="G3755" s="2" t="str">
        <f>IF(Table1[[#This Row],[Column4]]="","",(1+G3754)*(F3755)-1)</f>
        <v/>
      </c>
      <c r="H3755" s="1" t="str">
        <f>IF(Table1[[#This Row],[Column1]]="","",VLOOKUP(A3755,COPOMs!B:H,7)+prêmio_de_risco)</f>
        <v/>
      </c>
      <c r="I3755" s="3" t="str">
        <f>IF(Table1[[#This Row],[Tesouro Selic: Cenário 2]]="","",(H3755+1)^(1/252))</f>
        <v/>
      </c>
      <c r="J3755" s="2" t="str">
        <f>IF(Table1[[#This Row],[Column6]]="","",(1+J3754)*(I3755)-1)</f>
        <v/>
      </c>
      <c r="K3755" s="1" t="str">
        <f>IF(Table1[[#This Row],[Column1]]="","",VLOOKUP(A3755,COPOMs!B:K,10)+prêmio_de_risco)</f>
        <v/>
      </c>
      <c r="L3755" s="3" t="str">
        <f>IF(Table1[[#This Row],[Tesouro Selic: Cenário 3]]="","",(K3755+1)^(1/252))</f>
        <v/>
      </c>
      <c r="M3755" s="2" t="str">
        <f>IF(Table1[[#This Row],[Column8]]="","",(1+M3754)*(L3755)-1)</f>
        <v/>
      </c>
    </row>
    <row r="3756" spans="1:13" x14ac:dyDescent="0.25">
      <c r="A3756" s="15" t="str">
        <f t="shared" si="116"/>
        <v/>
      </c>
      <c r="B3756" s="25" t="str">
        <f t="shared" si="117"/>
        <v/>
      </c>
      <c r="C3756" s="3" t="str">
        <f>IF(Table1[[#This Row],[Tesouro Prefixado]]="","",(B3756+1)^(1/252))</f>
        <v/>
      </c>
      <c r="D3756" s="2" t="str">
        <f>IF(Table1[[#This Row],[Column2]]="","",(1+D3755)*(C3756)-1)</f>
        <v/>
      </c>
      <c r="E3756" s="1" t="str">
        <f>IF(Table1[[#This Row],[Column1]]="","",VLOOKUP(A3756,COPOMs!B:E,4)+prêmio_de_risco)</f>
        <v/>
      </c>
      <c r="F3756" s="3" t="str">
        <f>IF(Table1[[#This Row],[Tesouro Selic: Cenário 1]]="","",(E3756+1)^(1/252))</f>
        <v/>
      </c>
      <c r="G3756" s="2" t="str">
        <f>IF(Table1[[#This Row],[Column4]]="","",(1+G3755)*(F3756)-1)</f>
        <v/>
      </c>
      <c r="H3756" s="1" t="str">
        <f>IF(Table1[[#This Row],[Column1]]="","",VLOOKUP(A3756,COPOMs!B:H,7)+prêmio_de_risco)</f>
        <v/>
      </c>
      <c r="I3756" s="3" t="str">
        <f>IF(Table1[[#This Row],[Tesouro Selic: Cenário 2]]="","",(H3756+1)^(1/252))</f>
        <v/>
      </c>
      <c r="J3756" s="2" t="str">
        <f>IF(Table1[[#This Row],[Column6]]="","",(1+J3755)*(I3756)-1)</f>
        <v/>
      </c>
      <c r="K3756" s="1" t="str">
        <f>IF(Table1[[#This Row],[Column1]]="","",VLOOKUP(A3756,COPOMs!B:K,10)+prêmio_de_risco)</f>
        <v/>
      </c>
      <c r="L3756" s="3" t="str">
        <f>IF(Table1[[#This Row],[Tesouro Selic: Cenário 3]]="","",(K3756+1)^(1/252))</f>
        <v/>
      </c>
      <c r="M3756" s="2" t="str">
        <f>IF(Table1[[#This Row],[Column8]]="","",(1+M3755)*(L3756)-1)</f>
        <v/>
      </c>
    </row>
    <row r="3757" spans="1:13" x14ac:dyDescent="0.25">
      <c r="A3757" s="15" t="str">
        <f t="shared" si="116"/>
        <v/>
      </c>
      <c r="B3757" s="25" t="str">
        <f t="shared" si="117"/>
        <v/>
      </c>
      <c r="C3757" s="3" t="str">
        <f>IF(Table1[[#This Row],[Tesouro Prefixado]]="","",(B3757+1)^(1/252))</f>
        <v/>
      </c>
      <c r="D3757" s="2" t="str">
        <f>IF(Table1[[#This Row],[Column2]]="","",(1+D3756)*(C3757)-1)</f>
        <v/>
      </c>
      <c r="E3757" s="1" t="str">
        <f>IF(Table1[[#This Row],[Column1]]="","",VLOOKUP(A3757,COPOMs!B:E,4)+prêmio_de_risco)</f>
        <v/>
      </c>
      <c r="F3757" s="3" t="str">
        <f>IF(Table1[[#This Row],[Tesouro Selic: Cenário 1]]="","",(E3757+1)^(1/252))</f>
        <v/>
      </c>
      <c r="G3757" s="2" t="str">
        <f>IF(Table1[[#This Row],[Column4]]="","",(1+G3756)*(F3757)-1)</f>
        <v/>
      </c>
      <c r="H3757" s="1" t="str">
        <f>IF(Table1[[#This Row],[Column1]]="","",VLOOKUP(A3757,COPOMs!B:H,7)+prêmio_de_risco)</f>
        <v/>
      </c>
      <c r="I3757" s="3" t="str">
        <f>IF(Table1[[#This Row],[Tesouro Selic: Cenário 2]]="","",(H3757+1)^(1/252))</f>
        <v/>
      </c>
      <c r="J3757" s="2" t="str">
        <f>IF(Table1[[#This Row],[Column6]]="","",(1+J3756)*(I3757)-1)</f>
        <v/>
      </c>
      <c r="K3757" s="1" t="str">
        <f>IF(Table1[[#This Row],[Column1]]="","",VLOOKUP(A3757,COPOMs!B:K,10)+prêmio_de_risco)</f>
        <v/>
      </c>
      <c r="L3757" s="3" t="str">
        <f>IF(Table1[[#This Row],[Tesouro Selic: Cenário 3]]="","",(K3757+1)^(1/252))</f>
        <v/>
      </c>
      <c r="M3757" s="2" t="str">
        <f>IF(Table1[[#This Row],[Column8]]="","",(1+M3756)*(L3757)-1)</f>
        <v/>
      </c>
    </row>
    <row r="3758" spans="1:13" x14ac:dyDescent="0.25">
      <c r="A3758" s="15" t="str">
        <f t="shared" si="116"/>
        <v/>
      </c>
      <c r="B3758" s="25" t="str">
        <f t="shared" si="117"/>
        <v/>
      </c>
      <c r="C3758" s="3" t="str">
        <f>IF(Table1[[#This Row],[Tesouro Prefixado]]="","",(B3758+1)^(1/252))</f>
        <v/>
      </c>
      <c r="D3758" s="2" t="str">
        <f>IF(Table1[[#This Row],[Column2]]="","",(1+D3757)*(C3758)-1)</f>
        <v/>
      </c>
      <c r="E3758" s="1" t="str">
        <f>IF(Table1[[#This Row],[Column1]]="","",VLOOKUP(A3758,COPOMs!B:E,4)+prêmio_de_risco)</f>
        <v/>
      </c>
      <c r="F3758" s="3" t="str">
        <f>IF(Table1[[#This Row],[Tesouro Selic: Cenário 1]]="","",(E3758+1)^(1/252))</f>
        <v/>
      </c>
      <c r="G3758" s="2" t="str">
        <f>IF(Table1[[#This Row],[Column4]]="","",(1+G3757)*(F3758)-1)</f>
        <v/>
      </c>
      <c r="H3758" s="1" t="str">
        <f>IF(Table1[[#This Row],[Column1]]="","",VLOOKUP(A3758,COPOMs!B:H,7)+prêmio_de_risco)</f>
        <v/>
      </c>
      <c r="I3758" s="3" t="str">
        <f>IF(Table1[[#This Row],[Tesouro Selic: Cenário 2]]="","",(H3758+1)^(1/252))</f>
        <v/>
      </c>
      <c r="J3758" s="2" t="str">
        <f>IF(Table1[[#This Row],[Column6]]="","",(1+J3757)*(I3758)-1)</f>
        <v/>
      </c>
      <c r="K3758" s="1" t="str">
        <f>IF(Table1[[#This Row],[Column1]]="","",VLOOKUP(A3758,COPOMs!B:K,10)+prêmio_de_risco)</f>
        <v/>
      </c>
      <c r="L3758" s="3" t="str">
        <f>IF(Table1[[#This Row],[Tesouro Selic: Cenário 3]]="","",(K3758+1)^(1/252))</f>
        <v/>
      </c>
      <c r="M3758" s="2" t="str">
        <f>IF(Table1[[#This Row],[Column8]]="","",(1+M3757)*(L3758)-1)</f>
        <v/>
      </c>
    </row>
    <row r="3759" spans="1:13" x14ac:dyDescent="0.25">
      <c r="A3759" s="15" t="str">
        <f t="shared" si="116"/>
        <v/>
      </c>
      <c r="B3759" s="25" t="str">
        <f t="shared" si="117"/>
        <v/>
      </c>
      <c r="C3759" s="3" t="str">
        <f>IF(Table1[[#This Row],[Tesouro Prefixado]]="","",(B3759+1)^(1/252))</f>
        <v/>
      </c>
      <c r="D3759" s="2" t="str">
        <f>IF(Table1[[#This Row],[Column2]]="","",(1+D3758)*(C3759)-1)</f>
        <v/>
      </c>
      <c r="E3759" s="1" t="str">
        <f>IF(Table1[[#This Row],[Column1]]="","",VLOOKUP(A3759,COPOMs!B:E,4)+prêmio_de_risco)</f>
        <v/>
      </c>
      <c r="F3759" s="3" t="str">
        <f>IF(Table1[[#This Row],[Tesouro Selic: Cenário 1]]="","",(E3759+1)^(1/252))</f>
        <v/>
      </c>
      <c r="G3759" s="2" t="str">
        <f>IF(Table1[[#This Row],[Column4]]="","",(1+G3758)*(F3759)-1)</f>
        <v/>
      </c>
      <c r="H3759" s="1" t="str">
        <f>IF(Table1[[#This Row],[Column1]]="","",VLOOKUP(A3759,COPOMs!B:H,7)+prêmio_de_risco)</f>
        <v/>
      </c>
      <c r="I3759" s="3" t="str">
        <f>IF(Table1[[#This Row],[Tesouro Selic: Cenário 2]]="","",(H3759+1)^(1/252))</f>
        <v/>
      </c>
      <c r="J3759" s="2" t="str">
        <f>IF(Table1[[#This Row],[Column6]]="","",(1+J3758)*(I3759)-1)</f>
        <v/>
      </c>
      <c r="K3759" s="1" t="str">
        <f>IF(Table1[[#This Row],[Column1]]="","",VLOOKUP(A3759,COPOMs!B:K,10)+prêmio_de_risco)</f>
        <v/>
      </c>
      <c r="L3759" s="3" t="str">
        <f>IF(Table1[[#This Row],[Tesouro Selic: Cenário 3]]="","",(K3759+1)^(1/252))</f>
        <v/>
      </c>
      <c r="M3759" s="2" t="str">
        <f>IF(Table1[[#This Row],[Column8]]="","",(1+M3758)*(L3759)-1)</f>
        <v/>
      </c>
    </row>
    <row r="3760" spans="1:13" x14ac:dyDescent="0.25">
      <c r="A3760" s="15" t="str">
        <f t="shared" si="116"/>
        <v/>
      </c>
      <c r="B3760" s="25" t="str">
        <f t="shared" si="117"/>
        <v/>
      </c>
      <c r="C3760" s="3" t="str">
        <f>IF(Table1[[#This Row],[Tesouro Prefixado]]="","",(B3760+1)^(1/252))</f>
        <v/>
      </c>
      <c r="D3760" s="2" t="str">
        <f>IF(Table1[[#This Row],[Column2]]="","",(1+D3759)*(C3760)-1)</f>
        <v/>
      </c>
      <c r="E3760" s="1" t="str">
        <f>IF(Table1[[#This Row],[Column1]]="","",VLOOKUP(A3760,COPOMs!B:E,4)+prêmio_de_risco)</f>
        <v/>
      </c>
      <c r="F3760" s="3" t="str">
        <f>IF(Table1[[#This Row],[Tesouro Selic: Cenário 1]]="","",(E3760+1)^(1/252))</f>
        <v/>
      </c>
      <c r="G3760" s="2" t="str">
        <f>IF(Table1[[#This Row],[Column4]]="","",(1+G3759)*(F3760)-1)</f>
        <v/>
      </c>
      <c r="H3760" s="1" t="str">
        <f>IF(Table1[[#This Row],[Column1]]="","",VLOOKUP(A3760,COPOMs!B:H,7)+prêmio_de_risco)</f>
        <v/>
      </c>
      <c r="I3760" s="3" t="str">
        <f>IF(Table1[[#This Row],[Tesouro Selic: Cenário 2]]="","",(H3760+1)^(1/252))</f>
        <v/>
      </c>
      <c r="J3760" s="2" t="str">
        <f>IF(Table1[[#This Row],[Column6]]="","",(1+J3759)*(I3760)-1)</f>
        <v/>
      </c>
      <c r="K3760" s="1" t="str">
        <f>IF(Table1[[#This Row],[Column1]]="","",VLOOKUP(A3760,COPOMs!B:K,10)+prêmio_de_risco)</f>
        <v/>
      </c>
      <c r="L3760" s="3" t="str">
        <f>IF(Table1[[#This Row],[Tesouro Selic: Cenário 3]]="","",(K3760+1)^(1/252))</f>
        <v/>
      </c>
      <c r="M3760" s="2" t="str">
        <f>IF(Table1[[#This Row],[Column8]]="","",(1+M3759)*(L3760)-1)</f>
        <v/>
      </c>
    </row>
    <row r="3761" spans="1:13" x14ac:dyDescent="0.25">
      <c r="A3761" s="15" t="str">
        <f t="shared" si="116"/>
        <v/>
      </c>
      <c r="B3761" s="25" t="str">
        <f t="shared" si="117"/>
        <v/>
      </c>
      <c r="C3761" s="3" t="str">
        <f>IF(Table1[[#This Row],[Tesouro Prefixado]]="","",(B3761+1)^(1/252))</f>
        <v/>
      </c>
      <c r="D3761" s="2" t="str">
        <f>IF(Table1[[#This Row],[Column2]]="","",(1+D3760)*(C3761)-1)</f>
        <v/>
      </c>
      <c r="E3761" s="1" t="str">
        <f>IF(Table1[[#This Row],[Column1]]="","",VLOOKUP(A3761,COPOMs!B:E,4)+prêmio_de_risco)</f>
        <v/>
      </c>
      <c r="F3761" s="3" t="str">
        <f>IF(Table1[[#This Row],[Tesouro Selic: Cenário 1]]="","",(E3761+1)^(1/252))</f>
        <v/>
      </c>
      <c r="G3761" s="2" t="str">
        <f>IF(Table1[[#This Row],[Column4]]="","",(1+G3760)*(F3761)-1)</f>
        <v/>
      </c>
      <c r="H3761" s="1" t="str">
        <f>IF(Table1[[#This Row],[Column1]]="","",VLOOKUP(A3761,COPOMs!B:H,7)+prêmio_de_risco)</f>
        <v/>
      </c>
      <c r="I3761" s="3" t="str">
        <f>IF(Table1[[#This Row],[Tesouro Selic: Cenário 2]]="","",(H3761+1)^(1/252))</f>
        <v/>
      </c>
      <c r="J3761" s="2" t="str">
        <f>IF(Table1[[#This Row],[Column6]]="","",(1+J3760)*(I3761)-1)</f>
        <v/>
      </c>
      <c r="K3761" s="1" t="str">
        <f>IF(Table1[[#This Row],[Column1]]="","",VLOOKUP(A3761,COPOMs!B:K,10)+prêmio_de_risco)</f>
        <v/>
      </c>
      <c r="L3761" s="3" t="str">
        <f>IF(Table1[[#This Row],[Tesouro Selic: Cenário 3]]="","",(K3761+1)^(1/252))</f>
        <v/>
      </c>
      <c r="M3761" s="2" t="str">
        <f>IF(Table1[[#This Row],[Column8]]="","",(1+M3760)*(L3761)-1)</f>
        <v/>
      </c>
    </row>
    <row r="3762" spans="1:13" x14ac:dyDescent="0.25">
      <c r="A3762" s="15" t="str">
        <f t="shared" si="116"/>
        <v/>
      </c>
      <c r="B3762" s="25" t="str">
        <f t="shared" si="117"/>
        <v/>
      </c>
      <c r="C3762" s="3" t="str">
        <f>IF(Table1[[#This Row],[Tesouro Prefixado]]="","",(B3762+1)^(1/252))</f>
        <v/>
      </c>
      <c r="D3762" s="2" t="str">
        <f>IF(Table1[[#This Row],[Column2]]="","",(1+D3761)*(C3762)-1)</f>
        <v/>
      </c>
      <c r="E3762" s="1" t="str">
        <f>IF(Table1[[#This Row],[Column1]]="","",VLOOKUP(A3762,COPOMs!B:E,4)+prêmio_de_risco)</f>
        <v/>
      </c>
      <c r="F3762" s="3" t="str">
        <f>IF(Table1[[#This Row],[Tesouro Selic: Cenário 1]]="","",(E3762+1)^(1/252))</f>
        <v/>
      </c>
      <c r="G3762" s="2" t="str">
        <f>IF(Table1[[#This Row],[Column4]]="","",(1+G3761)*(F3762)-1)</f>
        <v/>
      </c>
      <c r="H3762" s="1" t="str">
        <f>IF(Table1[[#This Row],[Column1]]="","",VLOOKUP(A3762,COPOMs!B:H,7)+prêmio_de_risco)</f>
        <v/>
      </c>
      <c r="I3762" s="3" t="str">
        <f>IF(Table1[[#This Row],[Tesouro Selic: Cenário 2]]="","",(H3762+1)^(1/252))</f>
        <v/>
      </c>
      <c r="J3762" s="2" t="str">
        <f>IF(Table1[[#This Row],[Column6]]="","",(1+J3761)*(I3762)-1)</f>
        <v/>
      </c>
      <c r="K3762" s="1" t="str">
        <f>IF(Table1[[#This Row],[Column1]]="","",VLOOKUP(A3762,COPOMs!B:K,10)+prêmio_de_risco)</f>
        <v/>
      </c>
      <c r="L3762" s="3" t="str">
        <f>IF(Table1[[#This Row],[Tesouro Selic: Cenário 3]]="","",(K3762+1)^(1/252))</f>
        <v/>
      </c>
      <c r="M3762" s="2" t="str">
        <f>IF(Table1[[#This Row],[Column8]]="","",(1+M3761)*(L3762)-1)</f>
        <v/>
      </c>
    </row>
    <row r="3763" spans="1:13" x14ac:dyDescent="0.25">
      <c r="A3763" s="15" t="str">
        <f t="shared" si="116"/>
        <v/>
      </c>
      <c r="B3763" s="25" t="str">
        <f t="shared" si="117"/>
        <v/>
      </c>
      <c r="C3763" s="3" t="str">
        <f>IF(Table1[[#This Row],[Tesouro Prefixado]]="","",(B3763+1)^(1/252))</f>
        <v/>
      </c>
      <c r="D3763" s="2" t="str">
        <f>IF(Table1[[#This Row],[Column2]]="","",(1+D3762)*(C3763)-1)</f>
        <v/>
      </c>
      <c r="E3763" s="1" t="str">
        <f>IF(Table1[[#This Row],[Column1]]="","",VLOOKUP(A3763,COPOMs!B:E,4)+prêmio_de_risco)</f>
        <v/>
      </c>
      <c r="F3763" s="3" t="str">
        <f>IF(Table1[[#This Row],[Tesouro Selic: Cenário 1]]="","",(E3763+1)^(1/252))</f>
        <v/>
      </c>
      <c r="G3763" s="2" t="str">
        <f>IF(Table1[[#This Row],[Column4]]="","",(1+G3762)*(F3763)-1)</f>
        <v/>
      </c>
      <c r="H3763" s="1" t="str">
        <f>IF(Table1[[#This Row],[Column1]]="","",VLOOKUP(A3763,COPOMs!B:H,7)+prêmio_de_risco)</f>
        <v/>
      </c>
      <c r="I3763" s="3" t="str">
        <f>IF(Table1[[#This Row],[Tesouro Selic: Cenário 2]]="","",(H3763+1)^(1/252))</f>
        <v/>
      </c>
      <c r="J3763" s="2" t="str">
        <f>IF(Table1[[#This Row],[Column6]]="","",(1+J3762)*(I3763)-1)</f>
        <v/>
      </c>
      <c r="K3763" s="1" t="str">
        <f>IF(Table1[[#This Row],[Column1]]="","",VLOOKUP(A3763,COPOMs!B:K,10)+prêmio_de_risco)</f>
        <v/>
      </c>
      <c r="L3763" s="3" t="str">
        <f>IF(Table1[[#This Row],[Tesouro Selic: Cenário 3]]="","",(K3763+1)^(1/252))</f>
        <v/>
      </c>
      <c r="M3763" s="2" t="str">
        <f>IF(Table1[[#This Row],[Column8]]="","",(1+M3762)*(L3763)-1)</f>
        <v/>
      </c>
    </row>
    <row r="3764" spans="1:13" x14ac:dyDescent="0.25">
      <c r="A3764" s="15" t="str">
        <f t="shared" si="116"/>
        <v/>
      </c>
      <c r="B3764" s="25" t="str">
        <f t="shared" si="117"/>
        <v/>
      </c>
      <c r="C3764" s="3" t="str">
        <f>IF(Table1[[#This Row],[Tesouro Prefixado]]="","",(B3764+1)^(1/252))</f>
        <v/>
      </c>
      <c r="D3764" s="2" t="str">
        <f>IF(Table1[[#This Row],[Column2]]="","",(1+D3763)*(C3764)-1)</f>
        <v/>
      </c>
      <c r="E3764" s="1" t="str">
        <f>IF(Table1[[#This Row],[Column1]]="","",VLOOKUP(A3764,COPOMs!B:E,4)+prêmio_de_risco)</f>
        <v/>
      </c>
      <c r="F3764" s="3" t="str">
        <f>IF(Table1[[#This Row],[Tesouro Selic: Cenário 1]]="","",(E3764+1)^(1/252))</f>
        <v/>
      </c>
      <c r="G3764" s="2" t="str">
        <f>IF(Table1[[#This Row],[Column4]]="","",(1+G3763)*(F3764)-1)</f>
        <v/>
      </c>
      <c r="H3764" s="1" t="str">
        <f>IF(Table1[[#This Row],[Column1]]="","",VLOOKUP(A3764,COPOMs!B:H,7)+prêmio_de_risco)</f>
        <v/>
      </c>
      <c r="I3764" s="3" t="str">
        <f>IF(Table1[[#This Row],[Tesouro Selic: Cenário 2]]="","",(H3764+1)^(1/252))</f>
        <v/>
      </c>
      <c r="J3764" s="2" t="str">
        <f>IF(Table1[[#This Row],[Column6]]="","",(1+J3763)*(I3764)-1)</f>
        <v/>
      </c>
      <c r="K3764" s="1" t="str">
        <f>IF(Table1[[#This Row],[Column1]]="","",VLOOKUP(A3764,COPOMs!B:K,10)+prêmio_de_risco)</f>
        <v/>
      </c>
      <c r="L3764" s="3" t="str">
        <f>IF(Table1[[#This Row],[Tesouro Selic: Cenário 3]]="","",(K3764+1)^(1/252))</f>
        <v/>
      </c>
      <c r="M3764" s="2" t="str">
        <f>IF(Table1[[#This Row],[Column8]]="","",(1+M3763)*(L3764)-1)</f>
        <v/>
      </c>
    </row>
    <row r="3765" spans="1:13" x14ac:dyDescent="0.25">
      <c r="A3765" s="15" t="str">
        <f t="shared" si="116"/>
        <v/>
      </c>
      <c r="B3765" s="25" t="str">
        <f t="shared" si="117"/>
        <v/>
      </c>
      <c r="C3765" s="3" t="str">
        <f>IF(Table1[[#This Row],[Tesouro Prefixado]]="","",(B3765+1)^(1/252))</f>
        <v/>
      </c>
      <c r="D3765" s="2" t="str">
        <f>IF(Table1[[#This Row],[Column2]]="","",(1+D3764)*(C3765)-1)</f>
        <v/>
      </c>
      <c r="E3765" s="1" t="str">
        <f>IF(Table1[[#This Row],[Column1]]="","",VLOOKUP(A3765,COPOMs!B:E,4)+prêmio_de_risco)</f>
        <v/>
      </c>
      <c r="F3765" s="3" t="str">
        <f>IF(Table1[[#This Row],[Tesouro Selic: Cenário 1]]="","",(E3765+1)^(1/252))</f>
        <v/>
      </c>
      <c r="G3765" s="2" t="str">
        <f>IF(Table1[[#This Row],[Column4]]="","",(1+G3764)*(F3765)-1)</f>
        <v/>
      </c>
      <c r="H3765" s="1" t="str">
        <f>IF(Table1[[#This Row],[Column1]]="","",VLOOKUP(A3765,COPOMs!B:H,7)+prêmio_de_risco)</f>
        <v/>
      </c>
      <c r="I3765" s="3" t="str">
        <f>IF(Table1[[#This Row],[Tesouro Selic: Cenário 2]]="","",(H3765+1)^(1/252))</f>
        <v/>
      </c>
      <c r="J3765" s="2" t="str">
        <f>IF(Table1[[#This Row],[Column6]]="","",(1+J3764)*(I3765)-1)</f>
        <v/>
      </c>
      <c r="K3765" s="1" t="str">
        <f>IF(Table1[[#This Row],[Column1]]="","",VLOOKUP(A3765,COPOMs!B:K,10)+prêmio_de_risco)</f>
        <v/>
      </c>
      <c r="L3765" s="3" t="str">
        <f>IF(Table1[[#This Row],[Tesouro Selic: Cenário 3]]="","",(K3765+1)^(1/252))</f>
        <v/>
      </c>
      <c r="M3765" s="2" t="str">
        <f>IF(Table1[[#This Row],[Column8]]="","",(1+M3764)*(L3765)-1)</f>
        <v/>
      </c>
    </row>
    <row r="3766" spans="1:13" x14ac:dyDescent="0.25">
      <c r="A3766" s="15" t="str">
        <f t="shared" si="116"/>
        <v/>
      </c>
      <c r="B3766" s="25" t="str">
        <f t="shared" si="117"/>
        <v/>
      </c>
      <c r="C3766" s="3" t="str">
        <f>IF(Table1[[#This Row],[Tesouro Prefixado]]="","",(B3766+1)^(1/252))</f>
        <v/>
      </c>
      <c r="D3766" s="2" t="str">
        <f>IF(Table1[[#This Row],[Column2]]="","",(1+D3765)*(C3766)-1)</f>
        <v/>
      </c>
      <c r="E3766" s="1" t="str">
        <f>IF(Table1[[#This Row],[Column1]]="","",VLOOKUP(A3766,COPOMs!B:E,4)+prêmio_de_risco)</f>
        <v/>
      </c>
      <c r="F3766" s="3" t="str">
        <f>IF(Table1[[#This Row],[Tesouro Selic: Cenário 1]]="","",(E3766+1)^(1/252))</f>
        <v/>
      </c>
      <c r="G3766" s="2" t="str">
        <f>IF(Table1[[#This Row],[Column4]]="","",(1+G3765)*(F3766)-1)</f>
        <v/>
      </c>
      <c r="H3766" s="1" t="str">
        <f>IF(Table1[[#This Row],[Column1]]="","",VLOOKUP(A3766,COPOMs!B:H,7)+prêmio_de_risco)</f>
        <v/>
      </c>
      <c r="I3766" s="3" t="str">
        <f>IF(Table1[[#This Row],[Tesouro Selic: Cenário 2]]="","",(H3766+1)^(1/252))</f>
        <v/>
      </c>
      <c r="J3766" s="2" t="str">
        <f>IF(Table1[[#This Row],[Column6]]="","",(1+J3765)*(I3766)-1)</f>
        <v/>
      </c>
      <c r="K3766" s="1" t="str">
        <f>IF(Table1[[#This Row],[Column1]]="","",VLOOKUP(A3766,COPOMs!B:K,10)+prêmio_de_risco)</f>
        <v/>
      </c>
      <c r="L3766" s="3" t="str">
        <f>IF(Table1[[#This Row],[Tesouro Selic: Cenário 3]]="","",(K3766+1)^(1/252))</f>
        <v/>
      </c>
      <c r="M3766" s="2" t="str">
        <f>IF(Table1[[#This Row],[Column8]]="","",(1+M3765)*(L3766)-1)</f>
        <v/>
      </c>
    </row>
    <row r="3767" spans="1:13" x14ac:dyDescent="0.25">
      <c r="A3767" s="15" t="str">
        <f t="shared" si="116"/>
        <v/>
      </c>
      <c r="B3767" s="25" t="str">
        <f t="shared" si="117"/>
        <v/>
      </c>
      <c r="C3767" s="3" t="str">
        <f>IF(Table1[[#This Row],[Tesouro Prefixado]]="","",(B3767+1)^(1/252))</f>
        <v/>
      </c>
      <c r="D3767" s="2" t="str">
        <f>IF(Table1[[#This Row],[Column2]]="","",(1+D3766)*(C3767)-1)</f>
        <v/>
      </c>
      <c r="E3767" s="1" t="str">
        <f>IF(Table1[[#This Row],[Column1]]="","",VLOOKUP(A3767,COPOMs!B:E,4)+prêmio_de_risco)</f>
        <v/>
      </c>
      <c r="F3767" s="3" t="str">
        <f>IF(Table1[[#This Row],[Tesouro Selic: Cenário 1]]="","",(E3767+1)^(1/252))</f>
        <v/>
      </c>
      <c r="G3767" s="2" t="str">
        <f>IF(Table1[[#This Row],[Column4]]="","",(1+G3766)*(F3767)-1)</f>
        <v/>
      </c>
      <c r="H3767" s="1" t="str">
        <f>IF(Table1[[#This Row],[Column1]]="","",VLOOKUP(A3767,COPOMs!B:H,7)+prêmio_de_risco)</f>
        <v/>
      </c>
      <c r="I3767" s="3" t="str">
        <f>IF(Table1[[#This Row],[Tesouro Selic: Cenário 2]]="","",(H3767+1)^(1/252))</f>
        <v/>
      </c>
      <c r="J3767" s="2" t="str">
        <f>IF(Table1[[#This Row],[Column6]]="","",(1+J3766)*(I3767)-1)</f>
        <v/>
      </c>
      <c r="K3767" s="1" t="str">
        <f>IF(Table1[[#This Row],[Column1]]="","",VLOOKUP(A3767,COPOMs!B:K,10)+prêmio_de_risco)</f>
        <v/>
      </c>
      <c r="L3767" s="3" t="str">
        <f>IF(Table1[[#This Row],[Tesouro Selic: Cenário 3]]="","",(K3767+1)^(1/252))</f>
        <v/>
      </c>
      <c r="M3767" s="2" t="str">
        <f>IF(Table1[[#This Row],[Column8]]="","",(1+M3766)*(L3767)-1)</f>
        <v/>
      </c>
    </row>
    <row r="3768" spans="1:13" x14ac:dyDescent="0.25">
      <c r="A3768" s="15" t="str">
        <f t="shared" si="116"/>
        <v/>
      </c>
      <c r="B3768" s="25" t="str">
        <f t="shared" si="117"/>
        <v/>
      </c>
      <c r="C3768" s="3" t="str">
        <f>IF(Table1[[#This Row],[Tesouro Prefixado]]="","",(B3768+1)^(1/252))</f>
        <v/>
      </c>
      <c r="D3768" s="2" t="str">
        <f>IF(Table1[[#This Row],[Column2]]="","",(1+D3767)*(C3768)-1)</f>
        <v/>
      </c>
      <c r="E3768" s="1" t="str">
        <f>IF(Table1[[#This Row],[Column1]]="","",VLOOKUP(A3768,COPOMs!B:E,4)+prêmio_de_risco)</f>
        <v/>
      </c>
      <c r="F3768" s="3" t="str">
        <f>IF(Table1[[#This Row],[Tesouro Selic: Cenário 1]]="","",(E3768+1)^(1/252))</f>
        <v/>
      </c>
      <c r="G3768" s="2" t="str">
        <f>IF(Table1[[#This Row],[Column4]]="","",(1+G3767)*(F3768)-1)</f>
        <v/>
      </c>
      <c r="H3768" s="1" t="str">
        <f>IF(Table1[[#This Row],[Column1]]="","",VLOOKUP(A3768,COPOMs!B:H,7)+prêmio_de_risco)</f>
        <v/>
      </c>
      <c r="I3768" s="3" t="str">
        <f>IF(Table1[[#This Row],[Tesouro Selic: Cenário 2]]="","",(H3768+1)^(1/252))</f>
        <v/>
      </c>
      <c r="J3768" s="2" t="str">
        <f>IF(Table1[[#This Row],[Column6]]="","",(1+J3767)*(I3768)-1)</f>
        <v/>
      </c>
      <c r="K3768" s="1" t="str">
        <f>IF(Table1[[#This Row],[Column1]]="","",VLOOKUP(A3768,COPOMs!B:K,10)+prêmio_de_risco)</f>
        <v/>
      </c>
      <c r="L3768" s="3" t="str">
        <f>IF(Table1[[#This Row],[Tesouro Selic: Cenário 3]]="","",(K3768+1)^(1/252))</f>
        <v/>
      </c>
      <c r="M3768" s="2" t="str">
        <f>IF(Table1[[#This Row],[Column8]]="","",(1+M3767)*(L3768)-1)</f>
        <v/>
      </c>
    </row>
    <row r="3769" spans="1:13" x14ac:dyDescent="0.25">
      <c r="A3769" s="15" t="str">
        <f t="shared" si="116"/>
        <v/>
      </c>
      <c r="B3769" s="25" t="str">
        <f t="shared" si="117"/>
        <v/>
      </c>
      <c r="C3769" s="3" t="str">
        <f>IF(Table1[[#This Row],[Tesouro Prefixado]]="","",(B3769+1)^(1/252))</f>
        <v/>
      </c>
      <c r="D3769" s="2" t="str">
        <f>IF(Table1[[#This Row],[Column2]]="","",(1+D3768)*(C3769)-1)</f>
        <v/>
      </c>
      <c r="E3769" s="1" t="str">
        <f>IF(Table1[[#This Row],[Column1]]="","",VLOOKUP(A3769,COPOMs!B:E,4)+prêmio_de_risco)</f>
        <v/>
      </c>
      <c r="F3769" s="3" t="str">
        <f>IF(Table1[[#This Row],[Tesouro Selic: Cenário 1]]="","",(E3769+1)^(1/252))</f>
        <v/>
      </c>
      <c r="G3769" s="2" t="str">
        <f>IF(Table1[[#This Row],[Column4]]="","",(1+G3768)*(F3769)-1)</f>
        <v/>
      </c>
      <c r="H3769" s="1" t="str">
        <f>IF(Table1[[#This Row],[Column1]]="","",VLOOKUP(A3769,COPOMs!B:H,7)+prêmio_de_risco)</f>
        <v/>
      </c>
      <c r="I3769" s="3" t="str">
        <f>IF(Table1[[#This Row],[Tesouro Selic: Cenário 2]]="","",(H3769+1)^(1/252))</f>
        <v/>
      </c>
      <c r="J3769" s="2" t="str">
        <f>IF(Table1[[#This Row],[Column6]]="","",(1+J3768)*(I3769)-1)</f>
        <v/>
      </c>
      <c r="K3769" s="1" t="str">
        <f>IF(Table1[[#This Row],[Column1]]="","",VLOOKUP(A3769,COPOMs!B:K,10)+prêmio_de_risco)</f>
        <v/>
      </c>
      <c r="L3769" s="3" t="str">
        <f>IF(Table1[[#This Row],[Tesouro Selic: Cenário 3]]="","",(K3769+1)^(1/252))</f>
        <v/>
      </c>
      <c r="M3769" s="2" t="str">
        <f>IF(Table1[[#This Row],[Column8]]="","",(1+M3768)*(L3769)-1)</f>
        <v/>
      </c>
    </row>
    <row r="3770" spans="1:13" x14ac:dyDescent="0.25">
      <c r="A3770" s="15" t="str">
        <f t="shared" si="116"/>
        <v/>
      </c>
      <c r="B3770" s="25" t="str">
        <f t="shared" si="117"/>
        <v/>
      </c>
      <c r="C3770" s="3" t="str">
        <f>IF(Table1[[#This Row],[Tesouro Prefixado]]="","",(B3770+1)^(1/252))</f>
        <v/>
      </c>
      <c r="D3770" s="2" t="str">
        <f>IF(Table1[[#This Row],[Column2]]="","",(1+D3769)*(C3770)-1)</f>
        <v/>
      </c>
      <c r="E3770" s="1" t="str">
        <f>IF(Table1[[#This Row],[Column1]]="","",VLOOKUP(A3770,COPOMs!B:E,4)+prêmio_de_risco)</f>
        <v/>
      </c>
      <c r="F3770" s="3" t="str">
        <f>IF(Table1[[#This Row],[Tesouro Selic: Cenário 1]]="","",(E3770+1)^(1/252))</f>
        <v/>
      </c>
      <c r="G3770" s="2" t="str">
        <f>IF(Table1[[#This Row],[Column4]]="","",(1+G3769)*(F3770)-1)</f>
        <v/>
      </c>
      <c r="H3770" s="1" t="str">
        <f>IF(Table1[[#This Row],[Column1]]="","",VLOOKUP(A3770,COPOMs!B:H,7)+prêmio_de_risco)</f>
        <v/>
      </c>
      <c r="I3770" s="3" t="str">
        <f>IF(Table1[[#This Row],[Tesouro Selic: Cenário 2]]="","",(H3770+1)^(1/252))</f>
        <v/>
      </c>
      <c r="J3770" s="2" t="str">
        <f>IF(Table1[[#This Row],[Column6]]="","",(1+J3769)*(I3770)-1)</f>
        <v/>
      </c>
      <c r="K3770" s="1" t="str">
        <f>IF(Table1[[#This Row],[Column1]]="","",VLOOKUP(A3770,COPOMs!B:K,10)+prêmio_de_risco)</f>
        <v/>
      </c>
      <c r="L3770" s="3" t="str">
        <f>IF(Table1[[#This Row],[Tesouro Selic: Cenário 3]]="","",(K3770+1)^(1/252))</f>
        <v/>
      </c>
      <c r="M3770" s="2" t="str">
        <f>IF(Table1[[#This Row],[Column8]]="","",(1+M3769)*(L3770)-1)</f>
        <v/>
      </c>
    </row>
    <row r="3771" spans="1:13" x14ac:dyDescent="0.25">
      <c r="A3771" s="15" t="str">
        <f t="shared" si="116"/>
        <v/>
      </c>
      <c r="B3771" s="25" t="str">
        <f t="shared" si="117"/>
        <v/>
      </c>
      <c r="C3771" s="3" t="str">
        <f>IF(Table1[[#This Row],[Tesouro Prefixado]]="","",(B3771+1)^(1/252))</f>
        <v/>
      </c>
      <c r="D3771" s="2" t="str">
        <f>IF(Table1[[#This Row],[Column2]]="","",(1+D3770)*(C3771)-1)</f>
        <v/>
      </c>
      <c r="E3771" s="1" t="str">
        <f>IF(Table1[[#This Row],[Column1]]="","",VLOOKUP(A3771,COPOMs!B:E,4)+prêmio_de_risco)</f>
        <v/>
      </c>
      <c r="F3771" s="3" t="str">
        <f>IF(Table1[[#This Row],[Tesouro Selic: Cenário 1]]="","",(E3771+1)^(1/252))</f>
        <v/>
      </c>
      <c r="G3771" s="2" t="str">
        <f>IF(Table1[[#This Row],[Column4]]="","",(1+G3770)*(F3771)-1)</f>
        <v/>
      </c>
      <c r="H3771" s="1" t="str">
        <f>IF(Table1[[#This Row],[Column1]]="","",VLOOKUP(A3771,COPOMs!B:H,7)+prêmio_de_risco)</f>
        <v/>
      </c>
      <c r="I3771" s="3" t="str">
        <f>IF(Table1[[#This Row],[Tesouro Selic: Cenário 2]]="","",(H3771+1)^(1/252))</f>
        <v/>
      </c>
      <c r="J3771" s="2" t="str">
        <f>IF(Table1[[#This Row],[Column6]]="","",(1+J3770)*(I3771)-1)</f>
        <v/>
      </c>
      <c r="K3771" s="1" t="str">
        <f>IF(Table1[[#This Row],[Column1]]="","",VLOOKUP(A3771,COPOMs!B:K,10)+prêmio_de_risco)</f>
        <v/>
      </c>
      <c r="L3771" s="3" t="str">
        <f>IF(Table1[[#This Row],[Tesouro Selic: Cenário 3]]="","",(K3771+1)^(1/252))</f>
        <v/>
      </c>
      <c r="M3771" s="2" t="str">
        <f>IF(Table1[[#This Row],[Column8]]="","",(1+M3770)*(L3771)-1)</f>
        <v/>
      </c>
    </row>
    <row r="3772" spans="1:13" x14ac:dyDescent="0.25">
      <c r="A3772" s="15" t="str">
        <f t="shared" si="116"/>
        <v/>
      </c>
      <c r="B3772" s="25" t="str">
        <f t="shared" si="117"/>
        <v/>
      </c>
      <c r="C3772" s="3" t="str">
        <f>IF(Table1[[#This Row],[Tesouro Prefixado]]="","",(B3772+1)^(1/252))</f>
        <v/>
      </c>
      <c r="D3772" s="2" t="str">
        <f>IF(Table1[[#This Row],[Column2]]="","",(1+D3771)*(C3772)-1)</f>
        <v/>
      </c>
      <c r="E3772" s="1" t="str">
        <f>IF(Table1[[#This Row],[Column1]]="","",VLOOKUP(A3772,COPOMs!B:E,4)+prêmio_de_risco)</f>
        <v/>
      </c>
      <c r="F3772" s="3" t="str">
        <f>IF(Table1[[#This Row],[Tesouro Selic: Cenário 1]]="","",(E3772+1)^(1/252))</f>
        <v/>
      </c>
      <c r="G3772" s="2" t="str">
        <f>IF(Table1[[#This Row],[Column4]]="","",(1+G3771)*(F3772)-1)</f>
        <v/>
      </c>
      <c r="H3772" s="1" t="str">
        <f>IF(Table1[[#This Row],[Column1]]="","",VLOOKUP(A3772,COPOMs!B:H,7)+prêmio_de_risco)</f>
        <v/>
      </c>
      <c r="I3772" s="3" t="str">
        <f>IF(Table1[[#This Row],[Tesouro Selic: Cenário 2]]="","",(H3772+1)^(1/252))</f>
        <v/>
      </c>
      <c r="J3772" s="2" t="str">
        <f>IF(Table1[[#This Row],[Column6]]="","",(1+J3771)*(I3772)-1)</f>
        <v/>
      </c>
      <c r="K3772" s="1" t="str">
        <f>IF(Table1[[#This Row],[Column1]]="","",VLOOKUP(A3772,COPOMs!B:K,10)+prêmio_de_risco)</f>
        <v/>
      </c>
      <c r="L3772" s="3" t="str">
        <f>IF(Table1[[#This Row],[Tesouro Selic: Cenário 3]]="","",(K3772+1)^(1/252))</f>
        <v/>
      </c>
      <c r="M3772" s="2" t="str">
        <f>IF(Table1[[#This Row],[Column8]]="","",(1+M3771)*(L3772)-1)</f>
        <v/>
      </c>
    </row>
    <row r="3773" spans="1:13" x14ac:dyDescent="0.25">
      <c r="A3773" s="15" t="str">
        <f t="shared" si="116"/>
        <v/>
      </c>
      <c r="B3773" s="25" t="str">
        <f t="shared" si="117"/>
        <v/>
      </c>
      <c r="C3773" s="3" t="str">
        <f>IF(Table1[[#This Row],[Tesouro Prefixado]]="","",(B3773+1)^(1/252))</f>
        <v/>
      </c>
      <c r="D3773" s="2" t="str">
        <f>IF(Table1[[#This Row],[Column2]]="","",(1+D3772)*(C3773)-1)</f>
        <v/>
      </c>
      <c r="E3773" s="1" t="str">
        <f>IF(Table1[[#This Row],[Column1]]="","",VLOOKUP(A3773,COPOMs!B:E,4)+prêmio_de_risco)</f>
        <v/>
      </c>
      <c r="F3773" s="3" t="str">
        <f>IF(Table1[[#This Row],[Tesouro Selic: Cenário 1]]="","",(E3773+1)^(1/252))</f>
        <v/>
      </c>
      <c r="G3773" s="2" t="str">
        <f>IF(Table1[[#This Row],[Column4]]="","",(1+G3772)*(F3773)-1)</f>
        <v/>
      </c>
      <c r="H3773" s="1" t="str">
        <f>IF(Table1[[#This Row],[Column1]]="","",VLOOKUP(A3773,COPOMs!B:H,7)+prêmio_de_risco)</f>
        <v/>
      </c>
      <c r="I3773" s="3" t="str">
        <f>IF(Table1[[#This Row],[Tesouro Selic: Cenário 2]]="","",(H3773+1)^(1/252))</f>
        <v/>
      </c>
      <c r="J3773" s="2" t="str">
        <f>IF(Table1[[#This Row],[Column6]]="","",(1+J3772)*(I3773)-1)</f>
        <v/>
      </c>
      <c r="K3773" s="1" t="str">
        <f>IF(Table1[[#This Row],[Column1]]="","",VLOOKUP(A3773,COPOMs!B:K,10)+prêmio_de_risco)</f>
        <v/>
      </c>
      <c r="L3773" s="3" t="str">
        <f>IF(Table1[[#This Row],[Tesouro Selic: Cenário 3]]="","",(K3773+1)^(1/252))</f>
        <v/>
      </c>
      <c r="M3773" s="2" t="str">
        <f>IF(Table1[[#This Row],[Column8]]="","",(1+M3772)*(L3773)-1)</f>
        <v/>
      </c>
    </row>
    <row r="3774" spans="1:13" x14ac:dyDescent="0.25">
      <c r="A3774" s="15" t="str">
        <f t="shared" si="116"/>
        <v/>
      </c>
      <c r="B3774" s="25" t="str">
        <f t="shared" si="117"/>
        <v/>
      </c>
      <c r="C3774" s="3" t="str">
        <f>IF(Table1[[#This Row],[Tesouro Prefixado]]="","",(B3774+1)^(1/252))</f>
        <v/>
      </c>
      <c r="D3774" s="2" t="str">
        <f>IF(Table1[[#This Row],[Column2]]="","",(1+D3773)*(C3774)-1)</f>
        <v/>
      </c>
      <c r="E3774" s="1" t="str">
        <f>IF(Table1[[#This Row],[Column1]]="","",VLOOKUP(A3774,COPOMs!B:E,4)+prêmio_de_risco)</f>
        <v/>
      </c>
      <c r="F3774" s="3" t="str">
        <f>IF(Table1[[#This Row],[Tesouro Selic: Cenário 1]]="","",(E3774+1)^(1/252))</f>
        <v/>
      </c>
      <c r="G3774" s="2" t="str">
        <f>IF(Table1[[#This Row],[Column4]]="","",(1+G3773)*(F3774)-1)</f>
        <v/>
      </c>
      <c r="H3774" s="1" t="str">
        <f>IF(Table1[[#This Row],[Column1]]="","",VLOOKUP(A3774,COPOMs!B:H,7)+prêmio_de_risco)</f>
        <v/>
      </c>
      <c r="I3774" s="3" t="str">
        <f>IF(Table1[[#This Row],[Tesouro Selic: Cenário 2]]="","",(H3774+1)^(1/252))</f>
        <v/>
      </c>
      <c r="J3774" s="2" t="str">
        <f>IF(Table1[[#This Row],[Column6]]="","",(1+J3773)*(I3774)-1)</f>
        <v/>
      </c>
      <c r="K3774" s="1" t="str">
        <f>IF(Table1[[#This Row],[Column1]]="","",VLOOKUP(A3774,COPOMs!B:K,10)+prêmio_de_risco)</f>
        <v/>
      </c>
      <c r="L3774" s="3" t="str">
        <f>IF(Table1[[#This Row],[Tesouro Selic: Cenário 3]]="","",(K3774+1)^(1/252))</f>
        <v/>
      </c>
      <c r="M3774" s="2" t="str">
        <f>IF(Table1[[#This Row],[Column8]]="","",(1+M3773)*(L3774)-1)</f>
        <v/>
      </c>
    </row>
    <row r="3775" spans="1:13" x14ac:dyDescent="0.25">
      <c r="A3775" s="15" t="str">
        <f t="shared" si="116"/>
        <v/>
      </c>
      <c r="B3775" s="25" t="str">
        <f t="shared" si="117"/>
        <v/>
      </c>
      <c r="C3775" s="3" t="str">
        <f>IF(Table1[[#This Row],[Tesouro Prefixado]]="","",(B3775+1)^(1/252))</f>
        <v/>
      </c>
      <c r="D3775" s="2" t="str">
        <f>IF(Table1[[#This Row],[Column2]]="","",(1+D3774)*(C3775)-1)</f>
        <v/>
      </c>
      <c r="E3775" s="1" t="str">
        <f>IF(Table1[[#This Row],[Column1]]="","",VLOOKUP(A3775,COPOMs!B:E,4)+prêmio_de_risco)</f>
        <v/>
      </c>
      <c r="F3775" s="3" t="str">
        <f>IF(Table1[[#This Row],[Tesouro Selic: Cenário 1]]="","",(E3775+1)^(1/252))</f>
        <v/>
      </c>
      <c r="G3775" s="2" t="str">
        <f>IF(Table1[[#This Row],[Column4]]="","",(1+G3774)*(F3775)-1)</f>
        <v/>
      </c>
      <c r="H3775" s="1" t="str">
        <f>IF(Table1[[#This Row],[Column1]]="","",VLOOKUP(A3775,COPOMs!B:H,7)+prêmio_de_risco)</f>
        <v/>
      </c>
      <c r="I3775" s="3" t="str">
        <f>IF(Table1[[#This Row],[Tesouro Selic: Cenário 2]]="","",(H3775+1)^(1/252))</f>
        <v/>
      </c>
      <c r="J3775" s="2" t="str">
        <f>IF(Table1[[#This Row],[Column6]]="","",(1+J3774)*(I3775)-1)</f>
        <v/>
      </c>
      <c r="K3775" s="1" t="str">
        <f>IF(Table1[[#This Row],[Column1]]="","",VLOOKUP(A3775,COPOMs!B:K,10)+prêmio_de_risco)</f>
        <v/>
      </c>
      <c r="L3775" s="3" t="str">
        <f>IF(Table1[[#This Row],[Tesouro Selic: Cenário 3]]="","",(K3775+1)^(1/252))</f>
        <v/>
      </c>
      <c r="M3775" s="2" t="str">
        <f>IF(Table1[[#This Row],[Column8]]="","",(1+M3774)*(L3775)-1)</f>
        <v/>
      </c>
    </row>
    <row r="3776" spans="1:13" x14ac:dyDescent="0.25">
      <c r="A3776" s="15" t="str">
        <f t="shared" si="116"/>
        <v/>
      </c>
      <c r="B3776" s="25" t="str">
        <f t="shared" si="117"/>
        <v/>
      </c>
      <c r="C3776" s="3" t="str">
        <f>IF(Table1[[#This Row],[Tesouro Prefixado]]="","",(B3776+1)^(1/252))</f>
        <v/>
      </c>
      <c r="D3776" s="2" t="str">
        <f>IF(Table1[[#This Row],[Column2]]="","",(1+D3775)*(C3776)-1)</f>
        <v/>
      </c>
      <c r="E3776" s="1" t="str">
        <f>IF(Table1[[#This Row],[Column1]]="","",VLOOKUP(A3776,COPOMs!B:E,4)+prêmio_de_risco)</f>
        <v/>
      </c>
      <c r="F3776" s="3" t="str">
        <f>IF(Table1[[#This Row],[Tesouro Selic: Cenário 1]]="","",(E3776+1)^(1/252))</f>
        <v/>
      </c>
      <c r="G3776" s="2" t="str">
        <f>IF(Table1[[#This Row],[Column4]]="","",(1+G3775)*(F3776)-1)</f>
        <v/>
      </c>
      <c r="H3776" s="1" t="str">
        <f>IF(Table1[[#This Row],[Column1]]="","",VLOOKUP(A3776,COPOMs!B:H,7)+prêmio_de_risco)</f>
        <v/>
      </c>
      <c r="I3776" s="3" t="str">
        <f>IF(Table1[[#This Row],[Tesouro Selic: Cenário 2]]="","",(H3776+1)^(1/252))</f>
        <v/>
      </c>
      <c r="J3776" s="2" t="str">
        <f>IF(Table1[[#This Row],[Column6]]="","",(1+J3775)*(I3776)-1)</f>
        <v/>
      </c>
      <c r="K3776" s="1" t="str">
        <f>IF(Table1[[#This Row],[Column1]]="","",VLOOKUP(A3776,COPOMs!B:K,10)+prêmio_de_risco)</f>
        <v/>
      </c>
      <c r="L3776" s="3" t="str">
        <f>IF(Table1[[#This Row],[Tesouro Selic: Cenário 3]]="","",(K3776+1)^(1/252))</f>
        <v/>
      </c>
      <c r="M3776" s="2" t="str">
        <f>IF(Table1[[#This Row],[Column8]]="","",(1+M3775)*(L3776)-1)</f>
        <v/>
      </c>
    </row>
    <row r="3777" spans="1:13" x14ac:dyDescent="0.25">
      <c r="A3777" s="15" t="str">
        <f t="shared" si="116"/>
        <v/>
      </c>
      <c r="B3777" s="25" t="str">
        <f t="shared" si="117"/>
        <v/>
      </c>
      <c r="C3777" s="3" t="str">
        <f>IF(Table1[[#This Row],[Tesouro Prefixado]]="","",(B3777+1)^(1/252))</f>
        <v/>
      </c>
      <c r="D3777" s="2" t="str">
        <f>IF(Table1[[#This Row],[Column2]]="","",(1+D3776)*(C3777)-1)</f>
        <v/>
      </c>
      <c r="E3777" s="1" t="str">
        <f>IF(Table1[[#This Row],[Column1]]="","",VLOOKUP(A3777,COPOMs!B:E,4)+prêmio_de_risco)</f>
        <v/>
      </c>
      <c r="F3777" s="3" t="str">
        <f>IF(Table1[[#This Row],[Tesouro Selic: Cenário 1]]="","",(E3777+1)^(1/252))</f>
        <v/>
      </c>
      <c r="G3777" s="2" t="str">
        <f>IF(Table1[[#This Row],[Column4]]="","",(1+G3776)*(F3777)-1)</f>
        <v/>
      </c>
      <c r="H3777" s="1" t="str">
        <f>IF(Table1[[#This Row],[Column1]]="","",VLOOKUP(A3777,COPOMs!B:H,7)+prêmio_de_risco)</f>
        <v/>
      </c>
      <c r="I3777" s="3" t="str">
        <f>IF(Table1[[#This Row],[Tesouro Selic: Cenário 2]]="","",(H3777+1)^(1/252))</f>
        <v/>
      </c>
      <c r="J3777" s="2" t="str">
        <f>IF(Table1[[#This Row],[Column6]]="","",(1+J3776)*(I3777)-1)</f>
        <v/>
      </c>
      <c r="K3777" s="1" t="str">
        <f>IF(Table1[[#This Row],[Column1]]="","",VLOOKUP(A3777,COPOMs!B:K,10)+prêmio_de_risco)</f>
        <v/>
      </c>
      <c r="L3777" s="3" t="str">
        <f>IF(Table1[[#This Row],[Tesouro Selic: Cenário 3]]="","",(K3777+1)^(1/252))</f>
        <v/>
      </c>
      <c r="M3777" s="2" t="str">
        <f>IF(Table1[[#This Row],[Column8]]="","",(1+M3776)*(L3777)-1)</f>
        <v/>
      </c>
    </row>
    <row r="3778" spans="1:13" x14ac:dyDescent="0.25">
      <c r="A3778" s="15" t="str">
        <f t="shared" si="116"/>
        <v/>
      </c>
      <c r="B3778" s="25" t="str">
        <f t="shared" si="117"/>
        <v/>
      </c>
      <c r="C3778" s="3" t="str">
        <f>IF(Table1[[#This Row],[Tesouro Prefixado]]="","",(B3778+1)^(1/252))</f>
        <v/>
      </c>
      <c r="D3778" s="2" t="str">
        <f>IF(Table1[[#This Row],[Column2]]="","",(1+D3777)*(C3778)-1)</f>
        <v/>
      </c>
      <c r="E3778" s="1" t="str">
        <f>IF(Table1[[#This Row],[Column1]]="","",VLOOKUP(A3778,COPOMs!B:E,4)+prêmio_de_risco)</f>
        <v/>
      </c>
      <c r="F3778" s="3" t="str">
        <f>IF(Table1[[#This Row],[Tesouro Selic: Cenário 1]]="","",(E3778+1)^(1/252))</f>
        <v/>
      </c>
      <c r="G3778" s="2" t="str">
        <f>IF(Table1[[#This Row],[Column4]]="","",(1+G3777)*(F3778)-1)</f>
        <v/>
      </c>
      <c r="H3778" s="1" t="str">
        <f>IF(Table1[[#This Row],[Column1]]="","",VLOOKUP(A3778,COPOMs!B:H,7)+prêmio_de_risco)</f>
        <v/>
      </c>
      <c r="I3778" s="3" t="str">
        <f>IF(Table1[[#This Row],[Tesouro Selic: Cenário 2]]="","",(H3778+1)^(1/252))</f>
        <v/>
      </c>
      <c r="J3778" s="2" t="str">
        <f>IF(Table1[[#This Row],[Column6]]="","",(1+J3777)*(I3778)-1)</f>
        <v/>
      </c>
      <c r="K3778" s="1" t="str">
        <f>IF(Table1[[#This Row],[Column1]]="","",VLOOKUP(A3778,COPOMs!B:K,10)+prêmio_de_risco)</f>
        <v/>
      </c>
      <c r="L3778" s="3" t="str">
        <f>IF(Table1[[#This Row],[Tesouro Selic: Cenário 3]]="","",(K3778+1)^(1/252))</f>
        <v/>
      </c>
      <c r="M3778" s="2" t="str">
        <f>IF(Table1[[#This Row],[Column8]]="","",(1+M3777)*(L3778)-1)</f>
        <v/>
      </c>
    </row>
    <row r="3779" spans="1:13" x14ac:dyDescent="0.25">
      <c r="A3779" s="15" t="str">
        <f t="shared" ref="A3779:A3842" si="118">IFERROR(IF(WORKDAY(A3778,1,feriados)&lt;=vencimento,WORKDAY(A3778,1,feriados),""),"")</f>
        <v/>
      </c>
      <c r="B3779" s="25" t="str">
        <f t="shared" ref="B3779:B3842" si="119">IF(A3779="","",taxa_pré)</f>
        <v/>
      </c>
      <c r="C3779" s="3" t="str">
        <f>IF(Table1[[#This Row],[Tesouro Prefixado]]="","",(B3779+1)^(1/252))</f>
        <v/>
      </c>
      <c r="D3779" s="2" t="str">
        <f>IF(Table1[[#This Row],[Column2]]="","",(1+D3778)*(C3779)-1)</f>
        <v/>
      </c>
      <c r="E3779" s="1" t="str">
        <f>IF(Table1[[#This Row],[Column1]]="","",VLOOKUP(A3779,COPOMs!B:E,4)+prêmio_de_risco)</f>
        <v/>
      </c>
      <c r="F3779" s="3" t="str">
        <f>IF(Table1[[#This Row],[Tesouro Selic: Cenário 1]]="","",(E3779+1)^(1/252))</f>
        <v/>
      </c>
      <c r="G3779" s="2" t="str">
        <f>IF(Table1[[#This Row],[Column4]]="","",(1+G3778)*(F3779)-1)</f>
        <v/>
      </c>
      <c r="H3779" s="1" t="str">
        <f>IF(Table1[[#This Row],[Column1]]="","",VLOOKUP(A3779,COPOMs!B:H,7)+prêmio_de_risco)</f>
        <v/>
      </c>
      <c r="I3779" s="3" t="str">
        <f>IF(Table1[[#This Row],[Tesouro Selic: Cenário 2]]="","",(H3779+1)^(1/252))</f>
        <v/>
      </c>
      <c r="J3779" s="2" t="str">
        <f>IF(Table1[[#This Row],[Column6]]="","",(1+J3778)*(I3779)-1)</f>
        <v/>
      </c>
      <c r="K3779" s="1" t="str">
        <f>IF(Table1[[#This Row],[Column1]]="","",VLOOKUP(A3779,COPOMs!B:K,10)+prêmio_de_risco)</f>
        <v/>
      </c>
      <c r="L3779" s="3" t="str">
        <f>IF(Table1[[#This Row],[Tesouro Selic: Cenário 3]]="","",(K3779+1)^(1/252))</f>
        <v/>
      </c>
      <c r="M3779" s="2" t="str">
        <f>IF(Table1[[#This Row],[Column8]]="","",(1+M3778)*(L3779)-1)</f>
        <v/>
      </c>
    </row>
    <row r="3780" spans="1:13" x14ac:dyDescent="0.25">
      <c r="A3780" s="15" t="str">
        <f t="shared" si="118"/>
        <v/>
      </c>
      <c r="B3780" s="25" t="str">
        <f t="shared" si="119"/>
        <v/>
      </c>
      <c r="C3780" s="3" t="str">
        <f>IF(Table1[[#This Row],[Tesouro Prefixado]]="","",(B3780+1)^(1/252))</f>
        <v/>
      </c>
      <c r="D3780" s="2" t="str">
        <f>IF(Table1[[#This Row],[Column2]]="","",(1+D3779)*(C3780)-1)</f>
        <v/>
      </c>
      <c r="E3780" s="1" t="str">
        <f>IF(Table1[[#This Row],[Column1]]="","",VLOOKUP(A3780,COPOMs!B:E,4)+prêmio_de_risco)</f>
        <v/>
      </c>
      <c r="F3780" s="3" t="str">
        <f>IF(Table1[[#This Row],[Tesouro Selic: Cenário 1]]="","",(E3780+1)^(1/252))</f>
        <v/>
      </c>
      <c r="G3780" s="2" t="str">
        <f>IF(Table1[[#This Row],[Column4]]="","",(1+G3779)*(F3780)-1)</f>
        <v/>
      </c>
      <c r="H3780" s="1" t="str">
        <f>IF(Table1[[#This Row],[Column1]]="","",VLOOKUP(A3780,COPOMs!B:H,7)+prêmio_de_risco)</f>
        <v/>
      </c>
      <c r="I3780" s="3" t="str">
        <f>IF(Table1[[#This Row],[Tesouro Selic: Cenário 2]]="","",(H3780+1)^(1/252))</f>
        <v/>
      </c>
      <c r="J3780" s="2" t="str">
        <f>IF(Table1[[#This Row],[Column6]]="","",(1+J3779)*(I3780)-1)</f>
        <v/>
      </c>
      <c r="K3780" s="1" t="str">
        <f>IF(Table1[[#This Row],[Column1]]="","",VLOOKUP(A3780,COPOMs!B:K,10)+prêmio_de_risco)</f>
        <v/>
      </c>
      <c r="L3780" s="3" t="str">
        <f>IF(Table1[[#This Row],[Tesouro Selic: Cenário 3]]="","",(K3780+1)^(1/252))</f>
        <v/>
      </c>
      <c r="M3780" s="2" t="str">
        <f>IF(Table1[[#This Row],[Column8]]="","",(1+M3779)*(L3780)-1)</f>
        <v/>
      </c>
    </row>
    <row r="3781" spans="1:13" x14ac:dyDescent="0.25">
      <c r="A3781" s="15" t="str">
        <f t="shared" si="118"/>
        <v/>
      </c>
      <c r="B3781" s="25" t="str">
        <f t="shared" si="119"/>
        <v/>
      </c>
      <c r="C3781" s="3" t="str">
        <f>IF(Table1[[#This Row],[Tesouro Prefixado]]="","",(B3781+1)^(1/252))</f>
        <v/>
      </c>
      <c r="D3781" s="2" t="str">
        <f>IF(Table1[[#This Row],[Column2]]="","",(1+D3780)*(C3781)-1)</f>
        <v/>
      </c>
      <c r="E3781" s="1" t="str">
        <f>IF(Table1[[#This Row],[Column1]]="","",VLOOKUP(A3781,COPOMs!B:E,4)+prêmio_de_risco)</f>
        <v/>
      </c>
      <c r="F3781" s="3" t="str">
        <f>IF(Table1[[#This Row],[Tesouro Selic: Cenário 1]]="","",(E3781+1)^(1/252))</f>
        <v/>
      </c>
      <c r="G3781" s="2" t="str">
        <f>IF(Table1[[#This Row],[Column4]]="","",(1+G3780)*(F3781)-1)</f>
        <v/>
      </c>
      <c r="H3781" s="1" t="str">
        <f>IF(Table1[[#This Row],[Column1]]="","",VLOOKUP(A3781,COPOMs!B:H,7)+prêmio_de_risco)</f>
        <v/>
      </c>
      <c r="I3781" s="3" t="str">
        <f>IF(Table1[[#This Row],[Tesouro Selic: Cenário 2]]="","",(H3781+1)^(1/252))</f>
        <v/>
      </c>
      <c r="J3781" s="2" t="str">
        <f>IF(Table1[[#This Row],[Column6]]="","",(1+J3780)*(I3781)-1)</f>
        <v/>
      </c>
      <c r="K3781" s="1" t="str">
        <f>IF(Table1[[#This Row],[Column1]]="","",VLOOKUP(A3781,COPOMs!B:K,10)+prêmio_de_risco)</f>
        <v/>
      </c>
      <c r="L3781" s="3" t="str">
        <f>IF(Table1[[#This Row],[Tesouro Selic: Cenário 3]]="","",(K3781+1)^(1/252))</f>
        <v/>
      </c>
      <c r="M3781" s="2" t="str">
        <f>IF(Table1[[#This Row],[Column8]]="","",(1+M3780)*(L3781)-1)</f>
        <v/>
      </c>
    </row>
    <row r="3782" spans="1:13" x14ac:dyDescent="0.25">
      <c r="A3782" s="15" t="str">
        <f t="shared" si="118"/>
        <v/>
      </c>
      <c r="B3782" s="25" t="str">
        <f t="shared" si="119"/>
        <v/>
      </c>
      <c r="C3782" s="3" t="str">
        <f>IF(Table1[[#This Row],[Tesouro Prefixado]]="","",(B3782+1)^(1/252))</f>
        <v/>
      </c>
      <c r="D3782" s="2" t="str">
        <f>IF(Table1[[#This Row],[Column2]]="","",(1+D3781)*(C3782)-1)</f>
        <v/>
      </c>
      <c r="E3782" s="1" t="str">
        <f>IF(Table1[[#This Row],[Column1]]="","",VLOOKUP(A3782,COPOMs!B:E,4)+prêmio_de_risco)</f>
        <v/>
      </c>
      <c r="F3782" s="3" t="str">
        <f>IF(Table1[[#This Row],[Tesouro Selic: Cenário 1]]="","",(E3782+1)^(1/252))</f>
        <v/>
      </c>
      <c r="G3782" s="2" t="str">
        <f>IF(Table1[[#This Row],[Column4]]="","",(1+G3781)*(F3782)-1)</f>
        <v/>
      </c>
      <c r="H3782" s="1" t="str">
        <f>IF(Table1[[#This Row],[Column1]]="","",VLOOKUP(A3782,COPOMs!B:H,7)+prêmio_de_risco)</f>
        <v/>
      </c>
      <c r="I3782" s="3" t="str">
        <f>IF(Table1[[#This Row],[Tesouro Selic: Cenário 2]]="","",(H3782+1)^(1/252))</f>
        <v/>
      </c>
      <c r="J3782" s="2" t="str">
        <f>IF(Table1[[#This Row],[Column6]]="","",(1+J3781)*(I3782)-1)</f>
        <v/>
      </c>
      <c r="K3782" s="1" t="str">
        <f>IF(Table1[[#This Row],[Column1]]="","",VLOOKUP(A3782,COPOMs!B:K,10)+prêmio_de_risco)</f>
        <v/>
      </c>
      <c r="L3782" s="3" t="str">
        <f>IF(Table1[[#This Row],[Tesouro Selic: Cenário 3]]="","",(K3782+1)^(1/252))</f>
        <v/>
      </c>
      <c r="M3782" s="2" t="str">
        <f>IF(Table1[[#This Row],[Column8]]="","",(1+M3781)*(L3782)-1)</f>
        <v/>
      </c>
    </row>
    <row r="3783" spans="1:13" x14ac:dyDescent="0.25">
      <c r="A3783" s="15" t="str">
        <f t="shared" si="118"/>
        <v/>
      </c>
      <c r="B3783" s="25" t="str">
        <f t="shared" si="119"/>
        <v/>
      </c>
      <c r="C3783" s="3" t="str">
        <f>IF(Table1[[#This Row],[Tesouro Prefixado]]="","",(B3783+1)^(1/252))</f>
        <v/>
      </c>
      <c r="D3783" s="2" t="str">
        <f>IF(Table1[[#This Row],[Column2]]="","",(1+D3782)*(C3783)-1)</f>
        <v/>
      </c>
      <c r="E3783" s="1" t="str">
        <f>IF(Table1[[#This Row],[Column1]]="","",VLOOKUP(A3783,COPOMs!B:E,4)+prêmio_de_risco)</f>
        <v/>
      </c>
      <c r="F3783" s="3" t="str">
        <f>IF(Table1[[#This Row],[Tesouro Selic: Cenário 1]]="","",(E3783+1)^(1/252))</f>
        <v/>
      </c>
      <c r="G3783" s="2" t="str">
        <f>IF(Table1[[#This Row],[Column4]]="","",(1+G3782)*(F3783)-1)</f>
        <v/>
      </c>
      <c r="H3783" s="1" t="str">
        <f>IF(Table1[[#This Row],[Column1]]="","",VLOOKUP(A3783,COPOMs!B:H,7)+prêmio_de_risco)</f>
        <v/>
      </c>
      <c r="I3783" s="3" t="str">
        <f>IF(Table1[[#This Row],[Tesouro Selic: Cenário 2]]="","",(H3783+1)^(1/252))</f>
        <v/>
      </c>
      <c r="J3783" s="2" t="str">
        <f>IF(Table1[[#This Row],[Column6]]="","",(1+J3782)*(I3783)-1)</f>
        <v/>
      </c>
      <c r="K3783" s="1" t="str">
        <f>IF(Table1[[#This Row],[Column1]]="","",VLOOKUP(A3783,COPOMs!B:K,10)+prêmio_de_risco)</f>
        <v/>
      </c>
      <c r="L3783" s="3" t="str">
        <f>IF(Table1[[#This Row],[Tesouro Selic: Cenário 3]]="","",(K3783+1)^(1/252))</f>
        <v/>
      </c>
      <c r="M3783" s="2" t="str">
        <f>IF(Table1[[#This Row],[Column8]]="","",(1+M3782)*(L3783)-1)</f>
        <v/>
      </c>
    </row>
    <row r="3784" spans="1:13" x14ac:dyDescent="0.25">
      <c r="A3784" s="15" t="str">
        <f t="shared" si="118"/>
        <v/>
      </c>
      <c r="B3784" s="25" t="str">
        <f t="shared" si="119"/>
        <v/>
      </c>
      <c r="C3784" s="3" t="str">
        <f>IF(Table1[[#This Row],[Tesouro Prefixado]]="","",(B3784+1)^(1/252))</f>
        <v/>
      </c>
      <c r="D3784" s="2" t="str">
        <f>IF(Table1[[#This Row],[Column2]]="","",(1+D3783)*(C3784)-1)</f>
        <v/>
      </c>
      <c r="E3784" s="1" t="str">
        <f>IF(Table1[[#This Row],[Column1]]="","",VLOOKUP(A3784,COPOMs!B:E,4)+prêmio_de_risco)</f>
        <v/>
      </c>
      <c r="F3784" s="3" t="str">
        <f>IF(Table1[[#This Row],[Tesouro Selic: Cenário 1]]="","",(E3784+1)^(1/252))</f>
        <v/>
      </c>
      <c r="G3784" s="2" t="str">
        <f>IF(Table1[[#This Row],[Column4]]="","",(1+G3783)*(F3784)-1)</f>
        <v/>
      </c>
      <c r="H3784" s="1" t="str">
        <f>IF(Table1[[#This Row],[Column1]]="","",VLOOKUP(A3784,COPOMs!B:H,7)+prêmio_de_risco)</f>
        <v/>
      </c>
      <c r="I3784" s="3" t="str">
        <f>IF(Table1[[#This Row],[Tesouro Selic: Cenário 2]]="","",(H3784+1)^(1/252))</f>
        <v/>
      </c>
      <c r="J3784" s="2" t="str">
        <f>IF(Table1[[#This Row],[Column6]]="","",(1+J3783)*(I3784)-1)</f>
        <v/>
      </c>
      <c r="K3784" s="1" t="str">
        <f>IF(Table1[[#This Row],[Column1]]="","",VLOOKUP(A3784,COPOMs!B:K,10)+prêmio_de_risco)</f>
        <v/>
      </c>
      <c r="L3784" s="3" t="str">
        <f>IF(Table1[[#This Row],[Tesouro Selic: Cenário 3]]="","",(K3784+1)^(1/252))</f>
        <v/>
      </c>
      <c r="M3784" s="2" t="str">
        <f>IF(Table1[[#This Row],[Column8]]="","",(1+M3783)*(L3784)-1)</f>
        <v/>
      </c>
    </row>
    <row r="3785" spans="1:13" x14ac:dyDescent="0.25">
      <c r="A3785" s="15" t="str">
        <f t="shared" si="118"/>
        <v/>
      </c>
      <c r="B3785" s="25" t="str">
        <f t="shared" si="119"/>
        <v/>
      </c>
      <c r="C3785" s="3" t="str">
        <f>IF(Table1[[#This Row],[Tesouro Prefixado]]="","",(B3785+1)^(1/252))</f>
        <v/>
      </c>
      <c r="D3785" s="2" t="str">
        <f>IF(Table1[[#This Row],[Column2]]="","",(1+D3784)*(C3785)-1)</f>
        <v/>
      </c>
      <c r="E3785" s="1" t="str">
        <f>IF(Table1[[#This Row],[Column1]]="","",VLOOKUP(A3785,COPOMs!B:E,4)+prêmio_de_risco)</f>
        <v/>
      </c>
      <c r="F3785" s="3" t="str">
        <f>IF(Table1[[#This Row],[Tesouro Selic: Cenário 1]]="","",(E3785+1)^(1/252))</f>
        <v/>
      </c>
      <c r="G3785" s="2" t="str">
        <f>IF(Table1[[#This Row],[Column4]]="","",(1+G3784)*(F3785)-1)</f>
        <v/>
      </c>
      <c r="H3785" s="1" t="str">
        <f>IF(Table1[[#This Row],[Column1]]="","",VLOOKUP(A3785,COPOMs!B:H,7)+prêmio_de_risco)</f>
        <v/>
      </c>
      <c r="I3785" s="3" t="str">
        <f>IF(Table1[[#This Row],[Tesouro Selic: Cenário 2]]="","",(H3785+1)^(1/252))</f>
        <v/>
      </c>
      <c r="J3785" s="2" t="str">
        <f>IF(Table1[[#This Row],[Column6]]="","",(1+J3784)*(I3785)-1)</f>
        <v/>
      </c>
      <c r="K3785" s="1" t="str">
        <f>IF(Table1[[#This Row],[Column1]]="","",VLOOKUP(A3785,COPOMs!B:K,10)+prêmio_de_risco)</f>
        <v/>
      </c>
      <c r="L3785" s="3" t="str">
        <f>IF(Table1[[#This Row],[Tesouro Selic: Cenário 3]]="","",(K3785+1)^(1/252))</f>
        <v/>
      </c>
      <c r="M3785" s="2" t="str">
        <f>IF(Table1[[#This Row],[Column8]]="","",(1+M3784)*(L3785)-1)</f>
        <v/>
      </c>
    </row>
    <row r="3786" spans="1:13" x14ac:dyDescent="0.25">
      <c r="A3786" s="15" t="str">
        <f t="shared" si="118"/>
        <v/>
      </c>
      <c r="B3786" s="25" t="str">
        <f t="shared" si="119"/>
        <v/>
      </c>
      <c r="C3786" s="3" t="str">
        <f>IF(Table1[[#This Row],[Tesouro Prefixado]]="","",(B3786+1)^(1/252))</f>
        <v/>
      </c>
      <c r="D3786" s="2" t="str">
        <f>IF(Table1[[#This Row],[Column2]]="","",(1+D3785)*(C3786)-1)</f>
        <v/>
      </c>
      <c r="E3786" s="1" t="str">
        <f>IF(Table1[[#This Row],[Column1]]="","",VLOOKUP(A3786,COPOMs!B:E,4)+prêmio_de_risco)</f>
        <v/>
      </c>
      <c r="F3786" s="3" t="str">
        <f>IF(Table1[[#This Row],[Tesouro Selic: Cenário 1]]="","",(E3786+1)^(1/252))</f>
        <v/>
      </c>
      <c r="G3786" s="2" t="str">
        <f>IF(Table1[[#This Row],[Column4]]="","",(1+G3785)*(F3786)-1)</f>
        <v/>
      </c>
      <c r="H3786" s="1" t="str">
        <f>IF(Table1[[#This Row],[Column1]]="","",VLOOKUP(A3786,COPOMs!B:H,7)+prêmio_de_risco)</f>
        <v/>
      </c>
      <c r="I3786" s="3" t="str">
        <f>IF(Table1[[#This Row],[Tesouro Selic: Cenário 2]]="","",(H3786+1)^(1/252))</f>
        <v/>
      </c>
      <c r="J3786" s="2" t="str">
        <f>IF(Table1[[#This Row],[Column6]]="","",(1+J3785)*(I3786)-1)</f>
        <v/>
      </c>
      <c r="K3786" s="1" t="str">
        <f>IF(Table1[[#This Row],[Column1]]="","",VLOOKUP(A3786,COPOMs!B:K,10)+prêmio_de_risco)</f>
        <v/>
      </c>
      <c r="L3786" s="3" t="str">
        <f>IF(Table1[[#This Row],[Tesouro Selic: Cenário 3]]="","",(K3786+1)^(1/252))</f>
        <v/>
      </c>
      <c r="M3786" s="2" t="str">
        <f>IF(Table1[[#This Row],[Column8]]="","",(1+M3785)*(L3786)-1)</f>
        <v/>
      </c>
    </row>
    <row r="3787" spans="1:13" x14ac:dyDescent="0.25">
      <c r="A3787" s="15" t="str">
        <f t="shared" si="118"/>
        <v/>
      </c>
      <c r="B3787" s="25" t="str">
        <f t="shared" si="119"/>
        <v/>
      </c>
      <c r="C3787" s="3" t="str">
        <f>IF(Table1[[#This Row],[Tesouro Prefixado]]="","",(B3787+1)^(1/252))</f>
        <v/>
      </c>
      <c r="D3787" s="2" t="str">
        <f>IF(Table1[[#This Row],[Column2]]="","",(1+D3786)*(C3787)-1)</f>
        <v/>
      </c>
      <c r="E3787" s="1" t="str">
        <f>IF(Table1[[#This Row],[Column1]]="","",VLOOKUP(A3787,COPOMs!B:E,4)+prêmio_de_risco)</f>
        <v/>
      </c>
      <c r="F3787" s="3" t="str">
        <f>IF(Table1[[#This Row],[Tesouro Selic: Cenário 1]]="","",(E3787+1)^(1/252))</f>
        <v/>
      </c>
      <c r="G3787" s="2" t="str">
        <f>IF(Table1[[#This Row],[Column4]]="","",(1+G3786)*(F3787)-1)</f>
        <v/>
      </c>
      <c r="H3787" s="1" t="str">
        <f>IF(Table1[[#This Row],[Column1]]="","",VLOOKUP(A3787,COPOMs!B:H,7)+prêmio_de_risco)</f>
        <v/>
      </c>
      <c r="I3787" s="3" t="str">
        <f>IF(Table1[[#This Row],[Tesouro Selic: Cenário 2]]="","",(H3787+1)^(1/252))</f>
        <v/>
      </c>
      <c r="J3787" s="2" t="str">
        <f>IF(Table1[[#This Row],[Column6]]="","",(1+J3786)*(I3787)-1)</f>
        <v/>
      </c>
      <c r="K3787" s="1" t="str">
        <f>IF(Table1[[#This Row],[Column1]]="","",VLOOKUP(A3787,COPOMs!B:K,10)+prêmio_de_risco)</f>
        <v/>
      </c>
      <c r="L3787" s="3" t="str">
        <f>IF(Table1[[#This Row],[Tesouro Selic: Cenário 3]]="","",(K3787+1)^(1/252))</f>
        <v/>
      </c>
      <c r="M3787" s="2" t="str">
        <f>IF(Table1[[#This Row],[Column8]]="","",(1+M3786)*(L3787)-1)</f>
        <v/>
      </c>
    </row>
    <row r="3788" spans="1:13" x14ac:dyDescent="0.25">
      <c r="A3788" s="15" t="str">
        <f t="shared" si="118"/>
        <v/>
      </c>
      <c r="B3788" s="25" t="str">
        <f t="shared" si="119"/>
        <v/>
      </c>
      <c r="C3788" s="3" t="str">
        <f>IF(Table1[[#This Row],[Tesouro Prefixado]]="","",(B3788+1)^(1/252))</f>
        <v/>
      </c>
      <c r="D3788" s="2" t="str">
        <f>IF(Table1[[#This Row],[Column2]]="","",(1+D3787)*(C3788)-1)</f>
        <v/>
      </c>
      <c r="E3788" s="1" t="str">
        <f>IF(Table1[[#This Row],[Column1]]="","",VLOOKUP(A3788,COPOMs!B:E,4)+prêmio_de_risco)</f>
        <v/>
      </c>
      <c r="F3788" s="3" t="str">
        <f>IF(Table1[[#This Row],[Tesouro Selic: Cenário 1]]="","",(E3788+1)^(1/252))</f>
        <v/>
      </c>
      <c r="G3788" s="2" t="str">
        <f>IF(Table1[[#This Row],[Column4]]="","",(1+G3787)*(F3788)-1)</f>
        <v/>
      </c>
      <c r="H3788" s="1" t="str">
        <f>IF(Table1[[#This Row],[Column1]]="","",VLOOKUP(A3788,COPOMs!B:H,7)+prêmio_de_risco)</f>
        <v/>
      </c>
      <c r="I3788" s="3" t="str">
        <f>IF(Table1[[#This Row],[Tesouro Selic: Cenário 2]]="","",(H3788+1)^(1/252))</f>
        <v/>
      </c>
      <c r="J3788" s="2" t="str">
        <f>IF(Table1[[#This Row],[Column6]]="","",(1+J3787)*(I3788)-1)</f>
        <v/>
      </c>
      <c r="K3788" s="1" t="str">
        <f>IF(Table1[[#This Row],[Column1]]="","",VLOOKUP(A3788,COPOMs!B:K,10)+prêmio_de_risco)</f>
        <v/>
      </c>
      <c r="L3788" s="3" t="str">
        <f>IF(Table1[[#This Row],[Tesouro Selic: Cenário 3]]="","",(K3788+1)^(1/252))</f>
        <v/>
      </c>
      <c r="M3788" s="2" t="str">
        <f>IF(Table1[[#This Row],[Column8]]="","",(1+M3787)*(L3788)-1)</f>
        <v/>
      </c>
    </row>
    <row r="3789" spans="1:13" x14ac:dyDescent="0.25">
      <c r="A3789" s="15" t="str">
        <f t="shared" si="118"/>
        <v/>
      </c>
      <c r="B3789" s="25" t="str">
        <f t="shared" si="119"/>
        <v/>
      </c>
      <c r="C3789" s="3" t="str">
        <f>IF(Table1[[#This Row],[Tesouro Prefixado]]="","",(B3789+1)^(1/252))</f>
        <v/>
      </c>
      <c r="D3789" s="2" t="str">
        <f>IF(Table1[[#This Row],[Column2]]="","",(1+D3788)*(C3789)-1)</f>
        <v/>
      </c>
      <c r="E3789" s="1" t="str">
        <f>IF(Table1[[#This Row],[Column1]]="","",VLOOKUP(A3789,COPOMs!B:E,4)+prêmio_de_risco)</f>
        <v/>
      </c>
      <c r="F3789" s="3" t="str">
        <f>IF(Table1[[#This Row],[Tesouro Selic: Cenário 1]]="","",(E3789+1)^(1/252))</f>
        <v/>
      </c>
      <c r="G3789" s="2" t="str">
        <f>IF(Table1[[#This Row],[Column4]]="","",(1+G3788)*(F3789)-1)</f>
        <v/>
      </c>
      <c r="H3789" s="1" t="str">
        <f>IF(Table1[[#This Row],[Column1]]="","",VLOOKUP(A3789,COPOMs!B:H,7)+prêmio_de_risco)</f>
        <v/>
      </c>
      <c r="I3789" s="3" t="str">
        <f>IF(Table1[[#This Row],[Tesouro Selic: Cenário 2]]="","",(H3789+1)^(1/252))</f>
        <v/>
      </c>
      <c r="J3789" s="2" t="str">
        <f>IF(Table1[[#This Row],[Column6]]="","",(1+J3788)*(I3789)-1)</f>
        <v/>
      </c>
      <c r="K3789" s="1" t="str">
        <f>IF(Table1[[#This Row],[Column1]]="","",VLOOKUP(A3789,COPOMs!B:K,10)+prêmio_de_risco)</f>
        <v/>
      </c>
      <c r="L3789" s="3" t="str">
        <f>IF(Table1[[#This Row],[Tesouro Selic: Cenário 3]]="","",(K3789+1)^(1/252))</f>
        <v/>
      </c>
      <c r="M3789" s="2" t="str">
        <f>IF(Table1[[#This Row],[Column8]]="","",(1+M3788)*(L3789)-1)</f>
        <v/>
      </c>
    </row>
    <row r="3790" spans="1:13" x14ac:dyDescent="0.25">
      <c r="A3790" s="15" t="str">
        <f t="shared" si="118"/>
        <v/>
      </c>
      <c r="B3790" s="25" t="str">
        <f t="shared" si="119"/>
        <v/>
      </c>
      <c r="C3790" s="3" t="str">
        <f>IF(Table1[[#This Row],[Tesouro Prefixado]]="","",(B3790+1)^(1/252))</f>
        <v/>
      </c>
      <c r="D3790" s="2" t="str">
        <f>IF(Table1[[#This Row],[Column2]]="","",(1+D3789)*(C3790)-1)</f>
        <v/>
      </c>
      <c r="E3790" s="1" t="str">
        <f>IF(Table1[[#This Row],[Column1]]="","",VLOOKUP(A3790,COPOMs!B:E,4)+prêmio_de_risco)</f>
        <v/>
      </c>
      <c r="F3790" s="3" t="str">
        <f>IF(Table1[[#This Row],[Tesouro Selic: Cenário 1]]="","",(E3790+1)^(1/252))</f>
        <v/>
      </c>
      <c r="G3790" s="2" t="str">
        <f>IF(Table1[[#This Row],[Column4]]="","",(1+G3789)*(F3790)-1)</f>
        <v/>
      </c>
      <c r="H3790" s="1" t="str">
        <f>IF(Table1[[#This Row],[Column1]]="","",VLOOKUP(A3790,COPOMs!B:H,7)+prêmio_de_risco)</f>
        <v/>
      </c>
      <c r="I3790" s="3" t="str">
        <f>IF(Table1[[#This Row],[Tesouro Selic: Cenário 2]]="","",(H3790+1)^(1/252))</f>
        <v/>
      </c>
      <c r="J3790" s="2" t="str">
        <f>IF(Table1[[#This Row],[Column6]]="","",(1+J3789)*(I3790)-1)</f>
        <v/>
      </c>
      <c r="K3790" s="1" t="str">
        <f>IF(Table1[[#This Row],[Column1]]="","",VLOOKUP(A3790,COPOMs!B:K,10)+prêmio_de_risco)</f>
        <v/>
      </c>
      <c r="L3790" s="3" t="str">
        <f>IF(Table1[[#This Row],[Tesouro Selic: Cenário 3]]="","",(K3790+1)^(1/252))</f>
        <v/>
      </c>
      <c r="M3790" s="2" t="str">
        <f>IF(Table1[[#This Row],[Column8]]="","",(1+M3789)*(L3790)-1)</f>
        <v/>
      </c>
    </row>
    <row r="3791" spans="1:13" x14ac:dyDescent="0.25">
      <c r="A3791" s="15" t="str">
        <f t="shared" si="118"/>
        <v/>
      </c>
      <c r="B3791" s="25" t="str">
        <f t="shared" si="119"/>
        <v/>
      </c>
      <c r="C3791" s="3" t="str">
        <f>IF(Table1[[#This Row],[Tesouro Prefixado]]="","",(B3791+1)^(1/252))</f>
        <v/>
      </c>
      <c r="D3791" s="2" t="str">
        <f>IF(Table1[[#This Row],[Column2]]="","",(1+D3790)*(C3791)-1)</f>
        <v/>
      </c>
      <c r="E3791" s="1" t="str">
        <f>IF(Table1[[#This Row],[Column1]]="","",VLOOKUP(A3791,COPOMs!B:E,4)+prêmio_de_risco)</f>
        <v/>
      </c>
      <c r="F3791" s="3" t="str">
        <f>IF(Table1[[#This Row],[Tesouro Selic: Cenário 1]]="","",(E3791+1)^(1/252))</f>
        <v/>
      </c>
      <c r="G3791" s="2" t="str">
        <f>IF(Table1[[#This Row],[Column4]]="","",(1+G3790)*(F3791)-1)</f>
        <v/>
      </c>
      <c r="H3791" s="1" t="str">
        <f>IF(Table1[[#This Row],[Column1]]="","",VLOOKUP(A3791,COPOMs!B:H,7)+prêmio_de_risco)</f>
        <v/>
      </c>
      <c r="I3791" s="3" t="str">
        <f>IF(Table1[[#This Row],[Tesouro Selic: Cenário 2]]="","",(H3791+1)^(1/252))</f>
        <v/>
      </c>
      <c r="J3791" s="2" t="str">
        <f>IF(Table1[[#This Row],[Column6]]="","",(1+J3790)*(I3791)-1)</f>
        <v/>
      </c>
      <c r="K3791" s="1" t="str">
        <f>IF(Table1[[#This Row],[Column1]]="","",VLOOKUP(A3791,COPOMs!B:K,10)+prêmio_de_risco)</f>
        <v/>
      </c>
      <c r="L3791" s="3" t="str">
        <f>IF(Table1[[#This Row],[Tesouro Selic: Cenário 3]]="","",(K3791+1)^(1/252))</f>
        <v/>
      </c>
      <c r="M3791" s="2" t="str">
        <f>IF(Table1[[#This Row],[Column8]]="","",(1+M3790)*(L3791)-1)</f>
        <v/>
      </c>
    </row>
    <row r="3792" spans="1:13" x14ac:dyDescent="0.25">
      <c r="A3792" s="15" t="str">
        <f t="shared" si="118"/>
        <v/>
      </c>
      <c r="B3792" s="25" t="str">
        <f t="shared" si="119"/>
        <v/>
      </c>
      <c r="C3792" s="3" t="str">
        <f>IF(Table1[[#This Row],[Tesouro Prefixado]]="","",(B3792+1)^(1/252))</f>
        <v/>
      </c>
      <c r="D3792" s="2" t="str">
        <f>IF(Table1[[#This Row],[Column2]]="","",(1+D3791)*(C3792)-1)</f>
        <v/>
      </c>
      <c r="E3792" s="1" t="str">
        <f>IF(Table1[[#This Row],[Column1]]="","",VLOOKUP(A3792,COPOMs!B:E,4)+prêmio_de_risco)</f>
        <v/>
      </c>
      <c r="F3792" s="3" t="str">
        <f>IF(Table1[[#This Row],[Tesouro Selic: Cenário 1]]="","",(E3792+1)^(1/252))</f>
        <v/>
      </c>
      <c r="G3792" s="2" t="str">
        <f>IF(Table1[[#This Row],[Column4]]="","",(1+G3791)*(F3792)-1)</f>
        <v/>
      </c>
      <c r="H3792" s="1" t="str">
        <f>IF(Table1[[#This Row],[Column1]]="","",VLOOKUP(A3792,COPOMs!B:H,7)+prêmio_de_risco)</f>
        <v/>
      </c>
      <c r="I3792" s="3" t="str">
        <f>IF(Table1[[#This Row],[Tesouro Selic: Cenário 2]]="","",(H3792+1)^(1/252))</f>
        <v/>
      </c>
      <c r="J3792" s="2" t="str">
        <f>IF(Table1[[#This Row],[Column6]]="","",(1+J3791)*(I3792)-1)</f>
        <v/>
      </c>
      <c r="K3792" s="1" t="str">
        <f>IF(Table1[[#This Row],[Column1]]="","",VLOOKUP(A3792,COPOMs!B:K,10)+prêmio_de_risco)</f>
        <v/>
      </c>
      <c r="L3792" s="3" t="str">
        <f>IF(Table1[[#This Row],[Tesouro Selic: Cenário 3]]="","",(K3792+1)^(1/252))</f>
        <v/>
      </c>
      <c r="M3792" s="2" t="str">
        <f>IF(Table1[[#This Row],[Column8]]="","",(1+M3791)*(L3792)-1)</f>
        <v/>
      </c>
    </row>
    <row r="3793" spans="1:13" x14ac:dyDescent="0.25">
      <c r="A3793" s="15" t="str">
        <f t="shared" si="118"/>
        <v/>
      </c>
      <c r="B3793" s="25" t="str">
        <f t="shared" si="119"/>
        <v/>
      </c>
      <c r="C3793" s="3" t="str">
        <f>IF(Table1[[#This Row],[Tesouro Prefixado]]="","",(B3793+1)^(1/252))</f>
        <v/>
      </c>
      <c r="D3793" s="2" t="str">
        <f>IF(Table1[[#This Row],[Column2]]="","",(1+D3792)*(C3793)-1)</f>
        <v/>
      </c>
      <c r="E3793" s="1" t="str">
        <f>IF(Table1[[#This Row],[Column1]]="","",VLOOKUP(A3793,COPOMs!B:E,4)+prêmio_de_risco)</f>
        <v/>
      </c>
      <c r="F3793" s="3" t="str">
        <f>IF(Table1[[#This Row],[Tesouro Selic: Cenário 1]]="","",(E3793+1)^(1/252))</f>
        <v/>
      </c>
      <c r="G3793" s="2" t="str">
        <f>IF(Table1[[#This Row],[Column4]]="","",(1+G3792)*(F3793)-1)</f>
        <v/>
      </c>
      <c r="H3793" s="1" t="str">
        <f>IF(Table1[[#This Row],[Column1]]="","",VLOOKUP(A3793,COPOMs!B:H,7)+prêmio_de_risco)</f>
        <v/>
      </c>
      <c r="I3793" s="3" t="str">
        <f>IF(Table1[[#This Row],[Tesouro Selic: Cenário 2]]="","",(H3793+1)^(1/252))</f>
        <v/>
      </c>
      <c r="J3793" s="2" t="str">
        <f>IF(Table1[[#This Row],[Column6]]="","",(1+J3792)*(I3793)-1)</f>
        <v/>
      </c>
      <c r="K3793" s="1" t="str">
        <f>IF(Table1[[#This Row],[Column1]]="","",VLOOKUP(A3793,COPOMs!B:K,10)+prêmio_de_risco)</f>
        <v/>
      </c>
      <c r="L3793" s="3" t="str">
        <f>IF(Table1[[#This Row],[Tesouro Selic: Cenário 3]]="","",(K3793+1)^(1/252))</f>
        <v/>
      </c>
      <c r="M3793" s="2" t="str">
        <f>IF(Table1[[#This Row],[Column8]]="","",(1+M3792)*(L3793)-1)</f>
        <v/>
      </c>
    </row>
    <row r="3794" spans="1:13" x14ac:dyDescent="0.25">
      <c r="A3794" s="15" t="str">
        <f t="shared" si="118"/>
        <v/>
      </c>
      <c r="B3794" s="25" t="str">
        <f t="shared" si="119"/>
        <v/>
      </c>
      <c r="C3794" s="3" t="str">
        <f>IF(Table1[[#This Row],[Tesouro Prefixado]]="","",(B3794+1)^(1/252))</f>
        <v/>
      </c>
      <c r="D3794" s="2" t="str">
        <f>IF(Table1[[#This Row],[Column2]]="","",(1+D3793)*(C3794)-1)</f>
        <v/>
      </c>
      <c r="E3794" s="1" t="str">
        <f>IF(Table1[[#This Row],[Column1]]="","",VLOOKUP(A3794,COPOMs!B:E,4)+prêmio_de_risco)</f>
        <v/>
      </c>
      <c r="F3794" s="3" t="str">
        <f>IF(Table1[[#This Row],[Tesouro Selic: Cenário 1]]="","",(E3794+1)^(1/252))</f>
        <v/>
      </c>
      <c r="G3794" s="2" t="str">
        <f>IF(Table1[[#This Row],[Column4]]="","",(1+G3793)*(F3794)-1)</f>
        <v/>
      </c>
      <c r="H3794" s="1" t="str">
        <f>IF(Table1[[#This Row],[Column1]]="","",VLOOKUP(A3794,COPOMs!B:H,7)+prêmio_de_risco)</f>
        <v/>
      </c>
      <c r="I3794" s="3" t="str">
        <f>IF(Table1[[#This Row],[Tesouro Selic: Cenário 2]]="","",(H3794+1)^(1/252))</f>
        <v/>
      </c>
      <c r="J3794" s="2" t="str">
        <f>IF(Table1[[#This Row],[Column6]]="","",(1+J3793)*(I3794)-1)</f>
        <v/>
      </c>
      <c r="K3794" s="1" t="str">
        <f>IF(Table1[[#This Row],[Column1]]="","",VLOOKUP(A3794,COPOMs!B:K,10)+prêmio_de_risco)</f>
        <v/>
      </c>
      <c r="L3794" s="3" t="str">
        <f>IF(Table1[[#This Row],[Tesouro Selic: Cenário 3]]="","",(K3794+1)^(1/252))</f>
        <v/>
      </c>
      <c r="M3794" s="2" t="str">
        <f>IF(Table1[[#This Row],[Column8]]="","",(1+M3793)*(L3794)-1)</f>
        <v/>
      </c>
    </row>
    <row r="3795" spans="1:13" x14ac:dyDescent="0.25">
      <c r="A3795" s="15" t="str">
        <f t="shared" si="118"/>
        <v/>
      </c>
      <c r="B3795" s="25" t="str">
        <f t="shared" si="119"/>
        <v/>
      </c>
      <c r="C3795" s="3" t="str">
        <f>IF(Table1[[#This Row],[Tesouro Prefixado]]="","",(B3795+1)^(1/252))</f>
        <v/>
      </c>
      <c r="D3795" s="2" t="str">
        <f>IF(Table1[[#This Row],[Column2]]="","",(1+D3794)*(C3795)-1)</f>
        <v/>
      </c>
      <c r="E3795" s="1" t="str">
        <f>IF(Table1[[#This Row],[Column1]]="","",VLOOKUP(A3795,COPOMs!B:E,4)+prêmio_de_risco)</f>
        <v/>
      </c>
      <c r="F3795" s="3" t="str">
        <f>IF(Table1[[#This Row],[Tesouro Selic: Cenário 1]]="","",(E3795+1)^(1/252))</f>
        <v/>
      </c>
      <c r="G3795" s="2" t="str">
        <f>IF(Table1[[#This Row],[Column4]]="","",(1+G3794)*(F3795)-1)</f>
        <v/>
      </c>
      <c r="H3795" s="1" t="str">
        <f>IF(Table1[[#This Row],[Column1]]="","",VLOOKUP(A3795,COPOMs!B:H,7)+prêmio_de_risco)</f>
        <v/>
      </c>
      <c r="I3795" s="3" t="str">
        <f>IF(Table1[[#This Row],[Tesouro Selic: Cenário 2]]="","",(H3795+1)^(1/252))</f>
        <v/>
      </c>
      <c r="J3795" s="2" t="str">
        <f>IF(Table1[[#This Row],[Column6]]="","",(1+J3794)*(I3795)-1)</f>
        <v/>
      </c>
      <c r="K3795" s="1" t="str">
        <f>IF(Table1[[#This Row],[Column1]]="","",VLOOKUP(A3795,COPOMs!B:K,10)+prêmio_de_risco)</f>
        <v/>
      </c>
      <c r="L3795" s="3" t="str">
        <f>IF(Table1[[#This Row],[Tesouro Selic: Cenário 3]]="","",(K3795+1)^(1/252))</f>
        <v/>
      </c>
      <c r="M3795" s="2" t="str">
        <f>IF(Table1[[#This Row],[Column8]]="","",(1+M3794)*(L3795)-1)</f>
        <v/>
      </c>
    </row>
    <row r="3796" spans="1:13" x14ac:dyDescent="0.25">
      <c r="A3796" s="15" t="str">
        <f t="shared" si="118"/>
        <v/>
      </c>
      <c r="B3796" s="25" t="str">
        <f t="shared" si="119"/>
        <v/>
      </c>
      <c r="C3796" s="3" t="str">
        <f>IF(Table1[[#This Row],[Tesouro Prefixado]]="","",(B3796+1)^(1/252))</f>
        <v/>
      </c>
      <c r="D3796" s="2" t="str">
        <f>IF(Table1[[#This Row],[Column2]]="","",(1+D3795)*(C3796)-1)</f>
        <v/>
      </c>
      <c r="E3796" s="1" t="str">
        <f>IF(Table1[[#This Row],[Column1]]="","",VLOOKUP(A3796,COPOMs!B:E,4)+prêmio_de_risco)</f>
        <v/>
      </c>
      <c r="F3796" s="3" t="str">
        <f>IF(Table1[[#This Row],[Tesouro Selic: Cenário 1]]="","",(E3796+1)^(1/252))</f>
        <v/>
      </c>
      <c r="G3796" s="2" t="str">
        <f>IF(Table1[[#This Row],[Column4]]="","",(1+G3795)*(F3796)-1)</f>
        <v/>
      </c>
      <c r="H3796" s="1" t="str">
        <f>IF(Table1[[#This Row],[Column1]]="","",VLOOKUP(A3796,COPOMs!B:H,7)+prêmio_de_risco)</f>
        <v/>
      </c>
      <c r="I3796" s="3" t="str">
        <f>IF(Table1[[#This Row],[Tesouro Selic: Cenário 2]]="","",(H3796+1)^(1/252))</f>
        <v/>
      </c>
      <c r="J3796" s="2" t="str">
        <f>IF(Table1[[#This Row],[Column6]]="","",(1+J3795)*(I3796)-1)</f>
        <v/>
      </c>
      <c r="K3796" s="1" t="str">
        <f>IF(Table1[[#This Row],[Column1]]="","",VLOOKUP(A3796,COPOMs!B:K,10)+prêmio_de_risco)</f>
        <v/>
      </c>
      <c r="L3796" s="3" t="str">
        <f>IF(Table1[[#This Row],[Tesouro Selic: Cenário 3]]="","",(K3796+1)^(1/252))</f>
        <v/>
      </c>
      <c r="M3796" s="2" t="str">
        <f>IF(Table1[[#This Row],[Column8]]="","",(1+M3795)*(L3796)-1)</f>
        <v/>
      </c>
    </row>
    <row r="3797" spans="1:13" x14ac:dyDescent="0.25">
      <c r="A3797" s="15" t="str">
        <f t="shared" si="118"/>
        <v/>
      </c>
      <c r="B3797" s="25" t="str">
        <f t="shared" si="119"/>
        <v/>
      </c>
      <c r="C3797" s="3" t="str">
        <f>IF(Table1[[#This Row],[Tesouro Prefixado]]="","",(B3797+1)^(1/252))</f>
        <v/>
      </c>
      <c r="D3797" s="2" t="str">
        <f>IF(Table1[[#This Row],[Column2]]="","",(1+D3796)*(C3797)-1)</f>
        <v/>
      </c>
      <c r="E3797" s="1" t="str">
        <f>IF(Table1[[#This Row],[Column1]]="","",VLOOKUP(A3797,COPOMs!B:E,4)+prêmio_de_risco)</f>
        <v/>
      </c>
      <c r="F3797" s="3" t="str">
        <f>IF(Table1[[#This Row],[Tesouro Selic: Cenário 1]]="","",(E3797+1)^(1/252))</f>
        <v/>
      </c>
      <c r="G3797" s="2" t="str">
        <f>IF(Table1[[#This Row],[Column4]]="","",(1+G3796)*(F3797)-1)</f>
        <v/>
      </c>
      <c r="H3797" s="1" t="str">
        <f>IF(Table1[[#This Row],[Column1]]="","",VLOOKUP(A3797,COPOMs!B:H,7)+prêmio_de_risco)</f>
        <v/>
      </c>
      <c r="I3797" s="3" t="str">
        <f>IF(Table1[[#This Row],[Tesouro Selic: Cenário 2]]="","",(H3797+1)^(1/252))</f>
        <v/>
      </c>
      <c r="J3797" s="2" t="str">
        <f>IF(Table1[[#This Row],[Column6]]="","",(1+J3796)*(I3797)-1)</f>
        <v/>
      </c>
      <c r="K3797" s="1" t="str">
        <f>IF(Table1[[#This Row],[Column1]]="","",VLOOKUP(A3797,COPOMs!B:K,10)+prêmio_de_risco)</f>
        <v/>
      </c>
      <c r="L3797" s="3" t="str">
        <f>IF(Table1[[#This Row],[Tesouro Selic: Cenário 3]]="","",(K3797+1)^(1/252))</f>
        <v/>
      </c>
      <c r="M3797" s="2" t="str">
        <f>IF(Table1[[#This Row],[Column8]]="","",(1+M3796)*(L3797)-1)</f>
        <v/>
      </c>
    </row>
    <row r="3798" spans="1:13" x14ac:dyDescent="0.25">
      <c r="A3798" s="15" t="str">
        <f t="shared" si="118"/>
        <v/>
      </c>
      <c r="B3798" s="25" t="str">
        <f t="shared" si="119"/>
        <v/>
      </c>
      <c r="C3798" s="3" t="str">
        <f>IF(Table1[[#This Row],[Tesouro Prefixado]]="","",(B3798+1)^(1/252))</f>
        <v/>
      </c>
      <c r="D3798" s="2" t="str">
        <f>IF(Table1[[#This Row],[Column2]]="","",(1+D3797)*(C3798)-1)</f>
        <v/>
      </c>
      <c r="E3798" s="1" t="str">
        <f>IF(Table1[[#This Row],[Column1]]="","",VLOOKUP(A3798,COPOMs!B:E,4)+prêmio_de_risco)</f>
        <v/>
      </c>
      <c r="F3798" s="3" t="str">
        <f>IF(Table1[[#This Row],[Tesouro Selic: Cenário 1]]="","",(E3798+1)^(1/252))</f>
        <v/>
      </c>
      <c r="G3798" s="2" t="str">
        <f>IF(Table1[[#This Row],[Column4]]="","",(1+G3797)*(F3798)-1)</f>
        <v/>
      </c>
      <c r="H3798" s="1" t="str">
        <f>IF(Table1[[#This Row],[Column1]]="","",VLOOKUP(A3798,COPOMs!B:H,7)+prêmio_de_risco)</f>
        <v/>
      </c>
      <c r="I3798" s="3" t="str">
        <f>IF(Table1[[#This Row],[Tesouro Selic: Cenário 2]]="","",(H3798+1)^(1/252))</f>
        <v/>
      </c>
      <c r="J3798" s="2" t="str">
        <f>IF(Table1[[#This Row],[Column6]]="","",(1+J3797)*(I3798)-1)</f>
        <v/>
      </c>
      <c r="K3798" s="1" t="str">
        <f>IF(Table1[[#This Row],[Column1]]="","",VLOOKUP(A3798,COPOMs!B:K,10)+prêmio_de_risco)</f>
        <v/>
      </c>
      <c r="L3798" s="3" t="str">
        <f>IF(Table1[[#This Row],[Tesouro Selic: Cenário 3]]="","",(K3798+1)^(1/252))</f>
        <v/>
      </c>
      <c r="M3798" s="2" t="str">
        <f>IF(Table1[[#This Row],[Column8]]="","",(1+M3797)*(L3798)-1)</f>
        <v/>
      </c>
    </row>
    <row r="3799" spans="1:13" x14ac:dyDescent="0.25">
      <c r="A3799" s="15" t="str">
        <f t="shared" si="118"/>
        <v/>
      </c>
      <c r="B3799" s="25" t="str">
        <f t="shared" si="119"/>
        <v/>
      </c>
      <c r="C3799" s="3" t="str">
        <f>IF(Table1[[#This Row],[Tesouro Prefixado]]="","",(B3799+1)^(1/252))</f>
        <v/>
      </c>
      <c r="D3799" s="2" t="str">
        <f>IF(Table1[[#This Row],[Column2]]="","",(1+D3798)*(C3799)-1)</f>
        <v/>
      </c>
      <c r="E3799" s="1" t="str">
        <f>IF(Table1[[#This Row],[Column1]]="","",VLOOKUP(A3799,COPOMs!B:E,4)+prêmio_de_risco)</f>
        <v/>
      </c>
      <c r="F3799" s="3" t="str">
        <f>IF(Table1[[#This Row],[Tesouro Selic: Cenário 1]]="","",(E3799+1)^(1/252))</f>
        <v/>
      </c>
      <c r="G3799" s="2" t="str">
        <f>IF(Table1[[#This Row],[Column4]]="","",(1+G3798)*(F3799)-1)</f>
        <v/>
      </c>
      <c r="H3799" s="1" t="str">
        <f>IF(Table1[[#This Row],[Column1]]="","",VLOOKUP(A3799,COPOMs!B:H,7)+prêmio_de_risco)</f>
        <v/>
      </c>
      <c r="I3799" s="3" t="str">
        <f>IF(Table1[[#This Row],[Tesouro Selic: Cenário 2]]="","",(H3799+1)^(1/252))</f>
        <v/>
      </c>
      <c r="J3799" s="2" t="str">
        <f>IF(Table1[[#This Row],[Column6]]="","",(1+J3798)*(I3799)-1)</f>
        <v/>
      </c>
      <c r="K3799" s="1" t="str">
        <f>IF(Table1[[#This Row],[Column1]]="","",VLOOKUP(A3799,COPOMs!B:K,10)+prêmio_de_risco)</f>
        <v/>
      </c>
      <c r="L3799" s="3" t="str">
        <f>IF(Table1[[#This Row],[Tesouro Selic: Cenário 3]]="","",(K3799+1)^(1/252))</f>
        <v/>
      </c>
      <c r="M3799" s="2" t="str">
        <f>IF(Table1[[#This Row],[Column8]]="","",(1+M3798)*(L3799)-1)</f>
        <v/>
      </c>
    </row>
    <row r="3800" spans="1:13" x14ac:dyDescent="0.25">
      <c r="A3800" s="15" t="str">
        <f t="shared" si="118"/>
        <v/>
      </c>
      <c r="B3800" s="25" t="str">
        <f t="shared" si="119"/>
        <v/>
      </c>
      <c r="C3800" s="3" t="str">
        <f>IF(Table1[[#This Row],[Tesouro Prefixado]]="","",(B3800+1)^(1/252))</f>
        <v/>
      </c>
      <c r="D3800" s="2" t="str">
        <f>IF(Table1[[#This Row],[Column2]]="","",(1+D3799)*(C3800)-1)</f>
        <v/>
      </c>
      <c r="E3800" s="1" t="str">
        <f>IF(Table1[[#This Row],[Column1]]="","",VLOOKUP(A3800,COPOMs!B:E,4)+prêmio_de_risco)</f>
        <v/>
      </c>
      <c r="F3800" s="3" t="str">
        <f>IF(Table1[[#This Row],[Tesouro Selic: Cenário 1]]="","",(E3800+1)^(1/252))</f>
        <v/>
      </c>
      <c r="G3800" s="2" t="str">
        <f>IF(Table1[[#This Row],[Column4]]="","",(1+G3799)*(F3800)-1)</f>
        <v/>
      </c>
      <c r="H3800" s="1" t="str">
        <f>IF(Table1[[#This Row],[Column1]]="","",VLOOKUP(A3800,COPOMs!B:H,7)+prêmio_de_risco)</f>
        <v/>
      </c>
      <c r="I3800" s="3" t="str">
        <f>IF(Table1[[#This Row],[Tesouro Selic: Cenário 2]]="","",(H3800+1)^(1/252))</f>
        <v/>
      </c>
      <c r="J3800" s="2" t="str">
        <f>IF(Table1[[#This Row],[Column6]]="","",(1+J3799)*(I3800)-1)</f>
        <v/>
      </c>
      <c r="K3800" s="1" t="str">
        <f>IF(Table1[[#This Row],[Column1]]="","",VLOOKUP(A3800,COPOMs!B:K,10)+prêmio_de_risco)</f>
        <v/>
      </c>
      <c r="L3800" s="3" t="str">
        <f>IF(Table1[[#This Row],[Tesouro Selic: Cenário 3]]="","",(K3800+1)^(1/252))</f>
        <v/>
      </c>
      <c r="M3800" s="2" t="str">
        <f>IF(Table1[[#This Row],[Column8]]="","",(1+M3799)*(L3800)-1)</f>
        <v/>
      </c>
    </row>
    <row r="3801" spans="1:13" x14ac:dyDescent="0.25">
      <c r="A3801" s="15" t="str">
        <f t="shared" si="118"/>
        <v/>
      </c>
      <c r="B3801" s="25" t="str">
        <f t="shared" si="119"/>
        <v/>
      </c>
      <c r="C3801" s="3" t="str">
        <f>IF(Table1[[#This Row],[Tesouro Prefixado]]="","",(B3801+1)^(1/252))</f>
        <v/>
      </c>
      <c r="D3801" s="2" t="str">
        <f>IF(Table1[[#This Row],[Column2]]="","",(1+D3800)*(C3801)-1)</f>
        <v/>
      </c>
      <c r="E3801" s="1" t="str">
        <f>IF(Table1[[#This Row],[Column1]]="","",VLOOKUP(A3801,COPOMs!B:E,4)+prêmio_de_risco)</f>
        <v/>
      </c>
      <c r="F3801" s="3" t="str">
        <f>IF(Table1[[#This Row],[Tesouro Selic: Cenário 1]]="","",(E3801+1)^(1/252))</f>
        <v/>
      </c>
      <c r="G3801" s="2" t="str">
        <f>IF(Table1[[#This Row],[Column4]]="","",(1+G3800)*(F3801)-1)</f>
        <v/>
      </c>
      <c r="H3801" s="1" t="str">
        <f>IF(Table1[[#This Row],[Column1]]="","",VLOOKUP(A3801,COPOMs!B:H,7)+prêmio_de_risco)</f>
        <v/>
      </c>
      <c r="I3801" s="3" t="str">
        <f>IF(Table1[[#This Row],[Tesouro Selic: Cenário 2]]="","",(H3801+1)^(1/252))</f>
        <v/>
      </c>
      <c r="J3801" s="2" t="str">
        <f>IF(Table1[[#This Row],[Column6]]="","",(1+J3800)*(I3801)-1)</f>
        <v/>
      </c>
      <c r="K3801" s="1" t="str">
        <f>IF(Table1[[#This Row],[Column1]]="","",VLOOKUP(A3801,COPOMs!B:K,10)+prêmio_de_risco)</f>
        <v/>
      </c>
      <c r="L3801" s="3" t="str">
        <f>IF(Table1[[#This Row],[Tesouro Selic: Cenário 3]]="","",(K3801+1)^(1/252))</f>
        <v/>
      </c>
      <c r="M3801" s="2" t="str">
        <f>IF(Table1[[#This Row],[Column8]]="","",(1+M3800)*(L3801)-1)</f>
        <v/>
      </c>
    </row>
    <row r="3802" spans="1:13" x14ac:dyDescent="0.25">
      <c r="A3802" s="15" t="str">
        <f t="shared" si="118"/>
        <v/>
      </c>
      <c r="B3802" s="25" t="str">
        <f t="shared" si="119"/>
        <v/>
      </c>
      <c r="C3802" s="3" t="str">
        <f>IF(Table1[[#This Row],[Tesouro Prefixado]]="","",(B3802+1)^(1/252))</f>
        <v/>
      </c>
      <c r="D3802" s="2" t="str">
        <f>IF(Table1[[#This Row],[Column2]]="","",(1+D3801)*(C3802)-1)</f>
        <v/>
      </c>
      <c r="E3802" s="1" t="str">
        <f>IF(Table1[[#This Row],[Column1]]="","",VLOOKUP(A3802,COPOMs!B:E,4)+prêmio_de_risco)</f>
        <v/>
      </c>
      <c r="F3802" s="3" t="str">
        <f>IF(Table1[[#This Row],[Tesouro Selic: Cenário 1]]="","",(E3802+1)^(1/252))</f>
        <v/>
      </c>
      <c r="G3802" s="2" t="str">
        <f>IF(Table1[[#This Row],[Column4]]="","",(1+G3801)*(F3802)-1)</f>
        <v/>
      </c>
      <c r="H3802" s="1" t="str">
        <f>IF(Table1[[#This Row],[Column1]]="","",VLOOKUP(A3802,COPOMs!B:H,7)+prêmio_de_risco)</f>
        <v/>
      </c>
      <c r="I3802" s="3" t="str">
        <f>IF(Table1[[#This Row],[Tesouro Selic: Cenário 2]]="","",(H3802+1)^(1/252))</f>
        <v/>
      </c>
      <c r="J3802" s="2" t="str">
        <f>IF(Table1[[#This Row],[Column6]]="","",(1+J3801)*(I3802)-1)</f>
        <v/>
      </c>
      <c r="K3802" s="1" t="str">
        <f>IF(Table1[[#This Row],[Column1]]="","",VLOOKUP(A3802,COPOMs!B:K,10)+prêmio_de_risco)</f>
        <v/>
      </c>
      <c r="L3802" s="3" t="str">
        <f>IF(Table1[[#This Row],[Tesouro Selic: Cenário 3]]="","",(K3802+1)^(1/252))</f>
        <v/>
      </c>
      <c r="M3802" s="2" t="str">
        <f>IF(Table1[[#This Row],[Column8]]="","",(1+M3801)*(L3802)-1)</f>
        <v/>
      </c>
    </row>
    <row r="3803" spans="1:13" x14ac:dyDescent="0.25">
      <c r="A3803" s="15" t="str">
        <f t="shared" si="118"/>
        <v/>
      </c>
      <c r="B3803" s="25" t="str">
        <f t="shared" si="119"/>
        <v/>
      </c>
      <c r="C3803" s="3" t="str">
        <f>IF(Table1[[#This Row],[Tesouro Prefixado]]="","",(B3803+1)^(1/252))</f>
        <v/>
      </c>
      <c r="D3803" s="2" t="str">
        <f>IF(Table1[[#This Row],[Column2]]="","",(1+D3802)*(C3803)-1)</f>
        <v/>
      </c>
      <c r="E3803" s="1" t="str">
        <f>IF(Table1[[#This Row],[Column1]]="","",VLOOKUP(A3803,COPOMs!B:E,4)+prêmio_de_risco)</f>
        <v/>
      </c>
      <c r="F3803" s="3" t="str">
        <f>IF(Table1[[#This Row],[Tesouro Selic: Cenário 1]]="","",(E3803+1)^(1/252))</f>
        <v/>
      </c>
      <c r="G3803" s="2" t="str">
        <f>IF(Table1[[#This Row],[Column4]]="","",(1+G3802)*(F3803)-1)</f>
        <v/>
      </c>
      <c r="H3803" s="1" t="str">
        <f>IF(Table1[[#This Row],[Column1]]="","",VLOOKUP(A3803,COPOMs!B:H,7)+prêmio_de_risco)</f>
        <v/>
      </c>
      <c r="I3803" s="3" t="str">
        <f>IF(Table1[[#This Row],[Tesouro Selic: Cenário 2]]="","",(H3803+1)^(1/252))</f>
        <v/>
      </c>
      <c r="J3803" s="2" t="str">
        <f>IF(Table1[[#This Row],[Column6]]="","",(1+J3802)*(I3803)-1)</f>
        <v/>
      </c>
      <c r="K3803" s="1" t="str">
        <f>IF(Table1[[#This Row],[Column1]]="","",VLOOKUP(A3803,COPOMs!B:K,10)+prêmio_de_risco)</f>
        <v/>
      </c>
      <c r="L3803" s="3" t="str">
        <f>IF(Table1[[#This Row],[Tesouro Selic: Cenário 3]]="","",(K3803+1)^(1/252))</f>
        <v/>
      </c>
      <c r="M3803" s="2" t="str">
        <f>IF(Table1[[#This Row],[Column8]]="","",(1+M3802)*(L3803)-1)</f>
        <v/>
      </c>
    </row>
    <row r="3804" spans="1:13" x14ac:dyDescent="0.25">
      <c r="A3804" s="15" t="str">
        <f t="shared" si="118"/>
        <v/>
      </c>
      <c r="B3804" s="25" t="str">
        <f t="shared" si="119"/>
        <v/>
      </c>
      <c r="C3804" s="3" t="str">
        <f>IF(Table1[[#This Row],[Tesouro Prefixado]]="","",(B3804+1)^(1/252))</f>
        <v/>
      </c>
      <c r="D3804" s="2" t="str">
        <f>IF(Table1[[#This Row],[Column2]]="","",(1+D3803)*(C3804)-1)</f>
        <v/>
      </c>
      <c r="E3804" s="1" t="str">
        <f>IF(Table1[[#This Row],[Column1]]="","",VLOOKUP(A3804,COPOMs!B:E,4)+prêmio_de_risco)</f>
        <v/>
      </c>
      <c r="F3804" s="3" t="str">
        <f>IF(Table1[[#This Row],[Tesouro Selic: Cenário 1]]="","",(E3804+1)^(1/252))</f>
        <v/>
      </c>
      <c r="G3804" s="2" t="str">
        <f>IF(Table1[[#This Row],[Column4]]="","",(1+G3803)*(F3804)-1)</f>
        <v/>
      </c>
      <c r="H3804" s="1" t="str">
        <f>IF(Table1[[#This Row],[Column1]]="","",VLOOKUP(A3804,COPOMs!B:H,7)+prêmio_de_risco)</f>
        <v/>
      </c>
      <c r="I3804" s="3" t="str">
        <f>IF(Table1[[#This Row],[Tesouro Selic: Cenário 2]]="","",(H3804+1)^(1/252))</f>
        <v/>
      </c>
      <c r="J3804" s="2" t="str">
        <f>IF(Table1[[#This Row],[Column6]]="","",(1+J3803)*(I3804)-1)</f>
        <v/>
      </c>
      <c r="K3804" s="1" t="str">
        <f>IF(Table1[[#This Row],[Column1]]="","",VLOOKUP(A3804,COPOMs!B:K,10)+prêmio_de_risco)</f>
        <v/>
      </c>
      <c r="L3804" s="3" t="str">
        <f>IF(Table1[[#This Row],[Tesouro Selic: Cenário 3]]="","",(K3804+1)^(1/252))</f>
        <v/>
      </c>
      <c r="M3804" s="2" t="str">
        <f>IF(Table1[[#This Row],[Column8]]="","",(1+M3803)*(L3804)-1)</f>
        <v/>
      </c>
    </row>
    <row r="3805" spans="1:13" x14ac:dyDescent="0.25">
      <c r="A3805" s="15" t="str">
        <f t="shared" si="118"/>
        <v/>
      </c>
      <c r="B3805" s="25" t="str">
        <f t="shared" si="119"/>
        <v/>
      </c>
      <c r="C3805" s="3" t="str">
        <f>IF(Table1[[#This Row],[Tesouro Prefixado]]="","",(B3805+1)^(1/252))</f>
        <v/>
      </c>
      <c r="D3805" s="2" t="str">
        <f>IF(Table1[[#This Row],[Column2]]="","",(1+D3804)*(C3805)-1)</f>
        <v/>
      </c>
      <c r="E3805" s="1" t="str">
        <f>IF(Table1[[#This Row],[Column1]]="","",VLOOKUP(A3805,COPOMs!B:E,4)+prêmio_de_risco)</f>
        <v/>
      </c>
      <c r="F3805" s="3" t="str">
        <f>IF(Table1[[#This Row],[Tesouro Selic: Cenário 1]]="","",(E3805+1)^(1/252))</f>
        <v/>
      </c>
      <c r="G3805" s="2" t="str">
        <f>IF(Table1[[#This Row],[Column4]]="","",(1+G3804)*(F3805)-1)</f>
        <v/>
      </c>
      <c r="H3805" s="1" t="str">
        <f>IF(Table1[[#This Row],[Column1]]="","",VLOOKUP(A3805,COPOMs!B:H,7)+prêmio_de_risco)</f>
        <v/>
      </c>
      <c r="I3805" s="3" t="str">
        <f>IF(Table1[[#This Row],[Tesouro Selic: Cenário 2]]="","",(H3805+1)^(1/252))</f>
        <v/>
      </c>
      <c r="J3805" s="2" t="str">
        <f>IF(Table1[[#This Row],[Column6]]="","",(1+J3804)*(I3805)-1)</f>
        <v/>
      </c>
      <c r="K3805" s="1" t="str">
        <f>IF(Table1[[#This Row],[Column1]]="","",VLOOKUP(A3805,COPOMs!B:K,10)+prêmio_de_risco)</f>
        <v/>
      </c>
      <c r="L3805" s="3" t="str">
        <f>IF(Table1[[#This Row],[Tesouro Selic: Cenário 3]]="","",(K3805+1)^(1/252))</f>
        <v/>
      </c>
      <c r="M3805" s="2" t="str">
        <f>IF(Table1[[#This Row],[Column8]]="","",(1+M3804)*(L3805)-1)</f>
        <v/>
      </c>
    </row>
    <row r="3806" spans="1:13" x14ac:dyDescent="0.25">
      <c r="A3806" s="15" t="str">
        <f t="shared" si="118"/>
        <v/>
      </c>
      <c r="B3806" s="25" t="str">
        <f t="shared" si="119"/>
        <v/>
      </c>
      <c r="C3806" s="3" t="str">
        <f>IF(Table1[[#This Row],[Tesouro Prefixado]]="","",(B3806+1)^(1/252))</f>
        <v/>
      </c>
      <c r="D3806" s="2" t="str">
        <f>IF(Table1[[#This Row],[Column2]]="","",(1+D3805)*(C3806)-1)</f>
        <v/>
      </c>
      <c r="E3806" s="1" t="str">
        <f>IF(Table1[[#This Row],[Column1]]="","",VLOOKUP(A3806,COPOMs!B:E,4)+prêmio_de_risco)</f>
        <v/>
      </c>
      <c r="F3806" s="3" t="str">
        <f>IF(Table1[[#This Row],[Tesouro Selic: Cenário 1]]="","",(E3806+1)^(1/252))</f>
        <v/>
      </c>
      <c r="G3806" s="2" t="str">
        <f>IF(Table1[[#This Row],[Column4]]="","",(1+G3805)*(F3806)-1)</f>
        <v/>
      </c>
      <c r="H3806" s="1" t="str">
        <f>IF(Table1[[#This Row],[Column1]]="","",VLOOKUP(A3806,COPOMs!B:H,7)+prêmio_de_risco)</f>
        <v/>
      </c>
      <c r="I3806" s="3" t="str">
        <f>IF(Table1[[#This Row],[Tesouro Selic: Cenário 2]]="","",(H3806+1)^(1/252))</f>
        <v/>
      </c>
      <c r="J3806" s="2" t="str">
        <f>IF(Table1[[#This Row],[Column6]]="","",(1+J3805)*(I3806)-1)</f>
        <v/>
      </c>
      <c r="K3806" s="1" t="str">
        <f>IF(Table1[[#This Row],[Column1]]="","",VLOOKUP(A3806,COPOMs!B:K,10)+prêmio_de_risco)</f>
        <v/>
      </c>
      <c r="L3806" s="3" t="str">
        <f>IF(Table1[[#This Row],[Tesouro Selic: Cenário 3]]="","",(K3806+1)^(1/252))</f>
        <v/>
      </c>
      <c r="M3806" s="2" t="str">
        <f>IF(Table1[[#This Row],[Column8]]="","",(1+M3805)*(L3806)-1)</f>
        <v/>
      </c>
    </row>
    <row r="3807" spans="1:13" x14ac:dyDescent="0.25">
      <c r="A3807" s="15" t="str">
        <f t="shared" si="118"/>
        <v/>
      </c>
      <c r="B3807" s="25" t="str">
        <f t="shared" si="119"/>
        <v/>
      </c>
      <c r="C3807" s="3" t="str">
        <f>IF(Table1[[#This Row],[Tesouro Prefixado]]="","",(B3807+1)^(1/252))</f>
        <v/>
      </c>
      <c r="D3807" s="2" t="str">
        <f>IF(Table1[[#This Row],[Column2]]="","",(1+D3806)*(C3807)-1)</f>
        <v/>
      </c>
      <c r="E3807" s="1" t="str">
        <f>IF(Table1[[#This Row],[Column1]]="","",VLOOKUP(A3807,COPOMs!B:E,4)+prêmio_de_risco)</f>
        <v/>
      </c>
      <c r="F3807" s="3" t="str">
        <f>IF(Table1[[#This Row],[Tesouro Selic: Cenário 1]]="","",(E3807+1)^(1/252))</f>
        <v/>
      </c>
      <c r="G3807" s="2" t="str">
        <f>IF(Table1[[#This Row],[Column4]]="","",(1+G3806)*(F3807)-1)</f>
        <v/>
      </c>
      <c r="H3807" s="1" t="str">
        <f>IF(Table1[[#This Row],[Column1]]="","",VLOOKUP(A3807,COPOMs!B:H,7)+prêmio_de_risco)</f>
        <v/>
      </c>
      <c r="I3807" s="3" t="str">
        <f>IF(Table1[[#This Row],[Tesouro Selic: Cenário 2]]="","",(H3807+1)^(1/252))</f>
        <v/>
      </c>
      <c r="J3807" s="2" t="str">
        <f>IF(Table1[[#This Row],[Column6]]="","",(1+J3806)*(I3807)-1)</f>
        <v/>
      </c>
      <c r="K3807" s="1" t="str">
        <f>IF(Table1[[#This Row],[Column1]]="","",VLOOKUP(A3807,COPOMs!B:K,10)+prêmio_de_risco)</f>
        <v/>
      </c>
      <c r="L3807" s="3" t="str">
        <f>IF(Table1[[#This Row],[Tesouro Selic: Cenário 3]]="","",(K3807+1)^(1/252))</f>
        <v/>
      </c>
      <c r="M3807" s="2" t="str">
        <f>IF(Table1[[#This Row],[Column8]]="","",(1+M3806)*(L3807)-1)</f>
        <v/>
      </c>
    </row>
    <row r="3808" spans="1:13" x14ac:dyDescent="0.25">
      <c r="A3808" s="15" t="str">
        <f t="shared" si="118"/>
        <v/>
      </c>
      <c r="B3808" s="25" t="str">
        <f t="shared" si="119"/>
        <v/>
      </c>
      <c r="C3808" s="3" t="str">
        <f>IF(Table1[[#This Row],[Tesouro Prefixado]]="","",(B3808+1)^(1/252))</f>
        <v/>
      </c>
      <c r="D3808" s="2" t="str">
        <f>IF(Table1[[#This Row],[Column2]]="","",(1+D3807)*(C3808)-1)</f>
        <v/>
      </c>
      <c r="E3808" s="1" t="str">
        <f>IF(Table1[[#This Row],[Column1]]="","",VLOOKUP(A3808,COPOMs!B:E,4)+prêmio_de_risco)</f>
        <v/>
      </c>
      <c r="F3808" s="3" t="str">
        <f>IF(Table1[[#This Row],[Tesouro Selic: Cenário 1]]="","",(E3808+1)^(1/252))</f>
        <v/>
      </c>
      <c r="G3808" s="2" t="str">
        <f>IF(Table1[[#This Row],[Column4]]="","",(1+G3807)*(F3808)-1)</f>
        <v/>
      </c>
      <c r="H3808" s="1" t="str">
        <f>IF(Table1[[#This Row],[Column1]]="","",VLOOKUP(A3808,COPOMs!B:H,7)+prêmio_de_risco)</f>
        <v/>
      </c>
      <c r="I3808" s="3" t="str">
        <f>IF(Table1[[#This Row],[Tesouro Selic: Cenário 2]]="","",(H3808+1)^(1/252))</f>
        <v/>
      </c>
      <c r="J3808" s="2" t="str">
        <f>IF(Table1[[#This Row],[Column6]]="","",(1+J3807)*(I3808)-1)</f>
        <v/>
      </c>
      <c r="K3808" s="1" t="str">
        <f>IF(Table1[[#This Row],[Column1]]="","",VLOOKUP(A3808,COPOMs!B:K,10)+prêmio_de_risco)</f>
        <v/>
      </c>
      <c r="L3808" s="3" t="str">
        <f>IF(Table1[[#This Row],[Tesouro Selic: Cenário 3]]="","",(K3808+1)^(1/252))</f>
        <v/>
      </c>
      <c r="M3808" s="2" t="str">
        <f>IF(Table1[[#This Row],[Column8]]="","",(1+M3807)*(L3808)-1)</f>
        <v/>
      </c>
    </row>
    <row r="3809" spans="1:13" x14ac:dyDescent="0.25">
      <c r="A3809" s="15" t="str">
        <f t="shared" si="118"/>
        <v/>
      </c>
      <c r="B3809" s="25" t="str">
        <f t="shared" si="119"/>
        <v/>
      </c>
      <c r="C3809" s="3" t="str">
        <f>IF(Table1[[#This Row],[Tesouro Prefixado]]="","",(B3809+1)^(1/252))</f>
        <v/>
      </c>
      <c r="D3809" s="2" t="str">
        <f>IF(Table1[[#This Row],[Column2]]="","",(1+D3808)*(C3809)-1)</f>
        <v/>
      </c>
      <c r="E3809" s="1" t="str">
        <f>IF(Table1[[#This Row],[Column1]]="","",VLOOKUP(A3809,COPOMs!B:E,4)+prêmio_de_risco)</f>
        <v/>
      </c>
      <c r="F3809" s="3" t="str">
        <f>IF(Table1[[#This Row],[Tesouro Selic: Cenário 1]]="","",(E3809+1)^(1/252))</f>
        <v/>
      </c>
      <c r="G3809" s="2" t="str">
        <f>IF(Table1[[#This Row],[Column4]]="","",(1+G3808)*(F3809)-1)</f>
        <v/>
      </c>
      <c r="H3809" s="1" t="str">
        <f>IF(Table1[[#This Row],[Column1]]="","",VLOOKUP(A3809,COPOMs!B:H,7)+prêmio_de_risco)</f>
        <v/>
      </c>
      <c r="I3809" s="3" t="str">
        <f>IF(Table1[[#This Row],[Tesouro Selic: Cenário 2]]="","",(H3809+1)^(1/252))</f>
        <v/>
      </c>
      <c r="J3809" s="2" t="str">
        <f>IF(Table1[[#This Row],[Column6]]="","",(1+J3808)*(I3809)-1)</f>
        <v/>
      </c>
      <c r="K3809" s="1" t="str">
        <f>IF(Table1[[#This Row],[Column1]]="","",VLOOKUP(A3809,COPOMs!B:K,10)+prêmio_de_risco)</f>
        <v/>
      </c>
      <c r="L3809" s="3" t="str">
        <f>IF(Table1[[#This Row],[Tesouro Selic: Cenário 3]]="","",(K3809+1)^(1/252))</f>
        <v/>
      </c>
      <c r="M3809" s="2" t="str">
        <f>IF(Table1[[#This Row],[Column8]]="","",(1+M3808)*(L3809)-1)</f>
        <v/>
      </c>
    </row>
    <row r="3810" spans="1:13" x14ac:dyDescent="0.25">
      <c r="A3810" s="15" t="str">
        <f t="shared" si="118"/>
        <v/>
      </c>
      <c r="B3810" s="25" t="str">
        <f t="shared" si="119"/>
        <v/>
      </c>
      <c r="C3810" s="3" t="str">
        <f>IF(Table1[[#This Row],[Tesouro Prefixado]]="","",(B3810+1)^(1/252))</f>
        <v/>
      </c>
      <c r="D3810" s="2" t="str">
        <f>IF(Table1[[#This Row],[Column2]]="","",(1+D3809)*(C3810)-1)</f>
        <v/>
      </c>
      <c r="E3810" s="1" t="str">
        <f>IF(Table1[[#This Row],[Column1]]="","",VLOOKUP(A3810,COPOMs!B:E,4)+prêmio_de_risco)</f>
        <v/>
      </c>
      <c r="F3810" s="3" t="str">
        <f>IF(Table1[[#This Row],[Tesouro Selic: Cenário 1]]="","",(E3810+1)^(1/252))</f>
        <v/>
      </c>
      <c r="G3810" s="2" t="str">
        <f>IF(Table1[[#This Row],[Column4]]="","",(1+G3809)*(F3810)-1)</f>
        <v/>
      </c>
      <c r="H3810" s="1" t="str">
        <f>IF(Table1[[#This Row],[Column1]]="","",VLOOKUP(A3810,COPOMs!B:H,7)+prêmio_de_risco)</f>
        <v/>
      </c>
      <c r="I3810" s="3" t="str">
        <f>IF(Table1[[#This Row],[Tesouro Selic: Cenário 2]]="","",(H3810+1)^(1/252))</f>
        <v/>
      </c>
      <c r="J3810" s="2" t="str">
        <f>IF(Table1[[#This Row],[Column6]]="","",(1+J3809)*(I3810)-1)</f>
        <v/>
      </c>
      <c r="K3810" s="1" t="str">
        <f>IF(Table1[[#This Row],[Column1]]="","",VLOOKUP(A3810,COPOMs!B:K,10)+prêmio_de_risco)</f>
        <v/>
      </c>
      <c r="L3810" s="3" t="str">
        <f>IF(Table1[[#This Row],[Tesouro Selic: Cenário 3]]="","",(K3810+1)^(1/252))</f>
        <v/>
      </c>
      <c r="M3810" s="2" t="str">
        <f>IF(Table1[[#This Row],[Column8]]="","",(1+M3809)*(L3810)-1)</f>
        <v/>
      </c>
    </row>
    <row r="3811" spans="1:13" x14ac:dyDescent="0.25">
      <c r="A3811" s="15" t="str">
        <f t="shared" si="118"/>
        <v/>
      </c>
      <c r="B3811" s="25" t="str">
        <f t="shared" si="119"/>
        <v/>
      </c>
      <c r="C3811" s="3" t="str">
        <f>IF(Table1[[#This Row],[Tesouro Prefixado]]="","",(B3811+1)^(1/252))</f>
        <v/>
      </c>
      <c r="D3811" s="2" t="str">
        <f>IF(Table1[[#This Row],[Column2]]="","",(1+D3810)*(C3811)-1)</f>
        <v/>
      </c>
      <c r="E3811" s="1" t="str">
        <f>IF(Table1[[#This Row],[Column1]]="","",VLOOKUP(A3811,COPOMs!B:E,4)+prêmio_de_risco)</f>
        <v/>
      </c>
      <c r="F3811" s="3" t="str">
        <f>IF(Table1[[#This Row],[Tesouro Selic: Cenário 1]]="","",(E3811+1)^(1/252))</f>
        <v/>
      </c>
      <c r="G3811" s="2" t="str">
        <f>IF(Table1[[#This Row],[Column4]]="","",(1+G3810)*(F3811)-1)</f>
        <v/>
      </c>
      <c r="H3811" s="1" t="str">
        <f>IF(Table1[[#This Row],[Column1]]="","",VLOOKUP(A3811,COPOMs!B:H,7)+prêmio_de_risco)</f>
        <v/>
      </c>
      <c r="I3811" s="3" t="str">
        <f>IF(Table1[[#This Row],[Tesouro Selic: Cenário 2]]="","",(H3811+1)^(1/252))</f>
        <v/>
      </c>
      <c r="J3811" s="2" t="str">
        <f>IF(Table1[[#This Row],[Column6]]="","",(1+J3810)*(I3811)-1)</f>
        <v/>
      </c>
      <c r="K3811" s="1" t="str">
        <f>IF(Table1[[#This Row],[Column1]]="","",VLOOKUP(A3811,COPOMs!B:K,10)+prêmio_de_risco)</f>
        <v/>
      </c>
      <c r="L3811" s="3" t="str">
        <f>IF(Table1[[#This Row],[Tesouro Selic: Cenário 3]]="","",(K3811+1)^(1/252))</f>
        <v/>
      </c>
      <c r="M3811" s="2" t="str">
        <f>IF(Table1[[#This Row],[Column8]]="","",(1+M3810)*(L3811)-1)</f>
        <v/>
      </c>
    </row>
    <row r="3812" spans="1:13" x14ac:dyDescent="0.25">
      <c r="A3812" s="15" t="str">
        <f t="shared" si="118"/>
        <v/>
      </c>
      <c r="B3812" s="25" t="str">
        <f t="shared" si="119"/>
        <v/>
      </c>
      <c r="C3812" s="3" t="str">
        <f>IF(Table1[[#This Row],[Tesouro Prefixado]]="","",(B3812+1)^(1/252))</f>
        <v/>
      </c>
      <c r="D3812" s="2" t="str">
        <f>IF(Table1[[#This Row],[Column2]]="","",(1+D3811)*(C3812)-1)</f>
        <v/>
      </c>
      <c r="E3812" s="1" t="str">
        <f>IF(Table1[[#This Row],[Column1]]="","",VLOOKUP(A3812,COPOMs!B:E,4)+prêmio_de_risco)</f>
        <v/>
      </c>
      <c r="F3812" s="3" t="str">
        <f>IF(Table1[[#This Row],[Tesouro Selic: Cenário 1]]="","",(E3812+1)^(1/252))</f>
        <v/>
      </c>
      <c r="G3812" s="2" t="str">
        <f>IF(Table1[[#This Row],[Column4]]="","",(1+G3811)*(F3812)-1)</f>
        <v/>
      </c>
      <c r="H3812" s="1" t="str">
        <f>IF(Table1[[#This Row],[Column1]]="","",VLOOKUP(A3812,COPOMs!B:H,7)+prêmio_de_risco)</f>
        <v/>
      </c>
      <c r="I3812" s="3" t="str">
        <f>IF(Table1[[#This Row],[Tesouro Selic: Cenário 2]]="","",(H3812+1)^(1/252))</f>
        <v/>
      </c>
      <c r="J3812" s="2" t="str">
        <f>IF(Table1[[#This Row],[Column6]]="","",(1+J3811)*(I3812)-1)</f>
        <v/>
      </c>
      <c r="K3812" s="1" t="str">
        <f>IF(Table1[[#This Row],[Column1]]="","",VLOOKUP(A3812,COPOMs!B:K,10)+prêmio_de_risco)</f>
        <v/>
      </c>
      <c r="L3812" s="3" t="str">
        <f>IF(Table1[[#This Row],[Tesouro Selic: Cenário 3]]="","",(K3812+1)^(1/252))</f>
        <v/>
      </c>
      <c r="M3812" s="2" t="str">
        <f>IF(Table1[[#This Row],[Column8]]="","",(1+M3811)*(L3812)-1)</f>
        <v/>
      </c>
    </row>
    <row r="3813" spans="1:13" x14ac:dyDescent="0.25">
      <c r="A3813" s="15" t="str">
        <f t="shared" si="118"/>
        <v/>
      </c>
      <c r="B3813" s="25" t="str">
        <f t="shared" si="119"/>
        <v/>
      </c>
      <c r="C3813" s="3" t="str">
        <f>IF(Table1[[#This Row],[Tesouro Prefixado]]="","",(B3813+1)^(1/252))</f>
        <v/>
      </c>
      <c r="D3813" s="2" t="str">
        <f>IF(Table1[[#This Row],[Column2]]="","",(1+D3812)*(C3813)-1)</f>
        <v/>
      </c>
      <c r="E3813" s="1" t="str">
        <f>IF(Table1[[#This Row],[Column1]]="","",VLOOKUP(A3813,COPOMs!B:E,4)+prêmio_de_risco)</f>
        <v/>
      </c>
      <c r="F3813" s="3" t="str">
        <f>IF(Table1[[#This Row],[Tesouro Selic: Cenário 1]]="","",(E3813+1)^(1/252))</f>
        <v/>
      </c>
      <c r="G3813" s="2" t="str">
        <f>IF(Table1[[#This Row],[Column4]]="","",(1+G3812)*(F3813)-1)</f>
        <v/>
      </c>
      <c r="H3813" s="1" t="str">
        <f>IF(Table1[[#This Row],[Column1]]="","",VLOOKUP(A3813,COPOMs!B:H,7)+prêmio_de_risco)</f>
        <v/>
      </c>
      <c r="I3813" s="3" t="str">
        <f>IF(Table1[[#This Row],[Tesouro Selic: Cenário 2]]="","",(H3813+1)^(1/252))</f>
        <v/>
      </c>
      <c r="J3813" s="2" t="str">
        <f>IF(Table1[[#This Row],[Column6]]="","",(1+J3812)*(I3813)-1)</f>
        <v/>
      </c>
      <c r="K3813" s="1" t="str">
        <f>IF(Table1[[#This Row],[Column1]]="","",VLOOKUP(A3813,COPOMs!B:K,10)+prêmio_de_risco)</f>
        <v/>
      </c>
      <c r="L3813" s="3" t="str">
        <f>IF(Table1[[#This Row],[Tesouro Selic: Cenário 3]]="","",(K3813+1)^(1/252))</f>
        <v/>
      </c>
      <c r="M3813" s="2" t="str">
        <f>IF(Table1[[#This Row],[Column8]]="","",(1+M3812)*(L3813)-1)</f>
        <v/>
      </c>
    </row>
    <row r="3814" spans="1:13" x14ac:dyDescent="0.25">
      <c r="A3814" s="15" t="str">
        <f t="shared" si="118"/>
        <v/>
      </c>
      <c r="B3814" s="25" t="str">
        <f t="shared" si="119"/>
        <v/>
      </c>
      <c r="C3814" s="3" t="str">
        <f>IF(Table1[[#This Row],[Tesouro Prefixado]]="","",(B3814+1)^(1/252))</f>
        <v/>
      </c>
      <c r="D3814" s="2" t="str">
        <f>IF(Table1[[#This Row],[Column2]]="","",(1+D3813)*(C3814)-1)</f>
        <v/>
      </c>
      <c r="E3814" s="1" t="str">
        <f>IF(Table1[[#This Row],[Column1]]="","",VLOOKUP(A3814,COPOMs!B:E,4)+prêmio_de_risco)</f>
        <v/>
      </c>
      <c r="F3814" s="3" t="str">
        <f>IF(Table1[[#This Row],[Tesouro Selic: Cenário 1]]="","",(E3814+1)^(1/252))</f>
        <v/>
      </c>
      <c r="G3814" s="2" t="str">
        <f>IF(Table1[[#This Row],[Column4]]="","",(1+G3813)*(F3814)-1)</f>
        <v/>
      </c>
      <c r="H3814" s="1" t="str">
        <f>IF(Table1[[#This Row],[Column1]]="","",VLOOKUP(A3814,COPOMs!B:H,7)+prêmio_de_risco)</f>
        <v/>
      </c>
      <c r="I3814" s="3" t="str">
        <f>IF(Table1[[#This Row],[Tesouro Selic: Cenário 2]]="","",(H3814+1)^(1/252))</f>
        <v/>
      </c>
      <c r="J3814" s="2" t="str">
        <f>IF(Table1[[#This Row],[Column6]]="","",(1+J3813)*(I3814)-1)</f>
        <v/>
      </c>
      <c r="K3814" s="1" t="str">
        <f>IF(Table1[[#This Row],[Column1]]="","",VLOOKUP(A3814,COPOMs!B:K,10)+prêmio_de_risco)</f>
        <v/>
      </c>
      <c r="L3814" s="3" t="str">
        <f>IF(Table1[[#This Row],[Tesouro Selic: Cenário 3]]="","",(K3814+1)^(1/252))</f>
        <v/>
      </c>
      <c r="M3814" s="2" t="str">
        <f>IF(Table1[[#This Row],[Column8]]="","",(1+M3813)*(L3814)-1)</f>
        <v/>
      </c>
    </row>
    <row r="3815" spans="1:13" x14ac:dyDescent="0.25">
      <c r="A3815" s="15" t="str">
        <f t="shared" si="118"/>
        <v/>
      </c>
      <c r="B3815" s="25" t="str">
        <f t="shared" si="119"/>
        <v/>
      </c>
      <c r="C3815" s="3" t="str">
        <f>IF(Table1[[#This Row],[Tesouro Prefixado]]="","",(B3815+1)^(1/252))</f>
        <v/>
      </c>
      <c r="D3815" s="2" t="str">
        <f>IF(Table1[[#This Row],[Column2]]="","",(1+D3814)*(C3815)-1)</f>
        <v/>
      </c>
      <c r="E3815" s="1" t="str">
        <f>IF(Table1[[#This Row],[Column1]]="","",VLOOKUP(A3815,COPOMs!B:E,4)+prêmio_de_risco)</f>
        <v/>
      </c>
      <c r="F3815" s="3" t="str">
        <f>IF(Table1[[#This Row],[Tesouro Selic: Cenário 1]]="","",(E3815+1)^(1/252))</f>
        <v/>
      </c>
      <c r="G3815" s="2" t="str">
        <f>IF(Table1[[#This Row],[Column4]]="","",(1+G3814)*(F3815)-1)</f>
        <v/>
      </c>
      <c r="H3815" s="1" t="str">
        <f>IF(Table1[[#This Row],[Column1]]="","",VLOOKUP(A3815,COPOMs!B:H,7)+prêmio_de_risco)</f>
        <v/>
      </c>
      <c r="I3815" s="3" t="str">
        <f>IF(Table1[[#This Row],[Tesouro Selic: Cenário 2]]="","",(H3815+1)^(1/252))</f>
        <v/>
      </c>
      <c r="J3815" s="2" t="str">
        <f>IF(Table1[[#This Row],[Column6]]="","",(1+J3814)*(I3815)-1)</f>
        <v/>
      </c>
      <c r="K3815" s="1" t="str">
        <f>IF(Table1[[#This Row],[Column1]]="","",VLOOKUP(A3815,COPOMs!B:K,10)+prêmio_de_risco)</f>
        <v/>
      </c>
      <c r="L3815" s="3" t="str">
        <f>IF(Table1[[#This Row],[Tesouro Selic: Cenário 3]]="","",(K3815+1)^(1/252))</f>
        <v/>
      </c>
      <c r="M3815" s="2" t="str">
        <f>IF(Table1[[#This Row],[Column8]]="","",(1+M3814)*(L3815)-1)</f>
        <v/>
      </c>
    </row>
    <row r="3816" spans="1:13" x14ac:dyDescent="0.25">
      <c r="A3816" s="15" t="str">
        <f t="shared" si="118"/>
        <v/>
      </c>
      <c r="B3816" s="25" t="str">
        <f t="shared" si="119"/>
        <v/>
      </c>
      <c r="C3816" s="3" t="str">
        <f>IF(Table1[[#This Row],[Tesouro Prefixado]]="","",(B3816+1)^(1/252))</f>
        <v/>
      </c>
      <c r="D3816" s="2" t="str">
        <f>IF(Table1[[#This Row],[Column2]]="","",(1+D3815)*(C3816)-1)</f>
        <v/>
      </c>
      <c r="E3816" s="1" t="str">
        <f>IF(Table1[[#This Row],[Column1]]="","",VLOOKUP(A3816,COPOMs!B:E,4)+prêmio_de_risco)</f>
        <v/>
      </c>
      <c r="F3816" s="3" t="str">
        <f>IF(Table1[[#This Row],[Tesouro Selic: Cenário 1]]="","",(E3816+1)^(1/252))</f>
        <v/>
      </c>
      <c r="G3816" s="2" t="str">
        <f>IF(Table1[[#This Row],[Column4]]="","",(1+G3815)*(F3816)-1)</f>
        <v/>
      </c>
      <c r="H3816" s="1" t="str">
        <f>IF(Table1[[#This Row],[Column1]]="","",VLOOKUP(A3816,COPOMs!B:H,7)+prêmio_de_risco)</f>
        <v/>
      </c>
      <c r="I3816" s="3" t="str">
        <f>IF(Table1[[#This Row],[Tesouro Selic: Cenário 2]]="","",(H3816+1)^(1/252))</f>
        <v/>
      </c>
      <c r="J3816" s="2" t="str">
        <f>IF(Table1[[#This Row],[Column6]]="","",(1+J3815)*(I3816)-1)</f>
        <v/>
      </c>
      <c r="K3816" s="1" t="str">
        <f>IF(Table1[[#This Row],[Column1]]="","",VLOOKUP(A3816,COPOMs!B:K,10)+prêmio_de_risco)</f>
        <v/>
      </c>
      <c r="L3816" s="3" t="str">
        <f>IF(Table1[[#This Row],[Tesouro Selic: Cenário 3]]="","",(K3816+1)^(1/252))</f>
        <v/>
      </c>
      <c r="M3816" s="2" t="str">
        <f>IF(Table1[[#This Row],[Column8]]="","",(1+M3815)*(L3816)-1)</f>
        <v/>
      </c>
    </row>
    <row r="3817" spans="1:13" x14ac:dyDescent="0.25">
      <c r="A3817" s="15" t="str">
        <f t="shared" si="118"/>
        <v/>
      </c>
      <c r="B3817" s="25" t="str">
        <f t="shared" si="119"/>
        <v/>
      </c>
      <c r="C3817" s="3" t="str">
        <f>IF(Table1[[#This Row],[Tesouro Prefixado]]="","",(B3817+1)^(1/252))</f>
        <v/>
      </c>
      <c r="D3817" s="2" t="str">
        <f>IF(Table1[[#This Row],[Column2]]="","",(1+D3816)*(C3817)-1)</f>
        <v/>
      </c>
      <c r="E3817" s="1" t="str">
        <f>IF(Table1[[#This Row],[Column1]]="","",VLOOKUP(A3817,COPOMs!B:E,4)+prêmio_de_risco)</f>
        <v/>
      </c>
      <c r="F3817" s="3" t="str">
        <f>IF(Table1[[#This Row],[Tesouro Selic: Cenário 1]]="","",(E3817+1)^(1/252))</f>
        <v/>
      </c>
      <c r="G3817" s="2" t="str">
        <f>IF(Table1[[#This Row],[Column4]]="","",(1+G3816)*(F3817)-1)</f>
        <v/>
      </c>
      <c r="H3817" s="1" t="str">
        <f>IF(Table1[[#This Row],[Column1]]="","",VLOOKUP(A3817,COPOMs!B:H,7)+prêmio_de_risco)</f>
        <v/>
      </c>
      <c r="I3817" s="3" t="str">
        <f>IF(Table1[[#This Row],[Tesouro Selic: Cenário 2]]="","",(H3817+1)^(1/252))</f>
        <v/>
      </c>
      <c r="J3817" s="2" t="str">
        <f>IF(Table1[[#This Row],[Column6]]="","",(1+J3816)*(I3817)-1)</f>
        <v/>
      </c>
      <c r="K3817" s="1" t="str">
        <f>IF(Table1[[#This Row],[Column1]]="","",VLOOKUP(A3817,COPOMs!B:K,10)+prêmio_de_risco)</f>
        <v/>
      </c>
      <c r="L3817" s="3" t="str">
        <f>IF(Table1[[#This Row],[Tesouro Selic: Cenário 3]]="","",(K3817+1)^(1/252))</f>
        <v/>
      </c>
      <c r="M3817" s="2" t="str">
        <f>IF(Table1[[#This Row],[Column8]]="","",(1+M3816)*(L3817)-1)</f>
        <v/>
      </c>
    </row>
    <row r="3818" spans="1:13" x14ac:dyDescent="0.25">
      <c r="A3818" s="15" t="str">
        <f t="shared" si="118"/>
        <v/>
      </c>
      <c r="B3818" s="25" t="str">
        <f t="shared" si="119"/>
        <v/>
      </c>
      <c r="C3818" s="3" t="str">
        <f>IF(Table1[[#This Row],[Tesouro Prefixado]]="","",(B3818+1)^(1/252))</f>
        <v/>
      </c>
      <c r="D3818" s="2" t="str">
        <f>IF(Table1[[#This Row],[Column2]]="","",(1+D3817)*(C3818)-1)</f>
        <v/>
      </c>
      <c r="E3818" s="1" t="str">
        <f>IF(Table1[[#This Row],[Column1]]="","",VLOOKUP(A3818,COPOMs!B:E,4)+prêmio_de_risco)</f>
        <v/>
      </c>
      <c r="F3818" s="3" t="str">
        <f>IF(Table1[[#This Row],[Tesouro Selic: Cenário 1]]="","",(E3818+1)^(1/252))</f>
        <v/>
      </c>
      <c r="G3818" s="2" t="str">
        <f>IF(Table1[[#This Row],[Column4]]="","",(1+G3817)*(F3818)-1)</f>
        <v/>
      </c>
      <c r="H3818" s="1" t="str">
        <f>IF(Table1[[#This Row],[Column1]]="","",VLOOKUP(A3818,COPOMs!B:H,7)+prêmio_de_risco)</f>
        <v/>
      </c>
      <c r="I3818" s="3" t="str">
        <f>IF(Table1[[#This Row],[Tesouro Selic: Cenário 2]]="","",(H3818+1)^(1/252))</f>
        <v/>
      </c>
      <c r="J3818" s="2" t="str">
        <f>IF(Table1[[#This Row],[Column6]]="","",(1+J3817)*(I3818)-1)</f>
        <v/>
      </c>
      <c r="K3818" s="1" t="str">
        <f>IF(Table1[[#This Row],[Column1]]="","",VLOOKUP(A3818,COPOMs!B:K,10)+prêmio_de_risco)</f>
        <v/>
      </c>
      <c r="L3818" s="3" t="str">
        <f>IF(Table1[[#This Row],[Tesouro Selic: Cenário 3]]="","",(K3818+1)^(1/252))</f>
        <v/>
      </c>
      <c r="M3818" s="2" t="str">
        <f>IF(Table1[[#This Row],[Column8]]="","",(1+M3817)*(L3818)-1)</f>
        <v/>
      </c>
    </row>
    <row r="3819" spans="1:13" x14ac:dyDescent="0.25">
      <c r="A3819" s="15" t="str">
        <f t="shared" si="118"/>
        <v/>
      </c>
      <c r="B3819" s="25" t="str">
        <f t="shared" si="119"/>
        <v/>
      </c>
      <c r="C3819" s="3" t="str">
        <f>IF(Table1[[#This Row],[Tesouro Prefixado]]="","",(B3819+1)^(1/252))</f>
        <v/>
      </c>
      <c r="D3819" s="2" t="str">
        <f>IF(Table1[[#This Row],[Column2]]="","",(1+D3818)*(C3819)-1)</f>
        <v/>
      </c>
      <c r="E3819" s="1" t="str">
        <f>IF(Table1[[#This Row],[Column1]]="","",VLOOKUP(A3819,COPOMs!B:E,4)+prêmio_de_risco)</f>
        <v/>
      </c>
      <c r="F3819" s="3" t="str">
        <f>IF(Table1[[#This Row],[Tesouro Selic: Cenário 1]]="","",(E3819+1)^(1/252))</f>
        <v/>
      </c>
      <c r="G3819" s="2" t="str">
        <f>IF(Table1[[#This Row],[Column4]]="","",(1+G3818)*(F3819)-1)</f>
        <v/>
      </c>
      <c r="H3819" s="1" t="str">
        <f>IF(Table1[[#This Row],[Column1]]="","",VLOOKUP(A3819,COPOMs!B:H,7)+prêmio_de_risco)</f>
        <v/>
      </c>
      <c r="I3819" s="3" t="str">
        <f>IF(Table1[[#This Row],[Tesouro Selic: Cenário 2]]="","",(H3819+1)^(1/252))</f>
        <v/>
      </c>
      <c r="J3819" s="2" t="str">
        <f>IF(Table1[[#This Row],[Column6]]="","",(1+J3818)*(I3819)-1)</f>
        <v/>
      </c>
      <c r="K3819" s="1" t="str">
        <f>IF(Table1[[#This Row],[Column1]]="","",VLOOKUP(A3819,COPOMs!B:K,10)+prêmio_de_risco)</f>
        <v/>
      </c>
      <c r="L3819" s="3" t="str">
        <f>IF(Table1[[#This Row],[Tesouro Selic: Cenário 3]]="","",(K3819+1)^(1/252))</f>
        <v/>
      </c>
      <c r="M3819" s="2" t="str">
        <f>IF(Table1[[#This Row],[Column8]]="","",(1+M3818)*(L3819)-1)</f>
        <v/>
      </c>
    </row>
    <row r="3820" spans="1:13" x14ac:dyDescent="0.25">
      <c r="A3820" s="15" t="str">
        <f t="shared" si="118"/>
        <v/>
      </c>
      <c r="B3820" s="25" t="str">
        <f t="shared" si="119"/>
        <v/>
      </c>
      <c r="C3820" s="3" t="str">
        <f>IF(Table1[[#This Row],[Tesouro Prefixado]]="","",(B3820+1)^(1/252))</f>
        <v/>
      </c>
      <c r="D3820" s="2" t="str">
        <f>IF(Table1[[#This Row],[Column2]]="","",(1+D3819)*(C3820)-1)</f>
        <v/>
      </c>
      <c r="E3820" s="1" t="str">
        <f>IF(Table1[[#This Row],[Column1]]="","",VLOOKUP(A3820,COPOMs!B:E,4)+prêmio_de_risco)</f>
        <v/>
      </c>
      <c r="F3820" s="3" t="str">
        <f>IF(Table1[[#This Row],[Tesouro Selic: Cenário 1]]="","",(E3820+1)^(1/252))</f>
        <v/>
      </c>
      <c r="G3820" s="2" t="str">
        <f>IF(Table1[[#This Row],[Column4]]="","",(1+G3819)*(F3820)-1)</f>
        <v/>
      </c>
      <c r="H3820" s="1" t="str">
        <f>IF(Table1[[#This Row],[Column1]]="","",VLOOKUP(A3820,COPOMs!B:H,7)+prêmio_de_risco)</f>
        <v/>
      </c>
      <c r="I3820" s="3" t="str">
        <f>IF(Table1[[#This Row],[Tesouro Selic: Cenário 2]]="","",(H3820+1)^(1/252))</f>
        <v/>
      </c>
      <c r="J3820" s="2" t="str">
        <f>IF(Table1[[#This Row],[Column6]]="","",(1+J3819)*(I3820)-1)</f>
        <v/>
      </c>
      <c r="K3820" s="1" t="str">
        <f>IF(Table1[[#This Row],[Column1]]="","",VLOOKUP(A3820,COPOMs!B:K,10)+prêmio_de_risco)</f>
        <v/>
      </c>
      <c r="L3820" s="3" t="str">
        <f>IF(Table1[[#This Row],[Tesouro Selic: Cenário 3]]="","",(K3820+1)^(1/252))</f>
        <v/>
      </c>
      <c r="M3820" s="2" t="str">
        <f>IF(Table1[[#This Row],[Column8]]="","",(1+M3819)*(L3820)-1)</f>
        <v/>
      </c>
    </row>
    <row r="3821" spans="1:13" x14ac:dyDescent="0.25">
      <c r="A3821" s="15" t="str">
        <f t="shared" si="118"/>
        <v/>
      </c>
      <c r="B3821" s="25" t="str">
        <f t="shared" si="119"/>
        <v/>
      </c>
      <c r="C3821" s="3" t="str">
        <f>IF(Table1[[#This Row],[Tesouro Prefixado]]="","",(B3821+1)^(1/252))</f>
        <v/>
      </c>
      <c r="D3821" s="2" t="str">
        <f>IF(Table1[[#This Row],[Column2]]="","",(1+D3820)*(C3821)-1)</f>
        <v/>
      </c>
      <c r="E3821" s="1" t="str">
        <f>IF(Table1[[#This Row],[Column1]]="","",VLOOKUP(A3821,COPOMs!B:E,4)+prêmio_de_risco)</f>
        <v/>
      </c>
      <c r="F3821" s="3" t="str">
        <f>IF(Table1[[#This Row],[Tesouro Selic: Cenário 1]]="","",(E3821+1)^(1/252))</f>
        <v/>
      </c>
      <c r="G3821" s="2" t="str">
        <f>IF(Table1[[#This Row],[Column4]]="","",(1+G3820)*(F3821)-1)</f>
        <v/>
      </c>
      <c r="H3821" s="1" t="str">
        <f>IF(Table1[[#This Row],[Column1]]="","",VLOOKUP(A3821,COPOMs!B:H,7)+prêmio_de_risco)</f>
        <v/>
      </c>
      <c r="I3821" s="3" t="str">
        <f>IF(Table1[[#This Row],[Tesouro Selic: Cenário 2]]="","",(H3821+1)^(1/252))</f>
        <v/>
      </c>
      <c r="J3821" s="2" t="str">
        <f>IF(Table1[[#This Row],[Column6]]="","",(1+J3820)*(I3821)-1)</f>
        <v/>
      </c>
      <c r="K3821" s="1" t="str">
        <f>IF(Table1[[#This Row],[Column1]]="","",VLOOKUP(A3821,COPOMs!B:K,10)+prêmio_de_risco)</f>
        <v/>
      </c>
      <c r="L3821" s="3" t="str">
        <f>IF(Table1[[#This Row],[Tesouro Selic: Cenário 3]]="","",(K3821+1)^(1/252))</f>
        <v/>
      </c>
      <c r="M3821" s="2" t="str">
        <f>IF(Table1[[#This Row],[Column8]]="","",(1+M3820)*(L3821)-1)</f>
        <v/>
      </c>
    </row>
    <row r="3822" spans="1:13" x14ac:dyDescent="0.25">
      <c r="A3822" s="15" t="str">
        <f t="shared" si="118"/>
        <v/>
      </c>
      <c r="B3822" s="25" t="str">
        <f t="shared" si="119"/>
        <v/>
      </c>
      <c r="C3822" s="3" t="str">
        <f>IF(Table1[[#This Row],[Tesouro Prefixado]]="","",(B3822+1)^(1/252))</f>
        <v/>
      </c>
      <c r="D3822" s="2" t="str">
        <f>IF(Table1[[#This Row],[Column2]]="","",(1+D3821)*(C3822)-1)</f>
        <v/>
      </c>
      <c r="E3822" s="1" t="str">
        <f>IF(Table1[[#This Row],[Column1]]="","",VLOOKUP(A3822,COPOMs!B:E,4)+prêmio_de_risco)</f>
        <v/>
      </c>
      <c r="F3822" s="3" t="str">
        <f>IF(Table1[[#This Row],[Tesouro Selic: Cenário 1]]="","",(E3822+1)^(1/252))</f>
        <v/>
      </c>
      <c r="G3822" s="2" t="str">
        <f>IF(Table1[[#This Row],[Column4]]="","",(1+G3821)*(F3822)-1)</f>
        <v/>
      </c>
      <c r="H3822" s="1" t="str">
        <f>IF(Table1[[#This Row],[Column1]]="","",VLOOKUP(A3822,COPOMs!B:H,7)+prêmio_de_risco)</f>
        <v/>
      </c>
      <c r="I3822" s="3" t="str">
        <f>IF(Table1[[#This Row],[Tesouro Selic: Cenário 2]]="","",(H3822+1)^(1/252))</f>
        <v/>
      </c>
      <c r="J3822" s="2" t="str">
        <f>IF(Table1[[#This Row],[Column6]]="","",(1+J3821)*(I3822)-1)</f>
        <v/>
      </c>
      <c r="K3822" s="1" t="str">
        <f>IF(Table1[[#This Row],[Column1]]="","",VLOOKUP(A3822,COPOMs!B:K,10)+prêmio_de_risco)</f>
        <v/>
      </c>
      <c r="L3822" s="3" t="str">
        <f>IF(Table1[[#This Row],[Tesouro Selic: Cenário 3]]="","",(K3822+1)^(1/252))</f>
        <v/>
      </c>
      <c r="M3822" s="2" t="str">
        <f>IF(Table1[[#This Row],[Column8]]="","",(1+M3821)*(L3822)-1)</f>
        <v/>
      </c>
    </row>
    <row r="3823" spans="1:13" x14ac:dyDescent="0.25">
      <c r="A3823" s="15" t="str">
        <f t="shared" si="118"/>
        <v/>
      </c>
      <c r="B3823" s="25" t="str">
        <f t="shared" si="119"/>
        <v/>
      </c>
      <c r="C3823" s="3" t="str">
        <f>IF(Table1[[#This Row],[Tesouro Prefixado]]="","",(B3823+1)^(1/252))</f>
        <v/>
      </c>
      <c r="D3823" s="2" t="str">
        <f>IF(Table1[[#This Row],[Column2]]="","",(1+D3822)*(C3823)-1)</f>
        <v/>
      </c>
      <c r="E3823" s="1" t="str">
        <f>IF(Table1[[#This Row],[Column1]]="","",VLOOKUP(A3823,COPOMs!B:E,4)+prêmio_de_risco)</f>
        <v/>
      </c>
      <c r="F3823" s="3" t="str">
        <f>IF(Table1[[#This Row],[Tesouro Selic: Cenário 1]]="","",(E3823+1)^(1/252))</f>
        <v/>
      </c>
      <c r="G3823" s="2" t="str">
        <f>IF(Table1[[#This Row],[Column4]]="","",(1+G3822)*(F3823)-1)</f>
        <v/>
      </c>
      <c r="H3823" s="1" t="str">
        <f>IF(Table1[[#This Row],[Column1]]="","",VLOOKUP(A3823,COPOMs!B:H,7)+prêmio_de_risco)</f>
        <v/>
      </c>
      <c r="I3823" s="3" t="str">
        <f>IF(Table1[[#This Row],[Tesouro Selic: Cenário 2]]="","",(H3823+1)^(1/252))</f>
        <v/>
      </c>
      <c r="J3823" s="2" t="str">
        <f>IF(Table1[[#This Row],[Column6]]="","",(1+J3822)*(I3823)-1)</f>
        <v/>
      </c>
      <c r="K3823" s="1" t="str">
        <f>IF(Table1[[#This Row],[Column1]]="","",VLOOKUP(A3823,COPOMs!B:K,10)+prêmio_de_risco)</f>
        <v/>
      </c>
      <c r="L3823" s="3" t="str">
        <f>IF(Table1[[#This Row],[Tesouro Selic: Cenário 3]]="","",(K3823+1)^(1/252))</f>
        <v/>
      </c>
      <c r="M3823" s="2" t="str">
        <f>IF(Table1[[#This Row],[Column8]]="","",(1+M3822)*(L3823)-1)</f>
        <v/>
      </c>
    </row>
    <row r="3824" spans="1:13" x14ac:dyDescent="0.25">
      <c r="A3824" s="15" t="str">
        <f t="shared" si="118"/>
        <v/>
      </c>
      <c r="B3824" s="25" t="str">
        <f t="shared" si="119"/>
        <v/>
      </c>
      <c r="C3824" s="3" t="str">
        <f>IF(Table1[[#This Row],[Tesouro Prefixado]]="","",(B3824+1)^(1/252))</f>
        <v/>
      </c>
      <c r="D3824" s="2" t="str">
        <f>IF(Table1[[#This Row],[Column2]]="","",(1+D3823)*(C3824)-1)</f>
        <v/>
      </c>
      <c r="E3824" s="1" t="str">
        <f>IF(Table1[[#This Row],[Column1]]="","",VLOOKUP(A3824,COPOMs!B:E,4)+prêmio_de_risco)</f>
        <v/>
      </c>
      <c r="F3824" s="3" t="str">
        <f>IF(Table1[[#This Row],[Tesouro Selic: Cenário 1]]="","",(E3824+1)^(1/252))</f>
        <v/>
      </c>
      <c r="G3824" s="2" t="str">
        <f>IF(Table1[[#This Row],[Column4]]="","",(1+G3823)*(F3824)-1)</f>
        <v/>
      </c>
      <c r="H3824" s="1" t="str">
        <f>IF(Table1[[#This Row],[Column1]]="","",VLOOKUP(A3824,COPOMs!B:H,7)+prêmio_de_risco)</f>
        <v/>
      </c>
      <c r="I3824" s="3" t="str">
        <f>IF(Table1[[#This Row],[Tesouro Selic: Cenário 2]]="","",(H3824+1)^(1/252))</f>
        <v/>
      </c>
      <c r="J3824" s="2" t="str">
        <f>IF(Table1[[#This Row],[Column6]]="","",(1+J3823)*(I3824)-1)</f>
        <v/>
      </c>
      <c r="K3824" s="1" t="str">
        <f>IF(Table1[[#This Row],[Column1]]="","",VLOOKUP(A3824,COPOMs!B:K,10)+prêmio_de_risco)</f>
        <v/>
      </c>
      <c r="L3824" s="3" t="str">
        <f>IF(Table1[[#This Row],[Tesouro Selic: Cenário 3]]="","",(K3824+1)^(1/252))</f>
        <v/>
      </c>
      <c r="M3824" s="2" t="str">
        <f>IF(Table1[[#This Row],[Column8]]="","",(1+M3823)*(L3824)-1)</f>
        <v/>
      </c>
    </row>
    <row r="3825" spans="1:13" x14ac:dyDescent="0.25">
      <c r="A3825" s="15" t="str">
        <f t="shared" si="118"/>
        <v/>
      </c>
      <c r="B3825" s="25" t="str">
        <f t="shared" si="119"/>
        <v/>
      </c>
      <c r="C3825" s="3" t="str">
        <f>IF(Table1[[#This Row],[Tesouro Prefixado]]="","",(B3825+1)^(1/252))</f>
        <v/>
      </c>
      <c r="D3825" s="2" t="str">
        <f>IF(Table1[[#This Row],[Column2]]="","",(1+D3824)*(C3825)-1)</f>
        <v/>
      </c>
      <c r="E3825" s="1" t="str">
        <f>IF(Table1[[#This Row],[Column1]]="","",VLOOKUP(A3825,COPOMs!B:E,4)+prêmio_de_risco)</f>
        <v/>
      </c>
      <c r="F3825" s="3" t="str">
        <f>IF(Table1[[#This Row],[Tesouro Selic: Cenário 1]]="","",(E3825+1)^(1/252))</f>
        <v/>
      </c>
      <c r="G3825" s="2" t="str">
        <f>IF(Table1[[#This Row],[Column4]]="","",(1+G3824)*(F3825)-1)</f>
        <v/>
      </c>
      <c r="H3825" s="1" t="str">
        <f>IF(Table1[[#This Row],[Column1]]="","",VLOOKUP(A3825,COPOMs!B:H,7)+prêmio_de_risco)</f>
        <v/>
      </c>
      <c r="I3825" s="3" t="str">
        <f>IF(Table1[[#This Row],[Tesouro Selic: Cenário 2]]="","",(H3825+1)^(1/252))</f>
        <v/>
      </c>
      <c r="J3825" s="2" t="str">
        <f>IF(Table1[[#This Row],[Column6]]="","",(1+J3824)*(I3825)-1)</f>
        <v/>
      </c>
      <c r="K3825" s="1" t="str">
        <f>IF(Table1[[#This Row],[Column1]]="","",VLOOKUP(A3825,COPOMs!B:K,10)+prêmio_de_risco)</f>
        <v/>
      </c>
      <c r="L3825" s="3" t="str">
        <f>IF(Table1[[#This Row],[Tesouro Selic: Cenário 3]]="","",(K3825+1)^(1/252))</f>
        <v/>
      </c>
      <c r="M3825" s="2" t="str">
        <f>IF(Table1[[#This Row],[Column8]]="","",(1+M3824)*(L3825)-1)</f>
        <v/>
      </c>
    </row>
    <row r="3826" spans="1:13" x14ac:dyDescent="0.25">
      <c r="A3826" s="15" t="str">
        <f t="shared" si="118"/>
        <v/>
      </c>
      <c r="B3826" s="25" t="str">
        <f t="shared" si="119"/>
        <v/>
      </c>
      <c r="C3826" s="3" t="str">
        <f>IF(Table1[[#This Row],[Tesouro Prefixado]]="","",(B3826+1)^(1/252))</f>
        <v/>
      </c>
      <c r="D3826" s="2" t="str">
        <f>IF(Table1[[#This Row],[Column2]]="","",(1+D3825)*(C3826)-1)</f>
        <v/>
      </c>
      <c r="E3826" s="1" t="str">
        <f>IF(Table1[[#This Row],[Column1]]="","",VLOOKUP(A3826,COPOMs!B:E,4)+prêmio_de_risco)</f>
        <v/>
      </c>
      <c r="F3826" s="3" t="str">
        <f>IF(Table1[[#This Row],[Tesouro Selic: Cenário 1]]="","",(E3826+1)^(1/252))</f>
        <v/>
      </c>
      <c r="G3826" s="2" t="str">
        <f>IF(Table1[[#This Row],[Column4]]="","",(1+G3825)*(F3826)-1)</f>
        <v/>
      </c>
      <c r="H3826" s="1" t="str">
        <f>IF(Table1[[#This Row],[Column1]]="","",VLOOKUP(A3826,COPOMs!B:H,7)+prêmio_de_risco)</f>
        <v/>
      </c>
      <c r="I3826" s="3" t="str">
        <f>IF(Table1[[#This Row],[Tesouro Selic: Cenário 2]]="","",(H3826+1)^(1/252))</f>
        <v/>
      </c>
      <c r="J3826" s="2" t="str">
        <f>IF(Table1[[#This Row],[Column6]]="","",(1+J3825)*(I3826)-1)</f>
        <v/>
      </c>
      <c r="K3826" s="1" t="str">
        <f>IF(Table1[[#This Row],[Column1]]="","",VLOOKUP(A3826,COPOMs!B:K,10)+prêmio_de_risco)</f>
        <v/>
      </c>
      <c r="L3826" s="3" t="str">
        <f>IF(Table1[[#This Row],[Tesouro Selic: Cenário 3]]="","",(K3826+1)^(1/252))</f>
        <v/>
      </c>
      <c r="M3826" s="2" t="str">
        <f>IF(Table1[[#This Row],[Column8]]="","",(1+M3825)*(L3826)-1)</f>
        <v/>
      </c>
    </row>
    <row r="3827" spans="1:13" x14ac:dyDescent="0.25">
      <c r="A3827" s="15" t="str">
        <f t="shared" si="118"/>
        <v/>
      </c>
      <c r="B3827" s="25" t="str">
        <f t="shared" si="119"/>
        <v/>
      </c>
      <c r="C3827" s="3" t="str">
        <f>IF(Table1[[#This Row],[Tesouro Prefixado]]="","",(B3827+1)^(1/252))</f>
        <v/>
      </c>
      <c r="D3827" s="2" t="str">
        <f>IF(Table1[[#This Row],[Column2]]="","",(1+D3826)*(C3827)-1)</f>
        <v/>
      </c>
      <c r="E3827" s="1" t="str">
        <f>IF(Table1[[#This Row],[Column1]]="","",VLOOKUP(A3827,COPOMs!B:E,4)+prêmio_de_risco)</f>
        <v/>
      </c>
      <c r="F3827" s="3" t="str">
        <f>IF(Table1[[#This Row],[Tesouro Selic: Cenário 1]]="","",(E3827+1)^(1/252))</f>
        <v/>
      </c>
      <c r="G3827" s="2" t="str">
        <f>IF(Table1[[#This Row],[Column4]]="","",(1+G3826)*(F3827)-1)</f>
        <v/>
      </c>
      <c r="H3827" s="1" t="str">
        <f>IF(Table1[[#This Row],[Column1]]="","",VLOOKUP(A3827,COPOMs!B:H,7)+prêmio_de_risco)</f>
        <v/>
      </c>
      <c r="I3827" s="3" t="str">
        <f>IF(Table1[[#This Row],[Tesouro Selic: Cenário 2]]="","",(H3827+1)^(1/252))</f>
        <v/>
      </c>
      <c r="J3827" s="2" t="str">
        <f>IF(Table1[[#This Row],[Column6]]="","",(1+J3826)*(I3827)-1)</f>
        <v/>
      </c>
      <c r="K3827" s="1" t="str">
        <f>IF(Table1[[#This Row],[Column1]]="","",VLOOKUP(A3827,COPOMs!B:K,10)+prêmio_de_risco)</f>
        <v/>
      </c>
      <c r="L3827" s="3" t="str">
        <f>IF(Table1[[#This Row],[Tesouro Selic: Cenário 3]]="","",(K3827+1)^(1/252))</f>
        <v/>
      </c>
      <c r="M3827" s="2" t="str">
        <f>IF(Table1[[#This Row],[Column8]]="","",(1+M3826)*(L3827)-1)</f>
        <v/>
      </c>
    </row>
    <row r="3828" spans="1:13" x14ac:dyDescent="0.25">
      <c r="A3828" s="15" t="str">
        <f t="shared" si="118"/>
        <v/>
      </c>
      <c r="B3828" s="25" t="str">
        <f t="shared" si="119"/>
        <v/>
      </c>
      <c r="C3828" s="3" t="str">
        <f>IF(Table1[[#This Row],[Tesouro Prefixado]]="","",(B3828+1)^(1/252))</f>
        <v/>
      </c>
      <c r="D3828" s="2" t="str">
        <f>IF(Table1[[#This Row],[Column2]]="","",(1+D3827)*(C3828)-1)</f>
        <v/>
      </c>
      <c r="E3828" s="1" t="str">
        <f>IF(Table1[[#This Row],[Column1]]="","",VLOOKUP(A3828,COPOMs!B:E,4)+prêmio_de_risco)</f>
        <v/>
      </c>
      <c r="F3828" s="3" t="str">
        <f>IF(Table1[[#This Row],[Tesouro Selic: Cenário 1]]="","",(E3828+1)^(1/252))</f>
        <v/>
      </c>
      <c r="G3828" s="2" t="str">
        <f>IF(Table1[[#This Row],[Column4]]="","",(1+G3827)*(F3828)-1)</f>
        <v/>
      </c>
      <c r="H3828" s="1" t="str">
        <f>IF(Table1[[#This Row],[Column1]]="","",VLOOKUP(A3828,COPOMs!B:H,7)+prêmio_de_risco)</f>
        <v/>
      </c>
      <c r="I3828" s="3" t="str">
        <f>IF(Table1[[#This Row],[Tesouro Selic: Cenário 2]]="","",(H3828+1)^(1/252))</f>
        <v/>
      </c>
      <c r="J3828" s="2" t="str">
        <f>IF(Table1[[#This Row],[Column6]]="","",(1+J3827)*(I3828)-1)</f>
        <v/>
      </c>
      <c r="K3828" s="1" t="str">
        <f>IF(Table1[[#This Row],[Column1]]="","",VLOOKUP(A3828,COPOMs!B:K,10)+prêmio_de_risco)</f>
        <v/>
      </c>
      <c r="L3828" s="3" t="str">
        <f>IF(Table1[[#This Row],[Tesouro Selic: Cenário 3]]="","",(K3828+1)^(1/252))</f>
        <v/>
      </c>
      <c r="M3828" s="2" t="str">
        <f>IF(Table1[[#This Row],[Column8]]="","",(1+M3827)*(L3828)-1)</f>
        <v/>
      </c>
    </row>
    <row r="3829" spans="1:13" x14ac:dyDescent="0.25">
      <c r="A3829" s="15" t="str">
        <f t="shared" si="118"/>
        <v/>
      </c>
      <c r="B3829" s="25" t="str">
        <f t="shared" si="119"/>
        <v/>
      </c>
      <c r="C3829" s="3" t="str">
        <f>IF(Table1[[#This Row],[Tesouro Prefixado]]="","",(B3829+1)^(1/252))</f>
        <v/>
      </c>
      <c r="D3829" s="2" t="str">
        <f>IF(Table1[[#This Row],[Column2]]="","",(1+D3828)*(C3829)-1)</f>
        <v/>
      </c>
      <c r="E3829" s="1" t="str">
        <f>IF(Table1[[#This Row],[Column1]]="","",VLOOKUP(A3829,COPOMs!B:E,4)+prêmio_de_risco)</f>
        <v/>
      </c>
      <c r="F3829" s="3" t="str">
        <f>IF(Table1[[#This Row],[Tesouro Selic: Cenário 1]]="","",(E3829+1)^(1/252))</f>
        <v/>
      </c>
      <c r="G3829" s="2" t="str">
        <f>IF(Table1[[#This Row],[Column4]]="","",(1+G3828)*(F3829)-1)</f>
        <v/>
      </c>
      <c r="H3829" s="1" t="str">
        <f>IF(Table1[[#This Row],[Column1]]="","",VLOOKUP(A3829,COPOMs!B:H,7)+prêmio_de_risco)</f>
        <v/>
      </c>
      <c r="I3829" s="3" t="str">
        <f>IF(Table1[[#This Row],[Tesouro Selic: Cenário 2]]="","",(H3829+1)^(1/252))</f>
        <v/>
      </c>
      <c r="J3829" s="2" t="str">
        <f>IF(Table1[[#This Row],[Column6]]="","",(1+J3828)*(I3829)-1)</f>
        <v/>
      </c>
      <c r="K3829" s="1" t="str">
        <f>IF(Table1[[#This Row],[Column1]]="","",VLOOKUP(A3829,COPOMs!B:K,10)+prêmio_de_risco)</f>
        <v/>
      </c>
      <c r="L3829" s="3" t="str">
        <f>IF(Table1[[#This Row],[Tesouro Selic: Cenário 3]]="","",(K3829+1)^(1/252))</f>
        <v/>
      </c>
      <c r="M3829" s="2" t="str">
        <f>IF(Table1[[#This Row],[Column8]]="","",(1+M3828)*(L3829)-1)</f>
        <v/>
      </c>
    </row>
    <row r="3830" spans="1:13" x14ac:dyDescent="0.25">
      <c r="A3830" s="15" t="str">
        <f t="shared" si="118"/>
        <v/>
      </c>
      <c r="B3830" s="25" t="str">
        <f t="shared" si="119"/>
        <v/>
      </c>
      <c r="C3830" s="3" t="str">
        <f>IF(Table1[[#This Row],[Tesouro Prefixado]]="","",(B3830+1)^(1/252))</f>
        <v/>
      </c>
      <c r="D3830" s="2" t="str">
        <f>IF(Table1[[#This Row],[Column2]]="","",(1+D3829)*(C3830)-1)</f>
        <v/>
      </c>
      <c r="E3830" s="1" t="str">
        <f>IF(Table1[[#This Row],[Column1]]="","",VLOOKUP(A3830,COPOMs!B:E,4)+prêmio_de_risco)</f>
        <v/>
      </c>
      <c r="F3830" s="3" t="str">
        <f>IF(Table1[[#This Row],[Tesouro Selic: Cenário 1]]="","",(E3830+1)^(1/252))</f>
        <v/>
      </c>
      <c r="G3830" s="2" t="str">
        <f>IF(Table1[[#This Row],[Column4]]="","",(1+G3829)*(F3830)-1)</f>
        <v/>
      </c>
      <c r="H3830" s="1" t="str">
        <f>IF(Table1[[#This Row],[Column1]]="","",VLOOKUP(A3830,COPOMs!B:H,7)+prêmio_de_risco)</f>
        <v/>
      </c>
      <c r="I3830" s="3" t="str">
        <f>IF(Table1[[#This Row],[Tesouro Selic: Cenário 2]]="","",(H3830+1)^(1/252))</f>
        <v/>
      </c>
      <c r="J3830" s="2" t="str">
        <f>IF(Table1[[#This Row],[Column6]]="","",(1+J3829)*(I3830)-1)</f>
        <v/>
      </c>
      <c r="K3830" s="1" t="str">
        <f>IF(Table1[[#This Row],[Column1]]="","",VLOOKUP(A3830,COPOMs!B:K,10)+prêmio_de_risco)</f>
        <v/>
      </c>
      <c r="L3830" s="3" t="str">
        <f>IF(Table1[[#This Row],[Tesouro Selic: Cenário 3]]="","",(K3830+1)^(1/252))</f>
        <v/>
      </c>
      <c r="M3830" s="2" t="str">
        <f>IF(Table1[[#This Row],[Column8]]="","",(1+M3829)*(L3830)-1)</f>
        <v/>
      </c>
    </row>
    <row r="3831" spans="1:13" x14ac:dyDescent="0.25">
      <c r="A3831" s="15" t="str">
        <f t="shared" si="118"/>
        <v/>
      </c>
      <c r="B3831" s="25" t="str">
        <f t="shared" si="119"/>
        <v/>
      </c>
      <c r="C3831" s="3" t="str">
        <f>IF(Table1[[#This Row],[Tesouro Prefixado]]="","",(B3831+1)^(1/252))</f>
        <v/>
      </c>
      <c r="D3831" s="2" t="str">
        <f>IF(Table1[[#This Row],[Column2]]="","",(1+D3830)*(C3831)-1)</f>
        <v/>
      </c>
      <c r="E3831" s="1" t="str">
        <f>IF(Table1[[#This Row],[Column1]]="","",VLOOKUP(A3831,COPOMs!B:E,4)+prêmio_de_risco)</f>
        <v/>
      </c>
      <c r="F3831" s="3" t="str">
        <f>IF(Table1[[#This Row],[Tesouro Selic: Cenário 1]]="","",(E3831+1)^(1/252))</f>
        <v/>
      </c>
      <c r="G3831" s="2" t="str">
        <f>IF(Table1[[#This Row],[Column4]]="","",(1+G3830)*(F3831)-1)</f>
        <v/>
      </c>
      <c r="H3831" s="1" t="str">
        <f>IF(Table1[[#This Row],[Column1]]="","",VLOOKUP(A3831,COPOMs!B:H,7)+prêmio_de_risco)</f>
        <v/>
      </c>
      <c r="I3831" s="3" t="str">
        <f>IF(Table1[[#This Row],[Tesouro Selic: Cenário 2]]="","",(H3831+1)^(1/252))</f>
        <v/>
      </c>
      <c r="J3831" s="2" t="str">
        <f>IF(Table1[[#This Row],[Column6]]="","",(1+J3830)*(I3831)-1)</f>
        <v/>
      </c>
      <c r="K3831" s="1" t="str">
        <f>IF(Table1[[#This Row],[Column1]]="","",VLOOKUP(A3831,COPOMs!B:K,10)+prêmio_de_risco)</f>
        <v/>
      </c>
      <c r="L3831" s="3" t="str">
        <f>IF(Table1[[#This Row],[Tesouro Selic: Cenário 3]]="","",(K3831+1)^(1/252))</f>
        <v/>
      </c>
      <c r="M3831" s="2" t="str">
        <f>IF(Table1[[#This Row],[Column8]]="","",(1+M3830)*(L3831)-1)</f>
        <v/>
      </c>
    </row>
    <row r="3832" spans="1:13" x14ac:dyDescent="0.25">
      <c r="A3832" s="15" t="str">
        <f t="shared" si="118"/>
        <v/>
      </c>
      <c r="B3832" s="25" t="str">
        <f t="shared" si="119"/>
        <v/>
      </c>
      <c r="C3832" s="3" t="str">
        <f>IF(Table1[[#This Row],[Tesouro Prefixado]]="","",(B3832+1)^(1/252))</f>
        <v/>
      </c>
      <c r="D3832" s="2" t="str">
        <f>IF(Table1[[#This Row],[Column2]]="","",(1+D3831)*(C3832)-1)</f>
        <v/>
      </c>
      <c r="E3832" s="1" t="str">
        <f>IF(Table1[[#This Row],[Column1]]="","",VLOOKUP(A3832,COPOMs!B:E,4)+prêmio_de_risco)</f>
        <v/>
      </c>
      <c r="F3832" s="3" t="str">
        <f>IF(Table1[[#This Row],[Tesouro Selic: Cenário 1]]="","",(E3832+1)^(1/252))</f>
        <v/>
      </c>
      <c r="G3832" s="2" t="str">
        <f>IF(Table1[[#This Row],[Column4]]="","",(1+G3831)*(F3832)-1)</f>
        <v/>
      </c>
      <c r="H3832" s="1" t="str">
        <f>IF(Table1[[#This Row],[Column1]]="","",VLOOKUP(A3832,COPOMs!B:H,7)+prêmio_de_risco)</f>
        <v/>
      </c>
      <c r="I3832" s="3" t="str">
        <f>IF(Table1[[#This Row],[Tesouro Selic: Cenário 2]]="","",(H3832+1)^(1/252))</f>
        <v/>
      </c>
      <c r="J3832" s="2" t="str">
        <f>IF(Table1[[#This Row],[Column6]]="","",(1+J3831)*(I3832)-1)</f>
        <v/>
      </c>
      <c r="K3832" s="1" t="str">
        <f>IF(Table1[[#This Row],[Column1]]="","",VLOOKUP(A3832,COPOMs!B:K,10)+prêmio_de_risco)</f>
        <v/>
      </c>
      <c r="L3832" s="3" t="str">
        <f>IF(Table1[[#This Row],[Tesouro Selic: Cenário 3]]="","",(K3832+1)^(1/252))</f>
        <v/>
      </c>
      <c r="M3832" s="2" t="str">
        <f>IF(Table1[[#This Row],[Column8]]="","",(1+M3831)*(L3832)-1)</f>
        <v/>
      </c>
    </row>
    <row r="3833" spans="1:13" x14ac:dyDescent="0.25">
      <c r="A3833" s="15" t="str">
        <f t="shared" si="118"/>
        <v/>
      </c>
      <c r="B3833" s="25" t="str">
        <f t="shared" si="119"/>
        <v/>
      </c>
      <c r="C3833" s="3" t="str">
        <f>IF(Table1[[#This Row],[Tesouro Prefixado]]="","",(B3833+1)^(1/252))</f>
        <v/>
      </c>
      <c r="D3833" s="2" t="str">
        <f>IF(Table1[[#This Row],[Column2]]="","",(1+D3832)*(C3833)-1)</f>
        <v/>
      </c>
      <c r="E3833" s="1" t="str">
        <f>IF(Table1[[#This Row],[Column1]]="","",VLOOKUP(A3833,COPOMs!B:E,4)+prêmio_de_risco)</f>
        <v/>
      </c>
      <c r="F3833" s="3" t="str">
        <f>IF(Table1[[#This Row],[Tesouro Selic: Cenário 1]]="","",(E3833+1)^(1/252))</f>
        <v/>
      </c>
      <c r="G3833" s="2" t="str">
        <f>IF(Table1[[#This Row],[Column4]]="","",(1+G3832)*(F3833)-1)</f>
        <v/>
      </c>
      <c r="H3833" s="1" t="str">
        <f>IF(Table1[[#This Row],[Column1]]="","",VLOOKUP(A3833,COPOMs!B:H,7)+prêmio_de_risco)</f>
        <v/>
      </c>
      <c r="I3833" s="3" t="str">
        <f>IF(Table1[[#This Row],[Tesouro Selic: Cenário 2]]="","",(H3833+1)^(1/252))</f>
        <v/>
      </c>
      <c r="J3833" s="2" t="str">
        <f>IF(Table1[[#This Row],[Column6]]="","",(1+J3832)*(I3833)-1)</f>
        <v/>
      </c>
      <c r="K3833" s="1" t="str">
        <f>IF(Table1[[#This Row],[Column1]]="","",VLOOKUP(A3833,COPOMs!B:K,10)+prêmio_de_risco)</f>
        <v/>
      </c>
      <c r="L3833" s="3" t="str">
        <f>IF(Table1[[#This Row],[Tesouro Selic: Cenário 3]]="","",(K3833+1)^(1/252))</f>
        <v/>
      </c>
      <c r="M3833" s="2" t="str">
        <f>IF(Table1[[#This Row],[Column8]]="","",(1+M3832)*(L3833)-1)</f>
        <v/>
      </c>
    </row>
    <row r="3834" spans="1:13" x14ac:dyDescent="0.25">
      <c r="A3834" s="15" t="str">
        <f t="shared" si="118"/>
        <v/>
      </c>
      <c r="B3834" s="25" t="str">
        <f t="shared" si="119"/>
        <v/>
      </c>
      <c r="C3834" s="3" t="str">
        <f>IF(Table1[[#This Row],[Tesouro Prefixado]]="","",(B3834+1)^(1/252))</f>
        <v/>
      </c>
      <c r="D3834" s="2" t="str">
        <f>IF(Table1[[#This Row],[Column2]]="","",(1+D3833)*(C3834)-1)</f>
        <v/>
      </c>
      <c r="E3834" s="1" t="str">
        <f>IF(Table1[[#This Row],[Column1]]="","",VLOOKUP(A3834,COPOMs!B:E,4)+prêmio_de_risco)</f>
        <v/>
      </c>
      <c r="F3834" s="3" t="str">
        <f>IF(Table1[[#This Row],[Tesouro Selic: Cenário 1]]="","",(E3834+1)^(1/252))</f>
        <v/>
      </c>
      <c r="G3834" s="2" t="str">
        <f>IF(Table1[[#This Row],[Column4]]="","",(1+G3833)*(F3834)-1)</f>
        <v/>
      </c>
      <c r="H3834" s="1" t="str">
        <f>IF(Table1[[#This Row],[Column1]]="","",VLOOKUP(A3834,COPOMs!B:H,7)+prêmio_de_risco)</f>
        <v/>
      </c>
      <c r="I3834" s="3" t="str">
        <f>IF(Table1[[#This Row],[Tesouro Selic: Cenário 2]]="","",(H3834+1)^(1/252))</f>
        <v/>
      </c>
      <c r="J3834" s="2" t="str">
        <f>IF(Table1[[#This Row],[Column6]]="","",(1+J3833)*(I3834)-1)</f>
        <v/>
      </c>
      <c r="K3834" s="1" t="str">
        <f>IF(Table1[[#This Row],[Column1]]="","",VLOOKUP(A3834,COPOMs!B:K,10)+prêmio_de_risco)</f>
        <v/>
      </c>
      <c r="L3834" s="3" t="str">
        <f>IF(Table1[[#This Row],[Tesouro Selic: Cenário 3]]="","",(K3834+1)^(1/252))</f>
        <v/>
      </c>
      <c r="M3834" s="2" t="str">
        <f>IF(Table1[[#This Row],[Column8]]="","",(1+M3833)*(L3834)-1)</f>
        <v/>
      </c>
    </row>
    <row r="3835" spans="1:13" x14ac:dyDescent="0.25">
      <c r="A3835" s="15" t="str">
        <f t="shared" si="118"/>
        <v/>
      </c>
      <c r="B3835" s="25" t="str">
        <f t="shared" si="119"/>
        <v/>
      </c>
      <c r="C3835" s="3" t="str">
        <f>IF(Table1[[#This Row],[Tesouro Prefixado]]="","",(B3835+1)^(1/252))</f>
        <v/>
      </c>
      <c r="D3835" s="2" t="str">
        <f>IF(Table1[[#This Row],[Column2]]="","",(1+D3834)*(C3835)-1)</f>
        <v/>
      </c>
      <c r="E3835" s="1" t="str">
        <f>IF(Table1[[#This Row],[Column1]]="","",VLOOKUP(A3835,COPOMs!B:E,4)+prêmio_de_risco)</f>
        <v/>
      </c>
      <c r="F3835" s="3" t="str">
        <f>IF(Table1[[#This Row],[Tesouro Selic: Cenário 1]]="","",(E3835+1)^(1/252))</f>
        <v/>
      </c>
      <c r="G3835" s="2" t="str">
        <f>IF(Table1[[#This Row],[Column4]]="","",(1+G3834)*(F3835)-1)</f>
        <v/>
      </c>
      <c r="H3835" s="1" t="str">
        <f>IF(Table1[[#This Row],[Column1]]="","",VLOOKUP(A3835,COPOMs!B:H,7)+prêmio_de_risco)</f>
        <v/>
      </c>
      <c r="I3835" s="3" t="str">
        <f>IF(Table1[[#This Row],[Tesouro Selic: Cenário 2]]="","",(H3835+1)^(1/252))</f>
        <v/>
      </c>
      <c r="J3835" s="2" t="str">
        <f>IF(Table1[[#This Row],[Column6]]="","",(1+J3834)*(I3835)-1)</f>
        <v/>
      </c>
      <c r="K3835" s="1" t="str">
        <f>IF(Table1[[#This Row],[Column1]]="","",VLOOKUP(A3835,COPOMs!B:K,10)+prêmio_de_risco)</f>
        <v/>
      </c>
      <c r="L3835" s="3" t="str">
        <f>IF(Table1[[#This Row],[Tesouro Selic: Cenário 3]]="","",(K3835+1)^(1/252))</f>
        <v/>
      </c>
      <c r="M3835" s="2" t="str">
        <f>IF(Table1[[#This Row],[Column8]]="","",(1+M3834)*(L3835)-1)</f>
        <v/>
      </c>
    </row>
    <row r="3836" spans="1:13" x14ac:dyDescent="0.25">
      <c r="A3836" s="15" t="str">
        <f t="shared" si="118"/>
        <v/>
      </c>
      <c r="B3836" s="25" t="str">
        <f t="shared" si="119"/>
        <v/>
      </c>
      <c r="C3836" s="3" t="str">
        <f>IF(Table1[[#This Row],[Tesouro Prefixado]]="","",(B3836+1)^(1/252))</f>
        <v/>
      </c>
      <c r="D3836" s="2" t="str">
        <f>IF(Table1[[#This Row],[Column2]]="","",(1+D3835)*(C3836)-1)</f>
        <v/>
      </c>
      <c r="E3836" s="1" t="str">
        <f>IF(Table1[[#This Row],[Column1]]="","",VLOOKUP(A3836,COPOMs!B:E,4)+prêmio_de_risco)</f>
        <v/>
      </c>
      <c r="F3836" s="3" t="str">
        <f>IF(Table1[[#This Row],[Tesouro Selic: Cenário 1]]="","",(E3836+1)^(1/252))</f>
        <v/>
      </c>
      <c r="G3836" s="2" t="str">
        <f>IF(Table1[[#This Row],[Column4]]="","",(1+G3835)*(F3836)-1)</f>
        <v/>
      </c>
      <c r="H3836" s="1" t="str">
        <f>IF(Table1[[#This Row],[Column1]]="","",VLOOKUP(A3836,COPOMs!B:H,7)+prêmio_de_risco)</f>
        <v/>
      </c>
      <c r="I3836" s="3" t="str">
        <f>IF(Table1[[#This Row],[Tesouro Selic: Cenário 2]]="","",(H3836+1)^(1/252))</f>
        <v/>
      </c>
      <c r="J3836" s="2" t="str">
        <f>IF(Table1[[#This Row],[Column6]]="","",(1+J3835)*(I3836)-1)</f>
        <v/>
      </c>
      <c r="K3836" s="1" t="str">
        <f>IF(Table1[[#This Row],[Column1]]="","",VLOOKUP(A3836,COPOMs!B:K,10)+prêmio_de_risco)</f>
        <v/>
      </c>
      <c r="L3836" s="3" t="str">
        <f>IF(Table1[[#This Row],[Tesouro Selic: Cenário 3]]="","",(K3836+1)^(1/252))</f>
        <v/>
      </c>
      <c r="M3836" s="2" t="str">
        <f>IF(Table1[[#This Row],[Column8]]="","",(1+M3835)*(L3836)-1)</f>
        <v/>
      </c>
    </row>
    <row r="3837" spans="1:13" x14ac:dyDescent="0.25">
      <c r="A3837" s="15" t="str">
        <f t="shared" si="118"/>
        <v/>
      </c>
      <c r="B3837" s="25" t="str">
        <f t="shared" si="119"/>
        <v/>
      </c>
      <c r="C3837" s="3" t="str">
        <f>IF(Table1[[#This Row],[Tesouro Prefixado]]="","",(B3837+1)^(1/252))</f>
        <v/>
      </c>
      <c r="D3837" s="2" t="str">
        <f>IF(Table1[[#This Row],[Column2]]="","",(1+D3836)*(C3837)-1)</f>
        <v/>
      </c>
      <c r="E3837" s="1" t="str">
        <f>IF(Table1[[#This Row],[Column1]]="","",VLOOKUP(A3837,COPOMs!B:E,4)+prêmio_de_risco)</f>
        <v/>
      </c>
      <c r="F3837" s="3" t="str">
        <f>IF(Table1[[#This Row],[Tesouro Selic: Cenário 1]]="","",(E3837+1)^(1/252))</f>
        <v/>
      </c>
      <c r="G3837" s="2" t="str">
        <f>IF(Table1[[#This Row],[Column4]]="","",(1+G3836)*(F3837)-1)</f>
        <v/>
      </c>
      <c r="H3837" s="1" t="str">
        <f>IF(Table1[[#This Row],[Column1]]="","",VLOOKUP(A3837,COPOMs!B:H,7)+prêmio_de_risco)</f>
        <v/>
      </c>
      <c r="I3837" s="3" t="str">
        <f>IF(Table1[[#This Row],[Tesouro Selic: Cenário 2]]="","",(H3837+1)^(1/252))</f>
        <v/>
      </c>
      <c r="J3837" s="2" t="str">
        <f>IF(Table1[[#This Row],[Column6]]="","",(1+J3836)*(I3837)-1)</f>
        <v/>
      </c>
      <c r="K3837" s="1" t="str">
        <f>IF(Table1[[#This Row],[Column1]]="","",VLOOKUP(A3837,COPOMs!B:K,10)+prêmio_de_risco)</f>
        <v/>
      </c>
      <c r="L3837" s="3" t="str">
        <f>IF(Table1[[#This Row],[Tesouro Selic: Cenário 3]]="","",(K3837+1)^(1/252))</f>
        <v/>
      </c>
      <c r="M3837" s="2" t="str">
        <f>IF(Table1[[#This Row],[Column8]]="","",(1+M3836)*(L3837)-1)</f>
        <v/>
      </c>
    </row>
    <row r="3838" spans="1:13" x14ac:dyDescent="0.25">
      <c r="A3838" s="15" t="str">
        <f t="shared" si="118"/>
        <v/>
      </c>
      <c r="B3838" s="25" t="str">
        <f t="shared" si="119"/>
        <v/>
      </c>
      <c r="C3838" s="3" t="str">
        <f>IF(Table1[[#This Row],[Tesouro Prefixado]]="","",(B3838+1)^(1/252))</f>
        <v/>
      </c>
      <c r="D3838" s="2" t="str">
        <f>IF(Table1[[#This Row],[Column2]]="","",(1+D3837)*(C3838)-1)</f>
        <v/>
      </c>
      <c r="E3838" s="1" t="str">
        <f>IF(Table1[[#This Row],[Column1]]="","",VLOOKUP(A3838,COPOMs!B:E,4)+prêmio_de_risco)</f>
        <v/>
      </c>
      <c r="F3838" s="3" t="str">
        <f>IF(Table1[[#This Row],[Tesouro Selic: Cenário 1]]="","",(E3838+1)^(1/252))</f>
        <v/>
      </c>
      <c r="G3838" s="2" t="str">
        <f>IF(Table1[[#This Row],[Column4]]="","",(1+G3837)*(F3838)-1)</f>
        <v/>
      </c>
      <c r="H3838" s="1" t="str">
        <f>IF(Table1[[#This Row],[Column1]]="","",VLOOKUP(A3838,COPOMs!B:H,7)+prêmio_de_risco)</f>
        <v/>
      </c>
      <c r="I3838" s="3" t="str">
        <f>IF(Table1[[#This Row],[Tesouro Selic: Cenário 2]]="","",(H3838+1)^(1/252))</f>
        <v/>
      </c>
      <c r="J3838" s="2" t="str">
        <f>IF(Table1[[#This Row],[Column6]]="","",(1+J3837)*(I3838)-1)</f>
        <v/>
      </c>
      <c r="K3838" s="1" t="str">
        <f>IF(Table1[[#This Row],[Column1]]="","",VLOOKUP(A3838,COPOMs!B:K,10)+prêmio_de_risco)</f>
        <v/>
      </c>
      <c r="L3838" s="3" t="str">
        <f>IF(Table1[[#This Row],[Tesouro Selic: Cenário 3]]="","",(K3838+1)^(1/252))</f>
        <v/>
      </c>
      <c r="M3838" s="2" t="str">
        <f>IF(Table1[[#This Row],[Column8]]="","",(1+M3837)*(L3838)-1)</f>
        <v/>
      </c>
    </row>
    <row r="3839" spans="1:13" x14ac:dyDescent="0.25">
      <c r="A3839" s="15" t="str">
        <f t="shared" si="118"/>
        <v/>
      </c>
      <c r="B3839" s="25" t="str">
        <f t="shared" si="119"/>
        <v/>
      </c>
      <c r="C3839" s="3" t="str">
        <f>IF(Table1[[#This Row],[Tesouro Prefixado]]="","",(B3839+1)^(1/252))</f>
        <v/>
      </c>
      <c r="D3839" s="2" t="str">
        <f>IF(Table1[[#This Row],[Column2]]="","",(1+D3838)*(C3839)-1)</f>
        <v/>
      </c>
      <c r="E3839" s="1" t="str">
        <f>IF(Table1[[#This Row],[Column1]]="","",VLOOKUP(A3839,COPOMs!B:E,4)+prêmio_de_risco)</f>
        <v/>
      </c>
      <c r="F3839" s="3" t="str">
        <f>IF(Table1[[#This Row],[Tesouro Selic: Cenário 1]]="","",(E3839+1)^(1/252))</f>
        <v/>
      </c>
      <c r="G3839" s="2" t="str">
        <f>IF(Table1[[#This Row],[Column4]]="","",(1+G3838)*(F3839)-1)</f>
        <v/>
      </c>
      <c r="H3839" s="1" t="str">
        <f>IF(Table1[[#This Row],[Column1]]="","",VLOOKUP(A3839,COPOMs!B:H,7)+prêmio_de_risco)</f>
        <v/>
      </c>
      <c r="I3839" s="3" t="str">
        <f>IF(Table1[[#This Row],[Tesouro Selic: Cenário 2]]="","",(H3839+1)^(1/252))</f>
        <v/>
      </c>
      <c r="J3839" s="2" t="str">
        <f>IF(Table1[[#This Row],[Column6]]="","",(1+J3838)*(I3839)-1)</f>
        <v/>
      </c>
      <c r="K3839" s="1" t="str">
        <f>IF(Table1[[#This Row],[Column1]]="","",VLOOKUP(A3839,COPOMs!B:K,10)+prêmio_de_risco)</f>
        <v/>
      </c>
      <c r="L3839" s="3" t="str">
        <f>IF(Table1[[#This Row],[Tesouro Selic: Cenário 3]]="","",(K3839+1)^(1/252))</f>
        <v/>
      </c>
      <c r="M3839" s="2" t="str">
        <f>IF(Table1[[#This Row],[Column8]]="","",(1+M3838)*(L3839)-1)</f>
        <v/>
      </c>
    </row>
    <row r="3840" spans="1:13" x14ac:dyDescent="0.25">
      <c r="A3840" s="15" t="str">
        <f t="shared" si="118"/>
        <v/>
      </c>
      <c r="B3840" s="25" t="str">
        <f t="shared" si="119"/>
        <v/>
      </c>
      <c r="C3840" s="3" t="str">
        <f>IF(Table1[[#This Row],[Tesouro Prefixado]]="","",(B3840+1)^(1/252))</f>
        <v/>
      </c>
      <c r="D3840" s="2" t="str">
        <f>IF(Table1[[#This Row],[Column2]]="","",(1+D3839)*(C3840)-1)</f>
        <v/>
      </c>
      <c r="E3840" s="1" t="str">
        <f>IF(Table1[[#This Row],[Column1]]="","",VLOOKUP(A3840,COPOMs!B:E,4)+prêmio_de_risco)</f>
        <v/>
      </c>
      <c r="F3840" s="3" t="str">
        <f>IF(Table1[[#This Row],[Tesouro Selic: Cenário 1]]="","",(E3840+1)^(1/252))</f>
        <v/>
      </c>
      <c r="G3840" s="2" t="str">
        <f>IF(Table1[[#This Row],[Column4]]="","",(1+G3839)*(F3840)-1)</f>
        <v/>
      </c>
      <c r="H3840" s="1" t="str">
        <f>IF(Table1[[#This Row],[Column1]]="","",VLOOKUP(A3840,COPOMs!B:H,7)+prêmio_de_risco)</f>
        <v/>
      </c>
      <c r="I3840" s="3" t="str">
        <f>IF(Table1[[#This Row],[Tesouro Selic: Cenário 2]]="","",(H3840+1)^(1/252))</f>
        <v/>
      </c>
      <c r="J3840" s="2" t="str">
        <f>IF(Table1[[#This Row],[Column6]]="","",(1+J3839)*(I3840)-1)</f>
        <v/>
      </c>
      <c r="K3840" s="1" t="str">
        <f>IF(Table1[[#This Row],[Column1]]="","",VLOOKUP(A3840,COPOMs!B:K,10)+prêmio_de_risco)</f>
        <v/>
      </c>
      <c r="L3840" s="3" t="str">
        <f>IF(Table1[[#This Row],[Tesouro Selic: Cenário 3]]="","",(K3840+1)^(1/252))</f>
        <v/>
      </c>
      <c r="M3840" s="2" t="str">
        <f>IF(Table1[[#This Row],[Column8]]="","",(1+M3839)*(L3840)-1)</f>
        <v/>
      </c>
    </row>
    <row r="3841" spans="1:13" x14ac:dyDescent="0.25">
      <c r="A3841" s="15" t="str">
        <f t="shared" si="118"/>
        <v/>
      </c>
      <c r="B3841" s="25" t="str">
        <f t="shared" si="119"/>
        <v/>
      </c>
      <c r="C3841" s="3" t="str">
        <f>IF(Table1[[#This Row],[Tesouro Prefixado]]="","",(B3841+1)^(1/252))</f>
        <v/>
      </c>
      <c r="D3841" s="2" t="str">
        <f>IF(Table1[[#This Row],[Column2]]="","",(1+D3840)*(C3841)-1)</f>
        <v/>
      </c>
      <c r="E3841" s="1" t="str">
        <f>IF(Table1[[#This Row],[Column1]]="","",VLOOKUP(A3841,COPOMs!B:E,4)+prêmio_de_risco)</f>
        <v/>
      </c>
      <c r="F3841" s="3" t="str">
        <f>IF(Table1[[#This Row],[Tesouro Selic: Cenário 1]]="","",(E3841+1)^(1/252))</f>
        <v/>
      </c>
      <c r="G3841" s="2" t="str">
        <f>IF(Table1[[#This Row],[Column4]]="","",(1+G3840)*(F3841)-1)</f>
        <v/>
      </c>
      <c r="H3841" s="1" t="str">
        <f>IF(Table1[[#This Row],[Column1]]="","",VLOOKUP(A3841,COPOMs!B:H,7)+prêmio_de_risco)</f>
        <v/>
      </c>
      <c r="I3841" s="3" t="str">
        <f>IF(Table1[[#This Row],[Tesouro Selic: Cenário 2]]="","",(H3841+1)^(1/252))</f>
        <v/>
      </c>
      <c r="J3841" s="2" t="str">
        <f>IF(Table1[[#This Row],[Column6]]="","",(1+J3840)*(I3841)-1)</f>
        <v/>
      </c>
      <c r="K3841" s="1" t="str">
        <f>IF(Table1[[#This Row],[Column1]]="","",VLOOKUP(A3841,COPOMs!B:K,10)+prêmio_de_risco)</f>
        <v/>
      </c>
      <c r="L3841" s="3" t="str">
        <f>IF(Table1[[#This Row],[Tesouro Selic: Cenário 3]]="","",(K3841+1)^(1/252))</f>
        <v/>
      </c>
      <c r="M3841" s="2" t="str">
        <f>IF(Table1[[#This Row],[Column8]]="","",(1+M3840)*(L3841)-1)</f>
        <v/>
      </c>
    </row>
    <row r="3842" spans="1:13" x14ac:dyDescent="0.25">
      <c r="A3842" s="15" t="str">
        <f t="shared" si="118"/>
        <v/>
      </c>
      <c r="B3842" s="25" t="str">
        <f t="shared" si="119"/>
        <v/>
      </c>
      <c r="C3842" s="3" t="str">
        <f>IF(Table1[[#This Row],[Tesouro Prefixado]]="","",(B3842+1)^(1/252))</f>
        <v/>
      </c>
      <c r="D3842" s="2" t="str">
        <f>IF(Table1[[#This Row],[Column2]]="","",(1+D3841)*(C3842)-1)</f>
        <v/>
      </c>
      <c r="E3842" s="1" t="str">
        <f>IF(Table1[[#This Row],[Column1]]="","",VLOOKUP(A3842,COPOMs!B:E,4)+prêmio_de_risco)</f>
        <v/>
      </c>
      <c r="F3842" s="3" t="str">
        <f>IF(Table1[[#This Row],[Tesouro Selic: Cenário 1]]="","",(E3842+1)^(1/252))</f>
        <v/>
      </c>
      <c r="G3842" s="2" t="str">
        <f>IF(Table1[[#This Row],[Column4]]="","",(1+G3841)*(F3842)-1)</f>
        <v/>
      </c>
      <c r="H3842" s="1" t="str">
        <f>IF(Table1[[#This Row],[Column1]]="","",VLOOKUP(A3842,COPOMs!B:H,7)+prêmio_de_risco)</f>
        <v/>
      </c>
      <c r="I3842" s="3" t="str">
        <f>IF(Table1[[#This Row],[Tesouro Selic: Cenário 2]]="","",(H3842+1)^(1/252))</f>
        <v/>
      </c>
      <c r="J3842" s="2" t="str">
        <f>IF(Table1[[#This Row],[Column6]]="","",(1+J3841)*(I3842)-1)</f>
        <v/>
      </c>
      <c r="K3842" s="1" t="str">
        <f>IF(Table1[[#This Row],[Column1]]="","",VLOOKUP(A3842,COPOMs!B:K,10)+prêmio_de_risco)</f>
        <v/>
      </c>
      <c r="L3842" s="3" t="str">
        <f>IF(Table1[[#This Row],[Tesouro Selic: Cenário 3]]="","",(K3842+1)^(1/252))</f>
        <v/>
      </c>
      <c r="M3842" s="2" t="str">
        <f>IF(Table1[[#This Row],[Column8]]="","",(1+M3841)*(L3842)-1)</f>
        <v/>
      </c>
    </row>
    <row r="3843" spans="1:13" x14ac:dyDescent="0.25">
      <c r="A3843" s="15" t="str">
        <f t="shared" ref="A3843:A3906" si="120">IFERROR(IF(WORKDAY(A3842,1,feriados)&lt;=vencimento,WORKDAY(A3842,1,feriados),""),"")</f>
        <v/>
      </c>
      <c r="B3843" s="25" t="str">
        <f t="shared" ref="B3843:B3906" si="121">IF(A3843="","",taxa_pré)</f>
        <v/>
      </c>
      <c r="C3843" s="3" t="str">
        <f>IF(Table1[[#This Row],[Tesouro Prefixado]]="","",(B3843+1)^(1/252))</f>
        <v/>
      </c>
      <c r="D3843" s="2" t="str">
        <f>IF(Table1[[#This Row],[Column2]]="","",(1+D3842)*(C3843)-1)</f>
        <v/>
      </c>
      <c r="E3843" s="1" t="str">
        <f>IF(Table1[[#This Row],[Column1]]="","",VLOOKUP(A3843,COPOMs!B:E,4)+prêmio_de_risco)</f>
        <v/>
      </c>
      <c r="F3843" s="3" t="str">
        <f>IF(Table1[[#This Row],[Tesouro Selic: Cenário 1]]="","",(E3843+1)^(1/252))</f>
        <v/>
      </c>
      <c r="G3843" s="2" t="str">
        <f>IF(Table1[[#This Row],[Column4]]="","",(1+G3842)*(F3843)-1)</f>
        <v/>
      </c>
      <c r="H3843" s="1" t="str">
        <f>IF(Table1[[#This Row],[Column1]]="","",VLOOKUP(A3843,COPOMs!B:H,7)+prêmio_de_risco)</f>
        <v/>
      </c>
      <c r="I3843" s="3" t="str">
        <f>IF(Table1[[#This Row],[Tesouro Selic: Cenário 2]]="","",(H3843+1)^(1/252))</f>
        <v/>
      </c>
      <c r="J3843" s="2" t="str">
        <f>IF(Table1[[#This Row],[Column6]]="","",(1+J3842)*(I3843)-1)</f>
        <v/>
      </c>
      <c r="K3843" s="1" t="str">
        <f>IF(Table1[[#This Row],[Column1]]="","",VLOOKUP(A3843,COPOMs!B:K,10)+prêmio_de_risco)</f>
        <v/>
      </c>
      <c r="L3843" s="3" t="str">
        <f>IF(Table1[[#This Row],[Tesouro Selic: Cenário 3]]="","",(K3843+1)^(1/252))</f>
        <v/>
      </c>
      <c r="M3843" s="2" t="str">
        <f>IF(Table1[[#This Row],[Column8]]="","",(1+M3842)*(L3843)-1)</f>
        <v/>
      </c>
    </row>
    <row r="3844" spans="1:13" x14ac:dyDescent="0.25">
      <c r="A3844" s="15" t="str">
        <f t="shared" si="120"/>
        <v/>
      </c>
      <c r="B3844" s="25" t="str">
        <f t="shared" si="121"/>
        <v/>
      </c>
      <c r="C3844" s="3" t="str">
        <f>IF(Table1[[#This Row],[Tesouro Prefixado]]="","",(B3844+1)^(1/252))</f>
        <v/>
      </c>
      <c r="D3844" s="2" t="str">
        <f>IF(Table1[[#This Row],[Column2]]="","",(1+D3843)*(C3844)-1)</f>
        <v/>
      </c>
      <c r="E3844" s="1" t="str">
        <f>IF(Table1[[#This Row],[Column1]]="","",VLOOKUP(A3844,COPOMs!B:E,4)+prêmio_de_risco)</f>
        <v/>
      </c>
      <c r="F3844" s="3" t="str">
        <f>IF(Table1[[#This Row],[Tesouro Selic: Cenário 1]]="","",(E3844+1)^(1/252))</f>
        <v/>
      </c>
      <c r="G3844" s="2" t="str">
        <f>IF(Table1[[#This Row],[Column4]]="","",(1+G3843)*(F3844)-1)</f>
        <v/>
      </c>
      <c r="H3844" s="1" t="str">
        <f>IF(Table1[[#This Row],[Column1]]="","",VLOOKUP(A3844,COPOMs!B:H,7)+prêmio_de_risco)</f>
        <v/>
      </c>
      <c r="I3844" s="3" t="str">
        <f>IF(Table1[[#This Row],[Tesouro Selic: Cenário 2]]="","",(H3844+1)^(1/252))</f>
        <v/>
      </c>
      <c r="J3844" s="2" t="str">
        <f>IF(Table1[[#This Row],[Column6]]="","",(1+J3843)*(I3844)-1)</f>
        <v/>
      </c>
      <c r="K3844" s="1" t="str">
        <f>IF(Table1[[#This Row],[Column1]]="","",VLOOKUP(A3844,COPOMs!B:K,10)+prêmio_de_risco)</f>
        <v/>
      </c>
      <c r="L3844" s="3" t="str">
        <f>IF(Table1[[#This Row],[Tesouro Selic: Cenário 3]]="","",(K3844+1)^(1/252))</f>
        <v/>
      </c>
      <c r="M3844" s="2" t="str">
        <f>IF(Table1[[#This Row],[Column8]]="","",(1+M3843)*(L3844)-1)</f>
        <v/>
      </c>
    </row>
    <row r="3845" spans="1:13" x14ac:dyDescent="0.25">
      <c r="A3845" s="15" t="str">
        <f t="shared" si="120"/>
        <v/>
      </c>
      <c r="B3845" s="25" t="str">
        <f t="shared" si="121"/>
        <v/>
      </c>
      <c r="C3845" s="3" t="str">
        <f>IF(Table1[[#This Row],[Tesouro Prefixado]]="","",(B3845+1)^(1/252))</f>
        <v/>
      </c>
      <c r="D3845" s="2" t="str">
        <f>IF(Table1[[#This Row],[Column2]]="","",(1+D3844)*(C3845)-1)</f>
        <v/>
      </c>
      <c r="E3845" s="1" t="str">
        <f>IF(Table1[[#This Row],[Column1]]="","",VLOOKUP(A3845,COPOMs!B:E,4)+prêmio_de_risco)</f>
        <v/>
      </c>
      <c r="F3845" s="3" t="str">
        <f>IF(Table1[[#This Row],[Tesouro Selic: Cenário 1]]="","",(E3845+1)^(1/252))</f>
        <v/>
      </c>
      <c r="G3845" s="2" t="str">
        <f>IF(Table1[[#This Row],[Column4]]="","",(1+G3844)*(F3845)-1)</f>
        <v/>
      </c>
      <c r="H3845" s="1" t="str">
        <f>IF(Table1[[#This Row],[Column1]]="","",VLOOKUP(A3845,COPOMs!B:H,7)+prêmio_de_risco)</f>
        <v/>
      </c>
      <c r="I3845" s="3" t="str">
        <f>IF(Table1[[#This Row],[Tesouro Selic: Cenário 2]]="","",(H3845+1)^(1/252))</f>
        <v/>
      </c>
      <c r="J3845" s="2" t="str">
        <f>IF(Table1[[#This Row],[Column6]]="","",(1+J3844)*(I3845)-1)</f>
        <v/>
      </c>
      <c r="K3845" s="1" t="str">
        <f>IF(Table1[[#This Row],[Column1]]="","",VLOOKUP(A3845,COPOMs!B:K,10)+prêmio_de_risco)</f>
        <v/>
      </c>
      <c r="L3845" s="3" t="str">
        <f>IF(Table1[[#This Row],[Tesouro Selic: Cenário 3]]="","",(K3845+1)^(1/252))</f>
        <v/>
      </c>
      <c r="M3845" s="2" t="str">
        <f>IF(Table1[[#This Row],[Column8]]="","",(1+M3844)*(L3845)-1)</f>
        <v/>
      </c>
    </row>
    <row r="3846" spans="1:13" x14ac:dyDescent="0.25">
      <c r="A3846" s="15" t="str">
        <f t="shared" si="120"/>
        <v/>
      </c>
      <c r="B3846" s="25" t="str">
        <f t="shared" si="121"/>
        <v/>
      </c>
      <c r="C3846" s="3" t="str">
        <f>IF(Table1[[#This Row],[Tesouro Prefixado]]="","",(B3846+1)^(1/252))</f>
        <v/>
      </c>
      <c r="D3846" s="2" t="str">
        <f>IF(Table1[[#This Row],[Column2]]="","",(1+D3845)*(C3846)-1)</f>
        <v/>
      </c>
      <c r="E3846" s="1" t="str">
        <f>IF(Table1[[#This Row],[Column1]]="","",VLOOKUP(A3846,COPOMs!B:E,4)+prêmio_de_risco)</f>
        <v/>
      </c>
      <c r="F3846" s="3" t="str">
        <f>IF(Table1[[#This Row],[Tesouro Selic: Cenário 1]]="","",(E3846+1)^(1/252))</f>
        <v/>
      </c>
      <c r="G3846" s="2" t="str">
        <f>IF(Table1[[#This Row],[Column4]]="","",(1+G3845)*(F3846)-1)</f>
        <v/>
      </c>
      <c r="H3846" s="1" t="str">
        <f>IF(Table1[[#This Row],[Column1]]="","",VLOOKUP(A3846,COPOMs!B:H,7)+prêmio_de_risco)</f>
        <v/>
      </c>
      <c r="I3846" s="3" t="str">
        <f>IF(Table1[[#This Row],[Tesouro Selic: Cenário 2]]="","",(H3846+1)^(1/252))</f>
        <v/>
      </c>
      <c r="J3846" s="2" t="str">
        <f>IF(Table1[[#This Row],[Column6]]="","",(1+J3845)*(I3846)-1)</f>
        <v/>
      </c>
      <c r="K3846" s="1" t="str">
        <f>IF(Table1[[#This Row],[Column1]]="","",VLOOKUP(A3846,COPOMs!B:K,10)+prêmio_de_risco)</f>
        <v/>
      </c>
      <c r="L3846" s="3" t="str">
        <f>IF(Table1[[#This Row],[Tesouro Selic: Cenário 3]]="","",(K3846+1)^(1/252))</f>
        <v/>
      </c>
      <c r="M3846" s="2" t="str">
        <f>IF(Table1[[#This Row],[Column8]]="","",(1+M3845)*(L3846)-1)</f>
        <v/>
      </c>
    </row>
    <row r="3847" spans="1:13" x14ac:dyDescent="0.25">
      <c r="A3847" s="15" t="str">
        <f t="shared" si="120"/>
        <v/>
      </c>
      <c r="B3847" s="25" t="str">
        <f t="shared" si="121"/>
        <v/>
      </c>
      <c r="C3847" s="3" t="str">
        <f>IF(Table1[[#This Row],[Tesouro Prefixado]]="","",(B3847+1)^(1/252))</f>
        <v/>
      </c>
      <c r="D3847" s="2" t="str">
        <f>IF(Table1[[#This Row],[Column2]]="","",(1+D3846)*(C3847)-1)</f>
        <v/>
      </c>
      <c r="E3847" s="1" t="str">
        <f>IF(Table1[[#This Row],[Column1]]="","",VLOOKUP(A3847,COPOMs!B:E,4)+prêmio_de_risco)</f>
        <v/>
      </c>
      <c r="F3847" s="3" t="str">
        <f>IF(Table1[[#This Row],[Tesouro Selic: Cenário 1]]="","",(E3847+1)^(1/252))</f>
        <v/>
      </c>
      <c r="G3847" s="2" t="str">
        <f>IF(Table1[[#This Row],[Column4]]="","",(1+G3846)*(F3847)-1)</f>
        <v/>
      </c>
      <c r="H3847" s="1" t="str">
        <f>IF(Table1[[#This Row],[Column1]]="","",VLOOKUP(A3847,COPOMs!B:H,7)+prêmio_de_risco)</f>
        <v/>
      </c>
      <c r="I3847" s="3" t="str">
        <f>IF(Table1[[#This Row],[Tesouro Selic: Cenário 2]]="","",(H3847+1)^(1/252))</f>
        <v/>
      </c>
      <c r="J3847" s="2" t="str">
        <f>IF(Table1[[#This Row],[Column6]]="","",(1+J3846)*(I3847)-1)</f>
        <v/>
      </c>
      <c r="K3847" s="1" t="str">
        <f>IF(Table1[[#This Row],[Column1]]="","",VLOOKUP(A3847,COPOMs!B:K,10)+prêmio_de_risco)</f>
        <v/>
      </c>
      <c r="L3847" s="3" t="str">
        <f>IF(Table1[[#This Row],[Tesouro Selic: Cenário 3]]="","",(K3847+1)^(1/252))</f>
        <v/>
      </c>
      <c r="M3847" s="2" t="str">
        <f>IF(Table1[[#This Row],[Column8]]="","",(1+M3846)*(L3847)-1)</f>
        <v/>
      </c>
    </row>
    <row r="3848" spans="1:13" x14ac:dyDescent="0.25">
      <c r="A3848" s="15" t="str">
        <f t="shared" si="120"/>
        <v/>
      </c>
      <c r="B3848" s="25" t="str">
        <f t="shared" si="121"/>
        <v/>
      </c>
      <c r="C3848" s="3" t="str">
        <f>IF(Table1[[#This Row],[Tesouro Prefixado]]="","",(B3848+1)^(1/252))</f>
        <v/>
      </c>
      <c r="D3848" s="2" t="str">
        <f>IF(Table1[[#This Row],[Column2]]="","",(1+D3847)*(C3848)-1)</f>
        <v/>
      </c>
      <c r="E3848" s="1" t="str">
        <f>IF(Table1[[#This Row],[Column1]]="","",VLOOKUP(A3848,COPOMs!B:E,4)+prêmio_de_risco)</f>
        <v/>
      </c>
      <c r="F3848" s="3" t="str">
        <f>IF(Table1[[#This Row],[Tesouro Selic: Cenário 1]]="","",(E3848+1)^(1/252))</f>
        <v/>
      </c>
      <c r="G3848" s="2" t="str">
        <f>IF(Table1[[#This Row],[Column4]]="","",(1+G3847)*(F3848)-1)</f>
        <v/>
      </c>
      <c r="H3848" s="1" t="str">
        <f>IF(Table1[[#This Row],[Column1]]="","",VLOOKUP(A3848,COPOMs!B:H,7)+prêmio_de_risco)</f>
        <v/>
      </c>
      <c r="I3848" s="3" t="str">
        <f>IF(Table1[[#This Row],[Tesouro Selic: Cenário 2]]="","",(H3848+1)^(1/252))</f>
        <v/>
      </c>
      <c r="J3848" s="2" t="str">
        <f>IF(Table1[[#This Row],[Column6]]="","",(1+J3847)*(I3848)-1)</f>
        <v/>
      </c>
      <c r="K3848" s="1" t="str">
        <f>IF(Table1[[#This Row],[Column1]]="","",VLOOKUP(A3848,COPOMs!B:K,10)+prêmio_de_risco)</f>
        <v/>
      </c>
      <c r="L3848" s="3" t="str">
        <f>IF(Table1[[#This Row],[Tesouro Selic: Cenário 3]]="","",(K3848+1)^(1/252))</f>
        <v/>
      </c>
      <c r="M3848" s="2" t="str">
        <f>IF(Table1[[#This Row],[Column8]]="","",(1+M3847)*(L3848)-1)</f>
        <v/>
      </c>
    </row>
    <row r="3849" spans="1:13" x14ac:dyDescent="0.25">
      <c r="A3849" s="15" t="str">
        <f t="shared" si="120"/>
        <v/>
      </c>
      <c r="B3849" s="25" t="str">
        <f t="shared" si="121"/>
        <v/>
      </c>
      <c r="C3849" s="3" t="str">
        <f>IF(Table1[[#This Row],[Tesouro Prefixado]]="","",(B3849+1)^(1/252))</f>
        <v/>
      </c>
      <c r="D3849" s="2" t="str">
        <f>IF(Table1[[#This Row],[Column2]]="","",(1+D3848)*(C3849)-1)</f>
        <v/>
      </c>
      <c r="E3849" s="1" t="str">
        <f>IF(Table1[[#This Row],[Column1]]="","",VLOOKUP(A3849,COPOMs!B:E,4)+prêmio_de_risco)</f>
        <v/>
      </c>
      <c r="F3849" s="3" t="str">
        <f>IF(Table1[[#This Row],[Tesouro Selic: Cenário 1]]="","",(E3849+1)^(1/252))</f>
        <v/>
      </c>
      <c r="G3849" s="2" t="str">
        <f>IF(Table1[[#This Row],[Column4]]="","",(1+G3848)*(F3849)-1)</f>
        <v/>
      </c>
      <c r="H3849" s="1" t="str">
        <f>IF(Table1[[#This Row],[Column1]]="","",VLOOKUP(A3849,COPOMs!B:H,7)+prêmio_de_risco)</f>
        <v/>
      </c>
      <c r="I3849" s="3" t="str">
        <f>IF(Table1[[#This Row],[Tesouro Selic: Cenário 2]]="","",(H3849+1)^(1/252))</f>
        <v/>
      </c>
      <c r="J3849" s="2" t="str">
        <f>IF(Table1[[#This Row],[Column6]]="","",(1+J3848)*(I3849)-1)</f>
        <v/>
      </c>
      <c r="K3849" s="1" t="str">
        <f>IF(Table1[[#This Row],[Column1]]="","",VLOOKUP(A3849,COPOMs!B:K,10)+prêmio_de_risco)</f>
        <v/>
      </c>
      <c r="L3849" s="3" t="str">
        <f>IF(Table1[[#This Row],[Tesouro Selic: Cenário 3]]="","",(K3849+1)^(1/252))</f>
        <v/>
      </c>
      <c r="M3849" s="2" t="str">
        <f>IF(Table1[[#This Row],[Column8]]="","",(1+M3848)*(L3849)-1)</f>
        <v/>
      </c>
    </row>
    <row r="3850" spans="1:13" x14ac:dyDescent="0.25">
      <c r="A3850" s="15" t="str">
        <f t="shared" si="120"/>
        <v/>
      </c>
      <c r="B3850" s="25" t="str">
        <f t="shared" si="121"/>
        <v/>
      </c>
      <c r="C3850" s="3" t="str">
        <f>IF(Table1[[#This Row],[Tesouro Prefixado]]="","",(B3850+1)^(1/252))</f>
        <v/>
      </c>
      <c r="D3850" s="2" t="str">
        <f>IF(Table1[[#This Row],[Column2]]="","",(1+D3849)*(C3850)-1)</f>
        <v/>
      </c>
      <c r="E3850" s="1" t="str">
        <f>IF(Table1[[#This Row],[Column1]]="","",VLOOKUP(A3850,COPOMs!B:E,4)+prêmio_de_risco)</f>
        <v/>
      </c>
      <c r="F3850" s="3" t="str">
        <f>IF(Table1[[#This Row],[Tesouro Selic: Cenário 1]]="","",(E3850+1)^(1/252))</f>
        <v/>
      </c>
      <c r="G3850" s="2" t="str">
        <f>IF(Table1[[#This Row],[Column4]]="","",(1+G3849)*(F3850)-1)</f>
        <v/>
      </c>
      <c r="H3850" s="1" t="str">
        <f>IF(Table1[[#This Row],[Column1]]="","",VLOOKUP(A3850,COPOMs!B:H,7)+prêmio_de_risco)</f>
        <v/>
      </c>
      <c r="I3850" s="3" t="str">
        <f>IF(Table1[[#This Row],[Tesouro Selic: Cenário 2]]="","",(H3850+1)^(1/252))</f>
        <v/>
      </c>
      <c r="J3850" s="2" t="str">
        <f>IF(Table1[[#This Row],[Column6]]="","",(1+J3849)*(I3850)-1)</f>
        <v/>
      </c>
      <c r="K3850" s="1" t="str">
        <f>IF(Table1[[#This Row],[Column1]]="","",VLOOKUP(A3850,COPOMs!B:K,10)+prêmio_de_risco)</f>
        <v/>
      </c>
      <c r="L3850" s="3" t="str">
        <f>IF(Table1[[#This Row],[Tesouro Selic: Cenário 3]]="","",(K3850+1)^(1/252))</f>
        <v/>
      </c>
      <c r="M3850" s="2" t="str">
        <f>IF(Table1[[#This Row],[Column8]]="","",(1+M3849)*(L3850)-1)</f>
        <v/>
      </c>
    </row>
    <row r="3851" spans="1:13" x14ac:dyDescent="0.25">
      <c r="A3851" s="15" t="str">
        <f t="shared" si="120"/>
        <v/>
      </c>
      <c r="B3851" s="25" t="str">
        <f t="shared" si="121"/>
        <v/>
      </c>
      <c r="C3851" s="3" t="str">
        <f>IF(Table1[[#This Row],[Tesouro Prefixado]]="","",(B3851+1)^(1/252))</f>
        <v/>
      </c>
      <c r="D3851" s="2" t="str">
        <f>IF(Table1[[#This Row],[Column2]]="","",(1+D3850)*(C3851)-1)</f>
        <v/>
      </c>
      <c r="E3851" s="1" t="str">
        <f>IF(Table1[[#This Row],[Column1]]="","",VLOOKUP(A3851,COPOMs!B:E,4)+prêmio_de_risco)</f>
        <v/>
      </c>
      <c r="F3851" s="3" t="str">
        <f>IF(Table1[[#This Row],[Tesouro Selic: Cenário 1]]="","",(E3851+1)^(1/252))</f>
        <v/>
      </c>
      <c r="G3851" s="2" t="str">
        <f>IF(Table1[[#This Row],[Column4]]="","",(1+G3850)*(F3851)-1)</f>
        <v/>
      </c>
      <c r="H3851" s="1" t="str">
        <f>IF(Table1[[#This Row],[Column1]]="","",VLOOKUP(A3851,COPOMs!B:H,7)+prêmio_de_risco)</f>
        <v/>
      </c>
      <c r="I3851" s="3" t="str">
        <f>IF(Table1[[#This Row],[Tesouro Selic: Cenário 2]]="","",(H3851+1)^(1/252))</f>
        <v/>
      </c>
      <c r="J3851" s="2" t="str">
        <f>IF(Table1[[#This Row],[Column6]]="","",(1+J3850)*(I3851)-1)</f>
        <v/>
      </c>
      <c r="K3851" s="1" t="str">
        <f>IF(Table1[[#This Row],[Column1]]="","",VLOOKUP(A3851,COPOMs!B:K,10)+prêmio_de_risco)</f>
        <v/>
      </c>
      <c r="L3851" s="3" t="str">
        <f>IF(Table1[[#This Row],[Tesouro Selic: Cenário 3]]="","",(K3851+1)^(1/252))</f>
        <v/>
      </c>
      <c r="M3851" s="2" t="str">
        <f>IF(Table1[[#This Row],[Column8]]="","",(1+M3850)*(L3851)-1)</f>
        <v/>
      </c>
    </row>
    <row r="3852" spans="1:13" x14ac:dyDescent="0.25">
      <c r="A3852" s="15" t="str">
        <f t="shared" si="120"/>
        <v/>
      </c>
      <c r="B3852" s="25" t="str">
        <f t="shared" si="121"/>
        <v/>
      </c>
      <c r="C3852" s="3" t="str">
        <f>IF(Table1[[#This Row],[Tesouro Prefixado]]="","",(B3852+1)^(1/252))</f>
        <v/>
      </c>
      <c r="D3852" s="2" t="str">
        <f>IF(Table1[[#This Row],[Column2]]="","",(1+D3851)*(C3852)-1)</f>
        <v/>
      </c>
      <c r="E3852" s="1" t="str">
        <f>IF(Table1[[#This Row],[Column1]]="","",VLOOKUP(A3852,COPOMs!B:E,4)+prêmio_de_risco)</f>
        <v/>
      </c>
      <c r="F3852" s="3" t="str">
        <f>IF(Table1[[#This Row],[Tesouro Selic: Cenário 1]]="","",(E3852+1)^(1/252))</f>
        <v/>
      </c>
      <c r="G3852" s="2" t="str">
        <f>IF(Table1[[#This Row],[Column4]]="","",(1+G3851)*(F3852)-1)</f>
        <v/>
      </c>
      <c r="H3852" s="1" t="str">
        <f>IF(Table1[[#This Row],[Column1]]="","",VLOOKUP(A3852,COPOMs!B:H,7)+prêmio_de_risco)</f>
        <v/>
      </c>
      <c r="I3852" s="3" t="str">
        <f>IF(Table1[[#This Row],[Tesouro Selic: Cenário 2]]="","",(H3852+1)^(1/252))</f>
        <v/>
      </c>
      <c r="J3852" s="2" t="str">
        <f>IF(Table1[[#This Row],[Column6]]="","",(1+J3851)*(I3852)-1)</f>
        <v/>
      </c>
      <c r="K3852" s="1" t="str">
        <f>IF(Table1[[#This Row],[Column1]]="","",VLOOKUP(A3852,COPOMs!B:K,10)+prêmio_de_risco)</f>
        <v/>
      </c>
      <c r="L3852" s="3" t="str">
        <f>IF(Table1[[#This Row],[Tesouro Selic: Cenário 3]]="","",(K3852+1)^(1/252))</f>
        <v/>
      </c>
      <c r="M3852" s="2" t="str">
        <f>IF(Table1[[#This Row],[Column8]]="","",(1+M3851)*(L3852)-1)</f>
        <v/>
      </c>
    </row>
    <row r="3853" spans="1:13" x14ac:dyDescent="0.25">
      <c r="A3853" s="15" t="str">
        <f t="shared" si="120"/>
        <v/>
      </c>
      <c r="B3853" s="25" t="str">
        <f t="shared" si="121"/>
        <v/>
      </c>
      <c r="C3853" s="3" t="str">
        <f>IF(Table1[[#This Row],[Tesouro Prefixado]]="","",(B3853+1)^(1/252))</f>
        <v/>
      </c>
      <c r="D3853" s="2" t="str">
        <f>IF(Table1[[#This Row],[Column2]]="","",(1+D3852)*(C3853)-1)</f>
        <v/>
      </c>
      <c r="E3853" s="1" t="str">
        <f>IF(Table1[[#This Row],[Column1]]="","",VLOOKUP(A3853,COPOMs!B:E,4)+prêmio_de_risco)</f>
        <v/>
      </c>
      <c r="F3853" s="3" t="str">
        <f>IF(Table1[[#This Row],[Tesouro Selic: Cenário 1]]="","",(E3853+1)^(1/252))</f>
        <v/>
      </c>
      <c r="G3853" s="2" t="str">
        <f>IF(Table1[[#This Row],[Column4]]="","",(1+G3852)*(F3853)-1)</f>
        <v/>
      </c>
      <c r="H3853" s="1" t="str">
        <f>IF(Table1[[#This Row],[Column1]]="","",VLOOKUP(A3853,COPOMs!B:H,7)+prêmio_de_risco)</f>
        <v/>
      </c>
      <c r="I3853" s="3" t="str">
        <f>IF(Table1[[#This Row],[Tesouro Selic: Cenário 2]]="","",(H3853+1)^(1/252))</f>
        <v/>
      </c>
      <c r="J3853" s="2" t="str">
        <f>IF(Table1[[#This Row],[Column6]]="","",(1+J3852)*(I3853)-1)</f>
        <v/>
      </c>
      <c r="K3853" s="1" t="str">
        <f>IF(Table1[[#This Row],[Column1]]="","",VLOOKUP(A3853,COPOMs!B:K,10)+prêmio_de_risco)</f>
        <v/>
      </c>
      <c r="L3853" s="3" t="str">
        <f>IF(Table1[[#This Row],[Tesouro Selic: Cenário 3]]="","",(K3853+1)^(1/252))</f>
        <v/>
      </c>
      <c r="M3853" s="2" t="str">
        <f>IF(Table1[[#This Row],[Column8]]="","",(1+M3852)*(L3853)-1)</f>
        <v/>
      </c>
    </row>
    <row r="3854" spans="1:13" x14ac:dyDescent="0.25">
      <c r="A3854" s="15" t="str">
        <f t="shared" si="120"/>
        <v/>
      </c>
      <c r="B3854" s="25" t="str">
        <f t="shared" si="121"/>
        <v/>
      </c>
      <c r="C3854" s="3" t="str">
        <f>IF(Table1[[#This Row],[Tesouro Prefixado]]="","",(B3854+1)^(1/252))</f>
        <v/>
      </c>
      <c r="D3854" s="2" t="str">
        <f>IF(Table1[[#This Row],[Column2]]="","",(1+D3853)*(C3854)-1)</f>
        <v/>
      </c>
      <c r="E3854" s="1" t="str">
        <f>IF(Table1[[#This Row],[Column1]]="","",VLOOKUP(A3854,COPOMs!B:E,4)+prêmio_de_risco)</f>
        <v/>
      </c>
      <c r="F3854" s="3" t="str">
        <f>IF(Table1[[#This Row],[Tesouro Selic: Cenário 1]]="","",(E3854+1)^(1/252))</f>
        <v/>
      </c>
      <c r="G3854" s="2" t="str">
        <f>IF(Table1[[#This Row],[Column4]]="","",(1+G3853)*(F3854)-1)</f>
        <v/>
      </c>
      <c r="H3854" s="1" t="str">
        <f>IF(Table1[[#This Row],[Column1]]="","",VLOOKUP(A3854,COPOMs!B:H,7)+prêmio_de_risco)</f>
        <v/>
      </c>
      <c r="I3854" s="3" t="str">
        <f>IF(Table1[[#This Row],[Tesouro Selic: Cenário 2]]="","",(H3854+1)^(1/252))</f>
        <v/>
      </c>
      <c r="J3854" s="2" t="str">
        <f>IF(Table1[[#This Row],[Column6]]="","",(1+J3853)*(I3854)-1)</f>
        <v/>
      </c>
      <c r="K3854" s="1" t="str">
        <f>IF(Table1[[#This Row],[Column1]]="","",VLOOKUP(A3854,COPOMs!B:K,10)+prêmio_de_risco)</f>
        <v/>
      </c>
      <c r="L3854" s="3" t="str">
        <f>IF(Table1[[#This Row],[Tesouro Selic: Cenário 3]]="","",(K3854+1)^(1/252))</f>
        <v/>
      </c>
      <c r="M3854" s="2" t="str">
        <f>IF(Table1[[#This Row],[Column8]]="","",(1+M3853)*(L3854)-1)</f>
        <v/>
      </c>
    </row>
    <row r="3855" spans="1:13" x14ac:dyDescent="0.25">
      <c r="A3855" s="15" t="str">
        <f t="shared" si="120"/>
        <v/>
      </c>
      <c r="B3855" s="25" t="str">
        <f t="shared" si="121"/>
        <v/>
      </c>
      <c r="C3855" s="3" t="str">
        <f>IF(Table1[[#This Row],[Tesouro Prefixado]]="","",(B3855+1)^(1/252))</f>
        <v/>
      </c>
      <c r="D3855" s="2" t="str">
        <f>IF(Table1[[#This Row],[Column2]]="","",(1+D3854)*(C3855)-1)</f>
        <v/>
      </c>
      <c r="E3855" s="1" t="str">
        <f>IF(Table1[[#This Row],[Column1]]="","",VLOOKUP(A3855,COPOMs!B:E,4)+prêmio_de_risco)</f>
        <v/>
      </c>
      <c r="F3855" s="3" t="str">
        <f>IF(Table1[[#This Row],[Tesouro Selic: Cenário 1]]="","",(E3855+1)^(1/252))</f>
        <v/>
      </c>
      <c r="G3855" s="2" t="str">
        <f>IF(Table1[[#This Row],[Column4]]="","",(1+G3854)*(F3855)-1)</f>
        <v/>
      </c>
      <c r="H3855" s="1" t="str">
        <f>IF(Table1[[#This Row],[Column1]]="","",VLOOKUP(A3855,COPOMs!B:H,7)+prêmio_de_risco)</f>
        <v/>
      </c>
      <c r="I3855" s="3" t="str">
        <f>IF(Table1[[#This Row],[Tesouro Selic: Cenário 2]]="","",(H3855+1)^(1/252))</f>
        <v/>
      </c>
      <c r="J3855" s="2" t="str">
        <f>IF(Table1[[#This Row],[Column6]]="","",(1+J3854)*(I3855)-1)</f>
        <v/>
      </c>
      <c r="K3855" s="1" t="str">
        <f>IF(Table1[[#This Row],[Column1]]="","",VLOOKUP(A3855,COPOMs!B:K,10)+prêmio_de_risco)</f>
        <v/>
      </c>
      <c r="L3855" s="3" t="str">
        <f>IF(Table1[[#This Row],[Tesouro Selic: Cenário 3]]="","",(K3855+1)^(1/252))</f>
        <v/>
      </c>
      <c r="M3855" s="2" t="str">
        <f>IF(Table1[[#This Row],[Column8]]="","",(1+M3854)*(L3855)-1)</f>
        <v/>
      </c>
    </row>
    <row r="3856" spans="1:13" x14ac:dyDescent="0.25">
      <c r="A3856" s="15" t="str">
        <f t="shared" si="120"/>
        <v/>
      </c>
      <c r="B3856" s="25" t="str">
        <f t="shared" si="121"/>
        <v/>
      </c>
      <c r="C3856" s="3" t="str">
        <f>IF(Table1[[#This Row],[Tesouro Prefixado]]="","",(B3856+1)^(1/252))</f>
        <v/>
      </c>
      <c r="D3856" s="2" t="str">
        <f>IF(Table1[[#This Row],[Column2]]="","",(1+D3855)*(C3856)-1)</f>
        <v/>
      </c>
      <c r="E3856" s="1" t="str">
        <f>IF(Table1[[#This Row],[Column1]]="","",VLOOKUP(A3856,COPOMs!B:E,4)+prêmio_de_risco)</f>
        <v/>
      </c>
      <c r="F3856" s="3" t="str">
        <f>IF(Table1[[#This Row],[Tesouro Selic: Cenário 1]]="","",(E3856+1)^(1/252))</f>
        <v/>
      </c>
      <c r="G3856" s="2" t="str">
        <f>IF(Table1[[#This Row],[Column4]]="","",(1+G3855)*(F3856)-1)</f>
        <v/>
      </c>
      <c r="H3856" s="1" t="str">
        <f>IF(Table1[[#This Row],[Column1]]="","",VLOOKUP(A3856,COPOMs!B:H,7)+prêmio_de_risco)</f>
        <v/>
      </c>
      <c r="I3856" s="3" t="str">
        <f>IF(Table1[[#This Row],[Tesouro Selic: Cenário 2]]="","",(H3856+1)^(1/252))</f>
        <v/>
      </c>
      <c r="J3856" s="2" t="str">
        <f>IF(Table1[[#This Row],[Column6]]="","",(1+J3855)*(I3856)-1)</f>
        <v/>
      </c>
      <c r="K3856" s="1" t="str">
        <f>IF(Table1[[#This Row],[Column1]]="","",VLOOKUP(A3856,COPOMs!B:K,10)+prêmio_de_risco)</f>
        <v/>
      </c>
      <c r="L3856" s="3" t="str">
        <f>IF(Table1[[#This Row],[Tesouro Selic: Cenário 3]]="","",(K3856+1)^(1/252))</f>
        <v/>
      </c>
      <c r="M3856" s="2" t="str">
        <f>IF(Table1[[#This Row],[Column8]]="","",(1+M3855)*(L3856)-1)</f>
        <v/>
      </c>
    </row>
    <row r="3857" spans="1:13" x14ac:dyDescent="0.25">
      <c r="A3857" s="15" t="str">
        <f t="shared" si="120"/>
        <v/>
      </c>
      <c r="B3857" s="25" t="str">
        <f t="shared" si="121"/>
        <v/>
      </c>
      <c r="C3857" s="3" t="str">
        <f>IF(Table1[[#This Row],[Tesouro Prefixado]]="","",(B3857+1)^(1/252))</f>
        <v/>
      </c>
      <c r="D3857" s="2" t="str">
        <f>IF(Table1[[#This Row],[Column2]]="","",(1+D3856)*(C3857)-1)</f>
        <v/>
      </c>
      <c r="E3857" s="1" t="str">
        <f>IF(Table1[[#This Row],[Column1]]="","",VLOOKUP(A3857,COPOMs!B:E,4)+prêmio_de_risco)</f>
        <v/>
      </c>
      <c r="F3857" s="3" t="str">
        <f>IF(Table1[[#This Row],[Tesouro Selic: Cenário 1]]="","",(E3857+1)^(1/252))</f>
        <v/>
      </c>
      <c r="G3857" s="2" t="str">
        <f>IF(Table1[[#This Row],[Column4]]="","",(1+G3856)*(F3857)-1)</f>
        <v/>
      </c>
      <c r="H3857" s="1" t="str">
        <f>IF(Table1[[#This Row],[Column1]]="","",VLOOKUP(A3857,COPOMs!B:H,7)+prêmio_de_risco)</f>
        <v/>
      </c>
      <c r="I3857" s="3" t="str">
        <f>IF(Table1[[#This Row],[Tesouro Selic: Cenário 2]]="","",(H3857+1)^(1/252))</f>
        <v/>
      </c>
      <c r="J3857" s="2" t="str">
        <f>IF(Table1[[#This Row],[Column6]]="","",(1+J3856)*(I3857)-1)</f>
        <v/>
      </c>
      <c r="K3857" s="1" t="str">
        <f>IF(Table1[[#This Row],[Column1]]="","",VLOOKUP(A3857,COPOMs!B:K,10)+prêmio_de_risco)</f>
        <v/>
      </c>
      <c r="L3857" s="3" t="str">
        <f>IF(Table1[[#This Row],[Tesouro Selic: Cenário 3]]="","",(K3857+1)^(1/252))</f>
        <v/>
      </c>
      <c r="M3857" s="2" t="str">
        <f>IF(Table1[[#This Row],[Column8]]="","",(1+M3856)*(L3857)-1)</f>
        <v/>
      </c>
    </row>
    <row r="3858" spans="1:13" x14ac:dyDescent="0.25">
      <c r="A3858" s="15" t="str">
        <f t="shared" si="120"/>
        <v/>
      </c>
      <c r="B3858" s="25" t="str">
        <f t="shared" si="121"/>
        <v/>
      </c>
      <c r="C3858" s="3" t="str">
        <f>IF(Table1[[#This Row],[Tesouro Prefixado]]="","",(B3858+1)^(1/252))</f>
        <v/>
      </c>
      <c r="D3858" s="2" t="str">
        <f>IF(Table1[[#This Row],[Column2]]="","",(1+D3857)*(C3858)-1)</f>
        <v/>
      </c>
      <c r="E3858" s="1" t="str">
        <f>IF(Table1[[#This Row],[Column1]]="","",VLOOKUP(A3858,COPOMs!B:E,4)+prêmio_de_risco)</f>
        <v/>
      </c>
      <c r="F3858" s="3" t="str">
        <f>IF(Table1[[#This Row],[Tesouro Selic: Cenário 1]]="","",(E3858+1)^(1/252))</f>
        <v/>
      </c>
      <c r="G3858" s="2" t="str">
        <f>IF(Table1[[#This Row],[Column4]]="","",(1+G3857)*(F3858)-1)</f>
        <v/>
      </c>
      <c r="H3858" s="1" t="str">
        <f>IF(Table1[[#This Row],[Column1]]="","",VLOOKUP(A3858,COPOMs!B:H,7)+prêmio_de_risco)</f>
        <v/>
      </c>
      <c r="I3858" s="3" t="str">
        <f>IF(Table1[[#This Row],[Tesouro Selic: Cenário 2]]="","",(H3858+1)^(1/252))</f>
        <v/>
      </c>
      <c r="J3858" s="2" t="str">
        <f>IF(Table1[[#This Row],[Column6]]="","",(1+J3857)*(I3858)-1)</f>
        <v/>
      </c>
      <c r="K3858" s="1" t="str">
        <f>IF(Table1[[#This Row],[Column1]]="","",VLOOKUP(A3858,COPOMs!B:K,10)+prêmio_de_risco)</f>
        <v/>
      </c>
      <c r="L3858" s="3" t="str">
        <f>IF(Table1[[#This Row],[Tesouro Selic: Cenário 3]]="","",(K3858+1)^(1/252))</f>
        <v/>
      </c>
      <c r="M3858" s="2" t="str">
        <f>IF(Table1[[#This Row],[Column8]]="","",(1+M3857)*(L3858)-1)</f>
        <v/>
      </c>
    </row>
    <row r="3859" spans="1:13" x14ac:dyDescent="0.25">
      <c r="A3859" s="15" t="str">
        <f t="shared" si="120"/>
        <v/>
      </c>
      <c r="B3859" s="25" t="str">
        <f t="shared" si="121"/>
        <v/>
      </c>
      <c r="C3859" s="3" t="str">
        <f>IF(Table1[[#This Row],[Tesouro Prefixado]]="","",(B3859+1)^(1/252))</f>
        <v/>
      </c>
      <c r="D3859" s="2" t="str">
        <f>IF(Table1[[#This Row],[Column2]]="","",(1+D3858)*(C3859)-1)</f>
        <v/>
      </c>
      <c r="E3859" s="1" t="str">
        <f>IF(Table1[[#This Row],[Column1]]="","",VLOOKUP(A3859,COPOMs!B:E,4)+prêmio_de_risco)</f>
        <v/>
      </c>
      <c r="F3859" s="3" t="str">
        <f>IF(Table1[[#This Row],[Tesouro Selic: Cenário 1]]="","",(E3859+1)^(1/252))</f>
        <v/>
      </c>
      <c r="G3859" s="2" t="str">
        <f>IF(Table1[[#This Row],[Column4]]="","",(1+G3858)*(F3859)-1)</f>
        <v/>
      </c>
      <c r="H3859" s="1" t="str">
        <f>IF(Table1[[#This Row],[Column1]]="","",VLOOKUP(A3859,COPOMs!B:H,7)+prêmio_de_risco)</f>
        <v/>
      </c>
      <c r="I3859" s="3" t="str">
        <f>IF(Table1[[#This Row],[Tesouro Selic: Cenário 2]]="","",(H3859+1)^(1/252))</f>
        <v/>
      </c>
      <c r="J3859" s="2" t="str">
        <f>IF(Table1[[#This Row],[Column6]]="","",(1+J3858)*(I3859)-1)</f>
        <v/>
      </c>
      <c r="K3859" s="1" t="str">
        <f>IF(Table1[[#This Row],[Column1]]="","",VLOOKUP(A3859,COPOMs!B:K,10)+prêmio_de_risco)</f>
        <v/>
      </c>
      <c r="L3859" s="3" t="str">
        <f>IF(Table1[[#This Row],[Tesouro Selic: Cenário 3]]="","",(K3859+1)^(1/252))</f>
        <v/>
      </c>
      <c r="M3859" s="2" t="str">
        <f>IF(Table1[[#This Row],[Column8]]="","",(1+M3858)*(L3859)-1)</f>
        <v/>
      </c>
    </row>
    <row r="3860" spans="1:13" x14ac:dyDescent="0.25">
      <c r="A3860" s="15" t="str">
        <f t="shared" si="120"/>
        <v/>
      </c>
      <c r="B3860" s="25" t="str">
        <f t="shared" si="121"/>
        <v/>
      </c>
      <c r="C3860" s="3" t="str">
        <f>IF(Table1[[#This Row],[Tesouro Prefixado]]="","",(B3860+1)^(1/252))</f>
        <v/>
      </c>
      <c r="D3860" s="2" t="str">
        <f>IF(Table1[[#This Row],[Column2]]="","",(1+D3859)*(C3860)-1)</f>
        <v/>
      </c>
      <c r="E3860" s="1" t="str">
        <f>IF(Table1[[#This Row],[Column1]]="","",VLOOKUP(A3860,COPOMs!B:E,4)+prêmio_de_risco)</f>
        <v/>
      </c>
      <c r="F3860" s="3" t="str">
        <f>IF(Table1[[#This Row],[Tesouro Selic: Cenário 1]]="","",(E3860+1)^(1/252))</f>
        <v/>
      </c>
      <c r="G3860" s="2" t="str">
        <f>IF(Table1[[#This Row],[Column4]]="","",(1+G3859)*(F3860)-1)</f>
        <v/>
      </c>
      <c r="H3860" s="1" t="str">
        <f>IF(Table1[[#This Row],[Column1]]="","",VLOOKUP(A3860,COPOMs!B:H,7)+prêmio_de_risco)</f>
        <v/>
      </c>
      <c r="I3860" s="3" t="str">
        <f>IF(Table1[[#This Row],[Tesouro Selic: Cenário 2]]="","",(H3860+1)^(1/252))</f>
        <v/>
      </c>
      <c r="J3860" s="2" t="str">
        <f>IF(Table1[[#This Row],[Column6]]="","",(1+J3859)*(I3860)-1)</f>
        <v/>
      </c>
      <c r="K3860" s="1" t="str">
        <f>IF(Table1[[#This Row],[Column1]]="","",VLOOKUP(A3860,COPOMs!B:K,10)+prêmio_de_risco)</f>
        <v/>
      </c>
      <c r="L3860" s="3" t="str">
        <f>IF(Table1[[#This Row],[Tesouro Selic: Cenário 3]]="","",(K3860+1)^(1/252))</f>
        <v/>
      </c>
      <c r="M3860" s="2" t="str">
        <f>IF(Table1[[#This Row],[Column8]]="","",(1+M3859)*(L3860)-1)</f>
        <v/>
      </c>
    </row>
    <row r="3861" spans="1:13" x14ac:dyDescent="0.25">
      <c r="A3861" s="15" t="str">
        <f t="shared" si="120"/>
        <v/>
      </c>
      <c r="B3861" s="25" t="str">
        <f t="shared" si="121"/>
        <v/>
      </c>
      <c r="C3861" s="3" t="str">
        <f>IF(Table1[[#This Row],[Tesouro Prefixado]]="","",(B3861+1)^(1/252))</f>
        <v/>
      </c>
      <c r="D3861" s="2" t="str">
        <f>IF(Table1[[#This Row],[Column2]]="","",(1+D3860)*(C3861)-1)</f>
        <v/>
      </c>
      <c r="E3861" s="1" t="str">
        <f>IF(Table1[[#This Row],[Column1]]="","",VLOOKUP(A3861,COPOMs!B:E,4)+prêmio_de_risco)</f>
        <v/>
      </c>
      <c r="F3861" s="3" t="str">
        <f>IF(Table1[[#This Row],[Tesouro Selic: Cenário 1]]="","",(E3861+1)^(1/252))</f>
        <v/>
      </c>
      <c r="G3861" s="2" t="str">
        <f>IF(Table1[[#This Row],[Column4]]="","",(1+G3860)*(F3861)-1)</f>
        <v/>
      </c>
      <c r="H3861" s="1" t="str">
        <f>IF(Table1[[#This Row],[Column1]]="","",VLOOKUP(A3861,COPOMs!B:H,7)+prêmio_de_risco)</f>
        <v/>
      </c>
      <c r="I3861" s="3" t="str">
        <f>IF(Table1[[#This Row],[Tesouro Selic: Cenário 2]]="","",(H3861+1)^(1/252))</f>
        <v/>
      </c>
      <c r="J3861" s="2" t="str">
        <f>IF(Table1[[#This Row],[Column6]]="","",(1+J3860)*(I3861)-1)</f>
        <v/>
      </c>
      <c r="K3861" s="1" t="str">
        <f>IF(Table1[[#This Row],[Column1]]="","",VLOOKUP(A3861,COPOMs!B:K,10)+prêmio_de_risco)</f>
        <v/>
      </c>
      <c r="L3861" s="3" t="str">
        <f>IF(Table1[[#This Row],[Tesouro Selic: Cenário 3]]="","",(K3861+1)^(1/252))</f>
        <v/>
      </c>
      <c r="M3861" s="2" t="str">
        <f>IF(Table1[[#This Row],[Column8]]="","",(1+M3860)*(L3861)-1)</f>
        <v/>
      </c>
    </row>
    <row r="3862" spans="1:13" x14ac:dyDescent="0.25">
      <c r="A3862" s="15" t="str">
        <f t="shared" si="120"/>
        <v/>
      </c>
      <c r="B3862" s="25" t="str">
        <f t="shared" si="121"/>
        <v/>
      </c>
      <c r="C3862" s="3" t="str">
        <f>IF(Table1[[#This Row],[Tesouro Prefixado]]="","",(B3862+1)^(1/252))</f>
        <v/>
      </c>
      <c r="D3862" s="2" t="str">
        <f>IF(Table1[[#This Row],[Column2]]="","",(1+D3861)*(C3862)-1)</f>
        <v/>
      </c>
      <c r="E3862" s="1" t="str">
        <f>IF(Table1[[#This Row],[Column1]]="","",VLOOKUP(A3862,COPOMs!B:E,4)+prêmio_de_risco)</f>
        <v/>
      </c>
      <c r="F3862" s="3" t="str">
        <f>IF(Table1[[#This Row],[Tesouro Selic: Cenário 1]]="","",(E3862+1)^(1/252))</f>
        <v/>
      </c>
      <c r="G3862" s="2" t="str">
        <f>IF(Table1[[#This Row],[Column4]]="","",(1+G3861)*(F3862)-1)</f>
        <v/>
      </c>
      <c r="H3862" s="1" t="str">
        <f>IF(Table1[[#This Row],[Column1]]="","",VLOOKUP(A3862,COPOMs!B:H,7)+prêmio_de_risco)</f>
        <v/>
      </c>
      <c r="I3862" s="3" t="str">
        <f>IF(Table1[[#This Row],[Tesouro Selic: Cenário 2]]="","",(H3862+1)^(1/252))</f>
        <v/>
      </c>
      <c r="J3862" s="2" t="str">
        <f>IF(Table1[[#This Row],[Column6]]="","",(1+J3861)*(I3862)-1)</f>
        <v/>
      </c>
      <c r="K3862" s="1" t="str">
        <f>IF(Table1[[#This Row],[Column1]]="","",VLOOKUP(A3862,COPOMs!B:K,10)+prêmio_de_risco)</f>
        <v/>
      </c>
      <c r="L3862" s="3" t="str">
        <f>IF(Table1[[#This Row],[Tesouro Selic: Cenário 3]]="","",(K3862+1)^(1/252))</f>
        <v/>
      </c>
      <c r="M3862" s="2" t="str">
        <f>IF(Table1[[#This Row],[Column8]]="","",(1+M3861)*(L3862)-1)</f>
        <v/>
      </c>
    </row>
    <row r="3863" spans="1:13" x14ac:dyDescent="0.25">
      <c r="A3863" s="15" t="str">
        <f t="shared" si="120"/>
        <v/>
      </c>
      <c r="B3863" s="25" t="str">
        <f t="shared" si="121"/>
        <v/>
      </c>
      <c r="C3863" s="3" t="str">
        <f>IF(Table1[[#This Row],[Tesouro Prefixado]]="","",(B3863+1)^(1/252))</f>
        <v/>
      </c>
      <c r="D3863" s="2" t="str">
        <f>IF(Table1[[#This Row],[Column2]]="","",(1+D3862)*(C3863)-1)</f>
        <v/>
      </c>
      <c r="E3863" s="1" t="str">
        <f>IF(Table1[[#This Row],[Column1]]="","",VLOOKUP(A3863,COPOMs!B:E,4)+prêmio_de_risco)</f>
        <v/>
      </c>
      <c r="F3863" s="3" t="str">
        <f>IF(Table1[[#This Row],[Tesouro Selic: Cenário 1]]="","",(E3863+1)^(1/252))</f>
        <v/>
      </c>
      <c r="G3863" s="2" t="str">
        <f>IF(Table1[[#This Row],[Column4]]="","",(1+G3862)*(F3863)-1)</f>
        <v/>
      </c>
      <c r="H3863" s="1" t="str">
        <f>IF(Table1[[#This Row],[Column1]]="","",VLOOKUP(A3863,COPOMs!B:H,7)+prêmio_de_risco)</f>
        <v/>
      </c>
      <c r="I3863" s="3" t="str">
        <f>IF(Table1[[#This Row],[Tesouro Selic: Cenário 2]]="","",(H3863+1)^(1/252))</f>
        <v/>
      </c>
      <c r="J3863" s="2" t="str">
        <f>IF(Table1[[#This Row],[Column6]]="","",(1+J3862)*(I3863)-1)</f>
        <v/>
      </c>
      <c r="K3863" s="1" t="str">
        <f>IF(Table1[[#This Row],[Column1]]="","",VLOOKUP(A3863,COPOMs!B:K,10)+prêmio_de_risco)</f>
        <v/>
      </c>
      <c r="L3863" s="3" t="str">
        <f>IF(Table1[[#This Row],[Tesouro Selic: Cenário 3]]="","",(K3863+1)^(1/252))</f>
        <v/>
      </c>
      <c r="M3863" s="2" t="str">
        <f>IF(Table1[[#This Row],[Column8]]="","",(1+M3862)*(L3863)-1)</f>
        <v/>
      </c>
    </row>
    <row r="3864" spans="1:13" x14ac:dyDescent="0.25">
      <c r="A3864" s="15" t="str">
        <f t="shared" si="120"/>
        <v/>
      </c>
      <c r="B3864" s="25" t="str">
        <f t="shared" si="121"/>
        <v/>
      </c>
      <c r="C3864" s="3" t="str">
        <f>IF(Table1[[#This Row],[Tesouro Prefixado]]="","",(B3864+1)^(1/252))</f>
        <v/>
      </c>
      <c r="D3864" s="2" t="str">
        <f>IF(Table1[[#This Row],[Column2]]="","",(1+D3863)*(C3864)-1)</f>
        <v/>
      </c>
      <c r="E3864" s="1" t="str">
        <f>IF(Table1[[#This Row],[Column1]]="","",VLOOKUP(A3864,COPOMs!B:E,4)+prêmio_de_risco)</f>
        <v/>
      </c>
      <c r="F3864" s="3" t="str">
        <f>IF(Table1[[#This Row],[Tesouro Selic: Cenário 1]]="","",(E3864+1)^(1/252))</f>
        <v/>
      </c>
      <c r="G3864" s="2" t="str">
        <f>IF(Table1[[#This Row],[Column4]]="","",(1+G3863)*(F3864)-1)</f>
        <v/>
      </c>
      <c r="H3864" s="1" t="str">
        <f>IF(Table1[[#This Row],[Column1]]="","",VLOOKUP(A3864,COPOMs!B:H,7)+prêmio_de_risco)</f>
        <v/>
      </c>
      <c r="I3864" s="3" t="str">
        <f>IF(Table1[[#This Row],[Tesouro Selic: Cenário 2]]="","",(H3864+1)^(1/252))</f>
        <v/>
      </c>
      <c r="J3864" s="2" t="str">
        <f>IF(Table1[[#This Row],[Column6]]="","",(1+J3863)*(I3864)-1)</f>
        <v/>
      </c>
      <c r="K3864" s="1" t="str">
        <f>IF(Table1[[#This Row],[Column1]]="","",VLOOKUP(A3864,COPOMs!B:K,10)+prêmio_de_risco)</f>
        <v/>
      </c>
      <c r="L3864" s="3" t="str">
        <f>IF(Table1[[#This Row],[Tesouro Selic: Cenário 3]]="","",(K3864+1)^(1/252))</f>
        <v/>
      </c>
      <c r="M3864" s="2" t="str">
        <f>IF(Table1[[#This Row],[Column8]]="","",(1+M3863)*(L3864)-1)</f>
        <v/>
      </c>
    </row>
    <row r="3865" spans="1:13" x14ac:dyDescent="0.25">
      <c r="A3865" s="15" t="str">
        <f t="shared" si="120"/>
        <v/>
      </c>
      <c r="B3865" s="25" t="str">
        <f t="shared" si="121"/>
        <v/>
      </c>
      <c r="C3865" s="3" t="str">
        <f>IF(Table1[[#This Row],[Tesouro Prefixado]]="","",(B3865+1)^(1/252))</f>
        <v/>
      </c>
      <c r="D3865" s="2" t="str">
        <f>IF(Table1[[#This Row],[Column2]]="","",(1+D3864)*(C3865)-1)</f>
        <v/>
      </c>
      <c r="E3865" s="1" t="str">
        <f>IF(Table1[[#This Row],[Column1]]="","",VLOOKUP(A3865,COPOMs!B:E,4)+prêmio_de_risco)</f>
        <v/>
      </c>
      <c r="F3865" s="3" t="str">
        <f>IF(Table1[[#This Row],[Tesouro Selic: Cenário 1]]="","",(E3865+1)^(1/252))</f>
        <v/>
      </c>
      <c r="G3865" s="2" t="str">
        <f>IF(Table1[[#This Row],[Column4]]="","",(1+G3864)*(F3865)-1)</f>
        <v/>
      </c>
      <c r="H3865" s="1" t="str">
        <f>IF(Table1[[#This Row],[Column1]]="","",VLOOKUP(A3865,COPOMs!B:H,7)+prêmio_de_risco)</f>
        <v/>
      </c>
      <c r="I3865" s="3" t="str">
        <f>IF(Table1[[#This Row],[Tesouro Selic: Cenário 2]]="","",(H3865+1)^(1/252))</f>
        <v/>
      </c>
      <c r="J3865" s="2" t="str">
        <f>IF(Table1[[#This Row],[Column6]]="","",(1+J3864)*(I3865)-1)</f>
        <v/>
      </c>
      <c r="K3865" s="1" t="str">
        <f>IF(Table1[[#This Row],[Column1]]="","",VLOOKUP(A3865,COPOMs!B:K,10)+prêmio_de_risco)</f>
        <v/>
      </c>
      <c r="L3865" s="3" t="str">
        <f>IF(Table1[[#This Row],[Tesouro Selic: Cenário 3]]="","",(K3865+1)^(1/252))</f>
        <v/>
      </c>
      <c r="M3865" s="2" t="str">
        <f>IF(Table1[[#This Row],[Column8]]="","",(1+M3864)*(L3865)-1)</f>
        <v/>
      </c>
    </row>
    <row r="3866" spans="1:13" x14ac:dyDescent="0.25">
      <c r="A3866" s="15" t="str">
        <f t="shared" si="120"/>
        <v/>
      </c>
      <c r="B3866" s="25" t="str">
        <f t="shared" si="121"/>
        <v/>
      </c>
      <c r="C3866" s="3" t="str">
        <f>IF(Table1[[#This Row],[Tesouro Prefixado]]="","",(B3866+1)^(1/252))</f>
        <v/>
      </c>
      <c r="D3866" s="2" t="str">
        <f>IF(Table1[[#This Row],[Column2]]="","",(1+D3865)*(C3866)-1)</f>
        <v/>
      </c>
      <c r="E3866" s="1" t="str">
        <f>IF(Table1[[#This Row],[Column1]]="","",VLOOKUP(A3866,COPOMs!B:E,4)+prêmio_de_risco)</f>
        <v/>
      </c>
      <c r="F3866" s="3" t="str">
        <f>IF(Table1[[#This Row],[Tesouro Selic: Cenário 1]]="","",(E3866+1)^(1/252))</f>
        <v/>
      </c>
      <c r="G3866" s="2" t="str">
        <f>IF(Table1[[#This Row],[Column4]]="","",(1+G3865)*(F3866)-1)</f>
        <v/>
      </c>
      <c r="H3866" s="1" t="str">
        <f>IF(Table1[[#This Row],[Column1]]="","",VLOOKUP(A3866,COPOMs!B:H,7)+prêmio_de_risco)</f>
        <v/>
      </c>
      <c r="I3866" s="3" t="str">
        <f>IF(Table1[[#This Row],[Tesouro Selic: Cenário 2]]="","",(H3866+1)^(1/252))</f>
        <v/>
      </c>
      <c r="J3866" s="2" t="str">
        <f>IF(Table1[[#This Row],[Column6]]="","",(1+J3865)*(I3866)-1)</f>
        <v/>
      </c>
      <c r="K3866" s="1" t="str">
        <f>IF(Table1[[#This Row],[Column1]]="","",VLOOKUP(A3866,COPOMs!B:K,10)+prêmio_de_risco)</f>
        <v/>
      </c>
      <c r="L3866" s="3" t="str">
        <f>IF(Table1[[#This Row],[Tesouro Selic: Cenário 3]]="","",(K3866+1)^(1/252))</f>
        <v/>
      </c>
      <c r="M3866" s="2" t="str">
        <f>IF(Table1[[#This Row],[Column8]]="","",(1+M3865)*(L3866)-1)</f>
        <v/>
      </c>
    </row>
    <row r="3867" spans="1:13" x14ac:dyDescent="0.25">
      <c r="A3867" s="15" t="str">
        <f t="shared" si="120"/>
        <v/>
      </c>
      <c r="B3867" s="25" t="str">
        <f t="shared" si="121"/>
        <v/>
      </c>
      <c r="C3867" s="3" t="str">
        <f>IF(Table1[[#This Row],[Tesouro Prefixado]]="","",(B3867+1)^(1/252))</f>
        <v/>
      </c>
      <c r="D3867" s="2" t="str">
        <f>IF(Table1[[#This Row],[Column2]]="","",(1+D3866)*(C3867)-1)</f>
        <v/>
      </c>
      <c r="E3867" s="1" t="str">
        <f>IF(Table1[[#This Row],[Column1]]="","",VLOOKUP(A3867,COPOMs!B:E,4)+prêmio_de_risco)</f>
        <v/>
      </c>
      <c r="F3867" s="3" t="str">
        <f>IF(Table1[[#This Row],[Tesouro Selic: Cenário 1]]="","",(E3867+1)^(1/252))</f>
        <v/>
      </c>
      <c r="G3867" s="2" t="str">
        <f>IF(Table1[[#This Row],[Column4]]="","",(1+G3866)*(F3867)-1)</f>
        <v/>
      </c>
      <c r="H3867" s="1" t="str">
        <f>IF(Table1[[#This Row],[Column1]]="","",VLOOKUP(A3867,COPOMs!B:H,7)+prêmio_de_risco)</f>
        <v/>
      </c>
      <c r="I3867" s="3" t="str">
        <f>IF(Table1[[#This Row],[Tesouro Selic: Cenário 2]]="","",(H3867+1)^(1/252))</f>
        <v/>
      </c>
      <c r="J3867" s="2" t="str">
        <f>IF(Table1[[#This Row],[Column6]]="","",(1+J3866)*(I3867)-1)</f>
        <v/>
      </c>
      <c r="K3867" s="1" t="str">
        <f>IF(Table1[[#This Row],[Column1]]="","",VLOOKUP(A3867,COPOMs!B:K,10)+prêmio_de_risco)</f>
        <v/>
      </c>
      <c r="L3867" s="3" t="str">
        <f>IF(Table1[[#This Row],[Tesouro Selic: Cenário 3]]="","",(K3867+1)^(1/252))</f>
        <v/>
      </c>
      <c r="M3867" s="2" t="str">
        <f>IF(Table1[[#This Row],[Column8]]="","",(1+M3866)*(L3867)-1)</f>
        <v/>
      </c>
    </row>
    <row r="3868" spans="1:13" x14ac:dyDescent="0.25">
      <c r="A3868" s="15" t="str">
        <f t="shared" si="120"/>
        <v/>
      </c>
      <c r="B3868" s="25" t="str">
        <f t="shared" si="121"/>
        <v/>
      </c>
      <c r="C3868" s="3" t="str">
        <f>IF(Table1[[#This Row],[Tesouro Prefixado]]="","",(B3868+1)^(1/252))</f>
        <v/>
      </c>
      <c r="D3868" s="2" t="str">
        <f>IF(Table1[[#This Row],[Column2]]="","",(1+D3867)*(C3868)-1)</f>
        <v/>
      </c>
      <c r="E3868" s="1" t="str">
        <f>IF(Table1[[#This Row],[Column1]]="","",VLOOKUP(A3868,COPOMs!B:E,4)+prêmio_de_risco)</f>
        <v/>
      </c>
      <c r="F3868" s="3" t="str">
        <f>IF(Table1[[#This Row],[Tesouro Selic: Cenário 1]]="","",(E3868+1)^(1/252))</f>
        <v/>
      </c>
      <c r="G3868" s="2" t="str">
        <f>IF(Table1[[#This Row],[Column4]]="","",(1+G3867)*(F3868)-1)</f>
        <v/>
      </c>
      <c r="H3868" s="1" t="str">
        <f>IF(Table1[[#This Row],[Column1]]="","",VLOOKUP(A3868,COPOMs!B:H,7)+prêmio_de_risco)</f>
        <v/>
      </c>
      <c r="I3868" s="3" t="str">
        <f>IF(Table1[[#This Row],[Tesouro Selic: Cenário 2]]="","",(H3868+1)^(1/252))</f>
        <v/>
      </c>
      <c r="J3868" s="2" t="str">
        <f>IF(Table1[[#This Row],[Column6]]="","",(1+J3867)*(I3868)-1)</f>
        <v/>
      </c>
      <c r="K3868" s="1" t="str">
        <f>IF(Table1[[#This Row],[Column1]]="","",VLOOKUP(A3868,COPOMs!B:K,10)+prêmio_de_risco)</f>
        <v/>
      </c>
      <c r="L3868" s="3" t="str">
        <f>IF(Table1[[#This Row],[Tesouro Selic: Cenário 3]]="","",(K3868+1)^(1/252))</f>
        <v/>
      </c>
      <c r="M3868" s="2" t="str">
        <f>IF(Table1[[#This Row],[Column8]]="","",(1+M3867)*(L3868)-1)</f>
        <v/>
      </c>
    </row>
    <row r="3869" spans="1:13" x14ac:dyDescent="0.25">
      <c r="A3869" s="15" t="str">
        <f t="shared" si="120"/>
        <v/>
      </c>
      <c r="B3869" s="25" t="str">
        <f t="shared" si="121"/>
        <v/>
      </c>
      <c r="C3869" s="3" t="str">
        <f>IF(Table1[[#This Row],[Tesouro Prefixado]]="","",(B3869+1)^(1/252))</f>
        <v/>
      </c>
      <c r="D3869" s="2" t="str">
        <f>IF(Table1[[#This Row],[Column2]]="","",(1+D3868)*(C3869)-1)</f>
        <v/>
      </c>
      <c r="E3869" s="1" t="str">
        <f>IF(Table1[[#This Row],[Column1]]="","",VLOOKUP(A3869,COPOMs!B:E,4)+prêmio_de_risco)</f>
        <v/>
      </c>
      <c r="F3869" s="3" t="str">
        <f>IF(Table1[[#This Row],[Tesouro Selic: Cenário 1]]="","",(E3869+1)^(1/252))</f>
        <v/>
      </c>
      <c r="G3869" s="2" t="str">
        <f>IF(Table1[[#This Row],[Column4]]="","",(1+G3868)*(F3869)-1)</f>
        <v/>
      </c>
      <c r="H3869" s="1" t="str">
        <f>IF(Table1[[#This Row],[Column1]]="","",VLOOKUP(A3869,COPOMs!B:H,7)+prêmio_de_risco)</f>
        <v/>
      </c>
      <c r="I3869" s="3" t="str">
        <f>IF(Table1[[#This Row],[Tesouro Selic: Cenário 2]]="","",(H3869+1)^(1/252))</f>
        <v/>
      </c>
      <c r="J3869" s="2" t="str">
        <f>IF(Table1[[#This Row],[Column6]]="","",(1+J3868)*(I3869)-1)</f>
        <v/>
      </c>
      <c r="K3869" s="1" t="str">
        <f>IF(Table1[[#This Row],[Column1]]="","",VLOOKUP(A3869,COPOMs!B:K,10)+prêmio_de_risco)</f>
        <v/>
      </c>
      <c r="L3869" s="3" t="str">
        <f>IF(Table1[[#This Row],[Tesouro Selic: Cenário 3]]="","",(K3869+1)^(1/252))</f>
        <v/>
      </c>
      <c r="M3869" s="2" t="str">
        <f>IF(Table1[[#This Row],[Column8]]="","",(1+M3868)*(L3869)-1)</f>
        <v/>
      </c>
    </row>
    <row r="3870" spans="1:13" x14ac:dyDescent="0.25">
      <c r="A3870" s="15" t="str">
        <f t="shared" si="120"/>
        <v/>
      </c>
      <c r="B3870" s="25" t="str">
        <f t="shared" si="121"/>
        <v/>
      </c>
      <c r="C3870" s="3" t="str">
        <f>IF(Table1[[#This Row],[Tesouro Prefixado]]="","",(B3870+1)^(1/252))</f>
        <v/>
      </c>
      <c r="D3870" s="2" t="str">
        <f>IF(Table1[[#This Row],[Column2]]="","",(1+D3869)*(C3870)-1)</f>
        <v/>
      </c>
      <c r="E3870" s="1" t="str">
        <f>IF(Table1[[#This Row],[Column1]]="","",VLOOKUP(A3870,COPOMs!B:E,4)+prêmio_de_risco)</f>
        <v/>
      </c>
      <c r="F3870" s="3" t="str">
        <f>IF(Table1[[#This Row],[Tesouro Selic: Cenário 1]]="","",(E3870+1)^(1/252))</f>
        <v/>
      </c>
      <c r="G3870" s="2" t="str">
        <f>IF(Table1[[#This Row],[Column4]]="","",(1+G3869)*(F3870)-1)</f>
        <v/>
      </c>
      <c r="H3870" s="1" t="str">
        <f>IF(Table1[[#This Row],[Column1]]="","",VLOOKUP(A3870,COPOMs!B:H,7)+prêmio_de_risco)</f>
        <v/>
      </c>
      <c r="I3870" s="3" t="str">
        <f>IF(Table1[[#This Row],[Tesouro Selic: Cenário 2]]="","",(H3870+1)^(1/252))</f>
        <v/>
      </c>
      <c r="J3870" s="2" t="str">
        <f>IF(Table1[[#This Row],[Column6]]="","",(1+J3869)*(I3870)-1)</f>
        <v/>
      </c>
      <c r="K3870" s="1" t="str">
        <f>IF(Table1[[#This Row],[Column1]]="","",VLOOKUP(A3870,COPOMs!B:K,10)+prêmio_de_risco)</f>
        <v/>
      </c>
      <c r="L3870" s="3" t="str">
        <f>IF(Table1[[#This Row],[Tesouro Selic: Cenário 3]]="","",(K3870+1)^(1/252))</f>
        <v/>
      </c>
      <c r="M3870" s="2" t="str">
        <f>IF(Table1[[#This Row],[Column8]]="","",(1+M3869)*(L3870)-1)</f>
        <v/>
      </c>
    </row>
    <row r="3871" spans="1:13" x14ac:dyDescent="0.25">
      <c r="A3871" s="15" t="str">
        <f t="shared" si="120"/>
        <v/>
      </c>
      <c r="B3871" s="25" t="str">
        <f t="shared" si="121"/>
        <v/>
      </c>
      <c r="C3871" s="3" t="str">
        <f>IF(Table1[[#This Row],[Tesouro Prefixado]]="","",(B3871+1)^(1/252))</f>
        <v/>
      </c>
      <c r="D3871" s="2" t="str">
        <f>IF(Table1[[#This Row],[Column2]]="","",(1+D3870)*(C3871)-1)</f>
        <v/>
      </c>
      <c r="E3871" s="1" t="str">
        <f>IF(Table1[[#This Row],[Column1]]="","",VLOOKUP(A3871,COPOMs!B:E,4)+prêmio_de_risco)</f>
        <v/>
      </c>
      <c r="F3871" s="3" t="str">
        <f>IF(Table1[[#This Row],[Tesouro Selic: Cenário 1]]="","",(E3871+1)^(1/252))</f>
        <v/>
      </c>
      <c r="G3871" s="2" t="str">
        <f>IF(Table1[[#This Row],[Column4]]="","",(1+G3870)*(F3871)-1)</f>
        <v/>
      </c>
      <c r="H3871" s="1" t="str">
        <f>IF(Table1[[#This Row],[Column1]]="","",VLOOKUP(A3871,COPOMs!B:H,7)+prêmio_de_risco)</f>
        <v/>
      </c>
      <c r="I3871" s="3" t="str">
        <f>IF(Table1[[#This Row],[Tesouro Selic: Cenário 2]]="","",(H3871+1)^(1/252))</f>
        <v/>
      </c>
      <c r="J3871" s="2" t="str">
        <f>IF(Table1[[#This Row],[Column6]]="","",(1+J3870)*(I3871)-1)</f>
        <v/>
      </c>
      <c r="K3871" s="1" t="str">
        <f>IF(Table1[[#This Row],[Column1]]="","",VLOOKUP(A3871,COPOMs!B:K,10)+prêmio_de_risco)</f>
        <v/>
      </c>
      <c r="L3871" s="3" t="str">
        <f>IF(Table1[[#This Row],[Tesouro Selic: Cenário 3]]="","",(K3871+1)^(1/252))</f>
        <v/>
      </c>
      <c r="M3871" s="2" t="str">
        <f>IF(Table1[[#This Row],[Column8]]="","",(1+M3870)*(L3871)-1)</f>
        <v/>
      </c>
    </row>
    <row r="3872" spans="1:13" x14ac:dyDescent="0.25">
      <c r="A3872" s="15" t="str">
        <f t="shared" si="120"/>
        <v/>
      </c>
      <c r="B3872" s="25" t="str">
        <f t="shared" si="121"/>
        <v/>
      </c>
      <c r="C3872" s="3" t="str">
        <f>IF(Table1[[#This Row],[Tesouro Prefixado]]="","",(B3872+1)^(1/252))</f>
        <v/>
      </c>
      <c r="D3872" s="2" t="str">
        <f>IF(Table1[[#This Row],[Column2]]="","",(1+D3871)*(C3872)-1)</f>
        <v/>
      </c>
      <c r="E3872" s="1" t="str">
        <f>IF(Table1[[#This Row],[Column1]]="","",VLOOKUP(A3872,COPOMs!B:E,4)+prêmio_de_risco)</f>
        <v/>
      </c>
      <c r="F3872" s="3" t="str">
        <f>IF(Table1[[#This Row],[Tesouro Selic: Cenário 1]]="","",(E3872+1)^(1/252))</f>
        <v/>
      </c>
      <c r="G3872" s="2" t="str">
        <f>IF(Table1[[#This Row],[Column4]]="","",(1+G3871)*(F3872)-1)</f>
        <v/>
      </c>
      <c r="H3872" s="1" t="str">
        <f>IF(Table1[[#This Row],[Column1]]="","",VLOOKUP(A3872,COPOMs!B:H,7)+prêmio_de_risco)</f>
        <v/>
      </c>
      <c r="I3872" s="3" t="str">
        <f>IF(Table1[[#This Row],[Tesouro Selic: Cenário 2]]="","",(H3872+1)^(1/252))</f>
        <v/>
      </c>
      <c r="J3872" s="2" t="str">
        <f>IF(Table1[[#This Row],[Column6]]="","",(1+J3871)*(I3872)-1)</f>
        <v/>
      </c>
      <c r="K3872" s="1" t="str">
        <f>IF(Table1[[#This Row],[Column1]]="","",VLOOKUP(A3872,COPOMs!B:K,10)+prêmio_de_risco)</f>
        <v/>
      </c>
      <c r="L3872" s="3" t="str">
        <f>IF(Table1[[#This Row],[Tesouro Selic: Cenário 3]]="","",(K3872+1)^(1/252))</f>
        <v/>
      </c>
      <c r="M3872" s="2" t="str">
        <f>IF(Table1[[#This Row],[Column8]]="","",(1+M3871)*(L3872)-1)</f>
        <v/>
      </c>
    </row>
    <row r="3873" spans="1:13" x14ac:dyDescent="0.25">
      <c r="A3873" s="15" t="str">
        <f t="shared" si="120"/>
        <v/>
      </c>
      <c r="B3873" s="25" t="str">
        <f t="shared" si="121"/>
        <v/>
      </c>
      <c r="C3873" s="3" t="str">
        <f>IF(Table1[[#This Row],[Tesouro Prefixado]]="","",(B3873+1)^(1/252))</f>
        <v/>
      </c>
      <c r="D3873" s="2" t="str">
        <f>IF(Table1[[#This Row],[Column2]]="","",(1+D3872)*(C3873)-1)</f>
        <v/>
      </c>
      <c r="E3873" s="1" t="str">
        <f>IF(Table1[[#This Row],[Column1]]="","",VLOOKUP(A3873,COPOMs!B:E,4)+prêmio_de_risco)</f>
        <v/>
      </c>
      <c r="F3873" s="3" t="str">
        <f>IF(Table1[[#This Row],[Tesouro Selic: Cenário 1]]="","",(E3873+1)^(1/252))</f>
        <v/>
      </c>
      <c r="G3873" s="2" t="str">
        <f>IF(Table1[[#This Row],[Column4]]="","",(1+G3872)*(F3873)-1)</f>
        <v/>
      </c>
      <c r="H3873" s="1" t="str">
        <f>IF(Table1[[#This Row],[Column1]]="","",VLOOKUP(A3873,COPOMs!B:H,7)+prêmio_de_risco)</f>
        <v/>
      </c>
      <c r="I3873" s="3" t="str">
        <f>IF(Table1[[#This Row],[Tesouro Selic: Cenário 2]]="","",(H3873+1)^(1/252))</f>
        <v/>
      </c>
      <c r="J3873" s="2" t="str">
        <f>IF(Table1[[#This Row],[Column6]]="","",(1+J3872)*(I3873)-1)</f>
        <v/>
      </c>
      <c r="K3873" s="1" t="str">
        <f>IF(Table1[[#This Row],[Column1]]="","",VLOOKUP(A3873,COPOMs!B:K,10)+prêmio_de_risco)</f>
        <v/>
      </c>
      <c r="L3873" s="3" t="str">
        <f>IF(Table1[[#This Row],[Tesouro Selic: Cenário 3]]="","",(K3873+1)^(1/252))</f>
        <v/>
      </c>
      <c r="M3873" s="2" t="str">
        <f>IF(Table1[[#This Row],[Column8]]="","",(1+M3872)*(L3873)-1)</f>
        <v/>
      </c>
    </row>
    <row r="3874" spans="1:13" x14ac:dyDescent="0.25">
      <c r="A3874" s="15" t="str">
        <f t="shared" si="120"/>
        <v/>
      </c>
      <c r="B3874" s="25" t="str">
        <f t="shared" si="121"/>
        <v/>
      </c>
      <c r="C3874" s="3" t="str">
        <f>IF(Table1[[#This Row],[Tesouro Prefixado]]="","",(B3874+1)^(1/252))</f>
        <v/>
      </c>
      <c r="D3874" s="2" t="str">
        <f>IF(Table1[[#This Row],[Column2]]="","",(1+D3873)*(C3874)-1)</f>
        <v/>
      </c>
      <c r="E3874" s="1" t="str">
        <f>IF(Table1[[#This Row],[Column1]]="","",VLOOKUP(A3874,COPOMs!B:E,4)+prêmio_de_risco)</f>
        <v/>
      </c>
      <c r="F3874" s="3" t="str">
        <f>IF(Table1[[#This Row],[Tesouro Selic: Cenário 1]]="","",(E3874+1)^(1/252))</f>
        <v/>
      </c>
      <c r="G3874" s="2" t="str">
        <f>IF(Table1[[#This Row],[Column4]]="","",(1+G3873)*(F3874)-1)</f>
        <v/>
      </c>
      <c r="H3874" s="1" t="str">
        <f>IF(Table1[[#This Row],[Column1]]="","",VLOOKUP(A3874,COPOMs!B:H,7)+prêmio_de_risco)</f>
        <v/>
      </c>
      <c r="I3874" s="3" t="str">
        <f>IF(Table1[[#This Row],[Tesouro Selic: Cenário 2]]="","",(H3874+1)^(1/252))</f>
        <v/>
      </c>
      <c r="J3874" s="2" t="str">
        <f>IF(Table1[[#This Row],[Column6]]="","",(1+J3873)*(I3874)-1)</f>
        <v/>
      </c>
      <c r="K3874" s="1" t="str">
        <f>IF(Table1[[#This Row],[Column1]]="","",VLOOKUP(A3874,COPOMs!B:K,10)+prêmio_de_risco)</f>
        <v/>
      </c>
      <c r="L3874" s="3" t="str">
        <f>IF(Table1[[#This Row],[Tesouro Selic: Cenário 3]]="","",(K3874+1)^(1/252))</f>
        <v/>
      </c>
      <c r="M3874" s="2" t="str">
        <f>IF(Table1[[#This Row],[Column8]]="","",(1+M3873)*(L3874)-1)</f>
        <v/>
      </c>
    </row>
    <row r="3875" spans="1:13" x14ac:dyDescent="0.25">
      <c r="A3875" s="15" t="str">
        <f t="shared" si="120"/>
        <v/>
      </c>
      <c r="B3875" s="25" t="str">
        <f t="shared" si="121"/>
        <v/>
      </c>
      <c r="C3875" s="3" t="str">
        <f>IF(Table1[[#This Row],[Tesouro Prefixado]]="","",(B3875+1)^(1/252))</f>
        <v/>
      </c>
      <c r="D3875" s="2" t="str">
        <f>IF(Table1[[#This Row],[Column2]]="","",(1+D3874)*(C3875)-1)</f>
        <v/>
      </c>
      <c r="E3875" s="1" t="str">
        <f>IF(Table1[[#This Row],[Column1]]="","",VLOOKUP(A3875,COPOMs!B:E,4)+prêmio_de_risco)</f>
        <v/>
      </c>
      <c r="F3875" s="3" t="str">
        <f>IF(Table1[[#This Row],[Tesouro Selic: Cenário 1]]="","",(E3875+1)^(1/252))</f>
        <v/>
      </c>
      <c r="G3875" s="2" t="str">
        <f>IF(Table1[[#This Row],[Column4]]="","",(1+G3874)*(F3875)-1)</f>
        <v/>
      </c>
      <c r="H3875" s="1" t="str">
        <f>IF(Table1[[#This Row],[Column1]]="","",VLOOKUP(A3875,COPOMs!B:H,7)+prêmio_de_risco)</f>
        <v/>
      </c>
      <c r="I3875" s="3" t="str">
        <f>IF(Table1[[#This Row],[Tesouro Selic: Cenário 2]]="","",(H3875+1)^(1/252))</f>
        <v/>
      </c>
      <c r="J3875" s="2" t="str">
        <f>IF(Table1[[#This Row],[Column6]]="","",(1+J3874)*(I3875)-1)</f>
        <v/>
      </c>
      <c r="K3875" s="1" t="str">
        <f>IF(Table1[[#This Row],[Column1]]="","",VLOOKUP(A3875,COPOMs!B:K,10)+prêmio_de_risco)</f>
        <v/>
      </c>
      <c r="L3875" s="3" t="str">
        <f>IF(Table1[[#This Row],[Tesouro Selic: Cenário 3]]="","",(K3875+1)^(1/252))</f>
        <v/>
      </c>
      <c r="M3875" s="2" t="str">
        <f>IF(Table1[[#This Row],[Column8]]="","",(1+M3874)*(L3875)-1)</f>
        <v/>
      </c>
    </row>
    <row r="3876" spans="1:13" x14ac:dyDescent="0.25">
      <c r="A3876" s="15" t="str">
        <f t="shared" si="120"/>
        <v/>
      </c>
      <c r="B3876" s="25" t="str">
        <f t="shared" si="121"/>
        <v/>
      </c>
      <c r="C3876" s="3" t="str">
        <f>IF(Table1[[#This Row],[Tesouro Prefixado]]="","",(B3876+1)^(1/252))</f>
        <v/>
      </c>
      <c r="D3876" s="2" t="str">
        <f>IF(Table1[[#This Row],[Column2]]="","",(1+D3875)*(C3876)-1)</f>
        <v/>
      </c>
      <c r="E3876" s="1" t="str">
        <f>IF(Table1[[#This Row],[Column1]]="","",VLOOKUP(A3876,COPOMs!B:E,4)+prêmio_de_risco)</f>
        <v/>
      </c>
      <c r="F3876" s="3" t="str">
        <f>IF(Table1[[#This Row],[Tesouro Selic: Cenário 1]]="","",(E3876+1)^(1/252))</f>
        <v/>
      </c>
      <c r="G3876" s="2" t="str">
        <f>IF(Table1[[#This Row],[Column4]]="","",(1+G3875)*(F3876)-1)</f>
        <v/>
      </c>
      <c r="H3876" s="1" t="str">
        <f>IF(Table1[[#This Row],[Column1]]="","",VLOOKUP(A3876,COPOMs!B:H,7)+prêmio_de_risco)</f>
        <v/>
      </c>
      <c r="I3876" s="3" t="str">
        <f>IF(Table1[[#This Row],[Tesouro Selic: Cenário 2]]="","",(H3876+1)^(1/252))</f>
        <v/>
      </c>
      <c r="J3876" s="2" t="str">
        <f>IF(Table1[[#This Row],[Column6]]="","",(1+J3875)*(I3876)-1)</f>
        <v/>
      </c>
      <c r="K3876" s="1" t="str">
        <f>IF(Table1[[#This Row],[Column1]]="","",VLOOKUP(A3876,COPOMs!B:K,10)+prêmio_de_risco)</f>
        <v/>
      </c>
      <c r="L3876" s="3" t="str">
        <f>IF(Table1[[#This Row],[Tesouro Selic: Cenário 3]]="","",(K3876+1)^(1/252))</f>
        <v/>
      </c>
      <c r="M3876" s="2" t="str">
        <f>IF(Table1[[#This Row],[Column8]]="","",(1+M3875)*(L3876)-1)</f>
        <v/>
      </c>
    </row>
    <row r="3877" spans="1:13" x14ac:dyDescent="0.25">
      <c r="A3877" s="15" t="str">
        <f t="shared" si="120"/>
        <v/>
      </c>
      <c r="B3877" s="25" t="str">
        <f t="shared" si="121"/>
        <v/>
      </c>
      <c r="C3877" s="3" t="str">
        <f>IF(Table1[[#This Row],[Tesouro Prefixado]]="","",(B3877+1)^(1/252))</f>
        <v/>
      </c>
      <c r="D3877" s="2" t="str">
        <f>IF(Table1[[#This Row],[Column2]]="","",(1+D3876)*(C3877)-1)</f>
        <v/>
      </c>
      <c r="E3877" s="1" t="str">
        <f>IF(Table1[[#This Row],[Column1]]="","",VLOOKUP(A3877,COPOMs!B:E,4)+prêmio_de_risco)</f>
        <v/>
      </c>
      <c r="F3877" s="3" t="str">
        <f>IF(Table1[[#This Row],[Tesouro Selic: Cenário 1]]="","",(E3877+1)^(1/252))</f>
        <v/>
      </c>
      <c r="G3877" s="2" t="str">
        <f>IF(Table1[[#This Row],[Column4]]="","",(1+G3876)*(F3877)-1)</f>
        <v/>
      </c>
      <c r="H3877" s="1" t="str">
        <f>IF(Table1[[#This Row],[Column1]]="","",VLOOKUP(A3877,COPOMs!B:H,7)+prêmio_de_risco)</f>
        <v/>
      </c>
      <c r="I3877" s="3" t="str">
        <f>IF(Table1[[#This Row],[Tesouro Selic: Cenário 2]]="","",(H3877+1)^(1/252))</f>
        <v/>
      </c>
      <c r="J3877" s="2" t="str">
        <f>IF(Table1[[#This Row],[Column6]]="","",(1+J3876)*(I3877)-1)</f>
        <v/>
      </c>
      <c r="K3877" s="1" t="str">
        <f>IF(Table1[[#This Row],[Column1]]="","",VLOOKUP(A3877,COPOMs!B:K,10)+prêmio_de_risco)</f>
        <v/>
      </c>
      <c r="L3877" s="3" t="str">
        <f>IF(Table1[[#This Row],[Tesouro Selic: Cenário 3]]="","",(K3877+1)^(1/252))</f>
        <v/>
      </c>
      <c r="M3877" s="2" t="str">
        <f>IF(Table1[[#This Row],[Column8]]="","",(1+M3876)*(L3877)-1)</f>
        <v/>
      </c>
    </row>
    <row r="3878" spans="1:13" x14ac:dyDescent="0.25">
      <c r="A3878" s="15" t="str">
        <f t="shared" si="120"/>
        <v/>
      </c>
      <c r="B3878" s="25" t="str">
        <f t="shared" si="121"/>
        <v/>
      </c>
      <c r="C3878" s="3" t="str">
        <f>IF(Table1[[#This Row],[Tesouro Prefixado]]="","",(B3878+1)^(1/252))</f>
        <v/>
      </c>
      <c r="D3878" s="2" t="str">
        <f>IF(Table1[[#This Row],[Column2]]="","",(1+D3877)*(C3878)-1)</f>
        <v/>
      </c>
      <c r="E3878" s="1" t="str">
        <f>IF(Table1[[#This Row],[Column1]]="","",VLOOKUP(A3878,COPOMs!B:E,4)+prêmio_de_risco)</f>
        <v/>
      </c>
      <c r="F3878" s="3" t="str">
        <f>IF(Table1[[#This Row],[Tesouro Selic: Cenário 1]]="","",(E3878+1)^(1/252))</f>
        <v/>
      </c>
      <c r="G3878" s="2" t="str">
        <f>IF(Table1[[#This Row],[Column4]]="","",(1+G3877)*(F3878)-1)</f>
        <v/>
      </c>
      <c r="H3878" s="1" t="str">
        <f>IF(Table1[[#This Row],[Column1]]="","",VLOOKUP(A3878,COPOMs!B:H,7)+prêmio_de_risco)</f>
        <v/>
      </c>
      <c r="I3878" s="3" t="str">
        <f>IF(Table1[[#This Row],[Tesouro Selic: Cenário 2]]="","",(H3878+1)^(1/252))</f>
        <v/>
      </c>
      <c r="J3878" s="2" t="str">
        <f>IF(Table1[[#This Row],[Column6]]="","",(1+J3877)*(I3878)-1)</f>
        <v/>
      </c>
      <c r="K3878" s="1" t="str">
        <f>IF(Table1[[#This Row],[Column1]]="","",VLOOKUP(A3878,COPOMs!B:K,10)+prêmio_de_risco)</f>
        <v/>
      </c>
      <c r="L3878" s="3" t="str">
        <f>IF(Table1[[#This Row],[Tesouro Selic: Cenário 3]]="","",(K3878+1)^(1/252))</f>
        <v/>
      </c>
      <c r="M3878" s="2" t="str">
        <f>IF(Table1[[#This Row],[Column8]]="","",(1+M3877)*(L3878)-1)</f>
        <v/>
      </c>
    </row>
    <row r="3879" spans="1:13" x14ac:dyDescent="0.25">
      <c r="A3879" s="15" t="str">
        <f t="shared" si="120"/>
        <v/>
      </c>
      <c r="B3879" s="25" t="str">
        <f t="shared" si="121"/>
        <v/>
      </c>
      <c r="C3879" s="3" t="str">
        <f>IF(Table1[[#This Row],[Tesouro Prefixado]]="","",(B3879+1)^(1/252))</f>
        <v/>
      </c>
      <c r="D3879" s="2" t="str">
        <f>IF(Table1[[#This Row],[Column2]]="","",(1+D3878)*(C3879)-1)</f>
        <v/>
      </c>
      <c r="E3879" s="1" t="str">
        <f>IF(Table1[[#This Row],[Column1]]="","",VLOOKUP(A3879,COPOMs!B:E,4)+prêmio_de_risco)</f>
        <v/>
      </c>
      <c r="F3879" s="3" t="str">
        <f>IF(Table1[[#This Row],[Tesouro Selic: Cenário 1]]="","",(E3879+1)^(1/252))</f>
        <v/>
      </c>
      <c r="G3879" s="2" t="str">
        <f>IF(Table1[[#This Row],[Column4]]="","",(1+G3878)*(F3879)-1)</f>
        <v/>
      </c>
      <c r="H3879" s="1" t="str">
        <f>IF(Table1[[#This Row],[Column1]]="","",VLOOKUP(A3879,COPOMs!B:H,7)+prêmio_de_risco)</f>
        <v/>
      </c>
      <c r="I3879" s="3" t="str">
        <f>IF(Table1[[#This Row],[Tesouro Selic: Cenário 2]]="","",(H3879+1)^(1/252))</f>
        <v/>
      </c>
      <c r="J3879" s="2" t="str">
        <f>IF(Table1[[#This Row],[Column6]]="","",(1+J3878)*(I3879)-1)</f>
        <v/>
      </c>
      <c r="K3879" s="1" t="str">
        <f>IF(Table1[[#This Row],[Column1]]="","",VLOOKUP(A3879,COPOMs!B:K,10)+prêmio_de_risco)</f>
        <v/>
      </c>
      <c r="L3879" s="3" t="str">
        <f>IF(Table1[[#This Row],[Tesouro Selic: Cenário 3]]="","",(K3879+1)^(1/252))</f>
        <v/>
      </c>
      <c r="M3879" s="2" t="str">
        <f>IF(Table1[[#This Row],[Column8]]="","",(1+M3878)*(L3879)-1)</f>
        <v/>
      </c>
    </row>
    <row r="3880" spans="1:13" x14ac:dyDescent="0.25">
      <c r="A3880" s="15" t="str">
        <f t="shared" si="120"/>
        <v/>
      </c>
      <c r="B3880" s="25" t="str">
        <f t="shared" si="121"/>
        <v/>
      </c>
      <c r="C3880" s="3" t="str">
        <f>IF(Table1[[#This Row],[Tesouro Prefixado]]="","",(B3880+1)^(1/252))</f>
        <v/>
      </c>
      <c r="D3880" s="2" t="str">
        <f>IF(Table1[[#This Row],[Column2]]="","",(1+D3879)*(C3880)-1)</f>
        <v/>
      </c>
      <c r="E3880" s="1" t="str">
        <f>IF(Table1[[#This Row],[Column1]]="","",VLOOKUP(A3880,COPOMs!B:E,4)+prêmio_de_risco)</f>
        <v/>
      </c>
      <c r="F3880" s="3" t="str">
        <f>IF(Table1[[#This Row],[Tesouro Selic: Cenário 1]]="","",(E3880+1)^(1/252))</f>
        <v/>
      </c>
      <c r="G3880" s="2" t="str">
        <f>IF(Table1[[#This Row],[Column4]]="","",(1+G3879)*(F3880)-1)</f>
        <v/>
      </c>
      <c r="H3880" s="1" t="str">
        <f>IF(Table1[[#This Row],[Column1]]="","",VLOOKUP(A3880,COPOMs!B:H,7)+prêmio_de_risco)</f>
        <v/>
      </c>
      <c r="I3880" s="3" t="str">
        <f>IF(Table1[[#This Row],[Tesouro Selic: Cenário 2]]="","",(H3880+1)^(1/252))</f>
        <v/>
      </c>
      <c r="J3880" s="2" t="str">
        <f>IF(Table1[[#This Row],[Column6]]="","",(1+J3879)*(I3880)-1)</f>
        <v/>
      </c>
      <c r="K3880" s="1" t="str">
        <f>IF(Table1[[#This Row],[Column1]]="","",VLOOKUP(A3880,COPOMs!B:K,10)+prêmio_de_risco)</f>
        <v/>
      </c>
      <c r="L3880" s="3" t="str">
        <f>IF(Table1[[#This Row],[Tesouro Selic: Cenário 3]]="","",(K3880+1)^(1/252))</f>
        <v/>
      </c>
      <c r="M3880" s="2" t="str">
        <f>IF(Table1[[#This Row],[Column8]]="","",(1+M3879)*(L3880)-1)</f>
        <v/>
      </c>
    </row>
    <row r="3881" spans="1:13" x14ac:dyDescent="0.25">
      <c r="A3881" s="15" t="str">
        <f t="shared" si="120"/>
        <v/>
      </c>
      <c r="B3881" s="25" t="str">
        <f t="shared" si="121"/>
        <v/>
      </c>
      <c r="C3881" s="3" t="str">
        <f>IF(Table1[[#This Row],[Tesouro Prefixado]]="","",(B3881+1)^(1/252))</f>
        <v/>
      </c>
      <c r="D3881" s="2" t="str">
        <f>IF(Table1[[#This Row],[Column2]]="","",(1+D3880)*(C3881)-1)</f>
        <v/>
      </c>
      <c r="E3881" s="1" t="str">
        <f>IF(Table1[[#This Row],[Column1]]="","",VLOOKUP(A3881,COPOMs!B:E,4)+prêmio_de_risco)</f>
        <v/>
      </c>
      <c r="F3881" s="3" t="str">
        <f>IF(Table1[[#This Row],[Tesouro Selic: Cenário 1]]="","",(E3881+1)^(1/252))</f>
        <v/>
      </c>
      <c r="G3881" s="2" t="str">
        <f>IF(Table1[[#This Row],[Column4]]="","",(1+G3880)*(F3881)-1)</f>
        <v/>
      </c>
      <c r="H3881" s="1" t="str">
        <f>IF(Table1[[#This Row],[Column1]]="","",VLOOKUP(A3881,COPOMs!B:H,7)+prêmio_de_risco)</f>
        <v/>
      </c>
      <c r="I3881" s="3" t="str">
        <f>IF(Table1[[#This Row],[Tesouro Selic: Cenário 2]]="","",(H3881+1)^(1/252))</f>
        <v/>
      </c>
      <c r="J3881" s="2" t="str">
        <f>IF(Table1[[#This Row],[Column6]]="","",(1+J3880)*(I3881)-1)</f>
        <v/>
      </c>
      <c r="K3881" s="1" t="str">
        <f>IF(Table1[[#This Row],[Column1]]="","",VLOOKUP(A3881,COPOMs!B:K,10)+prêmio_de_risco)</f>
        <v/>
      </c>
      <c r="L3881" s="3" t="str">
        <f>IF(Table1[[#This Row],[Tesouro Selic: Cenário 3]]="","",(K3881+1)^(1/252))</f>
        <v/>
      </c>
      <c r="M3881" s="2" t="str">
        <f>IF(Table1[[#This Row],[Column8]]="","",(1+M3880)*(L3881)-1)</f>
        <v/>
      </c>
    </row>
    <row r="3882" spans="1:13" x14ac:dyDescent="0.25">
      <c r="A3882" s="15" t="str">
        <f t="shared" si="120"/>
        <v/>
      </c>
      <c r="B3882" s="25" t="str">
        <f t="shared" si="121"/>
        <v/>
      </c>
      <c r="C3882" s="3" t="str">
        <f>IF(Table1[[#This Row],[Tesouro Prefixado]]="","",(B3882+1)^(1/252))</f>
        <v/>
      </c>
      <c r="D3882" s="2" t="str">
        <f>IF(Table1[[#This Row],[Column2]]="","",(1+D3881)*(C3882)-1)</f>
        <v/>
      </c>
      <c r="E3882" s="1" t="str">
        <f>IF(Table1[[#This Row],[Column1]]="","",VLOOKUP(A3882,COPOMs!B:E,4)+prêmio_de_risco)</f>
        <v/>
      </c>
      <c r="F3882" s="3" t="str">
        <f>IF(Table1[[#This Row],[Tesouro Selic: Cenário 1]]="","",(E3882+1)^(1/252))</f>
        <v/>
      </c>
      <c r="G3882" s="2" t="str">
        <f>IF(Table1[[#This Row],[Column4]]="","",(1+G3881)*(F3882)-1)</f>
        <v/>
      </c>
      <c r="H3882" s="1" t="str">
        <f>IF(Table1[[#This Row],[Column1]]="","",VLOOKUP(A3882,COPOMs!B:H,7)+prêmio_de_risco)</f>
        <v/>
      </c>
      <c r="I3882" s="3" t="str">
        <f>IF(Table1[[#This Row],[Tesouro Selic: Cenário 2]]="","",(H3882+1)^(1/252))</f>
        <v/>
      </c>
      <c r="J3882" s="2" t="str">
        <f>IF(Table1[[#This Row],[Column6]]="","",(1+J3881)*(I3882)-1)</f>
        <v/>
      </c>
      <c r="K3882" s="1" t="str">
        <f>IF(Table1[[#This Row],[Column1]]="","",VLOOKUP(A3882,COPOMs!B:K,10)+prêmio_de_risco)</f>
        <v/>
      </c>
      <c r="L3882" s="3" t="str">
        <f>IF(Table1[[#This Row],[Tesouro Selic: Cenário 3]]="","",(K3882+1)^(1/252))</f>
        <v/>
      </c>
      <c r="M3882" s="2" t="str">
        <f>IF(Table1[[#This Row],[Column8]]="","",(1+M3881)*(L3882)-1)</f>
        <v/>
      </c>
    </row>
    <row r="3883" spans="1:13" x14ac:dyDescent="0.25">
      <c r="A3883" s="15" t="str">
        <f t="shared" si="120"/>
        <v/>
      </c>
      <c r="B3883" s="25" t="str">
        <f t="shared" si="121"/>
        <v/>
      </c>
      <c r="C3883" s="3" t="str">
        <f>IF(Table1[[#This Row],[Tesouro Prefixado]]="","",(B3883+1)^(1/252))</f>
        <v/>
      </c>
      <c r="D3883" s="2" t="str">
        <f>IF(Table1[[#This Row],[Column2]]="","",(1+D3882)*(C3883)-1)</f>
        <v/>
      </c>
      <c r="E3883" s="1" t="str">
        <f>IF(Table1[[#This Row],[Column1]]="","",VLOOKUP(A3883,COPOMs!B:E,4)+prêmio_de_risco)</f>
        <v/>
      </c>
      <c r="F3883" s="3" t="str">
        <f>IF(Table1[[#This Row],[Tesouro Selic: Cenário 1]]="","",(E3883+1)^(1/252))</f>
        <v/>
      </c>
      <c r="G3883" s="2" t="str">
        <f>IF(Table1[[#This Row],[Column4]]="","",(1+G3882)*(F3883)-1)</f>
        <v/>
      </c>
      <c r="H3883" s="1" t="str">
        <f>IF(Table1[[#This Row],[Column1]]="","",VLOOKUP(A3883,COPOMs!B:H,7)+prêmio_de_risco)</f>
        <v/>
      </c>
      <c r="I3883" s="3" t="str">
        <f>IF(Table1[[#This Row],[Tesouro Selic: Cenário 2]]="","",(H3883+1)^(1/252))</f>
        <v/>
      </c>
      <c r="J3883" s="2" t="str">
        <f>IF(Table1[[#This Row],[Column6]]="","",(1+J3882)*(I3883)-1)</f>
        <v/>
      </c>
      <c r="K3883" s="1" t="str">
        <f>IF(Table1[[#This Row],[Column1]]="","",VLOOKUP(A3883,COPOMs!B:K,10)+prêmio_de_risco)</f>
        <v/>
      </c>
      <c r="L3883" s="3" t="str">
        <f>IF(Table1[[#This Row],[Tesouro Selic: Cenário 3]]="","",(K3883+1)^(1/252))</f>
        <v/>
      </c>
      <c r="M3883" s="2" t="str">
        <f>IF(Table1[[#This Row],[Column8]]="","",(1+M3882)*(L3883)-1)</f>
        <v/>
      </c>
    </row>
    <row r="3884" spans="1:13" x14ac:dyDescent="0.25">
      <c r="A3884" s="15" t="str">
        <f t="shared" si="120"/>
        <v/>
      </c>
      <c r="B3884" s="25" t="str">
        <f t="shared" si="121"/>
        <v/>
      </c>
      <c r="C3884" s="3" t="str">
        <f>IF(Table1[[#This Row],[Tesouro Prefixado]]="","",(B3884+1)^(1/252))</f>
        <v/>
      </c>
      <c r="D3884" s="2" t="str">
        <f>IF(Table1[[#This Row],[Column2]]="","",(1+D3883)*(C3884)-1)</f>
        <v/>
      </c>
      <c r="E3884" s="1" t="str">
        <f>IF(Table1[[#This Row],[Column1]]="","",VLOOKUP(A3884,COPOMs!B:E,4)+prêmio_de_risco)</f>
        <v/>
      </c>
      <c r="F3884" s="3" t="str">
        <f>IF(Table1[[#This Row],[Tesouro Selic: Cenário 1]]="","",(E3884+1)^(1/252))</f>
        <v/>
      </c>
      <c r="G3884" s="2" t="str">
        <f>IF(Table1[[#This Row],[Column4]]="","",(1+G3883)*(F3884)-1)</f>
        <v/>
      </c>
      <c r="H3884" s="1" t="str">
        <f>IF(Table1[[#This Row],[Column1]]="","",VLOOKUP(A3884,COPOMs!B:H,7)+prêmio_de_risco)</f>
        <v/>
      </c>
      <c r="I3884" s="3" t="str">
        <f>IF(Table1[[#This Row],[Tesouro Selic: Cenário 2]]="","",(H3884+1)^(1/252))</f>
        <v/>
      </c>
      <c r="J3884" s="2" t="str">
        <f>IF(Table1[[#This Row],[Column6]]="","",(1+J3883)*(I3884)-1)</f>
        <v/>
      </c>
      <c r="K3884" s="1" t="str">
        <f>IF(Table1[[#This Row],[Column1]]="","",VLOOKUP(A3884,COPOMs!B:K,10)+prêmio_de_risco)</f>
        <v/>
      </c>
      <c r="L3884" s="3" t="str">
        <f>IF(Table1[[#This Row],[Tesouro Selic: Cenário 3]]="","",(K3884+1)^(1/252))</f>
        <v/>
      </c>
      <c r="M3884" s="2" t="str">
        <f>IF(Table1[[#This Row],[Column8]]="","",(1+M3883)*(L3884)-1)</f>
        <v/>
      </c>
    </row>
    <row r="3885" spans="1:13" x14ac:dyDescent="0.25">
      <c r="A3885" s="15" t="str">
        <f t="shared" si="120"/>
        <v/>
      </c>
      <c r="B3885" s="25" t="str">
        <f t="shared" si="121"/>
        <v/>
      </c>
      <c r="C3885" s="3" t="str">
        <f>IF(Table1[[#This Row],[Tesouro Prefixado]]="","",(B3885+1)^(1/252))</f>
        <v/>
      </c>
      <c r="D3885" s="2" t="str">
        <f>IF(Table1[[#This Row],[Column2]]="","",(1+D3884)*(C3885)-1)</f>
        <v/>
      </c>
      <c r="E3885" s="1" t="str">
        <f>IF(Table1[[#This Row],[Column1]]="","",VLOOKUP(A3885,COPOMs!B:E,4)+prêmio_de_risco)</f>
        <v/>
      </c>
      <c r="F3885" s="3" t="str">
        <f>IF(Table1[[#This Row],[Tesouro Selic: Cenário 1]]="","",(E3885+1)^(1/252))</f>
        <v/>
      </c>
      <c r="G3885" s="2" t="str">
        <f>IF(Table1[[#This Row],[Column4]]="","",(1+G3884)*(F3885)-1)</f>
        <v/>
      </c>
      <c r="H3885" s="1" t="str">
        <f>IF(Table1[[#This Row],[Column1]]="","",VLOOKUP(A3885,COPOMs!B:H,7)+prêmio_de_risco)</f>
        <v/>
      </c>
      <c r="I3885" s="3" t="str">
        <f>IF(Table1[[#This Row],[Tesouro Selic: Cenário 2]]="","",(H3885+1)^(1/252))</f>
        <v/>
      </c>
      <c r="J3885" s="2" t="str">
        <f>IF(Table1[[#This Row],[Column6]]="","",(1+J3884)*(I3885)-1)</f>
        <v/>
      </c>
      <c r="K3885" s="1" t="str">
        <f>IF(Table1[[#This Row],[Column1]]="","",VLOOKUP(A3885,COPOMs!B:K,10)+prêmio_de_risco)</f>
        <v/>
      </c>
      <c r="L3885" s="3" t="str">
        <f>IF(Table1[[#This Row],[Tesouro Selic: Cenário 3]]="","",(K3885+1)^(1/252))</f>
        <v/>
      </c>
      <c r="M3885" s="2" t="str">
        <f>IF(Table1[[#This Row],[Column8]]="","",(1+M3884)*(L3885)-1)</f>
        <v/>
      </c>
    </row>
    <row r="3886" spans="1:13" x14ac:dyDescent="0.25">
      <c r="A3886" s="15" t="str">
        <f t="shared" si="120"/>
        <v/>
      </c>
      <c r="B3886" s="25" t="str">
        <f t="shared" si="121"/>
        <v/>
      </c>
      <c r="C3886" s="3" t="str">
        <f>IF(Table1[[#This Row],[Tesouro Prefixado]]="","",(B3886+1)^(1/252))</f>
        <v/>
      </c>
      <c r="D3886" s="2" t="str">
        <f>IF(Table1[[#This Row],[Column2]]="","",(1+D3885)*(C3886)-1)</f>
        <v/>
      </c>
      <c r="E3886" s="1" t="str">
        <f>IF(Table1[[#This Row],[Column1]]="","",VLOOKUP(A3886,COPOMs!B:E,4)+prêmio_de_risco)</f>
        <v/>
      </c>
      <c r="F3886" s="3" t="str">
        <f>IF(Table1[[#This Row],[Tesouro Selic: Cenário 1]]="","",(E3886+1)^(1/252))</f>
        <v/>
      </c>
      <c r="G3886" s="2" t="str">
        <f>IF(Table1[[#This Row],[Column4]]="","",(1+G3885)*(F3886)-1)</f>
        <v/>
      </c>
      <c r="H3886" s="1" t="str">
        <f>IF(Table1[[#This Row],[Column1]]="","",VLOOKUP(A3886,COPOMs!B:H,7)+prêmio_de_risco)</f>
        <v/>
      </c>
      <c r="I3886" s="3" t="str">
        <f>IF(Table1[[#This Row],[Tesouro Selic: Cenário 2]]="","",(H3886+1)^(1/252))</f>
        <v/>
      </c>
      <c r="J3886" s="2" t="str">
        <f>IF(Table1[[#This Row],[Column6]]="","",(1+J3885)*(I3886)-1)</f>
        <v/>
      </c>
      <c r="K3886" s="1" t="str">
        <f>IF(Table1[[#This Row],[Column1]]="","",VLOOKUP(A3886,COPOMs!B:K,10)+prêmio_de_risco)</f>
        <v/>
      </c>
      <c r="L3886" s="3" t="str">
        <f>IF(Table1[[#This Row],[Tesouro Selic: Cenário 3]]="","",(K3886+1)^(1/252))</f>
        <v/>
      </c>
      <c r="M3886" s="2" t="str">
        <f>IF(Table1[[#This Row],[Column8]]="","",(1+M3885)*(L3886)-1)</f>
        <v/>
      </c>
    </row>
    <row r="3887" spans="1:13" x14ac:dyDescent="0.25">
      <c r="A3887" s="15" t="str">
        <f t="shared" si="120"/>
        <v/>
      </c>
      <c r="B3887" s="25" t="str">
        <f t="shared" si="121"/>
        <v/>
      </c>
      <c r="C3887" s="3" t="str">
        <f>IF(Table1[[#This Row],[Tesouro Prefixado]]="","",(B3887+1)^(1/252))</f>
        <v/>
      </c>
      <c r="D3887" s="2" t="str">
        <f>IF(Table1[[#This Row],[Column2]]="","",(1+D3886)*(C3887)-1)</f>
        <v/>
      </c>
      <c r="E3887" s="1" t="str">
        <f>IF(Table1[[#This Row],[Column1]]="","",VLOOKUP(A3887,COPOMs!B:E,4)+prêmio_de_risco)</f>
        <v/>
      </c>
      <c r="F3887" s="3" t="str">
        <f>IF(Table1[[#This Row],[Tesouro Selic: Cenário 1]]="","",(E3887+1)^(1/252))</f>
        <v/>
      </c>
      <c r="G3887" s="2" t="str">
        <f>IF(Table1[[#This Row],[Column4]]="","",(1+G3886)*(F3887)-1)</f>
        <v/>
      </c>
      <c r="H3887" s="1" t="str">
        <f>IF(Table1[[#This Row],[Column1]]="","",VLOOKUP(A3887,COPOMs!B:H,7)+prêmio_de_risco)</f>
        <v/>
      </c>
      <c r="I3887" s="3" t="str">
        <f>IF(Table1[[#This Row],[Tesouro Selic: Cenário 2]]="","",(H3887+1)^(1/252))</f>
        <v/>
      </c>
      <c r="J3887" s="2" t="str">
        <f>IF(Table1[[#This Row],[Column6]]="","",(1+J3886)*(I3887)-1)</f>
        <v/>
      </c>
      <c r="K3887" s="1" t="str">
        <f>IF(Table1[[#This Row],[Column1]]="","",VLOOKUP(A3887,COPOMs!B:K,10)+prêmio_de_risco)</f>
        <v/>
      </c>
      <c r="L3887" s="3" t="str">
        <f>IF(Table1[[#This Row],[Tesouro Selic: Cenário 3]]="","",(K3887+1)^(1/252))</f>
        <v/>
      </c>
      <c r="M3887" s="2" t="str">
        <f>IF(Table1[[#This Row],[Column8]]="","",(1+M3886)*(L3887)-1)</f>
        <v/>
      </c>
    </row>
    <row r="3888" spans="1:13" x14ac:dyDescent="0.25">
      <c r="A3888" s="15" t="str">
        <f t="shared" si="120"/>
        <v/>
      </c>
      <c r="B3888" s="25" t="str">
        <f t="shared" si="121"/>
        <v/>
      </c>
      <c r="C3888" s="3" t="str">
        <f>IF(Table1[[#This Row],[Tesouro Prefixado]]="","",(B3888+1)^(1/252))</f>
        <v/>
      </c>
      <c r="D3888" s="2" t="str">
        <f>IF(Table1[[#This Row],[Column2]]="","",(1+D3887)*(C3888)-1)</f>
        <v/>
      </c>
      <c r="E3888" s="1" t="str">
        <f>IF(Table1[[#This Row],[Column1]]="","",VLOOKUP(A3888,COPOMs!B:E,4)+prêmio_de_risco)</f>
        <v/>
      </c>
      <c r="F3888" s="3" t="str">
        <f>IF(Table1[[#This Row],[Tesouro Selic: Cenário 1]]="","",(E3888+1)^(1/252))</f>
        <v/>
      </c>
      <c r="G3888" s="2" t="str">
        <f>IF(Table1[[#This Row],[Column4]]="","",(1+G3887)*(F3888)-1)</f>
        <v/>
      </c>
      <c r="H3888" s="1" t="str">
        <f>IF(Table1[[#This Row],[Column1]]="","",VLOOKUP(A3888,COPOMs!B:H,7)+prêmio_de_risco)</f>
        <v/>
      </c>
      <c r="I3888" s="3" t="str">
        <f>IF(Table1[[#This Row],[Tesouro Selic: Cenário 2]]="","",(H3888+1)^(1/252))</f>
        <v/>
      </c>
      <c r="J3888" s="2" t="str">
        <f>IF(Table1[[#This Row],[Column6]]="","",(1+J3887)*(I3888)-1)</f>
        <v/>
      </c>
      <c r="K3888" s="1" t="str">
        <f>IF(Table1[[#This Row],[Column1]]="","",VLOOKUP(A3888,COPOMs!B:K,10)+prêmio_de_risco)</f>
        <v/>
      </c>
      <c r="L3888" s="3" t="str">
        <f>IF(Table1[[#This Row],[Tesouro Selic: Cenário 3]]="","",(K3888+1)^(1/252))</f>
        <v/>
      </c>
      <c r="M3888" s="2" t="str">
        <f>IF(Table1[[#This Row],[Column8]]="","",(1+M3887)*(L3888)-1)</f>
        <v/>
      </c>
    </row>
    <row r="3889" spans="1:13" x14ac:dyDescent="0.25">
      <c r="A3889" s="15" t="str">
        <f t="shared" si="120"/>
        <v/>
      </c>
      <c r="B3889" s="25" t="str">
        <f t="shared" si="121"/>
        <v/>
      </c>
      <c r="C3889" s="3" t="str">
        <f>IF(Table1[[#This Row],[Tesouro Prefixado]]="","",(B3889+1)^(1/252))</f>
        <v/>
      </c>
      <c r="D3889" s="2" t="str">
        <f>IF(Table1[[#This Row],[Column2]]="","",(1+D3888)*(C3889)-1)</f>
        <v/>
      </c>
      <c r="E3889" s="1" t="str">
        <f>IF(Table1[[#This Row],[Column1]]="","",VLOOKUP(A3889,COPOMs!B:E,4)+prêmio_de_risco)</f>
        <v/>
      </c>
      <c r="F3889" s="3" t="str">
        <f>IF(Table1[[#This Row],[Tesouro Selic: Cenário 1]]="","",(E3889+1)^(1/252))</f>
        <v/>
      </c>
      <c r="G3889" s="2" t="str">
        <f>IF(Table1[[#This Row],[Column4]]="","",(1+G3888)*(F3889)-1)</f>
        <v/>
      </c>
      <c r="H3889" s="1" t="str">
        <f>IF(Table1[[#This Row],[Column1]]="","",VLOOKUP(A3889,COPOMs!B:H,7)+prêmio_de_risco)</f>
        <v/>
      </c>
      <c r="I3889" s="3" t="str">
        <f>IF(Table1[[#This Row],[Tesouro Selic: Cenário 2]]="","",(H3889+1)^(1/252))</f>
        <v/>
      </c>
      <c r="J3889" s="2" t="str">
        <f>IF(Table1[[#This Row],[Column6]]="","",(1+J3888)*(I3889)-1)</f>
        <v/>
      </c>
      <c r="K3889" s="1" t="str">
        <f>IF(Table1[[#This Row],[Column1]]="","",VLOOKUP(A3889,COPOMs!B:K,10)+prêmio_de_risco)</f>
        <v/>
      </c>
      <c r="L3889" s="3" t="str">
        <f>IF(Table1[[#This Row],[Tesouro Selic: Cenário 3]]="","",(K3889+1)^(1/252))</f>
        <v/>
      </c>
      <c r="M3889" s="2" t="str">
        <f>IF(Table1[[#This Row],[Column8]]="","",(1+M3888)*(L3889)-1)</f>
        <v/>
      </c>
    </row>
    <row r="3890" spans="1:13" x14ac:dyDescent="0.25">
      <c r="A3890" s="15" t="str">
        <f t="shared" si="120"/>
        <v/>
      </c>
      <c r="B3890" s="25" t="str">
        <f t="shared" si="121"/>
        <v/>
      </c>
      <c r="C3890" s="3" t="str">
        <f>IF(Table1[[#This Row],[Tesouro Prefixado]]="","",(B3890+1)^(1/252))</f>
        <v/>
      </c>
      <c r="D3890" s="2" t="str">
        <f>IF(Table1[[#This Row],[Column2]]="","",(1+D3889)*(C3890)-1)</f>
        <v/>
      </c>
      <c r="E3890" s="1" t="str">
        <f>IF(Table1[[#This Row],[Column1]]="","",VLOOKUP(A3890,COPOMs!B:E,4)+prêmio_de_risco)</f>
        <v/>
      </c>
      <c r="F3890" s="3" t="str">
        <f>IF(Table1[[#This Row],[Tesouro Selic: Cenário 1]]="","",(E3890+1)^(1/252))</f>
        <v/>
      </c>
      <c r="G3890" s="2" t="str">
        <f>IF(Table1[[#This Row],[Column4]]="","",(1+G3889)*(F3890)-1)</f>
        <v/>
      </c>
      <c r="H3890" s="1" t="str">
        <f>IF(Table1[[#This Row],[Column1]]="","",VLOOKUP(A3890,COPOMs!B:H,7)+prêmio_de_risco)</f>
        <v/>
      </c>
      <c r="I3890" s="3" t="str">
        <f>IF(Table1[[#This Row],[Tesouro Selic: Cenário 2]]="","",(H3890+1)^(1/252))</f>
        <v/>
      </c>
      <c r="J3890" s="2" t="str">
        <f>IF(Table1[[#This Row],[Column6]]="","",(1+J3889)*(I3890)-1)</f>
        <v/>
      </c>
      <c r="K3890" s="1" t="str">
        <f>IF(Table1[[#This Row],[Column1]]="","",VLOOKUP(A3890,COPOMs!B:K,10)+prêmio_de_risco)</f>
        <v/>
      </c>
      <c r="L3890" s="3" t="str">
        <f>IF(Table1[[#This Row],[Tesouro Selic: Cenário 3]]="","",(K3890+1)^(1/252))</f>
        <v/>
      </c>
      <c r="M3890" s="2" t="str">
        <f>IF(Table1[[#This Row],[Column8]]="","",(1+M3889)*(L3890)-1)</f>
        <v/>
      </c>
    </row>
    <row r="3891" spans="1:13" x14ac:dyDescent="0.25">
      <c r="A3891" s="15" t="str">
        <f t="shared" si="120"/>
        <v/>
      </c>
      <c r="B3891" s="25" t="str">
        <f t="shared" si="121"/>
        <v/>
      </c>
      <c r="C3891" s="3" t="str">
        <f>IF(Table1[[#This Row],[Tesouro Prefixado]]="","",(B3891+1)^(1/252))</f>
        <v/>
      </c>
      <c r="D3891" s="2" t="str">
        <f>IF(Table1[[#This Row],[Column2]]="","",(1+D3890)*(C3891)-1)</f>
        <v/>
      </c>
      <c r="E3891" s="1" t="str">
        <f>IF(Table1[[#This Row],[Column1]]="","",VLOOKUP(A3891,COPOMs!B:E,4)+prêmio_de_risco)</f>
        <v/>
      </c>
      <c r="F3891" s="3" t="str">
        <f>IF(Table1[[#This Row],[Tesouro Selic: Cenário 1]]="","",(E3891+1)^(1/252))</f>
        <v/>
      </c>
      <c r="G3891" s="2" t="str">
        <f>IF(Table1[[#This Row],[Column4]]="","",(1+G3890)*(F3891)-1)</f>
        <v/>
      </c>
      <c r="H3891" s="1" t="str">
        <f>IF(Table1[[#This Row],[Column1]]="","",VLOOKUP(A3891,COPOMs!B:H,7)+prêmio_de_risco)</f>
        <v/>
      </c>
      <c r="I3891" s="3" t="str">
        <f>IF(Table1[[#This Row],[Tesouro Selic: Cenário 2]]="","",(H3891+1)^(1/252))</f>
        <v/>
      </c>
      <c r="J3891" s="2" t="str">
        <f>IF(Table1[[#This Row],[Column6]]="","",(1+J3890)*(I3891)-1)</f>
        <v/>
      </c>
      <c r="K3891" s="1" t="str">
        <f>IF(Table1[[#This Row],[Column1]]="","",VLOOKUP(A3891,COPOMs!B:K,10)+prêmio_de_risco)</f>
        <v/>
      </c>
      <c r="L3891" s="3" t="str">
        <f>IF(Table1[[#This Row],[Tesouro Selic: Cenário 3]]="","",(K3891+1)^(1/252))</f>
        <v/>
      </c>
      <c r="M3891" s="2" t="str">
        <f>IF(Table1[[#This Row],[Column8]]="","",(1+M3890)*(L3891)-1)</f>
        <v/>
      </c>
    </row>
    <row r="3892" spans="1:13" x14ac:dyDescent="0.25">
      <c r="A3892" s="15" t="str">
        <f t="shared" si="120"/>
        <v/>
      </c>
      <c r="B3892" s="25" t="str">
        <f t="shared" si="121"/>
        <v/>
      </c>
      <c r="C3892" s="3" t="str">
        <f>IF(Table1[[#This Row],[Tesouro Prefixado]]="","",(B3892+1)^(1/252))</f>
        <v/>
      </c>
      <c r="D3892" s="2" t="str">
        <f>IF(Table1[[#This Row],[Column2]]="","",(1+D3891)*(C3892)-1)</f>
        <v/>
      </c>
      <c r="E3892" s="1" t="str">
        <f>IF(Table1[[#This Row],[Column1]]="","",VLOOKUP(A3892,COPOMs!B:E,4)+prêmio_de_risco)</f>
        <v/>
      </c>
      <c r="F3892" s="3" t="str">
        <f>IF(Table1[[#This Row],[Tesouro Selic: Cenário 1]]="","",(E3892+1)^(1/252))</f>
        <v/>
      </c>
      <c r="G3892" s="2" t="str">
        <f>IF(Table1[[#This Row],[Column4]]="","",(1+G3891)*(F3892)-1)</f>
        <v/>
      </c>
      <c r="H3892" s="1" t="str">
        <f>IF(Table1[[#This Row],[Column1]]="","",VLOOKUP(A3892,COPOMs!B:H,7)+prêmio_de_risco)</f>
        <v/>
      </c>
      <c r="I3892" s="3" t="str">
        <f>IF(Table1[[#This Row],[Tesouro Selic: Cenário 2]]="","",(H3892+1)^(1/252))</f>
        <v/>
      </c>
      <c r="J3892" s="2" t="str">
        <f>IF(Table1[[#This Row],[Column6]]="","",(1+J3891)*(I3892)-1)</f>
        <v/>
      </c>
      <c r="K3892" s="1" t="str">
        <f>IF(Table1[[#This Row],[Column1]]="","",VLOOKUP(A3892,COPOMs!B:K,10)+prêmio_de_risco)</f>
        <v/>
      </c>
      <c r="L3892" s="3" t="str">
        <f>IF(Table1[[#This Row],[Tesouro Selic: Cenário 3]]="","",(K3892+1)^(1/252))</f>
        <v/>
      </c>
      <c r="M3892" s="2" t="str">
        <f>IF(Table1[[#This Row],[Column8]]="","",(1+M3891)*(L3892)-1)</f>
        <v/>
      </c>
    </row>
    <row r="3893" spans="1:13" x14ac:dyDescent="0.25">
      <c r="A3893" s="15" t="str">
        <f t="shared" si="120"/>
        <v/>
      </c>
      <c r="B3893" s="25" t="str">
        <f t="shared" si="121"/>
        <v/>
      </c>
      <c r="C3893" s="3" t="str">
        <f>IF(Table1[[#This Row],[Tesouro Prefixado]]="","",(B3893+1)^(1/252))</f>
        <v/>
      </c>
      <c r="D3893" s="2" t="str">
        <f>IF(Table1[[#This Row],[Column2]]="","",(1+D3892)*(C3893)-1)</f>
        <v/>
      </c>
      <c r="E3893" s="1" t="str">
        <f>IF(Table1[[#This Row],[Column1]]="","",VLOOKUP(A3893,COPOMs!B:E,4)+prêmio_de_risco)</f>
        <v/>
      </c>
      <c r="F3893" s="3" t="str">
        <f>IF(Table1[[#This Row],[Tesouro Selic: Cenário 1]]="","",(E3893+1)^(1/252))</f>
        <v/>
      </c>
      <c r="G3893" s="2" t="str">
        <f>IF(Table1[[#This Row],[Column4]]="","",(1+G3892)*(F3893)-1)</f>
        <v/>
      </c>
      <c r="H3893" s="1" t="str">
        <f>IF(Table1[[#This Row],[Column1]]="","",VLOOKUP(A3893,COPOMs!B:H,7)+prêmio_de_risco)</f>
        <v/>
      </c>
      <c r="I3893" s="3" t="str">
        <f>IF(Table1[[#This Row],[Tesouro Selic: Cenário 2]]="","",(H3893+1)^(1/252))</f>
        <v/>
      </c>
      <c r="J3893" s="2" t="str">
        <f>IF(Table1[[#This Row],[Column6]]="","",(1+J3892)*(I3893)-1)</f>
        <v/>
      </c>
      <c r="K3893" s="1" t="str">
        <f>IF(Table1[[#This Row],[Column1]]="","",VLOOKUP(A3893,COPOMs!B:K,10)+prêmio_de_risco)</f>
        <v/>
      </c>
      <c r="L3893" s="3" t="str">
        <f>IF(Table1[[#This Row],[Tesouro Selic: Cenário 3]]="","",(K3893+1)^(1/252))</f>
        <v/>
      </c>
      <c r="M3893" s="2" t="str">
        <f>IF(Table1[[#This Row],[Column8]]="","",(1+M3892)*(L3893)-1)</f>
        <v/>
      </c>
    </row>
    <row r="3894" spans="1:13" x14ac:dyDescent="0.25">
      <c r="A3894" s="15" t="str">
        <f t="shared" si="120"/>
        <v/>
      </c>
      <c r="B3894" s="25" t="str">
        <f t="shared" si="121"/>
        <v/>
      </c>
      <c r="C3894" s="3" t="str">
        <f>IF(Table1[[#This Row],[Tesouro Prefixado]]="","",(B3894+1)^(1/252))</f>
        <v/>
      </c>
      <c r="D3894" s="2" t="str">
        <f>IF(Table1[[#This Row],[Column2]]="","",(1+D3893)*(C3894)-1)</f>
        <v/>
      </c>
      <c r="E3894" s="1" t="str">
        <f>IF(Table1[[#This Row],[Column1]]="","",VLOOKUP(A3894,COPOMs!B:E,4)+prêmio_de_risco)</f>
        <v/>
      </c>
      <c r="F3894" s="3" t="str">
        <f>IF(Table1[[#This Row],[Tesouro Selic: Cenário 1]]="","",(E3894+1)^(1/252))</f>
        <v/>
      </c>
      <c r="G3894" s="2" t="str">
        <f>IF(Table1[[#This Row],[Column4]]="","",(1+G3893)*(F3894)-1)</f>
        <v/>
      </c>
      <c r="H3894" s="1" t="str">
        <f>IF(Table1[[#This Row],[Column1]]="","",VLOOKUP(A3894,COPOMs!B:H,7)+prêmio_de_risco)</f>
        <v/>
      </c>
      <c r="I3894" s="3" t="str">
        <f>IF(Table1[[#This Row],[Tesouro Selic: Cenário 2]]="","",(H3894+1)^(1/252))</f>
        <v/>
      </c>
      <c r="J3894" s="2" t="str">
        <f>IF(Table1[[#This Row],[Column6]]="","",(1+J3893)*(I3894)-1)</f>
        <v/>
      </c>
      <c r="K3894" s="1" t="str">
        <f>IF(Table1[[#This Row],[Column1]]="","",VLOOKUP(A3894,COPOMs!B:K,10)+prêmio_de_risco)</f>
        <v/>
      </c>
      <c r="L3894" s="3" t="str">
        <f>IF(Table1[[#This Row],[Tesouro Selic: Cenário 3]]="","",(K3894+1)^(1/252))</f>
        <v/>
      </c>
      <c r="M3894" s="2" t="str">
        <f>IF(Table1[[#This Row],[Column8]]="","",(1+M3893)*(L3894)-1)</f>
        <v/>
      </c>
    </row>
    <row r="3895" spans="1:13" x14ac:dyDescent="0.25">
      <c r="A3895" s="15" t="str">
        <f t="shared" si="120"/>
        <v/>
      </c>
      <c r="B3895" s="25" t="str">
        <f t="shared" si="121"/>
        <v/>
      </c>
      <c r="C3895" s="3" t="str">
        <f>IF(Table1[[#This Row],[Tesouro Prefixado]]="","",(B3895+1)^(1/252))</f>
        <v/>
      </c>
      <c r="D3895" s="2" t="str">
        <f>IF(Table1[[#This Row],[Column2]]="","",(1+D3894)*(C3895)-1)</f>
        <v/>
      </c>
      <c r="E3895" s="1" t="str">
        <f>IF(Table1[[#This Row],[Column1]]="","",VLOOKUP(A3895,COPOMs!B:E,4)+prêmio_de_risco)</f>
        <v/>
      </c>
      <c r="F3895" s="3" t="str">
        <f>IF(Table1[[#This Row],[Tesouro Selic: Cenário 1]]="","",(E3895+1)^(1/252))</f>
        <v/>
      </c>
      <c r="G3895" s="2" t="str">
        <f>IF(Table1[[#This Row],[Column4]]="","",(1+G3894)*(F3895)-1)</f>
        <v/>
      </c>
      <c r="H3895" s="1" t="str">
        <f>IF(Table1[[#This Row],[Column1]]="","",VLOOKUP(A3895,COPOMs!B:H,7)+prêmio_de_risco)</f>
        <v/>
      </c>
      <c r="I3895" s="3" t="str">
        <f>IF(Table1[[#This Row],[Tesouro Selic: Cenário 2]]="","",(H3895+1)^(1/252))</f>
        <v/>
      </c>
      <c r="J3895" s="2" t="str">
        <f>IF(Table1[[#This Row],[Column6]]="","",(1+J3894)*(I3895)-1)</f>
        <v/>
      </c>
      <c r="K3895" s="1" t="str">
        <f>IF(Table1[[#This Row],[Column1]]="","",VLOOKUP(A3895,COPOMs!B:K,10)+prêmio_de_risco)</f>
        <v/>
      </c>
      <c r="L3895" s="3" t="str">
        <f>IF(Table1[[#This Row],[Tesouro Selic: Cenário 3]]="","",(K3895+1)^(1/252))</f>
        <v/>
      </c>
      <c r="M3895" s="2" t="str">
        <f>IF(Table1[[#This Row],[Column8]]="","",(1+M3894)*(L3895)-1)</f>
        <v/>
      </c>
    </row>
    <row r="3896" spans="1:13" x14ac:dyDescent="0.25">
      <c r="A3896" s="15" t="str">
        <f t="shared" si="120"/>
        <v/>
      </c>
      <c r="B3896" s="25" t="str">
        <f t="shared" si="121"/>
        <v/>
      </c>
      <c r="C3896" s="3" t="str">
        <f>IF(Table1[[#This Row],[Tesouro Prefixado]]="","",(B3896+1)^(1/252))</f>
        <v/>
      </c>
      <c r="D3896" s="2" t="str">
        <f>IF(Table1[[#This Row],[Column2]]="","",(1+D3895)*(C3896)-1)</f>
        <v/>
      </c>
      <c r="E3896" s="1" t="str">
        <f>IF(Table1[[#This Row],[Column1]]="","",VLOOKUP(A3896,COPOMs!B:E,4)+prêmio_de_risco)</f>
        <v/>
      </c>
      <c r="F3896" s="3" t="str">
        <f>IF(Table1[[#This Row],[Tesouro Selic: Cenário 1]]="","",(E3896+1)^(1/252))</f>
        <v/>
      </c>
      <c r="G3896" s="2" t="str">
        <f>IF(Table1[[#This Row],[Column4]]="","",(1+G3895)*(F3896)-1)</f>
        <v/>
      </c>
      <c r="H3896" s="1" t="str">
        <f>IF(Table1[[#This Row],[Column1]]="","",VLOOKUP(A3896,COPOMs!B:H,7)+prêmio_de_risco)</f>
        <v/>
      </c>
      <c r="I3896" s="3" t="str">
        <f>IF(Table1[[#This Row],[Tesouro Selic: Cenário 2]]="","",(H3896+1)^(1/252))</f>
        <v/>
      </c>
      <c r="J3896" s="2" t="str">
        <f>IF(Table1[[#This Row],[Column6]]="","",(1+J3895)*(I3896)-1)</f>
        <v/>
      </c>
      <c r="K3896" s="1" t="str">
        <f>IF(Table1[[#This Row],[Column1]]="","",VLOOKUP(A3896,COPOMs!B:K,10)+prêmio_de_risco)</f>
        <v/>
      </c>
      <c r="L3896" s="3" t="str">
        <f>IF(Table1[[#This Row],[Tesouro Selic: Cenário 3]]="","",(K3896+1)^(1/252))</f>
        <v/>
      </c>
      <c r="M3896" s="2" t="str">
        <f>IF(Table1[[#This Row],[Column8]]="","",(1+M3895)*(L3896)-1)</f>
        <v/>
      </c>
    </row>
    <row r="3897" spans="1:13" x14ac:dyDescent="0.25">
      <c r="A3897" s="15" t="str">
        <f t="shared" si="120"/>
        <v/>
      </c>
      <c r="B3897" s="25" t="str">
        <f t="shared" si="121"/>
        <v/>
      </c>
      <c r="C3897" s="3" t="str">
        <f>IF(Table1[[#This Row],[Tesouro Prefixado]]="","",(B3897+1)^(1/252))</f>
        <v/>
      </c>
      <c r="D3897" s="2" t="str">
        <f>IF(Table1[[#This Row],[Column2]]="","",(1+D3896)*(C3897)-1)</f>
        <v/>
      </c>
      <c r="E3897" s="1" t="str">
        <f>IF(Table1[[#This Row],[Column1]]="","",VLOOKUP(A3897,COPOMs!B:E,4)+prêmio_de_risco)</f>
        <v/>
      </c>
      <c r="F3897" s="3" t="str">
        <f>IF(Table1[[#This Row],[Tesouro Selic: Cenário 1]]="","",(E3897+1)^(1/252))</f>
        <v/>
      </c>
      <c r="G3897" s="2" t="str">
        <f>IF(Table1[[#This Row],[Column4]]="","",(1+G3896)*(F3897)-1)</f>
        <v/>
      </c>
      <c r="H3897" s="1" t="str">
        <f>IF(Table1[[#This Row],[Column1]]="","",VLOOKUP(A3897,COPOMs!B:H,7)+prêmio_de_risco)</f>
        <v/>
      </c>
      <c r="I3897" s="3" t="str">
        <f>IF(Table1[[#This Row],[Tesouro Selic: Cenário 2]]="","",(H3897+1)^(1/252))</f>
        <v/>
      </c>
      <c r="J3897" s="2" t="str">
        <f>IF(Table1[[#This Row],[Column6]]="","",(1+J3896)*(I3897)-1)</f>
        <v/>
      </c>
      <c r="K3897" s="1" t="str">
        <f>IF(Table1[[#This Row],[Column1]]="","",VLOOKUP(A3897,COPOMs!B:K,10)+prêmio_de_risco)</f>
        <v/>
      </c>
      <c r="L3897" s="3" t="str">
        <f>IF(Table1[[#This Row],[Tesouro Selic: Cenário 3]]="","",(K3897+1)^(1/252))</f>
        <v/>
      </c>
      <c r="M3897" s="2" t="str">
        <f>IF(Table1[[#This Row],[Column8]]="","",(1+M3896)*(L3897)-1)</f>
        <v/>
      </c>
    </row>
    <row r="3898" spans="1:13" x14ac:dyDescent="0.25">
      <c r="A3898" s="15" t="str">
        <f t="shared" si="120"/>
        <v/>
      </c>
      <c r="B3898" s="25" t="str">
        <f t="shared" si="121"/>
        <v/>
      </c>
      <c r="C3898" s="3" t="str">
        <f>IF(Table1[[#This Row],[Tesouro Prefixado]]="","",(B3898+1)^(1/252))</f>
        <v/>
      </c>
      <c r="D3898" s="2" t="str">
        <f>IF(Table1[[#This Row],[Column2]]="","",(1+D3897)*(C3898)-1)</f>
        <v/>
      </c>
      <c r="E3898" s="1" t="str">
        <f>IF(Table1[[#This Row],[Column1]]="","",VLOOKUP(A3898,COPOMs!B:E,4)+prêmio_de_risco)</f>
        <v/>
      </c>
      <c r="F3898" s="3" t="str">
        <f>IF(Table1[[#This Row],[Tesouro Selic: Cenário 1]]="","",(E3898+1)^(1/252))</f>
        <v/>
      </c>
      <c r="G3898" s="2" t="str">
        <f>IF(Table1[[#This Row],[Column4]]="","",(1+G3897)*(F3898)-1)</f>
        <v/>
      </c>
      <c r="H3898" s="1" t="str">
        <f>IF(Table1[[#This Row],[Column1]]="","",VLOOKUP(A3898,COPOMs!B:H,7)+prêmio_de_risco)</f>
        <v/>
      </c>
      <c r="I3898" s="3" t="str">
        <f>IF(Table1[[#This Row],[Tesouro Selic: Cenário 2]]="","",(H3898+1)^(1/252))</f>
        <v/>
      </c>
      <c r="J3898" s="2" t="str">
        <f>IF(Table1[[#This Row],[Column6]]="","",(1+J3897)*(I3898)-1)</f>
        <v/>
      </c>
      <c r="K3898" s="1" t="str">
        <f>IF(Table1[[#This Row],[Column1]]="","",VLOOKUP(A3898,COPOMs!B:K,10)+prêmio_de_risco)</f>
        <v/>
      </c>
      <c r="L3898" s="3" t="str">
        <f>IF(Table1[[#This Row],[Tesouro Selic: Cenário 3]]="","",(K3898+1)^(1/252))</f>
        <v/>
      </c>
      <c r="M3898" s="2" t="str">
        <f>IF(Table1[[#This Row],[Column8]]="","",(1+M3897)*(L3898)-1)</f>
        <v/>
      </c>
    </row>
    <row r="3899" spans="1:13" x14ac:dyDescent="0.25">
      <c r="A3899" s="15" t="str">
        <f t="shared" si="120"/>
        <v/>
      </c>
      <c r="B3899" s="25" t="str">
        <f t="shared" si="121"/>
        <v/>
      </c>
      <c r="C3899" s="3" t="str">
        <f>IF(Table1[[#This Row],[Tesouro Prefixado]]="","",(B3899+1)^(1/252))</f>
        <v/>
      </c>
      <c r="D3899" s="2" t="str">
        <f>IF(Table1[[#This Row],[Column2]]="","",(1+D3898)*(C3899)-1)</f>
        <v/>
      </c>
      <c r="E3899" s="1" t="str">
        <f>IF(Table1[[#This Row],[Column1]]="","",VLOOKUP(A3899,COPOMs!B:E,4)+prêmio_de_risco)</f>
        <v/>
      </c>
      <c r="F3899" s="3" t="str">
        <f>IF(Table1[[#This Row],[Tesouro Selic: Cenário 1]]="","",(E3899+1)^(1/252))</f>
        <v/>
      </c>
      <c r="G3899" s="2" t="str">
        <f>IF(Table1[[#This Row],[Column4]]="","",(1+G3898)*(F3899)-1)</f>
        <v/>
      </c>
      <c r="H3899" s="1" t="str">
        <f>IF(Table1[[#This Row],[Column1]]="","",VLOOKUP(A3899,COPOMs!B:H,7)+prêmio_de_risco)</f>
        <v/>
      </c>
      <c r="I3899" s="3" t="str">
        <f>IF(Table1[[#This Row],[Tesouro Selic: Cenário 2]]="","",(H3899+1)^(1/252))</f>
        <v/>
      </c>
      <c r="J3899" s="2" t="str">
        <f>IF(Table1[[#This Row],[Column6]]="","",(1+J3898)*(I3899)-1)</f>
        <v/>
      </c>
      <c r="K3899" s="1" t="str">
        <f>IF(Table1[[#This Row],[Column1]]="","",VLOOKUP(A3899,COPOMs!B:K,10)+prêmio_de_risco)</f>
        <v/>
      </c>
      <c r="L3899" s="3" t="str">
        <f>IF(Table1[[#This Row],[Tesouro Selic: Cenário 3]]="","",(K3899+1)^(1/252))</f>
        <v/>
      </c>
      <c r="M3899" s="2" t="str">
        <f>IF(Table1[[#This Row],[Column8]]="","",(1+M3898)*(L3899)-1)</f>
        <v/>
      </c>
    </row>
    <row r="3900" spans="1:13" x14ac:dyDescent="0.25">
      <c r="A3900" s="15" t="str">
        <f t="shared" si="120"/>
        <v/>
      </c>
      <c r="B3900" s="25" t="str">
        <f t="shared" si="121"/>
        <v/>
      </c>
      <c r="C3900" s="3" t="str">
        <f>IF(Table1[[#This Row],[Tesouro Prefixado]]="","",(B3900+1)^(1/252))</f>
        <v/>
      </c>
      <c r="D3900" s="2" t="str">
        <f>IF(Table1[[#This Row],[Column2]]="","",(1+D3899)*(C3900)-1)</f>
        <v/>
      </c>
      <c r="E3900" s="1" t="str">
        <f>IF(Table1[[#This Row],[Column1]]="","",VLOOKUP(A3900,COPOMs!B:E,4)+prêmio_de_risco)</f>
        <v/>
      </c>
      <c r="F3900" s="3" t="str">
        <f>IF(Table1[[#This Row],[Tesouro Selic: Cenário 1]]="","",(E3900+1)^(1/252))</f>
        <v/>
      </c>
      <c r="G3900" s="2" t="str">
        <f>IF(Table1[[#This Row],[Column4]]="","",(1+G3899)*(F3900)-1)</f>
        <v/>
      </c>
      <c r="H3900" s="1" t="str">
        <f>IF(Table1[[#This Row],[Column1]]="","",VLOOKUP(A3900,COPOMs!B:H,7)+prêmio_de_risco)</f>
        <v/>
      </c>
      <c r="I3900" s="3" t="str">
        <f>IF(Table1[[#This Row],[Tesouro Selic: Cenário 2]]="","",(H3900+1)^(1/252))</f>
        <v/>
      </c>
      <c r="J3900" s="2" t="str">
        <f>IF(Table1[[#This Row],[Column6]]="","",(1+J3899)*(I3900)-1)</f>
        <v/>
      </c>
      <c r="K3900" s="1" t="str">
        <f>IF(Table1[[#This Row],[Column1]]="","",VLOOKUP(A3900,COPOMs!B:K,10)+prêmio_de_risco)</f>
        <v/>
      </c>
      <c r="L3900" s="3" t="str">
        <f>IF(Table1[[#This Row],[Tesouro Selic: Cenário 3]]="","",(K3900+1)^(1/252))</f>
        <v/>
      </c>
      <c r="M3900" s="2" t="str">
        <f>IF(Table1[[#This Row],[Column8]]="","",(1+M3899)*(L3900)-1)</f>
        <v/>
      </c>
    </row>
    <row r="3901" spans="1:13" x14ac:dyDescent="0.25">
      <c r="A3901" s="15" t="str">
        <f t="shared" si="120"/>
        <v/>
      </c>
      <c r="B3901" s="25" t="str">
        <f t="shared" si="121"/>
        <v/>
      </c>
      <c r="C3901" s="3" t="str">
        <f>IF(Table1[[#This Row],[Tesouro Prefixado]]="","",(B3901+1)^(1/252))</f>
        <v/>
      </c>
      <c r="D3901" s="2" t="str">
        <f>IF(Table1[[#This Row],[Column2]]="","",(1+D3900)*(C3901)-1)</f>
        <v/>
      </c>
      <c r="E3901" s="1" t="str">
        <f>IF(Table1[[#This Row],[Column1]]="","",VLOOKUP(A3901,COPOMs!B:E,4)+prêmio_de_risco)</f>
        <v/>
      </c>
      <c r="F3901" s="3" t="str">
        <f>IF(Table1[[#This Row],[Tesouro Selic: Cenário 1]]="","",(E3901+1)^(1/252))</f>
        <v/>
      </c>
      <c r="G3901" s="2" t="str">
        <f>IF(Table1[[#This Row],[Column4]]="","",(1+G3900)*(F3901)-1)</f>
        <v/>
      </c>
      <c r="H3901" s="1" t="str">
        <f>IF(Table1[[#This Row],[Column1]]="","",VLOOKUP(A3901,COPOMs!B:H,7)+prêmio_de_risco)</f>
        <v/>
      </c>
      <c r="I3901" s="3" t="str">
        <f>IF(Table1[[#This Row],[Tesouro Selic: Cenário 2]]="","",(H3901+1)^(1/252))</f>
        <v/>
      </c>
      <c r="J3901" s="2" t="str">
        <f>IF(Table1[[#This Row],[Column6]]="","",(1+J3900)*(I3901)-1)</f>
        <v/>
      </c>
      <c r="K3901" s="1" t="str">
        <f>IF(Table1[[#This Row],[Column1]]="","",VLOOKUP(A3901,COPOMs!B:K,10)+prêmio_de_risco)</f>
        <v/>
      </c>
      <c r="L3901" s="3" t="str">
        <f>IF(Table1[[#This Row],[Tesouro Selic: Cenário 3]]="","",(K3901+1)^(1/252))</f>
        <v/>
      </c>
      <c r="M3901" s="2" t="str">
        <f>IF(Table1[[#This Row],[Column8]]="","",(1+M3900)*(L3901)-1)</f>
        <v/>
      </c>
    </row>
    <row r="3902" spans="1:13" x14ac:dyDescent="0.25">
      <c r="A3902" s="15" t="str">
        <f t="shared" si="120"/>
        <v/>
      </c>
      <c r="B3902" s="25" t="str">
        <f t="shared" si="121"/>
        <v/>
      </c>
      <c r="C3902" s="3" t="str">
        <f>IF(Table1[[#This Row],[Tesouro Prefixado]]="","",(B3902+1)^(1/252))</f>
        <v/>
      </c>
      <c r="D3902" s="2" t="str">
        <f>IF(Table1[[#This Row],[Column2]]="","",(1+D3901)*(C3902)-1)</f>
        <v/>
      </c>
      <c r="E3902" s="1" t="str">
        <f>IF(Table1[[#This Row],[Column1]]="","",VLOOKUP(A3902,COPOMs!B:E,4)+prêmio_de_risco)</f>
        <v/>
      </c>
      <c r="F3902" s="3" t="str">
        <f>IF(Table1[[#This Row],[Tesouro Selic: Cenário 1]]="","",(E3902+1)^(1/252))</f>
        <v/>
      </c>
      <c r="G3902" s="2" t="str">
        <f>IF(Table1[[#This Row],[Column4]]="","",(1+G3901)*(F3902)-1)</f>
        <v/>
      </c>
      <c r="H3902" s="1" t="str">
        <f>IF(Table1[[#This Row],[Column1]]="","",VLOOKUP(A3902,COPOMs!B:H,7)+prêmio_de_risco)</f>
        <v/>
      </c>
      <c r="I3902" s="3" t="str">
        <f>IF(Table1[[#This Row],[Tesouro Selic: Cenário 2]]="","",(H3902+1)^(1/252))</f>
        <v/>
      </c>
      <c r="J3902" s="2" t="str">
        <f>IF(Table1[[#This Row],[Column6]]="","",(1+J3901)*(I3902)-1)</f>
        <v/>
      </c>
      <c r="K3902" s="1" t="str">
        <f>IF(Table1[[#This Row],[Column1]]="","",VLOOKUP(A3902,COPOMs!B:K,10)+prêmio_de_risco)</f>
        <v/>
      </c>
      <c r="L3902" s="3" t="str">
        <f>IF(Table1[[#This Row],[Tesouro Selic: Cenário 3]]="","",(K3902+1)^(1/252))</f>
        <v/>
      </c>
      <c r="M3902" s="2" t="str">
        <f>IF(Table1[[#This Row],[Column8]]="","",(1+M3901)*(L3902)-1)</f>
        <v/>
      </c>
    </row>
    <row r="3903" spans="1:13" x14ac:dyDescent="0.25">
      <c r="A3903" s="15" t="str">
        <f t="shared" si="120"/>
        <v/>
      </c>
      <c r="B3903" s="25" t="str">
        <f t="shared" si="121"/>
        <v/>
      </c>
      <c r="C3903" s="3" t="str">
        <f>IF(Table1[[#This Row],[Tesouro Prefixado]]="","",(B3903+1)^(1/252))</f>
        <v/>
      </c>
      <c r="D3903" s="2" t="str">
        <f>IF(Table1[[#This Row],[Column2]]="","",(1+D3902)*(C3903)-1)</f>
        <v/>
      </c>
      <c r="E3903" s="1" t="str">
        <f>IF(Table1[[#This Row],[Column1]]="","",VLOOKUP(A3903,COPOMs!B:E,4)+prêmio_de_risco)</f>
        <v/>
      </c>
      <c r="F3903" s="3" t="str">
        <f>IF(Table1[[#This Row],[Tesouro Selic: Cenário 1]]="","",(E3903+1)^(1/252))</f>
        <v/>
      </c>
      <c r="G3903" s="2" t="str">
        <f>IF(Table1[[#This Row],[Column4]]="","",(1+G3902)*(F3903)-1)</f>
        <v/>
      </c>
      <c r="H3903" s="1" t="str">
        <f>IF(Table1[[#This Row],[Column1]]="","",VLOOKUP(A3903,COPOMs!B:H,7)+prêmio_de_risco)</f>
        <v/>
      </c>
      <c r="I3903" s="3" t="str">
        <f>IF(Table1[[#This Row],[Tesouro Selic: Cenário 2]]="","",(H3903+1)^(1/252))</f>
        <v/>
      </c>
      <c r="J3903" s="2" t="str">
        <f>IF(Table1[[#This Row],[Column6]]="","",(1+J3902)*(I3903)-1)</f>
        <v/>
      </c>
      <c r="K3903" s="1" t="str">
        <f>IF(Table1[[#This Row],[Column1]]="","",VLOOKUP(A3903,COPOMs!B:K,10)+prêmio_de_risco)</f>
        <v/>
      </c>
      <c r="L3903" s="3" t="str">
        <f>IF(Table1[[#This Row],[Tesouro Selic: Cenário 3]]="","",(K3903+1)^(1/252))</f>
        <v/>
      </c>
      <c r="M3903" s="2" t="str">
        <f>IF(Table1[[#This Row],[Column8]]="","",(1+M3902)*(L3903)-1)</f>
        <v/>
      </c>
    </row>
    <row r="3904" spans="1:13" x14ac:dyDescent="0.25">
      <c r="A3904" s="15" t="str">
        <f t="shared" si="120"/>
        <v/>
      </c>
      <c r="B3904" s="25" t="str">
        <f t="shared" si="121"/>
        <v/>
      </c>
      <c r="C3904" s="3" t="str">
        <f>IF(Table1[[#This Row],[Tesouro Prefixado]]="","",(B3904+1)^(1/252))</f>
        <v/>
      </c>
      <c r="D3904" s="2" t="str">
        <f>IF(Table1[[#This Row],[Column2]]="","",(1+D3903)*(C3904)-1)</f>
        <v/>
      </c>
      <c r="E3904" s="1" t="str">
        <f>IF(Table1[[#This Row],[Column1]]="","",VLOOKUP(A3904,COPOMs!B:E,4)+prêmio_de_risco)</f>
        <v/>
      </c>
      <c r="F3904" s="3" t="str">
        <f>IF(Table1[[#This Row],[Tesouro Selic: Cenário 1]]="","",(E3904+1)^(1/252))</f>
        <v/>
      </c>
      <c r="G3904" s="2" t="str">
        <f>IF(Table1[[#This Row],[Column4]]="","",(1+G3903)*(F3904)-1)</f>
        <v/>
      </c>
      <c r="H3904" s="1" t="str">
        <f>IF(Table1[[#This Row],[Column1]]="","",VLOOKUP(A3904,COPOMs!B:H,7)+prêmio_de_risco)</f>
        <v/>
      </c>
      <c r="I3904" s="3" t="str">
        <f>IF(Table1[[#This Row],[Tesouro Selic: Cenário 2]]="","",(H3904+1)^(1/252))</f>
        <v/>
      </c>
      <c r="J3904" s="2" t="str">
        <f>IF(Table1[[#This Row],[Column6]]="","",(1+J3903)*(I3904)-1)</f>
        <v/>
      </c>
      <c r="K3904" s="1" t="str">
        <f>IF(Table1[[#This Row],[Column1]]="","",VLOOKUP(A3904,COPOMs!B:K,10)+prêmio_de_risco)</f>
        <v/>
      </c>
      <c r="L3904" s="3" t="str">
        <f>IF(Table1[[#This Row],[Tesouro Selic: Cenário 3]]="","",(K3904+1)^(1/252))</f>
        <v/>
      </c>
      <c r="M3904" s="2" t="str">
        <f>IF(Table1[[#This Row],[Column8]]="","",(1+M3903)*(L3904)-1)</f>
        <v/>
      </c>
    </row>
    <row r="3905" spans="1:13" x14ac:dyDescent="0.25">
      <c r="A3905" s="15" t="str">
        <f t="shared" si="120"/>
        <v/>
      </c>
      <c r="B3905" s="25" t="str">
        <f t="shared" si="121"/>
        <v/>
      </c>
      <c r="C3905" s="3" t="str">
        <f>IF(Table1[[#This Row],[Tesouro Prefixado]]="","",(B3905+1)^(1/252))</f>
        <v/>
      </c>
      <c r="D3905" s="2" t="str">
        <f>IF(Table1[[#This Row],[Column2]]="","",(1+D3904)*(C3905)-1)</f>
        <v/>
      </c>
      <c r="E3905" s="1" t="str">
        <f>IF(Table1[[#This Row],[Column1]]="","",VLOOKUP(A3905,COPOMs!B:E,4)+prêmio_de_risco)</f>
        <v/>
      </c>
      <c r="F3905" s="3" t="str">
        <f>IF(Table1[[#This Row],[Tesouro Selic: Cenário 1]]="","",(E3905+1)^(1/252))</f>
        <v/>
      </c>
      <c r="G3905" s="2" t="str">
        <f>IF(Table1[[#This Row],[Column4]]="","",(1+G3904)*(F3905)-1)</f>
        <v/>
      </c>
      <c r="H3905" s="1" t="str">
        <f>IF(Table1[[#This Row],[Column1]]="","",VLOOKUP(A3905,COPOMs!B:H,7)+prêmio_de_risco)</f>
        <v/>
      </c>
      <c r="I3905" s="3" t="str">
        <f>IF(Table1[[#This Row],[Tesouro Selic: Cenário 2]]="","",(H3905+1)^(1/252))</f>
        <v/>
      </c>
      <c r="J3905" s="2" t="str">
        <f>IF(Table1[[#This Row],[Column6]]="","",(1+J3904)*(I3905)-1)</f>
        <v/>
      </c>
      <c r="K3905" s="1" t="str">
        <f>IF(Table1[[#This Row],[Column1]]="","",VLOOKUP(A3905,COPOMs!B:K,10)+prêmio_de_risco)</f>
        <v/>
      </c>
      <c r="L3905" s="3" t="str">
        <f>IF(Table1[[#This Row],[Tesouro Selic: Cenário 3]]="","",(K3905+1)^(1/252))</f>
        <v/>
      </c>
      <c r="M3905" s="2" t="str">
        <f>IF(Table1[[#This Row],[Column8]]="","",(1+M3904)*(L3905)-1)</f>
        <v/>
      </c>
    </row>
    <row r="3906" spans="1:13" x14ac:dyDescent="0.25">
      <c r="A3906" s="15" t="str">
        <f t="shared" si="120"/>
        <v/>
      </c>
      <c r="B3906" s="25" t="str">
        <f t="shared" si="121"/>
        <v/>
      </c>
      <c r="C3906" s="3" t="str">
        <f>IF(Table1[[#This Row],[Tesouro Prefixado]]="","",(B3906+1)^(1/252))</f>
        <v/>
      </c>
      <c r="D3906" s="2" t="str">
        <f>IF(Table1[[#This Row],[Column2]]="","",(1+D3905)*(C3906)-1)</f>
        <v/>
      </c>
      <c r="E3906" s="1" t="str">
        <f>IF(Table1[[#This Row],[Column1]]="","",VLOOKUP(A3906,COPOMs!B:E,4)+prêmio_de_risco)</f>
        <v/>
      </c>
      <c r="F3906" s="3" t="str">
        <f>IF(Table1[[#This Row],[Tesouro Selic: Cenário 1]]="","",(E3906+1)^(1/252))</f>
        <v/>
      </c>
      <c r="G3906" s="2" t="str">
        <f>IF(Table1[[#This Row],[Column4]]="","",(1+G3905)*(F3906)-1)</f>
        <v/>
      </c>
      <c r="H3906" s="1" t="str">
        <f>IF(Table1[[#This Row],[Column1]]="","",VLOOKUP(A3906,COPOMs!B:H,7)+prêmio_de_risco)</f>
        <v/>
      </c>
      <c r="I3906" s="3" t="str">
        <f>IF(Table1[[#This Row],[Tesouro Selic: Cenário 2]]="","",(H3906+1)^(1/252))</f>
        <v/>
      </c>
      <c r="J3906" s="2" t="str">
        <f>IF(Table1[[#This Row],[Column6]]="","",(1+J3905)*(I3906)-1)</f>
        <v/>
      </c>
      <c r="K3906" s="1" t="str">
        <f>IF(Table1[[#This Row],[Column1]]="","",VLOOKUP(A3906,COPOMs!B:K,10)+prêmio_de_risco)</f>
        <v/>
      </c>
      <c r="L3906" s="3" t="str">
        <f>IF(Table1[[#This Row],[Tesouro Selic: Cenário 3]]="","",(K3906+1)^(1/252))</f>
        <v/>
      </c>
      <c r="M3906" s="2" t="str">
        <f>IF(Table1[[#This Row],[Column8]]="","",(1+M3905)*(L3906)-1)</f>
        <v/>
      </c>
    </row>
    <row r="3907" spans="1:13" x14ac:dyDescent="0.25">
      <c r="A3907" s="15" t="str">
        <f t="shared" ref="A3907:A3970" si="122">IFERROR(IF(WORKDAY(A3906,1,feriados)&lt;=vencimento,WORKDAY(A3906,1,feriados),""),"")</f>
        <v/>
      </c>
      <c r="B3907" s="25" t="str">
        <f t="shared" ref="B3907:B3970" si="123">IF(A3907="","",taxa_pré)</f>
        <v/>
      </c>
      <c r="C3907" s="3" t="str">
        <f>IF(Table1[[#This Row],[Tesouro Prefixado]]="","",(B3907+1)^(1/252))</f>
        <v/>
      </c>
      <c r="D3907" s="2" t="str">
        <f>IF(Table1[[#This Row],[Column2]]="","",(1+D3906)*(C3907)-1)</f>
        <v/>
      </c>
      <c r="E3907" s="1" t="str">
        <f>IF(Table1[[#This Row],[Column1]]="","",VLOOKUP(A3907,COPOMs!B:E,4)+prêmio_de_risco)</f>
        <v/>
      </c>
      <c r="F3907" s="3" t="str">
        <f>IF(Table1[[#This Row],[Tesouro Selic: Cenário 1]]="","",(E3907+1)^(1/252))</f>
        <v/>
      </c>
      <c r="G3907" s="2" t="str">
        <f>IF(Table1[[#This Row],[Column4]]="","",(1+G3906)*(F3907)-1)</f>
        <v/>
      </c>
      <c r="H3907" s="1" t="str">
        <f>IF(Table1[[#This Row],[Column1]]="","",VLOOKUP(A3907,COPOMs!B:H,7)+prêmio_de_risco)</f>
        <v/>
      </c>
      <c r="I3907" s="3" t="str">
        <f>IF(Table1[[#This Row],[Tesouro Selic: Cenário 2]]="","",(H3907+1)^(1/252))</f>
        <v/>
      </c>
      <c r="J3907" s="2" t="str">
        <f>IF(Table1[[#This Row],[Column6]]="","",(1+J3906)*(I3907)-1)</f>
        <v/>
      </c>
      <c r="K3907" s="1" t="str">
        <f>IF(Table1[[#This Row],[Column1]]="","",VLOOKUP(A3907,COPOMs!B:K,10)+prêmio_de_risco)</f>
        <v/>
      </c>
      <c r="L3907" s="3" t="str">
        <f>IF(Table1[[#This Row],[Tesouro Selic: Cenário 3]]="","",(K3907+1)^(1/252))</f>
        <v/>
      </c>
      <c r="M3907" s="2" t="str">
        <f>IF(Table1[[#This Row],[Column8]]="","",(1+M3906)*(L3907)-1)</f>
        <v/>
      </c>
    </row>
    <row r="3908" spans="1:13" x14ac:dyDescent="0.25">
      <c r="A3908" s="15" t="str">
        <f t="shared" si="122"/>
        <v/>
      </c>
      <c r="B3908" s="25" t="str">
        <f t="shared" si="123"/>
        <v/>
      </c>
      <c r="C3908" s="3" t="str">
        <f>IF(Table1[[#This Row],[Tesouro Prefixado]]="","",(B3908+1)^(1/252))</f>
        <v/>
      </c>
      <c r="D3908" s="2" t="str">
        <f>IF(Table1[[#This Row],[Column2]]="","",(1+D3907)*(C3908)-1)</f>
        <v/>
      </c>
      <c r="E3908" s="1" t="str">
        <f>IF(Table1[[#This Row],[Column1]]="","",VLOOKUP(A3908,COPOMs!B:E,4)+prêmio_de_risco)</f>
        <v/>
      </c>
      <c r="F3908" s="3" t="str">
        <f>IF(Table1[[#This Row],[Tesouro Selic: Cenário 1]]="","",(E3908+1)^(1/252))</f>
        <v/>
      </c>
      <c r="G3908" s="2" t="str">
        <f>IF(Table1[[#This Row],[Column4]]="","",(1+G3907)*(F3908)-1)</f>
        <v/>
      </c>
      <c r="H3908" s="1" t="str">
        <f>IF(Table1[[#This Row],[Column1]]="","",VLOOKUP(A3908,COPOMs!B:H,7)+prêmio_de_risco)</f>
        <v/>
      </c>
      <c r="I3908" s="3" t="str">
        <f>IF(Table1[[#This Row],[Tesouro Selic: Cenário 2]]="","",(H3908+1)^(1/252))</f>
        <v/>
      </c>
      <c r="J3908" s="2" t="str">
        <f>IF(Table1[[#This Row],[Column6]]="","",(1+J3907)*(I3908)-1)</f>
        <v/>
      </c>
      <c r="K3908" s="1" t="str">
        <f>IF(Table1[[#This Row],[Column1]]="","",VLOOKUP(A3908,COPOMs!B:K,10)+prêmio_de_risco)</f>
        <v/>
      </c>
      <c r="L3908" s="3" t="str">
        <f>IF(Table1[[#This Row],[Tesouro Selic: Cenário 3]]="","",(K3908+1)^(1/252))</f>
        <v/>
      </c>
      <c r="M3908" s="2" t="str">
        <f>IF(Table1[[#This Row],[Column8]]="","",(1+M3907)*(L3908)-1)</f>
        <v/>
      </c>
    </row>
    <row r="3909" spans="1:13" x14ac:dyDescent="0.25">
      <c r="A3909" s="15" t="str">
        <f t="shared" si="122"/>
        <v/>
      </c>
      <c r="B3909" s="25" t="str">
        <f t="shared" si="123"/>
        <v/>
      </c>
      <c r="C3909" s="3" t="str">
        <f>IF(Table1[[#This Row],[Tesouro Prefixado]]="","",(B3909+1)^(1/252))</f>
        <v/>
      </c>
      <c r="D3909" s="2" t="str">
        <f>IF(Table1[[#This Row],[Column2]]="","",(1+D3908)*(C3909)-1)</f>
        <v/>
      </c>
      <c r="E3909" s="1" t="str">
        <f>IF(Table1[[#This Row],[Column1]]="","",VLOOKUP(A3909,COPOMs!B:E,4)+prêmio_de_risco)</f>
        <v/>
      </c>
      <c r="F3909" s="3" t="str">
        <f>IF(Table1[[#This Row],[Tesouro Selic: Cenário 1]]="","",(E3909+1)^(1/252))</f>
        <v/>
      </c>
      <c r="G3909" s="2" t="str">
        <f>IF(Table1[[#This Row],[Column4]]="","",(1+G3908)*(F3909)-1)</f>
        <v/>
      </c>
      <c r="H3909" s="1" t="str">
        <f>IF(Table1[[#This Row],[Column1]]="","",VLOOKUP(A3909,COPOMs!B:H,7)+prêmio_de_risco)</f>
        <v/>
      </c>
      <c r="I3909" s="3" t="str">
        <f>IF(Table1[[#This Row],[Tesouro Selic: Cenário 2]]="","",(H3909+1)^(1/252))</f>
        <v/>
      </c>
      <c r="J3909" s="2" t="str">
        <f>IF(Table1[[#This Row],[Column6]]="","",(1+J3908)*(I3909)-1)</f>
        <v/>
      </c>
      <c r="K3909" s="1" t="str">
        <f>IF(Table1[[#This Row],[Column1]]="","",VLOOKUP(A3909,COPOMs!B:K,10)+prêmio_de_risco)</f>
        <v/>
      </c>
      <c r="L3909" s="3" t="str">
        <f>IF(Table1[[#This Row],[Tesouro Selic: Cenário 3]]="","",(K3909+1)^(1/252))</f>
        <v/>
      </c>
      <c r="M3909" s="2" t="str">
        <f>IF(Table1[[#This Row],[Column8]]="","",(1+M3908)*(L3909)-1)</f>
        <v/>
      </c>
    </row>
    <row r="3910" spans="1:13" x14ac:dyDescent="0.25">
      <c r="A3910" s="15" t="str">
        <f t="shared" si="122"/>
        <v/>
      </c>
      <c r="B3910" s="25" t="str">
        <f t="shared" si="123"/>
        <v/>
      </c>
      <c r="C3910" s="3" t="str">
        <f>IF(Table1[[#This Row],[Tesouro Prefixado]]="","",(B3910+1)^(1/252))</f>
        <v/>
      </c>
      <c r="D3910" s="2" t="str">
        <f>IF(Table1[[#This Row],[Column2]]="","",(1+D3909)*(C3910)-1)</f>
        <v/>
      </c>
      <c r="E3910" s="1" t="str">
        <f>IF(Table1[[#This Row],[Column1]]="","",VLOOKUP(A3910,COPOMs!B:E,4)+prêmio_de_risco)</f>
        <v/>
      </c>
      <c r="F3910" s="3" t="str">
        <f>IF(Table1[[#This Row],[Tesouro Selic: Cenário 1]]="","",(E3910+1)^(1/252))</f>
        <v/>
      </c>
      <c r="G3910" s="2" t="str">
        <f>IF(Table1[[#This Row],[Column4]]="","",(1+G3909)*(F3910)-1)</f>
        <v/>
      </c>
      <c r="H3910" s="1" t="str">
        <f>IF(Table1[[#This Row],[Column1]]="","",VLOOKUP(A3910,COPOMs!B:H,7)+prêmio_de_risco)</f>
        <v/>
      </c>
      <c r="I3910" s="3" t="str">
        <f>IF(Table1[[#This Row],[Tesouro Selic: Cenário 2]]="","",(H3910+1)^(1/252))</f>
        <v/>
      </c>
      <c r="J3910" s="2" t="str">
        <f>IF(Table1[[#This Row],[Column6]]="","",(1+J3909)*(I3910)-1)</f>
        <v/>
      </c>
      <c r="K3910" s="1" t="str">
        <f>IF(Table1[[#This Row],[Column1]]="","",VLOOKUP(A3910,COPOMs!B:K,10)+prêmio_de_risco)</f>
        <v/>
      </c>
      <c r="L3910" s="3" t="str">
        <f>IF(Table1[[#This Row],[Tesouro Selic: Cenário 3]]="","",(K3910+1)^(1/252))</f>
        <v/>
      </c>
      <c r="M3910" s="2" t="str">
        <f>IF(Table1[[#This Row],[Column8]]="","",(1+M3909)*(L3910)-1)</f>
        <v/>
      </c>
    </row>
    <row r="3911" spans="1:13" x14ac:dyDescent="0.25">
      <c r="A3911" s="15" t="str">
        <f t="shared" si="122"/>
        <v/>
      </c>
      <c r="B3911" s="25" t="str">
        <f t="shared" si="123"/>
        <v/>
      </c>
      <c r="C3911" s="3" t="str">
        <f>IF(Table1[[#This Row],[Tesouro Prefixado]]="","",(B3911+1)^(1/252))</f>
        <v/>
      </c>
      <c r="D3911" s="2" t="str">
        <f>IF(Table1[[#This Row],[Column2]]="","",(1+D3910)*(C3911)-1)</f>
        <v/>
      </c>
      <c r="E3911" s="1" t="str">
        <f>IF(Table1[[#This Row],[Column1]]="","",VLOOKUP(A3911,COPOMs!B:E,4)+prêmio_de_risco)</f>
        <v/>
      </c>
      <c r="F3911" s="3" t="str">
        <f>IF(Table1[[#This Row],[Tesouro Selic: Cenário 1]]="","",(E3911+1)^(1/252))</f>
        <v/>
      </c>
      <c r="G3911" s="2" t="str">
        <f>IF(Table1[[#This Row],[Column4]]="","",(1+G3910)*(F3911)-1)</f>
        <v/>
      </c>
      <c r="H3911" s="1" t="str">
        <f>IF(Table1[[#This Row],[Column1]]="","",VLOOKUP(A3911,COPOMs!B:H,7)+prêmio_de_risco)</f>
        <v/>
      </c>
      <c r="I3911" s="3" t="str">
        <f>IF(Table1[[#This Row],[Tesouro Selic: Cenário 2]]="","",(H3911+1)^(1/252))</f>
        <v/>
      </c>
      <c r="J3911" s="2" t="str">
        <f>IF(Table1[[#This Row],[Column6]]="","",(1+J3910)*(I3911)-1)</f>
        <v/>
      </c>
      <c r="K3911" s="1" t="str">
        <f>IF(Table1[[#This Row],[Column1]]="","",VLOOKUP(A3911,COPOMs!B:K,10)+prêmio_de_risco)</f>
        <v/>
      </c>
      <c r="L3911" s="3" t="str">
        <f>IF(Table1[[#This Row],[Tesouro Selic: Cenário 3]]="","",(K3911+1)^(1/252))</f>
        <v/>
      </c>
      <c r="M3911" s="2" t="str">
        <f>IF(Table1[[#This Row],[Column8]]="","",(1+M3910)*(L3911)-1)</f>
        <v/>
      </c>
    </row>
    <row r="3912" spans="1:13" x14ac:dyDescent="0.25">
      <c r="A3912" s="15" t="str">
        <f t="shared" si="122"/>
        <v/>
      </c>
      <c r="B3912" s="25" t="str">
        <f t="shared" si="123"/>
        <v/>
      </c>
      <c r="C3912" s="3" t="str">
        <f>IF(Table1[[#This Row],[Tesouro Prefixado]]="","",(B3912+1)^(1/252))</f>
        <v/>
      </c>
      <c r="D3912" s="2" t="str">
        <f>IF(Table1[[#This Row],[Column2]]="","",(1+D3911)*(C3912)-1)</f>
        <v/>
      </c>
      <c r="E3912" s="1" t="str">
        <f>IF(Table1[[#This Row],[Column1]]="","",VLOOKUP(A3912,COPOMs!B:E,4)+prêmio_de_risco)</f>
        <v/>
      </c>
      <c r="F3912" s="3" t="str">
        <f>IF(Table1[[#This Row],[Tesouro Selic: Cenário 1]]="","",(E3912+1)^(1/252))</f>
        <v/>
      </c>
      <c r="G3912" s="2" t="str">
        <f>IF(Table1[[#This Row],[Column4]]="","",(1+G3911)*(F3912)-1)</f>
        <v/>
      </c>
      <c r="H3912" s="1" t="str">
        <f>IF(Table1[[#This Row],[Column1]]="","",VLOOKUP(A3912,COPOMs!B:H,7)+prêmio_de_risco)</f>
        <v/>
      </c>
      <c r="I3912" s="3" t="str">
        <f>IF(Table1[[#This Row],[Tesouro Selic: Cenário 2]]="","",(H3912+1)^(1/252))</f>
        <v/>
      </c>
      <c r="J3912" s="2" t="str">
        <f>IF(Table1[[#This Row],[Column6]]="","",(1+J3911)*(I3912)-1)</f>
        <v/>
      </c>
      <c r="K3912" s="1" t="str">
        <f>IF(Table1[[#This Row],[Column1]]="","",VLOOKUP(A3912,COPOMs!B:K,10)+prêmio_de_risco)</f>
        <v/>
      </c>
      <c r="L3912" s="3" t="str">
        <f>IF(Table1[[#This Row],[Tesouro Selic: Cenário 3]]="","",(K3912+1)^(1/252))</f>
        <v/>
      </c>
      <c r="M3912" s="2" t="str">
        <f>IF(Table1[[#This Row],[Column8]]="","",(1+M3911)*(L3912)-1)</f>
        <v/>
      </c>
    </row>
    <row r="3913" spans="1:13" x14ac:dyDescent="0.25">
      <c r="A3913" s="15" t="str">
        <f t="shared" si="122"/>
        <v/>
      </c>
      <c r="B3913" s="25" t="str">
        <f t="shared" si="123"/>
        <v/>
      </c>
      <c r="C3913" s="3" t="str">
        <f>IF(Table1[[#This Row],[Tesouro Prefixado]]="","",(B3913+1)^(1/252))</f>
        <v/>
      </c>
      <c r="D3913" s="2" t="str">
        <f>IF(Table1[[#This Row],[Column2]]="","",(1+D3912)*(C3913)-1)</f>
        <v/>
      </c>
      <c r="E3913" s="1" t="str">
        <f>IF(Table1[[#This Row],[Column1]]="","",VLOOKUP(A3913,COPOMs!B:E,4)+prêmio_de_risco)</f>
        <v/>
      </c>
      <c r="F3913" s="3" t="str">
        <f>IF(Table1[[#This Row],[Tesouro Selic: Cenário 1]]="","",(E3913+1)^(1/252))</f>
        <v/>
      </c>
      <c r="G3913" s="2" t="str">
        <f>IF(Table1[[#This Row],[Column4]]="","",(1+G3912)*(F3913)-1)</f>
        <v/>
      </c>
      <c r="H3913" s="1" t="str">
        <f>IF(Table1[[#This Row],[Column1]]="","",VLOOKUP(A3913,COPOMs!B:H,7)+prêmio_de_risco)</f>
        <v/>
      </c>
      <c r="I3913" s="3" t="str">
        <f>IF(Table1[[#This Row],[Tesouro Selic: Cenário 2]]="","",(H3913+1)^(1/252))</f>
        <v/>
      </c>
      <c r="J3913" s="2" t="str">
        <f>IF(Table1[[#This Row],[Column6]]="","",(1+J3912)*(I3913)-1)</f>
        <v/>
      </c>
      <c r="K3913" s="1" t="str">
        <f>IF(Table1[[#This Row],[Column1]]="","",VLOOKUP(A3913,COPOMs!B:K,10)+prêmio_de_risco)</f>
        <v/>
      </c>
      <c r="L3913" s="3" t="str">
        <f>IF(Table1[[#This Row],[Tesouro Selic: Cenário 3]]="","",(K3913+1)^(1/252))</f>
        <v/>
      </c>
      <c r="M3913" s="2" t="str">
        <f>IF(Table1[[#This Row],[Column8]]="","",(1+M3912)*(L3913)-1)</f>
        <v/>
      </c>
    </row>
    <row r="3914" spans="1:13" x14ac:dyDescent="0.25">
      <c r="A3914" s="15" t="str">
        <f t="shared" si="122"/>
        <v/>
      </c>
      <c r="B3914" s="25" t="str">
        <f t="shared" si="123"/>
        <v/>
      </c>
      <c r="C3914" s="3" t="str">
        <f>IF(Table1[[#This Row],[Tesouro Prefixado]]="","",(B3914+1)^(1/252))</f>
        <v/>
      </c>
      <c r="D3914" s="2" t="str">
        <f>IF(Table1[[#This Row],[Column2]]="","",(1+D3913)*(C3914)-1)</f>
        <v/>
      </c>
      <c r="E3914" s="1" t="str">
        <f>IF(Table1[[#This Row],[Column1]]="","",VLOOKUP(A3914,COPOMs!B:E,4)+prêmio_de_risco)</f>
        <v/>
      </c>
      <c r="F3914" s="3" t="str">
        <f>IF(Table1[[#This Row],[Tesouro Selic: Cenário 1]]="","",(E3914+1)^(1/252))</f>
        <v/>
      </c>
      <c r="G3914" s="2" t="str">
        <f>IF(Table1[[#This Row],[Column4]]="","",(1+G3913)*(F3914)-1)</f>
        <v/>
      </c>
      <c r="H3914" s="1" t="str">
        <f>IF(Table1[[#This Row],[Column1]]="","",VLOOKUP(A3914,COPOMs!B:H,7)+prêmio_de_risco)</f>
        <v/>
      </c>
      <c r="I3914" s="3" t="str">
        <f>IF(Table1[[#This Row],[Tesouro Selic: Cenário 2]]="","",(H3914+1)^(1/252))</f>
        <v/>
      </c>
      <c r="J3914" s="2" t="str">
        <f>IF(Table1[[#This Row],[Column6]]="","",(1+J3913)*(I3914)-1)</f>
        <v/>
      </c>
      <c r="K3914" s="1" t="str">
        <f>IF(Table1[[#This Row],[Column1]]="","",VLOOKUP(A3914,COPOMs!B:K,10)+prêmio_de_risco)</f>
        <v/>
      </c>
      <c r="L3914" s="3" t="str">
        <f>IF(Table1[[#This Row],[Tesouro Selic: Cenário 3]]="","",(K3914+1)^(1/252))</f>
        <v/>
      </c>
      <c r="M3914" s="2" t="str">
        <f>IF(Table1[[#This Row],[Column8]]="","",(1+M3913)*(L3914)-1)</f>
        <v/>
      </c>
    </row>
    <row r="3915" spans="1:13" x14ac:dyDescent="0.25">
      <c r="A3915" s="15" t="str">
        <f t="shared" si="122"/>
        <v/>
      </c>
      <c r="B3915" s="25" t="str">
        <f t="shared" si="123"/>
        <v/>
      </c>
      <c r="C3915" s="3" t="str">
        <f>IF(Table1[[#This Row],[Tesouro Prefixado]]="","",(B3915+1)^(1/252))</f>
        <v/>
      </c>
      <c r="D3915" s="2" t="str">
        <f>IF(Table1[[#This Row],[Column2]]="","",(1+D3914)*(C3915)-1)</f>
        <v/>
      </c>
      <c r="E3915" s="1" t="str">
        <f>IF(Table1[[#This Row],[Column1]]="","",VLOOKUP(A3915,COPOMs!B:E,4)+prêmio_de_risco)</f>
        <v/>
      </c>
      <c r="F3915" s="3" t="str">
        <f>IF(Table1[[#This Row],[Tesouro Selic: Cenário 1]]="","",(E3915+1)^(1/252))</f>
        <v/>
      </c>
      <c r="G3915" s="2" t="str">
        <f>IF(Table1[[#This Row],[Column4]]="","",(1+G3914)*(F3915)-1)</f>
        <v/>
      </c>
      <c r="H3915" s="1" t="str">
        <f>IF(Table1[[#This Row],[Column1]]="","",VLOOKUP(A3915,COPOMs!B:H,7)+prêmio_de_risco)</f>
        <v/>
      </c>
      <c r="I3915" s="3" t="str">
        <f>IF(Table1[[#This Row],[Tesouro Selic: Cenário 2]]="","",(H3915+1)^(1/252))</f>
        <v/>
      </c>
      <c r="J3915" s="2" t="str">
        <f>IF(Table1[[#This Row],[Column6]]="","",(1+J3914)*(I3915)-1)</f>
        <v/>
      </c>
      <c r="K3915" s="1" t="str">
        <f>IF(Table1[[#This Row],[Column1]]="","",VLOOKUP(A3915,COPOMs!B:K,10)+prêmio_de_risco)</f>
        <v/>
      </c>
      <c r="L3915" s="3" t="str">
        <f>IF(Table1[[#This Row],[Tesouro Selic: Cenário 3]]="","",(K3915+1)^(1/252))</f>
        <v/>
      </c>
      <c r="M3915" s="2" t="str">
        <f>IF(Table1[[#This Row],[Column8]]="","",(1+M3914)*(L3915)-1)</f>
        <v/>
      </c>
    </row>
    <row r="3916" spans="1:13" x14ac:dyDescent="0.25">
      <c r="A3916" s="15" t="str">
        <f t="shared" si="122"/>
        <v/>
      </c>
      <c r="B3916" s="25" t="str">
        <f t="shared" si="123"/>
        <v/>
      </c>
      <c r="C3916" s="3" t="str">
        <f>IF(Table1[[#This Row],[Tesouro Prefixado]]="","",(B3916+1)^(1/252))</f>
        <v/>
      </c>
      <c r="D3916" s="2" t="str">
        <f>IF(Table1[[#This Row],[Column2]]="","",(1+D3915)*(C3916)-1)</f>
        <v/>
      </c>
      <c r="E3916" s="1" t="str">
        <f>IF(Table1[[#This Row],[Column1]]="","",VLOOKUP(A3916,COPOMs!B:E,4)+prêmio_de_risco)</f>
        <v/>
      </c>
      <c r="F3916" s="3" t="str">
        <f>IF(Table1[[#This Row],[Tesouro Selic: Cenário 1]]="","",(E3916+1)^(1/252))</f>
        <v/>
      </c>
      <c r="G3916" s="2" t="str">
        <f>IF(Table1[[#This Row],[Column4]]="","",(1+G3915)*(F3916)-1)</f>
        <v/>
      </c>
      <c r="H3916" s="1" t="str">
        <f>IF(Table1[[#This Row],[Column1]]="","",VLOOKUP(A3916,COPOMs!B:H,7)+prêmio_de_risco)</f>
        <v/>
      </c>
      <c r="I3916" s="3" t="str">
        <f>IF(Table1[[#This Row],[Tesouro Selic: Cenário 2]]="","",(H3916+1)^(1/252))</f>
        <v/>
      </c>
      <c r="J3916" s="2" t="str">
        <f>IF(Table1[[#This Row],[Column6]]="","",(1+J3915)*(I3916)-1)</f>
        <v/>
      </c>
      <c r="K3916" s="1" t="str">
        <f>IF(Table1[[#This Row],[Column1]]="","",VLOOKUP(A3916,COPOMs!B:K,10)+prêmio_de_risco)</f>
        <v/>
      </c>
      <c r="L3916" s="3" t="str">
        <f>IF(Table1[[#This Row],[Tesouro Selic: Cenário 3]]="","",(K3916+1)^(1/252))</f>
        <v/>
      </c>
      <c r="M3916" s="2" t="str">
        <f>IF(Table1[[#This Row],[Column8]]="","",(1+M3915)*(L3916)-1)</f>
        <v/>
      </c>
    </row>
    <row r="3917" spans="1:13" x14ac:dyDescent="0.25">
      <c r="A3917" s="15" t="str">
        <f t="shared" si="122"/>
        <v/>
      </c>
      <c r="B3917" s="25" t="str">
        <f t="shared" si="123"/>
        <v/>
      </c>
      <c r="C3917" s="3" t="str">
        <f>IF(Table1[[#This Row],[Tesouro Prefixado]]="","",(B3917+1)^(1/252))</f>
        <v/>
      </c>
      <c r="D3917" s="2" t="str">
        <f>IF(Table1[[#This Row],[Column2]]="","",(1+D3916)*(C3917)-1)</f>
        <v/>
      </c>
      <c r="E3917" s="1" t="str">
        <f>IF(Table1[[#This Row],[Column1]]="","",VLOOKUP(A3917,COPOMs!B:E,4)+prêmio_de_risco)</f>
        <v/>
      </c>
      <c r="F3917" s="3" t="str">
        <f>IF(Table1[[#This Row],[Tesouro Selic: Cenário 1]]="","",(E3917+1)^(1/252))</f>
        <v/>
      </c>
      <c r="G3917" s="2" t="str">
        <f>IF(Table1[[#This Row],[Column4]]="","",(1+G3916)*(F3917)-1)</f>
        <v/>
      </c>
      <c r="H3917" s="1" t="str">
        <f>IF(Table1[[#This Row],[Column1]]="","",VLOOKUP(A3917,COPOMs!B:H,7)+prêmio_de_risco)</f>
        <v/>
      </c>
      <c r="I3917" s="3" t="str">
        <f>IF(Table1[[#This Row],[Tesouro Selic: Cenário 2]]="","",(H3917+1)^(1/252))</f>
        <v/>
      </c>
      <c r="J3917" s="2" t="str">
        <f>IF(Table1[[#This Row],[Column6]]="","",(1+J3916)*(I3917)-1)</f>
        <v/>
      </c>
      <c r="K3917" s="1" t="str">
        <f>IF(Table1[[#This Row],[Column1]]="","",VLOOKUP(A3917,COPOMs!B:K,10)+prêmio_de_risco)</f>
        <v/>
      </c>
      <c r="L3917" s="3" t="str">
        <f>IF(Table1[[#This Row],[Tesouro Selic: Cenário 3]]="","",(K3917+1)^(1/252))</f>
        <v/>
      </c>
      <c r="M3917" s="2" t="str">
        <f>IF(Table1[[#This Row],[Column8]]="","",(1+M3916)*(L3917)-1)</f>
        <v/>
      </c>
    </row>
    <row r="3918" spans="1:13" x14ac:dyDescent="0.25">
      <c r="A3918" s="15" t="str">
        <f t="shared" si="122"/>
        <v/>
      </c>
      <c r="B3918" s="25" t="str">
        <f t="shared" si="123"/>
        <v/>
      </c>
      <c r="C3918" s="3" t="str">
        <f>IF(Table1[[#This Row],[Tesouro Prefixado]]="","",(B3918+1)^(1/252))</f>
        <v/>
      </c>
      <c r="D3918" s="2" t="str">
        <f>IF(Table1[[#This Row],[Column2]]="","",(1+D3917)*(C3918)-1)</f>
        <v/>
      </c>
      <c r="E3918" s="1" t="str">
        <f>IF(Table1[[#This Row],[Column1]]="","",VLOOKUP(A3918,COPOMs!B:E,4)+prêmio_de_risco)</f>
        <v/>
      </c>
      <c r="F3918" s="3" t="str">
        <f>IF(Table1[[#This Row],[Tesouro Selic: Cenário 1]]="","",(E3918+1)^(1/252))</f>
        <v/>
      </c>
      <c r="G3918" s="2" t="str">
        <f>IF(Table1[[#This Row],[Column4]]="","",(1+G3917)*(F3918)-1)</f>
        <v/>
      </c>
      <c r="H3918" s="1" t="str">
        <f>IF(Table1[[#This Row],[Column1]]="","",VLOOKUP(A3918,COPOMs!B:H,7)+prêmio_de_risco)</f>
        <v/>
      </c>
      <c r="I3918" s="3" t="str">
        <f>IF(Table1[[#This Row],[Tesouro Selic: Cenário 2]]="","",(H3918+1)^(1/252))</f>
        <v/>
      </c>
      <c r="J3918" s="2" t="str">
        <f>IF(Table1[[#This Row],[Column6]]="","",(1+J3917)*(I3918)-1)</f>
        <v/>
      </c>
      <c r="K3918" s="1" t="str">
        <f>IF(Table1[[#This Row],[Column1]]="","",VLOOKUP(A3918,COPOMs!B:K,10)+prêmio_de_risco)</f>
        <v/>
      </c>
      <c r="L3918" s="3" t="str">
        <f>IF(Table1[[#This Row],[Tesouro Selic: Cenário 3]]="","",(K3918+1)^(1/252))</f>
        <v/>
      </c>
      <c r="M3918" s="2" t="str">
        <f>IF(Table1[[#This Row],[Column8]]="","",(1+M3917)*(L3918)-1)</f>
        <v/>
      </c>
    </row>
    <row r="3919" spans="1:13" x14ac:dyDescent="0.25">
      <c r="A3919" s="15" t="str">
        <f t="shared" si="122"/>
        <v/>
      </c>
      <c r="B3919" s="25" t="str">
        <f t="shared" si="123"/>
        <v/>
      </c>
      <c r="C3919" s="3" t="str">
        <f>IF(Table1[[#This Row],[Tesouro Prefixado]]="","",(B3919+1)^(1/252))</f>
        <v/>
      </c>
      <c r="D3919" s="2" t="str">
        <f>IF(Table1[[#This Row],[Column2]]="","",(1+D3918)*(C3919)-1)</f>
        <v/>
      </c>
      <c r="E3919" s="1" t="str">
        <f>IF(Table1[[#This Row],[Column1]]="","",VLOOKUP(A3919,COPOMs!B:E,4)+prêmio_de_risco)</f>
        <v/>
      </c>
      <c r="F3919" s="3" t="str">
        <f>IF(Table1[[#This Row],[Tesouro Selic: Cenário 1]]="","",(E3919+1)^(1/252))</f>
        <v/>
      </c>
      <c r="G3919" s="2" t="str">
        <f>IF(Table1[[#This Row],[Column4]]="","",(1+G3918)*(F3919)-1)</f>
        <v/>
      </c>
      <c r="H3919" s="1" t="str">
        <f>IF(Table1[[#This Row],[Column1]]="","",VLOOKUP(A3919,COPOMs!B:H,7)+prêmio_de_risco)</f>
        <v/>
      </c>
      <c r="I3919" s="3" t="str">
        <f>IF(Table1[[#This Row],[Tesouro Selic: Cenário 2]]="","",(H3919+1)^(1/252))</f>
        <v/>
      </c>
      <c r="J3919" s="2" t="str">
        <f>IF(Table1[[#This Row],[Column6]]="","",(1+J3918)*(I3919)-1)</f>
        <v/>
      </c>
      <c r="K3919" s="1" t="str">
        <f>IF(Table1[[#This Row],[Column1]]="","",VLOOKUP(A3919,COPOMs!B:K,10)+prêmio_de_risco)</f>
        <v/>
      </c>
      <c r="L3919" s="3" t="str">
        <f>IF(Table1[[#This Row],[Tesouro Selic: Cenário 3]]="","",(K3919+1)^(1/252))</f>
        <v/>
      </c>
      <c r="M3919" s="2" t="str">
        <f>IF(Table1[[#This Row],[Column8]]="","",(1+M3918)*(L3919)-1)</f>
        <v/>
      </c>
    </row>
    <row r="3920" spans="1:13" x14ac:dyDescent="0.25">
      <c r="A3920" s="15" t="str">
        <f t="shared" si="122"/>
        <v/>
      </c>
      <c r="B3920" s="25" t="str">
        <f t="shared" si="123"/>
        <v/>
      </c>
      <c r="C3920" s="3" t="str">
        <f>IF(Table1[[#This Row],[Tesouro Prefixado]]="","",(B3920+1)^(1/252))</f>
        <v/>
      </c>
      <c r="D3920" s="2" t="str">
        <f>IF(Table1[[#This Row],[Column2]]="","",(1+D3919)*(C3920)-1)</f>
        <v/>
      </c>
      <c r="E3920" s="1" t="str">
        <f>IF(Table1[[#This Row],[Column1]]="","",VLOOKUP(A3920,COPOMs!B:E,4)+prêmio_de_risco)</f>
        <v/>
      </c>
      <c r="F3920" s="3" t="str">
        <f>IF(Table1[[#This Row],[Tesouro Selic: Cenário 1]]="","",(E3920+1)^(1/252))</f>
        <v/>
      </c>
      <c r="G3920" s="2" t="str">
        <f>IF(Table1[[#This Row],[Column4]]="","",(1+G3919)*(F3920)-1)</f>
        <v/>
      </c>
      <c r="H3920" s="1" t="str">
        <f>IF(Table1[[#This Row],[Column1]]="","",VLOOKUP(A3920,COPOMs!B:H,7)+prêmio_de_risco)</f>
        <v/>
      </c>
      <c r="I3920" s="3" t="str">
        <f>IF(Table1[[#This Row],[Tesouro Selic: Cenário 2]]="","",(H3920+1)^(1/252))</f>
        <v/>
      </c>
      <c r="J3920" s="2" t="str">
        <f>IF(Table1[[#This Row],[Column6]]="","",(1+J3919)*(I3920)-1)</f>
        <v/>
      </c>
      <c r="K3920" s="1" t="str">
        <f>IF(Table1[[#This Row],[Column1]]="","",VLOOKUP(A3920,COPOMs!B:K,10)+prêmio_de_risco)</f>
        <v/>
      </c>
      <c r="L3920" s="3" t="str">
        <f>IF(Table1[[#This Row],[Tesouro Selic: Cenário 3]]="","",(K3920+1)^(1/252))</f>
        <v/>
      </c>
      <c r="M3920" s="2" t="str">
        <f>IF(Table1[[#This Row],[Column8]]="","",(1+M3919)*(L3920)-1)</f>
        <v/>
      </c>
    </row>
    <row r="3921" spans="1:13" x14ac:dyDescent="0.25">
      <c r="A3921" s="15" t="str">
        <f t="shared" si="122"/>
        <v/>
      </c>
      <c r="B3921" s="25" t="str">
        <f t="shared" si="123"/>
        <v/>
      </c>
      <c r="C3921" s="3" t="str">
        <f>IF(Table1[[#This Row],[Tesouro Prefixado]]="","",(B3921+1)^(1/252))</f>
        <v/>
      </c>
      <c r="D3921" s="2" t="str">
        <f>IF(Table1[[#This Row],[Column2]]="","",(1+D3920)*(C3921)-1)</f>
        <v/>
      </c>
      <c r="E3921" s="1" t="str">
        <f>IF(Table1[[#This Row],[Column1]]="","",VLOOKUP(A3921,COPOMs!B:E,4)+prêmio_de_risco)</f>
        <v/>
      </c>
      <c r="F3921" s="3" t="str">
        <f>IF(Table1[[#This Row],[Tesouro Selic: Cenário 1]]="","",(E3921+1)^(1/252))</f>
        <v/>
      </c>
      <c r="G3921" s="2" t="str">
        <f>IF(Table1[[#This Row],[Column4]]="","",(1+G3920)*(F3921)-1)</f>
        <v/>
      </c>
      <c r="H3921" s="1" t="str">
        <f>IF(Table1[[#This Row],[Column1]]="","",VLOOKUP(A3921,COPOMs!B:H,7)+prêmio_de_risco)</f>
        <v/>
      </c>
      <c r="I3921" s="3" t="str">
        <f>IF(Table1[[#This Row],[Tesouro Selic: Cenário 2]]="","",(H3921+1)^(1/252))</f>
        <v/>
      </c>
      <c r="J3921" s="2" t="str">
        <f>IF(Table1[[#This Row],[Column6]]="","",(1+J3920)*(I3921)-1)</f>
        <v/>
      </c>
      <c r="K3921" s="1" t="str">
        <f>IF(Table1[[#This Row],[Column1]]="","",VLOOKUP(A3921,COPOMs!B:K,10)+prêmio_de_risco)</f>
        <v/>
      </c>
      <c r="L3921" s="3" t="str">
        <f>IF(Table1[[#This Row],[Tesouro Selic: Cenário 3]]="","",(K3921+1)^(1/252))</f>
        <v/>
      </c>
      <c r="M3921" s="2" t="str">
        <f>IF(Table1[[#This Row],[Column8]]="","",(1+M3920)*(L3921)-1)</f>
        <v/>
      </c>
    </row>
    <row r="3922" spans="1:13" x14ac:dyDescent="0.25">
      <c r="A3922" s="15" t="str">
        <f t="shared" si="122"/>
        <v/>
      </c>
      <c r="B3922" s="25" t="str">
        <f t="shared" si="123"/>
        <v/>
      </c>
      <c r="C3922" s="3" t="str">
        <f>IF(Table1[[#This Row],[Tesouro Prefixado]]="","",(B3922+1)^(1/252))</f>
        <v/>
      </c>
      <c r="D3922" s="2" t="str">
        <f>IF(Table1[[#This Row],[Column2]]="","",(1+D3921)*(C3922)-1)</f>
        <v/>
      </c>
      <c r="E3922" s="1" t="str">
        <f>IF(Table1[[#This Row],[Column1]]="","",VLOOKUP(A3922,COPOMs!B:E,4)+prêmio_de_risco)</f>
        <v/>
      </c>
      <c r="F3922" s="3" t="str">
        <f>IF(Table1[[#This Row],[Tesouro Selic: Cenário 1]]="","",(E3922+1)^(1/252))</f>
        <v/>
      </c>
      <c r="G3922" s="2" t="str">
        <f>IF(Table1[[#This Row],[Column4]]="","",(1+G3921)*(F3922)-1)</f>
        <v/>
      </c>
      <c r="H3922" s="1" t="str">
        <f>IF(Table1[[#This Row],[Column1]]="","",VLOOKUP(A3922,COPOMs!B:H,7)+prêmio_de_risco)</f>
        <v/>
      </c>
      <c r="I3922" s="3" t="str">
        <f>IF(Table1[[#This Row],[Tesouro Selic: Cenário 2]]="","",(H3922+1)^(1/252))</f>
        <v/>
      </c>
      <c r="J3922" s="2" t="str">
        <f>IF(Table1[[#This Row],[Column6]]="","",(1+J3921)*(I3922)-1)</f>
        <v/>
      </c>
      <c r="K3922" s="1" t="str">
        <f>IF(Table1[[#This Row],[Column1]]="","",VLOOKUP(A3922,COPOMs!B:K,10)+prêmio_de_risco)</f>
        <v/>
      </c>
      <c r="L3922" s="3" t="str">
        <f>IF(Table1[[#This Row],[Tesouro Selic: Cenário 3]]="","",(K3922+1)^(1/252))</f>
        <v/>
      </c>
      <c r="M3922" s="2" t="str">
        <f>IF(Table1[[#This Row],[Column8]]="","",(1+M3921)*(L3922)-1)</f>
        <v/>
      </c>
    </row>
    <row r="3923" spans="1:13" x14ac:dyDescent="0.25">
      <c r="A3923" s="15" t="str">
        <f t="shared" si="122"/>
        <v/>
      </c>
      <c r="B3923" s="25" t="str">
        <f t="shared" si="123"/>
        <v/>
      </c>
      <c r="C3923" s="3" t="str">
        <f>IF(Table1[[#This Row],[Tesouro Prefixado]]="","",(B3923+1)^(1/252))</f>
        <v/>
      </c>
      <c r="D3923" s="2" t="str">
        <f>IF(Table1[[#This Row],[Column2]]="","",(1+D3922)*(C3923)-1)</f>
        <v/>
      </c>
      <c r="E3923" s="1" t="str">
        <f>IF(Table1[[#This Row],[Column1]]="","",VLOOKUP(A3923,COPOMs!B:E,4)+prêmio_de_risco)</f>
        <v/>
      </c>
      <c r="F3923" s="3" t="str">
        <f>IF(Table1[[#This Row],[Tesouro Selic: Cenário 1]]="","",(E3923+1)^(1/252))</f>
        <v/>
      </c>
      <c r="G3923" s="2" t="str">
        <f>IF(Table1[[#This Row],[Column4]]="","",(1+G3922)*(F3923)-1)</f>
        <v/>
      </c>
      <c r="H3923" s="1" t="str">
        <f>IF(Table1[[#This Row],[Column1]]="","",VLOOKUP(A3923,COPOMs!B:H,7)+prêmio_de_risco)</f>
        <v/>
      </c>
      <c r="I3923" s="3" t="str">
        <f>IF(Table1[[#This Row],[Tesouro Selic: Cenário 2]]="","",(H3923+1)^(1/252))</f>
        <v/>
      </c>
      <c r="J3923" s="2" t="str">
        <f>IF(Table1[[#This Row],[Column6]]="","",(1+J3922)*(I3923)-1)</f>
        <v/>
      </c>
      <c r="K3923" s="1" t="str">
        <f>IF(Table1[[#This Row],[Column1]]="","",VLOOKUP(A3923,COPOMs!B:K,10)+prêmio_de_risco)</f>
        <v/>
      </c>
      <c r="L3923" s="3" t="str">
        <f>IF(Table1[[#This Row],[Tesouro Selic: Cenário 3]]="","",(K3923+1)^(1/252))</f>
        <v/>
      </c>
      <c r="M3923" s="2" t="str">
        <f>IF(Table1[[#This Row],[Column8]]="","",(1+M3922)*(L3923)-1)</f>
        <v/>
      </c>
    </row>
    <row r="3924" spans="1:13" x14ac:dyDescent="0.25">
      <c r="A3924" s="15" t="str">
        <f t="shared" si="122"/>
        <v/>
      </c>
      <c r="B3924" s="25" t="str">
        <f t="shared" si="123"/>
        <v/>
      </c>
      <c r="C3924" s="3" t="str">
        <f>IF(Table1[[#This Row],[Tesouro Prefixado]]="","",(B3924+1)^(1/252))</f>
        <v/>
      </c>
      <c r="D3924" s="2" t="str">
        <f>IF(Table1[[#This Row],[Column2]]="","",(1+D3923)*(C3924)-1)</f>
        <v/>
      </c>
      <c r="E3924" s="1" t="str">
        <f>IF(Table1[[#This Row],[Column1]]="","",VLOOKUP(A3924,COPOMs!B:E,4)+prêmio_de_risco)</f>
        <v/>
      </c>
      <c r="F3924" s="3" t="str">
        <f>IF(Table1[[#This Row],[Tesouro Selic: Cenário 1]]="","",(E3924+1)^(1/252))</f>
        <v/>
      </c>
      <c r="G3924" s="2" t="str">
        <f>IF(Table1[[#This Row],[Column4]]="","",(1+G3923)*(F3924)-1)</f>
        <v/>
      </c>
      <c r="H3924" s="1" t="str">
        <f>IF(Table1[[#This Row],[Column1]]="","",VLOOKUP(A3924,COPOMs!B:H,7)+prêmio_de_risco)</f>
        <v/>
      </c>
      <c r="I3924" s="3" t="str">
        <f>IF(Table1[[#This Row],[Tesouro Selic: Cenário 2]]="","",(H3924+1)^(1/252))</f>
        <v/>
      </c>
      <c r="J3924" s="2" t="str">
        <f>IF(Table1[[#This Row],[Column6]]="","",(1+J3923)*(I3924)-1)</f>
        <v/>
      </c>
      <c r="K3924" s="1" t="str">
        <f>IF(Table1[[#This Row],[Column1]]="","",VLOOKUP(A3924,COPOMs!B:K,10)+prêmio_de_risco)</f>
        <v/>
      </c>
      <c r="L3924" s="3" t="str">
        <f>IF(Table1[[#This Row],[Tesouro Selic: Cenário 3]]="","",(K3924+1)^(1/252))</f>
        <v/>
      </c>
      <c r="M3924" s="2" t="str">
        <f>IF(Table1[[#This Row],[Column8]]="","",(1+M3923)*(L3924)-1)</f>
        <v/>
      </c>
    </row>
    <row r="3925" spans="1:13" x14ac:dyDescent="0.25">
      <c r="A3925" s="15" t="str">
        <f t="shared" si="122"/>
        <v/>
      </c>
      <c r="B3925" s="25" t="str">
        <f t="shared" si="123"/>
        <v/>
      </c>
      <c r="C3925" s="3" t="str">
        <f>IF(Table1[[#This Row],[Tesouro Prefixado]]="","",(B3925+1)^(1/252))</f>
        <v/>
      </c>
      <c r="D3925" s="2" t="str">
        <f>IF(Table1[[#This Row],[Column2]]="","",(1+D3924)*(C3925)-1)</f>
        <v/>
      </c>
      <c r="E3925" s="1" t="str">
        <f>IF(Table1[[#This Row],[Column1]]="","",VLOOKUP(A3925,COPOMs!B:E,4)+prêmio_de_risco)</f>
        <v/>
      </c>
      <c r="F3925" s="3" t="str">
        <f>IF(Table1[[#This Row],[Tesouro Selic: Cenário 1]]="","",(E3925+1)^(1/252))</f>
        <v/>
      </c>
      <c r="G3925" s="2" t="str">
        <f>IF(Table1[[#This Row],[Column4]]="","",(1+G3924)*(F3925)-1)</f>
        <v/>
      </c>
      <c r="H3925" s="1" t="str">
        <f>IF(Table1[[#This Row],[Column1]]="","",VLOOKUP(A3925,COPOMs!B:H,7)+prêmio_de_risco)</f>
        <v/>
      </c>
      <c r="I3925" s="3" t="str">
        <f>IF(Table1[[#This Row],[Tesouro Selic: Cenário 2]]="","",(H3925+1)^(1/252))</f>
        <v/>
      </c>
      <c r="J3925" s="2" t="str">
        <f>IF(Table1[[#This Row],[Column6]]="","",(1+J3924)*(I3925)-1)</f>
        <v/>
      </c>
      <c r="K3925" s="1" t="str">
        <f>IF(Table1[[#This Row],[Column1]]="","",VLOOKUP(A3925,COPOMs!B:K,10)+prêmio_de_risco)</f>
        <v/>
      </c>
      <c r="L3925" s="3" t="str">
        <f>IF(Table1[[#This Row],[Tesouro Selic: Cenário 3]]="","",(K3925+1)^(1/252))</f>
        <v/>
      </c>
      <c r="M3925" s="2" t="str">
        <f>IF(Table1[[#This Row],[Column8]]="","",(1+M3924)*(L3925)-1)</f>
        <v/>
      </c>
    </row>
    <row r="3926" spans="1:13" x14ac:dyDescent="0.25">
      <c r="A3926" s="15" t="str">
        <f t="shared" si="122"/>
        <v/>
      </c>
      <c r="B3926" s="25" t="str">
        <f t="shared" si="123"/>
        <v/>
      </c>
      <c r="C3926" s="3" t="str">
        <f>IF(Table1[[#This Row],[Tesouro Prefixado]]="","",(B3926+1)^(1/252))</f>
        <v/>
      </c>
      <c r="D3926" s="2" t="str">
        <f>IF(Table1[[#This Row],[Column2]]="","",(1+D3925)*(C3926)-1)</f>
        <v/>
      </c>
      <c r="E3926" s="1" t="str">
        <f>IF(Table1[[#This Row],[Column1]]="","",VLOOKUP(A3926,COPOMs!B:E,4)+prêmio_de_risco)</f>
        <v/>
      </c>
      <c r="F3926" s="3" t="str">
        <f>IF(Table1[[#This Row],[Tesouro Selic: Cenário 1]]="","",(E3926+1)^(1/252))</f>
        <v/>
      </c>
      <c r="G3926" s="2" t="str">
        <f>IF(Table1[[#This Row],[Column4]]="","",(1+G3925)*(F3926)-1)</f>
        <v/>
      </c>
      <c r="H3926" s="1" t="str">
        <f>IF(Table1[[#This Row],[Column1]]="","",VLOOKUP(A3926,COPOMs!B:H,7)+prêmio_de_risco)</f>
        <v/>
      </c>
      <c r="I3926" s="3" t="str">
        <f>IF(Table1[[#This Row],[Tesouro Selic: Cenário 2]]="","",(H3926+1)^(1/252))</f>
        <v/>
      </c>
      <c r="J3926" s="2" t="str">
        <f>IF(Table1[[#This Row],[Column6]]="","",(1+J3925)*(I3926)-1)</f>
        <v/>
      </c>
      <c r="K3926" s="1" t="str">
        <f>IF(Table1[[#This Row],[Column1]]="","",VLOOKUP(A3926,COPOMs!B:K,10)+prêmio_de_risco)</f>
        <v/>
      </c>
      <c r="L3926" s="3" t="str">
        <f>IF(Table1[[#This Row],[Tesouro Selic: Cenário 3]]="","",(K3926+1)^(1/252))</f>
        <v/>
      </c>
      <c r="M3926" s="2" t="str">
        <f>IF(Table1[[#This Row],[Column8]]="","",(1+M3925)*(L3926)-1)</f>
        <v/>
      </c>
    </row>
    <row r="3927" spans="1:13" x14ac:dyDescent="0.25">
      <c r="A3927" s="15" t="str">
        <f t="shared" si="122"/>
        <v/>
      </c>
      <c r="B3927" s="25" t="str">
        <f t="shared" si="123"/>
        <v/>
      </c>
      <c r="C3927" s="3" t="str">
        <f>IF(Table1[[#This Row],[Tesouro Prefixado]]="","",(B3927+1)^(1/252))</f>
        <v/>
      </c>
      <c r="D3927" s="2" t="str">
        <f>IF(Table1[[#This Row],[Column2]]="","",(1+D3926)*(C3927)-1)</f>
        <v/>
      </c>
      <c r="E3927" s="1" t="str">
        <f>IF(Table1[[#This Row],[Column1]]="","",VLOOKUP(A3927,COPOMs!B:E,4)+prêmio_de_risco)</f>
        <v/>
      </c>
      <c r="F3927" s="3" t="str">
        <f>IF(Table1[[#This Row],[Tesouro Selic: Cenário 1]]="","",(E3927+1)^(1/252))</f>
        <v/>
      </c>
      <c r="G3927" s="2" t="str">
        <f>IF(Table1[[#This Row],[Column4]]="","",(1+G3926)*(F3927)-1)</f>
        <v/>
      </c>
      <c r="H3927" s="1" t="str">
        <f>IF(Table1[[#This Row],[Column1]]="","",VLOOKUP(A3927,COPOMs!B:H,7)+prêmio_de_risco)</f>
        <v/>
      </c>
      <c r="I3927" s="3" t="str">
        <f>IF(Table1[[#This Row],[Tesouro Selic: Cenário 2]]="","",(H3927+1)^(1/252))</f>
        <v/>
      </c>
      <c r="J3927" s="2" t="str">
        <f>IF(Table1[[#This Row],[Column6]]="","",(1+J3926)*(I3927)-1)</f>
        <v/>
      </c>
      <c r="K3927" s="1" t="str">
        <f>IF(Table1[[#This Row],[Column1]]="","",VLOOKUP(A3927,COPOMs!B:K,10)+prêmio_de_risco)</f>
        <v/>
      </c>
      <c r="L3927" s="3" t="str">
        <f>IF(Table1[[#This Row],[Tesouro Selic: Cenário 3]]="","",(K3927+1)^(1/252))</f>
        <v/>
      </c>
      <c r="M3927" s="2" t="str">
        <f>IF(Table1[[#This Row],[Column8]]="","",(1+M3926)*(L3927)-1)</f>
        <v/>
      </c>
    </row>
    <row r="3928" spans="1:13" x14ac:dyDescent="0.25">
      <c r="A3928" s="15" t="str">
        <f t="shared" si="122"/>
        <v/>
      </c>
      <c r="B3928" s="25" t="str">
        <f t="shared" si="123"/>
        <v/>
      </c>
      <c r="C3928" s="3" t="str">
        <f>IF(Table1[[#This Row],[Tesouro Prefixado]]="","",(B3928+1)^(1/252))</f>
        <v/>
      </c>
      <c r="D3928" s="2" t="str">
        <f>IF(Table1[[#This Row],[Column2]]="","",(1+D3927)*(C3928)-1)</f>
        <v/>
      </c>
      <c r="E3928" s="1" t="str">
        <f>IF(Table1[[#This Row],[Column1]]="","",VLOOKUP(A3928,COPOMs!B:E,4)+prêmio_de_risco)</f>
        <v/>
      </c>
      <c r="F3928" s="3" t="str">
        <f>IF(Table1[[#This Row],[Tesouro Selic: Cenário 1]]="","",(E3928+1)^(1/252))</f>
        <v/>
      </c>
      <c r="G3928" s="2" t="str">
        <f>IF(Table1[[#This Row],[Column4]]="","",(1+G3927)*(F3928)-1)</f>
        <v/>
      </c>
      <c r="H3928" s="1" t="str">
        <f>IF(Table1[[#This Row],[Column1]]="","",VLOOKUP(A3928,COPOMs!B:H,7)+prêmio_de_risco)</f>
        <v/>
      </c>
      <c r="I3928" s="3" t="str">
        <f>IF(Table1[[#This Row],[Tesouro Selic: Cenário 2]]="","",(H3928+1)^(1/252))</f>
        <v/>
      </c>
      <c r="J3928" s="2" t="str">
        <f>IF(Table1[[#This Row],[Column6]]="","",(1+J3927)*(I3928)-1)</f>
        <v/>
      </c>
      <c r="K3928" s="1" t="str">
        <f>IF(Table1[[#This Row],[Column1]]="","",VLOOKUP(A3928,COPOMs!B:K,10)+prêmio_de_risco)</f>
        <v/>
      </c>
      <c r="L3928" s="3" t="str">
        <f>IF(Table1[[#This Row],[Tesouro Selic: Cenário 3]]="","",(K3928+1)^(1/252))</f>
        <v/>
      </c>
      <c r="M3928" s="2" t="str">
        <f>IF(Table1[[#This Row],[Column8]]="","",(1+M3927)*(L3928)-1)</f>
        <v/>
      </c>
    </row>
    <row r="3929" spans="1:13" x14ac:dyDescent="0.25">
      <c r="A3929" s="15" t="str">
        <f t="shared" si="122"/>
        <v/>
      </c>
      <c r="B3929" s="25" t="str">
        <f t="shared" si="123"/>
        <v/>
      </c>
      <c r="C3929" s="3" t="str">
        <f>IF(Table1[[#This Row],[Tesouro Prefixado]]="","",(B3929+1)^(1/252))</f>
        <v/>
      </c>
      <c r="D3929" s="2" t="str">
        <f>IF(Table1[[#This Row],[Column2]]="","",(1+D3928)*(C3929)-1)</f>
        <v/>
      </c>
      <c r="E3929" s="1" t="str">
        <f>IF(Table1[[#This Row],[Column1]]="","",VLOOKUP(A3929,COPOMs!B:E,4)+prêmio_de_risco)</f>
        <v/>
      </c>
      <c r="F3929" s="3" t="str">
        <f>IF(Table1[[#This Row],[Tesouro Selic: Cenário 1]]="","",(E3929+1)^(1/252))</f>
        <v/>
      </c>
      <c r="G3929" s="2" t="str">
        <f>IF(Table1[[#This Row],[Column4]]="","",(1+G3928)*(F3929)-1)</f>
        <v/>
      </c>
      <c r="H3929" s="1" t="str">
        <f>IF(Table1[[#This Row],[Column1]]="","",VLOOKUP(A3929,COPOMs!B:H,7)+prêmio_de_risco)</f>
        <v/>
      </c>
      <c r="I3929" s="3" t="str">
        <f>IF(Table1[[#This Row],[Tesouro Selic: Cenário 2]]="","",(H3929+1)^(1/252))</f>
        <v/>
      </c>
      <c r="J3929" s="2" t="str">
        <f>IF(Table1[[#This Row],[Column6]]="","",(1+J3928)*(I3929)-1)</f>
        <v/>
      </c>
      <c r="K3929" s="1" t="str">
        <f>IF(Table1[[#This Row],[Column1]]="","",VLOOKUP(A3929,COPOMs!B:K,10)+prêmio_de_risco)</f>
        <v/>
      </c>
      <c r="L3929" s="3" t="str">
        <f>IF(Table1[[#This Row],[Tesouro Selic: Cenário 3]]="","",(K3929+1)^(1/252))</f>
        <v/>
      </c>
      <c r="M3929" s="2" t="str">
        <f>IF(Table1[[#This Row],[Column8]]="","",(1+M3928)*(L3929)-1)</f>
        <v/>
      </c>
    </row>
    <row r="3930" spans="1:13" x14ac:dyDescent="0.25">
      <c r="A3930" s="15" t="str">
        <f t="shared" si="122"/>
        <v/>
      </c>
      <c r="B3930" s="25" t="str">
        <f t="shared" si="123"/>
        <v/>
      </c>
      <c r="C3930" s="3" t="str">
        <f>IF(Table1[[#This Row],[Tesouro Prefixado]]="","",(B3930+1)^(1/252))</f>
        <v/>
      </c>
      <c r="D3930" s="2" t="str">
        <f>IF(Table1[[#This Row],[Column2]]="","",(1+D3929)*(C3930)-1)</f>
        <v/>
      </c>
      <c r="E3930" s="1" t="str">
        <f>IF(Table1[[#This Row],[Column1]]="","",VLOOKUP(A3930,COPOMs!B:E,4)+prêmio_de_risco)</f>
        <v/>
      </c>
      <c r="F3930" s="3" t="str">
        <f>IF(Table1[[#This Row],[Tesouro Selic: Cenário 1]]="","",(E3930+1)^(1/252))</f>
        <v/>
      </c>
      <c r="G3930" s="2" t="str">
        <f>IF(Table1[[#This Row],[Column4]]="","",(1+G3929)*(F3930)-1)</f>
        <v/>
      </c>
      <c r="H3930" s="1" t="str">
        <f>IF(Table1[[#This Row],[Column1]]="","",VLOOKUP(A3930,COPOMs!B:H,7)+prêmio_de_risco)</f>
        <v/>
      </c>
      <c r="I3930" s="3" t="str">
        <f>IF(Table1[[#This Row],[Tesouro Selic: Cenário 2]]="","",(H3930+1)^(1/252))</f>
        <v/>
      </c>
      <c r="J3930" s="2" t="str">
        <f>IF(Table1[[#This Row],[Column6]]="","",(1+J3929)*(I3930)-1)</f>
        <v/>
      </c>
      <c r="K3930" s="1" t="str">
        <f>IF(Table1[[#This Row],[Column1]]="","",VLOOKUP(A3930,COPOMs!B:K,10)+prêmio_de_risco)</f>
        <v/>
      </c>
      <c r="L3930" s="3" t="str">
        <f>IF(Table1[[#This Row],[Tesouro Selic: Cenário 3]]="","",(K3930+1)^(1/252))</f>
        <v/>
      </c>
      <c r="M3930" s="2" t="str">
        <f>IF(Table1[[#This Row],[Column8]]="","",(1+M3929)*(L3930)-1)</f>
        <v/>
      </c>
    </row>
    <row r="3931" spans="1:13" x14ac:dyDescent="0.25">
      <c r="A3931" s="15" t="str">
        <f t="shared" si="122"/>
        <v/>
      </c>
      <c r="B3931" s="25" t="str">
        <f t="shared" si="123"/>
        <v/>
      </c>
      <c r="C3931" s="3" t="str">
        <f>IF(Table1[[#This Row],[Tesouro Prefixado]]="","",(B3931+1)^(1/252))</f>
        <v/>
      </c>
      <c r="D3931" s="2" t="str">
        <f>IF(Table1[[#This Row],[Column2]]="","",(1+D3930)*(C3931)-1)</f>
        <v/>
      </c>
      <c r="E3931" s="1" t="str">
        <f>IF(Table1[[#This Row],[Column1]]="","",VLOOKUP(A3931,COPOMs!B:E,4)+prêmio_de_risco)</f>
        <v/>
      </c>
      <c r="F3931" s="3" t="str">
        <f>IF(Table1[[#This Row],[Tesouro Selic: Cenário 1]]="","",(E3931+1)^(1/252))</f>
        <v/>
      </c>
      <c r="G3931" s="2" t="str">
        <f>IF(Table1[[#This Row],[Column4]]="","",(1+G3930)*(F3931)-1)</f>
        <v/>
      </c>
      <c r="H3931" s="1" t="str">
        <f>IF(Table1[[#This Row],[Column1]]="","",VLOOKUP(A3931,COPOMs!B:H,7)+prêmio_de_risco)</f>
        <v/>
      </c>
      <c r="I3931" s="3" t="str">
        <f>IF(Table1[[#This Row],[Tesouro Selic: Cenário 2]]="","",(H3931+1)^(1/252))</f>
        <v/>
      </c>
      <c r="J3931" s="2" t="str">
        <f>IF(Table1[[#This Row],[Column6]]="","",(1+J3930)*(I3931)-1)</f>
        <v/>
      </c>
      <c r="K3931" s="1" t="str">
        <f>IF(Table1[[#This Row],[Column1]]="","",VLOOKUP(A3931,COPOMs!B:K,10)+prêmio_de_risco)</f>
        <v/>
      </c>
      <c r="L3931" s="3" t="str">
        <f>IF(Table1[[#This Row],[Tesouro Selic: Cenário 3]]="","",(K3931+1)^(1/252))</f>
        <v/>
      </c>
      <c r="M3931" s="2" t="str">
        <f>IF(Table1[[#This Row],[Column8]]="","",(1+M3930)*(L3931)-1)</f>
        <v/>
      </c>
    </row>
    <row r="3932" spans="1:13" x14ac:dyDescent="0.25">
      <c r="A3932" s="15" t="str">
        <f t="shared" si="122"/>
        <v/>
      </c>
      <c r="B3932" s="25" t="str">
        <f t="shared" si="123"/>
        <v/>
      </c>
      <c r="C3932" s="3" t="str">
        <f>IF(Table1[[#This Row],[Tesouro Prefixado]]="","",(B3932+1)^(1/252))</f>
        <v/>
      </c>
      <c r="D3932" s="2" t="str">
        <f>IF(Table1[[#This Row],[Column2]]="","",(1+D3931)*(C3932)-1)</f>
        <v/>
      </c>
      <c r="E3932" s="1" t="str">
        <f>IF(Table1[[#This Row],[Column1]]="","",VLOOKUP(A3932,COPOMs!B:E,4)+prêmio_de_risco)</f>
        <v/>
      </c>
      <c r="F3932" s="3" t="str">
        <f>IF(Table1[[#This Row],[Tesouro Selic: Cenário 1]]="","",(E3932+1)^(1/252))</f>
        <v/>
      </c>
      <c r="G3932" s="2" t="str">
        <f>IF(Table1[[#This Row],[Column4]]="","",(1+G3931)*(F3932)-1)</f>
        <v/>
      </c>
      <c r="H3932" s="1" t="str">
        <f>IF(Table1[[#This Row],[Column1]]="","",VLOOKUP(A3932,COPOMs!B:H,7)+prêmio_de_risco)</f>
        <v/>
      </c>
      <c r="I3932" s="3" t="str">
        <f>IF(Table1[[#This Row],[Tesouro Selic: Cenário 2]]="","",(H3932+1)^(1/252))</f>
        <v/>
      </c>
      <c r="J3932" s="2" t="str">
        <f>IF(Table1[[#This Row],[Column6]]="","",(1+J3931)*(I3932)-1)</f>
        <v/>
      </c>
      <c r="K3932" s="1" t="str">
        <f>IF(Table1[[#This Row],[Column1]]="","",VLOOKUP(A3932,COPOMs!B:K,10)+prêmio_de_risco)</f>
        <v/>
      </c>
      <c r="L3932" s="3" t="str">
        <f>IF(Table1[[#This Row],[Tesouro Selic: Cenário 3]]="","",(K3932+1)^(1/252))</f>
        <v/>
      </c>
      <c r="M3932" s="2" t="str">
        <f>IF(Table1[[#This Row],[Column8]]="","",(1+M3931)*(L3932)-1)</f>
        <v/>
      </c>
    </row>
    <row r="3933" spans="1:13" x14ac:dyDescent="0.25">
      <c r="A3933" s="15" t="str">
        <f t="shared" si="122"/>
        <v/>
      </c>
      <c r="B3933" s="25" t="str">
        <f t="shared" si="123"/>
        <v/>
      </c>
      <c r="C3933" s="3" t="str">
        <f>IF(Table1[[#This Row],[Tesouro Prefixado]]="","",(B3933+1)^(1/252))</f>
        <v/>
      </c>
      <c r="D3933" s="2" t="str">
        <f>IF(Table1[[#This Row],[Column2]]="","",(1+D3932)*(C3933)-1)</f>
        <v/>
      </c>
      <c r="E3933" s="1" t="str">
        <f>IF(Table1[[#This Row],[Column1]]="","",VLOOKUP(A3933,COPOMs!B:E,4)+prêmio_de_risco)</f>
        <v/>
      </c>
      <c r="F3933" s="3" t="str">
        <f>IF(Table1[[#This Row],[Tesouro Selic: Cenário 1]]="","",(E3933+1)^(1/252))</f>
        <v/>
      </c>
      <c r="G3933" s="2" t="str">
        <f>IF(Table1[[#This Row],[Column4]]="","",(1+G3932)*(F3933)-1)</f>
        <v/>
      </c>
      <c r="H3933" s="1" t="str">
        <f>IF(Table1[[#This Row],[Column1]]="","",VLOOKUP(A3933,COPOMs!B:H,7)+prêmio_de_risco)</f>
        <v/>
      </c>
      <c r="I3933" s="3" t="str">
        <f>IF(Table1[[#This Row],[Tesouro Selic: Cenário 2]]="","",(H3933+1)^(1/252))</f>
        <v/>
      </c>
      <c r="J3933" s="2" t="str">
        <f>IF(Table1[[#This Row],[Column6]]="","",(1+J3932)*(I3933)-1)</f>
        <v/>
      </c>
      <c r="K3933" s="1" t="str">
        <f>IF(Table1[[#This Row],[Column1]]="","",VLOOKUP(A3933,COPOMs!B:K,10)+prêmio_de_risco)</f>
        <v/>
      </c>
      <c r="L3933" s="3" t="str">
        <f>IF(Table1[[#This Row],[Tesouro Selic: Cenário 3]]="","",(K3933+1)^(1/252))</f>
        <v/>
      </c>
      <c r="M3933" s="2" t="str">
        <f>IF(Table1[[#This Row],[Column8]]="","",(1+M3932)*(L3933)-1)</f>
        <v/>
      </c>
    </row>
    <row r="3934" spans="1:13" x14ac:dyDescent="0.25">
      <c r="A3934" s="15" t="str">
        <f t="shared" si="122"/>
        <v/>
      </c>
      <c r="B3934" s="25" t="str">
        <f t="shared" si="123"/>
        <v/>
      </c>
      <c r="C3934" s="3" t="str">
        <f>IF(Table1[[#This Row],[Tesouro Prefixado]]="","",(B3934+1)^(1/252))</f>
        <v/>
      </c>
      <c r="D3934" s="2" t="str">
        <f>IF(Table1[[#This Row],[Column2]]="","",(1+D3933)*(C3934)-1)</f>
        <v/>
      </c>
      <c r="E3934" s="1" t="str">
        <f>IF(Table1[[#This Row],[Column1]]="","",VLOOKUP(A3934,COPOMs!B:E,4)+prêmio_de_risco)</f>
        <v/>
      </c>
      <c r="F3934" s="3" t="str">
        <f>IF(Table1[[#This Row],[Tesouro Selic: Cenário 1]]="","",(E3934+1)^(1/252))</f>
        <v/>
      </c>
      <c r="G3934" s="2" t="str">
        <f>IF(Table1[[#This Row],[Column4]]="","",(1+G3933)*(F3934)-1)</f>
        <v/>
      </c>
      <c r="H3934" s="1" t="str">
        <f>IF(Table1[[#This Row],[Column1]]="","",VLOOKUP(A3934,COPOMs!B:H,7)+prêmio_de_risco)</f>
        <v/>
      </c>
      <c r="I3934" s="3" t="str">
        <f>IF(Table1[[#This Row],[Tesouro Selic: Cenário 2]]="","",(H3934+1)^(1/252))</f>
        <v/>
      </c>
      <c r="J3934" s="2" t="str">
        <f>IF(Table1[[#This Row],[Column6]]="","",(1+J3933)*(I3934)-1)</f>
        <v/>
      </c>
      <c r="K3934" s="1" t="str">
        <f>IF(Table1[[#This Row],[Column1]]="","",VLOOKUP(A3934,COPOMs!B:K,10)+prêmio_de_risco)</f>
        <v/>
      </c>
      <c r="L3934" s="3" t="str">
        <f>IF(Table1[[#This Row],[Tesouro Selic: Cenário 3]]="","",(K3934+1)^(1/252))</f>
        <v/>
      </c>
      <c r="M3934" s="2" t="str">
        <f>IF(Table1[[#This Row],[Column8]]="","",(1+M3933)*(L3934)-1)</f>
        <v/>
      </c>
    </row>
    <row r="3935" spans="1:13" x14ac:dyDescent="0.25">
      <c r="A3935" s="15" t="str">
        <f t="shared" si="122"/>
        <v/>
      </c>
      <c r="B3935" s="25" t="str">
        <f t="shared" si="123"/>
        <v/>
      </c>
      <c r="C3935" s="3" t="str">
        <f>IF(Table1[[#This Row],[Tesouro Prefixado]]="","",(B3935+1)^(1/252))</f>
        <v/>
      </c>
      <c r="D3935" s="2" t="str">
        <f>IF(Table1[[#This Row],[Column2]]="","",(1+D3934)*(C3935)-1)</f>
        <v/>
      </c>
      <c r="E3935" s="1" t="str">
        <f>IF(Table1[[#This Row],[Column1]]="","",VLOOKUP(A3935,COPOMs!B:E,4)+prêmio_de_risco)</f>
        <v/>
      </c>
      <c r="F3935" s="3" t="str">
        <f>IF(Table1[[#This Row],[Tesouro Selic: Cenário 1]]="","",(E3935+1)^(1/252))</f>
        <v/>
      </c>
      <c r="G3935" s="2" t="str">
        <f>IF(Table1[[#This Row],[Column4]]="","",(1+G3934)*(F3935)-1)</f>
        <v/>
      </c>
      <c r="H3935" s="1" t="str">
        <f>IF(Table1[[#This Row],[Column1]]="","",VLOOKUP(A3935,COPOMs!B:H,7)+prêmio_de_risco)</f>
        <v/>
      </c>
      <c r="I3935" s="3" t="str">
        <f>IF(Table1[[#This Row],[Tesouro Selic: Cenário 2]]="","",(H3935+1)^(1/252))</f>
        <v/>
      </c>
      <c r="J3935" s="2" t="str">
        <f>IF(Table1[[#This Row],[Column6]]="","",(1+J3934)*(I3935)-1)</f>
        <v/>
      </c>
      <c r="K3935" s="1" t="str">
        <f>IF(Table1[[#This Row],[Column1]]="","",VLOOKUP(A3935,COPOMs!B:K,10)+prêmio_de_risco)</f>
        <v/>
      </c>
      <c r="L3935" s="3" t="str">
        <f>IF(Table1[[#This Row],[Tesouro Selic: Cenário 3]]="","",(K3935+1)^(1/252))</f>
        <v/>
      </c>
      <c r="M3935" s="2" t="str">
        <f>IF(Table1[[#This Row],[Column8]]="","",(1+M3934)*(L3935)-1)</f>
        <v/>
      </c>
    </row>
    <row r="3936" spans="1:13" x14ac:dyDescent="0.25">
      <c r="A3936" s="15" t="str">
        <f t="shared" si="122"/>
        <v/>
      </c>
      <c r="B3936" s="25" t="str">
        <f t="shared" si="123"/>
        <v/>
      </c>
      <c r="C3936" s="3" t="str">
        <f>IF(Table1[[#This Row],[Tesouro Prefixado]]="","",(B3936+1)^(1/252))</f>
        <v/>
      </c>
      <c r="D3936" s="2" t="str">
        <f>IF(Table1[[#This Row],[Column2]]="","",(1+D3935)*(C3936)-1)</f>
        <v/>
      </c>
      <c r="E3936" s="1" t="str">
        <f>IF(Table1[[#This Row],[Column1]]="","",VLOOKUP(A3936,COPOMs!B:E,4)+prêmio_de_risco)</f>
        <v/>
      </c>
      <c r="F3936" s="3" t="str">
        <f>IF(Table1[[#This Row],[Tesouro Selic: Cenário 1]]="","",(E3936+1)^(1/252))</f>
        <v/>
      </c>
      <c r="G3936" s="2" t="str">
        <f>IF(Table1[[#This Row],[Column4]]="","",(1+G3935)*(F3936)-1)</f>
        <v/>
      </c>
      <c r="H3936" s="1" t="str">
        <f>IF(Table1[[#This Row],[Column1]]="","",VLOOKUP(A3936,COPOMs!B:H,7)+prêmio_de_risco)</f>
        <v/>
      </c>
      <c r="I3936" s="3" t="str">
        <f>IF(Table1[[#This Row],[Tesouro Selic: Cenário 2]]="","",(H3936+1)^(1/252))</f>
        <v/>
      </c>
      <c r="J3936" s="2" t="str">
        <f>IF(Table1[[#This Row],[Column6]]="","",(1+J3935)*(I3936)-1)</f>
        <v/>
      </c>
      <c r="K3936" s="1" t="str">
        <f>IF(Table1[[#This Row],[Column1]]="","",VLOOKUP(A3936,COPOMs!B:K,10)+prêmio_de_risco)</f>
        <v/>
      </c>
      <c r="L3936" s="3" t="str">
        <f>IF(Table1[[#This Row],[Tesouro Selic: Cenário 3]]="","",(K3936+1)^(1/252))</f>
        <v/>
      </c>
      <c r="M3936" s="2" t="str">
        <f>IF(Table1[[#This Row],[Column8]]="","",(1+M3935)*(L3936)-1)</f>
        <v/>
      </c>
    </row>
    <row r="3937" spans="1:13" x14ac:dyDescent="0.25">
      <c r="A3937" s="15" t="str">
        <f t="shared" si="122"/>
        <v/>
      </c>
      <c r="B3937" s="25" t="str">
        <f t="shared" si="123"/>
        <v/>
      </c>
      <c r="C3937" s="3" t="str">
        <f>IF(Table1[[#This Row],[Tesouro Prefixado]]="","",(B3937+1)^(1/252))</f>
        <v/>
      </c>
      <c r="D3937" s="2" t="str">
        <f>IF(Table1[[#This Row],[Column2]]="","",(1+D3936)*(C3937)-1)</f>
        <v/>
      </c>
      <c r="E3937" s="1" t="str">
        <f>IF(Table1[[#This Row],[Column1]]="","",VLOOKUP(A3937,COPOMs!B:E,4)+prêmio_de_risco)</f>
        <v/>
      </c>
      <c r="F3937" s="3" t="str">
        <f>IF(Table1[[#This Row],[Tesouro Selic: Cenário 1]]="","",(E3937+1)^(1/252))</f>
        <v/>
      </c>
      <c r="G3937" s="2" t="str">
        <f>IF(Table1[[#This Row],[Column4]]="","",(1+G3936)*(F3937)-1)</f>
        <v/>
      </c>
      <c r="H3937" s="1" t="str">
        <f>IF(Table1[[#This Row],[Column1]]="","",VLOOKUP(A3937,COPOMs!B:H,7)+prêmio_de_risco)</f>
        <v/>
      </c>
      <c r="I3937" s="3" t="str">
        <f>IF(Table1[[#This Row],[Tesouro Selic: Cenário 2]]="","",(H3937+1)^(1/252))</f>
        <v/>
      </c>
      <c r="J3937" s="2" t="str">
        <f>IF(Table1[[#This Row],[Column6]]="","",(1+J3936)*(I3937)-1)</f>
        <v/>
      </c>
      <c r="K3937" s="1" t="str">
        <f>IF(Table1[[#This Row],[Column1]]="","",VLOOKUP(A3937,COPOMs!B:K,10)+prêmio_de_risco)</f>
        <v/>
      </c>
      <c r="L3937" s="3" t="str">
        <f>IF(Table1[[#This Row],[Tesouro Selic: Cenário 3]]="","",(K3937+1)^(1/252))</f>
        <v/>
      </c>
      <c r="M3937" s="2" t="str">
        <f>IF(Table1[[#This Row],[Column8]]="","",(1+M3936)*(L3937)-1)</f>
        <v/>
      </c>
    </row>
    <row r="3938" spans="1:13" x14ac:dyDescent="0.25">
      <c r="A3938" s="15" t="str">
        <f t="shared" si="122"/>
        <v/>
      </c>
      <c r="B3938" s="25" t="str">
        <f t="shared" si="123"/>
        <v/>
      </c>
      <c r="C3938" s="3" t="str">
        <f>IF(Table1[[#This Row],[Tesouro Prefixado]]="","",(B3938+1)^(1/252))</f>
        <v/>
      </c>
      <c r="D3938" s="2" t="str">
        <f>IF(Table1[[#This Row],[Column2]]="","",(1+D3937)*(C3938)-1)</f>
        <v/>
      </c>
      <c r="E3938" s="1" t="str">
        <f>IF(Table1[[#This Row],[Column1]]="","",VLOOKUP(A3938,COPOMs!B:E,4)+prêmio_de_risco)</f>
        <v/>
      </c>
      <c r="F3938" s="3" t="str">
        <f>IF(Table1[[#This Row],[Tesouro Selic: Cenário 1]]="","",(E3938+1)^(1/252))</f>
        <v/>
      </c>
      <c r="G3938" s="2" t="str">
        <f>IF(Table1[[#This Row],[Column4]]="","",(1+G3937)*(F3938)-1)</f>
        <v/>
      </c>
      <c r="H3938" s="1" t="str">
        <f>IF(Table1[[#This Row],[Column1]]="","",VLOOKUP(A3938,COPOMs!B:H,7)+prêmio_de_risco)</f>
        <v/>
      </c>
      <c r="I3938" s="3" t="str">
        <f>IF(Table1[[#This Row],[Tesouro Selic: Cenário 2]]="","",(H3938+1)^(1/252))</f>
        <v/>
      </c>
      <c r="J3938" s="2" t="str">
        <f>IF(Table1[[#This Row],[Column6]]="","",(1+J3937)*(I3938)-1)</f>
        <v/>
      </c>
      <c r="K3938" s="1" t="str">
        <f>IF(Table1[[#This Row],[Column1]]="","",VLOOKUP(A3938,COPOMs!B:K,10)+prêmio_de_risco)</f>
        <v/>
      </c>
      <c r="L3938" s="3" t="str">
        <f>IF(Table1[[#This Row],[Tesouro Selic: Cenário 3]]="","",(K3938+1)^(1/252))</f>
        <v/>
      </c>
      <c r="M3938" s="2" t="str">
        <f>IF(Table1[[#This Row],[Column8]]="","",(1+M3937)*(L3938)-1)</f>
        <v/>
      </c>
    </row>
    <row r="3939" spans="1:13" x14ac:dyDescent="0.25">
      <c r="A3939" s="15" t="str">
        <f t="shared" si="122"/>
        <v/>
      </c>
      <c r="B3939" s="25" t="str">
        <f t="shared" si="123"/>
        <v/>
      </c>
      <c r="C3939" s="3" t="str">
        <f>IF(Table1[[#This Row],[Tesouro Prefixado]]="","",(B3939+1)^(1/252))</f>
        <v/>
      </c>
      <c r="D3939" s="2" t="str">
        <f>IF(Table1[[#This Row],[Column2]]="","",(1+D3938)*(C3939)-1)</f>
        <v/>
      </c>
      <c r="E3939" s="1" t="str">
        <f>IF(Table1[[#This Row],[Column1]]="","",VLOOKUP(A3939,COPOMs!B:E,4)+prêmio_de_risco)</f>
        <v/>
      </c>
      <c r="F3939" s="3" t="str">
        <f>IF(Table1[[#This Row],[Tesouro Selic: Cenário 1]]="","",(E3939+1)^(1/252))</f>
        <v/>
      </c>
      <c r="G3939" s="2" t="str">
        <f>IF(Table1[[#This Row],[Column4]]="","",(1+G3938)*(F3939)-1)</f>
        <v/>
      </c>
      <c r="H3939" s="1" t="str">
        <f>IF(Table1[[#This Row],[Column1]]="","",VLOOKUP(A3939,COPOMs!B:H,7)+prêmio_de_risco)</f>
        <v/>
      </c>
      <c r="I3939" s="3" t="str">
        <f>IF(Table1[[#This Row],[Tesouro Selic: Cenário 2]]="","",(H3939+1)^(1/252))</f>
        <v/>
      </c>
      <c r="J3939" s="2" t="str">
        <f>IF(Table1[[#This Row],[Column6]]="","",(1+J3938)*(I3939)-1)</f>
        <v/>
      </c>
      <c r="K3939" s="1" t="str">
        <f>IF(Table1[[#This Row],[Column1]]="","",VLOOKUP(A3939,COPOMs!B:K,10)+prêmio_de_risco)</f>
        <v/>
      </c>
      <c r="L3939" s="3" t="str">
        <f>IF(Table1[[#This Row],[Tesouro Selic: Cenário 3]]="","",(K3939+1)^(1/252))</f>
        <v/>
      </c>
      <c r="M3939" s="2" t="str">
        <f>IF(Table1[[#This Row],[Column8]]="","",(1+M3938)*(L3939)-1)</f>
        <v/>
      </c>
    </row>
    <row r="3940" spans="1:13" x14ac:dyDescent="0.25">
      <c r="A3940" s="15" t="str">
        <f t="shared" si="122"/>
        <v/>
      </c>
      <c r="B3940" s="25" t="str">
        <f t="shared" si="123"/>
        <v/>
      </c>
      <c r="C3940" s="3" t="str">
        <f>IF(Table1[[#This Row],[Tesouro Prefixado]]="","",(B3940+1)^(1/252))</f>
        <v/>
      </c>
      <c r="D3940" s="2" t="str">
        <f>IF(Table1[[#This Row],[Column2]]="","",(1+D3939)*(C3940)-1)</f>
        <v/>
      </c>
      <c r="E3940" s="1" t="str">
        <f>IF(Table1[[#This Row],[Column1]]="","",VLOOKUP(A3940,COPOMs!B:E,4)+prêmio_de_risco)</f>
        <v/>
      </c>
      <c r="F3940" s="3" t="str">
        <f>IF(Table1[[#This Row],[Tesouro Selic: Cenário 1]]="","",(E3940+1)^(1/252))</f>
        <v/>
      </c>
      <c r="G3940" s="2" t="str">
        <f>IF(Table1[[#This Row],[Column4]]="","",(1+G3939)*(F3940)-1)</f>
        <v/>
      </c>
      <c r="H3940" s="1" t="str">
        <f>IF(Table1[[#This Row],[Column1]]="","",VLOOKUP(A3940,COPOMs!B:H,7)+prêmio_de_risco)</f>
        <v/>
      </c>
      <c r="I3940" s="3" t="str">
        <f>IF(Table1[[#This Row],[Tesouro Selic: Cenário 2]]="","",(H3940+1)^(1/252))</f>
        <v/>
      </c>
      <c r="J3940" s="2" t="str">
        <f>IF(Table1[[#This Row],[Column6]]="","",(1+J3939)*(I3940)-1)</f>
        <v/>
      </c>
      <c r="K3940" s="1" t="str">
        <f>IF(Table1[[#This Row],[Column1]]="","",VLOOKUP(A3940,COPOMs!B:K,10)+prêmio_de_risco)</f>
        <v/>
      </c>
      <c r="L3940" s="3" t="str">
        <f>IF(Table1[[#This Row],[Tesouro Selic: Cenário 3]]="","",(K3940+1)^(1/252))</f>
        <v/>
      </c>
      <c r="M3940" s="2" t="str">
        <f>IF(Table1[[#This Row],[Column8]]="","",(1+M3939)*(L3940)-1)</f>
        <v/>
      </c>
    </row>
    <row r="3941" spans="1:13" x14ac:dyDescent="0.25">
      <c r="A3941" s="15" t="str">
        <f t="shared" si="122"/>
        <v/>
      </c>
      <c r="B3941" s="25" t="str">
        <f t="shared" si="123"/>
        <v/>
      </c>
      <c r="C3941" s="3" t="str">
        <f>IF(Table1[[#This Row],[Tesouro Prefixado]]="","",(B3941+1)^(1/252))</f>
        <v/>
      </c>
      <c r="D3941" s="2" t="str">
        <f>IF(Table1[[#This Row],[Column2]]="","",(1+D3940)*(C3941)-1)</f>
        <v/>
      </c>
      <c r="E3941" s="1" t="str">
        <f>IF(Table1[[#This Row],[Column1]]="","",VLOOKUP(A3941,COPOMs!B:E,4)+prêmio_de_risco)</f>
        <v/>
      </c>
      <c r="F3941" s="3" t="str">
        <f>IF(Table1[[#This Row],[Tesouro Selic: Cenário 1]]="","",(E3941+1)^(1/252))</f>
        <v/>
      </c>
      <c r="G3941" s="2" t="str">
        <f>IF(Table1[[#This Row],[Column4]]="","",(1+G3940)*(F3941)-1)</f>
        <v/>
      </c>
      <c r="H3941" s="1" t="str">
        <f>IF(Table1[[#This Row],[Column1]]="","",VLOOKUP(A3941,COPOMs!B:H,7)+prêmio_de_risco)</f>
        <v/>
      </c>
      <c r="I3941" s="3" t="str">
        <f>IF(Table1[[#This Row],[Tesouro Selic: Cenário 2]]="","",(H3941+1)^(1/252))</f>
        <v/>
      </c>
      <c r="J3941" s="2" t="str">
        <f>IF(Table1[[#This Row],[Column6]]="","",(1+J3940)*(I3941)-1)</f>
        <v/>
      </c>
      <c r="K3941" s="1" t="str">
        <f>IF(Table1[[#This Row],[Column1]]="","",VLOOKUP(A3941,COPOMs!B:K,10)+prêmio_de_risco)</f>
        <v/>
      </c>
      <c r="L3941" s="3" t="str">
        <f>IF(Table1[[#This Row],[Tesouro Selic: Cenário 3]]="","",(K3941+1)^(1/252))</f>
        <v/>
      </c>
      <c r="M3941" s="2" t="str">
        <f>IF(Table1[[#This Row],[Column8]]="","",(1+M3940)*(L3941)-1)</f>
        <v/>
      </c>
    </row>
    <row r="3942" spans="1:13" x14ac:dyDescent="0.25">
      <c r="A3942" s="15" t="str">
        <f t="shared" si="122"/>
        <v/>
      </c>
      <c r="B3942" s="25" t="str">
        <f t="shared" si="123"/>
        <v/>
      </c>
      <c r="C3942" s="3" t="str">
        <f>IF(Table1[[#This Row],[Tesouro Prefixado]]="","",(B3942+1)^(1/252))</f>
        <v/>
      </c>
      <c r="D3942" s="2" t="str">
        <f>IF(Table1[[#This Row],[Column2]]="","",(1+D3941)*(C3942)-1)</f>
        <v/>
      </c>
      <c r="E3942" s="1" t="str">
        <f>IF(Table1[[#This Row],[Column1]]="","",VLOOKUP(A3942,COPOMs!B:E,4)+prêmio_de_risco)</f>
        <v/>
      </c>
      <c r="F3942" s="3" t="str">
        <f>IF(Table1[[#This Row],[Tesouro Selic: Cenário 1]]="","",(E3942+1)^(1/252))</f>
        <v/>
      </c>
      <c r="G3942" s="2" t="str">
        <f>IF(Table1[[#This Row],[Column4]]="","",(1+G3941)*(F3942)-1)</f>
        <v/>
      </c>
      <c r="H3942" s="1" t="str">
        <f>IF(Table1[[#This Row],[Column1]]="","",VLOOKUP(A3942,COPOMs!B:H,7)+prêmio_de_risco)</f>
        <v/>
      </c>
      <c r="I3942" s="3" t="str">
        <f>IF(Table1[[#This Row],[Tesouro Selic: Cenário 2]]="","",(H3942+1)^(1/252))</f>
        <v/>
      </c>
      <c r="J3942" s="2" t="str">
        <f>IF(Table1[[#This Row],[Column6]]="","",(1+J3941)*(I3942)-1)</f>
        <v/>
      </c>
      <c r="K3942" s="1" t="str">
        <f>IF(Table1[[#This Row],[Column1]]="","",VLOOKUP(A3942,COPOMs!B:K,10)+prêmio_de_risco)</f>
        <v/>
      </c>
      <c r="L3942" s="3" t="str">
        <f>IF(Table1[[#This Row],[Tesouro Selic: Cenário 3]]="","",(K3942+1)^(1/252))</f>
        <v/>
      </c>
      <c r="M3942" s="2" t="str">
        <f>IF(Table1[[#This Row],[Column8]]="","",(1+M3941)*(L3942)-1)</f>
        <v/>
      </c>
    </row>
    <row r="3943" spans="1:13" x14ac:dyDescent="0.25">
      <c r="A3943" s="15" t="str">
        <f t="shared" si="122"/>
        <v/>
      </c>
      <c r="B3943" s="25" t="str">
        <f t="shared" si="123"/>
        <v/>
      </c>
      <c r="C3943" s="3" t="str">
        <f>IF(Table1[[#This Row],[Tesouro Prefixado]]="","",(B3943+1)^(1/252))</f>
        <v/>
      </c>
      <c r="D3943" s="2" t="str">
        <f>IF(Table1[[#This Row],[Column2]]="","",(1+D3942)*(C3943)-1)</f>
        <v/>
      </c>
      <c r="E3943" s="1" t="str">
        <f>IF(Table1[[#This Row],[Column1]]="","",VLOOKUP(A3943,COPOMs!B:E,4)+prêmio_de_risco)</f>
        <v/>
      </c>
      <c r="F3943" s="3" t="str">
        <f>IF(Table1[[#This Row],[Tesouro Selic: Cenário 1]]="","",(E3943+1)^(1/252))</f>
        <v/>
      </c>
      <c r="G3943" s="2" t="str">
        <f>IF(Table1[[#This Row],[Column4]]="","",(1+G3942)*(F3943)-1)</f>
        <v/>
      </c>
      <c r="H3943" s="1" t="str">
        <f>IF(Table1[[#This Row],[Column1]]="","",VLOOKUP(A3943,COPOMs!B:H,7)+prêmio_de_risco)</f>
        <v/>
      </c>
      <c r="I3943" s="3" t="str">
        <f>IF(Table1[[#This Row],[Tesouro Selic: Cenário 2]]="","",(H3943+1)^(1/252))</f>
        <v/>
      </c>
      <c r="J3943" s="2" t="str">
        <f>IF(Table1[[#This Row],[Column6]]="","",(1+J3942)*(I3943)-1)</f>
        <v/>
      </c>
      <c r="K3943" s="1" t="str">
        <f>IF(Table1[[#This Row],[Column1]]="","",VLOOKUP(A3943,COPOMs!B:K,10)+prêmio_de_risco)</f>
        <v/>
      </c>
      <c r="L3943" s="3" t="str">
        <f>IF(Table1[[#This Row],[Tesouro Selic: Cenário 3]]="","",(K3943+1)^(1/252))</f>
        <v/>
      </c>
      <c r="M3943" s="2" t="str">
        <f>IF(Table1[[#This Row],[Column8]]="","",(1+M3942)*(L3943)-1)</f>
        <v/>
      </c>
    </row>
    <row r="3944" spans="1:13" x14ac:dyDescent="0.25">
      <c r="A3944" s="15" t="str">
        <f t="shared" si="122"/>
        <v/>
      </c>
      <c r="B3944" s="25" t="str">
        <f t="shared" si="123"/>
        <v/>
      </c>
      <c r="C3944" s="3" t="str">
        <f>IF(Table1[[#This Row],[Tesouro Prefixado]]="","",(B3944+1)^(1/252))</f>
        <v/>
      </c>
      <c r="D3944" s="2" t="str">
        <f>IF(Table1[[#This Row],[Column2]]="","",(1+D3943)*(C3944)-1)</f>
        <v/>
      </c>
      <c r="E3944" s="1" t="str">
        <f>IF(Table1[[#This Row],[Column1]]="","",VLOOKUP(A3944,COPOMs!B:E,4)+prêmio_de_risco)</f>
        <v/>
      </c>
      <c r="F3944" s="3" t="str">
        <f>IF(Table1[[#This Row],[Tesouro Selic: Cenário 1]]="","",(E3944+1)^(1/252))</f>
        <v/>
      </c>
      <c r="G3944" s="2" t="str">
        <f>IF(Table1[[#This Row],[Column4]]="","",(1+G3943)*(F3944)-1)</f>
        <v/>
      </c>
      <c r="H3944" s="1" t="str">
        <f>IF(Table1[[#This Row],[Column1]]="","",VLOOKUP(A3944,COPOMs!B:H,7)+prêmio_de_risco)</f>
        <v/>
      </c>
      <c r="I3944" s="3" t="str">
        <f>IF(Table1[[#This Row],[Tesouro Selic: Cenário 2]]="","",(H3944+1)^(1/252))</f>
        <v/>
      </c>
      <c r="J3944" s="2" t="str">
        <f>IF(Table1[[#This Row],[Column6]]="","",(1+J3943)*(I3944)-1)</f>
        <v/>
      </c>
      <c r="K3944" s="1" t="str">
        <f>IF(Table1[[#This Row],[Column1]]="","",VLOOKUP(A3944,COPOMs!B:K,10)+prêmio_de_risco)</f>
        <v/>
      </c>
      <c r="L3944" s="3" t="str">
        <f>IF(Table1[[#This Row],[Tesouro Selic: Cenário 3]]="","",(K3944+1)^(1/252))</f>
        <v/>
      </c>
      <c r="M3944" s="2" t="str">
        <f>IF(Table1[[#This Row],[Column8]]="","",(1+M3943)*(L3944)-1)</f>
        <v/>
      </c>
    </row>
    <row r="3945" spans="1:13" x14ac:dyDescent="0.25">
      <c r="A3945" s="15" t="str">
        <f t="shared" si="122"/>
        <v/>
      </c>
      <c r="B3945" s="25" t="str">
        <f t="shared" si="123"/>
        <v/>
      </c>
      <c r="C3945" s="3" t="str">
        <f>IF(Table1[[#This Row],[Tesouro Prefixado]]="","",(B3945+1)^(1/252))</f>
        <v/>
      </c>
      <c r="D3945" s="2" t="str">
        <f>IF(Table1[[#This Row],[Column2]]="","",(1+D3944)*(C3945)-1)</f>
        <v/>
      </c>
      <c r="E3945" s="1" t="str">
        <f>IF(Table1[[#This Row],[Column1]]="","",VLOOKUP(A3945,COPOMs!B:E,4)+prêmio_de_risco)</f>
        <v/>
      </c>
      <c r="F3945" s="3" t="str">
        <f>IF(Table1[[#This Row],[Tesouro Selic: Cenário 1]]="","",(E3945+1)^(1/252))</f>
        <v/>
      </c>
      <c r="G3945" s="2" t="str">
        <f>IF(Table1[[#This Row],[Column4]]="","",(1+G3944)*(F3945)-1)</f>
        <v/>
      </c>
      <c r="H3945" s="1" t="str">
        <f>IF(Table1[[#This Row],[Column1]]="","",VLOOKUP(A3945,COPOMs!B:H,7)+prêmio_de_risco)</f>
        <v/>
      </c>
      <c r="I3945" s="3" t="str">
        <f>IF(Table1[[#This Row],[Tesouro Selic: Cenário 2]]="","",(H3945+1)^(1/252))</f>
        <v/>
      </c>
      <c r="J3945" s="2" t="str">
        <f>IF(Table1[[#This Row],[Column6]]="","",(1+J3944)*(I3945)-1)</f>
        <v/>
      </c>
      <c r="K3945" s="1" t="str">
        <f>IF(Table1[[#This Row],[Column1]]="","",VLOOKUP(A3945,COPOMs!B:K,10)+prêmio_de_risco)</f>
        <v/>
      </c>
      <c r="L3945" s="3" t="str">
        <f>IF(Table1[[#This Row],[Tesouro Selic: Cenário 3]]="","",(K3945+1)^(1/252))</f>
        <v/>
      </c>
      <c r="M3945" s="2" t="str">
        <f>IF(Table1[[#This Row],[Column8]]="","",(1+M3944)*(L3945)-1)</f>
        <v/>
      </c>
    </row>
    <row r="3946" spans="1:13" x14ac:dyDescent="0.25">
      <c r="A3946" s="15" t="str">
        <f t="shared" si="122"/>
        <v/>
      </c>
      <c r="B3946" s="25" t="str">
        <f t="shared" si="123"/>
        <v/>
      </c>
      <c r="C3946" s="3" t="str">
        <f>IF(Table1[[#This Row],[Tesouro Prefixado]]="","",(B3946+1)^(1/252))</f>
        <v/>
      </c>
      <c r="D3946" s="2" t="str">
        <f>IF(Table1[[#This Row],[Column2]]="","",(1+D3945)*(C3946)-1)</f>
        <v/>
      </c>
      <c r="E3946" s="1" t="str">
        <f>IF(Table1[[#This Row],[Column1]]="","",VLOOKUP(A3946,COPOMs!B:E,4)+prêmio_de_risco)</f>
        <v/>
      </c>
      <c r="F3946" s="3" t="str">
        <f>IF(Table1[[#This Row],[Tesouro Selic: Cenário 1]]="","",(E3946+1)^(1/252))</f>
        <v/>
      </c>
      <c r="G3946" s="2" t="str">
        <f>IF(Table1[[#This Row],[Column4]]="","",(1+G3945)*(F3946)-1)</f>
        <v/>
      </c>
      <c r="H3946" s="1" t="str">
        <f>IF(Table1[[#This Row],[Column1]]="","",VLOOKUP(A3946,COPOMs!B:H,7)+prêmio_de_risco)</f>
        <v/>
      </c>
      <c r="I3946" s="3" t="str">
        <f>IF(Table1[[#This Row],[Tesouro Selic: Cenário 2]]="","",(H3946+1)^(1/252))</f>
        <v/>
      </c>
      <c r="J3946" s="2" t="str">
        <f>IF(Table1[[#This Row],[Column6]]="","",(1+J3945)*(I3946)-1)</f>
        <v/>
      </c>
      <c r="K3946" s="1" t="str">
        <f>IF(Table1[[#This Row],[Column1]]="","",VLOOKUP(A3946,COPOMs!B:K,10)+prêmio_de_risco)</f>
        <v/>
      </c>
      <c r="L3946" s="3" t="str">
        <f>IF(Table1[[#This Row],[Tesouro Selic: Cenário 3]]="","",(K3946+1)^(1/252))</f>
        <v/>
      </c>
      <c r="M3946" s="2" t="str">
        <f>IF(Table1[[#This Row],[Column8]]="","",(1+M3945)*(L3946)-1)</f>
        <v/>
      </c>
    </row>
    <row r="3947" spans="1:13" x14ac:dyDescent="0.25">
      <c r="A3947" s="15" t="str">
        <f t="shared" si="122"/>
        <v/>
      </c>
      <c r="B3947" s="25" t="str">
        <f t="shared" si="123"/>
        <v/>
      </c>
      <c r="C3947" s="3" t="str">
        <f>IF(Table1[[#This Row],[Tesouro Prefixado]]="","",(B3947+1)^(1/252))</f>
        <v/>
      </c>
      <c r="D3947" s="2" t="str">
        <f>IF(Table1[[#This Row],[Column2]]="","",(1+D3946)*(C3947)-1)</f>
        <v/>
      </c>
      <c r="E3947" s="1" t="str">
        <f>IF(Table1[[#This Row],[Column1]]="","",VLOOKUP(A3947,COPOMs!B:E,4)+prêmio_de_risco)</f>
        <v/>
      </c>
      <c r="F3947" s="3" t="str">
        <f>IF(Table1[[#This Row],[Tesouro Selic: Cenário 1]]="","",(E3947+1)^(1/252))</f>
        <v/>
      </c>
      <c r="G3947" s="2" t="str">
        <f>IF(Table1[[#This Row],[Column4]]="","",(1+G3946)*(F3947)-1)</f>
        <v/>
      </c>
      <c r="H3947" s="1" t="str">
        <f>IF(Table1[[#This Row],[Column1]]="","",VLOOKUP(A3947,COPOMs!B:H,7)+prêmio_de_risco)</f>
        <v/>
      </c>
      <c r="I3947" s="3" t="str">
        <f>IF(Table1[[#This Row],[Tesouro Selic: Cenário 2]]="","",(H3947+1)^(1/252))</f>
        <v/>
      </c>
      <c r="J3947" s="2" t="str">
        <f>IF(Table1[[#This Row],[Column6]]="","",(1+J3946)*(I3947)-1)</f>
        <v/>
      </c>
      <c r="K3947" s="1" t="str">
        <f>IF(Table1[[#This Row],[Column1]]="","",VLOOKUP(A3947,COPOMs!B:K,10)+prêmio_de_risco)</f>
        <v/>
      </c>
      <c r="L3947" s="3" t="str">
        <f>IF(Table1[[#This Row],[Tesouro Selic: Cenário 3]]="","",(K3947+1)^(1/252))</f>
        <v/>
      </c>
      <c r="M3947" s="2" t="str">
        <f>IF(Table1[[#This Row],[Column8]]="","",(1+M3946)*(L3947)-1)</f>
        <v/>
      </c>
    </row>
    <row r="3948" spans="1:13" x14ac:dyDescent="0.25">
      <c r="A3948" s="15" t="str">
        <f t="shared" si="122"/>
        <v/>
      </c>
      <c r="B3948" s="25" t="str">
        <f t="shared" si="123"/>
        <v/>
      </c>
      <c r="C3948" s="3" t="str">
        <f>IF(Table1[[#This Row],[Tesouro Prefixado]]="","",(B3948+1)^(1/252))</f>
        <v/>
      </c>
      <c r="D3948" s="2" t="str">
        <f>IF(Table1[[#This Row],[Column2]]="","",(1+D3947)*(C3948)-1)</f>
        <v/>
      </c>
      <c r="E3948" s="1" t="str">
        <f>IF(Table1[[#This Row],[Column1]]="","",VLOOKUP(A3948,COPOMs!B:E,4)+prêmio_de_risco)</f>
        <v/>
      </c>
      <c r="F3948" s="3" t="str">
        <f>IF(Table1[[#This Row],[Tesouro Selic: Cenário 1]]="","",(E3948+1)^(1/252))</f>
        <v/>
      </c>
      <c r="G3948" s="2" t="str">
        <f>IF(Table1[[#This Row],[Column4]]="","",(1+G3947)*(F3948)-1)</f>
        <v/>
      </c>
      <c r="H3948" s="1" t="str">
        <f>IF(Table1[[#This Row],[Column1]]="","",VLOOKUP(A3948,COPOMs!B:H,7)+prêmio_de_risco)</f>
        <v/>
      </c>
      <c r="I3948" s="3" t="str">
        <f>IF(Table1[[#This Row],[Tesouro Selic: Cenário 2]]="","",(H3948+1)^(1/252))</f>
        <v/>
      </c>
      <c r="J3948" s="2" t="str">
        <f>IF(Table1[[#This Row],[Column6]]="","",(1+J3947)*(I3948)-1)</f>
        <v/>
      </c>
      <c r="K3948" s="1" t="str">
        <f>IF(Table1[[#This Row],[Column1]]="","",VLOOKUP(A3948,COPOMs!B:K,10)+prêmio_de_risco)</f>
        <v/>
      </c>
      <c r="L3948" s="3" t="str">
        <f>IF(Table1[[#This Row],[Tesouro Selic: Cenário 3]]="","",(K3948+1)^(1/252))</f>
        <v/>
      </c>
      <c r="M3948" s="2" t="str">
        <f>IF(Table1[[#This Row],[Column8]]="","",(1+M3947)*(L3948)-1)</f>
        <v/>
      </c>
    </row>
    <row r="3949" spans="1:13" x14ac:dyDescent="0.25">
      <c r="A3949" s="15" t="str">
        <f t="shared" si="122"/>
        <v/>
      </c>
      <c r="B3949" s="25" t="str">
        <f t="shared" si="123"/>
        <v/>
      </c>
      <c r="C3949" s="3" t="str">
        <f>IF(Table1[[#This Row],[Tesouro Prefixado]]="","",(B3949+1)^(1/252))</f>
        <v/>
      </c>
      <c r="D3949" s="2" t="str">
        <f>IF(Table1[[#This Row],[Column2]]="","",(1+D3948)*(C3949)-1)</f>
        <v/>
      </c>
      <c r="E3949" s="1" t="str">
        <f>IF(Table1[[#This Row],[Column1]]="","",VLOOKUP(A3949,COPOMs!B:E,4)+prêmio_de_risco)</f>
        <v/>
      </c>
      <c r="F3949" s="3" t="str">
        <f>IF(Table1[[#This Row],[Tesouro Selic: Cenário 1]]="","",(E3949+1)^(1/252))</f>
        <v/>
      </c>
      <c r="G3949" s="2" t="str">
        <f>IF(Table1[[#This Row],[Column4]]="","",(1+G3948)*(F3949)-1)</f>
        <v/>
      </c>
      <c r="H3949" s="1" t="str">
        <f>IF(Table1[[#This Row],[Column1]]="","",VLOOKUP(A3949,COPOMs!B:H,7)+prêmio_de_risco)</f>
        <v/>
      </c>
      <c r="I3949" s="3" t="str">
        <f>IF(Table1[[#This Row],[Tesouro Selic: Cenário 2]]="","",(H3949+1)^(1/252))</f>
        <v/>
      </c>
      <c r="J3949" s="2" t="str">
        <f>IF(Table1[[#This Row],[Column6]]="","",(1+J3948)*(I3949)-1)</f>
        <v/>
      </c>
      <c r="K3949" s="1" t="str">
        <f>IF(Table1[[#This Row],[Column1]]="","",VLOOKUP(A3949,COPOMs!B:K,10)+prêmio_de_risco)</f>
        <v/>
      </c>
      <c r="L3949" s="3" t="str">
        <f>IF(Table1[[#This Row],[Tesouro Selic: Cenário 3]]="","",(K3949+1)^(1/252))</f>
        <v/>
      </c>
      <c r="M3949" s="2" t="str">
        <f>IF(Table1[[#This Row],[Column8]]="","",(1+M3948)*(L3949)-1)</f>
        <v/>
      </c>
    </row>
    <row r="3950" spans="1:13" x14ac:dyDescent="0.25">
      <c r="A3950" s="15" t="str">
        <f t="shared" si="122"/>
        <v/>
      </c>
      <c r="B3950" s="25" t="str">
        <f t="shared" si="123"/>
        <v/>
      </c>
      <c r="C3950" s="3" t="str">
        <f>IF(Table1[[#This Row],[Tesouro Prefixado]]="","",(B3950+1)^(1/252))</f>
        <v/>
      </c>
      <c r="D3950" s="2" t="str">
        <f>IF(Table1[[#This Row],[Column2]]="","",(1+D3949)*(C3950)-1)</f>
        <v/>
      </c>
      <c r="E3950" s="1" t="str">
        <f>IF(Table1[[#This Row],[Column1]]="","",VLOOKUP(A3950,COPOMs!B:E,4)+prêmio_de_risco)</f>
        <v/>
      </c>
      <c r="F3950" s="3" t="str">
        <f>IF(Table1[[#This Row],[Tesouro Selic: Cenário 1]]="","",(E3950+1)^(1/252))</f>
        <v/>
      </c>
      <c r="G3950" s="2" t="str">
        <f>IF(Table1[[#This Row],[Column4]]="","",(1+G3949)*(F3950)-1)</f>
        <v/>
      </c>
      <c r="H3950" s="1" t="str">
        <f>IF(Table1[[#This Row],[Column1]]="","",VLOOKUP(A3950,COPOMs!B:H,7)+prêmio_de_risco)</f>
        <v/>
      </c>
      <c r="I3950" s="3" t="str">
        <f>IF(Table1[[#This Row],[Tesouro Selic: Cenário 2]]="","",(H3950+1)^(1/252))</f>
        <v/>
      </c>
      <c r="J3950" s="2" t="str">
        <f>IF(Table1[[#This Row],[Column6]]="","",(1+J3949)*(I3950)-1)</f>
        <v/>
      </c>
      <c r="K3950" s="1" t="str">
        <f>IF(Table1[[#This Row],[Column1]]="","",VLOOKUP(A3950,COPOMs!B:K,10)+prêmio_de_risco)</f>
        <v/>
      </c>
      <c r="L3950" s="3" t="str">
        <f>IF(Table1[[#This Row],[Tesouro Selic: Cenário 3]]="","",(K3950+1)^(1/252))</f>
        <v/>
      </c>
      <c r="M3950" s="2" t="str">
        <f>IF(Table1[[#This Row],[Column8]]="","",(1+M3949)*(L3950)-1)</f>
        <v/>
      </c>
    </row>
    <row r="3951" spans="1:13" x14ac:dyDescent="0.25">
      <c r="A3951" s="15" t="str">
        <f t="shared" si="122"/>
        <v/>
      </c>
      <c r="B3951" s="25" t="str">
        <f t="shared" si="123"/>
        <v/>
      </c>
      <c r="C3951" s="3" t="str">
        <f>IF(Table1[[#This Row],[Tesouro Prefixado]]="","",(B3951+1)^(1/252))</f>
        <v/>
      </c>
      <c r="D3951" s="2" t="str">
        <f>IF(Table1[[#This Row],[Column2]]="","",(1+D3950)*(C3951)-1)</f>
        <v/>
      </c>
      <c r="E3951" s="1" t="str">
        <f>IF(Table1[[#This Row],[Column1]]="","",VLOOKUP(A3951,COPOMs!B:E,4)+prêmio_de_risco)</f>
        <v/>
      </c>
      <c r="F3951" s="3" t="str">
        <f>IF(Table1[[#This Row],[Tesouro Selic: Cenário 1]]="","",(E3951+1)^(1/252))</f>
        <v/>
      </c>
      <c r="G3951" s="2" t="str">
        <f>IF(Table1[[#This Row],[Column4]]="","",(1+G3950)*(F3951)-1)</f>
        <v/>
      </c>
      <c r="H3951" s="1" t="str">
        <f>IF(Table1[[#This Row],[Column1]]="","",VLOOKUP(A3951,COPOMs!B:H,7)+prêmio_de_risco)</f>
        <v/>
      </c>
      <c r="I3951" s="3" t="str">
        <f>IF(Table1[[#This Row],[Tesouro Selic: Cenário 2]]="","",(H3951+1)^(1/252))</f>
        <v/>
      </c>
      <c r="J3951" s="2" t="str">
        <f>IF(Table1[[#This Row],[Column6]]="","",(1+J3950)*(I3951)-1)</f>
        <v/>
      </c>
      <c r="K3951" s="1" t="str">
        <f>IF(Table1[[#This Row],[Column1]]="","",VLOOKUP(A3951,COPOMs!B:K,10)+prêmio_de_risco)</f>
        <v/>
      </c>
      <c r="L3951" s="3" t="str">
        <f>IF(Table1[[#This Row],[Tesouro Selic: Cenário 3]]="","",(K3951+1)^(1/252))</f>
        <v/>
      </c>
      <c r="M3951" s="2" t="str">
        <f>IF(Table1[[#This Row],[Column8]]="","",(1+M3950)*(L3951)-1)</f>
        <v/>
      </c>
    </row>
    <row r="3952" spans="1:13" x14ac:dyDescent="0.25">
      <c r="A3952" s="15" t="str">
        <f t="shared" si="122"/>
        <v/>
      </c>
      <c r="B3952" s="25" t="str">
        <f t="shared" si="123"/>
        <v/>
      </c>
      <c r="C3952" s="3" t="str">
        <f>IF(Table1[[#This Row],[Tesouro Prefixado]]="","",(B3952+1)^(1/252))</f>
        <v/>
      </c>
      <c r="D3952" s="2" t="str">
        <f>IF(Table1[[#This Row],[Column2]]="","",(1+D3951)*(C3952)-1)</f>
        <v/>
      </c>
      <c r="E3952" s="1" t="str">
        <f>IF(Table1[[#This Row],[Column1]]="","",VLOOKUP(A3952,COPOMs!B:E,4)+prêmio_de_risco)</f>
        <v/>
      </c>
      <c r="F3952" s="3" t="str">
        <f>IF(Table1[[#This Row],[Tesouro Selic: Cenário 1]]="","",(E3952+1)^(1/252))</f>
        <v/>
      </c>
      <c r="G3952" s="2" t="str">
        <f>IF(Table1[[#This Row],[Column4]]="","",(1+G3951)*(F3952)-1)</f>
        <v/>
      </c>
      <c r="H3952" s="1" t="str">
        <f>IF(Table1[[#This Row],[Column1]]="","",VLOOKUP(A3952,COPOMs!B:H,7)+prêmio_de_risco)</f>
        <v/>
      </c>
      <c r="I3952" s="3" t="str">
        <f>IF(Table1[[#This Row],[Tesouro Selic: Cenário 2]]="","",(H3952+1)^(1/252))</f>
        <v/>
      </c>
      <c r="J3952" s="2" t="str">
        <f>IF(Table1[[#This Row],[Column6]]="","",(1+J3951)*(I3952)-1)</f>
        <v/>
      </c>
      <c r="K3952" s="1" t="str">
        <f>IF(Table1[[#This Row],[Column1]]="","",VLOOKUP(A3952,COPOMs!B:K,10)+prêmio_de_risco)</f>
        <v/>
      </c>
      <c r="L3952" s="3" t="str">
        <f>IF(Table1[[#This Row],[Tesouro Selic: Cenário 3]]="","",(K3952+1)^(1/252))</f>
        <v/>
      </c>
      <c r="M3952" s="2" t="str">
        <f>IF(Table1[[#This Row],[Column8]]="","",(1+M3951)*(L3952)-1)</f>
        <v/>
      </c>
    </row>
    <row r="3953" spans="1:13" x14ac:dyDescent="0.25">
      <c r="A3953" s="15" t="str">
        <f t="shared" si="122"/>
        <v/>
      </c>
      <c r="B3953" s="25" t="str">
        <f t="shared" si="123"/>
        <v/>
      </c>
      <c r="C3953" s="3" t="str">
        <f>IF(Table1[[#This Row],[Tesouro Prefixado]]="","",(B3953+1)^(1/252))</f>
        <v/>
      </c>
      <c r="D3953" s="2" t="str">
        <f>IF(Table1[[#This Row],[Column2]]="","",(1+D3952)*(C3953)-1)</f>
        <v/>
      </c>
      <c r="E3953" s="1" t="str">
        <f>IF(Table1[[#This Row],[Column1]]="","",VLOOKUP(A3953,COPOMs!B:E,4)+prêmio_de_risco)</f>
        <v/>
      </c>
      <c r="F3953" s="3" t="str">
        <f>IF(Table1[[#This Row],[Tesouro Selic: Cenário 1]]="","",(E3953+1)^(1/252))</f>
        <v/>
      </c>
      <c r="G3953" s="2" t="str">
        <f>IF(Table1[[#This Row],[Column4]]="","",(1+G3952)*(F3953)-1)</f>
        <v/>
      </c>
      <c r="H3953" s="1" t="str">
        <f>IF(Table1[[#This Row],[Column1]]="","",VLOOKUP(A3953,COPOMs!B:H,7)+prêmio_de_risco)</f>
        <v/>
      </c>
      <c r="I3953" s="3" t="str">
        <f>IF(Table1[[#This Row],[Tesouro Selic: Cenário 2]]="","",(H3953+1)^(1/252))</f>
        <v/>
      </c>
      <c r="J3953" s="2" t="str">
        <f>IF(Table1[[#This Row],[Column6]]="","",(1+J3952)*(I3953)-1)</f>
        <v/>
      </c>
      <c r="K3953" s="1" t="str">
        <f>IF(Table1[[#This Row],[Column1]]="","",VLOOKUP(A3953,COPOMs!B:K,10)+prêmio_de_risco)</f>
        <v/>
      </c>
      <c r="L3953" s="3" t="str">
        <f>IF(Table1[[#This Row],[Tesouro Selic: Cenário 3]]="","",(K3953+1)^(1/252))</f>
        <v/>
      </c>
      <c r="M3953" s="2" t="str">
        <f>IF(Table1[[#This Row],[Column8]]="","",(1+M3952)*(L3953)-1)</f>
        <v/>
      </c>
    </row>
    <row r="3954" spans="1:13" x14ac:dyDescent="0.25">
      <c r="A3954" s="15" t="str">
        <f t="shared" si="122"/>
        <v/>
      </c>
      <c r="B3954" s="25" t="str">
        <f t="shared" si="123"/>
        <v/>
      </c>
      <c r="C3954" s="3" t="str">
        <f>IF(Table1[[#This Row],[Tesouro Prefixado]]="","",(B3954+1)^(1/252))</f>
        <v/>
      </c>
      <c r="D3954" s="2" t="str">
        <f>IF(Table1[[#This Row],[Column2]]="","",(1+D3953)*(C3954)-1)</f>
        <v/>
      </c>
      <c r="E3954" s="1" t="str">
        <f>IF(Table1[[#This Row],[Column1]]="","",VLOOKUP(A3954,COPOMs!B:E,4)+prêmio_de_risco)</f>
        <v/>
      </c>
      <c r="F3954" s="3" t="str">
        <f>IF(Table1[[#This Row],[Tesouro Selic: Cenário 1]]="","",(E3954+1)^(1/252))</f>
        <v/>
      </c>
      <c r="G3954" s="2" t="str">
        <f>IF(Table1[[#This Row],[Column4]]="","",(1+G3953)*(F3954)-1)</f>
        <v/>
      </c>
      <c r="H3954" s="1" t="str">
        <f>IF(Table1[[#This Row],[Column1]]="","",VLOOKUP(A3954,COPOMs!B:H,7)+prêmio_de_risco)</f>
        <v/>
      </c>
      <c r="I3954" s="3" t="str">
        <f>IF(Table1[[#This Row],[Tesouro Selic: Cenário 2]]="","",(H3954+1)^(1/252))</f>
        <v/>
      </c>
      <c r="J3954" s="2" t="str">
        <f>IF(Table1[[#This Row],[Column6]]="","",(1+J3953)*(I3954)-1)</f>
        <v/>
      </c>
      <c r="K3954" s="1" t="str">
        <f>IF(Table1[[#This Row],[Column1]]="","",VLOOKUP(A3954,COPOMs!B:K,10)+prêmio_de_risco)</f>
        <v/>
      </c>
      <c r="L3954" s="3" t="str">
        <f>IF(Table1[[#This Row],[Tesouro Selic: Cenário 3]]="","",(K3954+1)^(1/252))</f>
        <v/>
      </c>
      <c r="M3954" s="2" t="str">
        <f>IF(Table1[[#This Row],[Column8]]="","",(1+M3953)*(L3954)-1)</f>
        <v/>
      </c>
    </row>
    <row r="3955" spans="1:13" x14ac:dyDescent="0.25">
      <c r="A3955" s="15" t="str">
        <f t="shared" si="122"/>
        <v/>
      </c>
      <c r="B3955" s="25" t="str">
        <f t="shared" si="123"/>
        <v/>
      </c>
      <c r="C3955" s="3" t="str">
        <f>IF(Table1[[#This Row],[Tesouro Prefixado]]="","",(B3955+1)^(1/252))</f>
        <v/>
      </c>
      <c r="D3955" s="2" t="str">
        <f>IF(Table1[[#This Row],[Column2]]="","",(1+D3954)*(C3955)-1)</f>
        <v/>
      </c>
      <c r="E3955" s="1" t="str">
        <f>IF(Table1[[#This Row],[Column1]]="","",VLOOKUP(A3955,COPOMs!B:E,4)+prêmio_de_risco)</f>
        <v/>
      </c>
      <c r="F3955" s="3" t="str">
        <f>IF(Table1[[#This Row],[Tesouro Selic: Cenário 1]]="","",(E3955+1)^(1/252))</f>
        <v/>
      </c>
      <c r="G3955" s="2" t="str">
        <f>IF(Table1[[#This Row],[Column4]]="","",(1+G3954)*(F3955)-1)</f>
        <v/>
      </c>
      <c r="H3955" s="1" t="str">
        <f>IF(Table1[[#This Row],[Column1]]="","",VLOOKUP(A3955,COPOMs!B:H,7)+prêmio_de_risco)</f>
        <v/>
      </c>
      <c r="I3955" s="3" t="str">
        <f>IF(Table1[[#This Row],[Tesouro Selic: Cenário 2]]="","",(H3955+1)^(1/252))</f>
        <v/>
      </c>
      <c r="J3955" s="2" t="str">
        <f>IF(Table1[[#This Row],[Column6]]="","",(1+J3954)*(I3955)-1)</f>
        <v/>
      </c>
      <c r="K3955" s="1" t="str">
        <f>IF(Table1[[#This Row],[Column1]]="","",VLOOKUP(A3955,COPOMs!B:K,10)+prêmio_de_risco)</f>
        <v/>
      </c>
      <c r="L3955" s="3" t="str">
        <f>IF(Table1[[#This Row],[Tesouro Selic: Cenário 3]]="","",(K3955+1)^(1/252))</f>
        <v/>
      </c>
      <c r="M3955" s="2" t="str">
        <f>IF(Table1[[#This Row],[Column8]]="","",(1+M3954)*(L3955)-1)</f>
        <v/>
      </c>
    </row>
    <row r="3956" spans="1:13" x14ac:dyDescent="0.25">
      <c r="A3956" s="15" t="str">
        <f t="shared" si="122"/>
        <v/>
      </c>
      <c r="B3956" s="25" t="str">
        <f t="shared" si="123"/>
        <v/>
      </c>
      <c r="C3956" s="3" t="str">
        <f>IF(Table1[[#This Row],[Tesouro Prefixado]]="","",(B3956+1)^(1/252))</f>
        <v/>
      </c>
      <c r="D3956" s="2" t="str">
        <f>IF(Table1[[#This Row],[Column2]]="","",(1+D3955)*(C3956)-1)</f>
        <v/>
      </c>
      <c r="E3956" s="1" t="str">
        <f>IF(Table1[[#This Row],[Column1]]="","",VLOOKUP(A3956,COPOMs!B:E,4)+prêmio_de_risco)</f>
        <v/>
      </c>
      <c r="F3956" s="3" t="str">
        <f>IF(Table1[[#This Row],[Tesouro Selic: Cenário 1]]="","",(E3956+1)^(1/252))</f>
        <v/>
      </c>
      <c r="G3956" s="2" t="str">
        <f>IF(Table1[[#This Row],[Column4]]="","",(1+G3955)*(F3956)-1)</f>
        <v/>
      </c>
      <c r="H3956" s="1" t="str">
        <f>IF(Table1[[#This Row],[Column1]]="","",VLOOKUP(A3956,COPOMs!B:H,7)+prêmio_de_risco)</f>
        <v/>
      </c>
      <c r="I3956" s="3" t="str">
        <f>IF(Table1[[#This Row],[Tesouro Selic: Cenário 2]]="","",(H3956+1)^(1/252))</f>
        <v/>
      </c>
      <c r="J3956" s="2" t="str">
        <f>IF(Table1[[#This Row],[Column6]]="","",(1+J3955)*(I3956)-1)</f>
        <v/>
      </c>
      <c r="K3956" s="1" t="str">
        <f>IF(Table1[[#This Row],[Column1]]="","",VLOOKUP(A3956,COPOMs!B:K,10)+prêmio_de_risco)</f>
        <v/>
      </c>
      <c r="L3956" s="3" t="str">
        <f>IF(Table1[[#This Row],[Tesouro Selic: Cenário 3]]="","",(K3956+1)^(1/252))</f>
        <v/>
      </c>
      <c r="M3956" s="2" t="str">
        <f>IF(Table1[[#This Row],[Column8]]="","",(1+M3955)*(L3956)-1)</f>
        <v/>
      </c>
    </row>
    <row r="3957" spans="1:13" x14ac:dyDescent="0.25">
      <c r="A3957" s="15" t="str">
        <f t="shared" si="122"/>
        <v/>
      </c>
      <c r="B3957" s="25" t="str">
        <f t="shared" si="123"/>
        <v/>
      </c>
      <c r="C3957" s="3" t="str">
        <f>IF(Table1[[#This Row],[Tesouro Prefixado]]="","",(B3957+1)^(1/252))</f>
        <v/>
      </c>
      <c r="D3957" s="2" t="str">
        <f>IF(Table1[[#This Row],[Column2]]="","",(1+D3956)*(C3957)-1)</f>
        <v/>
      </c>
      <c r="E3957" s="1" t="str">
        <f>IF(Table1[[#This Row],[Column1]]="","",VLOOKUP(A3957,COPOMs!B:E,4)+prêmio_de_risco)</f>
        <v/>
      </c>
      <c r="F3957" s="3" t="str">
        <f>IF(Table1[[#This Row],[Tesouro Selic: Cenário 1]]="","",(E3957+1)^(1/252))</f>
        <v/>
      </c>
      <c r="G3957" s="2" t="str">
        <f>IF(Table1[[#This Row],[Column4]]="","",(1+G3956)*(F3957)-1)</f>
        <v/>
      </c>
      <c r="H3957" s="1" t="str">
        <f>IF(Table1[[#This Row],[Column1]]="","",VLOOKUP(A3957,COPOMs!B:H,7)+prêmio_de_risco)</f>
        <v/>
      </c>
      <c r="I3957" s="3" t="str">
        <f>IF(Table1[[#This Row],[Tesouro Selic: Cenário 2]]="","",(H3957+1)^(1/252))</f>
        <v/>
      </c>
      <c r="J3957" s="2" t="str">
        <f>IF(Table1[[#This Row],[Column6]]="","",(1+J3956)*(I3957)-1)</f>
        <v/>
      </c>
      <c r="K3957" s="1" t="str">
        <f>IF(Table1[[#This Row],[Column1]]="","",VLOOKUP(A3957,COPOMs!B:K,10)+prêmio_de_risco)</f>
        <v/>
      </c>
      <c r="L3957" s="3" t="str">
        <f>IF(Table1[[#This Row],[Tesouro Selic: Cenário 3]]="","",(K3957+1)^(1/252))</f>
        <v/>
      </c>
      <c r="M3957" s="2" t="str">
        <f>IF(Table1[[#This Row],[Column8]]="","",(1+M3956)*(L3957)-1)</f>
        <v/>
      </c>
    </row>
    <row r="3958" spans="1:13" x14ac:dyDescent="0.25">
      <c r="A3958" s="15" t="str">
        <f t="shared" si="122"/>
        <v/>
      </c>
      <c r="B3958" s="25" t="str">
        <f t="shared" si="123"/>
        <v/>
      </c>
      <c r="C3958" s="3" t="str">
        <f>IF(Table1[[#This Row],[Tesouro Prefixado]]="","",(B3958+1)^(1/252))</f>
        <v/>
      </c>
      <c r="D3958" s="2" t="str">
        <f>IF(Table1[[#This Row],[Column2]]="","",(1+D3957)*(C3958)-1)</f>
        <v/>
      </c>
      <c r="E3958" s="1" t="str">
        <f>IF(Table1[[#This Row],[Column1]]="","",VLOOKUP(A3958,COPOMs!B:E,4)+prêmio_de_risco)</f>
        <v/>
      </c>
      <c r="F3958" s="3" t="str">
        <f>IF(Table1[[#This Row],[Tesouro Selic: Cenário 1]]="","",(E3958+1)^(1/252))</f>
        <v/>
      </c>
      <c r="G3958" s="2" t="str">
        <f>IF(Table1[[#This Row],[Column4]]="","",(1+G3957)*(F3958)-1)</f>
        <v/>
      </c>
      <c r="H3958" s="1" t="str">
        <f>IF(Table1[[#This Row],[Column1]]="","",VLOOKUP(A3958,COPOMs!B:H,7)+prêmio_de_risco)</f>
        <v/>
      </c>
      <c r="I3958" s="3" t="str">
        <f>IF(Table1[[#This Row],[Tesouro Selic: Cenário 2]]="","",(H3958+1)^(1/252))</f>
        <v/>
      </c>
      <c r="J3958" s="2" t="str">
        <f>IF(Table1[[#This Row],[Column6]]="","",(1+J3957)*(I3958)-1)</f>
        <v/>
      </c>
      <c r="K3958" s="1" t="str">
        <f>IF(Table1[[#This Row],[Column1]]="","",VLOOKUP(A3958,COPOMs!B:K,10)+prêmio_de_risco)</f>
        <v/>
      </c>
      <c r="L3958" s="3" t="str">
        <f>IF(Table1[[#This Row],[Tesouro Selic: Cenário 3]]="","",(K3958+1)^(1/252))</f>
        <v/>
      </c>
      <c r="M3958" s="2" t="str">
        <f>IF(Table1[[#This Row],[Column8]]="","",(1+M3957)*(L3958)-1)</f>
        <v/>
      </c>
    </row>
    <row r="3959" spans="1:13" x14ac:dyDescent="0.25">
      <c r="A3959" s="15" t="str">
        <f t="shared" si="122"/>
        <v/>
      </c>
      <c r="B3959" s="25" t="str">
        <f t="shared" si="123"/>
        <v/>
      </c>
      <c r="C3959" s="3" t="str">
        <f>IF(Table1[[#This Row],[Tesouro Prefixado]]="","",(B3959+1)^(1/252))</f>
        <v/>
      </c>
      <c r="D3959" s="2" t="str">
        <f>IF(Table1[[#This Row],[Column2]]="","",(1+D3958)*(C3959)-1)</f>
        <v/>
      </c>
      <c r="E3959" s="1" t="str">
        <f>IF(Table1[[#This Row],[Column1]]="","",VLOOKUP(A3959,COPOMs!B:E,4)+prêmio_de_risco)</f>
        <v/>
      </c>
      <c r="F3959" s="3" t="str">
        <f>IF(Table1[[#This Row],[Tesouro Selic: Cenário 1]]="","",(E3959+1)^(1/252))</f>
        <v/>
      </c>
      <c r="G3959" s="2" t="str">
        <f>IF(Table1[[#This Row],[Column4]]="","",(1+G3958)*(F3959)-1)</f>
        <v/>
      </c>
      <c r="H3959" s="1" t="str">
        <f>IF(Table1[[#This Row],[Column1]]="","",VLOOKUP(A3959,COPOMs!B:H,7)+prêmio_de_risco)</f>
        <v/>
      </c>
      <c r="I3959" s="3" t="str">
        <f>IF(Table1[[#This Row],[Tesouro Selic: Cenário 2]]="","",(H3959+1)^(1/252))</f>
        <v/>
      </c>
      <c r="J3959" s="2" t="str">
        <f>IF(Table1[[#This Row],[Column6]]="","",(1+J3958)*(I3959)-1)</f>
        <v/>
      </c>
      <c r="K3959" s="1" t="str">
        <f>IF(Table1[[#This Row],[Column1]]="","",VLOOKUP(A3959,COPOMs!B:K,10)+prêmio_de_risco)</f>
        <v/>
      </c>
      <c r="L3959" s="3" t="str">
        <f>IF(Table1[[#This Row],[Tesouro Selic: Cenário 3]]="","",(K3959+1)^(1/252))</f>
        <v/>
      </c>
      <c r="M3959" s="2" t="str">
        <f>IF(Table1[[#This Row],[Column8]]="","",(1+M3958)*(L3959)-1)</f>
        <v/>
      </c>
    </row>
    <row r="3960" spans="1:13" x14ac:dyDescent="0.25">
      <c r="A3960" s="15" t="str">
        <f t="shared" si="122"/>
        <v/>
      </c>
      <c r="B3960" s="25" t="str">
        <f t="shared" si="123"/>
        <v/>
      </c>
      <c r="C3960" s="3" t="str">
        <f>IF(Table1[[#This Row],[Tesouro Prefixado]]="","",(B3960+1)^(1/252))</f>
        <v/>
      </c>
      <c r="D3960" s="2" t="str">
        <f>IF(Table1[[#This Row],[Column2]]="","",(1+D3959)*(C3960)-1)</f>
        <v/>
      </c>
      <c r="E3960" s="1" t="str">
        <f>IF(Table1[[#This Row],[Column1]]="","",VLOOKUP(A3960,COPOMs!B:E,4)+prêmio_de_risco)</f>
        <v/>
      </c>
      <c r="F3960" s="3" t="str">
        <f>IF(Table1[[#This Row],[Tesouro Selic: Cenário 1]]="","",(E3960+1)^(1/252))</f>
        <v/>
      </c>
      <c r="G3960" s="2" t="str">
        <f>IF(Table1[[#This Row],[Column4]]="","",(1+G3959)*(F3960)-1)</f>
        <v/>
      </c>
      <c r="H3960" s="1" t="str">
        <f>IF(Table1[[#This Row],[Column1]]="","",VLOOKUP(A3960,COPOMs!B:H,7)+prêmio_de_risco)</f>
        <v/>
      </c>
      <c r="I3960" s="3" t="str">
        <f>IF(Table1[[#This Row],[Tesouro Selic: Cenário 2]]="","",(H3960+1)^(1/252))</f>
        <v/>
      </c>
      <c r="J3960" s="2" t="str">
        <f>IF(Table1[[#This Row],[Column6]]="","",(1+J3959)*(I3960)-1)</f>
        <v/>
      </c>
      <c r="K3960" s="1" t="str">
        <f>IF(Table1[[#This Row],[Column1]]="","",VLOOKUP(A3960,COPOMs!B:K,10)+prêmio_de_risco)</f>
        <v/>
      </c>
      <c r="L3960" s="3" t="str">
        <f>IF(Table1[[#This Row],[Tesouro Selic: Cenário 3]]="","",(K3960+1)^(1/252))</f>
        <v/>
      </c>
      <c r="M3960" s="2" t="str">
        <f>IF(Table1[[#This Row],[Column8]]="","",(1+M3959)*(L3960)-1)</f>
        <v/>
      </c>
    </row>
    <row r="3961" spans="1:13" x14ac:dyDescent="0.25">
      <c r="A3961" s="15" t="str">
        <f t="shared" si="122"/>
        <v/>
      </c>
      <c r="B3961" s="25" t="str">
        <f t="shared" si="123"/>
        <v/>
      </c>
      <c r="C3961" s="3" t="str">
        <f>IF(Table1[[#This Row],[Tesouro Prefixado]]="","",(B3961+1)^(1/252))</f>
        <v/>
      </c>
      <c r="D3961" s="2" t="str">
        <f>IF(Table1[[#This Row],[Column2]]="","",(1+D3960)*(C3961)-1)</f>
        <v/>
      </c>
      <c r="E3961" s="1" t="str">
        <f>IF(Table1[[#This Row],[Column1]]="","",VLOOKUP(A3961,COPOMs!B:E,4)+prêmio_de_risco)</f>
        <v/>
      </c>
      <c r="F3961" s="3" t="str">
        <f>IF(Table1[[#This Row],[Tesouro Selic: Cenário 1]]="","",(E3961+1)^(1/252))</f>
        <v/>
      </c>
      <c r="G3961" s="2" t="str">
        <f>IF(Table1[[#This Row],[Column4]]="","",(1+G3960)*(F3961)-1)</f>
        <v/>
      </c>
      <c r="H3961" s="1" t="str">
        <f>IF(Table1[[#This Row],[Column1]]="","",VLOOKUP(A3961,COPOMs!B:H,7)+prêmio_de_risco)</f>
        <v/>
      </c>
      <c r="I3961" s="3" t="str">
        <f>IF(Table1[[#This Row],[Tesouro Selic: Cenário 2]]="","",(H3961+1)^(1/252))</f>
        <v/>
      </c>
      <c r="J3961" s="2" t="str">
        <f>IF(Table1[[#This Row],[Column6]]="","",(1+J3960)*(I3961)-1)</f>
        <v/>
      </c>
      <c r="K3961" s="1" t="str">
        <f>IF(Table1[[#This Row],[Column1]]="","",VLOOKUP(A3961,COPOMs!B:K,10)+prêmio_de_risco)</f>
        <v/>
      </c>
      <c r="L3961" s="3" t="str">
        <f>IF(Table1[[#This Row],[Tesouro Selic: Cenário 3]]="","",(K3961+1)^(1/252))</f>
        <v/>
      </c>
      <c r="M3961" s="2" t="str">
        <f>IF(Table1[[#This Row],[Column8]]="","",(1+M3960)*(L3961)-1)</f>
        <v/>
      </c>
    </row>
    <row r="3962" spans="1:13" x14ac:dyDescent="0.25">
      <c r="A3962" s="15" t="str">
        <f t="shared" si="122"/>
        <v/>
      </c>
      <c r="B3962" s="25" t="str">
        <f t="shared" si="123"/>
        <v/>
      </c>
      <c r="C3962" s="3" t="str">
        <f>IF(Table1[[#This Row],[Tesouro Prefixado]]="","",(B3962+1)^(1/252))</f>
        <v/>
      </c>
      <c r="D3962" s="2" t="str">
        <f>IF(Table1[[#This Row],[Column2]]="","",(1+D3961)*(C3962)-1)</f>
        <v/>
      </c>
      <c r="E3962" s="1" t="str">
        <f>IF(Table1[[#This Row],[Column1]]="","",VLOOKUP(A3962,COPOMs!B:E,4)+prêmio_de_risco)</f>
        <v/>
      </c>
      <c r="F3962" s="3" t="str">
        <f>IF(Table1[[#This Row],[Tesouro Selic: Cenário 1]]="","",(E3962+1)^(1/252))</f>
        <v/>
      </c>
      <c r="G3962" s="2" t="str">
        <f>IF(Table1[[#This Row],[Column4]]="","",(1+G3961)*(F3962)-1)</f>
        <v/>
      </c>
      <c r="H3962" s="1" t="str">
        <f>IF(Table1[[#This Row],[Column1]]="","",VLOOKUP(A3962,COPOMs!B:H,7)+prêmio_de_risco)</f>
        <v/>
      </c>
      <c r="I3962" s="3" t="str">
        <f>IF(Table1[[#This Row],[Tesouro Selic: Cenário 2]]="","",(H3962+1)^(1/252))</f>
        <v/>
      </c>
      <c r="J3962" s="2" t="str">
        <f>IF(Table1[[#This Row],[Column6]]="","",(1+J3961)*(I3962)-1)</f>
        <v/>
      </c>
      <c r="K3962" s="1" t="str">
        <f>IF(Table1[[#This Row],[Column1]]="","",VLOOKUP(A3962,COPOMs!B:K,10)+prêmio_de_risco)</f>
        <v/>
      </c>
      <c r="L3962" s="3" t="str">
        <f>IF(Table1[[#This Row],[Tesouro Selic: Cenário 3]]="","",(K3962+1)^(1/252))</f>
        <v/>
      </c>
      <c r="M3962" s="2" t="str">
        <f>IF(Table1[[#This Row],[Column8]]="","",(1+M3961)*(L3962)-1)</f>
        <v/>
      </c>
    </row>
    <row r="3963" spans="1:13" x14ac:dyDescent="0.25">
      <c r="A3963" s="15" t="str">
        <f t="shared" si="122"/>
        <v/>
      </c>
      <c r="B3963" s="25" t="str">
        <f t="shared" si="123"/>
        <v/>
      </c>
      <c r="C3963" s="3" t="str">
        <f>IF(Table1[[#This Row],[Tesouro Prefixado]]="","",(B3963+1)^(1/252))</f>
        <v/>
      </c>
      <c r="D3963" s="2" t="str">
        <f>IF(Table1[[#This Row],[Column2]]="","",(1+D3962)*(C3963)-1)</f>
        <v/>
      </c>
      <c r="E3963" s="1" t="str">
        <f>IF(Table1[[#This Row],[Column1]]="","",VLOOKUP(A3963,COPOMs!B:E,4)+prêmio_de_risco)</f>
        <v/>
      </c>
      <c r="F3963" s="3" t="str">
        <f>IF(Table1[[#This Row],[Tesouro Selic: Cenário 1]]="","",(E3963+1)^(1/252))</f>
        <v/>
      </c>
      <c r="G3963" s="2" t="str">
        <f>IF(Table1[[#This Row],[Column4]]="","",(1+G3962)*(F3963)-1)</f>
        <v/>
      </c>
      <c r="H3963" s="1" t="str">
        <f>IF(Table1[[#This Row],[Column1]]="","",VLOOKUP(A3963,COPOMs!B:H,7)+prêmio_de_risco)</f>
        <v/>
      </c>
      <c r="I3963" s="3" t="str">
        <f>IF(Table1[[#This Row],[Tesouro Selic: Cenário 2]]="","",(H3963+1)^(1/252))</f>
        <v/>
      </c>
      <c r="J3963" s="2" t="str">
        <f>IF(Table1[[#This Row],[Column6]]="","",(1+J3962)*(I3963)-1)</f>
        <v/>
      </c>
      <c r="K3963" s="1" t="str">
        <f>IF(Table1[[#This Row],[Column1]]="","",VLOOKUP(A3963,COPOMs!B:K,10)+prêmio_de_risco)</f>
        <v/>
      </c>
      <c r="L3963" s="3" t="str">
        <f>IF(Table1[[#This Row],[Tesouro Selic: Cenário 3]]="","",(K3963+1)^(1/252))</f>
        <v/>
      </c>
      <c r="M3963" s="2" t="str">
        <f>IF(Table1[[#This Row],[Column8]]="","",(1+M3962)*(L3963)-1)</f>
        <v/>
      </c>
    </row>
    <row r="3964" spans="1:13" x14ac:dyDescent="0.25">
      <c r="A3964" s="15" t="str">
        <f t="shared" si="122"/>
        <v/>
      </c>
      <c r="B3964" s="25" t="str">
        <f t="shared" si="123"/>
        <v/>
      </c>
      <c r="C3964" s="3" t="str">
        <f>IF(Table1[[#This Row],[Tesouro Prefixado]]="","",(B3964+1)^(1/252))</f>
        <v/>
      </c>
      <c r="D3964" s="2" t="str">
        <f>IF(Table1[[#This Row],[Column2]]="","",(1+D3963)*(C3964)-1)</f>
        <v/>
      </c>
      <c r="E3964" s="1" t="str">
        <f>IF(Table1[[#This Row],[Column1]]="","",VLOOKUP(A3964,COPOMs!B:E,4)+prêmio_de_risco)</f>
        <v/>
      </c>
      <c r="F3964" s="3" t="str">
        <f>IF(Table1[[#This Row],[Tesouro Selic: Cenário 1]]="","",(E3964+1)^(1/252))</f>
        <v/>
      </c>
      <c r="G3964" s="2" t="str">
        <f>IF(Table1[[#This Row],[Column4]]="","",(1+G3963)*(F3964)-1)</f>
        <v/>
      </c>
      <c r="H3964" s="1" t="str">
        <f>IF(Table1[[#This Row],[Column1]]="","",VLOOKUP(A3964,COPOMs!B:H,7)+prêmio_de_risco)</f>
        <v/>
      </c>
      <c r="I3964" s="3" t="str">
        <f>IF(Table1[[#This Row],[Tesouro Selic: Cenário 2]]="","",(H3964+1)^(1/252))</f>
        <v/>
      </c>
      <c r="J3964" s="2" t="str">
        <f>IF(Table1[[#This Row],[Column6]]="","",(1+J3963)*(I3964)-1)</f>
        <v/>
      </c>
      <c r="K3964" s="1" t="str">
        <f>IF(Table1[[#This Row],[Column1]]="","",VLOOKUP(A3964,COPOMs!B:K,10)+prêmio_de_risco)</f>
        <v/>
      </c>
      <c r="L3964" s="3" t="str">
        <f>IF(Table1[[#This Row],[Tesouro Selic: Cenário 3]]="","",(K3964+1)^(1/252))</f>
        <v/>
      </c>
      <c r="M3964" s="2" t="str">
        <f>IF(Table1[[#This Row],[Column8]]="","",(1+M3963)*(L3964)-1)</f>
        <v/>
      </c>
    </row>
    <row r="3965" spans="1:13" x14ac:dyDescent="0.25">
      <c r="A3965" s="15" t="str">
        <f t="shared" si="122"/>
        <v/>
      </c>
      <c r="B3965" s="25" t="str">
        <f t="shared" si="123"/>
        <v/>
      </c>
      <c r="C3965" s="3" t="str">
        <f>IF(Table1[[#This Row],[Tesouro Prefixado]]="","",(B3965+1)^(1/252))</f>
        <v/>
      </c>
      <c r="D3965" s="2" t="str">
        <f>IF(Table1[[#This Row],[Column2]]="","",(1+D3964)*(C3965)-1)</f>
        <v/>
      </c>
      <c r="E3965" s="1" t="str">
        <f>IF(Table1[[#This Row],[Column1]]="","",VLOOKUP(A3965,COPOMs!B:E,4)+prêmio_de_risco)</f>
        <v/>
      </c>
      <c r="F3965" s="3" t="str">
        <f>IF(Table1[[#This Row],[Tesouro Selic: Cenário 1]]="","",(E3965+1)^(1/252))</f>
        <v/>
      </c>
      <c r="G3965" s="2" t="str">
        <f>IF(Table1[[#This Row],[Column4]]="","",(1+G3964)*(F3965)-1)</f>
        <v/>
      </c>
      <c r="H3965" s="1" t="str">
        <f>IF(Table1[[#This Row],[Column1]]="","",VLOOKUP(A3965,COPOMs!B:H,7)+prêmio_de_risco)</f>
        <v/>
      </c>
      <c r="I3965" s="3" t="str">
        <f>IF(Table1[[#This Row],[Tesouro Selic: Cenário 2]]="","",(H3965+1)^(1/252))</f>
        <v/>
      </c>
      <c r="J3965" s="2" t="str">
        <f>IF(Table1[[#This Row],[Column6]]="","",(1+J3964)*(I3965)-1)</f>
        <v/>
      </c>
      <c r="K3965" s="1" t="str">
        <f>IF(Table1[[#This Row],[Column1]]="","",VLOOKUP(A3965,COPOMs!B:K,10)+prêmio_de_risco)</f>
        <v/>
      </c>
      <c r="L3965" s="3" t="str">
        <f>IF(Table1[[#This Row],[Tesouro Selic: Cenário 3]]="","",(K3965+1)^(1/252))</f>
        <v/>
      </c>
      <c r="M3965" s="2" t="str">
        <f>IF(Table1[[#This Row],[Column8]]="","",(1+M3964)*(L3965)-1)</f>
        <v/>
      </c>
    </row>
    <row r="3966" spans="1:13" x14ac:dyDescent="0.25">
      <c r="A3966" s="15" t="str">
        <f t="shared" si="122"/>
        <v/>
      </c>
      <c r="B3966" s="25" t="str">
        <f t="shared" si="123"/>
        <v/>
      </c>
      <c r="C3966" s="3" t="str">
        <f>IF(Table1[[#This Row],[Tesouro Prefixado]]="","",(B3966+1)^(1/252))</f>
        <v/>
      </c>
      <c r="D3966" s="2" t="str">
        <f>IF(Table1[[#This Row],[Column2]]="","",(1+D3965)*(C3966)-1)</f>
        <v/>
      </c>
      <c r="E3966" s="1" t="str">
        <f>IF(Table1[[#This Row],[Column1]]="","",VLOOKUP(A3966,COPOMs!B:E,4)+prêmio_de_risco)</f>
        <v/>
      </c>
      <c r="F3966" s="3" t="str">
        <f>IF(Table1[[#This Row],[Tesouro Selic: Cenário 1]]="","",(E3966+1)^(1/252))</f>
        <v/>
      </c>
      <c r="G3966" s="2" t="str">
        <f>IF(Table1[[#This Row],[Column4]]="","",(1+G3965)*(F3966)-1)</f>
        <v/>
      </c>
      <c r="H3966" s="1" t="str">
        <f>IF(Table1[[#This Row],[Column1]]="","",VLOOKUP(A3966,COPOMs!B:H,7)+prêmio_de_risco)</f>
        <v/>
      </c>
      <c r="I3966" s="3" t="str">
        <f>IF(Table1[[#This Row],[Tesouro Selic: Cenário 2]]="","",(H3966+1)^(1/252))</f>
        <v/>
      </c>
      <c r="J3966" s="2" t="str">
        <f>IF(Table1[[#This Row],[Column6]]="","",(1+J3965)*(I3966)-1)</f>
        <v/>
      </c>
      <c r="K3966" s="1" t="str">
        <f>IF(Table1[[#This Row],[Column1]]="","",VLOOKUP(A3966,COPOMs!B:K,10)+prêmio_de_risco)</f>
        <v/>
      </c>
      <c r="L3966" s="3" t="str">
        <f>IF(Table1[[#This Row],[Tesouro Selic: Cenário 3]]="","",(K3966+1)^(1/252))</f>
        <v/>
      </c>
      <c r="M3966" s="2" t="str">
        <f>IF(Table1[[#This Row],[Column8]]="","",(1+M3965)*(L3966)-1)</f>
        <v/>
      </c>
    </row>
    <row r="3967" spans="1:13" x14ac:dyDescent="0.25">
      <c r="A3967" s="15" t="str">
        <f t="shared" si="122"/>
        <v/>
      </c>
      <c r="B3967" s="25" t="str">
        <f t="shared" si="123"/>
        <v/>
      </c>
      <c r="C3967" s="3" t="str">
        <f>IF(Table1[[#This Row],[Tesouro Prefixado]]="","",(B3967+1)^(1/252))</f>
        <v/>
      </c>
      <c r="D3967" s="2" t="str">
        <f>IF(Table1[[#This Row],[Column2]]="","",(1+D3966)*(C3967)-1)</f>
        <v/>
      </c>
      <c r="E3967" s="1" t="str">
        <f>IF(Table1[[#This Row],[Column1]]="","",VLOOKUP(A3967,COPOMs!B:E,4)+prêmio_de_risco)</f>
        <v/>
      </c>
      <c r="F3967" s="3" t="str">
        <f>IF(Table1[[#This Row],[Tesouro Selic: Cenário 1]]="","",(E3967+1)^(1/252))</f>
        <v/>
      </c>
      <c r="G3967" s="2" t="str">
        <f>IF(Table1[[#This Row],[Column4]]="","",(1+G3966)*(F3967)-1)</f>
        <v/>
      </c>
      <c r="H3967" s="1" t="str">
        <f>IF(Table1[[#This Row],[Column1]]="","",VLOOKUP(A3967,COPOMs!B:H,7)+prêmio_de_risco)</f>
        <v/>
      </c>
      <c r="I3967" s="3" t="str">
        <f>IF(Table1[[#This Row],[Tesouro Selic: Cenário 2]]="","",(H3967+1)^(1/252))</f>
        <v/>
      </c>
      <c r="J3967" s="2" t="str">
        <f>IF(Table1[[#This Row],[Column6]]="","",(1+J3966)*(I3967)-1)</f>
        <v/>
      </c>
      <c r="K3967" s="1" t="str">
        <f>IF(Table1[[#This Row],[Column1]]="","",VLOOKUP(A3967,COPOMs!B:K,10)+prêmio_de_risco)</f>
        <v/>
      </c>
      <c r="L3967" s="3" t="str">
        <f>IF(Table1[[#This Row],[Tesouro Selic: Cenário 3]]="","",(K3967+1)^(1/252))</f>
        <v/>
      </c>
      <c r="M3967" s="2" t="str">
        <f>IF(Table1[[#This Row],[Column8]]="","",(1+M3966)*(L3967)-1)</f>
        <v/>
      </c>
    </row>
    <row r="3968" spans="1:13" x14ac:dyDescent="0.25">
      <c r="A3968" s="15" t="str">
        <f t="shared" si="122"/>
        <v/>
      </c>
      <c r="B3968" s="25" t="str">
        <f t="shared" si="123"/>
        <v/>
      </c>
      <c r="C3968" s="3" t="str">
        <f>IF(Table1[[#This Row],[Tesouro Prefixado]]="","",(B3968+1)^(1/252))</f>
        <v/>
      </c>
      <c r="D3968" s="2" t="str">
        <f>IF(Table1[[#This Row],[Column2]]="","",(1+D3967)*(C3968)-1)</f>
        <v/>
      </c>
      <c r="E3968" s="1" t="str">
        <f>IF(Table1[[#This Row],[Column1]]="","",VLOOKUP(A3968,COPOMs!B:E,4)+prêmio_de_risco)</f>
        <v/>
      </c>
      <c r="F3968" s="3" t="str">
        <f>IF(Table1[[#This Row],[Tesouro Selic: Cenário 1]]="","",(E3968+1)^(1/252))</f>
        <v/>
      </c>
      <c r="G3968" s="2" t="str">
        <f>IF(Table1[[#This Row],[Column4]]="","",(1+G3967)*(F3968)-1)</f>
        <v/>
      </c>
      <c r="H3968" s="1" t="str">
        <f>IF(Table1[[#This Row],[Column1]]="","",VLOOKUP(A3968,COPOMs!B:H,7)+prêmio_de_risco)</f>
        <v/>
      </c>
      <c r="I3968" s="3" t="str">
        <f>IF(Table1[[#This Row],[Tesouro Selic: Cenário 2]]="","",(H3968+1)^(1/252))</f>
        <v/>
      </c>
      <c r="J3968" s="2" t="str">
        <f>IF(Table1[[#This Row],[Column6]]="","",(1+J3967)*(I3968)-1)</f>
        <v/>
      </c>
      <c r="K3968" s="1" t="str">
        <f>IF(Table1[[#This Row],[Column1]]="","",VLOOKUP(A3968,COPOMs!B:K,10)+prêmio_de_risco)</f>
        <v/>
      </c>
      <c r="L3968" s="3" t="str">
        <f>IF(Table1[[#This Row],[Tesouro Selic: Cenário 3]]="","",(K3968+1)^(1/252))</f>
        <v/>
      </c>
      <c r="M3968" s="2" t="str">
        <f>IF(Table1[[#This Row],[Column8]]="","",(1+M3967)*(L3968)-1)</f>
        <v/>
      </c>
    </row>
    <row r="3969" spans="1:13" x14ac:dyDescent="0.25">
      <c r="A3969" s="15" t="str">
        <f t="shared" si="122"/>
        <v/>
      </c>
      <c r="B3969" s="25" t="str">
        <f t="shared" si="123"/>
        <v/>
      </c>
      <c r="C3969" s="3" t="str">
        <f>IF(Table1[[#This Row],[Tesouro Prefixado]]="","",(B3969+1)^(1/252))</f>
        <v/>
      </c>
      <c r="D3969" s="2" t="str">
        <f>IF(Table1[[#This Row],[Column2]]="","",(1+D3968)*(C3969)-1)</f>
        <v/>
      </c>
      <c r="E3969" s="1" t="str">
        <f>IF(Table1[[#This Row],[Column1]]="","",VLOOKUP(A3969,COPOMs!B:E,4)+prêmio_de_risco)</f>
        <v/>
      </c>
      <c r="F3969" s="3" t="str">
        <f>IF(Table1[[#This Row],[Tesouro Selic: Cenário 1]]="","",(E3969+1)^(1/252))</f>
        <v/>
      </c>
      <c r="G3969" s="2" t="str">
        <f>IF(Table1[[#This Row],[Column4]]="","",(1+G3968)*(F3969)-1)</f>
        <v/>
      </c>
      <c r="H3969" s="1" t="str">
        <f>IF(Table1[[#This Row],[Column1]]="","",VLOOKUP(A3969,COPOMs!B:H,7)+prêmio_de_risco)</f>
        <v/>
      </c>
      <c r="I3969" s="3" t="str">
        <f>IF(Table1[[#This Row],[Tesouro Selic: Cenário 2]]="","",(H3969+1)^(1/252))</f>
        <v/>
      </c>
      <c r="J3969" s="2" t="str">
        <f>IF(Table1[[#This Row],[Column6]]="","",(1+J3968)*(I3969)-1)</f>
        <v/>
      </c>
      <c r="K3969" s="1" t="str">
        <f>IF(Table1[[#This Row],[Column1]]="","",VLOOKUP(A3969,COPOMs!B:K,10)+prêmio_de_risco)</f>
        <v/>
      </c>
      <c r="L3969" s="3" t="str">
        <f>IF(Table1[[#This Row],[Tesouro Selic: Cenário 3]]="","",(K3969+1)^(1/252))</f>
        <v/>
      </c>
      <c r="M3969" s="2" t="str">
        <f>IF(Table1[[#This Row],[Column8]]="","",(1+M3968)*(L3969)-1)</f>
        <v/>
      </c>
    </row>
    <row r="3970" spans="1:13" x14ac:dyDescent="0.25">
      <c r="A3970" s="15" t="str">
        <f t="shared" si="122"/>
        <v/>
      </c>
      <c r="B3970" s="25" t="str">
        <f t="shared" si="123"/>
        <v/>
      </c>
      <c r="C3970" s="3" t="str">
        <f>IF(Table1[[#This Row],[Tesouro Prefixado]]="","",(B3970+1)^(1/252))</f>
        <v/>
      </c>
      <c r="D3970" s="2" t="str">
        <f>IF(Table1[[#This Row],[Column2]]="","",(1+D3969)*(C3970)-1)</f>
        <v/>
      </c>
      <c r="E3970" s="1" t="str">
        <f>IF(Table1[[#This Row],[Column1]]="","",VLOOKUP(A3970,COPOMs!B:E,4)+prêmio_de_risco)</f>
        <v/>
      </c>
      <c r="F3970" s="3" t="str">
        <f>IF(Table1[[#This Row],[Tesouro Selic: Cenário 1]]="","",(E3970+1)^(1/252))</f>
        <v/>
      </c>
      <c r="G3970" s="2" t="str">
        <f>IF(Table1[[#This Row],[Column4]]="","",(1+G3969)*(F3970)-1)</f>
        <v/>
      </c>
      <c r="H3970" s="1" t="str">
        <f>IF(Table1[[#This Row],[Column1]]="","",VLOOKUP(A3970,COPOMs!B:H,7)+prêmio_de_risco)</f>
        <v/>
      </c>
      <c r="I3970" s="3" t="str">
        <f>IF(Table1[[#This Row],[Tesouro Selic: Cenário 2]]="","",(H3970+1)^(1/252))</f>
        <v/>
      </c>
      <c r="J3970" s="2" t="str">
        <f>IF(Table1[[#This Row],[Column6]]="","",(1+J3969)*(I3970)-1)</f>
        <v/>
      </c>
      <c r="K3970" s="1" t="str">
        <f>IF(Table1[[#This Row],[Column1]]="","",VLOOKUP(A3970,COPOMs!B:K,10)+prêmio_de_risco)</f>
        <v/>
      </c>
      <c r="L3970" s="3" t="str">
        <f>IF(Table1[[#This Row],[Tesouro Selic: Cenário 3]]="","",(K3970+1)^(1/252))</f>
        <v/>
      </c>
      <c r="M3970" s="2" t="str">
        <f>IF(Table1[[#This Row],[Column8]]="","",(1+M3969)*(L3970)-1)</f>
        <v/>
      </c>
    </row>
    <row r="3971" spans="1:13" x14ac:dyDescent="0.25">
      <c r="A3971" s="15" t="str">
        <f t="shared" ref="A3971:A4034" si="124">IFERROR(IF(WORKDAY(A3970,1,feriados)&lt;=vencimento,WORKDAY(A3970,1,feriados),""),"")</f>
        <v/>
      </c>
      <c r="B3971" s="25" t="str">
        <f t="shared" ref="B3971:B4034" si="125">IF(A3971="","",taxa_pré)</f>
        <v/>
      </c>
      <c r="C3971" s="3" t="str">
        <f>IF(Table1[[#This Row],[Tesouro Prefixado]]="","",(B3971+1)^(1/252))</f>
        <v/>
      </c>
      <c r="D3971" s="2" t="str">
        <f>IF(Table1[[#This Row],[Column2]]="","",(1+D3970)*(C3971)-1)</f>
        <v/>
      </c>
      <c r="E3971" s="1" t="str">
        <f>IF(Table1[[#This Row],[Column1]]="","",VLOOKUP(A3971,COPOMs!B:E,4)+prêmio_de_risco)</f>
        <v/>
      </c>
      <c r="F3971" s="3" t="str">
        <f>IF(Table1[[#This Row],[Tesouro Selic: Cenário 1]]="","",(E3971+1)^(1/252))</f>
        <v/>
      </c>
      <c r="G3971" s="2" t="str">
        <f>IF(Table1[[#This Row],[Column4]]="","",(1+G3970)*(F3971)-1)</f>
        <v/>
      </c>
      <c r="H3971" s="1" t="str">
        <f>IF(Table1[[#This Row],[Column1]]="","",VLOOKUP(A3971,COPOMs!B:H,7)+prêmio_de_risco)</f>
        <v/>
      </c>
      <c r="I3971" s="3" t="str">
        <f>IF(Table1[[#This Row],[Tesouro Selic: Cenário 2]]="","",(H3971+1)^(1/252))</f>
        <v/>
      </c>
      <c r="J3971" s="2" t="str">
        <f>IF(Table1[[#This Row],[Column6]]="","",(1+J3970)*(I3971)-1)</f>
        <v/>
      </c>
      <c r="K3971" s="1" t="str">
        <f>IF(Table1[[#This Row],[Column1]]="","",VLOOKUP(A3971,COPOMs!B:K,10)+prêmio_de_risco)</f>
        <v/>
      </c>
      <c r="L3971" s="3" t="str">
        <f>IF(Table1[[#This Row],[Tesouro Selic: Cenário 3]]="","",(K3971+1)^(1/252))</f>
        <v/>
      </c>
      <c r="M3971" s="2" t="str">
        <f>IF(Table1[[#This Row],[Column8]]="","",(1+M3970)*(L3971)-1)</f>
        <v/>
      </c>
    </row>
    <row r="3972" spans="1:13" x14ac:dyDescent="0.25">
      <c r="A3972" s="15" t="str">
        <f t="shared" si="124"/>
        <v/>
      </c>
      <c r="B3972" s="25" t="str">
        <f t="shared" si="125"/>
        <v/>
      </c>
      <c r="C3972" s="3" t="str">
        <f>IF(Table1[[#This Row],[Tesouro Prefixado]]="","",(B3972+1)^(1/252))</f>
        <v/>
      </c>
      <c r="D3972" s="2" t="str">
        <f>IF(Table1[[#This Row],[Column2]]="","",(1+D3971)*(C3972)-1)</f>
        <v/>
      </c>
      <c r="E3972" s="1" t="str">
        <f>IF(Table1[[#This Row],[Column1]]="","",VLOOKUP(A3972,COPOMs!B:E,4)+prêmio_de_risco)</f>
        <v/>
      </c>
      <c r="F3972" s="3" t="str">
        <f>IF(Table1[[#This Row],[Tesouro Selic: Cenário 1]]="","",(E3972+1)^(1/252))</f>
        <v/>
      </c>
      <c r="G3972" s="2" t="str">
        <f>IF(Table1[[#This Row],[Column4]]="","",(1+G3971)*(F3972)-1)</f>
        <v/>
      </c>
      <c r="H3972" s="1" t="str">
        <f>IF(Table1[[#This Row],[Column1]]="","",VLOOKUP(A3972,COPOMs!B:H,7)+prêmio_de_risco)</f>
        <v/>
      </c>
      <c r="I3972" s="3" t="str">
        <f>IF(Table1[[#This Row],[Tesouro Selic: Cenário 2]]="","",(H3972+1)^(1/252))</f>
        <v/>
      </c>
      <c r="J3972" s="2" t="str">
        <f>IF(Table1[[#This Row],[Column6]]="","",(1+J3971)*(I3972)-1)</f>
        <v/>
      </c>
      <c r="K3972" s="1" t="str">
        <f>IF(Table1[[#This Row],[Column1]]="","",VLOOKUP(A3972,COPOMs!B:K,10)+prêmio_de_risco)</f>
        <v/>
      </c>
      <c r="L3972" s="3" t="str">
        <f>IF(Table1[[#This Row],[Tesouro Selic: Cenário 3]]="","",(K3972+1)^(1/252))</f>
        <v/>
      </c>
      <c r="M3972" s="2" t="str">
        <f>IF(Table1[[#This Row],[Column8]]="","",(1+M3971)*(L3972)-1)</f>
        <v/>
      </c>
    </row>
    <row r="3973" spans="1:13" x14ac:dyDescent="0.25">
      <c r="A3973" s="15" t="str">
        <f t="shared" si="124"/>
        <v/>
      </c>
      <c r="B3973" s="25" t="str">
        <f t="shared" si="125"/>
        <v/>
      </c>
      <c r="C3973" s="3" t="str">
        <f>IF(Table1[[#This Row],[Tesouro Prefixado]]="","",(B3973+1)^(1/252))</f>
        <v/>
      </c>
      <c r="D3973" s="2" t="str">
        <f>IF(Table1[[#This Row],[Column2]]="","",(1+D3972)*(C3973)-1)</f>
        <v/>
      </c>
      <c r="E3973" s="1" t="str">
        <f>IF(Table1[[#This Row],[Column1]]="","",VLOOKUP(A3973,COPOMs!B:E,4)+prêmio_de_risco)</f>
        <v/>
      </c>
      <c r="F3973" s="3" t="str">
        <f>IF(Table1[[#This Row],[Tesouro Selic: Cenário 1]]="","",(E3973+1)^(1/252))</f>
        <v/>
      </c>
      <c r="G3973" s="2" t="str">
        <f>IF(Table1[[#This Row],[Column4]]="","",(1+G3972)*(F3973)-1)</f>
        <v/>
      </c>
      <c r="H3973" s="1" t="str">
        <f>IF(Table1[[#This Row],[Column1]]="","",VLOOKUP(A3973,COPOMs!B:H,7)+prêmio_de_risco)</f>
        <v/>
      </c>
      <c r="I3973" s="3" t="str">
        <f>IF(Table1[[#This Row],[Tesouro Selic: Cenário 2]]="","",(H3973+1)^(1/252))</f>
        <v/>
      </c>
      <c r="J3973" s="2" t="str">
        <f>IF(Table1[[#This Row],[Column6]]="","",(1+J3972)*(I3973)-1)</f>
        <v/>
      </c>
      <c r="K3973" s="1" t="str">
        <f>IF(Table1[[#This Row],[Column1]]="","",VLOOKUP(A3973,COPOMs!B:K,10)+prêmio_de_risco)</f>
        <v/>
      </c>
      <c r="L3973" s="3" t="str">
        <f>IF(Table1[[#This Row],[Tesouro Selic: Cenário 3]]="","",(K3973+1)^(1/252))</f>
        <v/>
      </c>
      <c r="M3973" s="2" t="str">
        <f>IF(Table1[[#This Row],[Column8]]="","",(1+M3972)*(L3973)-1)</f>
        <v/>
      </c>
    </row>
    <row r="3974" spans="1:13" x14ac:dyDescent="0.25">
      <c r="A3974" s="15" t="str">
        <f t="shared" si="124"/>
        <v/>
      </c>
      <c r="B3974" s="25" t="str">
        <f t="shared" si="125"/>
        <v/>
      </c>
      <c r="C3974" s="3" t="str">
        <f>IF(Table1[[#This Row],[Tesouro Prefixado]]="","",(B3974+1)^(1/252))</f>
        <v/>
      </c>
      <c r="D3974" s="2" t="str">
        <f>IF(Table1[[#This Row],[Column2]]="","",(1+D3973)*(C3974)-1)</f>
        <v/>
      </c>
      <c r="E3974" s="1" t="str">
        <f>IF(Table1[[#This Row],[Column1]]="","",VLOOKUP(A3974,COPOMs!B:E,4)+prêmio_de_risco)</f>
        <v/>
      </c>
      <c r="F3974" s="3" t="str">
        <f>IF(Table1[[#This Row],[Tesouro Selic: Cenário 1]]="","",(E3974+1)^(1/252))</f>
        <v/>
      </c>
      <c r="G3974" s="2" t="str">
        <f>IF(Table1[[#This Row],[Column4]]="","",(1+G3973)*(F3974)-1)</f>
        <v/>
      </c>
      <c r="H3974" s="1" t="str">
        <f>IF(Table1[[#This Row],[Column1]]="","",VLOOKUP(A3974,COPOMs!B:H,7)+prêmio_de_risco)</f>
        <v/>
      </c>
      <c r="I3974" s="3" t="str">
        <f>IF(Table1[[#This Row],[Tesouro Selic: Cenário 2]]="","",(H3974+1)^(1/252))</f>
        <v/>
      </c>
      <c r="J3974" s="2" t="str">
        <f>IF(Table1[[#This Row],[Column6]]="","",(1+J3973)*(I3974)-1)</f>
        <v/>
      </c>
      <c r="K3974" s="1" t="str">
        <f>IF(Table1[[#This Row],[Column1]]="","",VLOOKUP(A3974,COPOMs!B:K,10)+prêmio_de_risco)</f>
        <v/>
      </c>
      <c r="L3974" s="3" t="str">
        <f>IF(Table1[[#This Row],[Tesouro Selic: Cenário 3]]="","",(K3974+1)^(1/252))</f>
        <v/>
      </c>
      <c r="M3974" s="2" t="str">
        <f>IF(Table1[[#This Row],[Column8]]="","",(1+M3973)*(L3974)-1)</f>
        <v/>
      </c>
    </row>
    <row r="3975" spans="1:13" x14ac:dyDescent="0.25">
      <c r="A3975" s="15" t="str">
        <f t="shared" si="124"/>
        <v/>
      </c>
      <c r="B3975" s="25" t="str">
        <f t="shared" si="125"/>
        <v/>
      </c>
      <c r="C3975" s="3" t="str">
        <f>IF(Table1[[#This Row],[Tesouro Prefixado]]="","",(B3975+1)^(1/252))</f>
        <v/>
      </c>
      <c r="D3975" s="2" t="str">
        <f>IF(Table1[[#This Row],[Column2]]="","",(1+D3974)*(C3975)-1)</f>
        <v/>
      </c>
      <c r="E3975" s="1" t="str">
        <f>IF(Table1[[#This Row],[Column1]]="","",VLOOKUP(A3975,COPOMs!B:E,4)+prêmio_de_risco)</f>
        <v/>
      </c>
      <c r="F3975" s="3" t="str">
        <f>IF(Table1[[#This Row],[Tesouro Selic: Cenário 1]]="","",(E3975+1)^(1/252))</f>
        <v/>
      </c>
      <c r="G3975" s="2" t="str">
        <f>IF(Table1[[#This Row],[Column4]]="","",(1+G3974)*(F3975)-1)</f>
        <v/>
      </c>
      <c r="H3975" s="1" t="str">
        <f>IF(Table1[[#This Row],[Column1]]="","",VLOOKUP(A3975,COPOMs!B:H,7)+prêmio_de_risco)</f>
        <v/>
      </c>
      <c r="I3975" s="3" t="str">
        <f>IF(Table1[[#This Row],[Tesouro Selic: Cenário 2]]="","",(H3975+1)^(1/252))</f>
        <v/>
      </c>
      <c r="J3975" s="2" t="str">
        <f>IF(Table1[[#This Row],[Column6]]="","",(1+J3974)*(I3975)-1)</f>
        <v/>
      </c>
      <c r="K3975" s="1" t="str">
        <f>IF(Table1[[#This Row],[Column1]]="","",VLOOKUP(A3975,COPOMs!B:K,10)+prêmio_de_risco)</f>
        <v/>
      </c>
      <c r="L3975" s="3" t="str">
        <f>IF(Table1[[#This Row],[Tesouro Selic: Cenário 3]]="","",(K3975+1)^(1/252))</f>
        <v/>
      </c>
      <c r="M3975" s="2" t="str">
        <f>IF(Table1[[#This Row],[Column8]]="","",(1+M3974)*(L3975)-1)</f>
        <v/>
      </c>
    </row>
    <row r="3976" spans="1:13" x14ac:dyDescent="0.25">
      <c r="A3976" s="15" t="str">
        <f t="shared" si="124"/>
        <v/>
      </c>
      <c r="B3976" s="25" t="str">
        <f t="shared" si="125"/>
        <v/>
      </c>
      <c r="C3976" s="3" t="str">
        <f>IF(Table1[[#This Row],[Tesouro Prefixado]]="","",(B3976+1)^(1/252))</f>
        <v/>
      </c>
      <c r="D3976" s="2" t="str">
        <f>IF(Table1[[#This Row],[Column2]]="","",(1+D3975)*(C3976)-1)</f>
        <v/>
      </c>
      <c r="E3976" s="1" t="str">
        <f>IF(Table1[[#This Row],[Column1]]="","",VLOOKUP(A3976,COPOMs!B:E,4)+prêmio_de_risco)</f>
        <v/>
      </c>
      <c r="F3976" s="3" t="str">
        <f>IF(Table1[[#This Row],[Tesouro Selic: Cenário 1]]="","",(E3976+1)^(1/252))</f>
        <v/>
      </c>
      <c r="G3976" s="2" t="str">
        <f>IF(Table1[[#This Row],[Column4]]="","",(1+G3975)*(F3976)-1)</f>
        <v/>
      </c>
      <c r="H3976" s="1" t="str">
        <f>IF(Table1[[#This Row],[Column1]]="","",VLOOKUP(A3976,COPOMs!B:H,7)+prêmio_de_risco)</f>
        <v/>
      </c>
      <c r="I3976" s="3" t="str">
        <f>IF(Table1[[#This Row],[Tesouro Selic: Cenário 2]]="","",(H3976+1)^(1/252))</f>
        <v/>
      </c>
      <c r="J3976" s="2" t="str">
        <f>IF(Table1[[#This Row],[Column6]]="","",(1+J3975)*(I3976)-1)</f>
        <v/>
      </c>
      <c r="K3976" s="1" t="str">
        <f>IF(Table1[[#This Row],[Column1]]="","",VLOOKUP(A3976,COPOMs!B:K,10)+prêmio_de_risco)</f>
        <v/>
      </c>
      <c r="L3976" s="3" t="str">
        <f>IF(Table1[[#This Row],[Tesouro Selic: Cenário 3]]="","",(K3976+1)^(1/252))</f>
        <v/>
      </c>
      <c r="M3976" s="2" t="str">
        <f>IF(Table1[[#This Row],[Column8]]="","",(1+M3975)*(L3976)-1)</f>
        <v/>
      </c>
    </row>
    <row r="3977" spans="1:13" x14ac:dyDescent="0.25">
      <c r="A3977" s="15" t="str">
        <f t="shared" si="124"/>
        <v/>
      </c>
      <c r="B3977" s="25" t="str">
        <f t="shared" si="125"/>
        <v/>
      </c>
      <c r="C3977" s="3" t="str">
        <f>IF(Table1[[#This Row],[Tesouro Prefixado]]="","",(B3977+1)^(1/252))</f>
        <v/>
      </c>
      <c r="D3977" s="2" t="str">
        <f>IF(Table1[[#This Row],[Column2]]="","",(1+D3976)*(C3977)-1)</f>
        <v/>
      </c>
      <c r="E3977" s="1" t="str">
        <f>IF(Table1[[#This Row],[Column1]]="","",VLOOKUP(A3977,COPOMs!B:E,4)+prêmio_de_risco)</f>
        <v/>
      </c>
      <c r="F3977" s="3" t="str">
        <f>IF(Table1[[#This Row],[Tesouro Selic: Cenário 1]]="","",(E3977+1)^(1/252))</f>
        <v/>
      </c>
      <c r="G3977" s="2" t="str">
        <f>IF(Table1[[#This Row],[Column4]]="","",(1+G3976)*(F3977)-1)</f>
        <v/>
      </c>
      <c r="H3977" s="1" t="str">
        <f>IF(Table1[[#This Row],[Column1]]="","",VLOOKUP(A3977,COPOMs!B:H,7)+prêmio_de_risco)</f>
        <v/>
      </c>
      <c r="I3977" s="3" t="str">
        <f>IF(Table1[[#This Row],[Tesouro Selic: Cenário 2]]="","",(H3977+1)^(1/252))</f>
        <v/>
      </c>
      <c r="J3977" s="2" t="str">
        <f>IF(Table1[[#This Row],[Column6]]="","",(1+J3976)*(I3977)-1)</f>
        <v/>
      </c>
      <c r="K3977" s="1" t="str">
        <f>IF(Table1[[#This Row],[Column1]]="","",VLOOKUP(A3977,COPOMs!B:K,10)+prêmio_de_risco)</f>
        <v/>
      </c>
      <c r="L3977" s="3" t="str">
        <f>IF(Table1[[#This Row],[Tesouro Selic: Cenário 3]]="","",(K3977+1)^(1/252))</f>
        <v/>
      </c>
      <c r="M3977" s="2" t="str">
        <f>IF(Table1[[#This Row],[Column8]]="","",(1+M3976)*(L3977)-1)</f>
        <v/>
      </c>
    </row>
    <row r="3978" spans="1:13" x14ac:dyDescent="0.25">
      <c r="A3978" s="15" t="str">
        <f t="shared" si="124"/>
        <v/>
      </c>
      <c r="B3978" s="25" t="str">
        <f t="shared" si="125"/>
        <v/>
      </c>
      <c r="C3978" s="3" t="str">
        <f>IF(Table1[[#This Row],[Tesouro Prefixado]]="","",(B3978+1)^(1/252))</f>
        <v/>
      </c>
      <c r="D3978" s="2" t="str">
        <f>IF(Table1[[#This Row],[Column2]]="","",(1+D3977)*(C3978)-1)</f>
        <v/>
      </c>
      <c r="E3978" s="1" t="str">
        <f>IF(Table1[[#This Row],[Column1]]="","",VLOOKUP(A3978,COPOMs!B:E,4)+prêmio_de_risco)</f>
        <v/>
      </c>
      <c r="F3978" s="3" t="str">
        <f>IF(Table1[[#This Row],[Tesouro Selic: Cenário 1]]="","",(E3978+1)^(1/252))</f>
        <v/>
      </c>
      <c r="G3978" s="2" t="str">
        <f>IF(Table1[[#This Row],[Column4]]="","",(1+G3977)*(F3978)-1)</f>
        <v/>
      </c>
      <c r="H3978" s="1" t="str">
        <f>IF(Table1[[#This Row],[Column1]]="","",VLOOKUP(A3978,COPOMs!B:H,7)+prêmio_de_risco)</f>
        <v/>
      </c>
      <c r="I3978" s="3" t="str">
        <f>IF(Table1[[#This Row],[Tesouro Selic: Cenário 2]]="","",(H3978+1)^(1/252))</f>
        <v/>
      </c>
      <c r="J3978" s="2" t="str">
        <f>IF(Table1[[#This Row],[Column6]]="","",(1+J3977)*(I3978)-1)</f>
        <v/>
      </c>
      <c r="K3978" s="1" t="str">
        <f>IF(Table1[[#This Row],[Column1]]="","",VLOOKUP(A3978,COPOMs!B:K,10)+prêmio_de_risco)</f>
        <v/>
      </c>
      <c r="L3978" s="3" t="str">
        <f>IF(Table1[[#This Row],[Tesouro Selic: Cenário 3]]="","",(K3978+1)^(1/252))</f>
        <v/>
      </c>
      <c r="M3978" s="2" t="str">
        <f>IF(Table1[[#This Row],[Column8]]="","",(1+M3977)*(L3978)-1)</f>
        <v/>
      </c>
    </row>
    <row r="3979" spans="1:13" x14ac:dyDescent="0.25">
      <c r="A3979" s="15" t="str">
        <f t="shared" si="124"/>
        <v/>
      </c>
      <c r="B3979" s="25" t="str">
        <f t="shared" si="125"/>
        <v/>
      </c>
      <c r="C3979" s="3" t="str">
        <f>IF(Table1[[#This Row],[Tesouro Prefixado]]="","",(B3979+1)^(1/252))</f>
        <v/>
      </c>
      <c r="D3979" s="2" t="str">
        <f>IF(Table1[[#This Row],[Column2]]="","",(1+D3978)*(C3979)-1)</f>
        <v/>
      </c>
      <c r="E3979" s="1" t="str">
        <f>IF(Table1[[#This Row],[Column1]]="","",VLOOKUP(A3979,COPOMs!B:E,4)+prêmio_de_risco)</f>
        <v/>
      </c>
      <c r="F3979" s="3" t="str">
        <f>IF(Table1[[#This Row],[Tesouro Selic: Cenário 1]]="","",(E3979+1)^(1/252))</f>
        <v/>
      </c>
      <c r="G3979" s="2" t="str">
        <f>IF(Table1[[#This Row],[Column4]]="","",(1+G3978)*(F3979)-1)</f>
        <v/>
      </c>
      <c r="H3979" s="1" t="str">
        <f>IF(Table1[[#This Row],[Column1]]="","",VLOOKUP(A3979,COPOMs!B:H,7)+prêmio_de_risco)</f>
        <v/>
      </c>
      <c r="I3979" s="3" t="str">
        <f>IF(Table1[[#This Row],[Tesouro Selic: Cenário 2]]="","",(H3979+1)^(1/252))</f>
        <v/>
      </c>
      <c r="J3979" s="2" t="str">
        <f>IF(Table1[[#This Row],[Column6]]="","",(1+J3978)*(I3979)-1)</f>
        <v/>
      </c>
      <c r="K3979" s="1" t="str">
        <f>IF(Table1[[#This Row],[Column1]]="","",VLOOKUP(A3979,COPOMs!B:K,10)+prêmio_de_risco)</f>
        <v/>
      </c>
      <c r="L3979" s="3" t="str">
        <f>IF(Table1[[#This Row],[Tesouro Selic: Cenário 3]]="","",(K3979+1)^(1/252))</f>
        <v/>
      </c>
      <c r="M3979" s="2" t="str">
        <f>IF(Table1[[#This Row],[Column8]]="","",(1+M3978)*(L3979)-1)</f>
        <v/>
      </c>
    </row>
    <row r="3980" spans="1:13" x14ac:dyDescent="0.25">
      <c r="A3980" s="15" t="str">
        <f t="shared" si="124"/>
        <v/>
      </c>
      <c r="B3980" s="25" t="str">
        <f t="shared" si="125"/>
        <v/>
      </c>
      <c r="C3980" s="3" t="str">
        <f>IF(Table1[[#This Row],[Tesouro Prefixado]]="","",(B3980+1)^(1/252))</f>
        <v/>
      </c>
      <c r="D3980" s="2" t="str">
        <f>IF(Table1[[#This Row],[Column2]]="","",(1+D3979)*(C3980)-1)</f>
        <v/>
      </c>
      <c r="E3980" s="1" t="str">
        <f>IF(Table1[[#This Row],[Column1]]="","",VLOOKUP(A3980,COPOMs!B:E,4)+prêmio_de_risco)</f>
        <v/>
      </c>
      <c r="F3980" s="3" t="str">
        <f>IF(Table1[[#This Row],[Tesouro Selic: Cenário 1]]="","",(E3980+1)^(1/252))</f>
        <v/>
      </c>
      <c r="G3980" s="2" t="str">
        <f>IF(Table1[[#This Row],[Column4]]="","",(1+G3979)*(F3980)-1)</f>
        <v/>
      </c>
      <c r="H3980" s="1" t="str">
        <f>IF(Table1[[#This Row],[Column1]]="","",VLOOKUP(A3980,COPOMs!B:H,7)+prêmio_de_risco)</f>
        <v/>
      </c>
      <c r="I3980" s="3" t="str">
        <f>IF(Table1[[#This Row],[Tesouro Selic: Cenário 2]]="","",(H3980+1)^(1/252))</f>
        <v/>
      </c>
      <c r="J3980" s="2" t="str">
        <f>IF(Table1[[#This Row],[Column6]]="","",(1+J3979)*(I3980)-1)</f>
        <v/>
      </c>
      <c r="K3980" s="1" t="str">
        <f>IF(Table1[[#This Row],[Column1]]="","",VLOOKUP(A3980,COPOMs!B:K,10)+prêmio_de_risco)</f>
        <v/>
      </c>
      <c r="L3980" s="3" t="str">
        <f>IF(Table1[[#This Row],[Tesouro Selic: Cenário 3]]="","",(K3980+1)^(1/252))</f>
        <v/>
      </c>
      <c r="M3980" s="2" t="str">
        <f>IF(Table1[[#This Row],[Column8]]="","",(1+M3979)*(L3980)-1)</f>
        <v/>
      </c>
    </row>
    <row r="3981" spans="1:13" x14ac:dyDescent="0.25">
      <c r="A3981" s="15" t="str">
        <f t="shared" si="124"/>
        <v/>
      </c>
      <c r="B3981" s="25" t="str">
        <f t="shared" si="125"/>
        <v/>
      </c>
      <c r="C3981" s="3" t="str">
        <f>IF(Table1[[#This Row],[Tesouro Prefixado]]="","",(B3981+1)^(1/252))</f>
        <v/>
      </c>
      <c r="D3981" s="2" t="str">
        <f>IF(Table1[[#This Row],[Column2]]="","",(1+D3980)*(C3981)-1)</f>
        <v/>
      </c>
      <c r="E3981" s="1" t="str">
        <f>IF(Table1[[#This Row],[Column1]]="","",VLOOKUP(A3981,COPOMs!B:E,4)+prêmio_de_risco)</f>
        <v/>
      </c>
      <c r="F3981" s="3" t="str">
        <f>IF(Table1[[#This Row],[Tesouro Selic: Cenário 1]]="","",(E3981+1)^(1/252))</f>
        <v/>
      </c>
      <c r="G3981" s="2" t="str">
        <f>IF(Table1[[#This Row],[Column4]]="","",(1+G3980)*(F3981)-1)</f>
        <v/>
      </c>
      <c r="H3981" s="1" t="str">
        <f>IF(Table1[[#This Row],[Column1]]="","",VLOOKUP(A3981,COPOMs!B:H,7)+prêmio_de_risco)</f>
        <v/>
      </c>
      <c r="I3981" s="3" t="str">
        <f>IF(Table1[[#This Row],[Tesouro Selic: Cenário 2]]="","",(H3981+1)^(1/252))</f>
        <v/>
      </c>
      <c r="J3981" s="2" t="str">
        <f>IF(Table1[[#This Row],[Column6]]="","",(1+J3980)*(I3981)-1)</f>
        <v/>
      </c>
      <c r="K3981" s="1" t="str">
        <f>IF(Table1[[#This Row],[Column1]]="","",VLOOKUP(A3981,COPOMs!B:K,10)+prêmio_de_risco)</f>
        <v/>
      </c>
      <c r="L3981" s="3" t="str">
        <f>IF(Table1[[#This Row],[Tesouro Selic: Cenário 3]]="","",(K3981+1)^(1/252))</f>
        <v/>
      </c>
      <c r="M3981" s="2" t="str">
        <f>IF(Table1[[#This Row],[Column8]]="","",(1+M3980)*(L3981)-1)</f>
        <v/>
      </c>
    </row>
    <row r="3982" spans="1:13" x14ac:dyDescent="0.25">
      <c r="A3982" s="15" t="str">
        <f t="shared" si="124"/>
        <v/>
      </c>
      <c r="B3982" s="25" t="str">
        <f t="shared" si="125"/>
        <v/>
      </c>
      <c r="C3982" s="3" t="str">
        <f>IF(Table1[[#This Row],[Tesouro Prefixado]]="","",(B3982+1)^(1/252))</f>
        <v/>
      </c>
      <c r="D3982" s="2" t="str">
        <f>IF(Table1[[#This Row],[Column2]]="","",(1+D3981)*(C3982)-1)</f>
        <v/>
      </c>
      <c r="E3982" s="1" t="str">
        <f>IF(Table1[[#This Row],[Column1]]="","",VLOOKUP(A3982,COPOMs!B:E,4)+prêmio_de_risco)</f>
        <v/>
      </c>
      <c r="F3982" s="3" t="str">
        <f>IF(Table1[[#This Row],[Tesouro Selic: Cenário 1]]="","",(E3982+1)^(1/252))</f>
        <v/>
      </c>
      <c r="G3982" s="2" t="str">
        <f>IF(Table1[[#This Row],[Column4]]="","",(1+G3981)*(F3982)-1)</f>
        <v/>
      </c>
      <c r="H3982" s="1" t="str">
        <f>IF(Table1[[#This Row],[Column1]]="","",VLOOKUP(A3982,COPOMs!B:H,7)+prêmio_de_risco)</f>
        <v/>
      </c>
      <c r="I3982" s="3" t="str">
        <f>IF(Table1[[#This Row],[Tesouro Selic: Cenário 2]]="","",(H3982+1)^(1/252))</f>
        <v/>
      </c>
      <c r="J3982" s="2" t="str">
        <f>IF(Table1[[#This Row],[Column6]]="","",(1+J3981)*(I3982)-1)</f>
        <v/>
      </c>
      <c r="K3982" s="1" t="str">
        <f>IF(Table1[[#This Row],[Column1]]="","",VLOOKUP(A3982,COPOMs!B:K,10)+prêmio_de_risco)</f>
        <v/>
      </c>
      <c r="L3982" s="3" t="str">
        <f>IF(Table1[[#This Row],[Tesouro Selic: Cenário 3]]="","",(K3982+1)^(1/252))</f>
        <v/>
      </c>
      <c r="M3982" s="2" t="str">
        <f>IF(Table1[[#This Row],[Column8]]="","",(1+M3981)*(L3982)-1)</f>
        <v/>
      </c>
    </row>
    <row r="3983" spans="1:13" x14ac:dyDescent="0.25">
      <c r="A3983" s="15" t="str">
        <f t="shared" si="124"/>
        <v/>
      </c>
      <c r="B3983" s="25" t="str">
        <f t="shared" si="125"/>
        <v/>
      </c>
      <c r="C3983" s="3" t="str">
        <f>IF(Table1[[#This Row],[Tesouro Prefixado]]="","",(B3983+1)^(1/252))</f>
        <v/>
      </c>
      <c r="D3983" s="2" t="str">
        <f>IF(Table1[[#This Row],[Column2]]="","",(1+D3982)*(C3983)-1)</f>
        <v/>
      </c>
      <c r="E3983" s="1" t="str">
        <f>IF(Table1[[#This Row],[Column1]]="","",VLOOKUP(A3983,COPOMs!B:E,4)+prêmio_de_risco)</f>
        <v/>
      </c>
      <c r="F3983" s="3" t="str">
        <f>IF(Table1[[#This Row],[Tesouro Selic: Cenário 1]]="","",(E3983+1)^(1/252))</f>
        <v/>
      </c>
      <c r="G3983" s="2" t="str">
        <f>IF(Table1[[#This Row],[Column4]]="","",(1+G3982)*(F3983)-1)</f>
        <v/>
      </c>
      <c r="H3983" s="1" t="str">
        <f>IF(Table1[[#This Row],[Column1]]="","",VLOOKUP(A3983,COPOMs!B:H,7)+prêmio_de_risco)</f>
        <v/>
      </c>
      <c r="I3983" s="3" t="str">
        <f>IF(Table1[[#This Row],[Tesouro Selic: Cenário 2]]="","",(H3983+1)^(1/252))</f>
        <v/>
      </c>
      <c r="J3983" s="2" t="str">
        <f>IF(Table1[[#This Row],[Column6]]="","",(1+J3982)*(I3983)-1)</f>
        <v/>
      </c>
      <c r="K3983" s="1" t="str">
        <f>IF(Table1[[#This Row],[Column1]]="","",VLOOKUP(A3983,COPOMs!B:K,10)+prêmio_de_risco)</f>
        <v/>
      </c>
      <c r="L3983" s="3" t="str">
        <f>IF(Table1[[#This Row],[Tesouro Selic: Cenário 3]]="","",(K3983+1)^(1/252))</f>
        <v/>
      </c>
      <c r="M3983" s="2" t="str">
        <f>IF(Table1[[#This Row],[Column8]]="","",(1+M3982)*(L3983)-1)</f>
        <v/>
      </c>
    </row>
    <row r="3984" spans="1:13" x14ac:dyDescent="0.25">
      <c r="A3984" s="15" t="str">
        <f t="shared" si="124"/>
        <v/>
      </c>
      <c r="B3984" s="25" t="str">
        <f t="shared" si="125"/>
        <v/>
      </c>
      <c r="C3984" s="3" t="str">
        <f>IF(Table1[[#This Row],[Tesouro Prefixado]]="","",(B3984+1)^(1/252))</f>
        <v/>
      </c>
      <c r="D3984" s="2" t="str">
        <f>IF(Table1[[#This Row],[Column2]]="","",(1+D3983)*(C3984)-1)</f>
        <v/>
      </c>
      <c r="E3984" s="1" t="str">
        <f>IF(Table1[[#This Row],[Column1]]="","",VLOOKUP(A3984,COPOMs!B:E,4)+prêmio_de_risco)</f>
        <v/>
      </c>
      <c r="F3984" s="3" t="str">
        <f>IF(Table1[[#This Row],[Tesouro Selic: Cenário 1]]="","",(E3984+1)^(1/252))</f>
        <v/>
      </c>
      <c r="G3984" s="2" t="str">
        <f>IF(Table1[[#This Row],[Column4]]="","",(1+G3983)*(F3984)-1)</f>
        <v/>
      </c>
      <c r="H3984" s="1" t="str">
        <f>IF(Table1[[#This Row],[Column1]]="","",VLOOKUP(A3984,COPOMs!B:H,7)+prêmio_de_risco)</f>
        <v/>
      </c>
      <c r="I3984" s="3" t="str">
        <f>IF(Table1[[#This Row],[Tesouro Selic: Cenário 2]]="","",(H3984+1)^(1/252))</f>
        <v/>
      </c>
      <c r="J3984" s="2" t="str">
        <f>IF(Table1[[#This Row],[Column6]]="","",(1+J3983)*(I3984)-1)</f>
        <v/>
      </c>
      <c r="K3984" s="1" t="str">
        <f>IF(Table1[[#This Row],[Column1]]="","",VLOOKUP(A3984,COPOMs!B:K,10)+prêmio_de_risco)</f>
        <v/>
      </c>
      <c r="L3984" s="3" t="str">
        <f>IF(Table1[[#This Row],[Tesouro Selic: Cenário 3]]="","",(K3984+1)^(1/252))</f>
        <v/>
      </c>
      <c r="M3984" s="2" t="str">
        <f>IF(Table1[[#This Row],[Column8]]="","",(1+M3983)*(L3984)-1)</f>
        <v/>
      </c>
    </row>
    <row r="3985" spans="1:13" x14ac:dyDescent="0.25">
      <c r="A3985" s="15" t="str">
        <f t="shared" si="124"/>
        <v/>
      </c>
      <c r="B3985" s="25" t="str">
        <f t="shared" si="125"/>
        <v/>
      </c>
      <c r="C3985" s="3" t="str">
        <f>IF(Table1[[#This Row],[Tesouro Prefixado]]="","",(B3985+1)^(1/252))</f>
        <v/>
      </c>
      <c r="D3985" s="2" t="str">
        <f>IF(Table1[[#This Row],[Column2]]="","",(1+D3984)*(C3985)-1)</f>
        <v/>
      </c>
      <c r="E3985" s="1" t="str">
        <f>IF(Table1[[#This Row],[Column1]]="","",VLOOKUP(A3985,COPOMs!B:E,4)+prêmio_de_risco)</f>
        <v/>
      </c>
      <c r="F3985" s="3" t="str">
        <f>IF(Table1[[#This Row],[Tesouro Selic: Cenário 1]]="","",(E3985+1)^(1/252))</f>
        <v/>
      </c>
      <c r="G3985" s="2" t="str">
        <f>IF(Table1[[#This Row],[Column4]]="","",(1+G3984)*(F3985)-1)</f>
        <v/>
      </c>
      <c r="H3985" s="1" t="str">
        <f>IF(Table1[[#This Row],[Column1]]="","",VLOOKUP(A3985,COPOMs!B:H,7)+prêmio_de_risco)</f>
        <v/>
      </c>
      <c r="I3985" s="3" t="str">
        <f>IF(Table1[[#This Row],[Tesouro Selic: Cenário 2]]="","",(H3985+1)^(1/252))</f>
        <v/>
      </c>
      <c r="J3985" s="2" t="str">
        <f>IF(Table1[[#This Row],[Column6]]="","",(1+J3984)*(I3985)-1)</f>
        <v/>
      </c>
      <c r="K3985" s="1" t="str">
        <f>IF(Table1[[#This Row],[Column1]]="","",VLOOKUP(A3985,COPOMs!B:K,10)+prêmio_de_risco)</f>
        <v/>
      </c>
      <c r="L3985" s="3" t="str">
        <f>IF(Table1[[#This Row],[Tesouro Selic: Cenário 3]]="","",(K3985+1)^(1/252))</f>
        <v/>
      </c>
      <c r="M3985" s="2" t="str">
        <f>IF(Table1[[#This Row],[Column8]]="","",(1+M3984)*(L3985)-1)</f>
        <v/>
      </c>
    </row>
    <row r="3986" spans="1:13" x14ac:dyDescent="0.25">
      <c r="A3986" s="15" t="str">
        <f t="shared" si="124"/>
        <v/>
      </c>
      <c r="B3986" s="25" t="str">
        <f t="shared" si="125"/>
        <v/>
      </c>
      <c r="C3986" s="3" t="str">
        <f>IF(Table1[[#This Row],[Tesouro Prefixado]]="","",(B3986+1)^(1/252))</f>
        <v/>
      </c>
      <c r="D3986" s="2" t="str">
        <f>IF(Table1[[#This Row],[Column2]]="","",(1+D3985)*(C3986)-1)</f>
        <v/>
      </c>
      <c r="E3986" s="1" t="str">
        <f>IF(Table1[[#This Row],[Column1]]="","",VLOOKUP(A3986,COPOMs!B:E,4)+prêmio_de_risco)</f>
        <v/>
      </c>
      <c r="F3986" s="3" t="str">
        <f>IF(Table1[[#This Row],[Tesouro Selic: Cenário 1]]="","",(E3986+1)^(1/252))</f>
        <v/>
      </c>
      <c r="G3986" s="2" t="str">
        <f>IF(Table1[[#This Row],[Column4]]="","",(1+G3985)*(F3986)-1)</f>
        <v/>
      </c>
      <c r="H3986" s="1" t="str">
        <f>IF(Table1[[#This Row],[Column1]]="","",VLOOKUP(A3986,COPOMs!B:H,7)+prêmio_de_risco)</f>
        <v/>
      </c>
      <c r="I3986" s="3" t="str">
        <f>IF(Table1[[#This Row],[Tesouro Selic: Cenário 2]]="","",(H3986+1)^(1/252))</f>
        <v/>
      </c>
      <c r="J3986" s="2" t="str">
        <f>IF(Table1[[#This Row],[Column6]]="","",(1+J3985)*(I3986)-1)</f>
        <v/>
      </c>
      <c r="K3986" s="1" t="str">
        <f>IF(Table1[[#This Row],[Column1]]="","",VLOOKUP(A3986,COPOMs!B:K,10)+prêmio_de_risco)</f>
        <v/>
      </c>
      <c r="L3986" s="3" t="str">
        <f>IF(Table1[[#This Row],[Tesouro Selic: Cenário 3]]="","",(K3986+1)^(1/252))</f>
        <v/>
      </c>
      <c r="M3986" s="2" t="str">
        <f>IF(Table1[[#This Row],[Column8]]="","",(1+M3985)*(L3986)-1)</f>
        <v/>
      </c>
    </row>
    <row r="3987" spans="1:13" x14ac:dyDescent="0.25">
      <c r="A3987" s="15" t="str">
        <f t="shared" si="124"/>
        <v/>
      </c>
      <c r="B3987" s="25" t="str">
        <f t="shared" si="125"/>
        <v/>
      </c>
      <c r="C3987" s="3" t="str">
        <f>IF(Table1[[#This Row],[Tesouro Prefixado]]="","",(B3987+1)^(1/252))</f>
        <v/>
      </c>
      <c r="D3987" s="2" t="str">
        <f>IF(Table1[[#This Row],[Column2]]="","",(1+D3986)*(C3987)-1)</f>
        <v/>
      </c>
      <c r="E3987" s="1" t="str">
        <f>IF(Table1[[#This Row],[Column1]]="","",VLOOKUP(A3987,COPOMs!B:E,4)+prêmio_de_risco)</f>
        <v/>
      </c>
      <c r="F3987" s="3" t="str">
        <f>IF(Table1[[#This Row],[Tesouro Selic: Cenário 1]]="","",(E3987+1)^(1/252))</f>
        <v/>
      </c>
      <c r="G3987" s="2" t="str">
        <f>IF(Table1[[#This Row],[Column4]]="","",(1+G3986)*(F3987)-1)</f>
        <v/>
      </c>
      <c r="H3987" s="1" t="str">
        <f>IF(Table1[[#This Row],[Column1]]="","",VLOOKUP(A3987,COPOMs!B:H,7)+prêmio_de_risco)</f>
        <v/>
      </c>
      <c r="I3987" s="3" t="str">
        <f>IF(Table1[[#This Row],[Tesouro Selic: Cenário 2]]="","",(H3987+1)^(1/252))</f>
        <v/>
      </c>
      <c r="J3987" s="2" t="str">
        <f>IF(Table1[[#This Row],[Column6]]="","",(1+J3986)*(I3987)-1)</f>
        <v/>
      </c>
      <c r="K3987" s="1" t="str">
        <f>IF(Table1[[#This Row],[Column1]]="","",VLOOKUP(A3987,COPOMs!B:K,10)+prêmio_de_risco)</f>
        <v/>
      </c>
      <c r="L3987" s="3" t="str">
        <f>IF(Table1[[#This Row],[Tesouro Selic: Cenário 3]]="","",(K3987+1)^(1/252))</f>
        <v/>
      </c>
      <c r="M3987" s="2" t="str">
        <f>IF(Table1[[#This Row],[Column8]]="","",(1+M3986)*(L3987)-1)</f>
        <v/>
      </c>
    </row>
    <row r="3988" spans="1:13" x14ac:dyDescent="0.25">
      <c r="A3988" s="15" t="str">
        <f t="shared" si="124"/>
        <v/>
      </c>
      <c r="B3988" s="25" t="str">
        <f t="shared" si="125"/>
        <v/>
      </c>
      <c r="C3988" s="3" t="str">
        <f>IF(Table1[[#This Row],[Tesouro Prefixado]]="","",(B3988+1)^(1/252))</f>
        <v/>
      </c>
      <c r="D3988" s="2" t="str">
        <f>IF(Table1[[#This Row],[Column2]]="","",(1+D3987)*(C3988)-1)</f>
        <v/>
      </c>
      <c r="E3988" s="1" t="str">
        <f>IF(Table1[[#This Row],[Column1]]="","",VLOOKUP(A3988,COPOMs!B:E,4)+prêmio_de_risco)</f>
        <v/>
      </c>
      <c r="F3988" s="3" t="str">
        <f>IF(Table1[[#This Row],[Tesouro Selic: Cenário 1]]="","",(E3988+1)^(1/252))</f>
        <v/>
      </c>
      <c r="G3988" s="2" t="str">
        <f>IF(Table1[[#This Row],[Column4]]="","",(1+G3987)*(F3988)-1)</f>
        <v/>
      </c>
      <c r="H3988" s="1" t="str">
        <f>IF(Table1[[#This Row],[Column1]]="","",VLOOKUP(A3988,COPOMs!B:H,7)+prêmio_de_risco)</f>
        <v/>
      </c>
      <c r="I3988" s="3" t="str">
        <f>IF(Table1[[#This Row],[Tesouro Selic: Cenário 2]]="","",(H3988+1)^(1/252))</f>
        <v/>
      </c>
      <c r="J3988" s="2" t="str">
        <f>IF(Table1[[#This Row],[Column6]]="","",(1+J3987)*(I3988)-1)</f>
        <v/>
      </c>
      <c r="K3988" s="1" t="str">
        <f>IF(Table1[[#This Row],[Column1]]="","",VLOOKUP(A3988,COPOMs!B:K,10)+prêmio_de_risco)</f>
        <v/>
      </c>
      <c r="L3988" s="3" t="str">
        <f>IF(Table1[[#This Row],[Tesouro Selic: Cenário 3]]="","",(K3988+1)^(1/252))</f>
        <v/>
      </c>
      <c r="M3988" s="2" t="str">
        <f>IF(Table1[[#This Row],[Column8]]="","",(1+M3987)*(L3988)-1)</f>
        <v/>
      </c>
    </row>
    <row r="3989" spans="1:13" x14ac:dyDescent="0.25">
      <c r="A3989" s="15" t="str">
        <f t="shared" si="124"/>
        <v/>
      </c>
      <c r="B3989" s="25" t="str">
        <f t="shared" si="125"/>
        <v/>
      </c>
      <c r="C3989" s="3" t="str">
        <f>IF(Table1[[#This Row],[Tesouro Prefixado]]="","",(B3989+1)^(1/252))</f>
        <v/>
      </c>
      <c r="D3989" s="2" t="str">
        <f>IF(Table1[[#This Row],[Column2]]="","",(1+D3988)*(C3989)-1)</f>
        <v/>
      </c>
      <c r="E3989" s="1" t="str">
        <f>IF(Table1[[#This Row],[Column1]]="","",VLOOKUP(A3989,COPOMs!B:E,4)+prêmio_de_risco)</f>
        <v/>
      </c>
      <c r="F3989" s="3" t="str">
        <f>IF(Table1[[#This Row],[Tesouro Selic: Cenário 1]]="","",(E3989+1)^(1/252))</f>
        <v/>
      </c>
      <c r="G3989" s="2" t="str">
        <f>IF(Table1[[#This Row],[Column4]]="","",(1+G3988)*(F3989)-1)</f>
        <v/>
      </c>
      <c r="H3989" s="1" t="str">
        <f>IF(Table1[[#This Row],[Column1]]="","",VLOOKUP(A3989,COPOMs!B:H,7)+prêmio_de_risco)</f>
        <v/>
      </c>
      <c r="I3989" s="3" t="str">
        <f>IF(Table1[[#This Row],[Tesouro Selic: Cenário 2]]="","",(H3989+1)^(1/252))</f>
        <v/>
      </c>
      <c r="J3989" s="2" t="str">
        <f>IF(Table1[[#This Row],[Column6]]="","",(1+J3988)*(I3989)-1)</f>
        <v/>
      </c>
      <c r="K3989" s="1" t="str">
        <f>IF(Table1[[#This Row],[Column1]]="","",VLOOKUP(A3989,COPOMs!B:K,10)+prêmio_de_risco)</f>
        <v/>
      </c>
      <c r="L3989" s="3" t="str">
        <f>IF(Table1[[#This Row],[Tesouro Selic: Cenário 3]]="","",(K3989+1)^(1/252))</f>
        <v/>
      </c>
      <c r="M3989" s="2" t="str">
        <f>IF(Table1[[#This Row],[Column8]]="","",(1+M3988)*(L3989)-1)</f>
        <v/>
      </c>
    </row>
    <row r="3990" spans="1:13" x14ac:dyDescent="0.25">
      <c r="A3990" s="15" t="str">
        <f t="shared" si="124"/>
        <v/>
      </c>
      <c r="B3990" s="25" t="str">
        <f t="shared" si="125"/>
        <v/>
      </c>
      <c r="C3990" s="3" t="str">
        <f>IF(Table1[[#This Row],[Tesouro Prefixado]]="","",(B3990+1)^(1/252))</f>
        <v/>
      </c>
      <c r="D3990" s="2" t="str">
        <f>IF(Table1[[#This Row],[Column2]]="","",(1+D3989)*(C3990)-1)</f>
        <v/>
      </c>
      <c r="E3990" s="1" t="str">
        <f>IF(Table1[[#This Row],[Column1]]="","",VLOOKUP(A3990,COPOMs!B:E,4)+prêmio_de_risco)</f>
        <v/>
      </c>
      <c r="F3990" s="3" t="str">
        <f>IF(Table1[[#This Row],[Tesouro Selic: Cenário 1]]="","",(E3990+1)^(1/252))</f>
        <v/>
      </c>
      <c r="G3990" s="2" t="str">
        <f>IF(Table1[[#This Row],[Column4]]="","",(1+G3989)*(F3990)-1)</f>
        <v/>
      </c>
      <c r="H3990" s="1" t="str">
        <f>IF(Table1[[#This Row],[Column1]]="","",VLOOKUP(A3990,COPOMs!B:H,7)+prêmio_de_risco)</f>
        <v/>
      </c>
      <c r="I3990" s="3" t="str">
        <f>IF(Table1[[#This Row],[Tesouro Selic: Cenário 2]]="","",(H3990+1)^(1/252))</f>
        <v/>
      </c>
      <c r="J3990" s="2" t="str">
        <f>IF(Table1[[#This Row],[Column6]]="","",(1+J3989)*(I3990)-1)</f>
        <v/>
      </c>
      <c r="K3990" s="1" t="str">
        <f>IF(Table1[[#This Row],[Column1]]="","",VLOOKUP(A3990,COPOMs!B:K,10)+prêmio_de_risco)</f>
        <v/>
      </c>
      <c r="L3990" s="3" t="str">
        <f>IF(Table1[[#This Row],[Tesouro Selic: Cenário 3]]="","",(K3990+1)^(1/252))</f>
        <v/>
      </c>
      <c r="M3990" s="2" t="str">
        <f>IF(Table1[[#This Row],[Column8]]="","",(1+M3989)*(L3990)-1)</f>
        <v/>
      </c>
    </row>
    <row r="3991" spans="1:13" x14ac:dyDescent="0.25">
      <c r="A3991" s="15" t="str">
        <f t="shared" si="124"/>
        <v/>
      </c>
      <c r="B3991" s="25" t="str">
        <f t="shared" si="125"/>
        <v/>
      </c>
      <c r="C3991" s="3" t="str">
        <f>IF(Table1[[#This Row],[Tesouro Prefixado]]="","",(B3991+1)^(1/252))</f>
        <v/>
      </c>
      <c r="D3991" s="2" t="str">
        <f>IF(Table1[[#This Row],[Column2]]="","",(1+D3990)*(C3991)-1)</f>
        <v/>
      </c>
      <c r="E3991" s="1" t="str">
        <f>IF(Table1[[#This Row],[Column1]]="","",VLOOKUP(A3991,COPOMs!B:E,4)+prêmio_de_risco)</f>
        <v/>
      </c>
      <c r="F3991" s="3" t="str">
        <f>IF(Table1[[#This Row],[Tesouro Selic: Cenário 1]]="","",(E3991+1)^(1/252))</f>
        <v/>
      </c>
      <c r="G3991" s="2" t="str">
        <f>IF(Table1[[#This Row],[Column4]]="","",(1+G3990)*(F3991)-1)</f>
        <v/>
      </c>
      <c r="H3991" s="1" t="str">
        <f>IF(Table1[[#This Row],[Column1]]="","",VLOOKUP(A3991,COPOMs!B:H,7)+prêmio_de_risco)</f>
        <v/>
      </c>
      <c r="I3991" s="3" t="str">
        <f>IF(Table1[[#This Row],[Tesouro Selic: Cenário 2]]="","",(H3991+1)^(1/252))</f>
        <v/>
      </c>
      <c r="J3991" s="2" t="str">
        <f>IF(Table1[[#This Row],[Column6]]="","",(1+J3990)*(I3991)-1)</f>
        <v/>
      </c>
      <c r="K3991" s="1" t="str">
        <f>IF(Table1[[#This Row],[Column1]]="","",VLOOKUP(A3991,COPOMs!B:K,10)+prêmio_de_risco)</f>
        <v/>
      </c>
      <c r="L3991" s="3" t="str">
        <f>IF(Table1[[#This Row],[Tesouro Selic: Cenário 3]]="","",(K3991+1)^(1/252))</f>
        <v/>
      </c>
      <c r="M3991" s="2" t="str">
        <f>IF(Table1[[#This Row],[Column8]]="","",(1+M3990)*(L3991)-1)</f>
        <v/>
      </c>
    </row>
    <row r="3992" spans="1:13" x14ac:dyDescent="0.25">
      <c r="A3992" s="15" t="str">
        <f t="shared" si="124"/>
        <v/>
      </c>
      <c r="B3992" s="25" t="str">
        <f t="shared" si="125"/>
        <v/>
      </c>
      <c r="C3992" s="3" t="str">
        <f>IF(Table1[[#This Row],[Tesouro Prefixado]]="","",(B3992+1)^(1/252))</f>
        <v/>
      </c>
      <c r="D3992" s="2" t="str">
        <f>IF(Table1[[#This Row],[Column2]]="","",(1+D3991)*(C3992)-1)</f>
        <v/>
      </c>
      <c r="E3992" s="1" t="str">
        <f>IF(Table1[[#This Row],[Column1]]="","",VLOOKUP(A3992,COPOMs!B:E,4)+prêmio_de_risco)</f>
        <v/>
      </c>
      <c r="F3992" s="3" t="str">
        <f>IF(Table1[[#This Row],[Tesouro Selic: Cenário 1]]="","",(E3992+1)^(1/252))</f>
        <v/>
      </c>
      <c r="G3992" s="2" t="str">
        <f>IF(Table1[[#This Row],[Column4]]="","",(1+G3991)*(F3992)-1)</f>
        <v/>
      </c>
      <c r="H3992" s="1" t="str">
        <f>IF(Table1[[#This Row],[Column1]]="","",VLOOKUP(A3992,COPOMs!B:H,7)+prêmio_de_risco)</f>
        <v/>
      </c>
      <c r="I3992" s="3" t="str">
        <f>IF(Table1[[#This Row],[Tesouro Selic: Cenário 2]]="","",(H3992+1)^(1/252))</f>
        <v/>
      </c>
      <c r="J3992" s="2" t="str">
        <f>IF(Table1[[#This Row],[Column6]]="","",(1+J3991)*(I3992)-1)</f>
        <v/>
      </c>
      <c r="K3992" s="1" t="str">
        <f>IF(Table1[[#This Row],[Column1]]="","",VLOOKUP(A3992,COPOMs!B:K,10)+prêmio_de_risco)</f>
        <v/>
      </c>
      <c r="L3992" s="3" t="str">
        <f>IF(Table1[[#This Row],[Tesouro Selic: Cenário 3]]="","",(K3992+1)^(1/252))</f>
        <v/>
      </c>
      <c r="M3992" s="2" t="str">
        <f>IF(Table1[[#This Row],[Column8]]="","",(1+M3991)*(L3992)-1)</f>
        <v/>
      </c>
    </row>
    <row r="3993" spans="1:13" x14ac:dyDescent="0.25">
      <c r="A3993" s="15" t="str">
        <f t="shared" si="124"/>
        <v/>
      </c>
      <c r="B3993" s="25" t="str">
        <f t="shared" si="125"/>
        <v/>
      </c>
      <c r="C3993" s="3" t="str">
        <f>IF(Table1[[#This Row],[Tesouro Prefixado]]="","",(B3993+1)^(1/252))</f>
        <v/>
      </c>
      <c r="D3993" s="2" t="str">
        <f>IF(Table1[[#This Row],[Column2]]="","",(1+D3992)*(C3993)-1)</f>
        <v/>
      </c>
      <c r="E3993" s="1" t="str">
        <f>IF(Table1[[#This Row],[Column1]]="","",VLOOKUP(A3993,COPOMs!B:E,4)+prêmio_de_risco)</f>
        <v/>
      </c>
      <c r="F3993" s="3" t="str">
        <f>IF(Table1[[#This Row],[Tesouro Selic: Cenário 1]]="","",(E3993+1)^(1/252))</f>
        <v/>
      </c>
      <c r="G3993" s="2" t="str">
        <f>IF(Table1[[#This Row],[Column4]]="","",(1+G3992)*(F3993)-1)</f>
        <v/>
      </c>
      <c r="H3993" s="1" t="str">
        <f>IF(Table1[[#This Row],[Column1]]="","",VLOOKUP(A3993,COPOMs!B:H,7)+prêmio_de_risco)</f>
        <v/>
      </c>
      <c r="I3993" s="3" t="str">
        <f>IF(Table1[[#This Row],[Tesouro Selic: Cenário 2]]="","",(H3993+1)^(1/252))</f>
        <v/>
      </c>
      <c r="J3993" s="2" t="str">
        <f>IF(Table1[[#This Row],[Column6]]="","",(1+J3992)*(I3993)-1)</f>
        <v/>
      </c>
      <c r="K3993" s="1" t="str">
        <f>IF(Table1[[#This Row],[Column1]]="","",VLOOKUP(A3993,COPOMs!B:K,10)+prêmio_de_risco)</f>
        <v/>
      </c>
      <c r="L3993" s="3" t="str">
        <f>IF(Table1[[#This Row],[Tesouro Selic: Cenário 3]]="","",(K3993+1)^(1/252))</f>
        <v/>
      </c>
      <c r="M3993" s="2" t="str">
        <f>IF(Table1[[#This Row],[Column8]]="","",(1+M3992)*(L3993)-1)</f>
        <v/>
      </c>
    </row>
    <row r="3994" spans="1:13" x14ac:dyDescent="0.25">
      <c r="A3994" s="15" t="str">
        <f t="shared" si="124"/>
        <v/>
      </c>
      <c r="B3994" s="25" t="str">
        <f t="shared" si="125"/>
        <v/>
      </c>
      <c r="C3994" s="3" t="str">
        <f>IF(Table1[[#This Row],[Tesouro Prefixado]]="","",(B3994+1)^(1/252))</f>
        <v/>
      </c>
      <c r="D3994" s="2" t="str">
        <f>IF(Table1[[#This Row],[Column2]]="","",(1+D3993)*(C3994)-1)</f>
        <v/>
      </c>
      <c r="E3994" s="1" t="str">
        <f>IF(Table1[[#This Row],[Column1]]="","",VLOOKUP(A3994,COPOMs!B:E,4)+prêmio_de_risco)</f>
        <v/>
      </c>
      <c r="F3994" s="3" t="str">
        <f>IF(Table1[[#This Row],[Tesouro Selic: Cenário 1]]="","",(E3994+1)^(1/252))</f>
        <v/>
      </c>
      <c r="G3994" s="2" t="str">
        <f>IF(Table1[[#This Row],[Column4]]="","",(1+G3993)*(F3994)-1)</f>
        <v/>
      </c>
      <c r="H3994" s="1" t="str">
        <f>IF(Table1[[#This Row],[Column1]]="","",VLOOKUP(A3994,COPOMs!B:H,7)+prêmio_de_risco)</f>
        <v/>
      </c>
      <c r="I3994" s="3" t="str">
        <f>IF(Table1[[#This Row],[Tesouro Selic: Cenário 2]]="","",(H3994+1)^(1/252))</f>
        <v/>
      </c>
      <c r="J3994" s="2" t="str">
        <f>IF(Table1[[#This Row],[Column6]]="","",(1+J3993)*(I3994)-1)</f>
        <v/>
      </c>
      <c r="K3994" s="1" t="str">
        <f>IF(Table1[[#This Row],[Column1]]="","",VLOOKUP(A3994,COPOMs!B:K,10)+prêmio_de_risco)</f>
        <v/>
      </c>
      <c r="L3994" s="3" t="str">
        <f>IF(Table1[[#This Row],[Tesouro Selic: Cenário 3]]="","",(K3994+1)^(1/252))</f>
        <v/>
      </c>
      <c r="M3994" s="2" t="str">
        <f>IF(Table1[[#This Row],[Column8]]="","",(1+M3993)*(L3994)-1)</f>
        <v/>
      </c>
    </row>
    <row r="3995" spans="1:13" x14ac:dyDescent="0.25">
      <c r="A3995" s="15" t="str">
        <f t="shared" si="124"/>
        <v/>
      </c>
      <c r="B3995" s="25" t="str">
        <f t="shared" si="125"/>
        <v/>
      </c>
      <c r="C3995" s="3" t="str">
        <f>IF(Table1[[#This Row],[Tesouro Prefixado]]="","",(B3995+1)^(1/252))</f>
        <v/>
      </c>
      <c r="D3995" s="2" t="str">
        <f>IF(Table1[[#This Row],[Column2]]="","",(1+D3994)*(C3995)-1)</f>
        <v/>
      </c>
      <c r="E3995" s="1" t="str">
        <f>IF(Table1[[#This Row],[Column1]]="","",VLOOKUP(A3995,COPOMs!B:E,4)+prêmio_de_risco)</f>
        <v/>
      </c>
      <c r="F3995" s="3" t="str">
        <f>IF(Table1[[#This Row],[Tesouro Selic: Cenário 1]]="","",(E3995+1)^(1/252))</f>
        <v/>
      </c>
      <c r="G3995" s="2" t="str">
        <f>IF(Table1[[#This Row],[Column4]]="","",(1+G3994)*(F3995)-1)</f>
        <v/>
      </c>
      <c r="H3995" s="1" t="str">
        <f>IF(Table1[[#This Row],[Column1]]="","",VLOOKUP(A3995,COPOMs!B:H,7)+prêmio_de_risco)</f>
        <v/>
      </c>
      <c r="I3995" s="3" t="str">
        <f>IF(Table1[[#This Row],[Tesouro Selic: Cenário 2]]="","",(H3995+1)^(1/252))</f>
        <v/>
      </c>
      <c r="J3995" s="2" t="str">
        <f>IF(Table1[[#This Row],[Column6]]="","",(1+J3994)*(I3995)-1)</f>
        <v/>
      </c>
      <c r="K3995" s="1" t="str">
        <f>IF(Table1[[#This Row],[Column1]]="","",VLOOKUP(A3995,COPOMs!B:K,10)+prêmio_de_risco)</f>
        <v/>
      </c>
      <c r="L3995" s="3" t="str">
        <f>IF(Table1[[#This Row],[Tesouro Selic: Cenário 3]]="","",(K3995+1)^(1/252))</f>
        <v/>
      </c>
      <c r="M3995" s="2" t="str">
        <f>IF(Table1[[#This Row],[Column8]]="","",(1+M3994)*(L3995)-1)</f>
        <v/>
      </c>
    </row>
    <row r="3996" spans="1:13" x14ac:dyDescent="0.25">
      <c r="A3996" s="15" t="str">
        <f t="shared" si="124"/>
        <v/>
      </c>
      <c r="B3996" s="25" t="str">
        <f t="shared" si="125"/>
        <v/>
      </c>
      <c r="C3996" s="3" t="str">
        <f>IF(Table1[[#This Row],[Tesouro Prefixado]]="","",(B3996+1)^(1/252))</f>
        <v/>
      </c>
      <c r="D3996" s="2" t="str">
        <f>IF(Table1[[#This Row],[Column2]]="","",(1+D3995)*(C3996)-1)</f>
        <v/>
      </c>
      <c r="E3996" s="1" t="str">
        <f>IF(Table1[[#This Row],[Column1]]="","",VLOOKUP(A3996,COPOMs!B:E,4)+prêmio_de_risco)</f>
        <v/>
      </c>
      <c r="F3996" s="3" t="str">
        <f>IF(Table1[[#This Row],[Tesouro Selic: Cenário 1]]="","",(E3996+1)^(1/252))</f>
        <v/>
      </c>
      <c r="G3996" s="2" t="str">
        <f>IF(Table1[[#This Row],[Column4]]="","",(1+G3995)*(F3996)-1)</f>
        <v/>
      </c>
      <c r="H3996" s="1" t="str">
        <f>IF(Table1[[#This Row],[Column1]]="","",VLOOKUP(A3996,COPOMs!B:H,7)+prêmio_de_risco)</f>
        <v/>
      </c>
      <c r="I3996" s="3" t="str">
        <f>IF(Table1[[#This Row],[Tesouro Selic: Cenário 2]]="","",(H3996+1)^(1/252))</f>
        <v/>
      </c>
      <c r="J3996" s="2" t="str">
        <f>IF(Table1[[#This Row],[Column6]]="","",(1+J3995)*(I3996)-1)</f>
        <v/>
      </c>
      <c r="K3996" s="1" t="str">
        <f>IF(Table1[[#This Row],[Column1]]="","",VLOOKUP(A3996,COPOMs!B:K,10)+prêmio_de_risco)</f>
        <v/>
      </c>
      <c r="L3996" s="3" t="str">
        <f>IF(Table1[[#This Row],[Tesouro Selic: Cenário 3]]="","",(K3996+1)^(1/252))</f>
        <v/>
      </c>
      <c r="M3996" s="2" t="str">
        <f>IF(Table1[[#This Row],[Column8]]="","",(1+M3995)*(L3996)-1)</f>
        <v/>
      </c>
    </row>
    <row r="3997" spans="1:13" x14ac:dyDescent="0.25">
      <c r="A3997" s="15" t="str">
        <f t="shared" si="124"/>
        <v/>
      </c>
      <c r="B3997" s="25" t="str">
        <f t="shared" si="125"/>
        <v/>
      </c>
      <c r="C3997" s="3" t="str">
        <f>IF(Table1[[#This Row],[Tesouro Prefixado]]="","",(B3997+1)^(1/252))</f>
        <v/>
      </c>
      <c r="D3997" s="2" t="str">
        <f>IF(Table1[[#This Row],[Column2]]="","",(1+D3996)*(C3997)-1)</f>
        <v/>
      </c>
      <c r="E3997" s="1" t="str">
        <f>IF(Table1[[#This Row],[Column1]]="","",VLOOKUP(A3997,COPOMs!B:E,4)+prêmio_de_risco)</f>
        <v/>
      </c>
      <c r="F3997" s="3" t="str">
        <f>IF(Table1[[#This Row],[Tesouro Selic: Cenário 1]]="","",(E3997+1)^(1/252))</f>
        <v/>
      </c>
      <c r="G3997" s="2" t="str">
        <f>IF(Table1[[#This Row],[Column4]]="","",(1+G3996)*(F3997)-1)</f>
        <v/>
      </c>
      <c r="H3997" s="1" t="str">
        <f>IF(Table1[[#This Row],[Column1]]="","",VLOOKUP(A3997,COPOMs!B:H,7)+prêmio_de_risco)</f>
        <v/>
      </c>
      <c r="I3997" s="3" t="str">
        <f>IF(Table1[[#This Row],[Tesouro Selic: Cenário 2]]="","",(H3997+1)^(1/252))</f>
        <v/>
      </c>
      <c r="J3997" s="2" t="str">
        <f>IF(Table1[[#This Row],[Column6]]="","",(1+J3996)*(I3997)-1)</f>
        <v/>
      </c>
      <c r="K3997" s="1" t="str">
        <f>IF(Table1[[#This Row],[Column1]]="","",VLOOKUP(A3997,COPOMs!B:K,10)+prêmio_de_risco)</f>
        <v/>
      </c>
      <c r="L3997" s="3" t="str">
        <f>IF(Table1[[#This Row],[Tesouro Selic: Cenário 3]]="","",(K3997+1)^(1/252))</f>
        <v/>
      </c>
      <c r="M3997" s="2" t="str">
        <f>IF(Table1[[#This Row],[Column8]]="","",(1+M3996)*(L3997)-1)</f>
        <v/>
      </c>
    </row>
    <row r="3998" spans="1:13" x14ac:dyDescent="0.25">
      <c r="A3998" s="15" t="str">
        <f t="shared" si="124"/>
        <v/>
      </c>
      <c r="B3998" s="25" t="str">
        <f t="shared" si="125"/>
        <v/>
      </c>
      <c r="C3998" s="3" t="str">
        <f>IF(Table1[[#This Row],[Tesouro Prefixado]]="","",(B3998+1)^(1/252))</f>
        <v/>
      </c>
      <c r="D3998" s="2" t="str">
        <f>IF(Table1[[#This Row],[Column2]]="","",(1+D3997)*(C3998)-1)</f>
        <v/>
      </c>
      <c r="E3998" s="1" t="str">
        <f>IF(Table1[[#This Row],[Column1]]="","",VLOOKUP(A3998,COPOMs!B:E,4)+prêmio_de_risco)</f>
        <v/>
      </c>
      <c r="F3998" s="3" t="str">
        <f>IF(Table1[[#This Row],[Tesouro Selic: Cenário 1]]="","",(E3998+1)^(1/252))</f>
        <v/>
      </c>
      <c r="G3998" s="2" t="str">
        <f>IF(Table1[[#This Row],[Column4]]="","",(1+G3997)*(F3998)-1)</f>
        <v/>
      </c>
      <c r="H3998" s="1" t="str">
        <f>IF(Table1[[#This Row],[Column1]]="","",VLOOKUP(A3998,COPOMs!B:H,7)+prêmio_de_risco)</f>
        <v/>
      </c>
      <c r="I3998" s="3" t="str">
        <f>IF(Table1[[#This Row],[Tesouro Selic: Cenário 2]]="","",(H3998+1)^(1/252))</f>
        <v/>
      </c>
      <c r="J3998" s="2" t="str">
        <f>IF(Table1[[#This Row],[Column6]]="","",(1+J3997)*(I3998)-1)</f>
        <v/>
      </c>
      <c r="K3998" s="1" t="str">
        <f>IF(Table1[[#This Row],[Column1]]="","",VLOOKUP(A3998,COPOMs!B:K,10)+prêmio_de_risco)</f>
        <v/>
      </c>
      <c r="L3998" s="3" t="str">
        <f>IF(Table1[[#This Row],[Tesouro Selic: Cenário 3]]="","",(K3998+1)^(1/252))</f>
        <v/>
      </c>
      <c r="M3998" s="2" t="str">
        <f>IF(Table1[[#This Row],[Column8]]="","",(1+M3997)*(L3998)-1)</f>
        <v/>
      </c>
    </row>
    <row r="3999" spans="1:13" x14ac:dyDescent="0.25">
      <c r="A3999" s="15" t="str">
        <f t="shared" si="124"/>
        <v/>
      </c>
      <c r="B3999" s="25" t="str">
        <f t="shared" si="125"/>
        <v/>
      </c>
      <c r="C3999" s="3" t="str">
        <f>IF(Table1[[#This Row],[Tesouro Prefixado]]="","",(B3999+1)^(1/252))</f>
        <v/>
      </c>
      <c r="D3999" s="2" t="str">
        <f>IF(Table1[[#This Row],[Column2]]="","",(1+D3998)*(C3999)-1)</f>
        <v/>
      </c>
      <c r="E3999" s="1" t="str">
        <f>IF(Table1[[#This Row],[Column1]]="","",VLOOKUP(A3999,COPOMs!B:E,4)+prêmio_de_risco)</f>
        <v/>
      </c>
      <c r="F3999" s="3" t="str">
        <f>IF(Table1[[#This Row],[Tesouro Selic: Cenário 1]]="","",(E3999+1)^(1/252))</f>
        <v/>
      </c>
      <c r="G3999" s="2" t="str">
        <f>IF(Table1[[#This Row],[Column4]]="","",(1+G3998)*(F3999)-1)</f>
        <v/>
      </c>
      <c r="H3999" s="1" t="str">
        <f>IF(Table1[[#This Row],[Column1]]="","",VLOOKUP(A3999,COPOMs!B:H,7)+prêmio_de_risco)</f>
        <v/>
      </c>
      <c r="I3999" s="3" t="str">
        <f>IF(Table1[[#This Row],[Tesouro Selic: Cenário 2]]="","",(H3999+1)^(1/252))</f>
        <v/>
      </c>
      <c r="J3999" s="2" t="str">
        <f>IF(Table1[[#This Row],[Column6]]="","",(1+J3998)*(I3999)-1)</f>
        <v/>
      </c>
      <c r="K3999" s="1" t="str">
        <f>IF(Table1[[#This Row],[Column1]]="","",VLOOKUP(A3999,COPOMs!B:K,10)+prêmio_de_risco)</f>
        <v/>
      </c>
      <c r="L3999" s="3" t="str">
        <f>IF(Table1[[#This Row],[Tesouro Selic: Cenário 3]]="","",(K3999+1)^(1/252))</f>
        <v/>
      </c>
      <c r="M3999" s="2" t="str">
        <f>IF(Table1[[#This Row],[Column8]]="","",(1+M3998)*(L3999)-1)</f>
        <v/>
      </c>
    </row>
    <row r="4000" spans="1:13" x14ac:dyDescent="0.25">
      <c r="A4000" s="15" t="str">
        <f t="shared" si="124"/>
        <v/>
      </c>
      <c r="B4000" s="25" t="str">
        <f t="shared" si="125"/>
        <v/>
      </c>
      <c r="C4000" s="3" t="str">
        <f>IF(Table1[[#This Row],[Tesouro Prefixado]]="","",(B4000+1)^(1/252))</f>
        <v/>
      </c>
      <c r="D4000" s="2" t="str">
        <f>IF(Table1[[#This Row],[Column2]]="","",(1+D3999)*(C4000)-1)</f>
        <v/>
      </c>
      <c r="E4000" s="1" t="str">
        <f>IF(Table1[[#This Row],[Column1]]="","",VLOOKUP(A4000,COPOMs!B:E,4)+prêmio_de_risco)</f>
        <v/>
      </c>
      <c r="F4000" s="3" t="str">
        <f>IF(Table1[[#This Row],[Tesouro Selic: Cenário 1]]="","",(E4000+1)^(1/252))</f>
        <v/>
      </c>
      <c r="G4000" s="2" t="str">
        <f>IF(Table1[[#This Row],[Column4]]="","",(1+G3999)*(F4000)-1)</f>
        <v/>
      </c>
      <c r="H4000" s="1" t="str">
        <f>IF(Table1[[#This Row],[Column1]]="","",VLOOKUP(A4000,COPOMs!B:H,7)+prêmio_de_risco)</f>
        <v/>
      </c>
      <c r="I4000" s="3" t="str">
        <f>IF(Table1[[#This Row],[Tesouro Selic: Cenário 2]]="","",(H4000+1)^(1/252))</f>
        <v/>
      </c>
      <c r="J4000" s="2" t="str">
        <f>IF(Table1[[#This Row],[Column6]]="","",(1+J3999)*(I4000)-1)</f>
        <v/>
      </c>
      <c r="K4000" s="1" t="str">
        <f>IF(Table1[[#This Row],[Column1]]="","",VLOOKUP(A4000,COPOMs!B:K,10)+prêmio_de_risco)</f>
        <v/>
      </c>
      <c r="L4000" s="3" t="str">
        <f>IF(Table1[[#This Row],[Tesouro Selic: Cenário 3]]="","",(K4000+1)^(1/252))</f>
        <v/>
      </c>
      <c r="M4000" s="2" t="str">
        <f>IF(Table1[[#This Row],[Column8]]="","",(1+M3999)*(L4000)-1)</f>
        <v/>
      </c>
    </row>
    <row r="4001" spans="1:13" x14ac:dyDescent="0.25">
      <c r="A4001" s="15" t="str">
        <f t="shared" si="124"/>
        <v/>
      </c>
      <c r="B4001" s="25" t="str">
        <f t="shared" si="125"/>
        <v/>
      </c>
      <c r="C4001" s="3" t="str">
        <f>IF(Table1[[#This Row],[Tesouro Prefixado]]="","",(B4001+1)^(1/252))</f>
        <v/>
      </c>
      <c r="D4001" s="2" t="str">
        <f>IF(Table1[[#This Row],[Column2]]="","",(1+D4000)*(C4001)-1)</f>
        <v/>
      </c>
      <c r="E4001" s="1" t="str">
        <f>IF(Table1[[#This Row],[Column1]]="","",VLOOKUP(A4001,COPOMs!B:E,4)+prêmio_de_risco)</f>
        <v/>
      </c>
      <c r="F4001" s="3" t="str">
        <f>IF(Table1[[#This Row],[Tesouro Selic: Cenário 1]]="","",(E4001+1)^(1/252))</f>
        <v/>
      </c>
      <c r="G4001" s="2" t="str">
        <f>IF(Table1[[#This Row],[Column4]]="","",(1+G4000)*(F4001)-1)</f>
        <v/>
      </c>
      <c r="H4001" s="1" t="str">
        <f>IF(Table1[[#This Row],[Column1]]="","",VLOOKUP(A4001,COPOMs!B:H,7)+prêmio_de_risco)</f>
        <v/>
      </c>
      <c r="I4001" s="3" t="str">
        <f>IF(Table1[[#This Row],[Tesouro Selic: Cenário 2]]="","",(H4001+1)^(1/252))</f>
        <v/>
      </c>
      <c r="J4001" s="2" t="str">
        <f>IF(Table1[[#This Row],[Column6]]="","",(1+J4000)*(I4001)-1)</f>
        <v/>
      </c>
      <c r="K4001" s="1" t="str">
        <f>IF(Table1[[#This Row],[Column1]]="","",VLOOKUP(A4001,COPOMs!B:K,10)+prêmio_de_risco)</f>
        <v/>
      </c>
      <c r="L4001" s="3" t="str">
        <f>IF(Table1[[#This Row],[Tesouro Selic: Cenário 3]]="","",(K4001+1)^(1/252))</f>
        <v/>
      </c>
      <c r="M4001" s="2" t="str">
        <f>IF(Table1[[#This Row],[Column8]]="","",(1+M4000)*(L4001)-1)</f>
        <v/>
      </c>
    </row>
    <row r="4002" spans="1:13" x14ac:dyDescent="0.25">
      <c r="A4002" s="15" t="str">
        <f t="shared" si="124"/>
        <v/>
      </c>
      <c r="B4002" s="25" t="str">
        <f t="shared" si="125"/>
        <v/>
      </c>
      <c r="C4002" s="3" t="str">
        <f>IF(Table1[[#This Row],[Tesouro Prefixado]]="","",(B4002+1)^(1/252))</f>
        <v/>
      </c>
      <c r="D4002" s="2" t="str">
        <f>IF(Table1[[#This Row],[Column2]]="","",(1+D4001)*(C4002)-1)</f>
        <v/>
      </c>
      <c r="E4002" s="1" t="str">
        <f>IF(Table1[[#This Row],[Column1]]="","",VLOOKUP(A4002,COPOMs!B:E,4)+prêmio_de_risco)</f>
        <v/>
      </c>
      <c r="F4002" s="3" t="str">
        <f>IF(Table1[[#This Row],[Tesouro Selic: Cenário 1]]="","",(E4002+1)^(1/252))</f>
        <v/>
      </c>
      <c r="G4002" s="2" t="str">
        <f>IF(Table1[[#This Row],[Column4]]="","",(1+G4001)*(F4002)-1)</f>
        <v/>
      </c>
      <c r="H4002" s="1" t="str">
        <f>IF(Table1[[#This Row],[Column1]]="","",VLOOKUP(A4002,COPOMs!B:H,7)+prêmio_de_risco)</f>
        <v/>
      </c>
      <c r="I4002" s="3" t="str">
        <f>IF(Table1[[#This Row],[Tesouro Selic: Cenário 2]]="","",(H4002+1)^(1/252))</f>
        <v/>
      </c>
      <c r="J4002" s="2" t="str">
        <f>IF(Table1[[#This Row],[Column6]]="","",(1+J4001)*(I4002)-1)</f>
        <v/>
      </c>
      <c r="K4002" s="1" t="str">
        <f>IF(Table1[[#This Row],[Column1]]="","",VLOOKUP(A4002,COPOMs!B:K,10)+prêmio_de_risco)</f>
        <v/>
      </c>
      <c r="L4002" s="3" t="str">
        <f>IF(Table1[[#This Row],[Tesouro Selic: Cenário 3]]="","",(K4002+1)^(1/252))</f>
        <v/>
      </c>
      <c r="M4002" s="2" t="str">
        <f>IF(Table1[[#This Row],[Column8]]="","",(1+M4001)*(L4002)-1)</f>
        <v/>
      </c>
    </row>
    <row r="4003" spans="1:13" x14ac:dyDescent="0.25">
      <c r="A4003" s="15" t="str">
        <f t="shared" si="124"/>
        <v/>
      </c>
      <c r="B4003" s="25" t="str">
        <f t="shared" si="125"/>
        <v/>
      </c>
      <c r="C4003" s="3" t="str">
        <f>IF(Table1[[#This Row],[Tesouro Prefixado]]="","",(B4003+1)^(1/252))</f>
        <v/>
      </c>
      <c r="D4003" s="2" t="str">
        <f>IF(Table1[[#This Row],[Column2]]="","",(1+D4002)*(C4003)-1)</f>
        <v/>
      </c>
      <c r="E4003" s="1" t="str">
        <f>IF(Table1[[#This Row],[Column1]]="","",VLOOKUP(A4003,COPOMs!B:E,4)+prêmio_de_risco)</f>
        <v/>
      </c>
      <c r="F4003" s="3" t="str">
        <f>IF(Table1[[#This Row],[Tesouro Selic: Cenário 1]]="","",(E4003+1)^(1/252))</f>
        <v/>
      </c>
      <c r="G4003" s="2" t="str">
        <f>IF(Table1[[#This Row],[Column4]]="","",(1+G4002)*(F4003)-1)</f>
        <v/>
      </c>
      <c r="H4003" s="1" t="str">
        <f>IF(Table1[[#This Row],[Column1]]="","",VLOOKUP(A4003,COPOMs!B:H,7)+prêmio_de_risco)</f>
        <v/>
      </c>
      <c r="I4003" s="3" t="str">
        <f>IF(Table1[[#This Row],[Tesouro Selic: Cenário 2]]="","",(H4003+1)^(1/252))</f>
        <v/>
      </c>
      <c r="J4003" s="2" t="str">
        <f>IF(Table1[[#This Row],[Column6]]="","",(1+J4002)*(I4003)-1)</f>
        <v/>
      </c>
      <c r="K4003" s="1" t="str">
        <f>IF(Table1[[#This Row],[Column1]]="","",VLOOKUP(A4003,COPOMs!B:K,10)+prêmio_de_risco)</f>
        <v/>
      </c>
      <c r="L4003" s="3" t="str">
        <f>IF(Table1[[#This Row],[Tesouro Selic: Cenário 3]]="","",(K4003+1)^(1/252))</f>
        <v/>
      </c>
      <c r="M4003" s="2" t="str">
        <f>IF(Table1[[#This Row],[Column8]]="","",(1+M4002)*(L4003)-1)</f>
        <v/>
      </c>
    </row>
    <row r="4004" spans="1:13" x14ac:dyDescent="0.25">
      <c r="A4004" s="15" t="str">
        <f t="shared" si="124"/>
        <v/>
      </c>
      <c r="B4004" s="25" t="str">
        <f t="shared" si="125"/>
        <v/>
      </c>
      <c r="C4004" s="3" t="str">
        <f>IF(Table1[[#This Row],[Tesouro Prefixado]]="","",(B4004+1)^(1/252))</f>
        <v/>
      </c>
      <c r="D4004" s="2" t="str">
        <f>IF(Table1[[#This Row],[Column2]]="","",(1+D4003)*(C4004)-1)</f>
        <v/>
      </c>
      <c r="E4004" s="1" t="str">
        <f>IF(Table1[[#This Row],[Column1]]="","",VLOOKUP(A4004,COPOMs!B:E,4)+prêmio_de_risco)</f>
        <v/>
      </c>
      <c r="F4004" s="3" t="str">
        <f>IF(Table1[[#This Row],[Tesouro Selic: Cenário 1]]="","",(E4004+1)^(1/252))</f>
        <v/>
      </c>
      <c r="G4004" s="2" t="str">
        <f>IF(Table1[[#This Row],[Column4]]="","",(1+G4003)*(F4004)-1)</f>
        <v/>
      </c>
      <c r="H4004" s="1" t="str">
        <f>IF(Table1[[#This Row],[Column1]]="","",VLOOKUP(A4004,COPOMs!B:H,7)+prêmio_de_risco)</f>
        <v/>
      </c>
      <c r="I4004" s="3" t="str">
        <f>IF(Table1[[#This Row],[Tesouro Selic: Cenário 2]]="","",(H4004+1)^(1/252))</f>
        <v/>
      </c>
      <c r="J4004" s="2" t="str">
        <f>IF(Table1[[#This Row],[Column6]]="","",(1+J4003)*(I4004)-1)</f>
        <v/>
      </c>
      <c r="K4004" s="1" t="str">
        <f>IF(Table1[[#This Row],[Column1]]="","",VLOOKUP(A4004,COPOMs!B:K,10)+prêmio_de_risco)</f>
        <v/>
      </c>
      <c r="L4004" s="3" t="str">
        <f>IF(Table1[[#This Row],[Tesouro Selic: Cenário 3]]="","",(K4004+1)^(1/252))</f>
        <v/>
      </c>
      <c r="M4004" s="2" t="str">
        <f>IF(Table1[[#This Row],[Column8]]="","",(1+M4003)*(L4004)-1)</f>
        <v/>
      </c>
    </row>
    <row r="4005" spans="1:13" x14ac:dyDescent="0.25">
      <c r="A4005" s="15" t="str">
        <f t="shared" si="124"/>
        <v/>
      </c>
      <c r="B4005" s="25" t="str">
        <f t="shared" si="125"/>
        <v/>
      </c>
      <c r="C4005" s="3" t="str">
        <f>IF(Table1[[#This Row],[Tesouro Prefixado]]="","",(B4005+1)^(1/252))</f>
        <v/>
      </c>
      <c r="D4005" s="2" t="str">
        <f>IF(Table1[[#This Row],[Column2]]="","",(1+D4004)*(C4005)-1)</f>
        <v/>
      </c>
      <c r="E4005" s="1" t="str">
        <f>IF(Table1[[#This Row],[Column1]]="","",VLOOKUP(A4005,COPOMs!B:E,4)+prêmio_de_risco)</f>
        <v/>
      </c>
      <c r="F4005" s="3" t="str">
        <f>IF(Table1[[#This Row],[Tesouro Selic: Cenário 1]]="","",(E4005+1)^(1/252))</f>
        <v/>
      </c>
      <c r="G4005" s="2" t="str">
        <f>IF(Table1[[#This Row],[Column4]]="","",(1+G4004)*(F4005)-1)</f>
        <v/>
      </c>
      <c r="H4005" s="1" t="str">
        <f>IF(Table1[[#This Row],[Column1]]="","",VLOOKUP(A4005,COPOMs!B:H,7)+prêmio_de_risco)</f>
        <v/>
      </c>
      <c r="I4005" s="3" t="str">
        <f>IF(Table1[[#This Row],[Tesouro Selic: Cenário 2]]="","",(H4005+1)^(1/252))</f>
        <v/>
      </c>
      <c r="J4005" s="2" t="str">
        <f>IF(Table1[[#This Row],[Column6]]="","",(1+J4004)*(I4005)-1)</f>
        <v/>
      </c>
      <c r="K4005" s="1" t="str">
        <f>IF(Table1[[#This Row],[Column1]]="","",VLOOKUP(A4005,COPOMs!B:K,10)+prêmio_de_risco)</f>
        <v/>
      </c>
      <c r="L4005" s="3" t="str">
        <f>IF(Table1[[#This Row],[Tesouro Selic: Cenário 3]]="","",(K4005+1)^(1/252))</f>
        <v/>
      </c>
      <c r="M4005" s="2" t="str">
        <f>IF(Table1[[#This Row],[Column8]]="","",(1+M4004)*(L4005)-1)</f>
        <v/>
      </c>
    </row>
    <row r="4006" spans="1:13" x14ac:dyDescent="0.25">
      <c r="A4006" s="15" t="str">
        <f t="shared" si="124"/>
        <v/>
      </c>
      <c r="B4006" s="25" t="str">
        <f t="shared" si="125"/>
        <v/>
      </c>
      <c r="C4006" s="3" t="str">
        <f>IF(Table1[[#This Row],[Tesouro Prefixado]]="","",(B4006+1)^(1/252))</f>
        <v/>
      </c>
      <c r="D4006" s="2" t="str">
        <f>IF(Table1[[#This Row],[Column2]]="","",(1+D4005)*(C4006)-1)</f>
        <v/>
      </c>
      <c r="E4006" s="1" t="str">
        <f>IF(Table1[[#This Row],[Column1]]="","",VLOOKUP(A4006,COPOMs!B:E,4)+prêmio_de_risco)</f>
        <v/>
      </c>
      <c r="F4006" s="3" t="str">
        <f>IF(Table1[[#This Row],[Tesouro Selic: Cenário 1]]="","",(E4006+1)^(1/252))</f>
        <v/>
      </c>
      <c r="G4006" s="2" t="str">
        <f>IF(Table1[[#This Row],[Column4]]="","",(1+G4005)*(F4006)-1)</f>
        <v/>
      </c>
      <c r="H4006" s="1" t="str">
        <f>IF(Table1[[#This Row],[Column1]]="","",VLOOKUP(A4006,COPOMs!B:H,7)+prêmio_de_risco)</f>
        <v/>
      </c>
      <c r="I4006" s="3" t="str">
        <f>IF(Table1[[#This Row],[Tesouro Selic: Cenário 2]]="","",(H4006+1)^(1/252))</f>
        <v/>
      </c>
      <c r="J4006" s="2" t="str">
        <f>IF(Table1[[#This Row],[Column6]]="","",(1+J4005)*(I4006)-1)</f>
        <v/>
      </c>
      <c r="K4006" s="1" t="str">
        <f>IF(Table1[[#This Row],[Column1]]="","",VLOOKUP(A4006,COPOMs!B:K,10)+prêmio_de_risco)</f>
        <v/>
      </c>
      <c r="L4006" s="3" t="str">
        <f>IF(Table1[[#This Row],[Tesouro Selic: Cenário 3]]="","",(K4006+1)^(1/252))</f>
        <v/>
      </c>
      <c r="M4006" s="2" t="str">
        <f>IF(Table1[[#This Row],[Column8]]="","",(1+M4005)*(L4006)-1)</f>
        <v/>
      </c>
    </row>
    <row r="4007" spans="1:13" x14ac:dyDescent="0.25">
      <c r="A4007" s="15" t="str">
        <f t="shared" si="124"/>
        <v/>
      </c>
      <c r="B4007" s="25" t="str">
        <f t="shared" si="125"/>
        <v/>
      </c>
      <c r="C4007" s="3" t="str">
        <f>IF(Table1[[#This Row],[Tesouro Prefixado]]="","",(B4007+1)^(1/252))</f>
        <v/>
      </c>
      <c r="D4007" s="2" t="str">
        <f>IF(Table1[[#This Row],[Column2]]="","",(1+D4006)*(C4007)-1)</f>
        <v/>
      </c>
      <c r="E4007" s="1" t="str">
        <f>IF(Table1[[#This Row],[Column1]]="","",VLOOKUP(A4007,COPOMs!B:E,4)+prêmio_de_risco)</f>
        <v/>
      </c>
      <c r="F4007" s="3" t="str">
        <f>IF(Table1[[#This Row],[Tesouro Selic: Cenário 1]]="","",(E4007+1)^(1/252))</f>
        <v/>
      </c>
      <c r="G4007" s="2" t="str">
        <f>IF(Table1[[#This Row],[Column4]]="","",(1+G4006)*(F4007)-1)</f>
        <v/>
      </c>
      <c r="H4007" s="1" t="str">
        <f>IF(Table1[[#This Row],[Column1]]="","",VLOOKUP(A4007,COPOMs!B:H,7)+prêmio_de_risco)</f>
        <v/>
      </c>
      <c r="I4007" s="3" t="str">
        <f>IF(Table1[[#This Row],[Tesouro Selic: Cenário 2]]="","",(H4007+1)^(1/252))</f>
        <v/>
      </c>
      <c r="J4007" s="2" t="str">
        <f>IF(Table1[[#This Row],[Column6]]="","",(1+J4006)*(I4007)-1)</f>
        <v/>
      </c>
      <c r="K4007" s="1" t="str">
        <f>IF(Table1[[#This Row],[Column1]]="","",VLOOKUP(A4007,COPOMs!B:K,10)+prêmio_de_risco)</f>
        <v/>
      </c>
      <c r="L4007" s="3" t="str">
        <f>IF(Table1[[#This Row],[Tesouro Selic: Cenário 3]]="","",(K4007+1)^(1/252))</f>
        <v/>
      </c>
      <c r="M4007" s="2" t="str">
        <f>IF(Table1[[#This Row],[Column8]]="","",(1+M4006)*(L4007)-1)</f>
        <v/>
      </c>
    </row>
    <row r="4008" spans="1:13" x14ac:dyDescent="0.25">
      <c r="A4008" s="15" t="str">
        <f t="shared" si="124"/>
        <v/>
      </c>
      <c r="B4008" s="25" t="str">
        <f t="shared" si="125"/>
        <v/>
      </c>
      <c r="C4008" s="3" t="str">
        <f>IF(Table1[[#This Row],[Tesouro Prefixado]]="","",(B4008+1)^(1/252))</f>
        <v/>
      </c>
      <c r="D4008" s="2" t="str">
        <f>IF(Table1[[#This Row],[Column2]]="","",(1+D4007)*(C4008)-1)</f>
        <v/>
      </c>
      <c r="E4008" s="1" t="str">
        <f>IF(Table1[[#This Row],[Column1]]="","",VLOOKUP(A4008,COPOMs!B:E,4)+prêmio_de_risco)</f>
        <v/>
      </c>
      <c r="F4008" s="3" t="str">
        <f>IF(Table1[[#This Row],[Tesouro Selic: Cenário 1]]="","",(E4008+1)^(1/252))</f>
        <v/>
      </c>
      <c r="G4008" s="2" t="str">
        <f>IF(Table1[[#This Row],[Column4]]="","",(1+G4007)*(F4008)-1)</f>
        <v/>
      </c>
      <c r="H4008" s="1" t="str">
        <f>IF(Table1[[#This Row],[Column1]]="","",VLOOKUP(A4008,COPOMs!B:H,7)+prêmio_de_risco)</f>
        <v/>
      </c>
      <c r="I4008" s="3" t="str">
        <f>IF(Table1[[#This Row],[Tesouro Selic: Cenário 2]]="","",(H4008+1)^(1/252))</f>
        <v/>
      </c>
      <c r="J4008" s="2" t="str">
        <f>IF(Table1[[#This Row],[Column6]]="","",(1+J4007)*(I4008)-1)</f>
        <v/>
      </c>
      <c r="K4008" s="1" t="str">
        <f>IF(Table1[[#This Row],[Column1]]="","",VLOOKUP(A4008,COPOMs!B:K,10)+prêmio_de_risco)</f>
        <v/>
      </c>
      <c r="L4008" s="3" t="str">
        <f>IF(Table1[[#This Row],[Tesouro Selic: Cenário 3]]="","",(K4008+1)^(1/252))</f>
        <v/>
      </c>
      <c r="M4008" s="2" t="str">
        <f>IF(Table1[[#This Row],[Column8]]="","",(1+M4007)*(L4008)-1)</f>
        <v/>
      </c>
    </row>
    <row r="4009" spans="1:13" x14ac:dyDescent="0.25">
      <c r="A4009" s="15" t="str">
        <f t="shared" si="124"/>
        <v/>
      </c>
      <c r="B4009" s="25" t="str">
        <f t="shared" si="125"/>
        <v/>
      </c>
      <c r="C4009" s="3" t="str">
        <f>IF(Table1[[#This Row],[Tesouro Prefixado]]="","",(B4009+1)^(1/252))</f>
        <v/>
      </c>
      <c r="D4009" s="2" t="str">
        <f>IF(Table1[[#This Row],[Column2]]="","",(1+D4008)*(C4009)-1)</f>
        <v/>
      </c>
      <c r="E4009" s="1" t="str">
        <f>IF(Table1[[#This Row],[Column1]]="","",VLOOKUP(A4009,COPOMs!B:E,4)+prêmio_de_risco)</f>
        <v/>
      </c>
      <c r="F4009" s="3" t="str">
        <f>IF(Table1[[#This Row],[Tesouro Selic: Cenário 1]]="","",(E4009+1)^(1/252))</f>
        <v/>
      </c>
      <c r="G4009" s="2" t="str">
        <f>IF(Table1[[#This Row],[Column4]]="","",(1+G4008)*(F4009)-1)</f>
        <v/>
      </c>
      <c r="H4009" s="1" t="str">
        <f>IF(Table1[[#This Row],[Column1]]="","",VLOOKUP(A4009,COPOMs!B:H,7)+prêmio_de_risco)</f>
        <v/>
      </c>
      <c r="I4009" s="3" t="str">
        <f>IF(Table1[[#This Row],[Tesouro Selic: Cenário 2]]="","",(H4009+1)^(1/252))</f>
        <v/>
      </c>
      <c r="J4009" s="2" t="str">
        <f>IF(Table1[[#This Row],[Column6]]="","",(1+J4008)*(I4009)-1)</f>
        <v/>
      </c>
      <c r="K4009" s="1" t="str">
        <f>IF(Table1[[#This Row],[Column1]]="","",VLOOKUP(A4009,COPOMs!B:K,10)+prêmio_de_risco)</f>
        <v/>
      </c>
      <c r="L4009" s="3" t="str">
        <f>IF(Table1[[#This Row],[Tesouro Selic: Cenário 3]]="","",(K4009+1)^(1/252))</f>
        <v/>
      </c>
      <c r="M4009" s="2" t="str">
        <f>IF(Table1[[#This Row],[Column8]]="","",(1+M4008)*(L4009)-1)</f>
        <v/>
      </c>
    </row>
    <row r="4010" spans="1:13" x14ac:dyDescent="0.25">
      <c r="A4010" s="15" t="str">
        <f t="shared" si="124"/>
        <v/>
      </c>
      <c r="B4010" s="25" t="str">
        <f t="shared" si="125"/>
        <v/>
      </c>
      <c r="C4010" s="3" t="str">
        <f>IF(Table1[[#This Row],[Tesouro Prefixado]]="","",(B4010+1)^(1/252))</f>
        <v/>
      </c>
      <c r="D4010" s="2" t="str">
        <f>IF(Table1[[#This Row],[Column2]]="","",(1+D4009)*(C4010)-1)</f>
        <v/>
      </c>
      <c r="E4010" s="1" t="str">
        <f>IF(Table1[[#This Row],[Column1]]="","",VLOOKUP(A4010,COPOMs!B:E,4)+prêmio_de_risco)</f>
        <v/>
      </c>
      <c r="F4010" s="3" t="str">
        <f>IF(Table1[[#This Row],[Tesouro Selic: Cenário 1]]="","",(E4010+1)^(1/252))</f>
        <v/>
      </c>
      <c r="G4010" s="2" t="str">
        <f>IF(Table1[[#This Row],[Column4]]="","",(1+G4009)*(F4010)-1)</f>
        <v/>
      </c>
      <c r="H4010" s="1" t="str">
        <f>IF(Table1[[#This Row],[Column1]]="","",VLOOKUP(A4010,COPOMs!B:H,7)+prêmio_de_risco)</f>
        <v/>
      </c>
      <c r="I4010" s="3" t="str">
        <f>IF(Table1[[#This Row],[Tesouro Selic: Cenário 2]]="","",(H4010+1)^(1/252))</f>
        <v/>
      </c>
      <c r="J4010" s="2" t="str">
        <f>IF(Table1[[#This Row],[Column6]]="","",(1+J4009)*(I4010)-1)</f>
        <v/>
      </c>
      <c r="K4010" s="1" t="str">
        <f>IF(Table1[[#This Row],[Column1]]="","",VLOOKUP(A4010,COPOMs!B:K,10)+prêmio_de_risco)</f>
        <v/>
      </c>
      <c r="L4010" s="3" t="str">
        <f>IF(Table1[[#This Row],[Tesouro Selic: Cenário 3]]="","",(K4010+1)^(1/252))</f>
        <v/>
      </c>
      <c r="M4010" s="2" t="str">
        <f>IF(Table1[[#This Row],[Column8]]="","",(1+M4009)*(L4010)-1)</f>
        <v/>
      </c>
    </row>
    <row r="4011" spans="1:13" x14ac:dyDescent="0.25">
      <c r="A4011" s="15" t="str">
        <f t="shared" si="124"/>
        <v/>
      </c>
      <c r="B4011" s="25" t="str">
        <f t="shared" si="125"/>
        <v/>
      </c>
      <c r="C4011" s="3" t="str">
        <f>IF(Table1[[#This Row],[Tesouro Prefixado]]="","",(B4011+1)^(1/252))</f>
        <v/>
      </c>
      <c r="D4011" s="2" t="str">
        <f>IF(Table1[[#This Row],[Column2]]="","",(1+D4010)*(C4011)-1)</f>
        <v/>
      </c>
      <c r="E4011" s="1" t="str">
        <f>IF(Table1[[#This Row],[Column1]]="","",VLOOKUP(A4011,COPOMs!B:E,4)+prêmio_de_risco)</f>
        <v/>
      </c>
      <c r="F4011" s="3" t="str">
        <f>IF(Table1[[#This Row],[Tesouro Selic: Cenário 1]]="","",(E4011+1)^(1/252))</f>
        <v/>
      </c>
      <c r="G4011" s="2" t="str">
        <f>IF(Table1[[#This Row],[Column4]]="","",(1+G4010)*(F4011)-1)</f>
        <v/>
      </c>
      <c r="H4011" s="1" t="str">
        <f>IF(Table1[[#This Row],[Column1]]="","",VLOOKUP(A4011,COPOMs!B:H,7)+prêmio_de_risco)</f>
        <v/>
      </c>
      <c r="I4011" s="3" t="str">
        <f>IF(Table1[[#This Row],[Tesouro Selic: Cenário 2]]="","",(H4011+1)^(1/252))</f>
        <v/>
      </c>
      <c r="J4011" s="2" t="str">
        <f>IF(Table1[[#This Row],[Column6]]="","",(1+J4010)*(I4011)-1)</f>
        <v/>
      </c>
      <c r="K4011" s="1" t="str">
        <f>IF(Table1[[#This Row],[Column1]]="","",VLOOKUP(A4011,COPOMs!B:K,10)+prêmio_de_risco)</f>
        <v/>
      </c>
      <c r="L4011" s="3" t="str">
        <f>IF(Table1[[#This Row],[Tesouro Selic: Cenário 3]]="","",(K4011+1)^(1/252))</f>
        <v/>
      </c>
      <c r="M4011" s="2" t="str">
        <f>IF(Table1[[#This Row],[Column8]]="","",(1+M4010)*(L4011)-1)</f>
        <v/>
      </c>
    </row>
    <row r="4012" spans="1:13" x14ac:dyDescent="0.25">
      <c r="A4012" s="15" t="str">
        <f t="shared" si="124"/>
        <v/>
      </c>
      <c r="B4012" s="25" t="str">
        <f t="shared" si="125"/>
        <v/>
      </c>
      <c r="C4012" s="3" t="str">
        <f>IF(Table1[[#This Row],[Tesouro Prefixado]]="","",(B4012+1)^(1/252))</f>
        <v/>
      </c>
      <c r="D4012" s="2" t="str">
        <f>IF(Table1[[#This Row],[Column2]]="","",(1+D4011)*(C4012)-1)</f>
        <v/>
      </c>
      <c r="E4012" s="1" t="str">
        <f>IF(Table1[[#This Row],[Column1]]="","",VLOOKUP(A4012,COPOMs!B:E,4)+prêmio_de_risco)</f>
        <v/>
      </c>
      <c r="F4012" s="3" t="str">
        <f>IF(Table1[[#This Row],[Tesouro Selic: Cenário 1]]="","",(E4012+1)^(1/252))</f>
        <v/>
      </c>
      <c r="G4012" s="2" t="str">
        <f>IF(Table1[[#This Row],[Column4]]="","",(1+G4011)*(F4012)-1)</f>
        <v/>
      </c>
      <c r="H4012" s="1" t="str">
        <f>IF(Table1[[#This Row],[Column1]]="","",VLOOKUP(A4012,COPOMs!B:H,7)+prêmio_de_risco)</f>
        <v/>
      </c>
      <c r="I4012" s="3" t="str">
        <f>IF(Table1[[#This Row],[Tesouro Selic: Cenário 2]]="","",(H4012+1)^(1/252))</f>
        <v/>
      </c>
      <c r="J4012" s="2" t="str">
        <f>IF(Table1[[#This Row],[Column6]]="","",(1+J4011)*(I4012)-1)</f>
        <v/>
      </c>
      <c r="K4012" s="1" t="str">
        <f>IF(Table1[[#This Row],[Column1]]="","",VLOOKUP(A4012,COPOMs!B:K,10)+prêmio_de_risco)</f>
        <v/>
      </c>
      <c r="L4012" s="3" t="str">
        <f>IF(Table1[[#This Row],[Tesouro Selic: Cenário 3]]="","",(K4012+1)^(1/252))</f>
        <v/>
      </c>
      <c r="M4012" s="2" t="str">
        <f>IF(Table1[[#This Row],[Column8]]="","",(1+M4011)*(L4012)-1)</f>
        <v/>
      </c>
    </row>
    <row r="4013" spans="1:13" x14ac:dyDescent="0.25">
      <c r="A4013" s="15" t="str">
        <f t="shared" si="124"/>
        <v/>
      </c>
      <c r="B4013" s="25" t="str">
        <f t="shared" si="125"/>
        <v/>
      </c>
      <c r="C4013" s="3" t="str">
        <f>IF(Table1[[#This Row],[Tesouro Prefixado]]="","",(B4013+1)^(1/252))</f>
        <v/>
      </c>
      <c r="D4013" s="2" t="str">
        <f>IF(Table1[[#This Row],[Column2]]="","",(1+D4012)*(C4013)-1)</f>
        <v/>
      </c>
      <c r="E4013" s="1" t="str">
        <f>IF(Table1[[#This Row],[Column1]]="","",VLOOKUP(A4013,COPOMs!B:E,4)+prêmio_de_risco)</f>
        <v/>
      </c>
      <c r="F4013" s="3" t="str">
        <f>IF(Table1[[#This Row],[Tesouro Selic: Cenário 1]]="","",(E4013+1)^(1/252))</f>
        <v/>
      </c>
      <c r="G4013" s="2" t="str">
        <f>IF(Table1[[#This Row],[Column4]]="","",(1+G4012)*(F4013)-1)</f>
        <v/>
      </c>
      <c r="H4013" s="1" t="str">
        <f>IF(Table1[[#This Row],[Column1]]="","",VLOOKUP(A4013,COPOMs!B:H,7)+prêmio_de_risco)</f>
        <v/>
      </c>
      <c r="I4013" s="3" t="str">
        <f>IF(Table1[[#This Row],[Tesouro Selic: Cenário 2]]="","",(H4013+1)^(1/252))</f>
        <v/>
      </c>
      <c r="J4013" s="2" t="str">
        <f>IF(Table1[[#This Row],[Column6]]="","",(1+J4012)*(I4013)-1)</f>
        <v/>
      </c>
      <c r="K4013" s="1" t="str">
        <f>IF(Table1[[#This Row],[Column1]]="","",VLOOKUP(A4013,COPOMs!B:K,10)+prêmio_de_risco)</f>
        <v/>
      </c>
      <c r="L4013" s="3" t="str">
        <f>IF(Table1[[#This Row],[Tesouro Selic: Cenário 3]]="","",(K4013+1)^(1/252))</f>
        <v/>
      </c>
      <c r="M4013" s="2" t="str">
        <f>IF(Table1[[#This Row],[Column8]]="","",(1+M4012)*(L4013)-1)</f>
        <v/>
      </c>
    </row>
    <row r="4014" spans="1:13" x14ac:dyDescent="0.25">
      <c r="A4014" s="15" t="str">
        <f t="shared" si="124"/>
        <v/>
      </c>
      <c r="B4014" s="25" t="str">
        <f t="shared" si="125"/>
        <v/>
      </c>
      <c r="C4014" s="3" t="str">
        <f>IF(Table1[[#This Row],[Tesouro Prefixado]]="","",(B4014+1)^(1/252))</f>
        <v/>
      </c>
      <c r="D4014" s="2" t="str">
        <f>IF(Table1[[#This Row],[Column2]]="","",(1+D4013)*(C4014)-1)</f>
        <v/>
      </c>
      <c r="E4014" s="1" t="str">
        <f>IF(Table1[[#This Row],[Column1]]="","",VLOOKUP(A4014,COPOMs!B:E,4)+prêmio_de_risco)</f>
        <v/>
      </c>
      <c r="F4014" s="3" t="str">
        <f>IF(Table1[[#This Row],[Tesouro Selic: Cenário 1]]="","",(E4014+1)^(1/252))</f>
        <v/>
      </c>
      <c r="G4014" s="2" t="str">
        <f>IF(Table1[[#This Row],[Column4]]="","",(1+G4013)*(F4014)-1)</f>
        <v/>
      </c>
      <c r="H4014" s="1" t="str">
        <f>IF(Table1[[#This Row],[Column1]]="","",VLOOKUP(A4014,COPOMs!B:H,7)+prêmio_de_risco)</f>
        <v/>
      </c>
      <c r="I4014" s="3" t="str">
        <f>IF(Table1[[#This Row],[Tesouro Selic: Cenário 2]]="","",(H4014+1)^(1/252))</f>
        <v/>
      </c>
      <c r="J4014" s="2" t="str">
        <f>IF(Table1[[#This Row],[Column6]]="","",(1+J4013)*(I4014)-1)</f>
        <v/>
      </c>
      <c r="K4014" s="1" t="str">
        <f>IF(Table1[[#This Row],[Column1]]="","",VLOOKUP(A4014,COPOMs!B:K,10)+prêmio_de_risco)</f>
        <v/>
      </c>
      <c r="L4014" s="3" t="str">
        <f>IF(Table1[[#This Row],[Tesouro Selic: Cenário 3]]="","",(K4014+1)^(1/252))</f>
        <v/>
      </c>
      <c r="M4014" s="2" t="str">
        <f>IF(Table1[[#This Row],[Column8]]="","",(1+M4013)*(L4014)-1)</f>
        <v/>
      </c>
    </row>
    <row r="4015" spans="1:13" x14ac:dyDescent="0.25">
      <c r="A4015" s="15" t="str">
        <f t="shared" si="124"/>
        <v/>
      </c>
      <c r="B4015" s="25" t="str">
        <f t="shared" si="125"/>
        <v/>
      </c>
      <c r="C4015" s="3" t="str">
        <f>IF(Table1[[#This Row],[Tesouro Prefixado]]="","",(B4015+1)^(1/252))</f>
        <v/>
      </c>
      <c r="D4015" s="2" t="str">
        <f>IF(Table1[[#This Row],[Column2]]="","",(1+D4014)*(C4015)-1)</f>
        <v/>
      </c>
      <c r="E4015" s="1" t="str">
        <f>IF(Table1[[#This Row],[Column1]]="","",VLOOKUP(A4015,COPOMs!B:E,4)+prêmio_de_risco)</f>
        <v/>
      </c>
      <c r="F4015" s="3" t="str">
        <f>IF(Table1[[#This Row],[Tesouro Selic: Cenário 1]]="","",(E4015+1)^(1/252))</f>
        <v/>
      </c>
      <c r="G4015" s="2" t="str">
        <f>IF(Table1[[#This Row],[Column4]]="","",(1+G4014)*(F4015)-1)</f>
        <v/>
      </c>
      <c r="H4015" s="1" t="str">
        <f>IF(Table1[[#This Row],[Column1]]="","",VLOOKUP(A4015,COPOMs!B:H,7)+prêmio_de_risco)</f>
        <v/>
      </c>
      <c r="I4015" s="3" t="str">
        <f>IF(Table1[[#This Row],[Tesouro Selic: Cenário 2]]="","",(H4015+1)^(1/252))</f>
        <v/>
      </c>
      <c r="J4015" s="2" t="str">
        <f>IF(Table1[[#This Row],[Column6]]="","",(1+J4014)*(I4015)-1)</f>
        <v/>
      </c>
      <c r="K4015" s="1" t="str">
        <f>IF(Table1[[#This Row],[Column1]]="","",VLOOKUP(A4015,COPOMs!B:K,10)+prêmio_de_risco)</f>
        <v/>
      </c>
      <c r="L4015" s="3" t="str">
        <f>IF(Table1[[#This Row],[Tesouro Selic: Cenário 3]]="","",(K4015+1)^(1/252))</f>
        <v/>
      </c>
      <c r="M4015" s="2" t="str">
        <f>IF(Table1[[#This Row],[Column8]]="","",(1+M4014)*(L4015)-1)</f>
        <v/>
      </c>
    </row>
    <row r="4016" spans="1:13" x14ac:dyDescent="0.25">
      <c r="A4016" s="15" t="str">
        <f t="shared" si="124"/>
        <v/>
      </c>
      <c r="B4016" s="25" t="str">
        <f t="shared" si="125"/>
        <v/>
      </c>
      <c r="C4016" s="3" t="str">
        <f>IF(Table1[[#This Row],[Tesouro Prefixado]]="","",(B4016+1)^(1/252))</f>
        <v/>
      </c>
      <c r="D4016" s="2" t="str">
        <f>IF(Table1[[#This Row],[Column2]]="","",(1+D4015)*(C4016)-1)</f>
        <v/>
      </c>
      <c r="E4016" s="1" t="str">
        <f>IF(Table1[[#This Row],[Column1]]="","",VLOOKUP(A4016,COPOMs!B:E,4)+prêmio_de_risco)</f>
        <v/>
      </c>
      <c r="F4016" s="3" t="str">
        <f>IF(Table1[[#This Row],[Tesouro Selic: Cenário 1]]="","",(E4016+1)^(1/252))</f>
        <v/>
      </c>
      <c r="G4016" s="2" t="str">
        <f>IF(Table1[[#This Row],[Column4]]="","",(1+G4015)*(F4016)-1)</f>
        <v/>
      </c>
      <c r="H4016" s="1" t="str">
        <f>IF(Table1[[#This Row],[Column1]]="","",VLOOKUP(A4016,COPOMs!B:H,7)+prêmio_de_risco)</f>
        <v/>
      </c>
      <c r="I4016" s="3" t="str">
        <f>IF(Table1[[#This Row],[Tesouro Selic: Cenário 2]]="","",(H4016+1)^(1/252))</f>
        <v/>
      </c>
      <c r="J4016" s="2" t="str">
        <f>IF(Table1[[#This Row],[Column6]]="","",(1+J4015)*(I4016)-1)</f>
        <v/>
      </c>
      <c r="K4016" s="1" t="str">
        <f>IF(Table1[[#This Row],[Column1]]="","",VLOOKUP(A4016,COPOMs!B:K,10)+prêmio_de_risco)</f>
        <v/>
      </c>
      <c r="L4016" s="3" t="str">
        <f>IF(Table1[[#This Row],[Tesouro Selic: Cenário 3]]="","",(K4016+1)^(1/252))</f>
        <v/>
      </c>
      <c r="M4016" s="2" t="str">
        <f>IF(Table1[[#This Row],[Column8]]="","",(1+M4015)*(L4016)-1)</f>
        <v/>
      </c>
    </row>
    <row r="4017" spans="1:13" x14ac:dyDescent="0.25">
      <c r="A4017" s="15" t="str">
        <f t="shared" si="124"/>
        <v/>
      </c>
      <c r="B4017" s="25" t="str">
        <f t="shared" si="125"/>
        <v/>
      </c>
      <c r="C4017" s="3" t="str">
        <f>IF(Table1[[#This Row],[Tesouro Prefixado]]="","",(B4017+1)^(1/252))</f>
        <v/>
      </c>
      <c r="D4017" s="2" t="str">
        <f>IF(Table1[[#This Row],[Column2]]="","",(1+D4016)*(C4017)-1)</f>
        <v/>
      </c>
      <c r="E4017" s="1" t="str">
        <f>IF(Table1[[#This Row],[Column1]]="","",VLOOKUP(A4017,COPOMs!B:E,4)+prêmio_de_risco)</f>
        <v/>
      </c>
      <c r="F4017" s="3" t="str">
        <f>IF(Table1[[#This Row],[Tesouro Selic: Cenário 1]]="","",(E4017+1)^(1/252))</f>
        <v/>
      </c>
      <c r="G4017" s="2" t="str">
        <f>IF(Table1[[#This Row],[Column4]]="","",(1+G4016)*(F4017)-1)</f>
        <v/>
      </c>
      <c r="H4017" s="1" t="str">
        <f>IF(Table1[[#This Row],[Column1]]="","",VLOOKUP(A4017,COPOMs!B:H,7)+prêmio_de_risco)</f>
        <v/>
      </c>
      <c r="I4017" s="3" t="str">
        <f>IF(Table1[[#This Row],[Tesouro Selic: Cenário 2]]="","",(H4017+1)^(1/252))</f>
        <v/>
      </c>
      <c r="J4017" s="2" t="str">
        <f>IF(Table1[[#This Row],[Column6]]="","",(1+J4016)*(I4017)-1)</f>
        <v/>
      </c>
      <c r="K4017" s="1" t="str">
        <f>IF(Table1[[#This Row],[Column1]]="","",VLOOKUP(A4017,COPOMs!B:K,10)+prêmio_de_risco)</f>
        <v/>
      </c>
      <c r="L4017" s="3" t="str">
        <f>IF(Table1[[#This Row],[Tesouro Selic: Cenário 3]]="","",(K4017+1)^(1/252))</f>
        <v/>
      </c>
      <c r="M4017" s="2" t="str">
        <f>IF(Table1[[#This Row],[Column8]]="","",(1+M4016)*(L4017)-1)</f>
        <v/>
      </c>
    </row>
    <row r="4018" spans="1:13" x14ac:dyDescent="0.25">
      <c r="A4018" s="15" t="str">
        <f t="shared" si="124"/>
        <v/>
      </c>
      <c r="B4018" s="25" t="str">
        <f t="shared" si="125"/>
        <v/>
      </c>
      <c r="C4018" s="3" t="str">
        <f>IF(Table1[[#This Row],[Tesouro Prefixado]]="","",(B4018+1)^(1/252))</f>
        <v/>
      </c>
      <c r="D4018" s="2" t="str">
        <f>IF(Table1[[#This Row],[Column2]]="","",(1+D4017)*(C4018)-1)</f>
        <v/>
      </c>
      <c r="E4018" s="1" t="str">
        <f>IF(Table1[[#This Row],[Column1]]="","",VLOOKUP(A4018,COPOMs!B:E,4)+prêmio_de_risco)</f>
        <v/>
      </c>
      <c r="F4018" s="3" t="str">
        <f>IF(Table1[[#This Row],[Tesouro Selic: Cenário 1]]="","",(E4018+1)^(1/252))</f>
        <v/>
      </c>
      <c r="G4018" s="2" t="str">
        <f>IF(Table1[[#This Row],[Column4]]="","",(1+G4017)*(F4018)-1)</f>
        <v/>
      </c>
      <c r="H4018" s="1" t="str">
        <f>IF(Table1[[#This Row],[Column1]]="","",VLOOKUP(A4018,COPOMs!B:H,7)+prêmio_de_risco)</f>
        <v/>
      </c>
      <c r="I4018" s="3" t="str">
        <f>IF(Table1[[#This Row],[Tesouro Selic: Cenário 2]]="","",(H4018+1)^(1/252))</f>
        <v/>
      </c>
      <c r="J4018" s="2" t="str">
        <f>IF(Table1[[#This Row],[Column6]]="","",(1+J4017)*(I4018)-1)</f>
        <v/>
      </c>
      <c r="K4018" s="1" t="str">
        <f>IF(Table1[[#This Row],[Column1]]="","",VLOOKUP(A4018,COPOMs!B:K,10)+prêmio_de_risco)</f>
        <v/>
      </c>
      <c r="L4018" s="3" t="str">
        <f>IF(Table1[[#This Row],[Tesouro Selic: Cenário 3]]="","",(K4018+1)^(1/252))</f>
        <v/>
      </c>
      <c r="M4018" s="2" t="str">
        <f>IF(Table1[[#This Row],[Column8]]="","",(1+M4017)*(L4018)-1)</f>
        <v/>
      </c>
    </row>
    <row r="4019" spans="1:13" x14ac:dyDescent="0.25">
      <c r="A4019" s="15" t="str">
        <f t="shared" si="124"/>
        <v/>
      </c>
      <c r="B4019" s="25" t="str">
        <f t="shared" si="125"/>
        <v/>
      </c>
      <c r="C4019" s="3" t="str">
        <f>IF(Table1[[#This Row],[Tesouro Prefixado]]="","",(B4019+1)^(1/252))</f>
        <v/>
      </c>
      <c r="D4019" s="2" t="str">
        <f>IF(Table1[[#This Row],[Column2]]="","",(1+D4018)*(C4019)-1)</f>
        <v/>
      </c>
      <c r="E4019" s="1" t="str">
        <f>IF(Table1[[#This Row],[Column1]]="","",VLOOKUP(A4019,COPOMs!B:E,4)+prêmio_de_risco)</f>
        <v/>
      </c>
      <c r="F4019" s="3" t="str">
        <f>IF(Table1[[#This Row],[Tesouro Selic: Cenário 1]]="","",(E4019+1)^(1/252))</f>
        <v/>
      </c>
      <c r="G4019" s="2" t="str">
        <f>IF(Table1[[#This Row],[Column4]]="","",(1+G4018)*(F4019)-1)</f>
        <v/>
      </c>
      <c r="H4019" s="1" t="str">
        <f>IF(Table1[[#This Row],[Column1]]="","",VLOOKUP(A4019,COPOMs!B:H,7)+prêmio_de_risco)</f>
        <v/>
      </c>
      <c r="I4019" s="3" t="str">
        <f>IF(Table1[[#This Row],[Tesouro Selic: Cenário 2]]="","",(H4019+1)^(1/252))</f>
        <v/>
      </c>
      <c r="J4019" s="2" t="str">
        <f>IF(Table1[[#This Row],[Column6]]="","",(1+J4018)*(I4019)-1)</f>
        <v/>
      </c>
      <c r="K4019" s="1" t="str">
        <f>IF(Table1[[#This Row],[Column1]]="","",VLOOKUP(A4019,COPOMs!B:K,10)+prêmio_de_risco)</f>
        <v/>
      </c>
      <c r="L4019" s="3" t="str">
        <f>IF(Table1[[#This Row],[Tesouro Selic: Cenário 3]]="","",(K4019+1)^(1/252))</f>
        <v/>
      </c>
      <c r="M4019" s="2" t="str">
        <f>IF(Table1[[#This Row],[Column8]]="","",(1+M4018)*(L4019)-1)</f>
        <v/>
      </c>
    </row>
    <row r="4020" spans="1:13" x14ac:dyDescent="0.25">
      <c r="A4020" s="15" t="str">
        <f t="shared" si="124"/>
        <v/>
      </c>
      <c r="B4020" s="25" t="str">
        <f t="shared" si="125"/>
        <v/>
      </c>
      <c r="C4020" s="3" t="str">
        <f>IF(Table1[[#This Row],[Tesouro Prefixado]]="","",(B4020+1)^(1/252))</f>
        <v/>
      </c>
      <c r="D4020" s="2" t="str">
        <f>IF(Table1[[#This Row],[Column2]]="","",(1+D4019)*(C4020)-1)</f>
        <v/>
      </c>
      <c r="E4020" s="1" t="str">
        <f>IF(Table1[[#This Row],[Column1]]="","",VLOOKUP(A4020,COPOMs!B:E,4)+prêmio_de_risco)</f>
        <v/>
      </c>
      <c r="F4020" s="3" t="str">
        <f>IF(Table1[[#This Row],[Tesouro Selic: Cenário 1]]="","",(E4020+1)^(1/252))</f>
        <v/>
      </c>
      <c r="G4020" s="2" t="str">
        <f>IF(Table1[[#This Row],[Column4]]="","",(1+G4019)*(F4020)-1)</f>
        <v/>
      </c>
      <c r="H4020" s="1" t="str">
        <f>IF(Table1[[#This Row],[Column1]]="","",VLOOKUP(A4020,COPOMs!B:H,7)+prêmio_de_risco)</f>
        <v/>
      </c>
      <c r="I4020" s="3" t="str">
        <f>IF(Table1[[#This Row],[Tesouro Selic: Cenário 2]]="","",(H4020+1)^(1/252))</f>
        <v/>
      </c>
      <c r="J4020" s="2" t="str">
        <f>IF(Table1[[#This Row],[Column6]]="","",(1+J4019)*(I4020)-1)</f>
        <v/>
      </c>
      <c r="K4020" s="1" t="str">
        <f>IF(Table1[[#This Row],[Column1]]="","",VLOOKUP(A4020,COPOMs!B:K,10)+prêmio_de_risco)</f>
        <v/>
      </c>
      <c r="L4020" s="3" t="str">
        <f>IF(Table1[[#This Row],[Tesouro Selic: Cenário 3]]="","",(K4020+1)^(1/252))</f>
        <v/>
      </c>
      <c r="M4020" s="2" t="str">
        <f>IF(Table1[[#This Row],[Column8]]="","",(1+M4019)*(L4020)-1)</f>
        <v/>
      </c>
    </row>
    <row r="4021" spans="1:13" x14ac:dyDescent="0.25">
      <c r="A4021" s="15" t="str">
        <f t="shared" si="124"/>
        <v/>
      </c>
      <c r="B4021" s="25" t="str">
        <f t="shared" si="125"/>
        <v/>
      </c>
      <c r="C4021" s="3" t="str">
        <f>IF(Table1[[#This Row],[Tesouro Prefixado]]="","",(B4021+1)^(1/252))</f>
        <v/>
      </c>
      <c r="D4021" s="2" t="str">
        <f>IF(Table1[[#This Row],[Column2]]="","",(1+D4020)*(C4021)-1)</f>
        <v/>
      </c>
      <c r="E4021" s="1" t="str">
        <f>IF(Table1[[#This Row],[Column1]]="","",VLOOKUP(A4021,COPOMs!B:E,4)+prêmio_de_risco)</f>
        <v/>
      </c>
      <c r="F4021" s="3" t="str">
        <f>IF(Table1[[#This Row],[Tesouro Selic: Cenário 1]]="","",(E4021+1)^(1/252))</f>
        <v/>
      </c>
      <c r="G4021" s="2" t="str">
        <f>IF(Table1[[#This Row],[Column4]]="","",(1+G4020)*(F4021)-1)</f>
        <v/>
      </c>
      <c r="H4021" s="1" t="str">
        <f>IF(Table1[[#This Row],[Column1]]="","",VLOOKUP(A4021,COPOMs!B:H,7)+prêmio_de_risco)</f>
        <v/>
      </c>
      <c r="I4021" s="3" t="str">
        <f>IF(Table1[[#This Row],[Tesouro Selic: Cenário 2]]="","",(H4021+1)^(1/252))</f>
        <v/>
      </c>
      <c r="J4021" s="2" t="str">
        <f>IF(Table1[[#This Row],[Column6]]="","",(1+J4020)*(I4021)-1)</f>
        <v/>
      </c>
      <c r="K4021" s="1" t="str">
        <f>IF(Table1[[#This Row],[Column1]]="","",VLOOKUP(A4021,COPOMs!B:K,10)+prêmio_de_risco)</f>
        <v/>
      </c>
      <c r="L4021" s="3" t="str">
        <f>IF(Table1[[#This Row],[Tesouro Selic: Cenário 3]]="","",(K4021+1)^(1/252))</f>
        <v/>
      </c>
      <c r="M4021" s="2" t="str">
        <f>IF(Table1[[#This Row],[Column8]]="","",(1+M4020)*(L4021)-1)</f>
        <v/>
      </c>
    </row>
    <row r="4022" spans="1:13" x14ac:dyDescent="0.25">
      <c r="A4022" s="15" t="str">
        <f t="shared" si="124"/>
        <v/>
      </c>
      <c r="B4022" s="25" t="str">
        <f t="shared" si="125"/>
        <v/>
      </c>
      <c r="C4022" s="3" t="str">
        <f>IF(Table1[[#This Row],[Tesouro Prefixado]]="","",(B4022+1)^(1/252))</f>
        <v/>
      </c>
      <c r="D4022" s="2" t="str">
        <f>IF(Table1[[#This Row],[Column2]]="","",(1+D4021)*(C4022)-1)</f>
        <v/>
      </c>
      <c r="E4022" s="1" t="str">
        <f>IF(Table1[[#This Row],[Column1]]="","",VLOOKUP(A4022,COPOMs!B:E,4)+prêmio_de_risco)</f>
        <v/>
      </c>
      <c r="F4022" s="3" t="str">
        <f>IF(Table1[[#This Row],[Tesouro Selic: Cenário 1]]="","",(E4022+1)^(1/252))</f>
        <v/>
      </c>
      <c r="G4022" s="2" t="str">
        <f>IF(Table1[[#This Row],[Column4]]="","",(1+G4021)*(F4022)-1)</f>
        <v/>
      </c>
      <c r="H4022" s="1" t="str">
        <f>IF(Table1[[#This Row],[Column1]]="","",VLOOKUP(A4022,COPOMs!B:H,7)+prêmio_de_risco)</f>
        <v/>
      </c>
      <c r="I4022" s="3" t="str">
        <f>IF(Table1[[#This Row],[Tesouro Selic: Cenário 2]]="","",(H4022+1)^(1/252))</f>
        <v/>
      </c>
      <c r="J4022" s="2" t="str">
        <f>IF(Table1[[#This Row],[Column6]]="","",(1+J4021)*(I4022)-1)</f>
        <v/>
      </c>
      <c r="K4022" s="1" t="str">
        <f>IF(Table1[[#This Row],[Column1]]="","",VLOOKUP(A4022,COPOMs!B:K,10)+prêmio_de_risco)</f>
        <v/>
      </c>
      <c r="L4022" s="3" t="str">
        <f>IF(Table1[[#This Row],[Tesouro Selic: Cenário 3]]="","",(K4022+1)^(1/252))</f>
        <v/>
      </c>
      <c r="M4022" s="2" t="str">
        <f>IF(Table1[[#This Row],[Column8]]="","",(1+M4021)*(L4022)-1)</f>
        <v/>
      </c>
    </row>
    <row r="4023" spans="1:13" x14ac:dyDescent="0.25">
      <c r="A4023" s="15" t="str">
        <f t="shared" si="124"/>
        <v/>
      </c>
      <c r="B4023" s="25" t="str">
        <f t="shared" si="125"/>
        <v/>
      </c>
      <c r="C4023" s="3" t="str">
        <f>IF(Table1[[#This Row],[Tesouro Prefixado]]="","",(B4023+1)^(1/252))</f>
        <v/>
      </c>
      <c r="D4023" s="2" t="str">
        <f>IF(Table1[[#This Row],[Column2]]="","",(1+D4022)*(C4023)-1)</f>
        <v/>
      </c>
      <c r="E4023" s="1" t="str">
        <f>IF(Table1[[#This Row],[Column1]]="","",VLOOKUP(A4023,COPOMs!B:E,4)+prêmio_de_risco)</f>
        <v/>
      </c>
      <c r="F4023" s="3" t="str">
        <f>IF(Table1[[#This Row],[Tesouro Selic: Cenário 1]]="","",(E4023+1)^(1/252))</f>
        <v/>
      </c>
      <c r="G4023" s="2" t="str">
        <f>IF(Table1[[#This Row],[Column4]]="","",(1+G4022)*(F4023)-1)</f>
        <v/>
      </c>
      <c r="H4023" s="1" t="str">
        <f>IF(Table1[[#This Row],[Column1]]="","",VLOOKUP(A4023,COPOMs!B:H,7)+prêmio_de_risco)</f>
        <v/>
      </c>
      <c r="I4023" s="3" t="str">
        <f>IF(Table1[[#This Row],[Tesouro Selic: Cenário 2]]="","",(H4023+1)^(1/252))</f>
        <v/>
      </c>
      <c r="J4023" s="2" t="str">
        <f>IF(Table1[[#This Row],[Column6]]="","",(1+J4022)*(I4023)-1)</f>
        <v/>
      </c>
      <c r="K4023" s="1" t="str">
        <f>IF(Table1[[#This Row],[Column1]]="","",VLOOKUP(A4023,COPOMs!B:K,10)+prêmio_de_risco)</f>
        <v/>
      </c>
      <c r="L4023" s="3" t="str">
        <f>IF(Table1[[#This Row],[Tesouro Selic: Cenário 3]]="","",(K4023+1)^(1/252))</f>
        <v/>
      </c>
      <c r="M4023" s="2" t="str">
        <f>IF(Table1[[#This Row],[Column8]]="","",(1+M4022)*(L4023)-1)</f>
        <v/>
      </c>
    </row>
    <row r="4024" spans="1:13" x14ac:dyDescent="0.25">
      <c r="A4024" s="15" t="str">
        <f t="shared" si="124"/>
        <v/>
      </c>
      <c r="B4024" s="25" t="str">
        <f t="shared" si="125"/>
        <v/>
      </c>
      <c r="C4024" s="3" t="str">
        <f>IF(Table1[[#This Row],[Tesouro Prefixado]]="","",(B4024+1)^(1/252))</f>
        <v/>
      </c>
      <c r="D4024" s="2" t="str">
        <f>IF(Table1[[#This Row],[Column2]]="","",(1+D4023)*(C4024)-1)</f>
        <v/>
      </c>
      <c r="E4024" s="1" t="str">
        <f>IF(Table1[[#This Row],[Column1]]="","",VLOOKUP(A4024,COPOMs!B:E,4)+prêmio_de_risco)</f>
        <v/>
      </c>
      <c r="F4024" s="3" t="str">
        <f>IF(Table1[[#This Row],[Tesouro Selic: Cenário 1]]="","",(E4024+1)^(1/252))</f>
        <v/>
      </c>
      <c r="G4024" s="2" t="str">
        <f>IF(Table1[[#This Row],[Column4]]="","",(1+G4023)*(F4024)-1)</f>
        <v/>
      </c>
      <c r="H4024" s="1" t="str">
        <f>IF(Table1[[#This Row],[Column1]]="","",VLOOKUP(A4024,COPOMs!B:H,7)+prêmio_de_risco)</f>
        <v/>
      </c>
      <c r="I4024" s="3" t="str">
        <f>IF(Table1[[#This Row],[Tesouro Selic: Cenário 2]]="","",(H4024+1)^(1/252))</f>
        <v/>
      </c>
      <c r="J4024" s="2" t="str">
        <f>IF(Table1[[#This Row],[Column6]]="","",(1+J4023)*(I4024)-1)</f>
        <v/>
      </c>
      <c r="K4024" s="1" t="str">
        <f>IF(Table1[[#This Row],[Column1]]="","",VLOOKUP(A4024,COPOMs!B:K,10)+prêmio_de_risco)</f>
        <v/>
      </c>
      <c r="L4024" s="3" t="str">
        <f>IF(Table1[[#This Row],[Tesouro Selic: Cenário 3]]="","",(K4024+1)^(1/252))</f>
        <v/>
      </c>
      <c r="M4024" s="2" t="str">
        <f>IF(Table1[[#This Row],[Column8]]="","",(1+M4023)*(L4024)-1)</f>
        <v/>
      </c>
    </row>
    <row r="4025" spans="1:13" x14ac:dyDescent="0.25">
      <c r="A4025" s="15" t="str">
        <f t="shared" si="124"/>
        <v/>
      </c>
      <c r="B4025" s="25" t="str">
        <f t="shared" si="125"/>
        <v/>
      </c>
      <c r="C4025" s="3" t="str">
        <f>IF(Table1[[#This Row],[Tesouro Prefixado]]="","",(B4025+1)^(1/252))</f>
        <v/>
      </c>
      <c r="D4025" s="2" t="str">
        <f>IF(Table1[[#This Row],[Column2]]="","",(1+D4024)*(C4025)-1)</f>
        <v/>
      </c>
      <c r="E4025" s="1" t="str">
        <f>IF(Table1[[#This Row],[Column1]]="","",VLOOKUP(A4025,COPOMs!B:E,4)+prêmio_de_risco)</f>
        <v/>
      </c>
      <c r="F4025" s="3" t="str">
        <f>IF(Table1[[#This Row],[Tesouro Selic: Cenário 1]]="","",(E4025+1)^(1/252))</f>
        <v/>
      </c>
      <c r="G4025" s="2" t="str">
        <f>IF(Table1[[#This Row],[Column4]]="","",(1+G4024)*(F4025)-1)</f>
        <v/>
      </c>
      <c r="H4025" s="1" t="str">
        <f>IF(Table1[[#This Row],[Column1]]="","",VLOOKUP(A4025,COPOMs!B:H,7)+prêmio_de_risco)</f>
        <v/>
      </c>
      <c r="I4025" s="3" t="str">
        <f>IF(Table1[[#This Row],[Tesouro Selic: Cenário 2]]="","",(H4025+1)^(1/252))</f>
        <v/>
      </c>
      <c r="J4025" s="2" t="str">
        <f>IF(Table1[[#This Row],[Column6]]="","",(1+J4024)*(I4025)-1)</f>
        <v/>
      </c>
      <c r="K4025" s="1" t="str">
        <f>IF(Table1[[#This Row],[Column1]]="","",VLOOKUP(A4025,COPOMs!B:K,10)+prêmio_de_risco)</f>
        <v/>
      </c>
      <c r="L4025" s="3" t="str">
        <f>IF(Table1[[#This Row],[Tesouro Selic: Cenário 3]]="","",(K4025+1)^(1/252))</f>
        <v/>
      </c>
      <c r="M4025" s="2" t="str">
        <f>IF(Table1[[#This Row],[Column8]]="","",(1+M4024)*(L4025)-1)</f>
        <v/>
      </c>
    </row>
    <row r="4026" spans="1:13" x14ac:dyDescent="0.25">
      <c r="A4026" s="15" t="str">
        <f t="shared" si="124"/>
        <v/>
      </c>
      <c r="B4026" s="25" t="str">
        <f t="shared" si="125"/>
        <v/>
      </c>
      <c r="C4026" s="3" t="str">
        <f>IF(Table1[[#This Row],[Tesouro Prefixado]]="","",(B4026+1)^(1/252))</f>
        <v/>
      </c>
      <c r="D4026" s="2" t="str">
        <f>IF(Table1[[#This Row],[Column2]]="","",(1+D4025)*(C4026)-1)</f>
        <v/>
      </c>
      <c r="E4026" s="1" t="str">
        <f>IF(Table1[[#This Row],[Column1]]="","",VLOOKUP(A4026,COPOMs!B:E,4)+prêmio_de_risco)</f>
        <v/>
      </c>
      <c r="F4026" s="3" t="str">
        <f>IF(Table1[[#This Row],[Tesouro Selic: Cenário 1]]="","",(E4026+1)^(1/252))</f>
        <v/>
      </c>
      <c r="G4026" s="2" t="str">
        <f>IF(Table1[[#This Row],[Column4]]="","",(1+G4025)*(F4026)-1)</f>
        <v/>
      </c>
      <c r="H4026" s="1" t="str">
        <f>IF(Table1[[#This Row],[Column1]]="","",VLOOKUP(A4026,COPOMs!B:H,7)+prêmio_de_risco)</f>
        <v/>
      </c>
      <c r="I4026" s="3" t="str">
        <f>IF(Table1[[#This Row],[Tesouro Selic: Cenário 2]]="","",(H4026+1)^(1/252))</f>
        <v/>
      </c>
      <c r="J4026" s="2" t="str">
        <f>IF(Table1[[#This Row],[Column6]]="","",(1+J4025)*(I4026)-1)</f>
        <v/>
      </c>
      <c r="K4026" s="1" t="str">
        <f>IF(Table1[[#This Row],[Column1]]="","",VLOOKUP(A4026,COPOMs!B:K,10)+prêmio_de_risco)</f>
        <v/>
      </c>
      <c r="L4026" s="3" t="str">
        <f>IF(Table1[[#This Row],[Tesouro Selic: Cenário 3]]="","",(K4026+1)^(1/252))</f>
        <v/>
      </c>
      <c r="M4026" s="2" t="str">
        <f>IF(Table1[[#This Row],[Column8]]="","",(1+M4025)*(L4026)-1)</f>
        <v/>
      </c>
    </row>
    <row r="4027" spans="1:13" x14ac:dyDescent="0.25">
      <c r="A4027" s="15" t="str">
        <f t="shared" si="124"/>
        <v/>
      </c>
      <c r="B4027" s="25" t="str">
        <f t="shared" si="125"/>
        <v/>
      </c>
      <c r="C4027" s="3" t="str">
        <f>IF(Table1[[#This Row],[Tesouro Prefixado]]="","",(B4027+1)^(1/252))</f>
        <v/>
      </c>
      <c r="D4027" s="2" t="str">
        <f>IF(Table1[[#This Row],[Column2]]="","",(1+D4026)*(C4027)-1)</f>
        <v/>
      </c>
      <c r="E4027" s="1" t="str">
        <f>IF(Table1[[#This Row],[Column1]]="","",VLOOKUP(A4027,COPOMs!B:E,4)+prêmio_de_risco)</f>
        <v/>
      </c>
      <c r="F4027" s="3" t="str">
        <f>IF(Table1[[#This Row],[Tesouro Selic: Cenário 1]]="","",(E4027+1)^(1/252))</f>
        <v/>
      </c>
      <c r="G4027" s="2" t="str">
        <f>IF(Table1[[#This Row],[Column4]]="","",(1+G4026)*(F4027)-1)</f>
        <v/>
      </c>
      <c r="H4027" s="1" t="str">
        <f>IF(Table1[[#This Row],[Column1]]="","",VLOOKUP(A4027,COPOMs!B:H,7)+prêmio_de_risco)</f>
        <v/>
      </c>
      <c r="I4027" s="3" t="str">
        <f>IF(Table1[[#This Row],[Tesouro Selic: Cenário 2]]="","",(H4027+1)^(1/252))</f>
        <v/>
      </c>
      <c r="J4027" s="2" t="str">
        <f>IF(Table1[[#This Row],[Column6]]="","",(1+J4026)*(I4027)-1)</f>
        <v/>
      </c>
      <c r="K4027" s="1" t="str">
        <f>IF(Table1[[#This Row],[Column1]]="","",VLOOKUP(A4027,COPOMs!B:K,10)+prêmio_de_risco)</f>
        <v/>
      </c>
      <c r="L4027" s="3" t="str">
        <f>IF(Table1[[#This Row],[Tesouro Selic: Cenário 3]]="","",(K4027+1)^(1/252))</f>
        <v/>
      </c>
      <c r="M4027" s="2" t="str">
        <f>IF(Table1[[#This Row],[Column8]]="","",(1+M4026)*(L4027)-1)</f>
        <v/>
      </c>
    </row>
    <row r="4028" spans="1:13" x14ac:dyDescent="0.25">
      <c r="A4028" s="15" t="str">
        <f t="shared" si="124"/>
        <v/>
      </c>
      <c r="B4028" s="25" t="str">
        <f t="shared" si="125"/>
        <v/>
      </c>
      <c r="C4028" s="3" t="str">
        <f>IF(Table1[[#This Row],[Tesouro Prefixado]]="","",(B4028+1)^(1/252))</f>
        <v/>
      </c>
      <c r="D4028" s="2" t="str">
        <f>IF(Table1[[#This Row],[Column2]]="","",(1+D4027)*(C4028)-1)</f>
        <v/>
      </c>
      <c r="E4028" s="1" t="str">
        <f>IF(Table1[[#This Row],[Column1]]="","",VLOOKUP(A4028,COPOMs!B:E,4)+prêmio_de_risco)</f>
        <v/>
      </c>
      <c r="F4028" s="3" t="str">
        <f>IF(Table1[[#This Row],[Tesouro Selic: Cenário 1]]="","",(E4028+1)^(1/252))</f>
        <v/>
      </c>
      <c r="G4028" s="2" t="str">
        <f>IF(Table1[[#This Row],[Column4]]="","",(1+G4027)*(F4028)-1)</f>
        <v/>
      </c>
      <c r="H4028" s="1" t="str">
        <f>IF(Table1[[#This Row],[Column1]]="","",VLOOKUP(A4028,COPOMs!B:H,7)+prêmio_de_risco)</f>
        <v/>
      </c>
      <c r="I4028" s="3" t="str">
        <f>IF(Table1[[#This Row],[Tesouro Selic: Cenário 2]]="","",(H4028+1)^(1/252))</f>
        <v/>
      </c>
      <c r="J4028" s="2" t="str">
        <f>IF(Table1[[#This Row],[Column6]]="","",(1+J4027)*(I4028)-1)</f>
        <v/>
      </c>
      <c r="K4028" s="1" t="str">
        <f>IF(Table1[[#This Row],[Column1]]="","",VLOOKUP(A4028,COPOMs!B:K,10)+prêmio_de_risco)</f>
        <v/>
      </c>
      <c r="L4028" s="3" t="str">
        <f>IF(Table1[[#This Row],[Tesouro Selic: Cenário 3]]="","",(K4028+1)^(1/252))</f>
        <v/>
      </c>
      <c r="M4028" s="2" t="str">
        <f>IF(Table1[[#This Row],[Column8]]="","",(1+M4027)*(L4028)-1)</f>
        <v/>
      </c>
    </row>
    <row r="4029" spans="1:13" x14ac:dyDescent="0.25">
      <c r="A4029" s="15" t="str">
        <f t="shared" si="124"/>
        <v/>
      </c>
      <c r="B4029" s="25" t="str">
        <f t="shared" si="125"/>
        <v/>
      </c>
      <c r="C4029" s="3" t="str">
        <f>IF(Table1[[#This Row],[Tesouro Prefixado]]="","",(B4029+1)^(1/252))</f>
        <v/>
      </c>
      <c r="D4029" s="2" t="str">
        <f>IF(Table1[[#This Row],[Column2]]="","",(1+D4028)*(C4029)-1)</f>
        <v/>
      </c>
      <c r="E4029" s="1" t="str">
        <f>IF(Table1[[#This Row],[Column1]]="","",VLOOKUP(A4029,COPOMs!B:E,4)+prêmio_de_risco)</f>
        <v/>
      </c>
      <c r="F4029" s="3" t="str">
        <f>IF(Table1[[#This Row],[Tesouro Selic: Cenário 1]]="","",(E4029+1)^(1/252))</f>
        <v/>
      </c>
      <c r="G4029" s="2" t="str">
        <f>IF(Table1[[#This Row],[Column4]]="","",(1+G4028)*(F4029)-1)</f>
        <v/>
      </c>
      <c r="H4029" s="1" t="str">
        <f>IF(Table1[[#This Row],[Column1]]="","",VLOOKUP(A4029,COPOMs!B:H,7)+prêmio_de_risco)</f>
        <v/>
      </c>
      <c r="I4029" s="3" t="str">
        <f>IF(Table1[[#This Row],[Tesouro Selic: Cenário 2]]="","",(H4029+1)^(1/252))</f>
        <v/>
      </c>
      <c r="J4029" s="2" t="str">
        <f>IF(Table1[[#This Row],[Column6]]="","",(1+J4028)*(I4029)-1)</f>
        <v/>
      </c>
      <c r="K4029" s="1" t="str">
        <f>IF(Table1[[#This Row],[Column1]]="","",VLOOKUP(A4029,COPOMs!B:K,10)+prêmio_de_risco)</f>
        <v/>
      </c>
      <c r="L4029" s="3" t="str">
        <f>IF(Table1[[#This Row],[Tesouro Selic: Cenário 3]]="","",(K4029+1)^(1/252))</f>
        <v/>
      </c>
      <c r="M4029" s="2" t="str">
        <f>IF(Table1[[#This Row],[Column8]]="","",(1+M4028)*(L4029)-1)</f>
        <v/>
      </c>
    </row>
    <row r="4030" spans="1:13" x14ac:dyDescent="0.25">
      <c r="A4030" s="15" t="str">
        <f t="shared" si="124"/>
        <v/>
      </c>
      <c r="B4030" s="25" t="str">
        <f t="shared" si="125"/>
        <v/>
      </c>
      <c r="C4030" s="3" t="str">
        <f>IF(Table1[[#This Row],[Tesouro Prefixado]]="","",(B4030+1)^(1/252))</f>
        <v/>
      </c>
      <c r="D4030" s="2" t="str">
        <f>IF(Table1[[#This Row],[Column2]]="","",(1+D4029)*(C4030)-1)</f>
        <v/>
      </c>
      <c r="E4030" s="1" t="str">
        <f>IF(Table1[[#This Row],[Column1]]="","",VLOOKUP(A4030,COPOMs!B:E,4)+prêmio_de_risco)</f>
        <v/>
      </c>
      <c r="F4030" s="3" t="str">
        <f>IF(Table1[[#This Row],[Tesouro Selic: Cenário 1]]="","",(E4030+1)^(1/252))</f>
        <v/>
      </c>
      <c r="G4030" s="2" t="str">
        <f>IF(Table1[[#This Row],[Column4]]="","",(1+G4029)*(F4030)-1)</f>
        <v/>
      </c>
      <c r="H4030" s="1" t="str">
        <f>IF(Table1[[#This Row],[Column1]]="","",VLOOKUP(A4030,COPOMs!B:H,7)+prêmio_de_risco)</f>
        <v/>
      </c>
      <c r="I4030" s="3" t="str">
        <f>IF(Table1[[#This Row],[Tesouro Selic: Cenário 2]]="","",(H4030+1)^(1/252))</f>
        <v/>
      </c>
      <c r="J4030" s="2" t="str">
        <f>IF(Table1[[#This Row],[Column6]]="","",(1+J4029)*(I4030)-1)</f>
        <v/>
      </c>
      <c r="K4030" s="1" t="str">
        <f>IF(Table1[[#This Row],[Column1]]="","",VLOOKUP(A4030,COPOMs!B:K,10)+prêmio_de_risco)</f>
        <v/>
      </c>
      <c r="L4030" s="3" t="str">
        <f>IF(Table1[[#This Row],[Tesouro Selic: Cenário 3]]="","",(K4030+1)^(1/252))</f>
        <v/>
      </c>
      <c r="M4030" s="2" t="str">
        <f>IF(Table1[[#This Row],[Column8]]="","",(1+M4029)*(L4030)-1)</f>
        <v/>
      </c>
    </row>
    <row r="4031" spans="1:13" x14ac:dyDescent="0.25">
      <c r="A4031" s="15" t="str">
        <f t="shared" si="124"/>
        <v/>
      </c>
      <c r="B4031" s="25" t="str">
        <f t="shared" si="125"/>
        <v/>
      </c>
      <c r="C4031" s="3" t="str">
        <f>IF(Table1[[#This Row],[Tesouro Prefixado]]="","",(B4031+1)^(1/252))</f>
        <v/>
      </c>
      <c r="D4031" s="2" t="str">
        <f>IF(Table1[[#This Row],[Column2]]="","",(1+D4030)*(C4031)-1)</f>
        <v/>
      </c>
      <c r="E4031" s="1" t="str">
        <f>IF(Table1[[#This Row],[Column1]]="","",VLOOKUP(A4031,COPOMs!B:E,4)+prêmio_de_risco)</f>
        <v/>
      </c>
      <c r="F4031" s="3" t="str">
        <f>IF(Table1[[#This Row],[Tesouro Selic: Cenário 1]]="","",(E4031+1)^(1/252))</f>
        <v/>
      </c>
      <c r="G4031" s="2" t="str">
        <f>IF(Table1[[#This Row],[Column4]]="","",(1+G4030)*(F4031)-1)</f>
        <v/>
      </c>
      <c r="H4031" s="1" t="str">
        <f>IF(Table1[[#This Row],[Column1]]="","",VLOOKUP(A4031,COPOMs!B:H,7)+prêmio_de_risco)</f>
        <v/>
      </c>
      <c r="I4031" s="3" t="str">
        <f>IF(Table1[[#This Row],[Tesouro Selic: Cenário 2]]="","",(H4031+1)^(1/252))</f>
        <v/>
      </c>
      <c r="J4031" s="2" t="str">
        <f>IF(Table1[[#This Row],[Column6]]="","",(1+J4030)*(I4031)-1)</f>
        <v/>
      </c>
      <c r="K4031" s="1" t="str">
        <f>IF(Table1[[#This Row],[Column1]]="","",VLOOKUP(A4031,COPOMs!B:K,10)+prêmio_de_risco)</f>
        <v/>
      </c>
      <c r="L4031" s="3" t="str">
        <f>IF(Table1[[#This Row],[Tesouro Selic: Cenário 3]]="","",(K4031+1)^(1/252))</f>
        <v/>
      </c>
      <c r="M4031" s="2" t="str">
        <f>IF(Table1[[#This Row],[Column8]]="","",(1+M4030)*(L4031)-1)</f>
        <v/>
      </c>
    </row>
    <row r="4032" spans="1:13" x14ac:dyDescent="0.25">
      <c r="A4032" s="15" t="str">
        <f t="shared" si="124"/>
        <v/>
      </c>
      <c r="B4032" s="25" t="str">
        <f t="shared" si="125"/>
        <v/>
      </c>
      <c r="C4032" s="3" t="str">
        <f>IF(Table1[[#This Row],[Tesouro Prefixado]]="","",(B4032+1)^(1/252))</f>
        <v/>
      </c>
      <c r="D4032" s="2" t="str">
        <f>IF(Table1[[#This Row],[Column2]]="","",(1+D4031)*(C4032)-1)</f>
        <v/>
      </c>
      <c r="E4032" s="1" t="str">
        <f>IF(Table1[[#This Row],[Column1]]="","",VLOOKUP(A4032,COPOMs!B:E,4)+prêmio_de_risco)</f>
        <v/>
      </c>
      <c r="F4032" s="3" t="str">
        <f>IF(Table1[[#This Row],[Tesouro Selic: Cenário 1]]="","",(E4032+1)^(1/252))</f>
        <v/>
      </c>
      <c r="G4032" s="2" t="str">
        <f>IF(Table1[[#This Row],[Column4]]="","",(1+G4031)*(F4032)-1)</f>
        <v/>
      </c>
      <c r="H4032" s="1" t="str">
        <f>IF(Table1[[#This Row],[Column1]]="","",VLOOKUP(A4032,COPOMs!B:H,7)+prêmio_de_risco)</f>
        <v/>
      </c>
      <c r="I4032" s="3" t="str">
        <f>IF(Table1[[#This Row],[Tesouro Selic: Cenário 2]]="","",(H4032+1)^(1/252))</f>
        <v/>
      </c>
      <c r="J4032" s="2" t="str">
        <f>IF(Table1[[#This Row],[Column6]]="","",(1+J4031)*(I4032)-1)</f>
        <v/>
      </c>
      <c r="K4032" s="1" t="str">
        <f>IF(Table1[[#This Row],[Column1]]="","",VLOOKUP(A4032,COPOMs!B:K,10)+prêmio_de_risco)</f>
        <v/>
      </c>
      <c r="L4032" s="3" t="str">
        <f>IF(Table1[[#This Row],[Tesouro Selic: Cenário 3]]="","",(K4032+1)^(1/252))</f>
        <v/>
      </c>
      <c r="M4032" s="2" t="str">
        <f>IF(Table1[[#This Row],[Column8]]="","",(1+M4031)*(L4032)-1)</f>
        <v/>
      </c>
    </row>
    <row r="4033" spans="1:13" x14ac:dyDescent="0.25">
      <c r="A4033" s="15" t="str">
        <f t="shared" si="124"/>
        <v/>
      </c>
      <c r="B4033" s="25" t="str">
        <f t="shared" si="125"/>
        <v/>
      </c>
      <c r="C4033" s="3" t="str">
        <f>IF(Table1[[#This Row],[Tesouro Prefixado]]="","",(B4033+1)^(1/252))</f>
        <v/>
      </c>
      <c r="D4033" s="2" t="str">
        <f>IF(Table1[[#This Row],[Column2]]="","",(1+D4032)*(C4033)-1)</f>
        <v/>
      </c>
      <c r="E4033" s="1" t="str">
        <f>IF(Table1[[#This Row],[Column1]]="","",VLOOKUP(A4033,COPOMs!B:E,4)+prêmio_de_risco)</f>
        <v/>
      </c>
      <c r="F4033" s="3" t="str">
        <f>IF(Table1[[#This Row],[Tesouro Selic: Cenário 1]]="","",(E4033+1)^(1/252))</f>
        <v/>
      </c>
      <c r="G4033" s="2" t="str">
        <f>IF(Table1[[#This Row],[Column4]]="","",(1+G4032)*(F4033)-1)</f>
        <v/>
      </c>
      <c r="H4033" s="1" t="str">
        <f>IF(Table1[[#This Row],[Column1]]="","",VLOOKUP(A4033,COPOMs!B:H,7)+prêmio_de_risco)</f>
        <v/>
      </c>
      <c r="I4033" s="3" t="str">
        <f>IF(Table1[[#This Row],[Tesouro Selic: Cenário 2]]="","",(H4033+1)^(1/252))</f>
        <v/>
      </c>
      <c r="J4033" s="2" t="str">
        <f>IF(Table1[[#This Row],[Column6]]="","",(1+J4032)*(I4033)-1)</f>
        <v/>
      </c>
      <c r="K4033" s="1" t="str">
        <f>IF(Table1[[#This Row],[Column1]]="","",VLOOKUP(A4033,COPOMs!B:K,10)+prêmio_de_risco)</f>
        <v/>
      </c>
      <c r="L4033" s="3" t="str">
        <f>IF(Table1[[#This Row],[Tesouro Selic: Cenário 3]]="","",(K4033+1)^(1/252))</f>
        <v/>
      </c>
      <c r="M4033" s="2" t="str">
        <f>IF(Table1[[#This Row],[Column8]]="","",(1+M4032)*(L4033)-1)</f>
        <v/>
      </c>
    </row>
    <row r="4034" spans="1:13" x14ac:dyDescent="0.25">
      <c r="A4034" s="15" t="str">
        <f t="shared" si="124"/>
        <v/>
      </c>
      <c r="B4034" s="25" t="str">
        <f t="shared" si="125"/>
        <v/>
      </c>
      <c r="C4034" s="3" t="str">
        <f>IF(Table1[[#This Row],[Tesouro Prefixado]]="","",(B4034+1)^(1/252))</f>
        <v/>
      </c>
      <c r="D4034" s="2" t="str">
        <f>IF(Table1[[#This Row],[Column2]]="","",(1+D4033)*(C4034)-1)</f>
        <v/>
      </c>
      <c r="E4034" s="1" t="str">
        <f>IF(Table1[[#This Row],[Column1]]="","",VLOOKUP(A4034,COPOMs!B:E,4)+prêmio_de_risco)</f>
        <v/>
      </c>
      <c r="F4034" s="3" t="str">
        <f>IF(Table1[[#This Row],[Tesouro Selic: Cenário 1]]="","",(E4034+1)^(1/252))</f>
        <v/>
      </c>
      <c r="G4034" s="2" t="str">
        <f>IF(Table1[[#This Row],[Column4]]="","",(1+G4033)*(F4034)-1)</f>
        <v/>
      </c>
      <c r="H4034" s="1" t="str">
        <f>IF(Table1[[#This Row],[Column1]]="","",VLOOKUP(A4034,COPOMs!B:H,7)+prêmio_de_risco)</f>
        <v/>
      </c>
      <c r="I4034" s="3" t="str">
        <f>IF(Table1[[#This Row],[Tesouro Selic: Cenário 2]]="","",(H4034+1)^(1/252))</f>
        <v/>
      </c>
      <c r="J4034" s="2" t="str">
        <f>IF(Table1[[#This Row],[Column6]]="","",(1+J4033)*(I4034)-1)</f>
        <v/>
      </c>
      <c r="K4034" s="1" t="str">
        <f>IF(Table1[[#This Row],[Column1]]="","",VLOOKUP(A4034,COPOMs!B:K,10)+prêmio_de_risco)</f>
        <v/>
      </c>
      <c r="L4034" s="3" t="str">
        <f>IF(Table1[[#This Row],[Tesouro Selic: Cenário 3]]="","",(K4034+1)^(1/252))</f>
        <v/>
      </c>
      <c r="M4034" s="2" t="str">
        <f>IF(Table1[[#This Row],[Column8]]="","",(1+M4033)*(L4034)-1)</f>
        <v/>
      </c>
    </row>
    <row r="4035" spans="1:13" x14ac:dyDescent="0.25">
      <c r="A4035" s="15" t="str">
        <f t="shared" ref="A4035:A4098" si="126">IFERROR(IF(WORKDAY(A4034,1,feriados)&lt;=vencimento,WORKDAY(A4034,1,feriados),""),"")</f>
        <v/>
      </c>
      <c r="B4035" s="25" t="str">
        <f t="shared" ref="B4035:B4098" si="127">IF(A4035="","",taxa_pré)</f>
        <v/>
      </c>
      <c r="C4035" s="3" t="str">
        <f>IF(Table1[[#This Row],[Tesouro Prefixado]]="","",(B4035+1)^(1/252))</f>
        <v/>
      </c>
      <c r="D4035" s="2" t="str">
        <f>IF(Table1[[#This Row],[Column2]]="","",(1+D4034)*(C4035)-1)</f>
        <v/>
      </c>
      <c r="E4035" s="1" t="str">
        <f>IF(Table1[[#This Row],[Column1]]="","",VLOOKUP(A4035,COPOMs!B:E,4)+prêmio_de_risco)</f>
        <v/>
      </c>
      <c r="F4035" s="3" t="str">
        <f>IF(Table1[[#This Row],[Tesouro Selic: Cenário 1]]="","",(E4035+1)^(1/252))</f>
        <v/>
      </c>
      <c r="G4035" s="2" t="str">
        <f>IF(Table1[[#This Row],[Column4]]="","",(1+G4034)*(F4035)-1)</f>
        <v/>
      </c>
      <c r="H4035" s="1" t="str">
        <f>IF(Table1[[#This Row],[Column1]]="","",VLOOKUP(A4035,COPOMs!B:H,7)+prêmio_de_risco)</f>
        <v/>
      </c>
      <c r="I4035" s="3" t="str">
        <f>IF(Table1[[#This Row],[Tesouro Selic: Cenário 2]]="","",(H4035+1)^(1/252))</f>
        <v/>
      </c>
      <c r="J4035" s="2" t="str">
        <f>IF(Table1[[#This Row],[Column6]]="","",(1+J4034)*(I4035)-1)</f>
        <v/>
      </c>
      <c r="K4035" s="1" t="str">
        <f>IF(Table1[[#This Row],[Column1]]="","",VLOOKUP(A4035,COPOMs!B:K,10)+prêmio_de_risco)</f>
        <v/>
      </c>
      <c r="L4035" s="3" t="str">
        <f>IF(Table1[[#This Row],[Tesouro Selic: Cenário 3]]="","",(K4035+1)^(1/252))</f>
        <v/>
      </c>
      <c r="M4035" s="2" t="str">
        <f>IF(Table1[[#This Row],[Column8]]="","",(1+M4034)*(L4035)-1)</f>
        <v/>
      </c>
    </row>
    <row r="4036" spans="1:13" x14ac:dyDescent="0.25">
      <c r="A4036" s="15" t="str">
        <f t="shared" si="126"/>
        <v/>
      </c>
      <c r="B4036" s="25" t="str">
        <f t="shared" si="127"/>
        <v/>
      </c>
      <c r="C4036" s="3" t="str">
        <f>IF(Table1[[#This Row],[Tesouro Prefixado]]="","",(B4036+1)^(1/252))</f>
        <v/>
      </c>
      <c r="D4036" s="2" t="str">
        <f>IF(Table1[[#This Row],[Column2]]="","",(1+D4035)*(C4036)-1)</f>
        <v/>
      </c>
      <c r="E4036" s="1" t="str">
        <f>IF(Table1[[#This Row],[Column1]]="","",VLOOKUP(A4036,COPOMs!B:E,4)+prêmio_de_risco)</f>
        <v/>
      </c>
      <c r="F4036" s="3" t="str">
        <f>IF(Table1[[#This Row],[Tesouro Selic: Cenário 1]]="","",(E4036+1)^(1/252))</f>
        <v/>
      </c>
      <c r="G4036" s="2" t="str">
        <f>IF(Table1[[#This Row],[Column4]]="","",(1+G4035)*(F4036)-1)</f>
        <v/>
      </c>
      <c r="H4036" s="1" t="str">
        <f>IF(Table1[[#This Row],[Column1]]="","",VLOOKUP(A4036,COPOMs!B:H,7)+prêmio_de_risco)</f>
        <v/>
      </c>
      <c r="I4036" s="3" t="str">
        <f>IF(Table1[[#This Row],[Tesouro Selic: Cenário 2]]="","",(H4036+1)^(1/252))</f>
        <v/>
      </c>
      <c r="J4036" s="2" t="str">
        <f>IF(Table1[[#This Row],[Column6]]="","",(1+J4035)*(I4036)-1)</f>
        <v/>
      </c>
      <c r="K4036" s="1" t="str">
        <f>IF(Table1[[#This Row],[Column1]]="","",VLOOKUP(A4036,COPOMs!B:K,10)+prêmio_de_risco)</f>
        <v/>
      </c>
      <c r="L4036" s="3" t="str">
        <f>IF(Table1[[#This Row],[Tesouro Selic: Cenário 3]]="","",(K4036+1)^(1/252))</f>
        <v/>
      </c>
      <c r="M4036" s="2" t="str">
        <f>IF(Table1[[#This Row],[Column8]]="","",(1+M4035)*(L4036)-1)</f>
        <v/>
      </c>
    </row>
    <row r="4037" spans="1:13" x14ac:dyDescent="0.25">
      <c r="A4037" s="15" t="str">
        <f t="shared" si="126"/>
        <v/>
      </c>
      <c r="B4037" s="25" t="str">
        <f t="shared" si="127"/>
        <v/>
      </c>
      <c r="C4037" s="3" t="str">
        <f>IF(Table1[[#This Row],[Tesouro Prefixado]]="","",(B4037+1)^(1/252))</f>
        <v/>
      </c>
      <c r="D4037" s="2" t="str">
        <f>IF(Table1[[#This Row],[Column2]]="","",(1+D4036)*(C4037)-1)</f>
        <v/>
      </c>
      <c r="E4037" s="1" t="str">
        <f>IF(Table1[[#This Row],[Column1]]="","",VLOOKUP(A4037,COPOMs!B:E,4)+prêmio_de_risco)</f>
        <v/>
      </c>
      <c r="F4037" s="3" t="str">
        <f>IF(Table1[[#This Row],[Tesouro Selic: Cenário 1]]="","",(E4037+1)^(1/252))</f>
        <v/>
      </c>
      <c r="G4037" s="2" t="str">
        <f>IF(Table1[[#This Row],[Column4]]="","",(1+G4036)*(F4037)-1)</f>
        <v/>
      </c>
      <c r="H4037" s="1" t="str">
        <f>IF(Table1[[#This Row],[Column1]]="","",VLOOKUP(A4037,COPOMs!B:H,7)+prêmio_de_risco)</f>
        <v/>
      </c>
      <c r="I4037" s="3" t="str">
        <f>IF(Table1[[#This Row],[Tesouro Selic: Cenário 2]]="","",(H4037+1)^(1/252))</f>
        <v/>
      </c>
      <c r="J4037" s="2" t="str">
        <f>IF(Table1[[#This Row],[Column6]]="","",(1+J4036)*(I4037)-1)</f>
        <v/>
      </c>
      <c r="K4037" s="1" t="str">
        <f>IF(Table1[[#This Row],[Column1]]="","",VLOOKUP(A4037,COPOMs!B:K,10)+prêmio_de_risco)</f>
        <v/>
      </c>
      <c r="L4037" s="3" t="str">
        <f>IF(Table1[[#This Row],[Tesouro Selic: Cenário 3]]="","",(K4037+1)^(1/252))</f>
        <v/>
      </c>
      <c r="M4037" s="2" t="str">
        <f>IF(Table1[[#This Row],[Column8]]="","",(1+M4036)*(L4037)-1)</f>
        <v/>
      </c>
    </row>
    <row r="4038" spans="1:13" x14ac:dyDescent="0.25">
      <c r="A4038" s="15" t="str">
        <f t="shared" si="126"/>
        <v/>
      </c>
      <c r="B4038" s="25" t="str">
        <f t="shared" si="127"/>
        <v/>
      </c>
      <c r="C4038" s="3" t="str">
        <f>IF(Table1[[#This Row],[Tesouro Prefixado]]="","",(B4038+1)^(1/252))</f>
        <v/>
      </c>
      <c r="D4038" s="2" t="str">
        <f>IF(Table1[[#This Row],[Column2]]="","",(1+D4037)*(C4038)-1)</f>
        <v/>
      </c>
      <c r="E4038" s="1" t="str">
        <f>IF(Table1[[#This Row],[Column1]]="","",VLOOKUP(A4038,COPOMs!B:E,4)+prêmio_de_risco)</f>
        <v/>
      </c>
      <c r="F4038" s="3" t="str">
        <f>IF(Table1[[#This Row],[Tesouro Selic: Cenário 1]]="","",(E4038+1)^(1/252))</f>
        <v/>
      </c>
      <c r="G4038" s="2" t="str">
        <f>IF(Table1[[#This Row],[Column4]]="","",(1+G4037)*(F4038)-1)</f>
        <v/>
      </c>
      <c r="H4038" s="1" t="str">
        <f>IF(Table1[[#This Row],[Column1]]="","",VLOOKUP(A4038,COPOMs!B:H,7)+prêmio_de_risco)</f>
        <v/>
      </c>
      <c r="I4038" s="3" t="str">
        <f>IF(Table1[[#This Row],[Tesouro Selic: Cenário 2]]="","",(H4038+1)^(1/252))</f>
        <v/>
      </c>
      <c r="J4038" s="2" t="str">
        <f>IF(Table1[[#This Row],[Column6]]="","",(1+J4037)*(I4038)-1)</f>
        <v/>
      </c>
      <c r="K4038" s="1" t="str">
        <f>IF(Table1[[#This Row],[Column1]]="","",VLOOKUP(A4038,COPOMs!B:K,10)+prêmio_de_risco)</f>
        <v/>
      </c>
      <c r="L4038" s="3" t="str">
        <f>IF(Table1[[#This Row],[Tesouro Selic: Cenário 3]]="","",(K4038+1)^(1/252))</f>
        <v/>
      </c>
      <c r="M4038" s="2" t="str">
        <f>IF(Table1[[#This Row],[Column8]]="","",(1+M4037)*(L4038)-1)</f>
        <v/>
      </c>
    </row>
    <row r="4039" spans="1:13" x14ac:dyDescent="0.25">
      <c r="A4039" s="15" t="str">
        <f t="shared" si="126"/>
        <v/>
      </c>
      <c r="B4039" s="25" t="str">
        <f t="shared" si="127"/>
        <v/>
      </c>
      <c r="C4039" s="3" t="str">
        <f>IF(Table1[[#This Row],[Tesouro Prefixado]]="","",(B4039+1)^(1/252))</f>
        <v/>
      </c>
      <c r="D4039" s="2" t="str">
        <f>IF(Table1[[#This Row],[Column2]]="","",(1+D4038)*(C4039)-1)</f>
        <v/>
      </c>
      <c r="E4039" s="1" t="str">
        <f>IF(Table1[[#This Row],[Column1]]="","",VLOOKUP(A4039,COPOMs!B:E,4)+prêmio_de_risco)</f>
        <v/>
      </c>
      <c r="F4039" s="3" t="str">
        <f>IF(Table1[[#This Row],[Tesouro Selic: Cenário 1]]="","",(E4039+1)^(1/252))</f>
        <v/>
      </c>
      <c r="G4039" s="2" t="str">
        <f>IF(Table1[[#This Row],[Column4]]="","",(1+G4038)*(F4039)-1)</f>
        <v/>
      </c>
      <c r="H4039" s="1" t="str">
        <f>IF(Table1[[#This Row],[Column1]]="","",VLOOKUP(A4039,COPOMs!B:H,7)+prêmio_de_risco)</f>
        <v/>
      </c>
      <c r="I4039" s="3" t="str">
        <f>IF(Table1[[#This Row],[Tesouro Selic: Cenário 2]]="","",(H4039+1)^(1/252))</f>
        <v/>
      </c>
      <c r="J4039" s="2" t="str">
        <f>IF(Table1[[#This Row],[Column6]]="","",(1+J4038)*(I4039)-1)</f>
        <v/>
      </c>
      <c r="K4039" s="1" t="str">
        <f>IF(Table1[[#This Row],[Column1]]="","",VLOOKUP(A4039,COPOMs!B:K,10)+prêmio_de_risco)</f>
        <v/>
      </c>
      <c r="L4039" s="3" t="str">
        <f>IF(Table1[[#This Row],[Tesouro Selic: Cenário 3]]="","",(K4039+1)^(1/252))</f>
        <v/>
      </c>
      <c r="M4039" s="2" t="str">
        <f>IF(Table1[[#This Row],[Column8]]="","",(1+M4038)*(L4039)-1)</f>
        <v/>
      </c>
    </row>
    <row r="4040" spans="1:13" x14ac:dyDescent="0.25">
      <c r="A4040" s="15" t="str">
        <f t="shared" si="126"/>
        <v/>
      </c>
      <c r="B4040" s="25" t="str">
        <f t="shared" si="127"/>
        <v/>
      </c>
      <c r="C4040" s="3" t="str">
        <f>IF(Table1[[#This Row],[Tesouro Prefixado]]="","",(B4040+1)^(1/252))</f>
        <v/>
      </c>
      <c r="D4040" s="2" t="str">
        <f>IF(Table1[[#This Row],[Column2]]="","",(1+D4039)*(C4040)-1)</f>
        <v/>
      </c>
      <c r="E4040" s="1" t="str">
        <f>IF(Table1[[#This Row],[Column1]]="","",VLOOKUP(A4040,COPOMs!B:E,4)+prêmio_de_risco)</f>
        <v/>
      </c>
      <c r="F4040" s="3" t="str">
        <f>IF(Table1[[#This Row],[Tesouro Selic: Cenário 1]]="","",(E4040+1)^(1/252))</f>
        <v/>
      </c>
      <c r="G4040" s="2" t="str">
        <f>IF(Table1[[#This Row],[Column4]]="","",(1+G4039)*(F4040)-1)</f>
        <v/>
      </c>
      <c r="H4040" s="1" t="str">
        <f>IF(Table1[[#This Row],[Column1]]="","",VLOOKUP(A4040,COPOMs!B:H,7)+prêmio_de_risco)</f>
        <v/>
      </c>
      <c r="I4040" s="3" t="str">
        <f>IF(Table1[[#This Row],[Tesouro Selic: Cenário 2]]="","",(H4040+1)^(1/252))</f>
        <v/>
      </c>
      <c r="J4040" s="2" t="str">
        <f>IF(Table1[[#This Row],[Column6]]="","",(1+J4039)*(I4040)-1)</f>
        <v/>
      </c>
      <c r="K4040" s="1" t="str">
        <f>IF(Table1[[#This Row],[Column1]]="","",VLOOKUP(A4040,COPOMs!B:K,10)+prêmio_de_risco)</f>
        <v/>
      </c>
      <c r="L4040" s="3" t="str">
        <f>IF(Table1[[#This Row],[Tesouro Selic: Cenário 3]]="","",(K4040+1)^(1/252))</f>
        <v/>
      </c>
      <c r="M4040" s="2" t="str">
        <f>IF(Table1[[#This Row],[Column8]]="","",(1+M4039)*(L4040)-1)</f>
        <v/>
      </c>
    </row>
    <row r="4041" spans="1:13" x14ac:dyDescent="0.25">
      <c r="A4041" s="15" t="str">
        <f t="shared" si="126"/>
        <v/>
      </c>
      <c r="B4041" s="25" t="str">
        <f t="shared" si="127"/>
        <v/>
      </c>
      <c r="C4041" s="3" t="str">
        <f>IF(Table1[[#This Row],[Tesouro Prefixado]]="","",(B4041+1)^(1/252))</f>
        <v/>
      </c>
      <c r="D4041" s="2" t="str">
        <f>IF(Table1[[#This Row],[Column2]]="","",(1+D4040)*(C4041)-1)</f>
        <v/>
      </c>
      <c r="E4041" s="1" t="str">
        <f>IF(Table1[[#This Row],[Column1]]="","",VLOOKUP(A4041,COPOMs!B:E,4)+prêmio_de_risco)</f>
        <v/>
      </c>
      <c r="F4041" s="3" t="str">
        <f>IF(Table1[[#This Row],[Tesouro Selic: Cenário 1]]="","",(E4041+1)^(1/252))</f>
        <v/>
      </c>
      <c r="G4041" s="2" t="str">
        <f>IF(Table1[[#This Row],[Column4]]="","",(1+G4040)*(F4041)-1)</f>
        <v/>
      </c>
      <c r="H4041" s="1" t="str">
        <f>IF(Table1[[#This Row],[Column1]]="","",VLOOKUP(A4041,COPOMs!B:H,7)+prêmio_de_risco)</f>
        <v/>
      </c>
      <c r="I4041" s="3" t="str">
        <f>IF(Table1[[#This Row],[Tesouro Selic: Cenário 2]]="","",(H4041+1)^(1/252))</f>
        <v/>
      </c>
      <c r="J4041" s="2" t="str">
        <f>IF(Table1[[#This Row],[Column6]]="","",(1+J4040)*(I4041)-1)</f>
        <v/>
      </c>
      <c r="K4041" s="1" t="str">
        <f>IF(Table1[[#This Row],[Column1]]="","",VLOOKUP(A4041,COPOMs!B:K,10)+prêmio_de_risco)</f>
        <v/>
      </c>
      <c r="L4041" s="3" t="str">
        <f>IF(Table1[[#This Row],[Tesouro Selic: Cenário 3]]="","",(K4041+1)^(1/252))</f>
        <v/>
      </c>
      <c r="M4041" s="2" t="str">
        <f>IF(Table1[[#This Row],[Column8]]="","",(1+M4040)*(L4041)-1)</f>
        <v/>
      </c>
    </row>
    <row r="4042" spans="1:13" x14ac:dyDescent="0.25">
      <c r="A4042" s="15" t="str">
        <f t="shared" si="126"/>
        <v/>
      </c>
      <c r="B4042" s="25" t="str">
        <f t="shared" si="127"/>
        <v/>
      </c>
      <c r="C4042" s="3" t="str">
        <f>IF(Table1[[#This Row],[Tesouro Prefixado]]="","",(B4042+1)^(1/252))</f>
        <v/>
      </c>
      <c r="D4042" s="2" t="str">
        <f>IF(Table1[[#This Row],[Column2]]="","",(1+D4041)*(C4042)-1)</f>
        <v/>
      </c>
      <c r="E4042" s="1" t="str">
        <f>IF(Table1[[#This Row],[Column1]]="","",VLOOKUP(A4042,COPOMs!B:E,4)+prêmio_de_risco)</f>
        <v/>
      </c>
      <c r="F4042" s="3" t="str">
        <f>IF(Table1[[#This Row],[Tesouro Selic: Cenário 1]]="","",(E4042+1)^(1/252))</f>
        <v/>
      </c>
      <c r="G4042" s="2" t="str">
        <f>IF(Table1[[#This Row],[Column4]]="","",(1+G4041)*(F4042)-1)</f>
        <v/>
      </c>
      <c r="H4042" s="1" t="str">
        <f>IF(Table1[[#This Row],[Column1]]="","",VLOOKUP(A4042,COPOMs!B:H,7)+prêmio_de_risco)</f>
        <v/>
      </c>
      <c r="I4042" s="3" t="str">
        <f>IF(Table1[[#This Row],[Tesouro Selic: Cenário 2]]="","",(H4042+1)^(1/252))</f>
        <v/>
      </c>
      <c r="J4042" s="2" t="str">
        <f>IF(Table1[[#This Row],[Column6]]="","",(1+J4041)*(I4042)-1)</f>
        <v/>
      </c>
      <c r="K4042" s="1" t="str">
        <f>IF(Table1[[#This Row],[Column1]]="","",VLOOKUP(A4042,COPOMs!B:K,10)+prêmio_de_risco)</f>
        <v/>
      </c>
      <c r="L4042" s="3" t="str">
        <f>IF(Table1[[#This Row],[Tesouro Selic: Cenário 3]]="","",(K4042+1)^(1/252))</f>
        <v/>
      </c>
      <c r="M4042" s="2" t="str">
        <f>IF(Table1[[#This Row],[Column8]]="","",(1+M4041)*(L4042)-1)</f>
        <v/>
      </c>
    </row>
    <row r="4043" spans="1:13" x14ac:dyDescent="0.25">
      <c r="A4043" s="15" t="str">
        <f t="shared" si="126"/>
        <v/>
      </c>
      <c r="B4043" s="25" t="str">
        <f t="shared" si="127"/>
        <v/>
      </c>
      <c r="C4043" s="3" t="str">
        <f>IF(Table1[[#This Row],[Tesouro Prefixado]]="","",(B4043+1)^(1/252))</f>
        <v/>
      </c>
      <c r="D4043" s="2" t="str">
        <f>IF(Table1[[#This Row],[Column2]]="","",(1+D4042)*(C4043)-1)</f>
        <v/>
      </c>
      <c r="E4043" s="1" t="str">
        <f>IF(Table1[[#This Row],[Column1]]="","",VLOOKUP(A4043,COPOMs!B:E,4)+prêmio_de_risco)</f>
        <v/>
      </c>
      <c r="F4043" s="3" t="str">
        <f>IF(Table1[[#This Row],[Tesouro Selic: Cenário 1]]="","",(E4043+1)^(1/252))</f>
        <v/>
      </c>
      <c r="G4043" s="2" t="str">
        <f>IF(Table1[[#This Row],[Column4]]="","",(1+G4042)*(F4043)-1)</f>
        <v/>
      </c>
      <c r="H4043" s="1" t="str">
        <f>IF(Table1[[#This Row],[Column1]]="","",VLOOKUP(A4043,COPOMs!B:H,7)+prêmio_de_risco)</f>
        <v/>
      </c>
      <c r="I4043" s="3" t="str">
        <f>IF(Table1[[#This Row],[Tesouro Selic: Cenário 2]]="","",(H4043+1)^(1/252))</f>
        <v/>
      </c>
      <c r="J4043" s="2" t="str">
        <f>IF(Table1[[#This Row],[Column6]]="","",(1+J4042)*(I4043)-1)</f>
        <v/>
      </c>
      <c r="K4043" s="1" t="str">
        <f>IF(Table1[[#This Row],[Column1]]="","",VLOOKUP(A4043,COPOMs!B:K,10)+prêmio_de_risco)</f>
        <v/>
      </c>
      <c r="L4043" s="3" t="str">
        <f>IF(Table1[[#This Row],[Tesouro Selic: Cenário 3]]="","",(K4043+1)^(1/252))</f>
        <v/>
      </c>
      <c r="M4043" s="2" t="str">
        <f>IF(Table1[[#This Row],[Column8]]="","",(1+M4042)*(L4043)-1)</f>
        <v/>
      </c>
    </row>
    <row r="4044" spans="1:13" x14ac:dyDescent="0.25">
      <c r="A4044" s="15" t="str">
        <f t="shared" si="126"/>
        <v/>
      </c>
      <c r="B4044" s="25" t="str">
        <f t="shared" si="127"/>
        <v/>
      </c>
      <c r="C4044" s="3" t="str">
        <f>IF(Table1[[#This Row],[Tesouro Prefixado]]="","",(B4044+1)^(1/252))</f>
        <v/>
      </c>
      <c r="D4044" s="2" t="str">
        <f>IF(Table1[[#This Row],[Column2]]="","",(1+D4043)*(C4044)-1)</f>
        <v/>
      </c>
      <c r="E4044" s="1" t="str">
        <f>IF(Table1[[#This Row],[Column1]]="","",VLOOKUP(A4044,COPOMs!B:E,4)+prêmio_de_risco)</f>
        <v/>
      </c>
      <c r="F4044" s="3" t="str">
        <f>IF(Table1[[#This Row],[Tesouro Selic: Cenário 1]]="","",(E4044+1)^(1/252))</f>
        <v/>
      </c>
      <c r="G4044" s="2" t="str">
        <f>IF(Table1[[#This Row],[Column4]]="","",(1+G4043)*(F4044)-1)</f>
        <v/>
      </c>
      <c r="H4044" s="1" t="str">
        <f>IF(Table1[[#This Row],[Column1]]="","",VLOOKUP(A4044,COPOMs!B:H,7)+prêmio_de_risco)</f>
        <v/>
      </c>
      <c r="I4044" s="3" t="str">
        <f>IF(Table1[[#This Row],[Tesouro Selic: Cenário 2]]="","",(H4044+1)^(1/252))</f>
        <v/>
      </c>
      <c r="J4044" s="2" t="str">
        <f>IF(Table1[[#This Row],[Column6]]="","",(1+J4043)*(I4044)-1)</f>
        <v/>
      </c>
      <c r="K4044" s="1" t="str">
        <f>IF(Table1[[#This Row],[Column1]]="","",VLOOKUP(A4044,COPOMs!B:K,10)+prêmio_de_risco)</f>
        <v/>
      </c>
      <c r="L4044" s="3" t="str">
        <f>IF(Table1[[#This Row],[Tesouro Selic: Cenário 3]]="","",(K4044+1)^(1/252))</f>
        <v/>
      </c>
      <c r="M4044" s="2" t="str">
        <f>IF(Table1[[#This Row],[Column8]]="","",(1+M4043)*(L4044)-1)</f>
        <v/>
      </c>
    </row>
    <row r="4045" spans="1:13" x14ac:dyDescent="0.25">
      <c r="A4045" s="15" t="str">
        <f t="shared" si="126"/>
        <v/>
      </c>
      <c r="B4045" s="25" t="str">
        <f t="shared" si="127"/>
        <v/>
      </c>
      <c r="C4045" s="3" t="str">
        <f>IF(Table1[[#This Row],[Tesouro Prefixado]]="","",(B4045+1)^(1/252))</f>
        <v/>
      </c>
      <c r="D4045" s="2" t="str">
        <f>IF(Table1[[#This Row],[Column2]]="","",(1+D4044)*(C4045)-1)</f>
        <v/>
      </c>
      <c r="E4045" s="1" t="str">
        <f>IF(Table1[[#This Row],[Column1]]="","",VLOOKUP(A4045,COPOMs!B:E,4)+prêmio_de_risco)</f>
        <v/>
      </c>
      <c r="F4045" s="3" t="str">
        <f>IF(Table1[[#This Row],[Tesouro Selic: Cenário 1]]="","",(E4045+1)^(1/252))</f>
        <v/>
      </c>
      <c r="G4045" s="2" t="str">
        <f>IF(Table1[[#This Row],[Column4]]="","",(1+G4044)*(F4045)-1)</f>
        <v/>
      </c>
      <c r="H4045" s="1" t="str">
        <f>IF(Table1[[#This Row],[Column1]]="","",VLOOKUP(A4045,COPOMs!B:H,7)+prêmio_de_risco)</f>
        <v/>
      </c>
      <c r="I4045" s="3" t="str">
        <f>IF(Table1[[#This Row],[Tesouro Selic: Cenário 2]]="","",(H4045+1)^(1/252))</f>
        <v/>
      </c>
      <c r="J4045" s="2" t="str">
        <f>IF(Table1[[#This Row],[Column6]]="","",(1+J4044)*(I4045)-1)</f>
        <v/>
      </c>
      <c r="K4045" s="1" t="str">
        <f>IF(Table1[[#This Row],[Column1]]="","",VLOOKUP(A4045,COPOMs!B:K,10)+prêmio_de_risco)</f>
        <v/>
      </c>
      <c r="L4045" s="3" t="str">
        <f>IF(Table1[[#This Row],[Tesouro Selic: Cenário 3]]="","",(K4045+1)^(1/252))</f>
        <v/>
      </c>
      <c r="M4045" s="2" t="str">
        <f>IF(Table1[[#This Row],[Column8]]="","",(1+M4044)*(L4045)-1)</f>
        <v/>
      </c>
    </row>
    <row r="4046" spans="1:13" x14ac:dyDescent="0.25">
      <c r="A4046" s="15" t="str">
        <f t="shared" si="126"/>
        <v/>
      </c>
      <c r="B4046" s="25" t="str">
        <f t="shared" si="127"/>
        <v/>
      </c>
      <c r="C4046" s="3" t="str">
        <f>IF(Table1[[#This Row],[Tesouro Prefixado]]="","",(B4046+1)^(1/252))</f>
        <v/>
      </c>
      <c r="D4046" s="2" t="str">
        <f>IF(Table1[[#This Row],[Column2]]="","",(1+D4045)*(C4046)-1)</f>
        <v/>
      </c>
      <c r="E4046" s="1" t="str">
        <f>IF(Table1[[#This Row],[Column1]]="","",VLOOKUP(A4046,COPOMs!B:E,4)+prêmio_de_risco)</f>
        <v/>
      </c>
      <c r="F4046" s="3" t="str">
        <f>IF(Table1[[#This Row],[Tesouro Selic: Cenário 1]]="","",(E4046+1)^(1/252))</f>
        <v/>
      </c>
      <c r="G4046" s="2" t="str">
        <f>IF(Table1[[#This Row],[Column4]]="","",(1+G4045)*(F4046)-1)</f>
        <v/>
      </c>
      <c r="H4046" s="1" t="str">
        <f>IF(Table1[[#This Row],[Column1]]="","",VLOOKUP(A4046,COPOMs!B:H,7)+prêmio_de_risco)</f>
        <v/>
      </c>
      <c r="I4046" s="3" t="str">
        <f>IF(Table1[[#This Row],[Tesouro Selic: Cenário 2]]="","",(H4046+1)^(1/252))</f>
        <v/>
      </c>
      <c r="J4046" s="2" t="str">
        <f>IF(Table1[[#This Row],[Column6]]="","",(1+J4045)*(I4046)-1)</f>
        <v/>
      </c>
      <c r="K4046" s="1" t="str">
        <f>IF(Table1[[#This Row],[Column1]]="","",VLOOKUP(A4046,COPOMs!B:K,10)+prêmio_de_risco)</f>
        <v/>
      </c>
      <c r="L4046" s="3" t="str">
        <f>IF(Table1[[#This Row],[Tesouro Selic: Cenário 3]]="","",(K4046+1)^(1/252))</f>
        <v/>
      </c>
      <c r="M4046" s="2" t="str">
        <f>IF(Table1[[#This Row],[Column8]]="","",(1+M4045)*(L4046)-1)</f>
        <v/>
      </c>
    </row>
    <row r="4047" spans="1:13" x14ac:dyDescent="0.25">
      <c r="A4047" s="15" t="str">
        <f t="shared" si="126"/>
        <v/>
      </c>
      <c r="B4047" s="25" t="str">
        <f t="shared" si="127"/>
        <v/>
      </c>
      <c r="C4047" s="3" t="str">
        <f>IF(Table1[[#This Row],[Tesouro Prefixado]]="","",(B4047+1)^(1/252))</f>
        <v/>
      </c>
      <c r="D4047" s="2" t="str">
        <f>IF(Table1[[#This Row],[Column2]]="","",(1+D4046)*(C4047)-1)</f>
        <v/>
      </c>
      <c r="E4047" s="1" t="str">
        <f>IF(Table1[[#This Row],[Column1]]="","",VLOOKUP(A4047,COPOMs!B:E,4)+prêmio_de_risco)</f>
        <v/>
      </c>
      <c r="F4047" s="3" t="str">
        <f>IF(Table1[[#This Row],[Tesouro Selic: Cenário 1]]="","",(E4047+1)^(1/252))</f>
        <v/>
      </c>
      <c r="G4047" s="2" t="str">
        <f>IF(Table1[[#This Row],[Column4]]="","",(1+G4046)*(F4047)-1)</f>
        <v/>
      </c>
      <c r="H4047" s="1" t="str">
        <f>IF(Table1[[#This Row],[Column1]]="","",VLOOKUP(A4047,COPOMs!B:H,7)+prêmio_de_risco)</f>
        <v/>
      </c>
      <c r="I4047" s="3" t="str">
        <f>IF(Table1[[#This Row],[Tesouro Selic: Cenário 2]]="","",(H4047+1)^(1/252))</f>
        <v/>
      </c>
      <c r="J4047" s="2" t="str">
        <f>IF(Table1[[#This Row],[Column6]]="","",(1+J4046)*(I4047)-1)</f>
        <v/>
      </c>
      <c r="K4047" s="1" t="str">
        <f>IF(Table1[[#This Row],[Column1]]="","",VLOOKUP(A4047,COPOMs!B:K,10)+prêmio_de_risco)</f>
        <v/>
      </c>
      <c r="L4047" s="3" t="str">
        <f>IF(Table1[[#This Row],[Tesouro Selic: Cenário 3]]="","",(K4047+1)^(1/252))</f>
        <v/>
      </c>
      <c r="M4047" s="2" t="str">
        <f>IF(Table1[[#This Row],[Column8]]="","",(1+M4046)*(L4047)-1)</f>
        <v/>
      </c>
    </row>
    <row r="4048" spans="1:13" x14ac:dyDescent="0.25">
      <c r="A4048" s="15" t="str">
        <f t="shared" si="126"/>
        <v/>
      </c>
      <c r="B4048" s="25" t="str">
        <f t="shared" si="127"/>
        <v/>
      </c>
      <c r="C4048" s="3" t="str">
        <f>IF(Table1[[#This Row],[Tesouro Prefixado]]="","",(B4048+1)^(1/252))</f>
        <v/>
      </c>
      <c r="D4048" s="2" t="str">
        <f>IF(Table1[[#This Row],[Column2]]="","",(1+D4047)*(C4048)-1)</f>
        <v/>
      </c>
      <c r="E4048" s="1" t="str">
        <f>IF(Table1[[#This Row],[Column1]]="","",VLOOKUP(A4048,COPOMs!B:E,4)+prêmio_de_risco)</f>
        <v/>
      </c>
      <c r="F4048" s="3" t="str">
        <f>IF(Table1[[#This Row],[Tesouro Selic: Cenário 1]]="","",(E4048+1)^(1/252))</f>
        <v/>
      </c>
      <c r="G4048" s="2" t="str">
        <f>IF(Table1[[#This Row],[Column4]]="","",(1+G4047)*(F4048)-1)</f>
        <v/>
      </c>
      <c r="H4048" s="1" t="str">
        <f>IF(Table1[[#This Row],[Column1]]="","",VLOOKUP(A4048,COPOMs!B:H,7)+prêmio_de_risco)</f>
        <v/>
      </c>
      <c r="I4048" s="3" t="str">
        <f>IF(Table1[[#This Row],[Tesouro Selic: Cenário 2]]="","",(H4048+1)^(1/252))</f>
        <v/>
      </c>
      <c r="J4048" s="2" t="str">
        <f>IF(Table1[[#This Row],[Column6]]="","",(1+J4047)*(I4048)-1)</f>
        <v/>
      </c>
      <c r="K4048" s="1" t="str">
        <f>IF(Table1[[#This Row],[Column1]]="","",VLOOKUP(A4048,COPOMs!B:K,10)+prêmio_de_risco)</f>
        <v/>
      </c>
      <c r="L4048" s="3" t="str">
        <f>IF(Table1[[#This Row],[Tesouro Selic: Cenário 3]]="","",(K4048+1)^(1/252))</f>
        <v/>
      </c>
      <c r="M4048" s="2" t="str">
        <f>IF(Table1[[#This Row],[Column8]]="","",(1+M4047)*(L4048)-1)</f>
        <v/>
      </c>
    </row>
    <row r="4049" spans="1:13" x14ac:dyDescent="0.25">
      <c r="A4049" s="15" t="str">
        <f t="shared" si="126"/>
        <v/>
      </c>
      <c r="B4049" s="25" t="str">
        <f t="shared" si="127"/>
        <v/>
      </c>
      <c r="C4049" s="3" t="str">
        <f>IF(Table1[[#This Row],[Tesouro Prefixado]]="","",(B4049+1)^(1/252))</f>
        <v/>
      </c>
      <c r="D4049" s="2" t="str">
        <f>IF(Table1[[#This Row],[Column2]]="","",(1+D4048)*(C4049)-1)</f>
        <v/>
      </c>
      <c r="E4049" s="1" t="str">
        <f>IF(Table1[[#This Row],[Column1]]="","",VLOOKUP(A4049,COPOMs!B:E,4)+prêmio_de_risco)</f>
        <v/>
      </c>
      <c r="F4049" s="3" t="str">
        <f>IF(Table1[[#This Row],[Tesouro Selic: Cenário 1]]="","",(E4049+1)^(1/252))</f>
        <v/>
      </c>
      <c r="G4049" s="2" t="str">
        <f>IF(Table1[[#This Row],[Column4]]="","",(1+G4048)*(F4049)-1)</f>
        <v/>
      </c>
      <c r="H4049" s="1" t="str">
        <f>IF(Table1[[#This Row],[Column1]]="","",VLOOKUP(A4049,COPOMs!B:H,7)+prêmio_de_risco)</f>
        <v/>
      </c>
      <c r="I4049" s="3" t="str">
        <f>IF(Table1[[#This Row],[Tesouro Selic: Cenário 2]]="","",(H4049+1)^(1/252))</f>
        <v/>
      </c>
      <c r="J4049" s="2" t="str">
        <f>IF(Table1[[#This Row],[Column6]]="","",(1+J4048)*(I4049)-1)</f>
        <v/>
      </c>
      <c r="K4049" s="1" t="str">
        <f>IF(Table1[[#This Row],[Column1]]="","",VLOOKUP(A4049,COPOMs!B:K,10)+prêmio_de_risco)</f>
        <v/>
      </c>
      <c r="L4049" s="3" t="str">
        <f>IF(Table1[[#This Row],[Tesouro Selic: Cenário 3]]="","",(K4049+1)^(1/252))</f>
        <v/>
      </c>
      <c r="M4049" s="2" t="str">
        <f>IF(Table1[[#This Row],[Column8]]="","",(1+M4048)*(L4049)-1)</f>
        <v/>
      </c>
    </row>
    <row r="4050" spans="1:13" x14ac:dyDescent="0.25">
      <c r="A4050" s="15" t="str">
        <f t="shared" si="126"/>
        <v/>
      </c>
      <c r="B4050" s="25" t="str">
        <f t="shared" si="127"/>
        <v/>
      </c>
      <c r="C4050" s="3" t="str">
        <f>IF(Table1[[#This Row],[Tesouro Prefixado]]="","",(B4050+1)^(1/252))</f>
        <v/>
      </c>
      <c r="D4050" s="2" t="str">
        <f>IF(Table1[[#This Row],[Column2]]="","",(1+D4049)*(C4050)-1)</f>
        <v/>
      </c>
      <c r="E4050" s="1" t="str">
        <f>IF(Table1[[#This Row],[Column1]]="","",VLOOKUP(A4050,COPOMs!B:E,4)+prêmio_de_risco)</f>
        <v/>
      </c>
      <c r="F4050" s="3" t="str">
        <f>IF(Table1[[#This Row],[Tesouro Selic: Cenário 1]]="","",(E4050+1)^(1/252))</f>
        <v/>
      </c>
      <c r="G4050" s="2" t="str">
        <f>IF(Table1[[#This Row],[Column4]]="","",(1+G4049)*(F4050)-1)</f>
        <v/>
      </c>
      <c r="H4050" s="1" t="str">
        <f>IF(Table1[[#This Row],[Column1]]="","",VLOOKUP(A4050,COPOMs!B:H,7)+prêmio_de_risco)</f>
        <v/>
      </c>
      <c r="I4050" s="3" t="str">
        <f>IF(Table1[[#This Row],[Tesouro Selic: Cenário 2]]="","",(H4050+1)^(1/252))</f>
        <v/>
      </c>
      <c r="J4050" s="2" t="str">
        <f>IF(Table1[[#This Row],[Column6]]="","",(1+J4049)*(I4050)-1)</f>
        <v/>
      </c>
      <c r="K4050" s="1" t="str">
        <f>IF(Table1[[#This Row],[Column1]]="","",VLOOKUP(A4050,COPOMs!B:K,10)+prêmio_de_risco)</f>
        <v/>
      </c>
      <c r="L4050" s="3" t="str">
        <f>IF(Table1[[#This Row],[Tesouro Selic: Cenário 3]]="","",(K4050+1)^(1/252))</f>
        <v/>
      </c>
      <c r="M4050" s="2" t="str">
        <f>IF(Table1[[#This Row],[Column8]]="","",(1+M4049)*(L4050)-1)</f>
        <v/>
      </c>
    </row>
    <row r="4051" spans="1:13" x14ac:dyDescent="0.25">
      <c r="A4051" s="15" t="str">
        <f t="shared" si="126"/>
        <v/>
      </c>
      <c r="B4051" s="25" t="str">
        <f t="shared" si="127"/>
        <v/>
      </c>
      <c r="C4051" s="3" t="str">
        <f>IF(Table1[[#This Row],[Tesouro Prefixado]]="","",(B4051+1)^(1/252))</f>
        <v/>
      </c>
      <c r="D4051" s="2" t="str">
        <f>IF(Table1[[#This Row],[Column2]]="","",(1+D4050)*(C4051)-1)</f>
        <v/>
      </c>
      <c r="E4051" s="1" t="str">
        <f>IF(Table1[[#This Row],[Column1]]="","",VLOOKUP(A4051,COPOMs!B:E,4)+prêmio_de_risco)</f>
        <v/>
      </c>
      <c r="F4051" s="3" t="str">
        <f>IF(Table1[[#This Row],[Tesouro Selic: Cenário 1]]="","",(E4051+1)^(1/252))</f>
        <v/>
      </c>
      <c r="G4051" s="2" t="str">
        <f>IF(Table1[[#This Row],[Column4]]="","",(1+G4050)*(F4051)-1)</f>
        <v/>
      </c>
      <c r="H4051" s="1" t="str">
        <f>IF(Table1[[#This Row],[Column1]]="","",VLOOKUP(A4051,COPOMs!B:H,7)+prêmio_de_risco)</f>
        <v/>
      </c>
      <c r="I4051" s="3" t="str">
        <f>IF(Table1[[#This Row],[Tesouro Selic: Cenário 2]]="","",(H4051+1)^(1/252))</f>
        <v/>
      </c>
      <c r="J4051" s="2" t="str">
        <f>IF(Table1[[#This Row],[Column6]]="","",(1+J4050)*(I4051)-1)</f>
        <v/>
      </c>
      <c r="K4051" s="1" t="str">
        <f>IF(Table1[[#This Row],[Column1]]="","",VLOOKUP(A4051,COPOMs!B:K,10)+prêmio_de_risco)</f>
        <v/>
      </c>
      <c r="L4051" s="3" t="str">
        <f>IF(Table1[[#This Row],[Tesouro Selic: Cenário 3]]="","",(K4051+1)^(1/252))</f>
        <v/>
      </c>
      <c r="M4051" s="2" t="str">
        <f>IF(Table1[[#This Row],[Column8]]="","",(1+M4050)*(L4051)-1)</f>
        <v/>
      </c>
    </row>
    <row r="4052" spans="1:13" x14ac:dyDescent="0.25">
      <c r="A4052" s="15" t="str">
        <f t="shared" si="126"/>
        <v/>
      </c>
      <c r="B4052" s="25" t="str">
        <f t="shared" si="127"/>
        <v/>
      </c>
      <c r="C4052" s="3" t="str">
        <f>IF(Table1[[#This Row],[Tesouro Prefixado]]="","",(B4052+1)^(1/252))</f>
        <v/>
      </c>
      <c r="D4052" s="2" t="str">
        <f>IF(Table1[[#This Row],[Column2]]="","",(1+D4051)*(C4052)-1)</f>
        <v/>
      </c>
      <c r="E4052" s="1" t="str">
        <f>IF(Table1[[#This Row],[Column1]]="","",VLOOKUP(A4052,COPOMs!B:E,4)+prêmio_de_risco)</f>
        <v/>
      </c>
      <c r="F4052" s="3" t="str">
        <f>IF(Table1[[#This Row],[Tesouro Selic: Cenário 1]]="","",(E4052+1)^(1/252))</f>
        <v/>
      </c>
      <c r="G4052" s="2" t="str">
        <f>IF(Table1[[#This Row],[Column4]]="","",(1+G4051)*(F4052)-1)</f>
        <v/>
      </c>
      <c r="H4052" s="1" t="str">
        <f>IF(Table1[[#This Row],[Column1]]="","",VLOOKUP(A4052,COPOMs!B:H,7)+prêmio_de_risco)</f>
        <v/>
      </c>
      <c r="I4052" s="3" t="str">
        <f>IF(Table1[[#This Row],[Tesouro Selic: Cenário 2]]="","",(H4052+1)^(1/252))</f>
        <v/>
      </c>
      <c r="J4052" s="2" t="str">
        <f>IF(Table1[[#This Row],[Column6]]="","",(1+J4051)*(I4052)-1)</f>
        <v/>
      </c>
      <c r="K4052" s="1" t="str">
        <f>IF(Table1[[#This Row],[Column1]]="","",VLOOKUP(A4052,COPOMs!B:K,10)+prêmio_de_risco)</f>
        <v/>
      </c>
      <c r="L4052" s="3" t="str">
        <f>IF(Table1[[#This Row],[Tesouro Selic: Cenário 3]]="","",(K4052+1)^(1/252))</f>
        <v/>
      </c>
      <c r="M4052" s="2" t="str">
        <f>IF(Table1[[#This Row],[Column8]]="","",(1+M4051)*(L4052)-1)</f>
        <v/>
      </c>
    </row>
    <row r="4053" spans="1:13" x14ac:dyDescent="0.25">
      <c r="A4053" s="15" t="str">
        <f t="shared" si="126"/>
        <v/>
      </c>
      <c r="B4053" s="25" t="str">
        <f t="shared" si="127"/>
        <v/>
      </c>
      <c r="C4053" s="3" t="str">
        <f>IF(Table1[[#This Row],[Tesouro Prefixado]]="","",(B4053+1)^(1/252))</f>
        <v/>
      </c>
      <c r="D4053" s="2" t="str">
        <f>IF(Table1[[#This Row],[Column2]]="","",(1+D4052)*(C4053)-1)</f>
        <v/>
      </c>
      <c r="E4053" s="1" t="str">
        <f>IF(Table1[[#This Row],[Column1]]="","",VLOOKUP(A4053,COPOMs!B:E,4)+prêmio_de_risco)</f>
        <v/>
      </c>
      <c r="F4053" s="3" t="str">
        <f>IF(Table1[[#This Row],[Tesouro Selic: Cenário 1]]="","",(E4053+1)^(1/252))</f>
        <v/>
      </c>
      <c r="G4053" s="2" t="str">
        <f>IF(Table1[[#This Row],[Column4]]="","",(1+G4052)*(F4053)-1)</f>
        <v/>
      </c>
      <c r="H4053" s="1" t="str">
        <f>IF(Table1[[#This Row],[Column1]]="","",VLOOKUP(A4053,COPOMs!B:H,7)+prêmio_de_risco)</f>
        <v/>
      </c>
      <c r="I4053" s="3" t="str">
        <f>IF(Table1[[#This Row],[Tesouro Selic: Cenário 2]]="","",(H4053+1)^(1/252))</f>
        <v/>
      </c>
      <c r="J4053" s="2" t="str">
        <f>IF(Table1[[#This Row],[Column6]]="","",(1+J4052)*(I4053)-1)</f>
        <v/>
      </c>
      <c r="K4053" s="1" t="str">
        <f>IF(Table1[[#This Row],[Column1]]="","",VLOOKUP(A4053,COPOMs!B:K,10)+prêmio_de_risco)</f>
        <v/>
      </c>
      <c r="L4053" s="3" t="str">
        <f>IF(Table1[[#This Row],[Tesouro Selic: Cenário 3]]="","",(K4053+1)^(1/252))</f>
        <v/>
      </c>
      <c r="M4053" s="2" t="str">
        <f>IF(Table1[[#This Row],[Column8]]="","",(1+M4052)*(L4053)-1)</f>
        <v/>
      </c>
    </row>
    <row r="4054" spans="1:13" x14ac:dyDescent="0.25">
      <c r="A4054" s="15" t="str">
        <f t="shared" si="126"/>
        <v/>
      </c>
      <c r="B4054" s="25" t="str">
        <f t="shared" si="127"/>
        <v/>
      </c>
      <c r="C4054" s="3" t="str">
        <f>IF(Table1[[#This Row],[Tesouro Prefixado]]="","",(B4054+1)^(1/252))</f>
        <v/>
      </c>
      <c r="D4054" s="2" t="str">
        <f>IF(Table1[[#This Row],[Column2]]="","",(1+D4053)*(C4054)-1)</f>
        <v/>
      </c>
      <c r="E4054" s="1" t="str">
        <f>IF(Table1[[#This Row],[Column1]]="","",VLOOKUP(A4054,COPOMs!B:E,4)+prêmio_de_risco)</f>
        <v/>
      </c>
      <c r="F4054" s="3" t="str">
        <f>IF(Table1[[#This Row],[Tesouro Selic: Cenário 1]]="","",(E4054+1)^(1/252))</f>
        <v/>
      </c>
      <c r="G4054" s="2" t="str">
        <f>IF(Table1[[#This Row],[Column4]]="","",(1+G4053)*(F4054)-1)</f>
        <v/>
      </c>
      <c r="H4054" s="1" t="str">
        <f>IF(Table1[[#This Row],[Column1]]="","",VLOOKUP(A4054,COPOMs!B:H,7)+prêmio_de_risco)</f>
        <v/>
      </c>
      <c r="I4054" s="3" t="str">
        <f>IF(Table1[[#This Row],[Tesouro Selic: Cenário 2]]="","",(H4054+1)^(1/252))</f>
        <v/>
      </c>
      <c r="J4054" s="2" t="str">
        <f>IF(Table1[[#This Row],[Column6]]="","",(1+J4053)*(I4054)-1)</f>
        <v/>
      </c>
      <c r="K4054" s="1" t="str">
        <f>IF(Table1[[#This Row],[Column1]]="","",VLOOKUP(A4054,COPOMs!B:K,10)+prêmio_de_risco)</f>
        <v/>
      </c>
      <c r="L4054" s="3" t="str">
        <f>IF(Table1[[#This Row],[Tesouro Selic: Cenário 3]]="","",(K4054+1)^(1/252))</f>
        <v/>
      </c>
      <c r="M4054" s="2" t="str">
        <f>IF(Table1[[#This Row],[Column8]]="","",(1+M4053)*(L4054)-1)</f>
        <v/>
      </c>
    </row>
    <row r="4055" spans="1:13" x14ac:dyDescent="0.25">
      <c r="A4055" s="15" t="str">
        <f t="shared" si="126"/>
        <v/>
      </c>
      <c r="B4055" s="25" t="str">
        <f t="shared" si="127"/>
        <v/>
      </c>
      <c r="C4055" s="3" t="str">
        <f>IF(Table1[[#This Row],[Tesouro Prefixado]]="","",(B4055+1)^(1/252))</f>
        <v/>
      </c>
      <c r="D4055" s="2" t="str">
        <f>IF(Table1[[#This Row],[Column2]]="","",(1+D4054)*(C4055)-1)</f>
        <v/>
      </c>
      <c r="E4055" s="1" t="str">
        <f>IF(Table1[[#This Row],[Column1]]="","",VLOOKUP(A4055,COPOMs!B:E,4)+prêmio_de_risco)</f>
        <v/>
      </c>
      <c r="F4055" s="3" t="str">
        <f>IF(Table1[[#This Row],[Tesouro Selic: Cenário 1]]="","",(E4055+1)^(1/252))</f>
        <v/>
      </c>
      <c r="G4055" s="2" t="str">
        <f>IF(Table1[[#This Row],[Column4]]="","",(1+G4054)*(F4055)-1)</f>
        <v/>
      </c>
      <c r="H4055" s="1" t="str">
        <f>IF(Table1[[#This Row],[Column1]]="","",VLOOKUP(A4055,COPOMs!B:H,7)+prêmio_de_risco)</f>
        <v/>
      </c>
      <c r="I4055" s="3" t="str">
        <f>IF(Table1[[#This Row],[Tesouro Selic: Cenário 2]]="","",(H4055+1)^(1/252))</f>
        <v/>
      </c>
      <c r="J4055" s="2" t="str">
        <f>IF(Table1[[#This Row],[Column6]]="","",(1+J4054)*(I4055)-1)</f>
        <v/>
      </c>
      <c r="K4055" s="1" t="str">
        <f>IF(Table1[[#This Row],[Column1]]="","",VLOOKUP(A4055,COPOMs!B:K,10)+prêmio_de_risco)</f>
        <v/>
      </c>
      <c r="L4055" s="3" t="str">
        <f>IF(Table1[[#This Row],[Tesouro Selic: Cenário 3]]="","",(K4055+1)^(1/252))</f>
        <v/>
      </c>
      <c r="M4055" s="2" t="str">
        <f>IF(Table1[[#This Row],[Column8]]="","",(1+M4054)*(L4055)-1)</f>
        <v/>
      </c>
    </row>
    <row r="4056" spans="1:13" x14ac:dyDescent="0.25">
      <c r="A4056" s="15" t="str">
        <f t="shared" si="126"/>
        <v/>
      </c>
      <c r="B4056" s="25" t="str">
        <f t="shared" si="127"/>
        <v/>
      </c>
      <c r="C4056" s="3" t="str">
        <f>IF(Table1[[#This Row],[Tesouro Prefixado]]="","",(B4056+1)^(1/252))</f>
        <v/>
      </c>
      <c r="D4056" s="2" t="str">
        <f>IF(Table1[[#This Row],[Column2]]="","",(1+D4055)*(C4056)-1)</f>
        <v/>
      </c>
      <c r="E4056" s="1" t="str">
        <f>IF(Table1[[#This Row],[Column1]]="","",VLOOKUP(A4056,COPOMs!B:E,4)+prêmio_de_risco)</f>
        <v/>
      </c>
      <c r="F4056" s="3" t="str">
        <f>IF(Table1[[#This Row],[Tesouro Selic: Cenário 1]]="","",(E4056+1)^(1/252))</f>
        <v/>
      </c>
      <c r="G4056" s="2" t="str">
        <f>IF(Table1[[#This Row],[Column4]]="","",(1+G4055)*(F4056)-1)</f>
        <v/>
      </c>
      <c r="H4056" s="1" t="str">
        <f>IF(Table1[[#This Row],[Column1]]="","",VLOOKUP(A4056,COPOMs!B:H,7)+prêmio_de_risco)</f>
        <v/>
      </c>
      <c r="I4056" s="3" t="str">
        <f>IF(Table1[[#This Row],[Tesouro Selic: Cenário 2]]="","",(H4056+1)^(1/252))</f>
        <v/>
      </c>
      <c r="J4056" s="2" t="str">
        <f>IF(Table1[[#This Row],[Column6]]="","",(1+J4055)*(I4056)-1)</f>
        <v/>
      </c>
      <c r="K4056" s="1" t="str">
        <f>IF(Table1[[#This Row],[Column1]]="","",VLOOKUP(A4056,COPOMs!B:K,10)+prêmio_de_risco)</f>
        <v/>
      </c>
      <c r="L4056" s="3" t="str">
        <f>IF(Table1[[#This Row],[Tesouro Selic: Cenário 3]]="","",(K4056+1)^(1/252))</f>
        <v/>
      </c>
      <c r="M4056" s="2" t="str">
        <f>IF(Table1[[#This Row],[Column8]]="","",(1+M4055)*(L4056)-1)</f>
        <v/>
      </c>
    </row>
    <row r="4057" spans="1:13" x14ac:dyDescent="0.25">
      <c r="A4057" s="15" t="str">
        <f t="shared" si="126"/>
        <v/>
      </c>
      <c r="B4057" s="25" t="str">
        <f t="shared" si="127"/>
        <v/>
      </c>
      <c r="C4057" s="3" t="str">
        <f>IF(Table1[[#This Row],[Tesouro Prefixado]]="","",(B4057+1)^(1/252))</f>
        <v/>
      </c>
      <c r="D4057" s="2" t="str">
        <f>IF(Table1[[#This Row],[Column2]]="","",(1+D4056)*(C4057)-1)</f>
        <v/>
      </c>
      <c r="E4057" s="1" t="str">
        <f>IF(Table1[[#This Row],[Column1]]="","",VLOOKUP(A4057,COPOMs!B:E,4)+prêmio_de_risco)</f>
        <v/>
      </c>
      <c r="F4057" s="3" t="str">
        <f>IF(Table1[[#This Row],[Tesouro Selic: Cenário 1]]="","",(E4057+1)^(1/252))</f>
        <v/>
      </c>
      <c r="G4057" s="2" t="str">
        <f>IF(Table1[[#This Row],[Column4]]="","",(1+G4056)*(F4057)-1)</f>
        <v/>
      </c>
      <c r="H4057" s="1" t="str">
        <f>IF(Table1[[#This Row],[Column1]]="","",VLOOKUP(A4057,COPOMs!B:H,7)+prêmio_de_risco)</f>
        <v/>
      </c>
      <c r="I4057" s="3" t="str">
        <f>IF(Table1[[#This Row],[Tesouro Selic: Cenário 2]]="","",(H4057+1)^(1/252))</f>
        <v/>
      </c>
      <c r="J4057" s="2" t="str">
        <f>IF(Table1[[#This Row],[Column6]]="","",(1+J4056)*(I4057)-1)</f>
        <v/>
      </c>
      <c r="K4057" s="1" t="str">
        <f>IF(Table1[[#This Row],[Column1]]="","",VLOOKUP(A4057,COPOMs!B:K,10)+prêmio_de_risco)</f>
        <v/>
      </c>
      <c r="L4057" s="3" t="str">
        <f>IF(Table1[[#This Row],[Tesouro Selic: Cenário 3]]="","",(K4057+1)^(1/252))</f>
        <v/>
      </c>
      <c r="M4057" s="2" t="str">
        <f>IF(Table1[[#This Row],[Column8]]="","",(1+M4056)*(L4057)-1)</f>
        <v/>
      </c>
    </row>
    <row r="4058" spans="1:13" x14ac:dyDescent="0.25">
      <c r="A4058" s="15" t="str">
        <f t="shared" si="126"/>
        <v/>
      </c>
      <c r="B4058" s="25" t="str">
        <f t="shared" si="127"/>
        <v/>
      </c>
      <c r="C4058" s="3" t="str">
        <f>IF(Table1[[#This Row],[Tesouro Prefixado]]="","",(B4058+1)^(1/252))</f>
        <v/>
      </c>
      <c r="D4058" s="2" t="str">
        <f>IF(Table1[[#This Row],[Column2]]="","",(1+D4057)*(C4058)-1)</f>
        <v/>
      </c>
      <c r="E4058" s="1" t="str">
        <f>IF(Table1[[#This Row],[Column1]]="","",VLOOKUP(A4058,COPOMs!B:E,4)+prêmio_de_risco)</f>
        <v/>
      </c>
      <c r="F4058" s="3" t="str">
        <f>IF(Table1[[#This Row],[Tesouro Selic: Cenário 1]]="","",(E4058+1)^(1/252))</f>
        <v/>
      </c>
      <c r="G4058" s="2" t="str">
        <f>IF(Table1[[#This Row],[Column4]]="","",(1+G4057)*(F4058)-1)</f>
        <v/>
      </c>
      <c r="H4058" s="1" t="str">
        <f>IF(Table1[[#This Row],[Column1]]="","",VLOOKUP(A4058,COPOMs!B:H,7)+prêmio_de_risco)</f>
        <v/>
      </c>
      <c r="I4058" s="3" t="str">
        <f>IF(Table1[[#This Row],[Tesouro Selic: Cenário 2]]="","",(H4058+1)^(1/252))</f>
        <v/>
      </c>
      <c r="J4058" s="2" t="str">
        <f>IF(Table1[[#This Row],[Column6]]="","",(1+J4057)*(I4058)-1)</f>
        <v/>
      </c>
      <c r="K4058" s="1" t="str">
        <f>IF(Table1[[#This Row],[Column1]]="","",VLOOKUP(A4058,COPOMs!B:K,10)+prêmio_de_risco)</f>
        <v/>
      </c>
      <c r="L4058" s="3" t="str">
        <f>IF(Table1[[#This Row],[Tesouro Selic: Cenário 3]]="","",(K4058+1)^(1/252))</f>
        <v/>
      </c>
      <c r="M4058" s="2" t="str">
        <f>IF(Table1[[#This Row],[Column8]]="","",(1+M4057)*(L4058)-1)</f>
        <v/>
      </c>
    </row>
    <row r="4059" spans="1:13" x14ac:dyDescent="0.25">
      <c r="A4059" s="15" t="str">
        <f t="shared" si="126"/>
        <v/>
      </c>
      <c r="B4059" s="25" t="str">
        <f t="shared" si="127"/>
        <v/>
      </c>
      <c r="C4059" s="3" t="str">
        <f>IF(Table1[[#This Row],[Tesouro Prefixado]]="","",(B4059+1)^(1/252))</f>
        <v/>
      </c>
      <c r="D4059" s="2" t="str">
        <f>IF(Table1[[#This Row],[Column2]]="","",(1+D4058)*(C4059)-1)</f>
        <v/>
      </c>
      <c r="E4059" s="1" t="str">
        <f>IF(Table1[[#This Row],[Column1]]="","",VLOOKUP(A4059,COPOMs!B:E,4)+prêmio_de_risco)</f>
        <v/>
      </c>
      <c r="F4059" s="3" t="str">
        <f>IF(Table1[[#This Row],[Tesouro Selic: Cenário 1]]="","",(E4059+1)^(1/252))</f>
        <v/>
      </c>
      <c r="G4059" s="2" t="str">
        <f>IF(Table1[[#This Row],[Column4]]="","",(1+G4058)*(F4059)-1)</f>
        <v/>
      </c>
      <c r="H4059" s="1" t="str">
        <f>IF(Table1[[#This Row],[Column1]]="","",VLOOKUP(A4059,COPOMs!B:H,7)+prêmio_de_risco)</f>
        <v/>
      </c>
      <c r="I4059" s="3" t="str">
        <f>IF(Table1[[#This Row],[Tesouro Selic: Cenário 2]]="","",(H4059+1)^(1/252))</f>
        <v/>
      </c>
      <c r="J4059" s="2" t="str">
        <f>IF(Table1[[#This Row],[Column6]]="","",(1+J4058)*(I4059)-1)</f>
        <v/>
      </c>
      <c r="K4059" s="1" t="str">
        <f>IF(Table1[[#This Row],[Column1]]="","",VLOOKUP(A4059,COPOMs!B:K,10)+prêmio_de_risco)</f>
        <v/>
      </c>
      <c r="L4059" s="3" t="str">
        <f>IF(Table1[[#This Row],[Tesouro Selic: Cenário 3]]="","",(K4059+1)^(1/252))</f>
        <v/>
      </c>
      <c r="M4059" s="2" t="str">
        <f>IF(Table1[[#This Row],[Column8]]="","",(1+M4058)*(L4059)-1)</f>
        <v/>
      </c>
    </row>
    <row r="4060" spans="1:13" x14ac:dyDescent="0.25">
      <c r="A4060" s="15" t="str">
        <f t="shared" si="126"/>
        <v/>
      </c>
      <c r="B4060" s="25" t="str">
        <f t="shared" si="127"/>
        <v/>
      </c>
      <c r="C4060" s="3" t="str">
        <f>IF(Table1[[#This Row],[Tesouro Prefixado]]="","",(B4060+1)^(1/252))</f>
        <v/>
      </c>
      <c r="D4060" s="2" t="str">
        <f>IF(Table1[[#This Row],[Column2]]="","",(1+D4059)*(C4060)-1)</f>
        <v/>
      </c>
      <c r="E4060" s="1" t="str">
        <f>IF(Table1[[#This Row],[Column1]]="","",VLOOKUP(A4060,COPOMs!B:E,4)+prêmio_de_risco)</f>
        <v/>
      </c>
      <c r="F4060" s="3" t="str">
        <f>IF(Table1[[#This Row],[Tesouro Selic: Cenário 1]]="","",(E4060+1)^(1/252))</f>
        <v/>
      </c>
      <c r="G4060" s="2" t="str">
        <f>IF(Table1[[#This Row],[Column4]]="","",(1+G4059)*(F4060)-1)</f>
        <v/>
      </c>
      <c r="H4060" s="1" t="str">
        <f>IF(Table1[[#This Row],[Column1]]="","",VLOOKUP(A4060,COPOMs!B:H,7)+prêmio_de_risco)</f>
        <v/>
      </c>
      <c r="I4060" s="3" t="str">
        <f>IF(Table1[[#This Row],[Tesouro Selic: Cenário 2]]="","",(H4060+1)^(1/252))</f>
        <v/>
      </c>
      <c r="J4060" s="2" t="str">
        <f>IF(Table1[[#This Row],[Column6]]="","",(1+J4059)*(I4060)-1)</f>
        <v/>
      </c>
      <c r="K4060" s="1" t="str">
        <f>IF(Table1[[#This Row],[Column1]]="","",VLOOKUP(A4060,COPOMs!B:K,10)+prêmio_de_risco)</f>
        <v/>
      </c>
      <c r="L4060" s="3" t="str">
        <f>IF(Table1[[#This Row],[Tesouro Selic: Cenário 3]]="","",(K4060+1)^(1/252))</f>
        <v/>
      </c>
      <c r="M4060" s="2" t="str">
        <f>IF(Table1[[#This Row],[Column8]]="","",(1+M4059)*(L4060)-1)</f>
        <v/>
      </c>
    </row>
    <row r="4061" spans="1:13" x14ac:dyDescent="0.25">
      <c r="A4061" s="15" t="str">
        <f t="shared" si="126"/>
        <v/>
      </c>
      <c r="B4061" s="25" t="str">
        <f t="shared" si="127"/>
        <v/>
      </c>
      <c r="C4061" s="3" t="str">
        <f>IF(Table1[[#This Row],[Tesouro Prefixado]]="","",(B4061+1)^(1/252))</f>
        <v/>
      </c>
      <c r="D4061" s="2" t="str">
        <f>IF(Table1[[#This Row],[Column2]]="","",(1+D4060)*(C4061)-1)</f>
        <v/>
      </c>
      <c r="E4061" s="1" t="str">
        <f>IF(Table1[[#This Row],[Column1]]="","",VLOOKUP(A4061,COPOMs!B:E,4)+prêmio_de_risco)</f>
        <v/>
      </c>
      <c r="F4061" s="3" t="str">
        <f>IF(Table1[[#This Row],[Tesouro Selic: Cenário 1]]="","",(E4061+1)^(1/252))</f>
        <v/>
      </c>
      <c r="G4061" s="2" t="str">
        <f>IF(Table1[[#This Row],[Column4]]="","",(1+G4060)*(F4061)-1)</f>
        <v/>
      </c>
      <c r="H4061" s="1" t="str">
        <f>IF(Table1[[#This Row],[Column1]]="","",VLOOKUP(A4061,COPOMs!B:H,7)+prêmio_de_risco)</f>
        <v/>
      </c>
      <c r="I4061" s="3" t="str">
        <f>IF(Table1[[#This Row],[Tesouro Selic: Cenário 2]]="","",(H4061+1)^(1/252))</f>
        <v/>
      </c>
      <c r="J4061" s="2" t="str">
        <f>IF(Table1[[#This Row],[Column6]]="","",(1+J4060)*(I4061)-1)</f>
        <v/>
      </c>
      <c r="K4061" s="1" t="str">
        <f>IF(Table1[[#This Row],[Column1]]="","",VLOOKUP(A4061,COPOMs!B:K,10)+prêmio_de_risco)</f>
        <v/>
      </c>
      <c r="L4061" s="3" t="str">
        <f>IF(Table1[[#This Row],[Tesouro Selic: Cenário 3]]="","",(K4061+1)^(1/252))</f>
        <v/>
      </c>
      <c r="M4061" s="2" t="str">
        <f>IF(Table1[[#This Row],[Column8]]="","",(1+M4060)*(L4061)-1)</f>
        <v/>
      </c>
    </row>
    <row r="4062" spans="1:13" x14ac:dyDescent="0.25">
      <c r="A4062" s="15" t="str">
        <f t="shared" si="126"/>
        <v/>
      </c>
      <c r="B4062" s="25" t="str">
        <f t="shared" si="127"/>
        <v/>
      </c>
      <c r="C4062" s="3" t="str">
        <f>IF(Table1[[#This Row],[Tesouro Prefixado]]="","",(B4062+1)^(1/252))</f>
        <v/>
      </c>
      <c r="D4062" s="2" t="str">
        <f>IF(Table1[[#This Row],[Column2]]="","",(1+D4061)*(C4062)-1)</f>
        <v/>
      </c>
      <c r="E4062" s="1" t="str">
        <f>IF(Table1[[#This Row],[Column1]]="","",VLOOKUP(A4062,COPOMs!B:E,4)+prêmio_de_risco)</f>
        <v/>
      </c>
      <c r="F4062" s="3" t="str">
        <f>IF(Table1[[#This Row],[Tesouro Selic: Cenário 1]]="","",(E4062+1)^(1/252))</f>
        <v/>
      </c>
      <c r="G4062" s="2" t="str">
        <f>IF(Table1[[#This Row],[Column4]]="","",(1+G4061)*(F4062)-1)</f>
        <v/>
      </c>
      <c r="H4062" s="1" t="str">
        <f>IF(Table1[[#This Row],[Column1]]="","",VLOOKUP(A4062,COPOMs!B:H,7)+prêmio_de_risco)</f>
        <v/>
      </c>
      <c r="I4062" s="3" t="str">
        <f>IF(Table1[[#This Row],[Tesouro Selic: Cenário 2]]="","",(H4062+1)^(1/252))</f>
        <v/>
      </c>
      <c r="J4062" s="2" t="str">
        <f>IF(Table1[[#This Row],[Column6]]="","",(1+J4061)*(I4062)-1)</f>
        <v/>
      </c>
      <c r="K4062" s="1" t="str">
        <f>IF(Table1[[#This Row],[Column1]]="","",VLOOKUP(A4062,COPOMs!B:K,10)+prêmio_de_risco)</f>
        <v/>
      </c>
      <c r="L4062" s="3" t="str">
        <f>IF(Table1[[#This Row],[Tesouro Selic: Cenário 3]]="","",(K4062+1)^(1/252))</f>
        <v/>
      </c>
      <c r="M4062" s="2" t="str">
        <f>IF(Table1[[#This Row],[Column8]]="","",(1+M4061)*(L4062)-1)</f>
        <v/>
      </c>
    </row>
    <row r="4063" spans="1:13" x14ac:dyDescent="0.25">
      <c r="A4063" s="15" t="str">
        <f t="shared" si="126"/>
        <v/>
      </c>
      <c r="B4063" s="25" t="str">
        <f t="shared" si="127"/>
        <v/>
      </c>
      <c r="C4063" s="3" t="str">
        <f>IF(Table1[[#This Row],[Tesouro Prefixado]]="","",(B4063+1)^(1/252))</f>
        <v/>
      </c>
      <c r="D4063" s="2" t="str">
        <f>IF(Table1[[#This Row],[Column2]]="","",(1+D4062)*(C4063)-1)</f>
        <v/>
      </c>
      <c r="E4063" s="1" t="str">
        <f>IF(Table1[[#This Row],[Column1]]="","",VLOOKUP(A4063,COPOMs!B:E,4)+prêmio_de_risco)</f>
        <v/>
      </c>
      <c r="F4063" s="3" t="str">
        <f>IF(Table1[[#This Row],[Tesouro Selic: Cenário 1]]="","",(E4063+1)^(1/252))</f>
        <v/>
      </c>
      <c r="G4063" s="2" t="str">
        <f>IF(Table1[[#This Row],[Column4]]="","",(1+G4062)*(F4063)-1)</f>
        <v/>
      </c>
      <c r="H4063" s="1" t="str">
        <f>IF(Table1[[#This Row],[Column1]]="","",VLOOKUP(A4063,COPOMs!B:H,7)+prêmio_de_risco)</f>
        <v/>
      </c>
      <c r="I4063" s="3" t="str">
        <f>IF(Table1[[#This Row],[Tesouro Selic: Cenário 2]]="","",(H4063+1)^(1/252))</f>
        <v/>
      </c>
      <c r="J4063" s="2" t="str">
        <f>IF(Table1[[#This Row],[Column6]]="","",(1+J4062)*(I4063)-1)</f>
        <v/>
      </c>
      <c r="K4063" s="1" t="str">
        <f>IF(Table1[[#This Row],[Column1]]="","",VLOOKUP(A4063,COPOMs!B:K,10)+prêmio_de_risco)</f>
        <v/>
      </c>
      <c r="L4063" s="3" t="str">
        <f>IF(Table1[[#This Row],[Tesouro Selic: Cenário 3]]="","",(K4063+1)^(1/252))</f>
        <v/>
      </c>
      <c r="M4063" s="2" t="str">
        <f>IF(Table1[[#This Row],[Column8]]="","",(1+M4062)*(L4063)-1)</f>
        <v/>
      </c>
    </row>
    <row r="4064" spans="1:13" x14ac:dyDescent="0.25">
      <c r="A4064" s="15" t="str">
        <f t="shared" si="126"/>
        <v/>
      </c>
      <c r="B4064" s="25" t="str">
        <f t="shared" si="127"/>
        <v/>
      </c>
      <c r="C4064" s="3" t="str">
        <f>IF(Table1[[#This Row],[Tesouro Prefixado]]="","",(B4064+1)^(1/252))</f>
        <v/>
      </c>
      <c r="D4064" s="2" t="str">
        <f>IF(Table1[[#This Row],[Column2]]="","",(1+D4063)*(C4064)-1)</f>
        <v/>
      </c>
      <c r="E4064" s="1" t="str">
        <f>IF(Table1[[#This Row],[Column1]]="","",VLOOKUP(A4064,COPOMs!B:E,4)+prêmio_de_risco)</f>
        <v/>
      </c>
      <c r="F4064" s="3" t="str">
        <f>IF(Table1[[#This Row],[Tesouro Selic: Cenário 1]]="","",(E4064+1)^(1/252))</f>
        <v/>
      </c>
      <c r="G4064" s="2" t="str">
        <f>IF(Table1[[#This Row],[Column4]]="","",(1+G4063)*(F4064)-1)</f>
        <v/>
      </c>
      <c r="H4064" s="1" t="str">
        <f>IF(Table1[[#This Row],[Column1]]="","",VLOOKUP(A4064,COPOMs!B:H,7)+prêmio_de_risco)</f>
        <v/>
      </c>
      <c r="I4064" s="3" t="str">
        <f>IF(Table1[[#This Row],[Tesouro Selic: Cenário 2]]="","",(H4064+1)^(1/252))</f>
        <v/>
      </c>
      <c r="J4064" s="2" t="str">
        <f>IF(Table1[[#This Row],[Column6]]="","",(1+J4063)*(I4064)-1)</f>
        <v/>
      </c>
      <c r="K4064" s="1" t="str">
        <f>IF(Table1[[#This Row],[Column1]]="","",VLOOKUP(A4064,COPOMs!B:K,10)+prêmio_de_risco)</f>
        <v/>
      </c>
      <c r="L4064" s="3" t="str">
        <f>IF(Table1[[#This Row],[Tesouro Selic: Cenário 3]]="","",(K4064+1)^(1/252))</f>
        <v/>
      </c>
      <c r="M4064" s="2" t="str">
        <f>IF(Table1[[#This Row],[Column8]]="","",(1+M4063)*(L4064)-1)</f>
        <v/>
      </c>
    </row>
    <row r="4065" spans="1:13" x14ac:dyDescent="0.25">
      <c r="A4065" s="15" t="str">
        <f t="shared" si="126"/>
        <v/>
      </c>
      <c r="B4065" s="25" t="str">
        <f t="shared" si="127"/>
        <v/>
      </c>
      <c r="C4065" s="3" t="str">
        <f>IF(Table1[[#This Row],[Tesouro Prefixado]]="","",(B4065+1)^(1/252))</f>
        <v/>
      </c>
      <c r="D4065" s="2" t="str">
        <f>IF(Table1[[#This Row],[Column2]]="","",(1+D4064)*(C4065)-1)</f>
        <v/>
      </c>
      <c r="E4065" s="1" t="str">
        <f>IF(Table1[[#This Row],[Column1]]="","",VLOOKUP(A4065,COPOMs!B:E,4)+prêmio_de_risco)</f>
        <v/>
      </c>
      <c r="F4065" s="3" t="str">
        <f>IF(Table1[[#This Row],[Tesouro Selic: Cenário 1]]="","",(E4065+1)^(1/252))</f>
        <v/>
      </c>
      <c r="G4065" s="2" t="str">
        <f>IF(Table1[[#This Row],[Column4]]="","",(1+G4064)*(F4065)-1)</f>
        <v/>
      </c>
      <c r="H4065" s="1" t="str">
        <f>IF(Table1[[#This Row],[Column1]]="","",VLOOKUP(A4065,COPOMs!B:H,7)+prêmio_de_risco)</f>
        <v/>
      </c>
      <c r="I4065" s="3" t="str">
        <f>IF(Table1[[#This Row],[Tesouro Selic: Cenário 2]]="","",(H4065+1)^(1/252))</f>
        <v/>
      </c>
      <c r="J4065" s="2" t="str">
        <f>IF(Table1[[#This Row],[Column6]]="","",(1+J4064)*(I4065)-1)</f>
        <v/>
      </c>
      <c r="K4065" s="1" t="str">
        <f>IF(Table1[[#This Row],[Column1]]="","",VLOOKUP(A4065,COPOMs!B:K,10)+prêmio_de_risco)</f>
        <v/>
      </c>
      <c r="L4065" s="3" t="str">
        <f>IF(Table1[[#This Row],[Tesouro Selic: Cenário 3]]="","",(K4065+1)^(1/252))</f>
        <v/>
      </c>
      <c r="M4065" s="2" t="str">
        <f>IF(Table1[[#This Row],[Column8]]="","",(1+M4064)*(L4065)-1)</f>
        <v/>
      </c>
    </row>
    <row r="4066" spans="1:13" x14ac:dyDescent="0.25">
      <c r="A4066" s="15" t="str">
        <f t="shared" si="126"/>
        <v/>
      </c>
      <c r="B4066" s="25" t="str">
        <f t="shared" si="127"/>
        <v/>
      </c>
      <c r="C4066" s="3" t="str">
        <f>IF(Table1[[#This Row],[Tesouro Prefixado]]="","",(B4066+1)^(1/252))</f>
        <v/>
      </c>
      <c r="D4066" s="2" t="str">
        <f>IF(Table1[[#This Row],[Column2]]="","",(1+D4065)*(C4066)-1)</f>
        <v/>
      </c>
      <c r="E4066" s="1" t="str">
        <f>IF(Table1[[#This Row],[Column1]]="","",VLOOKUP(A4066,COPOMs!B:E,4)+prêmio_de_risco)</f>
        <v/>
      </c>
      <c r="F4066" s="3" t="str">
        <f>IF(Table1[[#This Row],[Tesouro Selic: Cenário 1]]="","",(E4066+1)^(1/252))</f>
        <v/>
      </c>
      <c r="G4066" s="2" t="str">
        <f>IF(Table1[[#This Row],[Column4]]="","",(1+G4065)*(F4066)-1)</f>
        <v/>
      </c>
      <c r="H4066" s="1" t="str">
        <f>IF(Table1[[#This Row],[Column1]]="","",VLOOKUP(A4066,COPOMs!B:H,7)+prêmio_de_risco)</f>
        <v/>
      </c>
      <c r="I4066" s="3" t="str">
        <f>IF(Table1[[#This Row],[Tesouro Selic: Cenário 2]]="","",(H4066+1)^(1/252))</f>
        <v/>
      </c>
      <c r="J4066" s="2" t="str">
        <f>IF(Table1[[#This Row],[Column6]]="","",(1+J4065)*(I4066)-1)</f>
        <v/>
      </c>
      <c r="K4066" s="1" t="str">
        <f>IF(Table1[[#This Row],[Column1]]="","",VLOOKUP(A4066,COPOMs!B:K,10)+prêmio_de_risco)</f>
        <v/>
      </c>
      <c r="L4066" s="3" t="str">
        <f>IF(Table1[[#This Row],[Tesouro Selic: Cenário 3]]="","",(K4066+1)^(1/252))</f>
        <v/>
      </c>
      <c r="M4066" s="2" t="str">
        <f>IF(Table1[[#This Row],[Column8]]="","",(1+M4065)*(L4066)-1)</f>
        <v/>
      </c>
    </row>
    <row r="4067" spans="1:13" x14ac:dyDescent="0.25">
      <c r="A4067" s="15" t="str">
        <f t="shared" si="126"/>
        <v/>
      </c>
      <c r="B4067" s="25" t="str">
        <f t="shared" si="127"/>
        <v/>
      </c>
      <c r="C4067" s="3" t="str">
        <f>IF(Table1[[#This Row],[Tesouro Prefixado]]="","",(B4067+1)^(1/252))</f>
        <v/>
      </c>
      <c r="D4067" s="2" t="str">
        <f>IF(Table1[[#This Row],[Column2]]="","",(1+D4066)*(C4067)-1)</f>
        <v/>
      </c>
      <c r="E4067" s="1" t="str">
        <f>IF(Table1[[#This Row],[Column1]]="","",VLOOKUP(A4067,COPOMs!B:E,4)+prêmio_de_risco)</f>
        <v/>
      </c>
      <c r="F4067" s="3" t="str">
        <f>IF(Table1[[#This Row],[Tesouro Selic: Cenário 1]]="","",(E4067+1)^(1/252))</f>
        <v/>
      </c>
      <c r="G4067" s="2" t="str">
        <f>IF(Table1[[#This Row],[Column4]]="","",(1+G4066)*(F4067)-1)</f>
        <v/>
      </c>
      <c r="H4067" s="1" t="str">
        <f>IF(Table1[[#This Row],[Column1]]="","",VLOOKUP(A4067,COPOMs!B:H,7)+prêmio_de_risco)</f>
        <v/>
      </c>
      <c r="I4067" s="3" t="str">
        <f>IF(Table1[[#This Row],[Tesouro Selic: Cenário 2]]="","",(H4067+1)^(1/252))</f>
        <v/>
      </c>
      <c r="J4067" s="2" t="str">
        <f>IF(Table1[[#This Row],[Column6]]="","",(1+J4066)*(I4067)-1)</f>
        <v/>
      </c>
      <c r="K4067" s="1" t="str">
        <f>IF(Table1[[#This Row],[Column1]]="","",VLOOKUP(A4067,COPOMs!B:K,10)+prêmio_de_risco)</f>
        <v/>
      </c>
      <c r="L4067" s="3" t="str">
        <f>IF(Table1[[#This Row],[Tesouro Selic: Cenário 3]]="","",(K4067+1)^(1/252))</f>
        <v/>
      </c>
      <c r="M4067" s="2" t="str">
        <f>IF(Table1[[#This Row],[Column8]]="","",(1+M4066)*(L4067)-1)</f>
        <v/>
      </c>
    </row>
    <row r="4068" spans="1:13" x14ac:dyDescent="0.25">
      <c r="A4068" s="15" t="str">
        <f t="shared" si="126"/>
        <v/>
      </c>
      <c r="B4068" s="25" t="str">
        <f t="shared" si="127"/>
        <v/>
      </c>
      <c r="C4068" s="3" t="str">
        <f>IF(Table1[[#This Row],[Tesouro Prefixado]]="","",(B4068+1)^(1/252))</f>
        <v/>
      </c>
      <c r="D4068" s="2" t="str">
        <f>IF(Table1[[#This Row],[Column2]]="","",(1+D4067)*(C4068)-1)</f>
        <v/>
      </c>
      <c r="E4068" s="1" t="str">
        <f>IF(Table1[[#This Row],[Column1]]="","",VLOOKUP(A4068,COPOMs!B:E,4)+prêmio_de_risco)</f>
        <v/>
      </c>
      <c r="F4068" s="3" t="str">
        <f>IF(Table1[[#This Row],[Tesouro Selic: Cenário 1]]="","",(E4068+1)^(1/252))</f>
        <v/>
      </c>
      <c r="G4068" s="2" t="str">
        <f>IF(Table1[[#This Row],[Column4]]="","",(1+G4067)*(F4068)-1)</f>
        <v/>
      </c>
      <c r="H4068" s="1" t="str">
        <f>IF(Table1[[#This Row],[Column1]]="","",VLOOKUP(A4068,COPOMs!B:H,7)+prêmio_de_risco)</f>
        <v/>
      </c>
      <c r="I4068" s="3" t="str">
        <f>IF(Table1[[#This Row],[Tesouro Selic: Cenário 2]]="","",(H4068+1)^(1/252))</f>
        <v/>
      </c>
      <c r="J4068" s="2" t="str">
        <f>IF(Table1[[#This Row],[Column6]]="","",(1+J4067)*(I4068)-1)</f>
        <v/>
      </c>
      <c r="K4068" s="1" t="str">
        <f>IF(Table1[[#This Row],[Column1]]="","",VLOOKUP(A4068,COPOMs!B:K,10)+prêmio_de_risco)</f>
        <v/>
      </c>
      <c r="L4068" s="3" t="str">
        <f>IF(Table1[[#This Row],[Tesouro Selic: Cenário 3]]="","",(K4068+1)^(1/252))</f>
        <v/>
      </c>
      <c r="M4068" s="2" t="str">
        <f>IF(Table1[[#This Row],[Column8]]="","",(1+M4067)*(L4068)-1)</f>
        <v/>
      </c>
    </row>
    <row r="4069" spans="1:13" x14ac:dyDescent="0.25">
      <c r="A4069" s="15" t="str">
        <f t="shared" si="126"/>
        <v/>
      </c>
      <c r="B4069" s="25" t="str">
        <f t="shared" si="127"/>
        <v/>
      </c>
      <c r="C4069" s="3" t="str">
        <f>IF(Table1[[#This Row],[Tesouro Prefixado]]="","",(B4069+1)^(1/252))</f>
        <v/>
      </c>
      <c r="D4069" s="2" t="str">
        <f>IF(Table1[[#This Row],[Column2]]="","",(1+D4068)*(C4069)-1)</f>
        <v/>
      </c>
      <c r="E4069" s="1" t="str">
        <f>IF(Table1[[#This Row],[Column1]]="","",VLOOKUP(A4069,COPOMs!B:E,4)+prêmio_de_risco)</f>
        <v/>
      </c>
      <c r="F4069" s="3" t="str">
        <f>IF(Table1[[#This Row],[Tesouro Selic: Cenário 1]]="","",(E4069+1)^(1/252))</f>
        <v/>
      </c>
      <c r="G4069" s="2" t="str">
        <f>IF(Table1[[#This Row],[Column4]]="","",(1+G4068)*(F4069)-1)</f>
        <v/>
      </c>
      <c r="H4069" s="1" t="str">
        <f>IF(Table1[[#This Row],[Column1]]="","",VLOOKUP(A4069,COPOMs!B:H,7)+prêmio_de_risco)</f>
        <v/>
      </c>
      <c r="I4069" s="3" t="str">
        <f>IF(Table1[[#This Row],[Tesouro Selic: Cenário 2]]="","",(H4069+1)^(1/252))</f>
        <v/>
      </c>
      <c r="J4069" s="2" t="str">
        <f>IF(Table1[[#This Row],[Column6]]="","",(1+J4068)*(I4069)-1)</f>
        <v/>
      </c>
      <c r="K4069" s="1" t="str">
        <f>IF(Table1[[#This Row],[Column1]]="","",VLOOKUP(A4069,COPOMs!B:K,10)+prêmio_de_risco)</f>
        <v/>
      </c>
      <c r="L4069" s="3" t="str">
        <f>IF(Table1[[#This Row],[Tesouro Selic: Cenário 3]]="","",(K4069+1)^(1/252))</f>
        <v/>
      </c>
      <c r="M4069" s="2" t="str">
        <f>IF(Table1[[#This Row],[Column8]]="","",(1+M4068)*(L4069)-1)</f>
        <v/>
      </c>
    </row>
    <row r="4070" spans="1:13" x14ac:dyDescent="0.25">
      <c r="A4070" s="15" t="str">
        <f t="shared" si="126"/>
        <v/>
      </c>
      <c r="B4070" s="25" t="str">
        <f t="shared" si="127"/>
        <v/>
      </c>
      <c r="C4070" s="3" t="str">
        <f>IF(Table1[[#This Row],[Tesouro Prefixado]]="","",(B4070+1)^(1/252))</f>
        <v/>
      </c>
      <c r="D4070" s="2" t="str">
        <f>IF(Table1[[#This Row],[Column2]]="","",(1+D4069)*(C4070)-1)</f>
        <v/>
      </c>
      <c r="E4070" s="1" t="str">
        <f>IF(Table1[[#This Row],[Column1]]="","",VLOOKUP(A4070,COPOMs!B:E,4)+prêmio_de_risco)</f>
        <v/>
      </c>
      <c r="F4070" s="3" t="str">
        <f>IF(Table1[[#This Row],[Tesouro Selic: Cenário 1]]="","",(E4070+1)^(1/252))</f>
        <v/>
      </c>
      <c r="G4070" s="2" t="str">
        <f>IF(Table1[[#This Row],[Column4]]="","",(1+G4069)*(F4070)-1)</f>
        <v/>
      </c>
      <c r="H4070" s="1" t="str">
        <f>IF(Table1[[#This Row],[Column1]]="","",VLOOKUP(A4070,COPOMs!B:H,7)+prêmio_de_risco)</f>
        <v/>
      </c>
      <c r="I4070" s="3" t="str">
        <f>IF(Table1[[#This Row],[Tesouro Selic: Cenário 2]]="","",(H4070+1)^(1/252))</f>
        <v/>
      </c>
      <c r="J4070" s="2" t="str">
        <f>IF(Table1[[#This Row],[Column6]]="","",(1+J4069)*(I4070)-1)</f>
        <v/>
      </c>
      <c r="K4070" s="1" t="str">
        <f>IF(Table1[[#This Row],[Column1]]="","",VLOOKUP(A4070,COPOMs!B:K,10)+prêmio_de_risco)</f>
        <v/>
      </c>
      <c r="L4070" s="3" t="str">
        <f>IF(Table1[[#This Row],[Tesouro Selic: Cenário 3]]="","",(K4070+1)^(1/252))</f>
        <v/>
      </c>
      <c r="M4070" s="2" t="str">
        <f>IF(Table1[[#This Row],[Column8]]="","",(1+M4069)*(L4070)-1)</f>
        <v/>
      </c>
    </row>
    <row r="4071" spans="1:13" x14ac:dyDescent="0.25">
      <c r="A4071" s="15" t="str">
        <f t="shared" si="126"/>
        <v/>
      </c>
      <c r="B4071" s="25" t="str">
        <f t="shared" si="127"/>
        <v/>
      </c>
      <c r="C4071" s="3" t="str">
        <f>IF(Table1[[#This Row],[Tesouro Prefixado]]="","",(B4071+1)^(1/252))</f>
        <v/>
      </c>
      <c r="D4071" s="2" t="str">
        <f>IF(Table1[[#This Row],[Column2]]="","",(1+D4070)*(C4071)-1)</f>
        <v/>
      </c>
      <c r="E4071" s="1" t="str">
        <f>IF(Table1[[#This Row],[Column1]]="","",VLOOKUP(A4071,COPOMs!B:E,4)+prêmio_de_risco)</f>
        <v/>
      </c>
      <c r="F4071" s="3" t="str">
        <f>IF(Table1[[#This Row],[Tesouro Selic: Cenário 1]]="","",(E4071+1)^(1/252))</f>
        <v/>
      </c>
      <c r="G4071" s="2" t="str">
        <f>IF(Table1[[#This Row],[Column4]]="","",(1+G4070)*(F4071)-1)</f>
        <v/>
      </c>
      <c r="H4071" s="1" t="str">
        <f>IF(Table1[[#This Row],[Column1]]="","",VLOOKUP(A4071,COPOMs!B:H,7)+prêmio_de_risco)</f>
        <v/>
      </c>
      <c r="I4071" s="3" t="str">
        <f>IF(Table1[[#This Row],[Tesouro Selic: Cenário 2]]="","",(H4071+1)^(1/252))</f>
        <v/>
      </c>
      <c r="J4071" s="2" t="str">
        <f>IF(Table1[[#This Row],[Column6]]="","",(1+J4070)*(I4071)-1)</f>
        <v/>
      </c>
      <c r="K4071" s="1" t="str">
        <f>IF(Table1[[#This Row],[Column1]]="","",VLOOKUP(A4071,COPOMs!B:K,10)+prêmio_de_risco)</f>
        <v/>
      </c>
      <c r="L4071" s="3" t="str">
        <f>IF(Table1[[#This Row],[Tesouro Selic: Cenário 3]]="","",(K4071+1)^(1/252))</f>
        <v/>
      </c>
      <c r="M4071" s="2" t="str">
        <f>IF(Table1[[#This Row],[Column8]]="","",(1+M4070)*(L4071)-1)</f>
        <v/>
      </c>
    </row>
    <row r="4072" spans="1:13" x14ac:dyDescent="0.25">
      <c r="A4072" s="15" t="str">
        <f t="shared" si="126"/>
        <v/>
      </c>
      <c r="B4072" s="25" t="str">
        <f t="shared" si="127"/>
        <v/>
      </c>
      <c r="C4072" s="3" t="str">
        <f>IF(Table1[[#This Row],[Tesouro Prefixado]]="","",(B4072+1)^(1/252))</f>
        <v/>
      </c>
      <c r="D4072" s="2" t="str">
        <f>IF(Table1[[#This Row],[Column2]]="","",(1+D4071)*(C4072)-1)</f>
        <v/>
      </c>
      <c r="E4072" s="1" t="str">
        <f>IF(Table1[[#This Row],[Column1]]="","",VLOOKUP(A4072,COPOMs!B:E,4)+prêmio_de_risco)</f>
        <v/>
      </c>
      <c r="F4072" s="3" t="str">
        <f>IF(Table1[[#This Row],[Tesouro Selic: Cenário 1]]="","",(E4072+1)^(1/252))</f>
        <v/>
      </c>
      <c r="G4072" s="2" t="str">
        <f>IF(Table1[[#This Row],[Column4]]="","",(1+G4071)*(F4072)-1)</f>
        <v/>
      </c>
      <c r="H4072" s="1" t="str">
        <f>IF(Table1[[#This Row],[Column1]]="","",VLOOKUP(A4072,COPOMs!B:H,7)+prêmio_de_risco)</f>
        <v/>
      </c>
      <c r="I4072" s="3" t="str">
        <f>IF(Table1[[#This Row],[Tesouro Selic: Cenário 2]]="","",(H4072+1)^(1/252))</f>
        <v/>
      </c>
      <c r="J4072" s="2" t="str">
        <f>IF(Table1[[#This Row],[Column6]]="","",(1+J4071)*(I4072)-1)</f>
        <v/>
      </c>
      <c r="K4072" s="1" t="str">
        <f>IF(Table1[[#This Row],[Column1]]="","",VLOOKUP(A4072,COPOMs!B:K,10)+prêmio_de_risco)</f>
        <v/>
      </c>
      <c r="L4072" s="3" t="str">
        <f>IF(Table1[[#This Row],[Tesouro Selic: Cenário 3]]="","",(K4072+1)^(1/252))</f>
        <v/>
      </c>
      <c r="M4072" s="2" t="str">
        <f>IF(Table1[[#This Row],[Column8]]="","",(1+M4071)*(L4072)-1)</f>
        <v/>
      </c>
    </row>
    <row r="4073" spans="1:13" x14ac:dyDescent="0.25">
      <c r="A4073" s="15" t="str">
        <f t="shared" si="126"/>
        <v/>
      </c>
      <c r="B4073" s="25" t="str">
        <f t="shared" si="127"/>
        <v/>
      </c>
      <c r="C4073" s="3" t="str">
        <f>IF(Table1[[#This Row],[Tesouro Prefixado]]="","",(B4073+1)^(1/252))</f>
        <v/>
      </c>
      <c r="D4073" s="2" t="str">
        <f>IF(Table1[[#This Row],[Column2]]="","",(1+D4072)*(C4073)-1)</f>
        <v/>
      </c>
      <c r="E4073" s="1" t="str">
        <f>IF(Table1[[#This Row],[Column1]]="","",VLOOKUP(A4073,COPOMs!B:E,4)+prêmio_de_risco)</f>
        <v/>
      </c>
      <c r="F4073" s="3" t="str">
        <f>IF(Table1[[#This Row],[Tesouro Selic: Cenário 1]]="","",(E4073+1)^(1/252))</f>
        <v/>
      </c>
      <c r="G4073" s="2" t="str">
        <f>IF(Table1[[#This Row],[Column4]]="","",(1+G4072)*(F4073)-1)</f>
        <v/>
      </c>
      <c r="H4073" s="1" t="str">
        <f>IF(Table1[[#This Row],[Column1]]="","",VLOOKUP(A4073,COPOMs!B:H,7)+prêmio_de_risco)</f>
        <v/>
      </c>
      <c r="I4073" s="3" t="str">
        <f>IF(Table1[[#This Row],[Tesouro Selic: Cenário 2]]="","",(H4073+1)^(1/252))</f>
        <v/>
      </c>
      <c r="J4073" s="2" t="str">
        <f>IF(Table1[[#This Row],[Column6]]="","",(1+J4072)*(I4073)-1)</f>
        <v/>
      </c>
      <c r="K4073" s="1" t="str">
        <f>IF(Table1[[#This Row],[Column1]]="","",VLOOKUP(A4073,COPOMs!B:K,10)+prêmio_de_risco)</f>
        <v/>
      </c>
      <c r="L4073" s="3" t="str">
        <f>IF(Table1[[#This Row],[Tesouro Selic: Cenário 3]]="","",(K4073+1)^(1/252))</f>
        <v/>
      </c>
      <c r="M4073" s="2" t="str">
        <f>IF(Table1[[#This Row],[Column8]]="","",(1+M4072)*(L4073)-1)</f>
        <v/>
      </c>
    </row>
    <row r="4074" spans="1:13" x14ac:dyDescent="0.25">
      <c r="A4074" s="15" t="str">
        <f t="shared" si="126"/>
        <v/>
      </c>
      <c r="B4074" s="25" t="str">
        <f t="shared" si="127"/>
        <v/>
      </c>
      <c r="C4074" s="3" t="str">
        <f>IF(Table1[[#This Row],[Tesouro Prefixado]]="","",(B4074+1)^(1/252))</f>
        <v/>
      </c>
      <c r="D4074" s="2" t="str">
        <f>IF(Table1[[#This Row],[Column2]]="","",(1+D4073)*(C4074)-1)</f>
        <v/>
      </c>
      <c r="E4074" s="1" t="str">
        <f>IF(Table1[[#This Row],[Column1]]="","",VLOOKUP(A4074,COPOMs!B:E,4)+prêmio_de_risco)</f>
        <v/>
      </c>
      <c r="F4074" s="3" t="str">
        <f>IF(Table1[[#This Row],[Tesouro Selic: Cenário 1]]="","",(E4074+1)^(1/252))</f>
        <v/>
      </c>
      <c r="G4074" s="2" t="str">
        <f>IF(Table1[[#This Row],[Column4]]="","",(1+G4073)*(F4074)-1)</f>
        <v/>
      </c>
      <c r="H4074" s="1" t="str">
        <f>IF(Table1[[#This Row],[Column1]]="","",VLOOKUP(A4074,COPOMs!B:H,7)+prêmio_de_risco)</f>
        <v/>
      </c>
      <c r="I4074" s="3" t="str">
        <f>IF(Table1[[#This Row],[Tesouro Selic: Cenário 2]]="","",(H4074+1)^(1/252))</f>
        <v/>
      </c>
      <c r="J4074" s="2" t="str">
        <f>IF(Table1[[#This Row],[Column6]]="","",(1+J4073)*(I4074)-1)</f>
        <v/>
      </c>
      <c r="K4074" s="1" t="str">
        <f>IF(Table1[[#This Row],[Column1]]="","",VLOOKUP(A4074,COPOMs!B:K,10)+prêmio_de_risco)</f>
        <v/>
      </c>
      <c r="L4074" s="3" t="str">
        <f>IF(Table1[[#This Row],[Tesouro Selic: Cenário 3]]="","",(K4074+1)^(1/252))</f>
        <v/>
      </c>
      <c r="M4074" s="2" t="str">
        <f>IF(Table1[[#This Row],[Column8]]="","",(1+M4073)*(L4074)-1)</f>
        <v/>
      </c>
    </row>
    <row r="4075" spans="1:13" x14ac:dyDescent="0.25">
      <c r="A4075" s="15" t="str">
        <f t="shared" si="126"/>
        <v/>
      </c>
      <c r="B4075" s="25" t="str">
        <f t="shared" si="127"/>
        <v/>
      </c>
      <c r="C4075" s="3" t="str">
        <f>IF(Table1[[#This Row],[Tesouro Prefixado]]="","",(B4075+1)^(1/252))</f>
        <v/>
      </c>
      <c r="D4075" s="2" t="str">
        <f>IF(Table1[[#This Row],[Column2]]="","",(1+D4074)*(C4075)-1)</f>
        <v/>
      </c>
      <c r="E4075" s="1" t="str">
        <f>IF(Table1[[#This Row],[Column1]]="","",VLOOKUP(A4075,COPOMs!B:E,4)+prêmio_de_risco)</f>
        <v/>
      </c>
      <c r="F4075" s="3" t="str">
        <f>IF(Table1[[#This Row],[Tesouro Selic: Cenário 1]]="","",(E4075+1)^(1/252))</f>
        <v/>
      </c>
      <c r="G4075" s="2" t="str">
        <f>IF(Table1[[#This Row],[Column4]]="","",(1+G4074)*(F4075)-1)</f>
        <v/>
      </c>
      <c r="H4075" s="1" t="str">
        <f>IF(Table1[[#This Row],[Column1]]="","",VLOOKUP(A4075,COPOMs!B:H,7)+prêmio_de_risco)</f>
        <v/>
      </c>
      <c r="I4075" s="3" t="str">
        <f>IF(Table1[[#This Row],[Tesouro Selic: Cenário 2]]="","",(H4075+1)^(1/252))</f>
        <v/>
      </c>
      <c r="J4075" s="2" t="str">
        <f>IF(Table1[[#This Row],[Column6]]="","",(1+J4074)*(I4075)-1)</f>
        <v/>
      </c>
      <c r="K4075" s="1" t="str">
        <f>IF(Table1[[#This Row],[Column1]]="","",VLOOKUP(A4075,COPOMs!B:K,10)+prêmio_de_risco)</f>
        <v/>
      </c>
      <c r="L4075" s="3" t="str">
        <f>IF(Table1[[#This Row],[Tesouro Selic: Cenário 3]]="","",(K4075+1)^(1/252))</f>
        <v/>
      </c>
      <c r="M4075" s="2" t="str">
        <f>IF(Table1[[#This Row],[Column8]]="","",(1+M4074)*(L4075)-1)</f>
        <v/>
      </c>
    </row>
    <row r="4076" spans="1:13" x14ac:dyDescent="0.25">
      <c r="A4076" s="15" t="str">
        <f t="shared" si="126"/>
        <v/>
      </c>
      <c r="B4076" s="25" t="str">
        <f t="shared" si="127"/>
        <v/>
      </c>
      <c r="C4076" s="3" t="str">
        <f>IF(Table1[[#This Row],[Tesouro Prefixado]]="","",(B4076+1)^(1/252))</f>
        <v/>
      </c>
      <c r="D4076" s="2" t="str">
        <f>IF(Table1[[#This Row],[Column2]]="","",(1+D4075)*(C4076)-1)</f>
        <v/>
      </c>
      <c r="E4076" s="1" t="str">
        <f>IF(Table1[[#This Row],[Column1]]="","",VLOOKUP(A4076,COPOMs!B:E,4)+prêmio_de_risco)</f>
        <v/>
      </c>
      <c r="F4076" s="3" t="str">
        <f>IF(Table1[[#This Row],[Tesouro Selic: Cenário 1]]="","",(E4076+1)^(1/252))</f>
        <v/>
      </c>
      <c r="G4076" s="2" t="str">
        <f>IF(Table1[[#This Row],[Column4]]="","",(1+G4075)*(F4076)-1)</f>
        <v/>
      </c>
      <c r="H4076" s="1" t="str">
        <f>IF(Table1[[#This Row],[Column1]]="","",VLOOKUP(A4076,COPOMs!B:H,7)+prêmio_de_risco)</f>
        <v/>
      </c>
      <c r="I4076" s="3" t="str">
        <f>IF(Table1[[#This Row],[Tesouro Selic: Cenário 2]]="","",(H4076+1)^(1/252))</f>
        <v/>
      </c>
      <c r="J4076" s="2" t="str">
        <f>IF(Table1[[#This Row],[Column6]]="","",(1+J4075)*(I4076)-1)</f>
        <v/>
      </c>
      <c r="K4076" s="1" t="str">
        <f>IF(Table1[[#This Row],[Column1]]="","",VLOOKUP(A4076,COPOMs!B:K,10)+prêmio_de_risco)</f>
        <v/>
      </c>
      <c r="L4076" s="3" t="str">
        <f>IF(Table1[[#This Row],[Tesouro Selic: Cenário 3]]="","",(K4076+1)^(1/252))</f>
        <v/>
      </c>
      <c r="M4076" s="2" t="str">
        <f>IF(Table1[[#This Row],[Column8]]="","",(1+M4075)*(L4076)-1)</f>
        <v/>
      </c>
    </row>
    <row r="4077" spans="1:13" x14ac:dyDescent="0.25">
      <c r="A4077" s="15" t="str">
        <f t="shared" si="126"/>
        <v/>
      </c>
      <c r="B4077" s="25" t="str">
        <f t="shared" si="127"/>
        <v/>
      </c>
      <c r="C4077" s="3" t="str">
        <f>IF(Table1[[#This Row],[Tesouro Prefixado]]="","",(B4077+1)^(1/252))</f>
        <v/>
      </c>
      <c r="D4077" s="2" t="str">
        <f>IF(Table1[[#This Row],[Column2]]="","",(1+D4076)*(C4077)-1)</f>
        <v/>
      </c>
      <c r="E4077" s="1" t="str">
        <f>IF(Table1[[#This Row],[Column1]]="","",VLOOKUP(A4077,COPOMs!B:E,4)+prêmio_de_risco)</f>
        <v/>
      </c>
      <c r="F4077" s="3" t="str">
        <f>IF(Table1[[#This Row],[Tesouro Selic: Cenário 1]]="","",(E4077+1)^(1/252))</f>
        <v/>
      </c>
      <c r="G4077" s="2" t="str">
        <f>IF(Table1[[#This Row],[Column4]]="","",(1+G4076)*(F4077)-1)</f>
        <v/>
      </c>
      <c r="H4077" s="1" t="str">
        <f>IF(Table1[[#This Row],[Column1]]="","",VLOOKUP(A4077,COPOMs!B:H,7)+prêmio_de_risco)</f>
        <v/>
      </c>
      <c r="I4077" s="3" t="str">
        <f>IF(Table1[[#This Row],[Tesouro Selic: Cenário 2]]="","",(H4077+1)^(1/252))</f>
        <v/>
      </c>
      <c r="J4077" s="2" t="str">
        <f>IF(Table1[[#This Row],[Column6]]="","",(1+J4076)*(I4077)-1)</f>
        <v/>
      </c>
      <c r="K4077" s="1" t="str">
        <f>IF(Table1[[#This Row],[Column1]]="","",VLOOKUP(A4077,COPOMs!B:K,10)+prêmio_de_risco)</f>
        <v/>
      </c>
      <c r="L4077" s="3" t="str">
        <f>IF(Table1[[#This Row],[Tesouro Selic: Cenário 3]]="","",(K4077+1)^(1/252))</f>
        <v/>
      </c>
      <c r="M4077" s="2" t="str">
        <f>IF(Table1[[#This Row],[Column8]]="","",(1+M4076)*(L4077)-1)</f>
        <v/>
      </c>
    </row>
    <row r="4078" spans="1:13" x14ac:dyDescent="0.25">
      <c r="A4078" s="15" t="str">
        <f t="shared" si="126"/>
        <v/>
      </c>
      <c r="B4078" s="25" t="str">
        <f t="shared" si="127"/>
        <v/>
      </c>
      <c r="C4078" s="3" t="str">
        <f>IF(Table1[[#This Row],[Tesouro Prefixado]]="","",(B4078+1)^(1/252))</f>
        <v/>
      </c>
      <c r="D4078" s="2" t="str">
        <f>IF(Table1[[#This Row],[Column2]]="","",(1+D4077)*(C4078)-1)</f>
        <v/>
      </c>
      <c r="E4078" s="1" t="str">
        <f>IF(Table1[[#This Row],[Column1]]="","",VLOOKUP(A4078,COPOMs!B:E,4)+prêmio_de_risco)</f>
        <v/>
      </c>
      <c r="F4078" s="3" t="str">
        <f>IF(Table1[[#This Row],[Tesouro Selic: Cenário 1]]="","",(E4078+1)^(1/252))</f>
        <v/>
      </c>
      <c r="G4078" s="2" t="str">
        <f>IF(Table1[[#This Row],[Column4]]="","",(1+G4077)*(F4078)-1)</f>
        <v/>
      </c>
      <c r="H4078" s="1" t="str">
        <f>IF(Table1[[#This Row],[Column1]]="","",VLOOKUP(A4078,COPOMs!B:H,7)+prêmio_de_risco)</f>
        <v/>
      </c>
      <c r="I4078" s="3" t="str">
        <f>IF(Table1[[#This Row],[Tesouro Selic: Cenário 2]]="","",(H4078+1)^(1/252))</f>
        <v/>
      </c>
      <c r="J4078" s="2" t="str">
        <f>IF(Table1[[#This Row],[Column6]]="","",(1+J4077)*(I4078)-1)</f>
        <v/>
      </c>
      <c r="K4078" s="1" t="str">
        <f>IF(Table1[[#This Row],[Column1]]="","",VLOOKUP(A4078,COPOMs!B:K,10)+prêmio_de_risco)</f>
        <v/>
      </c>
      <c r="L4078" s="3" t="str">
        <f>IF(Table1[[#This Row],[Tesouro Selic: Cenário 3]]="","",(K4078+1)^(1/252))</f>
        <v/>
      </c>
      <c r="M4078" s="2" t="str">
        <f>IF(Table1[[#This Row],[Column8]]="","",(1+M4077)*(L4078)-1)</f>
        <v/>
      </c>
    </row>
    <row r="4079" spans="1:13" x14ac:dyDescent="0.25">
      <c r="A4079" s="15" t="str">
        <f t="shared" si="126"/>
        <v/>
      </c>
      <c r="B4079" s="25" t="str">
        <f t="shared" si="127"/>
        <v/>
      </c>
      <c r="C4079" s="3" t="str">
        <f>IF(Table1[[#This Row],[Tesouro Prefixado]]="","",(B4079+1)^(1/252))</f>
        <v/>
      </c>
      <c r="D4079" s="2" t="str">
        <f>IF(Table1[[#This Row],[Column2]]="","",(1+D4078)*(C4079)-1)</f>
        <v/>
      </c>
      <c r="E4079" s="1" t="str">
        <f>IF(Table1[[#This Row],[Column1]]="","",VLOOKUP(A4079,COPOMs!B:E,4)+prêmio_de_risco)</f>
        <v/>
      </c>
      <c r="F4079" s="3" t="str">
        <f>IF(Table1[[#This Row],[Tesouro Selic: Cenário 1]]="","",(E4079+1)^(1/252))</f>
        <v/>
      </c>
      <c r="G4079" s="2" t="str">
        <f>IF(Table1[[#This Row],[Column4]]="","",(1+G4078)*(F4079)-1)</f>
        <v/>
      </c>
      <c r="H4079" s="1" t="str">
        <f>IF(Table1[[#This Row],[Column1]]="","",VLOOKUP(A4079,COPOMs!B:H,7)+prêmio_de_risco)</f>
        <v/>
      </c>
      <c r="I4079" s="3" t="str">
        <f>IF(Table1[[#This Row],[Tesouro Selic: Cenário 2]]="","",(H4079+1)^(1/252))</f>
        <v/>
      </c>
      <c r="J4079" s="2" t="str">
        <f>IF(Table1[[#This Row],[Column6]]="","",(1+J4078)*(I4079)-1)</f>
        <v/>
      </c>
      <c r="K4079" s="1" t="str">
        <f>IF(Table1[[#This Row],[Column1]]="","",VLOOKUP(A4079,COPOMs!B:K,10)+prêmio_de_risco)</f>
        <v/>
      </c>
      <c r="L4079" s="3" t="str">
        <f>IF(Table1[[#This Row],[Tesouro Selic: Cenário 3]]="","",(K4079+1)^(1/252))</f>
        <v/>
      </c>
      <c r="M4079" s="2" t="str">
        <f>IF(Table1[[#This Row],[Column8]]="","",(1+M4078)*(L4079)-1)</f>
        <v/>
      </c>
    </row>
    <row r="4080" spans="1:13" x14ac:dyDescent="0.25">
      <c r="A4080" s="15" t="str">
        <f t="shared" si="126"/>
        <v/>
      </c>
      <c r="B4080" s="25" t="str">
        <f t="shared" si="127"/>
        <v/>
      </c>
      <c r="C4080" s="3" t="str">
        <f>IF(Table1[[#This Row],[Tesouro Prefixado]]="","",(B4080+1)^(1/252))</f>
        <v/>
      </c>
      <c r="D4080" s="2" t="str">
        <f>IF(Table1[[#This Row],[Column2]]="","",(1+D4079)*(C4080)-1)</f>
        <v/>
      </c>
      <c r="E4080" s="1" t="str">
        <f>IF(Table1[[#This Row],[Column1]]="","",VLOOKUP(A4080,COPOMs!B:E,4)+prêmio_de_risco)</f>
        <v/>
      </c>
      <c r="F4080" s="3" t="str">
        <f>IF(Table1[[#This Row],[Tesouro Selic: Cenário 1]]="","",(E4080+1)^(1/252))</f>
        <v/>
      </c>
      <c r="G4080" s="2" t="str">
        <f>IF(Table1[[#This Row],[Column4]]="","",(1+G4079)*(F4080)-1)</f>
        <v/>
      </c>
      <c r="H4080" s="1" t="str">
        <f>IF(Table1[[#This Row],[Column1]]="","",VLOOKUP(A4080,COPOMs!B:H,7)+prêmio_de_risco)</f>
        <v/>
      </c>
      <c r="I4080" s="3" t="str">
        <f>IF(Table1[[#This Row],[Tesouro Selic: Cenário 2]]="","",(H4080+1)^(1/252))</f>
        <v/>
      </c>
      <c r="J4080" s="2" t="str">
        <f>IF(Table1[[#This Row],[Column6]]="","",(1+J4079)*(I4080)-1)</f>
        <v/>
      </c>
      <c r="K4080" s="1" t="str">
        <f>IF(Table1[[#This Row],[Column1]]="","",VLOOKUP(A4080,COPOMs!B:K,10)+prêmio_de_risco)</f>
        <v/>
      </c>
      <c r="L4080" s="3" t="str">
        <f>IF(Table1[[#This Row],[Tesouro Selic: Cenário 3]]="","",(K4080+1)^(1/252))</f>
        <v/>
      </c>
      <c r="M4080" s="2" t="str">
        <f>IF(Table1[[#This Row],[Column8]]="","",(1+M4079)*(L4080)-1)</f>
        <v/>
      </c>
    </row>
    <row r="4081" spans="1:13" x14ac:dyDescent="0.25">
      <c r="A4081" s="15" t="str">
        <f t="shared" si="126"/>
        <v/>
      </c>
      <c r="B4081" s="25" t="str">
        <f t="shared" si="127"/>
        <v/>
      </c>
      <c r="C4081" s="3" t="str">
        <f>IF(Table1[[#This Row],[Tesouro Prefixado]]="","",(B4081+1)^(1/252))</f>
        <v/>
      </c>
      <c r="D4081" s="2" t="str">
        <f>IF(Table1[[#This Row],[Column2]]="","",(1+D4080)*(C4081)-1)</f>
        <v/>
      </c>
      <c r="E4081" s="1" t="str">
        <f>IF(Table1[[#This Row],[Column1]]="","",VLOOKUP(A4081,COPOMs!B:E,4)+prêmio_de_risco)</f>
        <v/>
      </c>
      <c r="F4081" s="3" t="str">
        <f>IF(Table1[[#This Row],[Tesouro Selic: Cenário 1]]="","",(E4081+1)^(1/252))</f>
        <v/>
      </c>
      <c r="G4081" s="2" t="str">
        <f>IF(Table1[[#This Row],[Column4]]="","",(1+G4080)*(F4081)-1)</f>
        <v/>
      </c>
      <c r="H4081" s="1" t="str">
        <f>IF(Table1[[#This Row],[Column1]]="","",VLOOKUP(A4081,COPOMs!B:H,7)+prêmio_de_risco)</f>
        <v/>
      </c>
      <c r="I4081" s="3" t="str">
        <f>IF(Table1[[#This Row],[Tesouro Selic: Cenário 2]]="","",(H4081+1)^(1/252))</f>
        <v/>
      </c>
      <c r="J4081" s="2" t="str">
        <f>IF(Table1[[#This Row],[Column6]]="","",(1+J4080)*(I4081)-1)</f>
        <v/>
      </c>
      <c r="K4081" s="1" t="str">
        <f>IF(Table1[[#This Row],[Column1]]="","",VLOOKUP(A4081,COPOMs!B:K,10)+prêmio_de_risco)</f>
        <v/>
      </c>
      <c r="L4081" s="3" t="str">
        <f>IF(Table1[[#This Row],[Tesouro Selic: Cenário 3]]="","",(K4081+1)^(1/252))</f>
        <v/>
      </c>
      <c r="M4081" s="2" t="str">
        <f>IF(Table1[[#This Row],[Column8]]="","",(1+M4080)*(L4081)-1)</f>
        <v/>
      </c>
    </row>
    <row r="4082" spans="1:13" x14ac:dyDescent="0.25">
      <c r="A4082" s="15" t="str">
        <f t="shared" si="126"/>
        <v/>
      </c>
      <c r="B4082" s="25" t="str">
        <f t="shared" si="127"/>
        <v/>
      </c>
      <c r="C4082" s="3" t="str">
        <f>IF(Table1[[#This Row],[Tesouro Prefixado]]="","",(B4082+1)^(1/252))</f>
        <v/>
      </c>
      <c r="D4082" s="2" t="str">
        <f>IF(Table1[[#This Row],[Column2]]="","",(1+D4081)*(C4082)-1)</f>
        <v/>
      </c>
      <c r="E4082" s="1" t="str">
        <f>IF(Table1[[#This Row],[Column1]]="","",VLOOKUP(A4082,COPOMs!B:E,4)+prêmio_de_risco)</f>
        <v/>
      </c>
      <c r="F4082" s="3" t="str">
        <f>IF(Table1[[#This Row],[Tesouro Selic: Cenário 1]]="","",(E4082+1)^(1/252))</f>
        <v/>
      </c>
      <c r="G4082" s="2" t="str">
        <f>IF(Table1[[#This Row],[Column4]]="","",(1+G4081)*(F4082)-1)</f>
        <v/>
      </c>
      <c r="H4082" s="1" t="str">
        <f>IF(Table1[[#This Row],[Column1]]="","",VLOOKUP(A4082,COPOMs!B:H,7)+prêmio_de_risco)</f>
        <v/>
      </c>
      <c r="I4082" s="3" t="str">
        <f>IF(Table1[[#This Row],[Tesouro Selic: Cenário 2]]="","",(H4082+1)^(1/252))</f>
        <v/>
      </c>
      <c r="J4082" s="2" t="str">
        <f>IF(Table1[[#This Row],[Column6]]="","",(1+J4081)*(I4082)-1)</f>
        <v/>
      </c>
      <c r="K4082" s="1" t="str">
        <f>IF(Table1[[#This Row],[Column1]]="","",VLOOKUP(A4082,COPOMs!B:K,10)+prêmio_de_risco)</f>
        <v/>
      </c>
      <c r="L4082" s="3" t="str">
        <f>IF(Table1[[#This Row],[Tesouro Selic: Cenário 3]]="","",(K4082+1)^(1/252))</f>
        <v/>
      </c>
      <c r="M4082" s="2" t="str">
        <f>IF(Table1[[#This Row],[Column8]]="","",(1+M4081)*(L4082)-1)</f>
        <v/>
      </c>
    </row>
    <row r="4083" spans="1:13" x14ac:dyDescent="0.25">
      <c r="A4083" s="15" t="str">
        <f t="shared" si="126"/>
        <v/>
      </c>
      <c r="B4083" s="25" t="str">
        <f t="shared" si="127"/>
        <v/>
      </c>
      <c r="C4083" s="3" t="str">
        <f>IF(Table1[[#This Row],[Tesouro Prefixado]]="","",(B4083+1)^(1/252))</f>
        <v/>
      </c>
      <c r="D4083" s="2" t="str">
        <f>IF(Table1[[#This Row],[Column2]]="","",(1+D4082)*(C4083)-1)</f>
        <v/>
      </c>
      <c r="E4083" s="1" t="str">
        <f>IF(Table1[[#This Row],[Column1]]="","",VLOOKUP(A4083,COPOMs!B:E,4)+prêmio_de_risco)</f>
        <v/>
      </c>
      <c r="F4083" s="3" t="str">
        <f>IF(Table1[[#This Row],[Tesouro Selic: Cenário 1]]="","",(E4083+1)^(1/252))</f>
        <v/>
      </c>
      <c r="G4083" s="2" t="str">
        <f>IF(Table1[[#This Row],[Column4]]="","",(1+G4082)*(F4083)-1)</f>
        <v/>
      </c>
      <c r="H4083" s="1" t="str">
        <f>IF(Table1[[#This Row],[Column1]]="","",VLOOKUP(A4083,COPOMs!B:H,7)+prêmio_de_risco)</f>
        <v/>
      </c>
      <c r="I4083" s="3" t="str">
        <f>IF(Table1[[#This Row],[Tesouro Selic: Cenário 2]]="","",(H4083+1)^(1/252))</f>
        <v/>
      </c>
      <c r="J4083" s="2" t="str">
        <f>IF(Table1[[#This Row],[Column6]]="","",(1+J4082)*(I4083)-1)</f>
        <v/>
      </c>
      <c r="K4083" s="1" t="str">
        <f>IF(Table1[[#This Row],[Column1]]="","",VLOOKUP(A4083,COPOMs!B:K,10)+prêmio_de_risco)</f>
        <v/>
      </c>
      <c r="L4083" s="3" t="str">
        <f>IF(Table1[[#This Row],[Tesouro Selic: Cenário 3]]="","",(K4083+1)^(1/252))</f>
        <v/>
      </c>
      <c r="M4083" s="2" t="str">
        <f>IF(Table1[[#This Row],[Column8]]="","",(1+M4082)*(L4083)-1)</f>
        <v/>
      </c>
    </row>
    <row r="4084" spans="1:13" x14ac:dyDescent="0.25">
      <c r="A4084" s="15" t="str">
        <f t="shared" si="126"/>
        <v/>
      </c>
      <c r="B4084" s="25" t="str">
        <f t="shared" si="127"/>
        <v/>
      </c>
      <c r="C4084" s="3" t="str">
        <f>IF(Table1[[#This Row],[Tesouro Prefixado]]="","",(B4084+1)^(1/252))</f>
        <v/>
      </c>
      <c r="D4084" s="2" t="str">
        <f>IF(Table1[[#This Row],[Column2]]="","",(1+D4083)*(C4084)-1)</f>
        <v/>
      </c>
      <c r="E4084" s="1" t="str">
        <f>IF(Table1[[#This Row],[Column1]]="","",VLOOKUP(A4084,COPOMs!B:E,4)+prêmio_de_risco)</f>
        <v/>
      </c>
      <c r="F4084" s="3" t="str">
        <f>IF(Table1[[#This Row],[Tesouro Selic: Cenário 1]]="","",(E4084+1)^(1/252))</f>
        <v/>
      </c>
      <c r="G4084" s="2" t="str">
        <f>IF(Table1[[#This Row],[Column4]]="","",(1+G4083)*(F4084)-1)</f>
        <v/>
      </c>
      <c r="H4084" s="1" t="str">
        <f>IF(Table1[[#This Row],[Column1]]="","",VLOOKUP(A4084,COPOMs!B:H,7)+prêmio_de_risco)</f>
        <v/>
      </c>
      <c r="I4084" s="3" t="str">
        <f>IF(Table1[[#This Row],[Tesouro Selic: Cenário 2]]="","",(H4084+1)^(1/252))</f>
        <v/>
      </c>
      <c r="J4084" s="2" t="str">
        <f>IF(Table1[[#This Row],[Column6]]="","",(1+J4083)*(I4084)-1)</f>
        <v/>
      </c>
      <c r="K4084" s="1" t="str">
        <f>IF(Table1[[#This Row],[Column1]]="","",VLOOKUP(A4084,COPOMs!B:K,10)+prêmio_de_risco)</f>
        <v/>
      </c>
      <c r="L4084" s="3" t="str">
        <f>IF(Table1[[#This Row],[Tesouro Selic: Cenário 3]]="","",(K4084+1)^(1/252))</f>
        <v/>
      </c>
      <c r="M4084" s="2" t="str">
        <f>IF(Table1[[#This Row],[Column8]]="","",(1+M4083)*(L4084)-1)</f>
        <v/>
      </c>
    </row>
    <row r="4085" spans="1:13" x14ac:dyDescent="0.25">
      <c r="A4085" s="15" t="str">
        <f t="shared" si="126"/>
        <v/>
      </c>
      <c r="B4085" s="25" t="str">
        <f t="shared" si="127"/>
        <v/>
      </c>
      <c r="C4085" s="3" t="str">
        <f>IF(Table1[[#This Row],[Tesouro Prefixado]]="","",(B4085+1)^(1/252))</f>
        <v/>
      </c>
      <c r="D4085" s="2" t="str">
        <f>IF(Table1[[#This Row],[Column2]]="","",(1+D4084)*(C4085)-1)</f>
        <v/>
      </c>
      <c r="E4085" s="1" t="str">
        <f>IF(Table1[[#This Row],[Column1]]="","",VLOOKUP(A4085,COPOMs!B:E,4)+prêmio_de_risco)</f>
        <v/>
      </c>
      <c r="F4085" s="3" t="str">
        <f>IF(Table1[[#This Row],[Tesouro Selic: Cenário 1]]="","",(E4085+1)^(1/252))</f>
        <v/>
      </c>
      <c r="G4085" s="2" t="str">
        <f>IF(Table1[[#This Row],[Column4]]="","",(1+G4084)*(F4085)-1)</f>
        <v/>
      </c>
      <c r="H4085" s="1" t="str">
        <f>IF(Table1[[#This Row],[Column1]]="","",VLOOKUP(A4085,COPOMs!B:H,7)+prêmio_de_risco)</f>
        <v/>
      </c>
      <c r="I4085" s="3" t="str">
        <f>IF(Table1[[#This Row],[Tesouro Selic: Cenário 2]]="","",(H4085+1)^(1/252))</f>
        <v/>
      </c>
      <c r="J4085" s="2" t="str">
        <f>IF(Table1[[#This Row],[Column6]]="","",(1+J4084)*(I4085)-1)</f>
        <v/>
      </c>
      <c r="K4085" s="1" t="str">
        <f>IF(Table1[[#This Row],[Column1]]="","",VLOOKUP(A4085,COPOMs!B:K,10)+prêmio_de_risco)</f>
        <v/>
      </c>
      <c r="L4085" s="3" t="str">
        <f>IF(Table1[[#This Row],[Tesouro Selic: Cenário 3]]="","",(K4085+1)^(1/252))</f>
        <v/>
      </c>
      <c r="M4085" s="2" t="str">
        <f>IF(Table1[[#This Row],[Column8]]="","",(1+M4084)*(L4085)-1)</f>
        <v/>
      </c>
    </row>
    <row r="4086" spans="1:13" x14ac:dyDescent="0.25">
      <c r="A4086" s="15" t="str">
        <f t="shared" si="126"/>
        <v/>
      </c>
      <c r="B4086" s="25" t="str">
        <f t="shared" si="127"/>
        <v/>
      </c>
      <c r="C4086" s="3" t="str">
        <f>IF(Table1[[#This Row],[Tesouro Prefixado]]="","",(B4086+1)^(1/252))</f>
        <v/>
      </c>
      <c r="D4086" s="2" t="str">
        <f>IF(Table1[[#This Row],[Column2]]="","",(1+D4085)*(C4086)-1)</f>
        <v/>
      </c>
      <c r="E4086" s="1" t="str">
        <f>IF(Table1[[#This Row],[Column1]]="","",VLOOKUP(A4086,COPOMs!B:E,4)+prêmio_de_risco)</f>
        <v/>
      </c>
      <c r="F4086" s="3" t="str">
        <f>IF(Table1[[#This Row],[Tesouro Selic: Cenário 1]]="","",(E4086+1)^(1/252))</f>
        <v/>
      </c>
      <c r="G4086" s="2" t="str">
        <f>IF(Table1[[#This Row],[Column4]]="","",(1+G4085)*(F4086)-1)</f>
        <v/>
      </c>
      <c r="H4086" s="1" t="str">
        <f>IF(Table1[[#This Row],[Column1]]="","",VLOOKUP(A4086,COPOMs!B:H,7)+prêmio_de_risco)</f>
        <v/>
      </c>
      <c r="I4086" s="3" t="str">
        <f>IF(Table1[[#This Row],[Tesouro Selic: Cenário 2]]="","",(H4086+1)^(1/252))</f>
        <v/>
      </c>
      <c r="J4086" s="2" t="str">
        <f>IF(Table1[[#This Row],[Column6]]="","",(1+J4085)*(I4086)-1)</f>
        <v/>
      </c>
      <c r="K4086" s="1" t="str">
        <f>IF(Table1[[#This Row],[Column1]]="","",VLOOKUP(A4086,COPOMs!B:K,10)+prêmio_de_risco)</f>
        <v/>
      </c>
      <c r="L4086" s="3" t="str">
        <f>IF(Table1[[#This Row],[Tesouro Selic: Cenário 3]]="","",(K4086+1)^(1/252))</f>
        <v/>
      </c>
      <c r="M4086" s="2" t="str">
        <f>IF(Table1[[#This Row],[Column8]]="","",(1+M4085)*(L4086)-1)</f>
        <v/>
      </c>
    </row>
    <row r="4087" spans="1:13" x14ac:dyDescent="0.25">
      <c r="A4087" s="15" t="str">
        <f t="shared" si="126"/>
        <v/>
      </c>
      <c r="B4087" s="25" t="str">
        <f t="shared" si="127"/>
        <v/>
      </c>
      <c r="C4087" s="3" t="str">
        <f>IF(Table1[[#This Row],[Tesouro Prefixado]]="","",(B4087+1)^(1/252))</f>
        <v/>
      </c>
      <c r="D4087" s="2" t="str">
        <f>IF(Table1[[#This Row],[Column2]]="","",(1+D4086)*(C4087)-1)</f>
        <v/>
      </c>
      <c r="E4087" s="1" t="str">
        <f>IF(Table1[[#This Row],[Column1]]="","",VLOOKUP(A4087,COPOMs!B:E,4)+prêmio_de_risco)</f>
        <v/>
      </c>
      <c r="F4087" s="3" t="str">
        <f>IF(Table1[[#This Row],[Tesouro Selic: Cenário 1]]="","",(E4087+1)^(1/252))</f>
        <v/>
      </c>
      <c r="G4087" s="2" t="str">
        <f>IF(Table1[[#This Row],[Column4]]="","",(1+G4086)*(F4087)-1)</f>
        <v/>
      </c>
      <c r="H4087" s="1" t="str">
        <f>IF(Table1[[#This Row],[Column1]]="","",VLOOKUP(A4087,COPOMs!B:H,7)+prêmio_de_risco)</f>
        <v/>
      </c>
      <c r="I4087" s="3" t="str">
        <f>IF(Table1[[#This Row],[Tesouro Selic: Cenário 2]]="","",(H4087+1)^(1/252))</f>
        <v/>
      </c>
      <c r="J4087" s="2" t="str">
        <f>IF(Table1[[#This Row],[Column6]]="","",(1+J4086)*(I4087)-1)</f>
        <v/>
      </c>
      <c r="K4087" s="1" t="str">
        <f>IF(Table1[[#This Row],[Column1]]="","",VLOOKUP(A4087,COPOMs!B:K,10)+prêmio_de_risco)</f>
        <v/>
      </c>
      <c r="L4087" s="3" t="str">
        <f>IF(Table1[[#This Row],[Tesouro Selic: Cenário 3]]="","",(K4087+1)^(1/252))</f>
        <v/>
      </c>
      <c r="M4087" s="2" t="str">
        <f>IF(Table1[[#This Row],[Column8]]="","",(1+M4086)*(L4087)-1)</f>
        <v/>
      </c>
    </row>
    <row r="4088" spans="1:13" x14ac:dyDescent="0.25">
      <c r="A4088" s="15" t="str">
        <f t="shared" si="126"/>
        <v/>
      </c>
      <c r="B4088" s="25" t="str">
        <f t="shared" si="127"/>
        <v/>
      </c>
      <c r="C4088" s="3" t="str">
        <f>IF(Table1[[#This Row],[Tesouro Prefixado]]="","",(B4088+1)^(1/252))</f>
        <v/>
      </c>
      <c r="D4088" s="2" t="str">
        <f>IF(Table1[[#This Row],[Column2]]="","",(1+D4087)*(C4088)-1)</f>
        <v/>
      </c>
      <c r="E4088" s="1" t="str">
        <f>IF(Table1[[#This Row],[Column1]]="","",VLOOKUP(A4088,COPOMs!B:E,4)+prêmio_de_risco)</f>
        <v/>
      </c>
      <c r="F4088" s="3" t="str">
        <f>IF(Table1[[#This Row],[Tesouro Selic: Cenário 1]]="","",(E4088+1)^(1/252))</f>
        <v/>
      </c>
      <c r="G4088" s="2" t="str">
        <f>IF(Table1[[#This Row],[Column4]]="","",(1+G4087)*(F4088)-1)</f>
        <v/>
      </c>
      <c r="H4088" s="1" t="str">
        <f>IF(Table1[[#This Row],[Column1]]="","",VLOOKUP(A4088,COPOMs!B:H,7)+prêmio_de_risco)</f>
        <v/>
      </c>
      <c r="I4088" s="3" t="str">
        <f>IF(Table1[[#This Row],[Tesouro Selic: Cenário 2]]="","",(H4088+1)^(1/252))</f>
        <v/>
      </c>
      <c r="J4088" s="2" t="str">
        <f>IF(Table1[[#This Row],[Column6]]="","",(1+J4087)*(I4088)-1)</f>
        <v/>
      </c>
      <c r="K4088" s="1" t="str">
        <f>IF(Table1[[#This Row],[Column1]]="","",VLOOKUP(A4088,COPOMs!B:K,10)+prêmio_de_risco)</f>
        <v/>
      </c>
      <c r="L4088" s="3" t="str">
        <f>IF(Table1[[#This Row],[Tesouro Selic: Cenário 3]]="","",(K4088+1)^(1/252))</f>
        <v/>
      </c>
      <c r="M4088" s="2" t="str">
        <f>IF(Table1[[#This Row],[Column8]]="","",(1+M4087)*(L4088)-1)</f>
        <v/>
      </c>
    </row>
    <row r="4089" spans="1:13" x14ac:dyDescent="0.25">
      <c r="A4089" s="15" t="str">
        <f t="shared" si="126"/>
        <v/>
      </c>
      <c r="B4089" s="25" t="str">
        <f t="shared" si="127"/>
        <v/>
      </c>
      <c r="C4089" s="3" t="str">
        <f>IF(Table1[[#This Row],[Tesouro Prefixado]]="","",(B4089+1)^(1/252))</f>
        <v/>
      </c>
      <c r="D4089" s="2" t="str">
        <f>IF(Table1[[#This Row],[Column2]]="","",(1+D4088)*(C4089)-1)</f>
        <v/>
      </c>
      <c r="E4089" s="1" t="str">
        <f>IF(Table1[[#This Row],[Column1]]="","",VLOOKUP(A4089,COPOMs!B:E,4)+prêmio_de_risco)</f>
        <v/>
      </c>
      <c r="F4089" s="3" t="str">
        <f>IF(Table1[[#This Row],[Tesouro Selic: Cenário 1]]="","",(E4089+1)^(1/252))</f>
        <v/>
      </c>
      <c r="G4089" s="2" t="str">
        <f>IF(Table1[[#This Row],[Column4]]="","",(1+G4088)*(F4089)-1)</f>
        <v/>
      </c>
      <c r="H4089" s="1" t="str">
        <f>IF(Table1[[#This Row],[Column1]]="","",VLOOKUP(A4089,COPOMs!B:H,7)+prêmio_de_risco)</f>
        <v/>
      </c>
      <c r="I4089" s="3" t="str">
        <f>IF(Table1[[#This Row],[Tesouro Selic: Cenário 2]]="","",(H4089+1)^(1/252))</f>
        <v/>
      </c>
      <c r="J4089" s="2" t="str">
        <f>IF(Table1[[#This Row],[Column6]]="","",(1+J4088)*(I4089)-1)</f>
        <v/>
      </c>
      <c r="K4089" s="1" t="str">
        <f>IF(Table1[[#This Row],[Column1]]="","",VLOOKUP(A4089,COPOMs!B:K,10)+prêmio_de_risco)</f>
        <v/>
      </c>
      <c r="L4089" s="3" t="str">
        <f>IF(Table1[[#This Row],[Tesouro Selic: Cenário 3]]="","",(K4089+1)^(1/252))</f>
        <v/>
      </c>
      <c r="M4089" s="2" t="str">
        <f>IF(Table1[[#This Row],[Column8]]="","",(1+M4088)*(L4089)-1)</f>
        <v/>
      </c>
    </row>
    <row r="4090" spans="1:13" x14ac:dyDescent="0.25">
      <c r="A4090" s="15" t="str">
        <f t="shared" si="126"/>
        <v/>
      </c>
      <c r="B4090" s="25" t="str">
        <f t="shared" si="127"/>
        <v/>
      </c>
      <c r="C4090" s="3" t="str">
        <f>IF(Table1[[#This Row],[Tesouro Prefixado]]="","",(B4090+1)^(1/252))</f>
        <v/>
      </c>
      <c r="D4090" s="2" t="str">
        <f>IF(Table1[[#This Row],[Column2]]="","",(1+D4089)*(C4090)-1)</f>
        <v/>
      </c>
      <c r="E4090" s="1" t="str">
        <f>IF(Table1[[#This Row],[Column1]]="","",VLOOKUP(A4090,COPOMs!B:E,4)+prêmio_de_risco)</f>
        <v/>
      </c>
      <c r="F4090" s="3" t="str">
        <f>IF(Table1[[#This Row],[Tesouro Selic: Cenário 1]]="","",(E4090+1)^(1/252))</f>
        <v/>
      </c>
      <c r="G4090" s="2" t="str">
        <f>IF(Table1[[#This Row],[Column4]]="","",(1+G4089)*(F4090)-1)</f>
        <v/>
      </c>
      <c r="H4090" s="1" t="str">
        <f>IF(Table1[[#This Row],[Column1]]="","",VLOOKUP(A4090,COPOMs!B:H,7)+prêmio_de_risco)</f>
        <v/>
      </c>
      <c r="I4090" s="3" t="str">
        <f>IF(Table1[[#This Row],[Tesouro Selic: Cenário 2]]="","",(H4090+1)^(1/252))</f>
        <v/>
      </c>
      <c r="J4090" s="2" t="str">
        <f>IF(Table1[[#This Row],[Column6]]="","",(1+J4089)*(I4090)-1)</f>
        <v/>
      </c>
      <c r="K4090" s="1" t="str">
        <f>IF(Table1[[#This Row],[Column1]]="","",VLOOKUP(A4090,COPOMs!B:K,10)+prêmio_de_risco)</f>
        <v/>
      </c>
      <c r="L4090" s="3" t="str">
        <f>IF(Table1[[#This Row],[Tesouro Selic: Cenário 3]]="","",(K4090+1)^(1/252))</f>
        <v/>
      </c>
      <c r="M4090" s="2" t="str">
        <f>IF(Table1[[#This Row],[Column8]]="","",(1+M4089)*(L4090)-1)</f>
        <v/>
      </c>
    </row>
    <row r="4091" spans="1:13" x14ac:dyDescent="0.25">
      <c r="A4091" s="15" t="str">
        <f t="shared" si="126"/>
        <v/>
      </c>
      <c r="B4091" s="25" t="str">
        <f t="shared" si="127"/>
        <v/>
      </c>
      <c r="C4091" s="3" t="str">
        <f>IF(Table1[[#This Row],[Tesouro Prefixado]]="","",(B4091+1)^(1/252))</f>
        <v/>
      </c>
      <c r="D4091" s="2" t="str">
        <f>IF(Table1[[#This Row],[Column2]]="","",(1+D4090)*(C4091)-1)</f>
        <v/>
      </c>
      <c r="E4091" s="1" t="str">
        <f>IF(Table1[[#This Row],[Column1]]="","",VLOOKUP(A4091,COPOMs!B:E,4)+prêmio_de_risco)</f>
        <v/>
      </c>
      <c r="F4091" s="3" t="str">
        <f>IF(Table1[[#This Row],[Tesouro Selic: Cenário 1]]="","",(E4091+1)^(1/252))</f>
        <v/>
      </c>
      <c r="G4091" s="2" t="str">
        <f>IF(Table1[[#This Row],[Column4]]="","",(1+G4090)*(F4091)-1)</f>
        <v/>
      </c>
      <c r="H4091" s="1" t="str">
        <f>IF(Table1[[#This Row],[Column1]]="","",VLOOKUP(A4091,COPOMs!B:H,7)+prêmio_de_risco)</f>
        <v/>
      </c>
      <c r="I4091" s="3" t="str">
        <f>IF(Table1[[#This Row],[Tesouro Selic: Cenário 2]]="","",(H4091+1)^(1/252))</f>
        <v/>
      </c>
      <c r="J4091" s="2" t="str">
        <f>IF(Table1[[#This Row],[Column6]]="","",(1+J4090)*(I4091)-1)</f>
        <v/>
      </c>
      <c r="K4091" s="1" t="str">
        <f>IF(Table1[[#This Row],[Column1]]="","",VLOOKUP(A4091,COPOMs!B:K,10)+prêmio_de_risco)</f>
        <v/>
      </c>
      <c r="L4091" s="3" t="str">
        <f>IF(Table1[[#This Row],[Tesouro Selic: Cenário 3]]="","",(K4091+1)^(1/252))</f>
        <v/>
      </c>
      <c r="M4091" s="2" t="str">
        <f>IF(Table1[[#This Row],[Column8]]="","",(1+M4090)*(L4091)-1)</f>
        <v/>
      </c>
    </row>
    <row r="4092" spans="1:13" x14ac:dyDescent="0.25">
      <c r="A4092" s="15" t="str">
        <f t="shared" si="126"/>
        <v/>
      </c>
      <c r="B4092" s="25" t="str">
        <f t="shared" si="127"/>
        <v/>
      </c>
      <c r="C4092" s="3" t="str">
        <f>IF(Table1[[#This Row],[Tesouro Prefixado]]="","",(B4092+1)^(1/252))</f>
        <v/>
      </c>
      <c r="D4092" s="2" t="str">
        <f>IF(Table1[[#This Row],[Column2]]="","",(1+D4091)*(C4092)-1)</f>
        <v/>
      </c>
      <c r="E4092" s="1" t="str">
        <f>IF(Table1[[#This Row],[Column1]]="","",VLOOKUP(A4092,COPOMs!B:E,4)+prêmio_de_risco)</f>
        <v/>
      </c>
      <c r="F4092" s="3" t="str">
        <f>IF(Table1[[#This Row],[Tesouro Selic: Cenário 1]]="","",(E4092+1)^(1/252))</f>
        <v/>
      </c>
      <c r="G4092" s="2" t="str">
        <f>IF(Table1[[#This Row],[Column4]]="","",(1+G4091)*(F4092)-1)</f>
        <v/>
      </c>
      <c r="H4092" s="1" t="str">
        <f>IF(Table1[[#This Row],[Column1]]="","",VLOOKUP(A4092,COPOMs!B:H,7)+prêmio_de_risco)</f>
        <v/>
      </c>
      <c r="I4092" s="3" t="str">
        <f>IF(Table1[[#This Row],[Tesouro Selic: Cenário 2]]="","",(H4092+1)^(1/252))</f>
        <v/>
      </c>
      <c r="J4092" s="2" t="str">
        <f>IF(Table1[[#This Row],[Column6]]="","",(1+J4091)*(I4092)-1)</f>
        <v/>
      </c>
      <c r="K4092" s="1" t="str">
        <f>IF(Table1[[#This Row],[Column1]]="","",VLOOKUP(A4092,COPOMs!B:K,10)+prêmio_de_risco)</f>
        <v/>
      </c>
      <c r="L4092" s="3" t="str">
        <f>IF(Table1[[#This Row],[Tesouro Selic: Cenário 3]]="","",(K4092+1)^(1/252))</f>
        <v/>
      </c>
      <c r="M4092" s="2" t="str">
        <f>IF(Table1[[#This Row],[Column8]]="","",(1+M4091)*(L4092)-1)</f>
        <v/>
      </c>
    </row>
    <row r="4093" spans="1:13" x14ac:dyDescent="0.25">
      <c r="A4093" s="15" t="str">
        <f t="shared" si="126"/>
        <v/>
      </c>
      <c r="B4093" s="25" t="str">
        <f t="shared" si="127"/>
        <v/>
      </c>
      <c r="C4093" s="3" t="str">
        <f>IF(Table1[[#This Row],[Tesouro Prefixado]]="","",(B4093+1)^(1/252))</f>
        <v/>
      </c>
      <c r="D4093" s="2" t="str">
        <f>IF(Table1[[#This Row],[Column2]]="","",(1+D4092)*(C4093)-1)</f>
        <v/>
      </c>
      <c r="E4093" s="1" t="str">
        <f>IF(Table1[[#This Row],[Column1]]="","",VLOOKUP(A4093,COPOMs!B:E,4)+prêmio_de_risco)</f>
        <v/>
      </c>
      <c r="F4093" s="3" t="str">
        <f>IF(Table1[[#This Row],[Tesouro Selic: Cenário 1]]="","",(E4093+1)^(1/252))</f>
        <v/>
      </c>
      <c r="G4093" s="2" t="str">
        <f>IF(Table1[[#This Row],[Column4]]="","",(1+G4092)*(F4093)-1)</f>
        <v/>
      </c>
      <c r="H4093" s="1" t="str">
        <f>IF(Table1[[#This Row],[Column1]]="","",VLOOKUP(A4093,COPOMs!B:H,7)+prêmio_de_risco)</f>
        <v/>
      </c>
      <c r="I4093" s="3" t="str">
        <f>IF(Table1[[#This Row],[Tesouro Selic: Cenário 2]]="","",(H4093+1)^(1/252))</f>
        <v/>
      </c>
      <c r="J4093" s="2" t="str">
        <f>IF(Table1[[#This Row],[Column6]]="","",(1+J4092)*(I4093)-1)</f>
        <v/>
      </c>
      <c r="K4093" s="1" t="str">
        <f>IF(Table1[[#This Row],[Column1]]="","",VLOOKUP(A4093,COPOMs!B:K,10)+prêmio_de_risco)</f>
        <v/>
      </c>
      <c r="L4093" s="3" t="str">
        <f>IF(Table1[[#This Row],[Tesouro Selic: Cenário 3]]="","",(K4093+1)^(1/252))</f>
        <v/>
      </c>
      <c r="M4093" s="2" t="str">
        <f>IF(Table1[[#This Row],[Column8]]="","",(1+M4092)*(L4093)-1)</f>
        <v/>
      </c>
    </row>
    <row r="4094" spans="1:13" x14ac:dyDescent="0.25">
      <c r="A4094" s="15" t="str">
        <f t="shared" si="126"/>
        <v/>
      </c>
      <c r="B4094" s="25" t="str">
        <f t="shared" si="127"/>
        <v/>
      </c>
      <c r="C4094" s="3" t="str">
        <f>IF(Table1[[#This Row],[Tesouro Prefixado]]="","",(B4094+1)^(1/252))</f>
        <v/>
      </c>
      <c r="D4094" s="2" t="str">
        <f>IF(Table1[[#This Row],[Column2]]="","",(1+D4093)*(C4094)-1)</f>
        <v/>
      </c>
      <c r="E4094" s="1" t="str">
        <f>IF(Table1[[#This Row],[Column1]]="","",VLOOKUP(A4094,COPOMs!B:E,4)+prêmio_de_risco)</f>
        <v/>
      </c>
      <c r="F4094" s="3" t="str">
        <f>IF(Table1[[#This Row],[Tesouro Selic: Cenário 1]]="","",(E4094+1)^(1/252))</f>
        <v/>
      </c>
      <c r="G4094" s="2" t="str">
        <f>IF(Table1[[#This Row],[Column4]]="","",(1+G4093)*(F4094)-1)</f>
        <v/>
      </c>
      <c r="H4094" s="1" t="str">
        <f>IF(Table1[[#This Row],[Column1]]="","",VLOOKUP(A4094,COPOMs!B:H,7)+prêmio_de_risco)</f>
        <v/>
      </c>
      <c r="I4094" s="3" t="str">
        <f>IF(Table1[[#This Row],[Tesouro Selic: Cenário 2]]="","",(H4094+1)^(1/252))</f>
        <v/>
      </c>
      <c r="J4094" s="2" t="str">
        <f>IF(Table1[[#This Row],[Column6]]="","",(1+J4093)*(I4094)-1)</f>
        <v/>
      </c>
      <c r="K4094" s="1" t="str">
        <f>IF(Table1[[#This Row],[Column1]]="","",VLOOKUP(A4094,COPOMs!B:K,10)+prêmio_de_risco)</f>
        <v/>
      </c>
      <c r="L4094" s="3" t="str">
        <f>IF(Table1[[#This Row],[Tesouro Selic: Cenário 3]]="","",(K4094+1)^(1/252))</f>
        <v/>
      </c>
      <c r="M4094" s="2" t="str">
        <f>IF(Table1[[#This Row],[Column8]]="","",(1+M4093)*(L4094)-1)</f>
        <v/>
      </c>
    </row>
    <row r="4095" spans="1:13" x14ac:dyDescent="0.25">
      <c r="A4095" s="15" t="str">
        <f t="shared" si="126"/>
        <v/>
      </c>
      <c r="B4095" s="25" t="str">
        <f t="shared" si="127"/>
        <v/>
      </c>
      <c r="C4095" s="3" t="str">
        <f>IF(Table1[[#This Row],[Tesouro Prefixado]]="","",(B4095+1)^(1/252))</f>
        <v/>
      </c>
      <c r="D4095" s="2" t="str">
        <f>IF(Table1[[#This Row],[Column2]]="","",(1+D4094)*(C4095)-1)</f>
        <v/>
      </c>
      <c r="E4095" s="1" t="str">
        <f>IF(Table1[[#This Row],[Column1]]="","",VLOOKUP(A4095,COPOMs!B:E,4)+prêmio_de_risco)</f>
        <v/>
      </c>
      <c r="F4095" s="3" t="str">
        <f>IF(Table1[[#This Row],[Tesouro Selic: Cenário 1]]="","",(E4095+1)^(1/252))</f>
        <v/>
      </c>
      <c r="G4095" s="2" t="str">
        <f>IF(Table1[[#This Row],[Column4]]="","",(1+G4094)*(F4095)-1)</f>
        <v/>
      </c>
      <c r="H4095" s="1" t="str">
        <f>IF(Table1[[#This Row],[Column1]]="","",VLOOKUP(A4095,COPOMs!B:H,7)+prêmio_de_risco)</f>
        <v/>
      </c>
      <c r="I4095" s="3" t="str">
        <f>IF(Table1[[#This Row],[Tesouro Selic: Cenário 2]]="","",(H4095+1)^(1/252))</f>
        <v/>
      </c>
      <c r="J4095" s="2" t="str">
        <f>IF(Table1[[#This Row],[Column6]]="","",(1+J4094)*(I4095)-1)</f>
        <v/>
      </c>
      <c r="K4095" s="1" t="str">
        <f>IF(Table1[[#This Row],[Column1]]="","",VLOOKUP(A4095,COPOMs!B:K,10)+prêmio_de_risco)</f>
        <v/>
      </c>
      <c r="L4095" s="3" t="str">
        <f>IF(Table1[[#This Row],[Tesouro Selic: Cenário 3]]="","",(K4095+1)^(1/252))</f>
        <v/>
      </c>
      <c r="M4095" s="2" t="str">
        <f>IF(Table1[[#This Row],[Column8]]="","",(1+M4094)*(L4095)-1)</f>
        <v/>
      </c>
    </row>
    <row r="4096" spans="1:13" x14ac:dyDescent="0.25">
      <c r="A4096" s="15" t="str">
        <f t="shared" si="126"/>
        <v/>
      </c>
      <c r="B4096" s="25" t="str">
        <f t="shared" si="127"/>
        <v/>
      </c>
      <c r="C4096" s="3" t="str">
        <f>IF(Table1[[#This Row],[Tesouro Prefixado]]="","",(B4096+1)^(1/252))</f>
        <v/>
      </c>
      <c r="D4096" s="2" t="str">
        <f>IF(Table1[[#This Row],[Column2]]="","",(1+D4095)*(C4096)-1)</f>
        <v/>
      </c>
      <c r="E4096" s="1" t="str">
        <f>IF(Table1[[#This Row],[Column1]]="","",VLOOKUP(A4096,COPOMs!B:E,4)+prêmio_de_risco)</f>
        <v/>
      </c>
      <c r="F4096" s="3" t="str">
        <f>IF(Table1[[#This Row],[Tesouro Selic: Cenário 1]]="","",(E4096+1)^(1/252))</f>
        <v/>
      </c>
      <c r="G4096" s="2" t="str">
        <f>IF(Table1[[#This Row],[Column4]]="","",(1+G4095)*(F4096)-1)</f>
        <v/>
      </c>
      <c r="H4096" s="1" t="str">
        <f>IF(Table1[[#This Row],[Column1]]="","",VLOOKUP(A4096,COPOMs!B:H,7)+prêmio_de_risco)</f>
        <v/>
      </c>
      <c r="I4096" s="3" t="str">
        <f>IF(Table1[[#This Row],[Tesouro Selic: Cenário 2]]="","",(H4096+1)^(1/252))</f>
        <v/>
      </c>
      <c r="J4096" s="2" t="str">
        <f>IF(Table1[[#This Row],[Column6]]="","",(1+J4095)*(I4096)-1)</f>
        <v/>
      </c>
      <c r="K4096" s="1" t="str">
        <f>IF(Table1[[#This Row],[Column1]]="","",VLOOKUP(A4096,COPOMs!B:K,10)+prêmio_de_risco)</f>
        <v/>
      </c>
      <c r="L4096" s="3" t="str">
        <f>IF(Table1[[#This Row],[Tesouro Selic: Cenário 3]]="","",(K4096+1)^(1/252))</f>
        <v/>
      </c>
      <c r="M4096" s="2" t="str">
        <f>IF(Table1[[#This Row],[Column8]]="","",(1+M4095)*(L4096)-1)</f>
        <v/>
      </c>
    </row>
    <row r="4097" spans="1:13" x14ac:dyDescent="0.25">
      <c r="A4097" s="15" t="str">
        <f t="shared" si="126"/>
        <v/>
      </c>
      <c r="B4097" s="25" t="str">
        <f t="shared" si="127"/>
        <v/>
      </c>
      <c r="C4097" s="3" t="str">
        <f>IF(Table1[[#This Row],[Tesouro Prefixado]]="","",(B4097+1)^(1/252))</f>
        <v/>
      </c>
      <c r="D4097" s="2" t="str">
        <f>IF(Table1[[#This Row],[Column2]]="","",(1+D4096)*(C4097)-1)</f>
        <v/>
      </c>
      <c r="E4097" s="1" t="str">
        <f>IF(Table1[[#This Row],[Column1]]="","",VLOOKUP(A4097,COPOMs!B:E,4)+prêmio_de_risco)</f>
        <v/>
      </c>
      <c r="F4097" s="3" t="str">
        <f>IF(Table1[[#This Row],[Tesouro Selic: Cenário 1]]="","",(E4097+1)^(1/252))</f>
        <v/>
      </c>
      <c r="G4097" s="2" t="str">
        <f>IF(Table1[[#This Row],[Column4]]="","",(1+G4096)*(F4097)-1)</f>
        <v/>
      </c>
      <c r="H4097" s="1" t="str">
        <f>IF(Table1[[#This Row],[Column1]]="","",VLOOKUP(A4097,COPOMs!B:H,7)+prêmio_de_risco)</f>
        <v/>
      </c>
      <c r="I4097" s="3" t="str">
        <f>IF(Table1[[#This Row],[Tesouro Selic: Cenário 2]]="","",(H4097+1)^(1/252))</f>
        <v/>
      </c>
      <c r="J4097" s="2" t="str">
        <f>IF(Table1[[#This Row],[Column6]]="","",(1+J4096)*(I4097)-1)</f>
        <v/>
      </c>
      <c r="K4097" s="1" t="str">
        <f>IF(Table1[[#This Row],[Column1]]="","",VLOOKUP(A4097,COPOMs!B:K,10)+prêmio_de_risco)</f>
        <v/>
      </c>
      <c r="L4097" s="3" t="str">
        <f>IF(Table1[[#This Row],[Tesouro Selic: Cenário 3]]="","",(K4097+1)^(1/252))</f>
        <v/>
      </c>
      <c r="M4097" s="2" t="str">
        <f>IF(Table1[[#This Row],[Column8]]="","",(1+M4096)*(L4097)-1)</f>
        <v/>
      </c>
    </row>
    <row r="4098" spans="1:13" x14ac:dyDescent="0.25">
      <c r="A4098" s="15" t="str">
        <f t="shared" si="126"/>
        <v/>
      </c>
      <c r="B4098" s="25" t="str">
        <f t="shared" si="127"/>
        <v/>
      </c>
      <c r="C4098" s="3" t="str">
        <f>IF(Table1[[#This Row],[Tesouro Prefixado]]="","",(B4098+1)^(1/252))</f>
        <v/>
      </c>
      <c r="D4098" s="2" t="str">
        <f>IF(Table1[[#This Row],[Column2]]="","",(1+D4097)*(C4098)-1)</f>
        <v/>
      </c>
      <c r="E4098" s="1" t="str">
        <f>IF(Table1[[#This Row],[Column1]]="","",VLOOKUP(A4098,COPOMs!B:E,4)+prêmio_de_risco)</f>
        <v/>
      </c>
      <c r="F4098" s="3" t="str">
        <f>IF(Table1[[#This Row],[Tesouro Selic: Cenário 1]]="","",(E4098+1)^(1/252))</f>
        <v/>
      </c>
      <c r="G4098" s="2" t="str">
        <f>IF(Table1[[#This Row],[Column4]]="","",(1+G4097)*(F4098)-1)</f>
        <v/>
      </c>
      <c r="H4098" s="1" t="str">
        <f>IF(Table1[[#This Row],[Column1]]="","",VLOOKUP(A4098,COPOMs!B:H,7)+prêmio_de_risco)</f>
        <v/>
      </c>
      <c r="I4098" s="3" t="str">
        <f>IF(Table1[[#This Row],[Tesouro Selic: Cenário 2]]="","",(H4098+1)^(1/252))</f>
        <v/>
      </c>
      <c r="J4098" s="2" t="str">
        <f>IF(Table1[[#This Row],[Column6]]="","",(1+J4097)*(I4098)-1)</f>
        <v/>
      </c>
      <c r="K4098" s="1" t="str">
        <f>IF(Table1[[#This Row],[Column1]]="","",VLOOKUP(A4098,COPOMs!B:K,10)+prêmio_de_risco)</f>
        <v/>
      </c>
      <c r="L4098" s="3" t="str">
        <f>IF(Table1[[#This Row],[Tesouro Selic: Cenário 3]]="","",(K4098+1)^(1/252))</f>
        <v/>
      </c>
      <c r="M4098" s="2" t="str">
        <f>IF(Table1[[#This Row],[Column8]]="","",(1+M4097)*(L4098)-1)</f>
        <v/>
      </c>
    </row>
    <row r="4099" spans="1:13" x14ac:dyDescent="0.25">
      <c r="A4099" s="15" t="str">
        <f t="shared" ref="A4099:A4162" si="128">IFERROR(IF(WORKDAY(A4098,1,feriados)&lt;=vencimento,WORKDAY(A4098,1,feriados),""),"")</f>
        <v/>
      </c>
      <c r="B4099" s="25" t="str">
        <f t="shared" ref="B4099:B4162" si="129">IF(A4099="","",taxa_pré)</f>
        <v/>
      </c>
      <c r="C4099" s="3" t="str">
        <f>IF(Table1[[#This Row],[Tesouro Prefixado]]="","",(B4099+1)^(1/252))</f>
        <v/>
      </c>
      <c r="D4099" s="2" t="str">
        <f>IF(Table1[[#This Row],[Column2]]="","",(1+D4098)*(C4099)-1)</f>
        <v/>
      </c>
      <c r="E4099" s="1" t="str">
        <f>IF(Table1[[#This Row],[Column1]]="","",VLOOKUP(A4099,COPOMs!B:E,4)+prêmio_de_risco)</f>
        <v/>
      </c>
      <c r="F4099" s="3" t="str">
        <f>IF(Table1[[#This Row],[Tesouro Selic: Cenário 1]]="","",(E4099+1)^(1/252))</f>
        <v/>
      </c>
      <c r="G4099" s="2" t="str">
        <f>IF(Table1[[#This Row],[Column4]]="","",(1+G4098)*(F4099)-1)</f>
        <v/>
      </c>
      <c r="H4099" s="1" t="str">
        <f>IF(Table1[[#This Row],[Column1]]="","",VLOOKUP(A4099,COPOMs!B:H,7)+prêmio_de_risco)</f>
        <v/>
      </c>
      <c r="I4099" s="3" t="str">
        <f>IF(Table1[[#This Row],[Tesouro Selic: Cenário 2]]="","",(H4099+1)^(1/252))</f>
        <v/>
      </c>
      <c r="J4099" s="2" t="str">
        <f>IF(Table1[[#This Row],[Column6]]="","",(1+J4098)*(I4099)-1)</f>
        <v/>
      </c>
      <c r="K4099" s="1" t="str">
        <f>IF(Table1[[#This Row],[Column1]]="","",VLOOKUP(A4099,COPOMs!B:K,10)+prêmio_de_risco)</f>
        <v/>
      </c>
      <c r="L4099" s="3" t="str">
        <f>IF(Table1[[#This Row],[Tesouro Selic: Cenário 3]]="","",(K4099+1)^(1/252))</f>
        <v/>
      </c>
      <c r="M4099" s="2" t="str">
        <f>IF(Table1[[#This Row],[Column8]]="","",(1+M4098)*(L4099)-1)</f>
        <v/>
      </c>
    </row>
    <row r="4100" spans="1:13" x14ac:dyDescent="0.25">
      <c r="A4100" s="15" t="str">
        <f t="shared" si="128"/>
        <v/>
      </c>
      <c r="B4100" s="25" t="str">
        <f t="shared" si="129"/>
        <v/>
      </c>
      <c r="C4100" s="3" t="str">
        <f>IF(Table1[[#This Row],[Tesouro Prefixado]]="","",(B4100+1)^(1/252))</f>
        <v/>
      </c>
      <c r="D4100" s="2" t="str">
        <f>IF(Table1[[#This Row],[Column2]]="","",(1+D4099)*(C4100)-1)</f>
        <v/>
      </c>
      <c r="E4100" s="1" t="str">
        <f>IF(Table1[[#This Row],[Column1]]="","",VLOOKUP(A4100,COPOMs!B:E,4)+prêmio_de_risco)</f>
        <v/>
      </c>
      <c r="F4100" s="3" t="str">
        <f>IF(Table1[[#This Row],[Tesouro Selic: Cenário 1]]="","",(E4100+1)^(1/252))</f>
        <v/>
      </c>
      <c r="G4100" s="2" t="str">
        <f>IF(Table1[[#This Row],[Column4]]="","",(1+G4099)*(F4100)-1)</f>
        <v/>
      </c>
      <c r="H4100" s="1" t="str">
        <f>IF(Table1[[#This Row],[Column1]]="","",VLOOKUP(A4100,COPOMs!B:H,7)+prêmio_de_risco)</f>
        <v/>
      </c>
      <c r="I4100" s="3" t="str">
        <f>IF(Table1[[#This Row],[Tesouro Selic: Cenário 2]]="","",(H4100+1)^(1/252))</f>
        <v/>
      </c>
      <c r="J4100" s="2" t="str">
        <f>IF(Table1[[#This Row],[Column6]]="","",(1+J4099)*(I4100)-1)</f>
        <v/>
      </c>
      <c r="K4100" s="1" t="str">
        <f>IF(Table1[[#This Row],[Column1]]="","",VLOOKUP(A4100,COPOMs!B:K,10)+prêmio_de_risco)</f>
        <v/>
      </c>
      <c r="L4100" s="3" t="str">
        <f>IF(Table1[[#This Row],[Tesouro Selic: Cenário 3]]="","",(K4100+1)^(1/252))</f>
        <v/>
      </c>
      <c r="M4100" s="2" t="str">
        <f>IF(Table1[[#This Row],[Column8]]="","",(1+M4099)*(L4100)-1)</f>
        <v/>
      </c>
    </row>
    <row r="4101" spans="1:13" x14ac:dyDescent="0.25">
      <c r="A4101" s="15" t="str">
        <f t="shared" si="128"/>
        <v/>
      </c>
      <c r="B4101" s="25" t="str">
        <f t="shared" si="129"/>
        <v/>
      </c>
      <c r="C4101" s="3" t="str">
        <f>IF(Table1[[#This Row],[Tesouro Prefixado]]="","",(B4101+1)^(1/252))</f>
        <v/>
      </c>
      <c r="D4101" s="2" t="str">
        <f>IF(Table1[[#This Row],[Column2]]="","",(1+D4100)*(C4101)-1)</f>
        <v/>
      </c>
      <c r="E4101" s="1" t="str">
        <f>IF(Table1[[#This Row],[Column1]]="","",VLOOKUP(A4101,COPOMs!B:E,4)+prêmio_de_risco)</f>
        <v/>
      </c>
      <c r="F4101" s="3" t="str">
        <f>IF(Table1[[#This Row],[Tesouro Selic: Cenário 1]]="","",(E4101+1)^(1/252))</f>
        <v/>
      </c>
      <c r="G4101" s="2" t="str">
        <f>IF(Table1[[#This Row],[Column4]]="","",(1+G4100)*(F4101)-1)</f>
        <v/>
      </c>
      <c r="H4101" s="1" t="str">
        <f>IF(Table1[[#This Row],[Column1]]="","",VLOOKUP(A4101,COPOMs!B:H,7)+prêmio_de_risco)</f>
        <v/>
      </c>
      <c r="I4101" s="3" t="str">
        <f>IF(Table1[[#This Row],[Tesouro Selic: Cenário 2]]="","",(H4101+1)^(1/252))</f>
        <v/>
      </c>
      <c r="J4101" s="2" t="str">
        <f>IF(Table1[[#This Row],[Column6]]="","",(1+J4100)*(I4101)-1)</f>
        <v/>
      </c>
      <c r="K4101" s="1" t="str">
        <f>IF(Table1[[#This Row],[Column1]]="","",VLOOKUP(A4101,COPOMs!B:K,10)+prêmio_de_risco)</f>
        <v/>
      </c>
      <c r="L4101" s="3" t="str">
        <f>IF(Table1[[#This Row],[Tesouro Selic: Cenário 3]]="","",(K4101+1)^(1/252))</f>
        <v/>
      </c>
      <c r="M4101" s="2" t="str">
        <f>IF(Table1[[#This Row],[Column8]]="","",(1+M4100)*(L4101)-1)</f>
        <v/>
      </c>
    </row>
    <row r="4102" spans="1:13" x14ac:dyDescent="0.25">
      <c r="A4102" s="15" t="str">
        <f t="shared" si="128"/>
        <v/>
      </c>
      <c r="B4102" s="25" t="str">
        <f t="shared" si="129"/>
        <v/>
      </c>
      <c r="C4102" s="3" t="str">
        <f>IF(Table1[[#This Row],[Tesouro Prefixado]]="","",(B4102+1)^(1/252))</f>
        <v/>
      </c>
      <c r="D4102" s="2" t="str">
        <f>IF(Table1[[#This Row],[Column2]]="","",(1+D4101)*(C4102)-1)</f>
        <v/>
      </c>
      <c r="E4102" s="1" t="str">
        <f>IF(Table1[[#This Row],[Column1]]="","",VLOOKUP(A4102,COPOMs!B:E,4)+prêmio_de_risco)</f>
        <v/>
      </c>
      <c r="F4102" s="3" t="str">
        <f>IF(Table1[[#This Row],[Tesouro Selic: Cenário 1]]="","",(E4102+1)^(1/252))</f>
        <v/>
      </c>
      <c r="G4102" s="2" t="str">
        <f>IF(Table1[[#This Row],[Column4]]="","",(1+G4101)*(F4102)-1)</f>
        <v/>
      </c>
      <c r="H4102" s="1" t="str">
        <f>IF(Table1[[#This Row],[Column1]]="","",VLOOKUP(A4102,COPOMs!B:H,7)+prêmio_de_risco)</f>
        <v/>
      </c>
      <c r="I4102" s="3" t="str">
        <f>IF(Table1[[#This Row],[Tesouro Selic: Cenário 2]]="","",(H4102+1)^(1/252))</f>
        <v/>
      </c>
      <c r="J4102" s="2" t="str">
        <f>IF(Table1[[#This Row],[Column6]]="","",(1+J4101)*(I4102)-1)</f>
        <v/>
      </c>
      <c r="K4102" s="1" t="str">
        <f>IF(Table1[[#This Row],[Column1]]="","",VLOOKUP(A4102,COPOMs!B:K,10)+prêmio_de_risco)</f>
        <v/>
      </c>
      <c r="L4102" s="3" t="str">
        <f>IF(Table1[[#This Row],[Tesouro Selic: Cenário 3]]="","",(K4102+1)^(1/252))</f>
        <v/>
      </c>
      <c r="M4102" s="2" t="str">
        <f>IF(Table1[[#This Row],[Column8]]="","",(1+M4101)*(L4102)-1)</f>
        <v/>
      </c>
    </row>
    <row r="4103" spans="1:13" x14ac:dyDescent="0.25">
      <c r="A4103" s="15" t="str">
        <f t="shared" si="128"/>
        <v/>
      </c>
      <c r="B4103" s="25" t="str">
        <f t="shared" si="129"/>
        <v/>
      </c>
      <c r="C4103" s="3" t="str">
        <f>IF(Table1[[#This Row],[Tesouro Prefixado]]="","",(B4103+1)^(1/252))</f>
        <v/>
      </c>
      <c r="D4103" s="2" t="str">
        <f>IF(Table1[[#This Row],[Column2]]="","",(1+D4102)*(C4103)-1)</f>
        <v/>
      </c>
      <c r="E4103" s="1" t="str">
        <f>IF(Table1[[#This Row],[Column1]]="","",VLOOKUP(A4103,COPOMs!B:E,4)+prêmio_de_risco)</f>
        <v/>
      </c>
      <c r="F4103" s="3" t="str">
        <f>IF(Table1[[#This Row],[Tesouro Selic: Cenário 1]]="","",(E4103+1)^(1/252))</f>
        <v/>
      </c>
      <c r="G4103" s="2" t="str">
        <f>IF(Table1[[#This Row],[Column4]]="","",(1+G4102)*(F4103)-1)</f>
        <v/>
      </c>
      <c r="H4103" s="1" t="str">
        <f>IF(Table1[[#This Row],[Column1]]="","",VLOOKUP(A4103,COPOMs!B:H,7)+prêmio_de_risco)</f>
        <v/>
      </c>
      <c r="I4103" s="3" t="str">
        <f>IF(Table1[[#This Row],[Tesouro Selic: Cenário 2]]="","",(H4103+1)^(1/252))</f>
        <v/>
      </c>
      <c r="J4103" s="2" t="str">
        <f>IF(Table1[[#This Row],[Column6]]="","",(1+J4102)*(I4103)-1)</f>
        <v/>
      </c>
      <c r="K4103" s="1" t="str">
        <f>IF(Table1[[#This Row],[Column1]]="","",VLOOKUP(A4103,COPOMs!B:K,10)+prêmio_de_risco)</f>
        <v/>
      </c>
      <c r="L4103" s="3" t="str">
        <f>IF(Table1[[#This Row],[Tesouro Selic: Cenário 3]]="","",(K4103+1)^(1/252))</f>
        <v/>
      </c>
      <c r="M4103" s="2" t="str">
        <f>IF(Table1[[#This Row],[Column8]]="","",(1+M4102)*(L4103)-1)</f>
        <v/>
      </c>
    </row>
    <row r="4104" spans="1:13" x14ac:dyDescent="0.25">
      <c r="A4104" s="15" t="str">
        <f t="shared" si="128"/>
        <v/>
      </c>
      <c r="B4104" s="25" t="str">
        <f t="shared" si="129"/>
        <v/>
      </c>
      <c r="C4104" s="3" t="str">
        <f>IF(Table1[[#This Row],[Tesouro Prefixado]]="","",(B4104+1)^(1/252))</f>
        <v/>
      </c>
      <c r="D4104" s="2" t="str">
        <f>IF(Table1[[#This Row],[Column2]]="","",(1+D4103)*(C4104)-1)</f>
        <v/>
      </c>
      <c r="E4104" s="1" t="str">
        <f>IF(Table1[[#This Row],[Column1]]="","",VLOOKUP(A4104,COPOMs!B:E,4)+prêmio_de_risco)</f>
        <v/>
      </c>
      <c r="F4104" s="3" t="str">
        <f>IF(Table1[[#This Row],[Tesouro Selic: Cenário 1]]="","",(E4104+1)^(1/252))</f>
        <v/>
      </c>
      <c r="G4104" s="2" t="str">
        <f>IF(Table1[[#This Row],[Column4]]="","",(1+G4103)*(F4104)-1)</f>
        <v/>
      </c>
      <c r="H4104" s="1" t="str">
        <f>IF(Table1[[#This Row],[Column1]]="","",VLOOKUP(A4104,COPOMs!B:H,7)+prêmio_de_risco)</f>
        <v/>
      </c>
      <c r="I4104" s="3" t="str">
        <f>IF(Table1[[#This Row],[Tesouro Selic: Cenário 2]]="","",(H4104+1)^(1/252))</f>
        <v/>
      </c>
      <c r="J4104" s="2" t="str">
        <f>IF(Table1[[#This Row],[Column6]]="","",(1+J4103)*(I4104)-1)</f>
        <v/>
      </c>
      <c r="K4104" s="1" t="str">
        <f>IF(Table1[[#This Row],[Column1]]="","",VLOOKUP(A4104,COPOMs!B:K,10)+prêmio_de_risco)</f>
        <v/>
      </c>
      <c r="L4104" s="3" t="str">
        <f>IF(Table1[[#This Row],[Tesouro Selic: Cenário 3]]="","",(K4104+1)^(1/252))</f>
        <v/>
      </c>
      <c r="M4104" s="2" t="str">
        <f>IF(Table1[[#This Row],[Column8]]="","",(1+M4103)*(L4104)-1)</f>
        <v/>
      </c>
    </row>
    <row r="4105" spans="1:13" x14ac:dyDescent="0.25">
      <c r="A4105" s="15" t="str">
        <f t="shared" si="128"/>
        <v/>
      </c>
      <c r="B4105" s="25" t="str">
        <f t="shared" si="129"/>
        <v/>
      </c>
      <c r="C4105" s="3" t="str">
        <f>IF(Table1[[#This Row],[Tesouro Prefixado]]="","",(B4105+1)^(1/252))</f>
        <v/>
      </c>
      <c r="D4105" s="2" t="str">
        <f>IF(Table1[[#This Row],[Column2]]="","",(1+D4104)*(C4105)-1)</f>
        <v/>
      </c>
      <c r="E4105" s="1" t="str">
        <f>IF(Table1[[#This Row],[Column1]]="","",VLOOKUP(A4105,COPOMs!B:E,4)+prêmio_de_risco)</f>
        <v/>
      </c>
      <c r="F4105" s="3" t="str">
        <f>IF(Table1[[#This Row],[Tesouro Selic: Cenário 1]]="","",(E4105+1)^(1/252))</f>
        <v/>
      </c>
      <c r="G4105" s="2" t="str">
        <f>IF(Table1[[#This Row],[Column4]]="","",(1+G4104)*(F4105)-1)</f>
        <v/>
      </c>
      <c r="H4105" s="1" t="str">
        <f>IF(Table1[[#This Row],[Column1]]="","",VLOOKUP(A4105,COPOMs!B:H,7)+prêmio_de_risco)</f>
        <v/>
      </c>
      <c r="I4105" s="3" t="str">
        <f>IF(Table1[[#This Row],[Tesouro Selic: Cenário 2]]="","",(H4105+1)^(1/252))</f>
        <v/>
      </c>
      <c r="J4105" s="2" t="str">
        <f>IF(Table1[[#This Row],[Column6]]="","",(1+J4104)*(I4105)-1)</f>
        <v/>
      </c>
      <c r="K4105" s="1" t="str">
        <f>IF(Table1[[#This Row],[Column1]]="","",VLOOKUP(A4105,COPOMs!B:K,10)+prêmio_de_risco)</f>
        <v/>
      </c>
      <c r="L4105" s="3" t="str">
        <f>IF(Table1[[#This Row],[Tesouro Selic: Cenário 3]]="","",(K4105+1)^(1/252))</f>
        <v/>
      </c>
      <c r="M4105" s="2" t="str">
        <f>IF(Table1[[#This Row],[Column8]]="","",(1+M4104)*(L4105)-1)</f>
        <v/>
      </c>
    </row>
    <row r="4106" spans="1:13" x14ac:dyDescent="0.25">
      <c r="A4106" s="15" t="str">
        <f t="shared" si="128"/>
        <v/>
      </c>
      <c r="B4106" s="25" t="str">
        <f t="shared" si="129"/>
        <v/>
      </c>
      <c r="C4106" s="3" t="str">
        <f>IF(Table1[[#This Row],[Tesouro Prefixado]]="","",(B4106+1)^(1/252))</f>
        <v/>
      </c>
      <c r="D4106" s="2" t="str">
        <f>IF(Table1[[#This Row],[Column2]]="","",(1+D4105)*(C4106)-1)</f>
        <v/>
      </c>
      <c r="E4106" s="1" t="str">
        <f>IF(Table1[[#This Row],[Column1]]="","",VLOOKUP(A4106,COPOMs!B:E,4)+prêmio_de_risco)</f>
        <v/>
      </c>
      <c r="F4106" s="3" t="str">
        <f>IF(Table1[[#This Row],[Tesouro Selic: Cenário 1]]="","",(E4106+1)^(1/252))</f>
        <v/>
      </c>
      <c r="G4106" s="2" t="str">
        <f>IF(Table1[[#This Row],[Column4]]="","",(1+G4105)*(F4106)-1)</f>
        <v/>
      </c>
      <c r="H4106" s="1" t="str">
        <f>IF(Table1[[#This Row],[Column1]]="","",VLOOKUP(A4106,COPOMs!B:H,7)+prêmio_de_risco)</f>
        <v/>
      </c>
      <c r="I4106" s="3" t="str">
        <f>IF(Table1[[#This Row],[Tesouro Selic: Cenário 2]]="","",(H4106+1)^(1/252))</f>
        <v/>
      </c>
      <c r="J4106" s="2" t="str">
        <f>IF(Table1[[#This Row],[Column6]]="","",(1+J4105)*(I4106)-1)</f>
        <v/>
      </c>
      <c r="K4106" s="1" t="str">
        <f>IF(Table1[[#This Row],[Column1]]="","",VLOOKUP(A4106,COPOMs!B:K,10)+prêmio_de_risco)</f>
        <v/>
      </c>
      <c r="L4106" s="3" t="str">
        <f>IF(Table1[[#This Row],[Tesouro Selic: Cenário 3]]="","",(K4106+1)^(1/252))</f>
        <v/>
      </c>
      <c r="M4106" s="2" t="str">
        <f>IF(Table1[[#This Row],[Column8]]="","",(1+M4105)*(L4106)-1)</f>
        <v/>
      </c>
    </row>
    <row r="4107" spans="1:13" x14ac:dyDescent="0.25">
      <c r="A4107" s="15" t="str">
        <f t="shared" si="128"/>
        <v/>
      </c>
      <c r="B4107" s="25" t="str">
        <f t="shared" si="129"/>
        <v/>
      </c>
      <c r="C4107" s="3" t="str">
        <f>IF(Table1[[#This Row],[Tesouro Prefixado]]="","",(B4107+1)^(1/252))</f>
        <v/>
      </c>
      <c r="D4107" s="2" t="str">
        <f>IF(Table1[[#This Row],[Column2]]="","",(1+D4106)*(C4107)-1)</f>
        <v/>
      </c>
      <c r="E4107" s="1" t="str">
        <f>IF(Table1[[#This Row],[Column1]]="","",VLOOKUP(A4107,COPOMs!B:E,4)+prêmio_de_risco)</f>
        <v/>
      </c>
      <c r="F4107" s="3" t="str">
        <f>IF(Table1[[#This Row],[Tesouro Selic: Cenário 1]]="","",(E4107+1)^(1/252))</f>
        <v/>
      </c>
      <c r="G4107" s="2" t="str">
        <f>IF(Table1[[#This Row],[Column4]]="","",(1+G4106)*(F4107)-1)</f>
        <v/>
      </c>
      <c r="H4107" s="1" t="str">
        <f>IF(Table1[[#This Row],[Column1]]="","",VLOOKUP(A4107,COPOMs!B:H,7)+prêmio_de_risco)</f>
        <v/>
      </c>
      <c r="I4107" s="3" t="str">
        <f>IF(Table1[[#This Row],[Tesouro Selic: Cenário 2]]="","",(H4107+1)^(1/252))</f>
        <v/>
      </c>
      <c r="J4107" s="2" t="str">
        <f>IF(Table1[[#This Row],[Column6]]="","",(1+J4106)*(I4107)-1)</f>
        <v/>
      </c>
      <c r="K4107" s="1" t="str">
        <f>IF(Table1[[#This Row],[Column1]]="","",VLOOKUP(A4107,COPOMs!B:K,10)+prêmio_de_risco)</f>
        <v/>
      </c>
      <c r="L4107" s="3" t="str">
        <f>IF(Table1[[#This Row],[Tesouro Selic: Cenário 3]]="","",(K4107+1)^(1/252))</f>
        <v/>
      </c>
      <c r="M4107" s="2" t="str">
        <f>IF(Table1[[#This Row],[Column8]]="","",(1+M4106)*(L4107)-1)</f>
        <v/>
      </c>
    </row>
    <row r="4108" spans="1:13" x14ac:dyDescent="0.25">
      <c r="A4108" s="15" t="str">
        <f t="shared" si="128"/>
        <v/>
      </c>
      <c r="B4108" s="25" t="str">
        <f t="shared" si="129"/>
        <v/>
      </c>
      <c r="C4108" s="3" t="str">
        <f>IF(Table1[[#This Row],[Tesouro Prefixado]]="","",(B4108+1)^(1/252))</f>
        <v/>
      </c>
      <c r="D4108" s="2" t="str">
        <f>IF(Table1[[#This Row],[Column2]]="","",(1+D4107)*(C4108)-1)</f>
        <v/>
      </c>
      <c r="E4108" s="1" t="str">
        <f>IF(Table1[[#This Row],[Column1]]="","",VLOOKUP(A4108,COPOMs!B:E,4)+prêmio_de_risco)</f>
        <v/>
      </c>
      <c r="F4108" s="3" t="str">
        <f>IF(Table1[[#This Row],[Tesouro Selic: Cenário 1]]="","",(E4108+1)^(1/252))</f>
        <v/>
      </c>
      <c r="G4108" s="2" t="str">
        <f>IF(Table1[[#This Row],[Column4]]="","",(1+G4107)*(F4108)-1)</f>
        <v/>
      </c>
      <c r="H4108" s="1" t="str">
        <f>IF(Table1[[#This Row],[Column1]]="","",VLOOKUP(A4108,COPOMs!B:H,7)+prêmio_de_risco)</f>
        <v/>
      </c>
      <c r="I4108" s="3" t="str">
        <f>IF(Table1[[#This Row],[Tesouro Selic: Cenário 2]]="","",(H4108+1)^(1/252))</f>
        <v/>
      </c>
      <c r="J4108" s="2" t="str">
        <f>IF(Table1[[#This Row],[Column6]]="","",(1+J4107)*(I4108)-1)</f>
        <v/>
      </c>
      <c r="K4108" s="1" t="str">
        <f>IF(Table1[[#This Row],[Column1]]="","",VLOOKUP(A4108,COPOMs!B:K,10)+prêmio_de_risco)</f>
        <v/>
      </c>
      <c r="L4108" s="3" t="str">
        <f>IF(Table1[[#This Row],[Tesouro Selic: Cenário 3]]="","",(K4108+1)^(1/252))</f>
        <v/>
      </c>
      <c r="M4108" s="2" t="str">
        <f>IF(Table1[[#This Row],[Column8]]="","",(1+M4107)*(L4108)-1)</f>
        <v/>
      </c>
    </row>
    <row r="4109" spans="1:13" x14ac:dyDescent="0.25">
      <c r="A4109" s="15" t="str">
        <f t="shared" si="128"/>
        <v/>
      </c>
      <c r="B4109" s="25" t="str">
        <f t="shared" si="129"/>
        <v/>
      </c>
      <c r="C4109" s="3" t="str">
        <f>IF(Table1[[#This Row],[Tesouro Prefixado]]="","",(B4109+1)^(1/252))</f>
        <v/>
      </c>
      <c r="D4109" s="2" t="str">
        <f>IF(Table1[[#This Row],[Column2]]="","",(1+D4108)*(C4109)-1)</f>
        <v/>
      </c>
      <c r="E4109" s="1" t="str">
        <f>IF(Table1[[#This Row],[Column1]]="","",VLOOKUP(A4109,COPOMs!B:E,4)+prêmio_de_risco)</f>
        <v/>
      </c>
      <c r="F4109" s="3" t="str">
        <f>IF(Table1[[#This Row],[Tesouro Selic: Cenário 1]]="","",(E4109+1)^(1/252))</f>
        <v/>
      </c>
      <c r="G4109" s="2" t="str">
        <f>IF(Table1[[#This Row],[Column4]]="","",(1+G4108)*(F4109)-1)</f>
        <v/>
      </c>
      <c r="H4109" s="1" t="str">
        <f>IF(Table1[[#This Row],[Column1]]="","",VLOOKUP(A4109,COPOMs!B:H,7)+prêmio_de_risco)</f>
        <v/>
      </c>
      <c r="I4109" s="3" t="str">
        <f>IF(Table1[[#This Row],[Tesouro Selic: Cenário 2]]="","",(H4109+1)^(1/252))</f>
        <v/>
      </c>
      <c r="J4109" s="2" t="str">
        <f>IF(Table1[[#This Row],[Column6]]="","",(1+J4108)*(I4109)-1)</f>
        <v/>
      </c>
      <c r="K4109" s="1" t="str">
        <f>IF(Table1[[#This Row],[Column1]]="","",VLOOKUP(A4109,COPOMs!B:K,10)+prêmio_de_risco)</f>
        <v/>
      </c>
      <c r="L4109" s="3" t="str">
        <f>IF(Table1[[#This Row],[Tesouro Selic: Cenário 3]]="","",(K4109+1)^(1/252))</f>
        <v/>
      </c>
      <c r="M4109" s="2" t="str">
        <f>IF(Table1[[#This Row],[Column8]]="","",(1+M4108)*(L4109)-1)</f>
        <v/>
      </c>
    </row>
    <row r="4110" spans="1:13" x14ac:dyDescent="0.25">
      <c r="A4110" s="15" t="str">
        <f t="shared" si="128"/>
        <v/>
      </c>
      <c r="B4110" s="25" t="str">
        <f t="shared" si="129"/>
        <v/>
      </c>
      <c r="C4110" s="3" t="str">
        <f>IF(Table1[[#This Row],[Tesouro Prefixado]]="","",(B4110+1)^(1/252))</f>
        <v/>
      </c>
      <c r="D4110" s="2" t="str">
        <f>IF(Table1[[#This Row],[Column2]]="","",(1+D4109)*(C4110)-1)</f>
        <v/>
      </c>
      <c r="E4110" s="1" t="str">
        <f>IF(Table1[[#This Row],[Column1]]="","",VLOOKUP(A4110,COPOMs!B:E,4)+prêmio_de_risco)</f>
        <v/>
      </c>
      <c r="F4110" s="3" t="str">
        <f>IF(Table1[[#This Row],[Tesouro Selic: Cenário 1]]="","",(E4110+1)^(1/252))</f>
        <v/>
      </c>
      <c r="G4110" s="2" t="str">
        <f>IF(Table1[[#This Row],[Column4]]="","",(1+G4109)*(F4110)-1)</f>
        <v/>
      </c>
      <c r="H4110" s="1" t="str">
        <f>IF(Table1[[#This Row],[Column1]]="","",VLOOKUP(A4110,COPOMs!B:H,7)+prêmio_de_risco)</f>
        <v/>
      </c>
      <c r="I4110" s="3" t="str">
        <f>IF(Table1[[#This Row],[Tesouro Selic: Cenário 2]]="","",(H4110+1)^(1/252))</f>
        <v/>
      </c>
      <c r="J4110" s="2" t="str">
        <f>IF(Table1[[#This Row],[Column6]]="","",(1+J4109)*(I4110)-1)</f>
        <v/>
      </c>
      <c r="K4110" s="1" t="str">
        <f>IF(Table1[[#This Row],[Column1]]="","",VLOOKUP(A4110,COPOMs!B:K,10)+prêmio_de_risco)</f>
        <v/>
      </c>
      <c r="L4110" s="3" t="str">
        <f>IF(Table1[[#This Row],[Tesouro Selic: Cenário 3]]="","",(K4110+1)^(1/252))</f>
        <v/>
      </c>
      <c r="M4110" s="2" t="str">
        <f>IF(Table1[[#This Row],[Column8]]="","",(1+M4109)*(L4110)-1)</f>
        <v/>
      </c>
    </row>
    <row r="4111" spans="1:13" x14ac:dyDescent="0.25">
      <c r="A4111" s="15" t="str">
        <f t="shared" si="128"/>
        <v/>
      </c>
      <c r="B4111" s="25" t="str">
        <f t="shared" si="129"/>
        <v/>
      </c>
      <c r="C4111" s="3" t="str">
        <f>IF(Table1[[#This Row],[Tesouro Prefixado]]="","",(B4111+1)^(1/252))</f>
        <v/>
      </c>
      <c r="D4111" s="2" t="str">
        <f>IF(Table1[[#This Row],[Column2]]="","",(1+D4110)*(C4111)-1)</f>
        <v/>
      </c>
      <c r="E4111" s="1" t="str">
        <f>IF(Table1[[#This Row],[Column1]]="","",VLOOKUP(A4111,COPOMs!B:E,4)+prêmio_de_risco)</f>
        <v/>
      </c>
      <c r="F4111" s="3" t="str">
        <f>IF(Table1[[#This Row],[Tesouro Selic: Cenário 1]]="","",(E4111+1)^(1/252))</f>
        <v/>
      </c>
      <c r="G4111" s="2" t="str">
        <f>IF(Table1[[#This Row],[Column4]]="","",(1+G4110)*(F4111)-1)</f>
        <v/>
      </c>
      <c r="H4111" s="1" t="str">
        <f>IF(Table1[[#This Row],[Column1]]="","",VLOOKUP(A4111,COPOMs!B:H,7)+prêmio_de_risco)</f>
        <v/>
      </c>
      <c r="I4111" s="3" t="str">
        <f>IF(Table1[[#This Row],[Tesouro Selic: Cenário 2]]="","",(H4111+1)^(1/252))</f>
        <v/>
      </c>
      <c r="J4111" s="2" t="str">
        <f>IF(Table1[[#This Row],[Column6]]="","",(1+J4110)*(I4111)-1)</f>
        <v/>
      </c>
      <c r="K4111" s="1" t="str">
        <f>IF(Table1[[#This Row],[Column1]]="","",VLOOKUP(A4111,COPOMs!B:K,10)+prêmio_de_risco)</f>
        <v/>
      </c>
      <c r="L4111" s="3" t="str">
        <f>IF(Table1[[#This Row],[Tesouro Selic: Cenário 3]]="","",(K4111+1)^(1/252))</f>
        <v/>
      </c>
      <c r="M4111" s="2" t="str">
        <f>IF(Table1[[#This Row],[Column8]]="","",(1+M4110)*(L4111)-1)</f>
        <v/>
      </c>
    </row>
    <row r="4112" spans="1:13" x14ac:dyDescent="0.25">
      <c r="A4112" s="15" t="str">
        <f t="shared" si="128"/>
        <v/>
      </c>
      <c r="B4112" s="25" t="str">
        <f t="shared" si="129"/>
        <v/>
      </c>
      <c r="C4112" s="3" t="str">
        <f>IF(Table1[[#This Row],[Tesouro Prefixado]]="","",(B4112+1)^(1/252))</f>
        <v/>
      </c>
      <c r="D4112" s="2" t="str">
        <f>IF(Table1[[#This Row],[Column2]]="","",(1+D4111)*(C4112)-1)</f>
        <v/>
      </c>
      <c r="E4112" s="1" t="str">
        <f>IF(Table1[[#This Row],[Column1]]="","",VLOOKUP(A4112,COPOMs!B:E,4)+prêmio_de_risco)</f>
        <v/>
      </c>
      <c r="F4112" s="3" t="str">
        <f>IF(Table1[[#This Row],[Tesouro Selic: Cenário 1]]="","",(E4112+1)^(1/252))</f>
        <v/>
      </c>
      <c r="G4112" s="2" t="str">
        <f>IF(Table1[[#This Row],[Column4]]="","",(1+G4111)*(F4112)-1)</f>
        <v/>
      </c>
      <c r="H4112" s="1" t="str">
        <f>IF(Table1[[#This Row],[Column1]]="","",VLOOKUP(A4112,COPOMs!B:H,7)+prêmio_de_risco)</f>
        <v/>
      </c>
      <c r="I4112" s="3" t="str">
        <f>IF(Table1[[#This Row],[Tesouro Selic: Cenário 2]]="","",(H4112+1)^(1/252))</f>
        <v/>
      </c>
      <c r="J4112" s="2" t="str">
        <f>IF(Table1[[#This Row],[Column6]]="","",(1+J4111)*(I4112)-1)</f>
        <v/>
      </c>
      <c r="K4112" s="1" t="str">
        <f>IF(Table1[[#This Row],[Column1]]="","",VLOOKUP(A4112,COPOMs!B:K,10)+prêmio_de_risco)</f>
        <v/>
      </c>
      <c r="L4112" s="3" t="str">
        <f>IF(Table1[[#This Row],[Tesouro Selic: Cenário 3]]="","",(K4112+1)^(1/252))</f>
        <v/>
      </c>
      <c r="M4112" s="2" t="str">
        <f>IF(Table1[[#This Row],[Column8]]="","",(1+M4111)*(L4112)-1)</f>
        <v/>
      </c>
    </row>
    <row r="4113" spans="1:13" x14ac:dyDescent="0.25">
      <c r="A4113" s="15" t="str">
        <f t="shared" si="128"/>
        <v/>
      </c>
      <c r="B4113" s="25" t="str">
        <f t="shared" si="129"/>
        <v/>
      </c>
      <c r="C4113" s="3" t="str">
        <f>IF(Table1[[#This Row],[Tesouro Prefixado]]="","",(B4113+1)^(1/252))</f>
        <v/>
      </c>
      <c r="D4113" s="2" t="str">
        <f>IF(Table1[[#This Row],[Column2]]="","",(1+D4112)*(C4113)-1)</f>
        <v/>
      </c>
      <c r="E4113" s="1" t="str">
        <f>IF(Table1[[#This Row],[Column1]]="","",VLOOKUP(A4113,COPOMs!B:E,4)+prêmio_de_risco)</f>
        <v/>
      </c>
      <c r="F4113" s="3" t="str">
        <f>IF(Table1[[#This Row],[Tesouro Selic: Cenário 1]]="","",(E4113+1)^(1/252))</f>
        <v/>
      </c>
      <c r="G4113" s="2" t="str">
        <f>IF(Table1[[#This Row],[Column4]]="","",(1+G4112)*(F4113)-1)</f>
        <v/>
      </c>
      <c r="H4113" s="1" t="str">
        <f>IF(Table1[[#This Row],[Column1]]="","",VLOOKUP(A4113,COPOMs!B:H,7)+prêmio_de_risco)</f>
        <v/>
      </c>
      <c r="I4113" s="3" t="str">
        <f>IF(Table1[[#This Row],[Tesouro Selic: Cenário 2]]="","",(H4113+1)^(1/252))</f>
        <v/>
      </c>
      <c r="J4113" s="2" t="str">
        <f>IF(Table1[[#This Row],[Column6]]="","",(1+J4112)*(I4113)-1)</f>
        <v/>
      </c>
      <c r="K4113" s="1" t="str">
        <f>IF(Table1[[#This Row],[Column1]]="","",VLOOKUP(A4113,COPOMs!B:K,10)+prêmio_de_risco)</f>
        <v/>
      </c>
      <c r="L4113" s="3" t="str">
        <f>IF(Table1[[#This Row],[Tesouro Selic: Cenário 3]]="","",(K4113+1)^(1/252))</f>
        <v/>
      </c>
      <c r="M4113" s="2" t="str">
        <f>IF(Table1[[#This Row],[Column8]]="","",(1+M4112)*(L4113)-1)</f>
        <v/>
      </c>
    </row>
    <row r="4114" spans="1:13" x14ac:dyDescent="0.25">
      <c r="A4114" s="15" t="str">
        <f t="shared" si="128"/>
        <v/>
      </c>
      <c r="B4114" s="25" t="str">
        <f t="shared" si="129"/>
        <v/>
      </c>
      <c r="C4114" s="3" t="str">
        <f>IF(Table1[[#This Row],[Tesouro Prefixado]]="","",(B4114+1)^(1/252))</f>
        <v/>
      </c>
      <c r="D4114" s="2" t="str">
        <f>IF(Table1[[#This Row],[Column2]]="","",(1+D4113)*(C4114)-1)</f>
        <v/>
      </c>
      <c r="E4114" s="1" t="str">
        <f>IF(Table1[[#This Row],[Column1]]="","",VLOOKUP(A4114,COPOMs!B:E,4)+prêmio_de_risco)</f>
        <v/>
      </c>
      <c r="F4114" s="3" t="str">
        <f>IF(Table1[[#This Row],[Tesouro Selic: Cenário 1]]="","",(E4114+1)^(1/252))</f>
        <v/>
      </c>
      <c r="G4114" s="2" t="str">
        <f>IF(Table1[[#This Row],[Column4]]="","",(1+G4113)*(F4114)-1)</f>
        <v/>
      </c>
      <c r="H4114" s="1" t="str">
        <f>IF(Table1[[#This Row],[Column1]]="","",VLOOKUP(A4114,COPOMs!B:H,7)+prêmio_de_risco)</f>
        <v/>
      </c>
      <c r="I4114" s="3" t="str">
        <f>IF(Table1[[#This Row],[Tesouro Selic: Cenário 2]]="","",(H4114+1)^(1/252))</f>
        <v/>
      </c>
      <c r="J4114" s="2" t="str">
        <f>IF(Table1[[#This Row],[Column6]]="","",(1+J4113)*(I4114)-1)</f>
        <v/>
      </c>
      <c r="K4114" s="1" t="str">
        <f>IF(Table1[[#This Row],[Column1]]="","",VLOOKUP(A4114,COPOMs!B:K,10)+prêmio_de_risco)</f>
        <v/>
      </c>
      <c r="L4114" s="3" t="str">
        <f>IF(Table1[[#This Row],[Tesouro Selic: Cenário 3]]="","",(K4114+1)^(1/252))</f>
        <v/>
      </c>
      <c r="M4114" s="2" t="str">
        <f>IF(Table1[[#This Row],[Column8]]="","",(1+M4113)*(L4114)-1)</f>
        <v/>
      </c>
    </row>
    <row r="4115" spans="1:13" x14ac:dyDescent="0.25">
      <c r="A4115" s="15" t="str">
        <f t="shared" si="128"/>
        <v/>
      </c>
      <c r="B4115" s="25" t="str">
        <f t="shared" si="129"/>
        <v/>
      </c>
      <c r="C4115" s="3" t="str">
        <f>IF(Table1[[#This Row],[Tesouro Prefixado]]="","",(B4115+1)^(1/252))</f>
        <v/>
      </c>
      <c r="D4115" s="2" t="str">
        <f>IF(Table1[[#This Row],[Column2]]="","",(1+D4114)*(C4115)-1)</f>
        <v/>
      </c>
      <c r="E4115" s="1" t="str">
        <f>IF(Table1[[#This Row],[Column1]]="","",VLOOKUP(A4115,COPOMs!B:E,4)+prêmio_de_risco)</f>
        <v/>
      </c>
      <c r="F4115" s="3" t="str">
        <f>IF(Table1[[#This Row],[Tesouro Selic: Cenário 1]]="","",(E4115+1)^(1/252))</f>
        <v/>
      </c>
      <c r="G4115" s="2" t="str">
        <f>IF(Table1[[#This Row],[Column4]]="","",(1+G4114)*(F4115)-1)</f>
        <v/>
      </c>
      <c r="H4115" s="1" t="str">
        <f>IF(Table1[[#This Row],[Column1]]="","",VLOOKUP(A4115,COPOMs!B:H,7)+prêmio_de_risco)</f>
        <v/>
      </c>
      <c r="I4115" s="3" t="str">
        <f>IF(Table1[[#This Row],[Tesouro Selic: Cenário 2]]="","",(H4115+1)^(1/252))</f>
        <v/>
      </c>
      <c r="J4115" s="2" t="str">
        <f>IF(Table1[[#This Row],[Column6]]="","",(1+J4114)*(I4115)-1)</f>
        <v/>
      </c>
      <c r="K4115" s="1" t="str">
        <f>IF(Table1[[#This Row],[Column1]]="","",VLOOKUP(A4115,COPOMs!B:K,10)+prêmio_de_risco)</f>
        <v/>
      </c>
      <c r="L4115" s="3" t="str">
        <f>IF(Table1[[#This Row],[Tesouro Selic: Cenário 3]]="","",(K4115+1)^(1/252))</f>
        <v/>
      </c>
      <c r="M4115" s="2" t="str">
        <f>IF(Table1[[#This Row],[Column8]]="","",(1+M4114)*(L4115)-1)</f>
        <v/>
      </c>
    </row>
    <row r="4116" spans="1:13" x14ac:dyDescent="0.25">
      <c r="A4116" s="15" t="str">
        <f t="shared" si="128"/>
        <v/>
      </c>
      <c r="B4116" s="25" t="str">
        <f t="shared" si="129"/>
        <v/>
      </c>
      <c r="C4116" s="3" t="str">
        <f>IF(Table1[[#This Row],[Tesouro Prefixado]]="","",(B4116+1)^(1/252))</f>
        <v/>
      </c>
      <c r="D4116" s="2" t="str">
        <f>IF(Table1[[#This Row],[Column2]]="","",(1+D4115)*(C4116)-1)</f>
        <v/>
      </c>
      <c r="E4116" s="1" t="str">
        <f>IF(Table1[[#This Row],[Column1]]="","",VLOOKUP(A4116,COPOMs!B:E,4)+prêmio_de_risco)</f>
        <v/>
      </c>
      <c r="F4116" s="3" t="str">
        <f>IF(Table1[[#This Row],[Tesouro Selic: Cenário 1]]="","",(E4116+1)^(1/252))</f>
        <v/>
      </c>
      <c r="G4116" s="2" t="str">
        <f>IF(Table1[[#This Row],[Column4]]="","",(1+G4115)*(F4116)-1)</f>
        <v/>
      </c>
      <c r="H4116" s="1" t="str">
        <f>IF(Table1[[#This Row],[Column1]]="","",VLOOKUP(A4116,COPOMs!B:H,7)+prêmio_de_risco)</f>
        <v/>
      </c>
      <c r="I4116" s="3" t="str">
        <f>IF(Table1[[#This Row],[Tesouro Selic: Cenário 2]]="","",(H4116+1)^(1/252))</f>
        <v/>
      </c>
      <c r="J4116" s="2" t="str">
        <f>IF(Table1[[#This Row],[Column6]]="","",(1+J4115)*(I4116)-1)</f>
        <v/>
      </c>
      <c r="K4116" s="1" t="str">
        <f>IF(Table1[[#This Row],[Column1]]="","",VLOOKUP(A4116,COPOMs!B:K,10)+prêmio_de_risco)</f>
        <v/>
      </c>
      <c r="L4116" s="3" t="str">
        <f>IF(Table1[[#This Row],[Tesouro Selic: Cenário 3]]="","",(K4116+1)^(1/252))</f>
        <v/>
      </c>
      <c r="M4116" s="2" t="str">
        <f>IF(Table1[[#This Row],[Column8]]="","",(1+M4115)*(L4116)-1)</f>
        <v/>
      </c>
    </row>
    <row r="4117" spans="1:13" x14ac:dyDescent="0.25">
      <c r="A4117" s="15" t="str">
        <f t="shared" si="128"/>
        <v/>
      </c>
      <c r="B4117" s="25" t="str">
        <f t="shared" si="129"/>
        <v/>
      </c>
      <c r="C4117" s="3" t="str">
        <f>IF(Table1[[#This Row],[Tesouro Prefixado]]="","",(B4117+1)^(1/252))</f>
        <v/>
      </c>
      <c r="D4117" s="2" t="str">
        <f>IF(Table1[[#This Row],[Column2]]="","",(1+D4116)*(C4117)-1)</f>
        <v/>
      </c>
      <c r="E4117" s="1" t="str">
        <f>IF(Table1[[#This Row],[Column1]]="","",VLOOKUP(A4117,COPOMs!B:E,4)+prêmio_de_risco)</f>
        <v/>
      </c>
      <c r="F4117" s="3" t="str">
        <f>IF(Table1[[#This Row],[Tesouro Selic: Cenário 1]]="","",(E4117+1)^(1/252))</f>
        <v/>
      </c>
      <c r="G4117" s="2" t="str">
        <f>IF(Table1[[#This Row],[Column4]]="","",(1+G4116)*(F4117)-1)</f>
        <v/>
      </c>
      <c r="H4117" s="1" t="str">
        <f>IF(Table1[[#This Row],[Column1]]="","",VLOOKUP(A4117,COPOMs!B:H,7)+prêmio_de_risco)</f>
        <v/>
      </c>
      <c r="I4117" s="3" t="str">
        <f>IF(Table1[[#This Row],[Tesouro Selic: Cenário 2]]="","",(H4117+1)^(1/252))</f>
        <v/>
      </c>
      <c r="J4117" s="2" t="str">
        <f>IF(Table1[[#This Row],[Column6]]="","",(1+J4116)*(I4117)-1)</f>
        <v/>
      </c>
      <c r="K4117" s="1" t="str">
        <f>IF(Table1[[#This Row],[Column1]]="","",VLOOKUP(A4117,COPOMs!B:K,10)+prêmio_de_risco)</f>
        <v/>
      </c>
      <c r="L4117" s="3" t="str">
        <f>IF(Table1[[#This Row],[Tesouro Selic: Cenário 3]]="","",(K4117+1)^(1/252))</f>
        <v/>
      </c>
      <c r="M4117" s="2" t="str">
        <f>IF(Table1[[#This Row],[Column8]]="","",(1+M4116)*(L4117)-1)</f>
        <v/>
      </c>
    </row>
    <row r="4118" spans="1:13" x14ac:dyDescent="0.25">
      <c r="A4118" s="15" t="str">
        <f t="shared" si="128"/>
        <v/>
      </c>
      <c r="B4118" s="25" t="str">
        <f t="shared" si="129"/>
        <v/>
      </c>
      <c r="C4118" s="3" t="str">
        <f>IF(Table1[[#This Row],[Tesouro Prefixado]]="","",(B4118+1)^(1/252))</f>
        <v/>
      </c>
      <c r="D4118" s="2" t="str">
        <f>IF(Table1[[#This Row],[Column2]]="","",(1+D4117)*(C4118)-1)</f>
        <v/>
      </c>
      <c r="E4118" s="1" t="str">
        <f>IF(Table1[[#This Row],[Column1]]="","",VLOOKUP(A4118,COPOMs!B:E,4)+prêmio_de_risco)</f>
        <v/>
      </c>
      <c r="F4118" s="3" t="str">
        <f>IF(Table1[[#This Row],[Tesouro Selic: Cenário 1]]="","",(E4118+1)^(1/252))</f>
        <v/>
      </c>
      <c r="G4118" s="2" t="str">
        <f>IF(Table1[[#This Row],[Column4]]="","",(1+G4117)*(F4118)-1)</f>
        <v/>
      </c>
      <c r="H4118" s="1" t="str">
        <f>IF(Table1[[#This Row],[Column1]]="","",VLOOKUP(A4118,COPOMs!B:H,7)+prêmio_de_risco)</f>
        <v/>
      </c>
      <c r="I4118" s="3" t="str">
        <f>IF(Table1[[#This Row],[Tesouro Selic: Cenário 2]]="","",(H4118+1)^(1/252))</f>
        <v/>
      </c>
      <c r="J4118" s="2" t="str">
        <f>IF(Table1[[#This Row],[Column6]]="","",(1+J4117)*(I4118)-1)</f>
        <v/>
      </c>
      <c r="K4118" s="1" t="str">
        <f>IF(Table1[[#This Row],[Column1]]="","",VLOOKUP(A4118,COPOMs!B:K,10)+prêmio_de_risco)</f>
        <v/>
      </c>
      <c r="L4118" s="3" t="str">
        <f>IF(Table1[[#This Row],[Tesouro Selic: Cenário 3]]="","",(K4118+1)^(1/252))</f>
        <v/>
      </c>
      <c r="M4118" s="2" t="str">
        <f>IF(Table1[[#This Row],[Column8]]="","",(1+M4117)*(L4118)-1)</f>
        <v/>
      </c>
    </row>
    <row r="4119" spans="1:13" x14ac:dyDescent="0.25">
      <c r="A4119" s="15" t="str">
        <f t="shared" si="128"/>
        <v/>
      </c>
      <c r="B4119" s="25" t="str">
        <f t="shared" si="129"/>
        <v/>
      </c>
      <c r="C4119" s="3" t="str">
        <f>IF(Table1[[#This Row],[Tesouro Prefixado]]="","",(B4119+1)^(1/252))</f>
        <v/>
      </c>
      <c r="D4119" s="2" t="str">
        <f>IF(Table1[[#This Row],[Column2]]="","",(1+D4118)*(C4119)-1)</f>
        <v/>
      </c>
      <c r="E4119" s="1" t="str">
        <f>IF(Table1[[#This Row],[Column1]]="","",VLOOKUP(A4119,COPOMs!B:E,4)+prêmio_de_risco)</f>
        <v/>
      </c>
      <c r="F4119" s="3" t="str">
        <f>IF(Table1[[#This Row],[Tesouro Selic: Cenário 1]]="","",(E4119+1)^(1/252))</f>
        <v/>
      </c>
      <c r="G4119" s="2" t="str">
        <f>IF(Table1[[#This Row],[Column4]]="","",(1+G4118)*(F4119)-1)</f>
        <v/>
      </c>
      <c r="H4119" s="1" t="str">
        <f>IF(Table1[[#This Row],[Column1]]="","",VLOOKUP(A4119,COPOMs!B:H,7)+prêmio_de_risco)</f>
        <v/>
      </c>
      <c r="I4119" s="3" t="str">
        <f>IF(Table1[[#This Row],[Tesouro Selic: Cenário 2]]="","",(H4119+1)^(1/252))</f>
        <v/>
      </c>
      <c r="J4119" s="2" t="str">
        <f>IF(Table1[[#This Row],[Column6]]="","",(1+J4118)*(I4119)-1)</f>
        <v/>
      </c>
      <c r="K4119" s="1" t="str">
        <f>IF(Table1[[#This Row],[Column1]]="","",VLOOKUP(A4119,COPOMs!B:K,10)+prêmio_de_risco)</f>
        <v/>
      </c>
      <c r="L4119" s="3" t="str">
        <f>IF(Table1[[#This Row],[Tesouro Selic: Cenário 3]]="","",(K4119+1)^(1/252))</f>
        <v/>
      </c>
      <c r="M4119" s="2" t="str">
        <f>IF(Table1[[#This Row],[Column8]]="","",(1+M4118)*(L4119)-1)</f>
        <v/>
      </c>
    </row>
    <row r="4120" spans="1:13" x14ac:dyDescent="0.25">
      <c r="A4120" s="15" t="str">
        <f t="shared" si="128"/>
        <v/>
      </c>
      <c r="B4120" s="25" t="str">
        <f t="shared" si="129"/>
        <v/>
      </c>
      <c r="C4120" s="3" t="str">
        <f>IF(Table1[[#This Row],[Tesouro Prefixado]]="","",(B4120+1)^(1/252))</f>
        <v/>
      </c>
      <c r="D4120" s="2" t="str">
        <f>IF(Table1[[#This Row],[Column2]]="","",(1+D4119)*(C4120)-1)</f>
        <v/>
      </c>
      <c r="E4120" s="1" t="str">
        <f>IF(Table1[[#This Row],[Column1]]="","",VLOOKUP(A4120,COPOMs!B:E,4)+prêmio_de_risco)</f>
        <v/>
      </c>
      <c r="F4120" s="3" t="str">
        <f>IF(Table1[[#This Row],[Tesouro Selic: Cenário 1]]="","",(E4120+1)^(1/252))</f>
        <v/>
      </c>
      <c r="G4120" s="2" t="str">
        <f>IF(Table1[[#This Row],[Column4]]="","",(1+G4119)*(F4120)-1)</f>
        <v/>
      </c>
      <c r="H4120" s="1" t="str">
        <f>IF(Table1[[#This Row],[Column1]]="","",VLOOKUP(A4120,COPOMs!B:H,7)+prêmio_de_risco)</f>
        <v/>
      </c>
      <c r="I4120" s="3" t="str">
        <f>IF(Table1[[#This Row],[Tesouro Selic: Cenário 2]]="","",(H4120+1)^(1/252))</f>
        <v/>
      </c>
      <c r="J4120" s="2" t="str">
        <f>IF(Table1[[#This Row],[Column6]]="","",(1+J4119)*(I4120)-1)</f>
        <v/>
      </c>
      <c r="K4120" s="1" t="str">
        <f>IF(Table1[[#This Row],[Column1]]="","",VLOOKUP(A4120,COPOMs!B:K,10)+prêmio_de_risco)</f>
        <v/>
      </c>
      <c r="L4120" s="3" t="str">
        <f>IF(Table1[[#This Row],[Tesouro Selic: Cenário 3]]="","",(K4120+1)^(1/252))</f>
        <v/>
      </c>
      <c r="M4120" s="2" t="str">
        <f>IF(Table1[[#This Row],[Column8]]="","",(1+M4119)*(L4120)-1)</f>
        <v/>
      </c>
    </row>
    <row r="4121" spans="1:13" x14ac:dyDescent="0.25">
      <c r="A4121" s="15" t="str">
        <f t="shared" si="128"/>
        <v/>
      </c>
      <c r="B4121" s="25" t="str">
        <f t="shared" si="129"/>
        <v/>
      </c>
      <c r="C4121" s="3" t="str">
        <f>IF(Table1[[#This Row],[Tesouro Prefixado]]="","",(B4121+1)^(1/252))</f>
        <v/>
      </c>
      <c r="D4121" s="2" t="str">
        <f>IF(Table1[[#This Row],[Column2]]="","",(1+D4120)*(C4121)-1)</f>
        <v/>
      </c>
      <c r="E4121" s="1" t="str">
        <f>IF(Table1[[#This Row],[Column1]]="","",VLOOKUP(A4121,COPOMs!B:E,4)+prêmio_de_risco)</f>
        <v/>
      </c>
      <c r="F4121" s="3" t="str">
        <f>IF(Table1[[#This Row],[Tesouro Selic: Cenário 1]]="","",(E4121+1)^(1/252))</f>
        <v/>
      </c>
      <c r="G4121" s="2" t="str">
        <f>IF(Table1[[#This Row],[Column4]]="","",(1+G4120)*(F4121)-1)</f>
        <v/>
      </c>
      <c r="H4121" s="1" t="str">
        <f>IF(Table1[[#This Row],[Column1]]="","",VLOOKUP(A4121,COPOMs!B:H,7)+prêmio_de_risco)</f>
        <v/>
      </c>
      <c r="I4121" s="3" t="str">
        <f>IF(Table1[[#This Row],[Tesouro Selic: Cenário 2]]="","",(H4121+1)^(1/252))</f>
        <v/>
      </c>
      <c r="J4121" s="2" t="str">
        <f>IF(Table1[[#This Row],[Column6]]="","",(1+J4120)*(I4121)-1)</f>
        <v/>
      </c>
      <c r="K4121" s="1" t="str">
        <f>IF(Table1[[#This Row],[Column1]]="","",VLOOKUP(A4121,COPOMs!B:K,10)+prêmio_de_risco)</f>
        <v/>
      </c>
      <c r="L4121" s="3" t="str">
        <f>IF(Table1[[#This Row],[Tesouro Selic: Cenário 3]]="","",(K4121+1)^(1/252))</f>
        <v/>
      </c>
      <c r="M4121" s="2" t="str">
        <f>IF(Table1[[#This Row],[Column8]]="","",(1+M4120)*(L4121)-1)</f>
        <v/>
      </c>
    </row>
    <row r="4122" spans="1:13" x14ac:dyDescent="0.25">
      <c r="A4122" s="15" t="str">
        <f t="shared" si="128"/>
        <v/>
      </c>
      <c r="B4122" s="25" t="str">
        <f t="shared" si="129"/>
        <v/>
      </c>
      <c r="C4122" s="3" t="str">
        <f>IF(Table1[[#This Row],[Tesouro Prefixado]]="","",(B4122+1)^(1/252))</f>
        <v/>
      </c>
      <c r="D4122" s="2" t="str">
        <f>IF(Table1[[#This Row],[Column2]]="","",(1+D4121)*(C4122)-1)</f>
        <v/>
      </c>
      <c r="E4122" s="1" t="str">
        <f>IF(Table1[[#This Row],[Column1]]="","",VLOOKUP(A4122,COPOMs!B:E,4)+prêmio_de_risco)</f>
        <v/>
      </c>
      <c r="F4122" s="3" t="str">
        <f>IF(Table1[[#This Row],[Tesouro Selic: Cenário 1]]="","",(E4122+1)^(1/252))</f>
        <v/>
      </c>
      <c r="G4122" s="2" t="str">
        <f>IF(Table1[[#This Row],[Column4]]="","",(1+G4121)*(F4122)-1)</f>
        <v/>
      </c>
      <c r="H4122" s="1" t="str">
        <f>IF(Table1[[#This Row],[Column1]]="","",VLOOKUP(A4122,COPOMs!B:H,7)+prêmio_de_risco)</f>
        <v/>
      </c>
      <c r="I4122" s="3" t="str">
        <f>IF(Table1[[#This Row],[Tesouro Selic: Cenário 2]]="","",(H4122+1)^(1/252))</f>
        <v/>
      </c>
      <c r="J4122" s="2" t="str">
        <f>IF(Table1[[#This Row],[Column6]]="","",(1+J4121)*(I4122)-1)</f>
        <v/>
      </c>
      <c r="K4122" s="1" t="str">
        <f>IF(Table1[[#This Row],[Column1]]="","",VLOOKUP(A4122,COPOMs!B:K,10)+prêmio_de_risco)</f>
        <v/>
      </c>
      <c r="L4122" s="3" t="str">
        <f>IF(Table1[[#This Row],[Tesouro Selic: Cenário 3]]="","",(K4122+1)^(1/252))</f>
        <v/>
      </c>
      <c r="M4122" s="2" t="str">
        <f>IF(Table1[[#This Row],[Column8]]="","",(1+M4121)*(L4122)-1)</f>
        <v/>
      </c>
    </row>
    <row r="4123" spans="1:13" x14ac:dyDescent="0.25">
      <c r="A4123" s="15" t="str">
        <f t="shared" si="128"/>
        <v/>
      </c>
      <c r="B4123" s="25" t="str">
        <f t="shared" si="129"/>
        <v/>
      </c>
      <c r="C4123" s="3" t="str">
        <f>IF(Table1[[#This Row],[Tesouro Prefixado]]="","",(B4123+1)^(1/252))</f>
        <v/>
      </c>
      <c r="D4123" s="2" t="str">
        <f>IF(Table1[[#This Row],[Column2]]="","",(1+D4122)*(C4123)-1)</f>
        <v/>
      </c>
      <c r="E4123" s="1" t="str">
        <f>IF(Table1[[#This Row],[Column1]]="","",VLOOKUP(A4123,COPOMs!B:E,4)+prêmio_de_risco)</f>
        <v/>
      </c>
      <c r="F4123" s="3" t="str">
        <f>IF(Table1[[#This Row],[Tesouro Selic: Cenário 1]]="","",(E4123+1)^(1/252))</f>
        <v/>
      </c>
      <c r="G4123" s="2" t="str">
        <f>IF(Table1[[#This Row],[Column4]]="","",(1+G4122)*(F4123)-1)</f>
        <v/>
      </c>
      <c r="H4123" s="1" t="str">
        <f>IF(Table1[[#This Row],[Column1]]="","",VLOOKUP(A4123,COPOMs!B:H,7)+prêmio_de_risco)</f>
        <v/>
      </c>
      <c r="I4123" s="3" t="str">
        <f>IF(Table1[[#This Row],[Tesouro Selic: Cenário 2]]="","",(H4123+1)^(1/252))</f>
        <v/>
      </c>
      <c r="J4123" s="2" t="str">
        <f>IF(Table1[[#This Row],[Column6]]="","",(1+J4122)*(I4123)-1)</f>
        <v/>
      </c>
      <c r="K4123" s="1" t="str">
        <f>IF(Table1[[#This Row],[Column1]]="","",VLOOKUP(A4123,COPOMs!B:K,10)+prêmio_de_risco)</f>
        <v/>
      </c>
      <c r="L4123" s="3" t="str">
        <f>IF(Table1[[#This Row],[Tesouro Selic: Cenário 3]]="","",(K4123+1)^(1/252))</f>
        <v/>
      </c>
      <c r="M4123" s="2" t="str">
        <f>IF(Table1[[#This Row],[Column8]]="","",(1+M4122)*(L4123)-1)</f>
        <v/>
      </c>
    </row>
    <row r="4124" spans="1:13" x14ac:dyDescent="0.25">
      <c r="A4124" s="15" t="str">
        <f t="shared" si="128"/>
        <v/>
      </c>
      <c r="B4124" s="25" t="str">
        <f t="shared" si="129"/>
        <v/>
      </c>
      <c r="C4124" s="3" t="str">
        <f>IF(Table1[[#This Row],[Tesouro Prefixado]]="","",(B4124+1)^(1/252))</f>
        <v/>
      </c>
      <c r="D4124" s="2" t="str">
        <f>IF(Table1[[#This Row],[Column2]]="","",(1+D4123)*(C4124)-1)</f>
        <v/>
      </c>
      <c r="E4124" s="1" t="str">
        <f>IF(Table1[[#This Row],[Column1]]="","",VLOOKUP(A4124,COPOMs!B:E,4)+prêmio_de_risco)</f>
        <v/>
      </c>
      <c r="F4124" s="3" t="str">
        <f>IF(Table1[[#This Row],[Tesouro Selic: Cenário 1]]="","",(E4124+1)^(1/252))</f>
        <v/>
      </c>
      <c r="G4124" s="2" t="str">
        <f>IF(Table1[[#This Row],[Column4]]="","",(1+G4123)*(F4124)-1)</f>
        <v/>
      </c>
      <c r="H4124" s="1" t="str">
        <f>IF(Table1[[#This Row],[Column1]]="","",VLOOKUP(A4124,COPOMs!B:H,7)+prêmio_de_risco)</f>
        <v/>
      </c>
      <c r="I4124" s="3" t="str">
        <f>IF(Table1[[#This Row],[Tesouro Selic: Cenário 2]]="","",(H4124+1)^(1/252))</f>
        <v/>
      </c>
      <c r="J4124" s="2" t="str">
        <f>IF(Table1[[#This Row],[Column6]]="","",(1+J4123)*(I4124)-1)</f>
        <v/>
      </c>
      <c r="K4124" s="1" t="str">
        <f>IF(Table1[[#This Row],[Column1]]="","",VLOOKUP(A4124,COPOMs!B:K,10)+prêmio_de_risco)</f>
        <v/>
      </c>
      <c r="L4124" s="3" t="str">
        <f>IF(Table1[[#This Row],[Tesouro Selic: Cenário 3]]="","",(K4124+1)^(1/252))</f>
        <v/>
      </c>
      <c r="M4124" s="2" t="str">
        <f>IF(Table1[[#This Row],[Column8]]="","",(1+M4123)*(L4124)-1)</f>
        <v/>
      </c>
    </row>
    <row r="4125" spans="1:13" x14ac:dyDescent="0.25">
      <c r="A4125" s="15" t="str">
        <f t="shared" si="128"/>
        <v/>
      </c>
      <c r="B4125" s="25" t="str">
        <f t="shared" si="129"/>
        <v/>
      </c>
      <c r="C4125" s="3" t="str">
        <f>IF(Table1[[#This Row],[Tesouro Prefixado]]="","",(B4125+1)^(1/252))</f>
        <v/>
      </c>
      <c r="D4125" s="2" t="str">
        <f>IF(Table1[[#This Row],[Column2]]="","",(1+D4124)*(C4125)-1)</f>
        <v/>
      </c>
      <c r="E4125" s="1" t="str">
        <f>IF(Table1[[#This Row],[Column1]]="","",VLOOKUP(A4125,COPOMs!B:E,4)+prêmio_de_risco)</f>
        <v/>
      </c>
      <c r="F4125" s="3" t="str">
        <f>IF(Table1[[#This Row],[Tesouro Selic: Cenário 1]]="","",(E4125+1)^(1/252))</f>
        <v/>
      </c>
      <c r="G4125" s="2" t="str">
        <f>IF(Table1[[#This Row],[Column4]]="","",(1+G4124)*(F4125)-1)</f>
        <v/>
      </c>
      <c r="H4125" s="1" t="str">
        <f>IF(Table1[[#This Row],[Column1]]="","",VLOOKUP(A4125,COPOMs!B:H,7)+prêmio_de_risco)</f>
        <v/>
      </c>
      <c r="I4125" s="3" t="str">
        <f>IF(Table1[[#This Row],[Tesouro Selic: Cenário 2]]="","",(H4125+1)^(1/252))</f>
        <v/>
      </c>
      <c r="J4125" s="2" t="str">
        <f>IF(Table1[[#This Row],[Column6]]="","",(1+J4124)*(I4125)-1)</f>
        <v/>
      </c>
      <c r="K4125" s="1" t="str">
        <f>IF(Table1[[#This Row],[Column1]]="","",VLOOKUP(A4125,COPOMs!B:K,10)+prêmio_de_risco)</f>
        <v/>
      </c>
      <c r="L4125" s="3" t="str">
        <f>IF(Table1[[#This Row],[Tesouro Selic: Cenário 3]]="","",(K4125+1)^(1/252))</f>
        <v/>
      </c>
      <c r="M4125" s="2" t="str">
        <f>IF(Table1[[#This Row],[Column8]]="","",(1+M4124)*(L4125)-1)</f>
        <v/>
      </c>
    </row>
    <row r="4126" spans="1:13" x14ac:dyDescent="0.25">
      <c r="A4126" s="15" t="str">
        <f t="shared" si="128"/>
        <v/>
      </c>
      <c r="B4126" s="25" t="str">
        <f t="shared" si="129"/>
        <v/>
      </c>
      <c r="C4126" s="3" t="str">
        <f>IF(Table1[[#This Row],[Tesouro Prefixado]]="","",(B4126+1)^(1/252))</f>
        <v/>
      </c>
      <c r="D4126" s="2" t="str">
        <f>IF(Table1[[#This Row],[Column2]]="","",(1+D4125)*(C4126)-1)</f>
        <v/>
      </c>
      <c r="E4126" s="1" t="str">
        <f>IF(Table1[[#This Row],[Column1]]="","",VLOOKUP(A4126,COPOMs!B:E,4)+prêmio_de_risco)</f>
        <v/>
      </c>
      <c r="F4126" s="3" t="str">
        <f>IF(Table1[[#This Row],[Tesouro Selic: Cenário 1]]="","",(E4126+1)^(1/252))</f>
        <v/>
      </c>
      <c r="G4126" s="2" t="str">
        <f>IF(Table1[[#This Row],[Column4]]="","",(1+G4125)*(F4126)-1)</f>
        <v/>
      </c>
      <c r="H4126" s="1" t="str">
        <f>IF(Table1[[#This Row],[Column1]]="","",VLOOKUP(A4126,COPOMs!B:H,7)+prêmio_de_risco)</f>
        <v/>
      </c>
      <c r="I4126" s="3" t="str">
        <f>IF(Table1[[#This Row],[Tesouro Selic: Cenário 2]]="","",(H4126+1)^(1/252))</f>
        <v/>
      </c>
      <c r="J4126" s="2" t="str">
        <f>IF(Table1[[#This Row],[Column6]]="","",(1+J4125)*(I4126)-1)</f>
        <v/>
      </c>
      <c r="K4126" s="1" t="str">
        <f>IF(Table1[[#This Row],[Column1]]="","",VLOOKUP(A4126,COPOMs!B:K,10)+prêmio_de_risco)</f>
        <v/>
      </c>
      <c r="L4126" s="3" t="str">
        <f>IF(Table1[[#This Row],[Tesouro Selic: Cenário 3]]="","",(K4126+1)^(1/252))</f>
        <v/>
      </c>
      <c r="M4126" s="2" t="str">
        <f>IF(Table1[[#This Row],[Column8]]="","",(1+M4125)*(L4126)-1)</f>
        <v/>
      </c>
    </row>
    <row r="4127" spans="1:13" x14ac:dyDescent="0.25">
      <c r="A4127" s="15" t="str">
        <f t="shared" si="128"/>
        <v/>
      </c>
      <c r="B4127" s="25" t="str">
        <f t="shared" si="129"/>
        <v/>
      </c>
      <c r="C4127" s="3" t="str">
        <f>IF(Table1[[#This Row],[Tesouro Prefixado]]="","",(B4127+1)^(1/252))</f>
        <v/>
      </c>
      <c r="D4127" s="2" t="str">
        <f>IF(Table1[[#This Row],[Column2]]="","",(1+D4126)*(C4127)-1)</f>
        <v/>
      </c>
      <c r="E4127" s="1" t="str">
        <f>IF(Table1[[#This Row],[Column1]]="","",VLOOKUP(A4127,COPOMs!B:E,4)+prêmio_de_risco)</f>
        <v/>
      </c>
      <c r="F4127" s="3" t="str">
        <f>IF(Table1[[#This Row],[Tesouro Selic: Cenário 1]]="","",(E4127+1)^(1/252))</f>
        <v/>
      </c>
      <c r="G4127" s="2" t="str">
        <f>IF(Table1[[#This Row],[Column4]]="","",(1+G4126)*(F4127)-1)</f>
        <v/>
      </c>
      <c r="H4127" s="1" t="str">
        <f>IF(Table1[[#This Row],[Column1]]="","",VLOOKUP(A4127,COPOMs!B:H,7)+prêmio_de_risco)</f>
        <v/>
      </c>
      <c r="I4127" s="3" t="str">
        <f>IF(Table1[[#This Row],[Tesouro Selic: Cenário 2]]="","",(H4127+1)^(1/252))</f>
        <v/>
      </c>
      <c r="J4127" s="2" t="str">
        <f>IF(Table1[[#This Row],[Column6]]="","",(1+J4126)*(I4127)-1)</f>
        <v/>
      </c>
      <c r="K4127" s="1" t="str">
        <f>IF(Table1[[#This Row],[Column1]]="","",VLOOKUP(A4127,COPOMs!B:K,10)+prêmio_de_risco)</f>
        <v/>
      </c>
      <c r="L4127" s="3" t="str">
        <f>IF(Table1[[#This Row],[Tesouro Selic: Cenário 3]]="","",(K4127+1)^(1/252))</f>
        <v/>
      </c>
      <c r="M4127" s="2" t="str">
        <f>IF(Table1[[#This Row],[Column8]]="","",(1+M4126)*(L4127)-1)</f>
        <v/>
      </c>
    </row>
    <row r="4128" spans="1:13" x14ac:dyDescent="0.25">
      <c r="A4128" s="15" t="str">
        <f t="shared" si="128"/>
        <v/>
      </c>
      <c r="B4128" s="25" t="str">
        <f t="shared" si="129"/>
        <v/>
      </c>
      <c r="C4128" s="3" t="str">
        <f>IF(Table1[[#This Row],[Tesouro Prefixado]]="","",(B4128+1)^(1/252))</f>
        <v/>
      </c>
      <c r="D4128" s="2" t="str">
        <f>IF(Table1[[#This Row],[Column2]]="","",(1+D4127)*(C4128)-1)</f>
        <v/>
      </c>
      <c r="E4128" s="1" t="str">
        <f>IF(Table1[[#This Row],[Column1]]="","",VLOOKUP(A4128,COPOMs!B:E,4)+prêmio_de_risco)</f>
        <v/>
      </c>
      <c r="F4128" s="3" t="str">
        <f>IF(Table1[[#This Row],[Tesouro Selic: Cenário 1]]="","",(E4128+1)^(1/252))</f>
        <v/>
      </c>
      <c r="G4128" s="2" t="str">
        <f>IF(Table1[[#This Row],[Column4]]="","",(1+G4127)*(F4128)-1)</f>
        <v/>
      </c>
      <c r="H4128" s="1" t="str">
        <f>IF(Table1[[#This Row],[Column1]]="","",VLOOKUP(A4128,COPOMs!B:H,7)+prêmio_de_risco)</f>
        <v/>
      </c>
      <c r="I4128" s="3" t="str">
        <f>IF(Table1[[#This Row],[Tesouro Selic: Cenário 2]]="","",(H4128+1)^(1/252))</f>
        <v/>
      </c>
      <c r="J4128" s="2" t="str">
        <f>IF(Table1[[#This Row],[Column6]]="","",(1+J4127)*(I4128)-1)</f>
        <v/>
      </c>
      <c r="K4128" s="1" t="str">
        <f>IF(Table1[[#This Row],[Column1]]="","",VLOOKUP(A4128,COPOMs!B:K,10)+prêmio_de_risco)</f>
        <v/>
      </c>
      <c r="L4128" s="3" t="str">
        <f>IF(Table1[[#This Row],[Tesouro Selic: Cenário 3]]="","",(K4128+1)^(1/252))</f>
        <v/>
      </c>
      <c r="M4128" s="2" t="str">
        <f>IF(Table1[[#This Row],[Column8]]="","",(1+M4127)*(L4128)-1)</f>
        <v/>
      </c>
    </row>
    <row r="4129" spans="1:13" x14ac:dyDescent="0.25">
      <c r="A4129" s="15" t="str">
        <f t="shared" si="128"/>
        <v/>
      </c>
      <c r="B4129" s="25" t="str">
        <f t="shared" si="129"/>
        <v/>
      </c>
      <c r="C4129" s="3" t="str">
        <f>IF(Table1[[#This Row],[Tesouro Prefixado]]="","",(B4129+1)^(1/252))</f>
        <v/>
      </c>
      <c r="D4129" s="2" t="str">
        <f>IF(Table1[[#This Row],[Column2]]="","",(1+D4128)*(C4129)-1)</f>
        <v/>
      </c>
      <c r="E4129" s="1" t="str">
        <f>IF(Table1[[#This Row],[Column1]]="","",VLOOKUP(A4129,COPOMs!B:E,4)+prêmio_de_risco)</f>
        <v/>
      </c>
      <c r="F4129" s="3" t="str">
        <f>IF(Table1[[#This Row],[Tesouro Selic: Cenário 1]]="","",(E4129+1)^(1/252))</f>
        <v/>
      </c>
      <c r="G4129" s="2" t="str">
        <f>IF(Table1[[#This Row],[Column4]]="","",(1+G4128)*(F4129)-1)</f>
        <v/>
      </c>
      <c r="H4129" s="1" t="str">
        <f>IF(Table1[[#This Row],[Column1]]="","",VLOOKUP(A4129,COPOMs!B:H,7)+prêmio_de_risco)</f>
        <v/>
      </c>
      <c r="I4129" s="3" t="str">
        <f>IF(Table1[[#This Row],[Tesouro Selic: Cenário 2]]="","",(H4129+1)^(1/252))</f>
        <v/>
      </c>
      <c r="J4129" s="2" t="str">
        <f>IF(Table1[[#This Row],[Column6]]="","",(1+J4128)*(I4129)-1)</f>
        <v/>
      </c>
      <c r="K4129" s="1" t="str">
        <f>IF(Table1[[#This Row],[Column1]]="","",VLOOKUP(A4129,COPOMs!B:K,10)+prêmio_de_risco)</f>
        <v/>
      </c>
      <c r="L4129" s="3" t="str">
        <f>IF(Table1[[#This Row],[Tesouro Selic: Cenário 3]]="","",(K4129+1)^(1/252))</f>
        <v/>
      </c>
      <c r="M4129" s="2" t="str">
        <f>IF(Table1[[#This Row],[Column8]]="","",(1+M4128)*(L4129)-1)</f>
        <v/>
      </c>
    </row>
    <row r="4130" spans="1:13" x14ac:dyDescent="0.25">
      <c r="A4130" s="15" t="str">
        <f t="shared" si="128"/>
        <v/>
      </c>
      <c r="B4130" s="25" t="str">
        <f t="shared" si="129"/>
        <v/>
      </c>
      <c r="C4130" s="3" t="str">
        <f>IF(Table1[[#This Row],[Tesouro Prefixado]]="","",(B4130+1)^(1/252))</f>
        <v/>
      </c>
      <c r="D4130" s="2" t="str">
        <f>IF(Table1[[#This Row],[Column2]]="","",(1+D4129)*(C4130)-1)</f>
        <v/>
      </c>
      <c r="E4130" s="1" t="str">
        <f>IF(Table1[[#This Row],[Column1]]="","",VLOOKUP(A4130,COPOMs!B:E,4)+prêmio_de_risco)</f>
        <v/>
      </c>
      <c r="F4130" s="3" t="str">
        <f>IF(Table1[[#This Row],[Tesouro Selic: Cenário 1]]="","",(E4130+1)^(1/252))</f>
        <v/>
      </c>
      <c r="G4130" s="2" t="str">
        <f>IF(Table1[[#This Row],[Column4]]="","",(1+G4129)*(F4130)-1)</f>
        <v/>
      </c>
      <c r="H4130" s="1" t="str">
        <f>IF(Table1[[#This Row],[Column1]]="","",VLOOKUP(A4130,COPOMs!B:H,7)+prêmio_de_risco)</f>
        <v/>
      </c>
      <c r="I4130" s="3" t="str">
        <f>IF(Table1[[#This Row],[Tesouro Selic: Cenário 2]]="","",(H4130+1)^(1/252))</f>
        <v/>
      </c>
      <c r="J4130" s="2" t="str">
        <f>IF(Table1[[#This Row],[Column6]]="","",(1+J4129)*(I4130)-1)</f>
        <v/>
      </c>
      <c r="K4130" s="1" t="str">
        <f>IF(Table1[[#This Row],[Column1]]="","",VLOOKUP(A4130,COPOMs!B:K,10)+prêmio_de_risco)</f>
        <v/>
      </c>
      <c r="L4130" s="3" t="str">
        <f>IF(Table1[[#This Row],[Tesouro Selic: Cenário 3]]="","",(K4130+1)^(1/252))</f>
        <v/>
      </c>
      <c r="M4130" s="2" t="str">
        <f>IF(Table1[[#This Row],[Column8]]="","",(1+M4129)*(L4130)-1)</f>
        <v/>
      </c>
    </row>
    <row r="4131" spans="1:13" x14ac:dyDescent="0.25">
      <c r="A4131" s="15" t="str">
        <f t="shared" si="128"/>
        <v/>
      </c>
      <c r="B4131" s="25" t="str">
        <f t="shared" si="129"/>
        <v/>
      </c>
      <c r="C4131" s="3" t="str">
        <f>IF(Table1[[#This Row],[Tesouro Prefixado]]="","",(B4131+1)^(1/252))</f>
        <v/>
      </c>
      <c r="D4131" s="2" t="str">
        <f>IF(Table1[[#This Row],[Column2]]="","",(1+D4130)*(C4131)-1)</f>
        <v/>
      </c>
      <c r="E4131" s="1" t="str">
        <f>IF(Table1[[#This Row],[Column1]]="","",VLOOKUP(A4131,COPOMs!B:E,4)+prêmio_de_risco)</f>
        <v/>
      </c>
      <c r="F4131" s="3" t="str">
        <f>IF(Table1[[#This Row],[Tesouro Selic: Cenário 1]]="","",(E4131+1)^(1/252))</f>
        <v/>
      </c>
      <c r="G4131" s="2" t="str">
        <f>IF(Table1[[#This Row],[Column4]]="","",(1+G4130)*(F4131)-1)</f>
        <v/>
      </c>
      <c r="H4131" s="1" t="str">
        <f>IF(Table1[[#This Row],[Column1]]="","",VLOOKUP(A4131,COPOMs!B:H,7)+prêmio_de_risco)</f>
        <v/>
      </c>
      <c r="I4131" s="3" t="str">
        <f>IF(Table1[[#This Row],[Tesouro Selic: Cenário 2]]="","",(H4131+1)^(1/252))</f>
        <v/>
      </c>
      <c r="J4131" s="2" t="str">
        <f>IF(Table1[[#This Row],[Column6]]="","",(1+J4130)*(I4131)-1)</f>
        <v/>
      </c>
      <c r="K4131" s="1" t="str">
        <f>IF(Table1[[#This Row],[Column1]]="","",VLOOKUP(A4131,COPOMs!B:K,10)+prêmio_de_risco)</f>
        <v/>
      </c>
      <c r="L4131" s="3" t="str">
        <f>IF(Table1[[#This Row],[Tesouro Selic: Cenário 3]]="","",(K4131+1)^(1/252))</f>
        <v/>
      </c>
      <c r="M4131" s="2" t="str">
        <f>IF(Table1[[#This Row],[Column8]]="","",(1+M4130)*(L4131)-1)</f>
        <v/>
      </c>
    </row>
    <row r="4132" spans="1:13" x14ac:dyDescent="0.25">
      <c r="A4132" s="15" t="str">
        <f t="shared" si="128"/>
        <v/>
      </c>
      <c r="B4132" s="25" t="str">
        <f t="shared" si="129"/>
        <v/>
      </c>
      <c r="C4132" s="3" t="str">
        <f>IF(Table1[[#This Row],[Tesouro Prefixado]]="","",(B4132+1)^(1/252))</f>
        <v/>
      </c>
      <c r="D4132" s="2" t="str">
        <f>IF(Table1[[#This Row],[Column2]]="","",(1+D4131)*(C4132)-1)</f>
        <v/>
      </c>
      <c r="E4132" s="1" t="str">
        <f>IF(Table1[[#This Row],[Column1]]="","",VLOOKUP(A4132,COPOMs!B:E,4)+prêmio_de_risco)</f>
        <v/>
      </c>
      <c r="F4132" s="3" t="str">
        <f>IF(Table1[[#This Row],[Tesouro Selic: Cenário 1]]="","",(E4132+1)^(1/252))</f>
        <v/>
      </c>
      <c r="G4132" s="2" t="str">
        <f>IF(Table1[[#This Row],[Column4]]="","",(1+G4131)*(F4132)-1)</f>
        <v/>
      </c>
      <c r="H4132" s="1" t="str">
        <f>IF(Table1[[#This Row],[Column1]]="","",VLOOKUP(A4132,COPOMs!B:H,7)+prêmio_de_risco)</f>
        <v/>
      </c>
      <c r="I4132" s="3" t="str">
        <f>IF(Table1[[#This Row],[Tesouro Selic: Cenário 2]]="","",(H4132+1)^(1/252))</f>
        <v/>
      </c>
      <c r="J4132" s="2" t="str">
        <f>IF(Table1[[#This Row],[Column6]]="","",(1+J4131)*(I4132)-1)</f>
        <v/>
      </c>
      <c r="K4132" s="1" t="str">
        <f>IF(Table1[[#This Row],[Column1]]="","",VLOOKUP(A4132,COPOMs!B:K,10)+prêmio_de_risco)</f>
        <v/>
      </c>
      <c r="L4132" s="3" t="str">
        <f>IF(Table1[[#This Row],[Tesouro Selic: Cenário 3]]="","",(K4132+1)^(1/252))</f>
        <v/>
      </c>
      <c r="M4132" s="2" t="str">
        <f>IF(Table1[[#This Row],[Column8]]="","",(1+M4131)*(L4132)-1)</f>
        <v/>
      </c>
    </row>
    <row r="4133" spans="1:13" x14ac:dyDescent="0.25">
      <c r="A4133" s="15" t="str">
        <f t="shared" si="128"/>
        <v/>
      </c>
      <c r="B4133" s="25" t="str">
        <f t="shared" si="129"/>
        <v/>
      </c>
      <c r="C4133" s="3" t="str">
        <f>IF(Table1[[#This Row],[Tesouro Prefixado]]="","",(B4133+1)^(1/252))</f>
        <v/>
      </c>
      <c r="D4133" s="2" t="str">
        <f>IF(Table1[[#This Row],[Column2]]="","",(1+D4132)*(C4133)-1)</f>
        <v/>
      </c>
      <c r="E4133" s="1" t="str">
        <f>IF(Table1[[#This Row],[Column1]]="","",VLOOKUP(A4133,COPOMs!B:E,4)+prêmio_de_risco)</f>
        <v/>
      </c>
      <c r="F4133" s="3" t="str">
        <f>IF(Table1[[#This Row],[Tesouro Selic: Cenário 1]]="","",(E4133+1)^(1/252))</f>
        <v/>
      </c>
      <c r="G4133" s="2" t="str">
        <f>IF(Table1[[#This Row],[Column4]]="","",(1+G4132)*(F4133)-1)</f>
        <v/>
      </c>
      <c r="H4133" s="1" t="str">
        <f>IF(Table1[[#This Row],[Column1]]="","",VLOOKUP(A4133,COPOMs!B:H,7)+prêmio_de_risco)</f>
        <v/>
      </c>
      <c r="I4133" s="3" t="str">
        <f>IF(Table1[[#This Row],[Tesouro Selic: Cenário 2]]="","",(H4133+1)^(1/252))</f>
        <v/>
      </c>
      <c r="J4133" s="2" t="str">
        <f>IF(Table1[[#This Row],[Column6]]="","",(1+J4132)*(I4133)-1)</f>
        <v/>
      </c>
      <c r="K4133" s="1" t="str">
        <f>IF(Table1[[#This Row],[Column1]]="","",VLOOKUP(A4133,COPOMs!B:K,10)+prêmio_de_risco)</f>
        <v/>
      </c>
      <c r="L4133" s="3" t="str">
        <f>IF(Table1[[#This Row],[Tesouro Selic: Cenário 3]]="","",(K4133+1)^(1/252))</f>
        <v/>
      </c>
      <c r="M4133" s="2" t="str">
        <f>IF(Table1[[#This Row],[Column8]]="","",(1+M4132)*(L4133)-1)</f>
        <v/>
      </c>
    </row>
    <row r="4134" spans="1:13" x14ac:dyDescent="0.25">
      <c r="A4134" s="15" t="str">
        <f t="shared" si="128"/>
        <v/>
      </c>
      <c r="B4134" s="25" t="str">
        <f t="shared" si="129"/>
        <v/>
      </c>
      <c r="C4134" s="3" t="str">
        <f>IF(Table1[[#This Row],[Tesouro Prefixado]]="","",(B4134+1)^(1/252))</f>
        <v/>
      </c>
      <c r="D4134" s="2" t="str">
        <f>IF(Table1[[#This Row],[Column2]]="","",(1+D4133)*(C4134)-1)</f>
        <v/>
      </c>
      <c r="E4134" s="1" t="str">
        <f>IF(Table1[[#This Row],[Column1]]="","",VLOOKUP(A4134,COPOMs!B:E,4)+prêmio_de_risco)</f>
        <v/>
      </c>
      <c r="F4134" s="3" t="str">
        <f>IF(Table1[[#This Row],[Tesouro Selic: Cenário 1]]="","",(E4134+1)^(1/252))</f>
        <v/>
      </c>
      <c r="G4134" s="2" t="str">
        <f>IF(Table1[[#This Row],[Column4]]="","",(1+G4133)*(F4134)-1)</f>
        <v/>
      </c>
      <c r="H4134" s="1" t="str">
        <f>IF(Table1[[#This Row],[Column1]]="","",VLOOKUP(A4134,COPOMs!B:H,7)+prêmio_de_risco)</f>
        <v/>
      </c>
      <c r="I4134" s="3" t="str">
        <f>IF(Table1[[#This Row],[Tesouro Selic: Cenário 2]]="","",(H4134+1)^(1/252))</f>
        <v/>
      </c>
      <c r="J4134" s="2" t="str">
        <f>IF(Table1[[#This Row],[Column6]]="","",(1+J4133)*(I4134)-1)</f>
        <v/>
      </c>
      <c r="K4134" s="1" t="str">
        <f>IF(Table1[[#This Row],[Column1]]="","",VLOOKUP(A4134,COPOMs!B:K,10)+prêmio_de_risco)</f>
        <v/>
      </c>
      <c r="L4134" s="3" t="str">
        <f>IF(Table1[[#This Row],[Tesouro Selic: Cenário 3]]="","",(K4134+1)^(1/252))</f>
        <v/>
      </c>
      <c r="M4134" s="2" t="str">
        <f>IF(Table1[[#This Row],[Column8]]="","",(1+M4133)*(L4134)-1)</f>
        <v/>
      </c>
    </row>
    <row r="4135" spans="1:13" x14ac:dyDescent="0.25">
      <c r="A4135" s="15" t="str">
        <f t="shared" si="128"/>
        <v/>
      </c>
      <c r="B4135" s="25" t="str">
        <f t="shared" si="129"/>
        <v/>
      </c>
      <c r="C4135" s="3" t="str">
        <f>IF(Table1[[#This Row],[Tesouro Prefixado]]="","",(B4135+1)^(1/252))</f>
        <v/>
      </c>
      <c r="D4135" s="2" t="str">
        <f>IF(Table1[[#This Row],[Column2]]="","",(1+D4134)*(C4135)-1)</f>
        <v/>
      </c>
      <c r="E4135" s="1" t="str">
        <f>IF(Table1[[#This Row],[Column1]]="","",VLOOKUP(A4135,COPOMs!B:E,4)+prêmio_de_risco)</f>
        <v/>
      </c>
      <c r="F4135" s="3" t="str">
        <f>IF(Table1[[#This Row],[Tesouro Selic: Cenário 1]]="","",(E4135+1)^(1/252))</f>
        <v/>
      </c>
      <c r="G4135" s="2" t="str">
        <f>IF(Table1[[#This Row],[Column4]]="","",(1+G4134)*(F4135)-1)</f>
        <v/>
      </c>
      <c r="H4135" s="1" t="str">
        <f>IF(Table1[[#This Row],[Column1]]="","",VLOOKUP(A4135,COPOMs!B:H,7)+prêmio_de_risco)</f>
        <v/>
      </c>
      <c r="I4135" s="3" t="str">
        <f>IF(Table1[[#This Row],[Tesouro Selic: Cenário 2]]="","",(H4135+1)^(1/252))</f>
        <v/>
      </c>
      <c r="J4135" s="2" t="str">
        <f>IF(Table1[[#This Row],[Column6]]="","",(1+J4134)*(I4135)-1)</f>
        <v/>
      </c>
      <c r="K4135" s="1" t="str">
        <f>IF(Table1[[#This Row],[Column1]]="","",VLOOKUP(A4135,COPOMs!B:K,10)+prêmio_de_risco)</f>
        <v/>
      </c>
      <c r="L4135" s="3" t="str">
        <f>IF(Table1[[#This Row],[Tesouro Selic: Cenário 3]]="","",(K4135+1)^(1/252))</f>
        <v/>
      </c>
      <c r="M4135" s="2" t="str">
        <f>IF(Table1[[#This Row],[Column8]]="","",(1+M4134)*(L4135)-1)</f>
        <v/>
      </c>
    </row>
    <row r="4136" spans="1:13" x14ac:dyDescent="0.25">
      <c r="A4136" s="15" t="str">
        <f t="shared" si="128"/>
        <v/>
      </c>
      <c r="B4136" s="25" t="str">
        <f t="shared" si="129"/>
        <v/>
      </c>
      <c r="C4136" s="3" t="str">
        <f>IF(Table1[[#This Row],[Tesouro Prefixado]]="","",(B4136+1)^(1/252))</f>
        <v/>
      </c>
      <c r="D4136" s="2" t="str">
        <f>IF(Table1[[#This Row],[Column2]]="","",(1+D4135)*(C4136)-1)</f>
        <v/>
      </c>
      <c r="E4136" s="1" t="str">
        <f>IF(Table1[[#This Row],[Column1]]="","",VLOOKUP(A4136,COPOMs!B:E,4)+prêmio_de_risco)</f>
        <v/>
      </c>
      <c r="F4136" s="3" t="str">
        <f>IF(Table1[[#This Row],[Tesouro Selic: Cenário 1]]="","",(E4136+1)^(1/252))</f>
        <v/>
      </c>
      <c r="G4136" s="2" t="str">
        <f>IF(Table1[[#This Row],[Column4]]="","",(1+G4135)*(F4136)-1)</f>
        <v/>
      </c>
      <c r="H4136" s="1" t="str">
        <f>IF(Table1[[#This Row],[Column1]]="","",VLOOKUP(A4136,COPOMs!B:H,7)+prêmio_de_risco)</f>
        <v/>
      </c>
      <c r="I4136" s="3" t="str">
        <f>IF(Table1[[#This Row],[Tesouro Selic: Cenário 2]]="","",(H4136+1)^(1/252))</f>
        <v/>
      </c>
      <c r="J4136" s="2" t="str">
        <f>IF(Table1[[#This Row],[Column6]]="","",(1+J4135)*(I4136)-1)</f>
        <v/>
      </c>
      <c r="K4136" s="1" t="str">
        <f>IF(Table1[[#This Row],[Column1]]="","",VLOOKUP(A4136,COPOMs!B:K,10)+prêmio_de_risco)</f>
        <v/>
      </c>
      <c r="L4136" s="3" t="str">
        <f>IF(Table1[[#This Row],[Tesouro Selic: Cenário 3]]="","",(K4136+1)^(1/252))</f>
        <v/>
      </c>
      <c r="M4136" s="2" t="str">
        <f>IF(Table1[[#This Row],[Column8]]="","",(1+M4135)*(L4136)-1)</f>
        <v/>
      </c>
    </row>
    <row r="4137" spans="1:13" x14ac:dyDescent="0.25">
      <c r="A4137" s="15" t="str">
        <f t="shared" si="128"/>
        <v/>
      </c>
      <c r="B4137" s="25" t="str">
        <f t="shared" si="129"/>
        <v/>
      </c>
      <c r="C4137" s="3" t="str">
        <f>IF(Table1[[#This Row],[Tesouro Prefixado]]="","",(B4137+1)^(1/252))</f>
        <v/>
      </c>
      <c r="D4137" s="2" t="str">
        <f>IF(Table1[[#This Row],[Column2]]="","",(1+D4136)*(C4137)-1)</f>
        <v/>
      </c>
      <c r="E4137" s="1" t="str">
        <f>IF(Table1[[#This Row],[Column1]]="","",VLOOKUP(A4137,COPOMs!B:E,4)+prêmio_de_risco)</f>
        <v/>
      </c>
      <c r="F4137" s="3" t="str">
        <f>IF(Table1[[#This Row],[Tesouro Selic: Cenário 1]]="","",(E4137+1)^(1/252))</f>
        <v/>
      </c>
      <c r="G4137" s="2" t="str">
        <f>IF(Table1[[#This Row],[Column4]]="","",(1+G4136)*(F4137)-1)</f>
        <v/>
      </c>
      <c r="H4137" s="1" t="str">
        <f>IF(Table1[[#This Row],[Column1]]="","",VLOOKUP(A4137,COPOMs!B:H,7)+prêmio_de_risco)</f>
        <v/>
      </c>
      <c r="I4137" s="3" t="str">
        <f>IF(Table1[[#This Row],[Tesouro Selic: Cenário 2]]="","",(H4137+1)^(1/252))</f>
        <v/>
      </c>
      <c r="J4137" s="2" t="str">
        <f>IF(Table1[[#This Row],[Column6]]="","",(1+J4136)*(I4137)-1)</f>
        <v/>
      </c>
      <c r="K4137" s="1" t="str">
        <f>IF(Table1[[#This Row],[Column1]]="","",VLOOKUP(A4137,COPOMs!B:K,10)+prêmio_de_risco)</f>
        <v/>
      </c>
      <c r="L4137" s="3" t="str">
        <f>IF(Table1[[#This Row],[Tesouro Selic: Cenário 3]]="","",(K4137+1)^(1/252))</f>
        <v/>
      </c>
      <c r="M4137" s="2" t="str">
        <f>IF(Table1[[#This Row],[Column8]]="","",(1+M4136)*(L4137)-1)</f>
        <v/>
      </c>
    </row>
    <row r="4138" spans="1:13" x14ac:dyDescent="0.25">
      <c r="A4138" s="15" t="str">
        <f t="shared" si="128"/>
        <v/>
      </c>
      <c r="B4138" s="25" t="str">
        <f t="shared" si="129"/>
        <v/>
      </c>
      <c r="C4138" s="3" t="str">
        <f>IF(Table1[[#This Row],[Tesouro Prefixado]]="","",(B4138+1)^(1/252))</f>
        <v/>
      </c>
      <c r="D4138" s="2" t="str">
        <f>IF(Table1[[#This Row],[Column2]]="","",(1+D4137)*(C4138)-1)</f>
        <v/>
      </c>
      <c r="E4138" s="1" t="str">
        <f>IF(Table1[[#This Row],[Column1]]="","",VLOOKUP(A4138,COPOMs!B:E,4)+prêmio_de_risco)</f>
        <v/>
      </c>
      <c r="F4138" s="3" t="str">
        <f>IF(Table1[[#This Row],[Tesouro Selic: Cenário 1]]="","",(E4138+1)^(1/252))</f>
        <v/>
      </c>
      <c r="G4138" s="2" t="str">
        <f>IF(Table1[[#This Row],[Column4]]="","",(1+G4137)*(F4138)-1)</f>
        <v/>
      </c>
      <c r="H4138" s="1" t="str">
        <f>IF(Table1[[#This Row],[Column1]]="","",VLOOKUP(A4138,COPOMs!B:H,7)+prêmio_de_risco)</f>
        <v/>
      </c>
      <c r="I4138" s="3" t="str">
        <f>IF(Table1[[#This Row],[Tesouro Selic: Cenário 2]]="","",(H4138+1)^(1/252))</f>
        <v/>
      </c>
      <c r="J4138" s="2" t="str">
        <f>IF(Table1[[#This Row],[Column6]]="","",(1+J4137)*(I4138)-1)</f>
        <v/>
      </c>
      <c r="K4138" s="1" t="str">
        <f>IF(Table1[[#This Row],[Column1]]="","",VLOOKUP(A4138,COPOMs!B:K,10)+prêmio_de_risco)</f>
        <v/>
      </c>
      <c r="L4138" s="3" t="str">
        <f>IF(Table1[[#This Row],[Tesouro Selic: Cenário 3]]="","",(K4138+1)^(1/252))</f>
        <v/>
      </c>
      <c r="M4138" s="2" t="str">
        <f>IF(Table1[[#This Row],[Column8]]="","",(1+M4137)*(L4138)-1)</f>
        <v/>
      </c>
    </row>
    <row r="4139" spans="1:13" x14ac:dyDescent="0.25">
      <c r="A4139" s="15" t="str">
        <f t="shared" si="128"/>
        <v/>
      </c>
      <c r="B4139" s="25" t="str">
        <f t="shared" si="129"/>
        <v/>
      </c>
      <c r="C4139" s="3" t="str">
        <f>IF(Table1[[#This Row],[Tesouro Prefixado]]="","",(B4139+1)^(1/252))</f>
        <v/>
      </c>
      <c r="D4139" s="2" t="str">
        <f>IF(Table1[[#This Row],[Column2]]="","",(1+D4138)*(C4139)-1)</f>
        <v/>
      </c>
      <c r="E4139" s="1" t="str">
        <f>IF(Table1[[#This Row],[Column1]]="","",VLOOKUP(A4139,COPOMs!B:E,4)+prêmio_de_risco)</f>
        <v/>
      </c>
      <c r="F4139" s="3" t="str">
        <f>IF(Table1[[#This Row],[Tesouro Selic: Cenário 1]]="","",(E4139+1)^(1/252))</f>
        <v/>
      </c>
      <c r="G4139" s="2" t="str">
        <f>IF(Table1[[#This Row],[Column4]]="","",(1+G4138)*(F4139)-1)</f>
        <v/>
      </c>
      <c r="H4139" s="1" t="str">
        <f>IF(Table1[[#This Row],[Column1]]="","",VLOOKUP(A4139,COPOMs!B:H,7)+prêmio_de_risco)</f>
        <v/>
      </c>
      <c r="I4139" s="3" t="str">
        <f>IF(Table1[[#This Row],[Tesouro Selic: Cenário 2]]="","",(H4139+1)^(1/252))</f>
        <v/>
      </c>
      <c r="J4139" s="2" t="str">
        <f>IF(Table1[[#This Row],[Column6]]="","",(1+J4138)*(I4139)-1)</f>
        <v/>
      </c>
      <c r="K4139" s="1" t="str">
        <f>IF(Table1[[#This Row],[Column1]]="","",VLOOKUP(A4139,COPOMs!B:K,10)+prêmio_de_risco)</f>
        <v/>
      </c>
      <c r="L4139" s="3" t="str">
        <f>IF(Table1[[#This Row],[Tesouro Selic: Cenário 3]]="","",(K4139+1)^(1/252))</f>
        <v/>
      </c>
      <c r="M4139" s="2" t="str">
        <f>IF(Table1[[#This Row],[Column8]]="","",(1+M4138)*(L4139)-1)</f>
        <v/>
      </c>
    </row>
    <row r="4140" spans="1:13" x14ac:dyDescent="0.25">
      <c r="A4140" s="15" t="str">
        <f t="shared" si="128"/>
        <v/>
      </c>
      <c r="B4140" s="25" t="str">
        <f t="shared" si="129"/>
        <v/>
      </c>
      <c r="C4140" s="3" t="str">
        <f>IF(Table1[[#This Row],[Tesouro Prefixado]]="","",(B4140+1)^(1/252))</f>
        <v/>
      </c>
      <c r="D4140" s="2" t="str">
        <f>IF(Table1[[#This Row],[Column2]]="","",(1+D4139)*(C4140)-1)</f>
        <v/>
      </c>
      <c r="E4140" s="1" t="str">
        <f>IF(Table1[[#This Row],[Column1]]="","",VLOOKUP(A4140,COPOMs!B:E,4)+prêmio_de_risco)</f>
        <v/>
      </c>
      <c r="F4140" s="3" t="str">
        <f>IF(Table1[[#This Row],[Tesouro Selic: Cenário 1]]="","",(E4140+1)^(1/252))</f>
        <v/>
      </c>
      <c r="G4140" s="2" t="str">
        <f>IF(Table1[[#This Row],[Column4]]="","",(1+G4139)*(F4140)-1)</f>
        <v/>
      </c>
      <c r="H4140" s="1" t="str">
        <f>IF(Table1[[#This Row],[Column1]]="","",VLOOKUP(A4140,COPOMs!B:H,7)+prêmio_de_risco)</f>
        <v/>
      </c>
      <c r="I4140" s="3" t="str">
        <f>IF(Table1[[#This Row],[Tesouro Selic: Cenário 2]]="","",(H4140+1)^(1/252))</f>
        <v/>
      </c>
      <c r="J4140" s="2" t="str">
        <f>IF(Table1[[#This Row],[Column6]]="","",(1+J4139)*(I4140)-1)</f>
        <v/>
      </c>
      <c r="K4140" s="1" t="str">
        <f>IF(Table1[[#This Row],[Column1]]="","",VLOOKUP(A4140,COPOMs!B:K,10)+prêmio_de_risco)</f>
        <v/>
      </c>
      <c r="L4140" s="3" t="str">
        <f>IF(Table1[[#This Row],[Tesouro Selic: Cenário 3]]="","",(K4140+1)^(1/252))</f>
        <v/>
      </c>
      <c r="M4140" s="2" t="str">
        <f>IF(Table1[[#This Row],[Column8]]="","",(1+M4139)*(L4140)-1)</f>
        <v/>
      </c>
    </row>
    <row r="4141" spans="1:13" x14ac:dyDescent="0.25">
      <c r="A4141" s="15" t="str">
        <f t="shared" si="128"/>
        <v/>
      </c>
      <c r="B4141" s="25" t="str">
        <f t="shared" si="129"/>
        <v/>
      </c>
      <c r="C4141" s="3" t="str">
        <f>IF(Table1[[#This Row],[Tesouro Prefixado]]="","",(B4141+1)^(1/252))</f>
        <v/>
      </c>
      <c r="D4141" s="2" t="str">
        <f>IF(Table1[[#This Row],[Column2]]="","",(1+D4140)*(C4141)-1)</f>
        <v/>
      </c>
      <c r="E4141" s="1" t="str">
        <f>IF(Table1[[#This Row],[Column1]]="","",VLOOKUP(A4141,COPOMs!B:E,4)+prêmio_de_risco)</f>
        <v/>
      </c>
      <c r="F4141" s="3" t="str">
        <f>IF(Table1[[#This Row],[Tesouro Selic: Cenário 1]]="","",(E4141+1)^(1/252))</f>
        <v/>
      </c>
      <c r="G4141" s="2" t="str">
        <f>IF(Table1[[#This Row],[Column4]]="","",(1+G4140)*(F4141)-1)</f>
        <v/>
      </c>
      <c r="H4141" s="1" t="str">
        <f>IF(Table1[[#This Row],[Column1]]="","",VLOOKUP(A4141,COPOMs!B:H,7)+prêmio_de_risco)</f>
        <v/>
      </c>
      <c r="I4141" s="3" t="str">
        <f>IF(Table1[[#This Row],[Tesouro Selic: Cenário 2]]="","",(H4141+1)^(1/252))</f>
        <v/>
      </c>
      <c r="J4141" s="2" t="str">
        <f>IF(Table1[[#This Row],[Column6]]="","",(1+J4140)*(I4141)-1)</f>
        <v/>
      </c>
      <c r="K4141" s="1" t="str">
        <f>IF(Table1[[#This Row],[Column1]]="","",VLOOKUP(A4141,COPOMs!B:K,10)+prêmio_de_risco)</f>
        <v/>
      </c>
      <c r="L4141" s="3" t="str">
        <f>IF(Table1[[#This Row],[Tesouro Selic: Cenário 3]]="","",(K4141+1)^(1/252))</f>
        <v/>
      </c>
      <c r="M4141" s="2" t="str">
        <f>IF(Table1[[#This Row],[Column8]]="","",(1+M4140)*(L4141)-1)</f>
        <v/>
      </c>
    </row>
    <row r="4142" spans="1:13" x14ac:dyDescent="0.25">
      <c r="A4142" s="15" t="str">
        <f t="shared" si="128"/>
        <v/>
      </c>
      <c r="B4142" s="25" t="str">
        <f t="shared" si="129"/>
        <v/>
      </c>
      <c r="C4142" s="3" t="str">
        <f>IF(Table1[[#This Row],[Tesouro Prefixado]]="","",(B4142+1)^(1/252))</f>
        <v/>
      </c>
      <c r="D4142" s="2" t="str">
        <f>IF(Table1[[#This Row],[Column2]]="","",(1+D4141)*(C4142)-1)</f>
        <v/>
      </c>
      <c r="E4142" s="1" t="str">
        <f>IF(Table1[[#This Row],[Column1]]="","",VLOOKUP(A4142,COPOMs!B:E,4)+prêmio_de_risco)</f>
        <v/>
      </c>
      <c r="F4142" s="3" t="str">
        <f>IF(Table1[[#This Row],[Tesouro Selic: Cenário 1]]="","",(E4142+1)^(1/252))</f>
        <v/>
      </c>
      <c r="G4142" s="2" t="str">
        <f>IF(Table1[[#This Row],[Column4]]="","",(1+G4141)*(F4142)-1)</f>
        <v/>
      </c>
      <c r="H4142" s="1" t="str">
        <f>IF(Table1[[#This Row],[Column1]]="","",VLOOKUP(A4142,COPOMs!B:H,7)+prêmio_de_risco)</f>
        <v/>
      </c>
      <c r="I4142" s="3" t="str">
        <f>IF(Table1[[#This Row],[Tesouro Selic: Cenário 2]]="","",(H4142+1)^(1/252))</f>
        <v/>
      </c>
      <c r="J4142" s="2" t="str">
        <f>IF(Table1[[#This Row],[Column6]]="","",(1+J4141)*(I4142)-1)</f>
        <v/>
      </c>
      <c r="K4142" s="1" t="str">
        <f>IF(Table1[[#This Row],[Column1]]="","",VLOOKUP(A4142,COPOMs!B:K,10)+prêmio_de_risco)</f>
        <v/>
      </c>
      <c r="L4142" s="3" t="str">
        <f>IF(Table1[[#This Row],[Tesouro Selic: Cenário 3]]="","",(K4142+1)^(1/252))</f>
        <v/>
      </c>
      <c r="M4142" s="2" t="str">
        <f>IF(Table1[[#This Row],[Column8]]="","",(1+M4141)*(L4142)-1)</f>
        <v/>
      </c>
    </row>
    <row r="4143" spans="1:13" x14ac:dyDescent="0.25">
      <c r="A4143" s="15" t="str">
        <f t="shared" si="128"/>
        <v/>
      </c>
      <c r="B4143" s="25" t="str">
        <f t="shared" si="129"/>
        <v/>
      </c>
      <c r="C4143" s="3" t="str">
        <f>IF(Table1[[#This Row],[Tesouro Prefixado]]="","",(B4143+1)^(1/252))</f>
        <v/>
      </c>
      <c r="D4143" s="2" t="str">
        <f>IF(Table1[[#This Row],[Column2]]="","",(1+D4142)*(C4143)-1)</f>
        <v/>
      </c>
      <c r="E4143" s="1" t="str">
        <f>IF(Table1[[#This Row],[Column1]]="","",VLOOKUP(A4143,COPOMs!B:E,4)+prêmio_de_risco)</f>
        <v/>
      </c>
      <c r="F4143" s="3" t="str">
        <f>IF(Table1[[#This Row],[Tesouro Selic: Cenário 1]]="","",(E4143+1)^(1/252))</f>
        <v/>
      </c>
      <c r="G4143" s="2" t="str">
        <f>IF(Table1[[#This Row],[Column4]]="","",(1+G4142)*(F4143)-1)</f>
        <v/>
      </c>
      <c r="H4143" s="1" t="str">
        <f>IF(Table1[[#This Row],[Column1]]="","",VLOOKUP(A4143,COPOMs!B:H,7)+prêmio_de_risco)</f>
        <v/>
      </c>
      <c r="I4143" s="3" t="str">
        <f>IF(Table1[[#This Row],[Tesouro Selic: Cenário 2]]="","",(H4143+1)^(1/252))</f>
        <v/>
      </c>
      <c r="J4143" s="2" t="str">
        <f>IF(Table1[[#This Row],[Column6]]="","",(1+J4142)*(I4143)-1)</f>
        <v/>
      </c>
      <c r="K4143" s="1" t="str">
        <f>IF(Table1[[#This Row],[Column1]]="","",VLOOKUP(A4143,COPOMs!B:K,10)+prêmio_de_risco)</f>
        <v/>
      </c>
      <c r="L4143" s="3" t="str">
        <f>IF(Table1[[#This Row],[Tesouro Selic: Cenário 3]]="","",(K4143+1)^(1/252))</f>
        <v/>
      </c>
      <c r="M4143" s="2" t="str">
        <f>IF(Table1[[#This Row],[Column8]]="","",(1+M4142)*(L4143)-1)</f>
        <v/>
      </c>
    </row>
    <row r="4144" spans="1:13" x14ac:dyDescent="0.25">
      <c r="A4144" s="15" t="str">
        <f t="shared" si="128"/>
        <v/>
      </c>
      <c r="B4144" s="25" t="str">
        <f t="shared" si="129"/>
        <v/>
      </c>
      <c r="C4144" s="3" t="str">
        <f>IF(Table1[[#This Row],[Tesouro Prefixado]]="","",(B4144+1)^(1/252))</f>
        <v/>
      </c>
      <c r="D4144" s="2" t="str">
        <f>IF(Table1[[#This Row],[Column2]]="","",(1+D4143)*(C4144)-1)</f>
        <v/>
      </c>
      <c r="E4144" s="1" t="str">
        <f>IF(Table1[[#This Row],[Column1]]="","",VLOOKUP(A4144,COPOMs!B:E,4)+prêmio_de_risco)</f>
        <v/>
      </c>
      <c r="F4144" s="3" t="str">
        <f>IF(Table1[[#This Row],[Tesouro Selic: Cenário 1]]="","",(E4144+1)^(1/252))</f>
        <v/>
      </c>
      <c r="G4144" s="2" t="str">
        <f>IF(Table1[[#This Row],[Column4]]="","",(1+G4143)*(F4144)-1)</f>
        <v/>
      </c>
      <c r="H4144" s="1" t="str">
        <f>IF(Table1[[#This Row],[Column1]]="","",VLOOKUP(A4144,COPOMs!B:H,7)+prêmio_de_risco)</f>
        <v/>
      </c>
      <c r="I4144" s="3" t="str">
        <f>IF(Table1[[#This Row],[Tesouro Selic: Cenário 2]]="","",(H4144+1)^(1/252))</f>
        <v/>
      </c>
      <c r="J4144" s="2" t="str">
        <f>IF(Table1[[#This Row],[Column6]]="","",(1+J4143)*(I4144)-1)</f>
        <v/>
      </c>
      <c r="K4144" s="1" t="str">
        <f>IF(Table1[[#This Row],[Column1]]="","",VLOOKUP(A4144,COPOMs!B:K,10)+prêmio_de_risco)</f>
        <v/>
      </c>
      <c r="L4144" s="3" t="str">
        <f>IF(Table1[[#This Row],[Tesouro Selic: Cenário 3]]="","",(K4144+1)^(1/252))</f>
        <v/>
      </c>
      <c r="M4144" s="2" t="str">
        <f>IF(Table1[[#This Row],[Column8]]="","",(1+M4143)*(L4144)-1)</f>
        <v/>
      </c>
    </row>
    <row r="4145" spans="1:13" x14ac:dyDescent="0.25">
      <c r="A4145" s="15" t="str">
        <f t="shared" si="128"/>
        <v/>
      </c>
      <c r="B4145" s="25" t="str">
        <f t="shared" si="129"/>
        <v/>
      </c>
      <c r="C4145" s="3" t="str">
        <f>IF(Table1[[#This Row],[Tesouro Prefixado]]="","",(B4145+1)^(1/252))</f>
        <v/>
      </c>
      <c r="D4145" s="2" t="str">
        <f>IF(Table1[[#This Row],[Column2]]="","",(1+D4144)*(C4145)-1)</f>
        <v/>
      </c>
      <c r="E4145" s="1" t="str">
        <f>IF(Table1[[#This Row],[Column1]]="","",VLOOKUP(A4145,COPOMs!B:E,4)+prêmio_de_risco)</f>
        <v/>
      </c>
      <c r="F4145" s="3" t="str">
        <f>IF(Table1[[#This Row],[Tesouro Selic: Cenário 1]]="","",(E4145+1)^(1/252))</f>
        <v/>
      </c>
      <c r="G4145" s="2" t="str">
        <f>IF(Table1[[#This Row],[Column4]]="","",(1+G4144)*(F4145)-1)</f>
        <v/>
      </c>
      <c r="H4145" s="1" t="str">
        <f>IF(Table1[[#This Row],[Column1]]="","",VLOOKUP(A4145,COPOMs!B:H,7)+prêmio_de_risco)</f>
        <v/>
      </c>
      <c r="I4145" s="3" t="str">
        <f>IF(Table1[[#This Row],[Tesouro Selic: Cenário 2]]="","",(H4145+1)^(1/252))</f>
        <v/>
      </c>
      <c r="J4145" s="2" t="str">
        <f>IF(Table1[[#This Row],[Column6]]="","",(1+J4144)*(I4145)-1)</f>
        <v/>
      </c>
      <c r="K4145" s="1" t="str">
        <f>IF(Table1[[#This Row],[Column1]]="","",VLOOKUP(A4145,COPOMs!B:K,10)+prêmio_de_risco)</f>
        <v/>
      </c>
      <c r="L4145" s="3" t="str">
        <f>IF(Table1[[#This Row],[Tesouro Selic: Cenário 3]]="","",(K4145+1)^(1/252))</f>
        <v/>
      </c>
      <c r="M4145" s="2" t="str">
        <f>IF(Table1[[#This Row],[Column8]]="","",(1+M4144)*(L4145)-1)</f>
        <v/>
      </c>
    </row>
    <row r="4146" spans="1:13" x14ac:dyDescent="0.25">
      <c r="A4146" s="15" t="str">
        <f t="shared" si="128"/>
        <v/>
      </c>
      <c r="B4146" s="25" t="str">
        <f t="shared" si="129"/>
        <v/>
      </c>
      <c r="C4146" s="3" t="str">
        <f>IF(Table1[[#This Row],[Tesouro Prefixado]]="","",(B4146+1)^(1/252))</f>
        <v/>
      </c>
      <c r="D4146" s="2" t="str">
        <f>IF(Table1[[#This Row],[Column2]]="","",(1+D4145)*(C4146)-1)</f>
        <v/>
      </c>
      <c r="E4146" s="1" t="str">
        <f>IF(Table1[[#This Row],[Column1]]="","",VLOOKUP(A4146,COPOMs!B:E,4)+prêmio_de_risco)</f>
        <v/>
      </c>
      <c r="F4146" s="3" t="str">
        <f>IF(Table1[[#This Row],[Tesouro Selic: Cenário 1]]="","",(E4146+1)^(1/252))</f>
        <v/>
      </c>
      <c r="G4146" s="2" t="str">
        <f>IF(Table1[[#This Row],[Column4]]="","",(1+G4145)*(F4146)-1)</f>
        <v/>
      </c>
      <c r="H4146" s="1" t="str">
        <f>IF(Table1[[#This Row],[Column1]]="","",VLOOKUP(A4146,COPOMs!B:H,7)+prêmio_de_risco)</f>
        <v/>
      </c>
      <c r="I4146" s="3" t="str">
        <f>IF(Table1[[#This Row],[Tesouro Selic: Cenário 2]]="","",(H4146+1)^(1/252))</f>
        <v/>
      </c>
      <c r="J4146" s="2" t="str">
        <f>IF(Table1[[#This Row],[Column6]]="","",(1+J4145)*(I4146)-1)</f>
        <v/>
      </c>
      <c r="K4146" s="1" t="str">
        <f>IF(Table1[[#This Row],[Column1]]="","",VLOOKUP(A4146,COPOMs!B:K,10)+prêmio_de_risco)</f>
        <v/>
      </c>
      <c r="L4146" s="3" t="str">
        <f>IF(Table1[[#This Row],[Tesouro Selic: Cenário 3]]="","",(K4146+1)^(1/252))</f>
        <v/>
      </c>
      <c r="M4146" s="2" t="str">
        <f>IF(Table1[[#This Row],[Column8]]="","",(1+M4145)*(L4146)-1)</f>
        <v/>
      </c>
    </row>
    <row r="4147" spans="1:13" x14ac:dyDescent="0.25">
      <c r="A4147" s="15" t="str">
        <f t="shared" si="128"/>
        <v/>
      </c>
      <c r="B4147" s="25" t="str">
        <f t="shared" si="129"/>
        <v/>
      </c>
      <c r="C4147" s="3" t="str">
        <f>IF(Table1[[#This Row],[Tesouro Prefixado]]="","",(B4147+1)^(1/252))</f>
        <v/>
      </c>
      <c r="D4147" s="2" t="str">
        <f>IF(Table1[[#This Row],[Column2]]="","",(1+D4146)*(C4147)-1)</f>
        <v/>
      </c>
      <c r="E4147" s="1" t="str">
        <f>IF(Table1[[#This Row],[Column1]]="","",VLOOKUP(A4147,COPOMs!B:E,4)+prêmio_de_risco)</f>
        <v/>
      </c>
      <c r="F4147" s="3" t="str">
        <f>IF(Table1[[#This Row],[Tesouro Selic: Cenário 1]]="","",(E4147+1)^(1/252))</f>
        <v/>
      </c>
      <c r="G4147" s="2" t="str">
        <f>IF(Table1[[#This Row],[Column4]]="","",(1+G4146)*(F4147)-1)</f>
        <v/>
      </c>
      <c r="H4147" s="1" t="str">
        <f>IF(Table1[[#This Row],[Column1]]="","",VLOOKUP(A4147,COPOMs!B:H,7)+prêmio_de_risco)</f>
        <v/>
      </c>
      <c r="I4147" s="3" t="str">
        <f>IF(Table1[[#This Row],[Tesouro Selic: Cenário 2]]="","",(H4147+1)^(1/252))</f>
        <v/>
      </c>
      <c r="J4147" s="2" t="str">
        <f>IF(Table1[[#This Row],[Column6]]="","",(1+J4146)*(I4147)-1)</f>
        <v/>
      </c>
      <c r="K4147" s="1" t="str">
        <f>IF(Table1[[#This Row],[Column1]]="","",VLOOKUP(A4147,COPOMs!B:K,10)+prêmio_de_risco)</f>
        <v/>
      </c>
      <c r="L4147" s="3" t="str">
        <f>IF(Table1[[#This Row],[Tesouro Selic: Cenário 3]]="","",(K4147+1)^(1/252))</f>
        <v/>
      </c>
      <c r="M4147" s="2" t="str">
        <f>IF(Table1[[#This Row],[Column8]]="","",(1+M4146)*(L4147)-1)</f>
        <v/>
      </c>
    </row>
    <row r="4148" spans="1:13" x14ac:dyDescent="0.25">
      <c r="A4148" s="15" t="str">
        <f t="shared" si="128"/>
        <v/>
      </c>
      <c r="B4148" s="25" t="str">
        <f t="shared" si="129"/>
        <v/>
      </c>
      <c r="C4148" s="3" t="str">
        <f>IF(Table1[[#This Row],[Tesouro Prefixado]]="","",(B4148+1)^(1/252))</f>
        <v/>
      </c>
      <c r="D4148" s="2" t="str">
        <f>IF(Table1[[#This Row],[Column2]]="","",(1+D4147)*(C4148)-1)</f>
        <v/>
      </c>
      <c r="E4148" s="1" t="str">
        <f>IF(Table1[[#This Row],[Column1]]="","",VLOOKUP(A4148,COPOMs!B:E,4)+prêmio_de_risco)</f>
        <v/>
      </c>
      <c r="F4148" s="3" t="str">
        <f>IF(Table1[[#This Row],[Tesouro Selic: Cenário 1]]="","",(E4148+1)^(1/252))</f>
        <v/>
      </c>
      <c r="G4148" s="2" t="str">
        <f>IF(Table1[[#This Row],[Column4]]="","",(1+G4147)*(F4148)-1)</f>
        <v/>
      </c>
      <c r="H4148" s="1" t="str">
        <f>IF(Table1[[#This Row],[Column1]]="","",VLOOKUP(A4148,COPOMs!B:H,7)+prêmio_de_risco)</f>
        <v/>
      </c>
      <c r="I4148" s="3" t="str">
        <f>IF(Table1[[#This Row],[Tesouro Selic: Cenário 2]]="","",(H4148+1)^(1/252))</f>
        <v/>
      </c>
      <c r="J4148" s="2" t="str">
        <f>IF(Table1[[#This Row],[Column6]]="","",(1+J4147)*(I4148)-1)</f>
        <v/>
      </c>
      <c r="K4148" s="1" t="str">
        <f>IF(Table1[[#This Row],[Column1]]="","",VLOOKUP(A4148,COPOMs!B:K,10)+prêmio_de_risco)</f>
        <v/>
      </c>
      <c r="L4148" s="3" t="str">
        <f>IF(Table1[[#This Row],[Tesouro Selic: Cenário 3]]="","",(K4148+1)^(1/252))</f>
        <v/>
      </c>
      <c r="M4148" s="2" t="str">
        <f>IF(Table1[[#This Row],[Column8]]="","",(1+M4147)*(L4148)-1)</f>
        <v/>
      </c>
    </row>
    <row r="4149" spans="1:13" x14ac:dyDescent="0.25">
      <c r="A4149" s="15" t="str">
        <f t="shared" si="128"/>
        <v/>
      </c>
      <c r="B4149" s="25" t="str">
        <f t="shared" si="129"/>
        <v/>
      </c>
      <c r="C4149" s="3" t="str">
        <f>IF(Table1[[#This Row],[Tesouro Prefixado]]="","",(B4149+1)^(1/252))</f>
        <v/>
      </c>
      <c r="D4149" s="2" t="str">
        <f>IF(Table1[[#This Row],[Column2]]="","",(1+D4148)*(C4149)-1)</f>
        <v/>
      </c>
      <c r="E4149" s="1" t="str">
        <f>IF(Table1[[#This Row],[Column1]]="","",VLOOKUP(A4149,COPOMs!B:E,4)+prêmio_de_risco)</f>
        <v/>
      </c>
      <c r="F4149" s="3" t="str">
        <f>IF(Table1[[#This Row],[Tesouro Selic: Cenário 1]]="","",(E4149+1)^(1/252))</f>
        <v/>
      </c>
      <c r="G4149" s="2" t="str">
        <f>IF(Table1[[#This Row],[Column4]]="","",(1+G4148)*(F4149)-1)</f>
        <v/>
      </c>
      <c r="H4149" s="1" t="str">
        <f>IF(Table1[[#This Row],[Column1]]="","",VLOOKUP(A4149,COPOMs!B:H,7)+prêmio_de_risco)</f>
        <v/>
      </c>
      <c r="I4149" s="3" t="str">
        <f>IF(Table1[[#This Row],[Tesouro Selic: Cenário 2]]="","",(H4149+1)^(1/252))</f>
        <v/>
      </c>
      <c r="J4149" s="2" t="str">
        <f>IF(Table1[[#This Row],[Column6]]="","",(1+J4148)*(I4149)-1)</f>
        <v/>
      </c>
      <c r="K4149" s="1" t="str">
        <f>IF(Table1[[#This Row],[Column1]]="","",VLOOKUP(A4149,COPOMs!B:K,10)+prêmio_de_risco)</f>
        <v/>
      </c>
      <c r="L4149" s="3" t="str">
        <f>IF(Table1[[#This Row],[Tesouro Selic: Cenário 3]]="","",(K4149+1)^(1/252))</f>
        <v/>
      </c>
      <c r="M4149" s="2" t="str">
        <f>IF(Table1[[#This Row],[Column8]]="","",(1+M4148)*(L4149)-1)</f>
        <v/>
      </c>
    </row>
    <row r="4150" spans="1:13" x14ac:dyDescent="0.25">
      <c r="A4150" s="15" t="str">
        <f t="shared" si="128"/>
        <v/>
      </c>
      <c r="B4150" s="25" t="str">
        <f t="shared" si="129"/>
        <v/>
      </c>
      <c r="C4150" s="3" t="str">
        <f>IF(Table1[[#This Row],[Tesouro Prefixado]]="","",(B4150+1)^(1/252))</f>
        <v/>
      </c>
      <c r="D4150" s="2" t="str">
        <f>IF(Table1[[#This Row],[Column2]]="","",(1+D4149)*(C4150)-1)</f>
        <v/>
      </c>
      <c r="E4150" s="1" t="str">
        <f>IF(Table1[[#This Row],[Column1]]="","",VLOOKUP(A4150,COPOMs!B:E,4)+prêmio_de_risco)</f>
        <v/>
      </c>
      <c r="F4150" s="3" t="str">
        <f>IF(Table1[[#This Row],[Tesouro Selic: Cenário 1]]="","",(E4150+1)^(1/252))</f>
        <v/>
      </c>
      <c r="G4150" s="2" t="str">
        <f>IF(Table1[[#This Row],[Column4]]="","",(1+G4149)*(F4150)-1)</f>
        <v/>
      </c>
      <c r="H4150" s="1" t="str">
        <f>IF(Table1[[#This Row],[Column1]]="","",VLOOKUP(A4150,COPOMs!B:H,7)+prêmio_de_risco)</f>
        <v/>
      </c>
      <c r="I4150" s="3" t="str">
        <f>IF(Table1[[#This Row],[Tesouro Selic: Cenário 2]]="","",(H4150+1)^(1/252))</f>
        <v/>
      </c>
      <c r="J4150" s="2" t="str">
        <f>IF(Table1[[#This Row],[Column6]]="","",(1+J4149)*(I4150)-1)</f>
        <v/>
      </c>
      <c r="K4150" s="1" t="str">
        <f>IF(Table1[[#This Row],[Column1]]="","",VLOOKUP(A4150,COPOMs!B:K,10)+prêmio_de_risco)</f>
        <v/>
      </c>
      <c r="L4150" s="3" t="str">
        <f>IF(Table1[[#This Row],[Tesouro Selic: Cenário 3]]="","",(K4150+1)^(1/252))</f>
        <v/>
      </c>
      <c r="M4150" s="2" t="str">
        <f>IF(Table1[[#This Row],[Column8]]="","",(1+M4149)*(L4150)-1)</f>
        <v/>
      </c>
    </row>
    <row r="4151" spans="1:13" x14ac:dyDescent="0.25">
      <c r="A4151" s="15" t="str">
        <f t="shared" si="128"/>
        <v/>
      </c>
      <c r="B4151" s="25" t="str">
        <f t="shared" si="129"/>
        <v/>
      </c>
      <c r="C4151" s="3" t="str">
        <f>IF(Table1[[#This Row],[Tesouro Prefixado]]="","",(B4151+1)^(1/252))</f>
        <v/>
      </c>
      <c r="D4151" s="2" t="str">
        <f>IF(Table1[[#This Row],[Column2]]="","",(1+D4150)*(C4151)-1)</f>
        <v/>
      </c>
      <c r="E4151" s="1" t="str">
        <f>IF(Table1[[#This Row],[Column1]]="","",VLOOKUP(A4151,COPOMs!B:E,4)+prêmio_de_risco)</f>
        <v/>
      </c>
      <c r="F4151" s="3" t="str">
        <f>IF(Table1[[#This Row],[Tesouro Selic: Cenário 1]]="","",(E4151+1)^(1/252))</f>
        <v/>
      </c>
      <c r="G4151" s="2" t="str">
        <f>IF(Table1[[#This Row],[Column4]]="","",(1+G4150)*(F4151)-1)</f>
        <v/>
      </c>
      <c r="H4151" s="1" t="str">
        <f>IF(Table1[[#This Row],[Column1]]="","",VLOOKUP(A4151,COPOMs!B:H,7)+prêmio_de_risco)</f>
        <v/>
      </c>
      <c r="I4151" s="3" t="str">
        <f>IF(Table1[[#This Row],[Tesouro Selic: Cenário 2]]="","",(H4151+1)^(1/252))</f>
        <v/>
      </c>
      <c r="J4151" s="2" t="str">
        <f>IF(Table1[[#This Row],[Column6]]="","",(1+J4150)*(I4151)-1)</f>
        <v/>
      </c>
      <c r="K4151" s="1" t="str">
        <f>IF(Table1[[#This Row],[Column1]]="","",VLOOKUP(A4151,COPOMs!B:K,10)+prêmio_de_risco)</f>
        <v/>
      </c>
      <c r="L4151" s="3" t="str">
        <f>IF(Table1[[#This Row],[Tesouro Selic: Cenário 3]]="","",(K4151+1)^(1/252))</f>
        <v/>
      </c>
      <c r="M4151" s="2" t="str">
        <f>IF(Table1[[#This Row],[Column8]]="","",(1+M4150)*(L4151)-1)</f>
        <v/>
      </c>
    </row>
    <row r="4152" spans="1:13" x14ac:dyDescent="0.25">
      <c r="A4152" s="15" t="str">
        <f t="shared" si="128"/>
        <v/>
      </c>
      <c r="B4152" s="25" t="str">
        <f t="shared" si="129"/>
        <v/>
      </c>
      <c r="C4152" s="3" t="str">
        <f>IF(Table1[[#This Row],[Tesouro Prefixado]]="","",(B4152+1)^(1/252))</f>
        <v/>
      </c>
      <c r="D4152" s="2" t="str">
        <f>IF(Table1[[#This Row],[Column2]]="","",(1+D4151)*(C4152)-1)</f>
        <v/>
      </c>
      <c r="E4152" s="1" t="str">
        <f>IF(Table1[[#This Row],[Column1]]="","",VLOOKUP(A4152,COPOMs!B:E,4)+prêmio_de_risco)</f>
        <v/>
      </c>
      <c r="F4152" s="3" t="str">
        <f>IF(Table1[[#This Row],[Tesouro Selic: Cenário 1]]="","",(E4152+1)^(1/252))</f>
        <v/>
      </c>
      <c r="G4152" s="2" t="str">
        <f>IF(Table1[[#This Row],[Column4]]="","",(1+G4151)*(F4152)-1)</f>
        <v/>
      </c>
      <c r="H4152" s="1" t="str">
        <f>IF(Table1[[#This Row],[Column1]]="","",VLOOKUP(A4152,COPOMs!B:H,7)+prêmio_de_risco)</f>
        <v/>
      </c>
      <c r="I4152" s="3" t="str">
        <f>IF(Table1[[#This Row],[Tesouro Selic: Cenário 2]]="","",(H4152+1)^(1/252))</f>
        <v/>
      </c>
      <c r="J4152" s="2" t="str">
        <f>IF(Table1[[#This Row],[Column6]]="","",(1+J4151)*(I4152)-1)</f>
        <v/>
      </c>
      <c r="K4152" s="1" t="str">
        <f>IF(Table1[[#This Row],[Column1]]="","",VLOOKUP(A4152,COPOMs!B:K,10)+prêmio_de_risco)</f>
        <v/>
      </c>
      <c r="L4152" s="3" t="str">
        <f>IF(Table1[[#This Row],[Tesouro Selic: Cenário 3]]="","",(K4152+1)^(1/252))</f>
        <v/>
      </c>
      <c r="M4152" s="2" t="str">
        <f>IF(Table1[[#This Row],[Column8]]="","",(1+M4151)*(L4152)-1)</f>
        <v/>
      </c>
    </row>
    <row r="4153" spans="1:13" x14ac:dyDescent="0.25">
      <c r="A4153" s="15" t="str">
        <f t="shared" si="128"/>
        <v/>
      </c>
      <c r="B4153" s="25" t="str">
        <f t="shared" si="129"/>
        <v/>
      </c>
      <c r="C4153" s="3" t="str">
        <f>IF(Table1[[#This Row],[Tesouro Prefixado]]="","",(B4153+1)^(1/252))</f>
        <v/>
      </c>
      <c r="D4153" s="2" t="str">
        <f>IF(Table1[[#This Row],[Column2]]="","",(1+D4152)*(C4153)-1)</f>
        <v/>
      </c>
      <c r="E4153" s="1" t="str">
        <f>IF(Table1[[#This Row],[Column1]]="","",VLOOKUP(A4153,COPOMs!B:E,4)+prêmio_de_risco)</f>
        <v/>
      </c>
      <c r="F4153" s="3" t="str">
        <f>IF(Table1[[#This Row],[Tesouro Selic: Cenário 1]]="","",(E4153+1)^(1/252))</f>
        <v/>
      </c>
      <c r="G4153" s="2" t="str">
        <f>IF(Table1[[#This Row],[Column4]]="","",(1+G4152)*(F4153)-1)</f>
        <v/>
      </c>
      <c r="H4153" s="1" t="str">
        <f>IF(Table1[[#This Row],[Column1]]="","",VLOOKUP(A4153,COPOMs!B:H,7)+prêmio_de_risco)</f>
        <v/>
      </c>
      <c r="I4153" s="3" t="str">
        <f>IF(Table1[[#This Row],[Tesouro Selic: Cenário 2]]="","",(H4153+1)^(1/252))</f>
        <v/>
      </c>
      <c r="J4153" s="2" t="str">
        <f>IF(Table1[[#This Row],[Column6]]="","",(1+J4152)*(I4153)-1)</f>
        <v/>
      </c>
      <c r="K4153" s="1" t="str">
        <f>IF(Table1[[#This Row],[Column1]]="","",VLOOKUP(A4153,COPOMs!B:K,10)+prêmio_de_risco)</f>
        <v/>
      </c>
      <c r="L4153" s="3" t="str">
        <f>IF(Table1[[#This Row],[Tesouro Selic: Cenário 3]]="","",(K4153+1)^(1/252))</f>
        <v/>
      </c>
      <c r="M4153" s="2" t="str">
        <f>IF(Table1[[#This Row],[Column8]]="","",(1+M4152)*(L4153)-1)</f>
        <v/>
      </c>
    </row>
    <row r="4154" spans="1:13" x14ac:dyDescent="0.25">
      <c r="A4154" s="15" t="str">
        <f t="shared" si="128"/>
        <v/>
      </c>
      <c r="B4154" s="25" t="str">
        <f t="shared" si="129"/>
        <v/>
      </c>
      <c r="C4154" s="3" t="str">
        <f>IF(Table1[[#This Row],[Tesouro Prefixado]]="","",(B4154+1)^(1/252))</f>
        <v/>
      </c>
      <c r="D4154" s="2" t="str">
        <f>IF(Table1[[#This Row],[Column2]]="","",(1+D4153)*(C4154)-1)</f>
        <v/>
      </c>
      <c r="E4154" s="1" t="str">
        <f>IF(Table1[[#This Row],[Column1]]="","",VLOOKUP(A4154,COPOMs!B:E,4)+prêmio_de_risco)</f>
        <v/>
      </c>
      <c r="F4154" s="3" t="str">
        <f>IF(Table1[[#This Row],[Tesouro Selic: Cenário 1]]="","",(E4154+1)^(1/252))</f>
        <v/>
      </c>
      <c r="G4154" s="2" t="str">
        <f>IF(Table1[[#This Row],[Column4]]="","",(1+G4153)*(F4154)-1)</f>
        <v/>
      </c>
      <c r="H4154" s="1" t="str">
        <f>IF(Table1[[#This Row],[Column1]]="","",VLOOKUP(A4154,COPOMs!B:H,7)+prêmio_de_risco)</f>
        <v/>
      </c>
      <c r="I4154" s="3" t="str">
        <f>IF(Table1[[#This Row],[Tesouro Selic: Cenário 2]]="","",(H4154+1)^(1/252))</f>
        <v/>
      </c>
      <c r="J4154" s="2" t="str">
        <f>IF(Table1[[#This Row],[Column6]]="","",(1+J4153)*(I4154)-1)</f>
        <v/>
      </c>
      <c r="K4154" s="1" t="str">
        <f>IF(Table1[[#This Row],[Column1]]="","",VLOOKUP(A4154,COPOMs!B:K,10)+prêmio_de_risco)</f>
        <v/>
      </c>
      <c r="L4154" s="3" t="str">
        <f>IF(Table1[[#This Row],[Tesouro Selic: Cenário 3]]="","",(K4154+1)^(1/252))</f>
        <v/>
      </c>
      <c r="M4154" s="2" t="str">
        <f>IF(Table1[[#This Row],[Column8]]="","",(1+M4153)*(L4154)-1)</f>
        <v/>
      </c>
    </row>
    <row r="4155" spans="1:13" x14ac:dyDescent="0.25">
      <c r="A4155" s="15" t="str">
        <f t="shared" si="128"/>
        <v/>
      </c>
      <c r="B4155" s="25" t="str">
        <f t="shared" si="129"/>
        <v/>
      </c>
      <c r="C4155" s="3" t="str">
        <f>IF(Table1[[#This Row],[Tesouro Prefixado]]="","",(B4155+1)^(1/252))</f>
        <v/>
      </c>
      <c r="D4155" s="2" t="str">
        <f>IF(Table1[[#This Row],[Column2]]="","",(1+D4154)*(C4155)-1)</f>
        <v/>
      </c>
      <c r="E4155" s="1" t="str">
        <f>IF(Table1[[#This Row],[Column1]]="","",VLOOKUP(A4155,COPOMs!B:E,4)+prêmio_de_risco)</f>
        <v/>
      </c>
      <c r="F4155" s="3" t="str">
        <f>IF(Table1[[#This Row],[Tesouro Selic: Cenário 1]]="","",(E4155+1)^(1/252))</f>
        <v/>
      </c>
      <c r="G4155" s="2" t="str">
        <f>IF(Table1[[#This Row],[Column4]]="","",(1+G4154)*(F4155)-1)</f>
        <v/>
      </c>
      <c r="H4155" s="1" t="str">
        <f>IF(Table1[[#This Row],[Column1]]="","",VLOOKUP(A4155,COPOMs!B:H,7)+prêmio_de_risco)</f>
        <v/>
      </c>
      <c r="I4155" s="3" t="str">
        <f>IF(Table1[[#This Row],[Tesouro Selic: Cenário 2]]="","",(H4155+1)^(1/252))</f>
        <v/>
      </c>
      <c r="J4155" s="2" t="str">
        <f>IF(Table1[[#This Row],[Column6]]="","",(1+J4154)*(I4155)-1)</f>
        <v/>
      </c>
      <c r="K4155" s="1" t="str">
        <f>IF(Table1[[#This Row],[Column1]]="","",VLOOKUP(A4155,COPOMs!B:K,10)+prêmio_de_risco)</f>
        <v/>
      </c>
      <c r="L4155" s="3" t="str">
        <f>IF(Table1[[#This Row],[Tesouro Selic: Cenário 3]]="","",(K4155+1)^(1/252))</f>
        <v/>
      </c>
      <c r="M4155" s="2" t="str">
        <f>IF(Table1[[#This Row],[Column8]]="","",(1+M4154)*(L4155)-1)</f>
        <v/>
      </c>
    </row>
    <row r="4156" spans="1:13" x14ac:dyDescent="0.25">
      <c r="A4156" s="15" t="str">
        <f t="shared" si="128"/>
        <v/>
      </c>
      <c r="B4156" s="25" t="str">
        <f t="shared" si="129"/>
        <v/>
      </c>
      <c r="C4156" s="3" t="str">
        <f>IF(Table1[[#This Row],[Tesouro Prefixado]]="","",(B4156+1)^(1/252))</f>
        <v/>
      </c>
      <c r="D4156" s="2" t="str">
        <f>IF(Table1[[#This Row],[Column2]]="","",(1+D4155)*(C4156)-1)</f>
        <v/>
      </c>
      <c r="E4156" s="1" t="str">
        <f>IF(Table1[[#This Row],[Column1]]="","",VLOOKUP(A4156,COPOMs!B:E,4)+prêmio_de_risco)</f>
        <v/>
      </c>
      <c r="F4156" s="3" t="str">
        <f>IF(Table1[[#This Row],[Tesouro Selic: Cenário 1]]="","",(E4156+1)^(1/252))</f>
        <v/>
      </c>
      <c r="G4156" s="2" t="str">
        <f>IF(Table1[[#This Row],[Column4]]="","",(1+G4155)*(F4156)-1)</f>
        <v/>
      </c>
      <c r="H4156" s="1" t="str">
        <f>IF(Table1[[#This Row],[Column1]]="","",VLOOKUP(A4156,COPOMs!B:H,7)+prêmio_de_risco)</f>
        <v/>
      </c>
      <c r="I4156" s="3" t="str">
        <f>IF(Table1[[#This Row],[Tesouro Selic: Cenário 2]]="","",(H4156+1)^(1/252))</f>
        <v/>
      </c>
      <c r="J4156" s="2" t="str">
        <f>IF(Table1[[#This Row],[Column6]]="","",(1+J4155)*(I4156)-1)</f>
        <v/>
      </c>
      <c r="K4156" s="1" t="str">
        <f>IF(Table1[[#This Row],[Column1]]="","",VLOOKUP(A4156,COPOMs!B:K,10)+prêmio_de_risco)</f>
        <v/>
      </c>
      <c r="L4156" s="3" t="str">
        <f>IF(Table1[[#This Row],[Tesouro Selic: Cenário 3]]="","",(K4156+1)^(1/252))</f>
        <v/>
      </c>
      <c r="M4156" s="2" t="str">
        <f>IF(Table1[[#This Row],[Column8]]="","",(1+M4155)*(L4156)-1)</f>
        <v/>
      </c>
    </row>
    <row r="4157" spans="1:13" x14ac:dyDescent="0.25">
      <c r="A4157" s="15" t="str">
        <f t="shared" si="128"/>
        <v/>
      </c>
      <c r="B4157" s="25" t="str">
        <f t="shared" si="129"/>
        <v/>
      </c>
      <c r="C4157" s="3" t="str">
        <f>IF(Table1[[#This Row],[Tesouro Prefixado]]="","",(B4157+1)^(1/252))</f>
        <v/>
      </c>
      <c r="D4157" s="2" t="str">
        <f>IF(Table1[[#This Row],[Column2]]="","",(1+D4156)*(C4157)-1)</f>
        <v/>
      </c>
      <c r="E4157" s="1" t="str">
        <f>IF(Table1[[#This Row],[Column1]]="","",VLOOKUP(A4157,COPOMs!B:E,4)+prêmio_de_risco)</f>
        <v/>
      </c>
      <c r="F4157" s="3" t="str">
        <f>IF(Table1[[#This Row],[Tesouro Selic: Cenário 1]]="","",(E4157+1)^(1/252))</f>
        <v/>
      </c>
      <c r="G4157" s="2" t="str">
        <f>IF(Table1[[#This Row],[Column4]]="","",(1+G4156)*(F4157)-1)</f>
        <v/>
      </c>
      <c r="H4157" s="1" t="str">
        <f>IF(Table1[[#This Row],[Column1]]="","",VLOOKUP(A4157,COPOMs!B:H,7)+prêmio_de_risco)</f>
        <v/>
      </c>
      <c r="I4157" s="3" t="str">
        <f>IF(Table1[[#This Row],[Tesouro Selic: Cenário 2]]="","",(H4157+1)^(1/252))</f>
        <v/>
      </c>
      <c r="J4157" s="2" t="str">
        <f>IF(Table1[[#This Row],[Column6]]="","",(1+J4156)*(I4157)-1)</f>
        <v/>
      </c>
      <c r="K4157" s="1" t="str">
        <f>IF(Table1[[#This Row],[Column1]]="","",VLOOKUP(A4157,COPOMs!B:K,10)+prêmio_de_risco)</f>
        <v/>
      </c>
      <c r="L4157" s="3" t="str">
        <f>IF(Table1[[#This Row],[Tesouro Selic: Cenário 3]]="","",(K4157+1)^(1/252))</f>
        <v/>
      </c>
      <c r="M4157" s="2" t="str">
        <f>IF(Table1[[#This Row],[Column8]]="","",(1+M4156)*(L4157)-1)</f>
        <v/>
      </c>
    </row>
    <row r="4158" spans="1:13" x14ac:dyDescent="0.25">
      <c r="A4158" s="15" t="str">
        <f t="shared" si="128"/>
        <v/>
      </c>
      <c r="B4158" s="25" t="str">
        <f t="shared" si="129"/>
        <v/>
      </c>
      <c r="C4158" s="3" t="str">
        <f>IF(Table1[[#This Row],[Tesouro Prefixado]]="","",(B4158+1)^(1/252))</f>
        <v/>
      </c>
      <c r="D4158" s="2" t="str">
        <f>IF(Table1[[#This Row],[Column2]]="","",(1+D4157)*(C4158)-1)</f>
        <v/>
      </c>
      <c r="E4158" s="1" t="str">
        <f>IF(Table1[[#This Row],[Column1]]="","",VLOOKUP(A4158,COPOMs!B:E,4)+prêmio_de_risco)</f>
        <v/>
      </c>
      <c r="F4158" s="3" t="str">
        <f>IF(Table1[[#This Row],[Tesouro Selic: Cenário 1]]="","",(E4158+1)^(1/252))</f>
        <v/>
      </c>
      <c r="G4158" s="2" t="str">
        <f>IF(Table1[[#This Row],[Column4]]="","",(1+G4157)*(F4158)-1)</f>
        <v/>
      </c>
      <c r="H4158" s="1" t="str">
        <f>IF(Table1[[#This Row],[Column1]]="","",VLOOKUP(A4158,COPOMs!B:H,7)+prêmio_de_risco)</f>
        <v/>
      </c>
      <c r="I4158" s="3" t="str">
        <f>IF(Table1[[#This Row],[Tesouro Selic: Cenário 2]]="","",(H4158+1)^(1/252))</f>
        <v/>
      </c>
      <c r="J4158" s="2" t="str">
        <f>IF(Table1[[#This Row],[Column6]]="","",(1+J4157)*(I4158)-1)</f>
        <v/>
      </c>
      <c r="K4158" s="1" t="str">
        <f>IF(Table1[[#This Row],[Column1]]="","",VLOOKUP(A4158,COPOMs!B:K,10)+prêmio_de_risco)</f>
        <v/>
      </c>
      <c r="L4158" s="3" t="str">
        <f>IF(Table1[[#This Row],[Tesouro Selic: Cenário 3]]="","",(K4158+1)^(1/252))</f>
        <v/>
      </c>
      <c r="M4158" s="2" t="str">
        <f>IF(Table1[[#This Row],[Column8]]="","",(1+M4157)*(L4158)-1)</f>
        <v/>
      </c>
    </row>
    <row r="4159" spans="1:13" x14ac:dyDescent="0.25">
      <c r="A4159" s="15" t="str">
        <f t="shared" si="128"/>
        <v/>
      </c>
      <c r="B4159" s="25" t="str">
        <f t="shared" si="129"/>
        <v/>
      </c>
      <c r="C4159" s="3" t="str">
        <f>IF(Table1[[#This Row],[Tesouro Prefixado]]="","",(B4159+1)^(1/252))</f>
        <v/>
      </c>
      <c r="D4159" s="2" t="str">
        <f>IF(Table1[[#This Row],[Column2]]="","",(1+D4158)*(C4159)-1)</f>
        <v/>
      </c>
      <c r="E4159" s="1" t="str">
        <f>IF(Table1[[#This Row],[Column1]]="","",VLOOKUP(A4159,COPOMs!B:E,4)+prêmio_de_risco)</f>
        <v/>
      </c>
      <c r="F4159" s="3" t="str">
        <f>IF(Table1[[#This Row],[Tesouro Selic: Cenário 1]]="","",(E4159+1)^(1/252))</f>
        <v/>
      </c>
      <c r="G4159" s="2" t="str">
        <f>IF(Table1[[#This Row],[Column4]]="","",(1+G4158)*(F4159)-1)</f>
        <v/>
      </c>
      <c r="H4159" s="1" t="str">
        <f>IF(Table1[[#This Row],[Column1]]="","",VLOOKUP(A4159,COPOMs!B:H,7)+prêmio_de_risco)</f>
        <v/>
      </c>
      <c r="I4159" s="3" t="str">
        <f>IF(Table1[[#This Row],[Tesouro Selic: Cenário 2]]="","",(H4159+1)^(1/252))</f>
        <v/>
      </c>
      <c r="J4159" s="2" t="str">
        <f>IF(Table1[[#This Row],[Column6]]="","",(1+J4158)*(I4159)-1)</f>
        <v/>
      </c>
      <c r="K4159" s="1" t="str">
        <f>IF(Table1[[#This Row],[Column1]]="","",VLOOKUP(A4159,COPOMs!B:K,10)+prêmio_de_risco)</f>
        <v/>
      </c>
      <c r="L4159" s="3" t="str">
        <f>IF(Table1[[#This Row],[Tesouro Selic: Cenário 3]]="","",(K4159+1)^(1/252))</f>
        <v/>
      </c>
      <c r="M4159" s="2" t="str">
        <f>IF(Table1[[#This Row],[Column8]]="","",(1+M4158)*(L4159)-1)</f>
        <v/>
      </c>
    </row>
    <row r="4160" spans="1:13" x14ac:dyDescent="0.25">
      <c r="A4160" s="15" t="str">
        <f t="shared" si="128"/>
        <v/>
      </c>
      <c r="B4160" s="25" t="str">
        <f t="shared" si="129"/>
        <v/>
      </c>
      <c r="C4160" s="3" t="str">
        <f>IF(Table1[[#This Row],[Tesouro Prefixado]]="","",(B4160+1)^(1/252))</f>
        <v/>
      </c>
      <c r="D4160" s="2" t="str">
        <f>IF(Table1[[#This Row],[Column2]]="","",(1+D4159)*(C4160)-1)</f>
        <v/>
      </c>
      <c r="E4160" s="1" t="str">
        <f>IF(Table1[[#This Row],[Column1]]="","",VLOOKUP(A4160,COPOMs!B:E,4)+prêmio_de_risco)</f>
        <v/>
      </c>
      <c r="F4160" s="3" t="str">
        <f>IF(Table1[[#This Row],[Tesouro Selic: Cenário 1]]="","",(E4160+1)^(1/252))</f>
        <v/>
      </c>
      <c r="G4160" s="2" t="str">
        <f>IF(Table1[[#This Row],[Column4]]="","",(1+G4159)*(F4160)-1)</f>
        <v/>
      </c>
      <c r="H4160" s="1" t="str">
        <f>IF(Table1[[#This Row],[Column1]]="","",VLOOKUP(A4160,COPOMs!B:H,7)+prêmio_de_risco)</f>
        <v/>
      </c>
      <c r="I4160" s="3" t="str">
        <f>IF(Table1[[#This Row],[Tesouro Selic: Cenário 2]]="","",(H4160+1)^(1/252))</f>
        <v/>
      </c>
      <c r="J4160" s="2" t="str">
        <f>IF(Table1[[#This Row],[Column6]]="","",(1+J4159)*(I4160)-1)</f>
        <v/>
      </c>
      <c r="K4160" s="1" t="str">
        <f>IF(Table1[[#This Row],[Column1]]="","",VLOOKUP(A4160,COPOMs!B:K,10)+prêmio_de_risco)</f>
        <v/>
      </c>
      <c r="L4160" s="3" t="str">
        <f>IF(Table1[[#This Row],[Tesouro Selic: Cenário 3]]="","",(K4160+1)^(1/252))</f>
        <v/>
      </c>
      <c r="M4160" s="2" t="str">
        <f>IF(Table1[[#This Row],[Column8]]="","",(1+M4159)*(L4160)-1)</f>
        <v/>
      </c>
    </row>
    <row r="4161" spans="1:13" x14ac:dyDescent="0.25">
      <c r="A4161" s="15" t="str">
        <f t="shared" si="128"/>
        <v/>
      </c>
      <c r="B4161" s="25" t="str">
        <f t="shared" si="129"/>
        <v/>
      </c>
      <c r="C4161" s="3" t="str">
        <f>IF(Table1[[#This Row],[Tesouro Prefixado]]="","",(B4161+1)^(1/252))</f>
        <v/>
      </c>
      <c r="D4161" s="2" t="str">
        <f>IF(Table1[[#This Row],[Column2]]="","",(1+D4160)*(C4161)-1)</f>
        <v/>
      </c>
      <c r="E4161" s="1" t="str">
        <f>IF(Table1[[#This Row],[Column1]]="","",VLOOKUP(A4161,COPOMs!B:E,4)+prêmio_de_risco)</f>
        <v/>
      </c>
      <c r="F4161" s="3" t="str">
        <f>IF(Table1[[#This Row],[Tesouro Selic: Cenário 1]]="","",(E4161+1)^(1/252))</f>
        <v/>
      </c>
      <c r="G4161" s="2" t="str">
        <f>IF(Table1[[#This Row],[Column4]]="","",(1+G4160)*(F4161)-1)</f>
        <v/>
      </c>
      <c r="H4161" s="1" t="str">
        <f>IF(Table1[[#This Row],[Column1]]="","",VLOOKUP(A4161,COPOMs!B:H,7)+prêmio_de_risco)</f>
        <v/>
      </c>
      <c r="I4161" s="3" t="str">
        <f>IF(Table1[[#This Row],[Tesouro Selic: Cenário 2]]="","",(H4161+1)^(1/252))</f>
        <v/>
      </c>
      <c r="J4161" s="2" t="str">
        <f>IF(Table1[[#This Row],[Column6]]="","",(1+J4160)*(I4161)-1)</f>
        <v/>
      </c>
      <c r="K4161" s="1" t="str">
        <f>IF(Table1[[#This Row],[Column1]]="","",VLOOKUP(A4161,COPOMs!B:K,10)+prêmio_de_risco)</f>
        <v/>
      </c>
      <c r="L4161" s="3" t="str">
        <f>IF(Table1[[#This Row],[Tesouro Selic: Cenário 3]]="","",(K4161+1)^(1/252))</f>
        <v/>
      </c>
      <c r="M4161" s="2" t="str">
        <f>IF(Table1[[#This Row],[Column8]]="","",(1+M4160)*(L4161)-1)</f>
        <v/>
      </c>
    </row>
    <row r="4162" spans="1:13" x14ac:dyDescent="0.25">
      <c r="A4162" s="15" t="str">
        <f t="shared" si="128"/>
        <v/>
      </c>
      <c r="B4162" s="25" t="str">
        <f t="shared" si="129"/>
        <v/>
      </c>
      <c r="C4162" s="3" t="str">
        <f>IF(Table1[[#This Row],[Tesouro Prefixado]]="","",(B4162+1)^(1/252))</f>
        <v/>
      </c>
      <c r="D4162" s="2" t="str">
        <f>IF(Table1[[#This Row],[Column2]]="","",(1+D4161)*(C4162)-1)</f>
        <v/>
      </c>
      <c r="E4162" s="1" t="str">
        <f>IF(Table1[[#This Row],[Column1]]="","",VLOOKUP(A4162,COPOMs!B:E,4)+prêmio_de_risco)</f>
        <v/>
      </c>
      <c r="F4162" s="3" t="str">
        <f>IF(Table1[[#This Row],[Tesouro Selic: Cenário 1]]="","",(E4162+1)^(1/252))</f>
        <v/>
      </c>
      <c r="G4162" s="2" t="str">
        <f>IF(Table1[[#This Row],[Column4]]="","",(1+G4161)*(F4162)-1)</f>
        <v/>
      </c>
      <c r="H4162" s="1" t="str">
        <f>IF(Table1[[#This Row],[Column1]]="","",VLOOKUP(A4162,COPOMs!B:H,7)+prêmio_de_risco)</f>
        <v/>
      </c>
      <c r="I4162" s="3" t="str">
        <f>IF(Table1[[#This Row],[Tesouro Selic: Cenário 2]]="","",(H4162+1)^(1/252))</f>
        <v/>
      </c>
      <c r="J4162" s="2" t="str">
        <f>IF(Table1[[#This Row],[Column6]]="","",(1+J4161)*(I4162)-1)</f>
        <v/>
      </c>
      <c r="K4162" s="1" t="str">
        <f>IF(Table1[[#This Row],[Column1]]="","",VLOOKUP(A4162,COPOMs!B:K,10)+prêmio_de_risco)</f>
        <v/>
      </c>
      <c r="L4162" s="3" t="str">
        <f>IF(Table1[[#This Row],[Tesouro Selic: Cenário 3]]="","",(K4162+1)^(1/252))</f>
        <v/>
      </c>
      <c r="M4162" s="2" t="str">
        <f>IF(Table1[[#This Row],[Column8]]="","",(1+M4161)*(L4162)-1)</f>
        <v/>
      </c>
    </row>
    <row r="4163" spans="1:13" x14ac:dyDescent="0.25">
      <c r="A4163" s="15" t="str">
        <f t="shared" ref="A4163:A4226" si="130">IFERROR(IF(WORKDAY(A4162,1,feriados)&lt;=vencimento,WORKDAY(A4162,1,feriados),""),"")</f>
        <v/>
      </c>
      <c r="B4163" s="25" t="str">
        <f t="shared" ref="B4163:B4226" si="131">IF(A4163="","",taxa_pré)</f>
        <v/>
      </c>
      <c r="C4163" s="3" t="str">
        <f>IF(Table1[[#This Row],[Tesouro Prefixado]]="","",(B4163+1)^(1/252))</f>
        <v/>
      </c>
      <c r="D4163" s="2" t="str">
        <f>IF(Table1[[#This Row],[Column2]]="","",(1+D4162)*(C4163)-1)</f>
        <v/>
      </c>
      <c r="E4163" s="1" t="str">
        <f>IF(Table1[[#This Row],[Column1]]="","",VLOOKUP(A4163,COPOMs!B:E,4)+prêmio_de_risco)</f>
        <v/>
      </c>
      <c r="F4163" s="3" t="str">
        <f>IF(Table1[[#This Row],[Tesouro Selic: Cenário 1]]="","",(E4163+1)^(1/252))</f>
        <v/>
      </c>
      <c r="G4163" s="2" t="str">
        <f>IF(Table1[[#This Row],[Column4]]="","",(1+G4162)*(F4163)-1)</f>
        <v/>
      </c>
      <c r="H4163" s="1" t="str">
        <f>IF(Table1[[#This Row],[Column1]]="","",VLOOKUP(A4163,COPOMs!B:H,7)+prêmio_de_risco)</f>
        <v/>
      </c>
      <c r="I4163" s="3" t="str">
        <f>IF(Table1[[#This Row],[Tesouro Selic: Cenário 2]]="","",(H4163+1)^(1/252))</f>
        <v/>
      </c>
      <c r="J4163" s="2" t="str">
        <f>IF(Table1[[#This Row],[Column6]]="","",(1+J4162)*(I4163)-1)</f>
        <v/>
      </c>
      <c r="K4163" s="1" t="str">
        <f>IF(Table1[[#This Row],[Column1]]="","",VLOOKUP(A4163,COPOMs!B:K,10)+prêmio_de_risco)</f>
        <v/>
      </c>
      <c r="L4163" s="3" t="str">
        <f>IF(Table1[[#This Row],[Tesouro Selic: Cenário 3]]="","",(K4163+1)^(1/252))</f>
        <v/>
      </c>
      <c r="M4163" s="2" t="str">
        <f>IF(Table1[[#This Row],[Column8]]="","",(1+M4162)*(L4163)-1)</f>
        <v/>
      </c>
    </row>
    <row r="4164" spans="1:13" x14ac:dyDescent="0.25">
      <c r="A4164" s="15" t="str">
        <f t="shared" si="130"/>
        <v/>
      </c>
      <c r="B4164" s="25" t="str">
        <f t="shared" si="131"/>
        <v/>
      </c>
      <c r="C4164" s="3" t="str">
        <f>IF(Table1[[#This Row],[Tesouro Prefixado]]="","",(B4164+1)^(1/252))</f>
        <v/>
      </c>
      <c r="D4164" s="2" t="str">
        <f>IF(Table1[[#This Row],[Column2]]="","",(1+D4163)*(C4164)-1)</f>
        <v/>
      </c>
      <c r="E4164" s="1" t="str">
        <f>IF(Table1[[#This Row],[Column1]]="","",VLOOKUP(A4164,COPOMs!B:E,4)+prêmio_de_risco)</f>
        <v/>
      </c>
      <c r="F4164" s="3" t="str">
        <f>IF(Table1[[#This Row],[Tesouro Selic: Cenário 1]]="","",(E4164+1)^(1/252))</f>
        <v/>
      </c>
      <c r="G4164" s="2" t="str">
        <f>IF(Table1[[#This Row],[Column4]]="","",(1+G4163)*(F4164)-1)</f>
        <v/>
      </c>
      <c r="H4164" s="1" t="str">
        <f>IF(Table1[[#This Row],[Column1]]="","",VLOOKUP(A4164,COPOMs!B:H,7)+prêmio_de_risco)</f>
        <v/>
      </c>
      <c r="I4164" s="3" t="str">
        <f>IF(Table1[[#This Row],[Tesouro Selic: Cenário 2]]="","",(H4164+1)^(1/252))</f>
        <v/>
      </c>
      <c r="J4164" s="2" t="str">
        <f>IF(Table1[[#This Row],[Column6]]="","",(1+J4163)*(I4164)-1)</f>
        <v/>
      </c>
      <c r="K4164" s="1" t="str">
        <f>IF(Table1[[#This Row],[Column1]]="","",VLOOKUP(A4164,COPOMs!B:K,10)+prêmio_de_risco)</f>
        <v/>
      </c>
      <c r="L4164" s="3" t="str">
        <f>IF(Table1[[#This Row],[Tesouro Selic: Cenário 3]]="","",(K4164+1)^(1/252))</f>
        <v/>
      </c>
      <c r="M4164" s="2" t="str">
        <f>IF(Table1[[#This Row],[Column8]]="","",(1+M4163)*(L4164)-1)</f>
        <v/>
      </c>
    </row>
    <row r="4165" spans="1:13" x14ac:dyDescent="0.25">
      <c r="A4165" s="15" t="str">
        <f t="shared" si="130"/>
        <v/>
      </c>
      <c r="B4165" s="25" t="str">
        <f t="shared" si="131"/>
        <v/>
      </c>
      <c r="C4165" s="3" t="str">
        <f>IF(Table1[[#This Row],[Tesouro Prefixado]]="","",(B4165+1)^(1/252))</f>
        <v/>
      </c>
      <c r="D4165" s="2" t="str">
        <f>IF(Table1[[#This Row],[Column2]]="","",(1+D4164)*(C4165)-1)</f>
        <v/>
      </c>
      <c r="E4165" s="1" t="str">
        <f>IF(Table1[[#This Row],[Column1]]="","",VLOOKUP(A4165,COPOMs!B:E,4)+prêmio_de_risco)</f>
        <v/>
      </c>
      <c r="F4165" s="3" t="str">
        <f>IF(Table1[[#This Row],[Tesouro Selic: Cenário 1]]="","",(E4165+1)^(1/252))</f>
        <v/>
      </c>
      <c r="G4165" s="2" t="str">
        <f>IF(Table1[[#This Row],[Column4]]="","",(1+G4164)*(F4165)-1)</f>
        <v/>
      </c>
      <c r="H4165" s="1" t="str">
        <f>IF(Table1[[#This Row],[Column1]]="","",VLOOKUP(A4165,COPOMs!B:H,7)+prêmio_de_risco)</f>
        <v/>
      </c>
      <c r="I4165" s="3" t="str">
        <f>IF(Table1[[#This Row],[Tesouro Selic: Cenário 2]]="","",(H4165+1)^(1/252))</f>
        <v/>
      </c>
      <c r="J4165" s="2" t="str">
        <f>IF(Table1[[#This Row],[Column6]]="","",(1+J4164)*(I4165)-1)</f>
        <v/>
      </c>
      <c r="K4165" s="1" t="str">
        <f>IF(Table1[[#This Row],[Column1]]="","",VLOOKUP(A4165,COPOMs!B:K,10)+prêmio_de_risco)</f>
        <v/>
      </c>
      <c r="L4165" s="3" t="str">
        <f>IF(Table1[[#This Row],[Tesouro Selic: Cenário 3]]="","",(K4165+1)^(1/252))</f>
        <v/>
      </c>
      <c r="M4165" s="2" t="str">
        <f>IF(Table1[[#This Row],[Column8]]="","",(1+M4164)*(L4165)-1)</f>
        <v/>
      </c>
    </row>
    <row r="4166" spans="1:13" x14ac:dyDescent="0.25">
      <c r="A4166" s="15" t="str">
        <f t="shared" si="130"/>
        <v/>
      </c>
      <c r="B4166" s="25" t="str">
        <f t="shared" si="131"/>
        <v/>
      </c>
      <c r="C4166" s="3" t="str">
        <f>IF(Table1[[#This Row],[Tesouro Prefixado]]="","",(B4166+1)^(1/252))</f>
        <v/>
      </c>
      <c r="D4166" s="2" t="str">
        <f>IF(Table1[[#This Row],[Column2]]="","",(1+D4165)*(C4166)-1)</f>
        <v/>
      </c>
      <c r="E4166" s="1" t="str">
        <f>IF(Table1[[#This Row],[Column1]]="","",VLOOKUP(A4166,COPOMs!B:E,4)+prêmio_de_risco)</f>
        <v/>
      </c>
      <c r="F4166" s="3" t="str">
        <f>IF(Table1[[#This Row],[Tesouro Selic: Cenário 1]]="","",(E4166+1)^(1/252))</f>
        <v/>
      </c>
      <c r="G4166" s="2" t="str">
        <f>IF(Table1[[#This Row],[Column4]]="","",(1+G4165)*(F4166)-1)</f>
        <v/>
      </c>
      <c r="H4166" s="1" t="str">
        <f>IF(Table1[[#This Row],[Column1]]="","",VLOOKUP(A4166,COPOMs!B:H,7)+prêmio_de_risco)</f>
        <v/>
      </c>
      <c r="I4166" s="3" t="str">
        <f>IF(Table1[[#This Row],[Tesouro Selic: Cenário 2]]="","",(H4166+1)^(1/252))</f>
        <v/>
      </c>
      <c r="J4166" s="2" t="str">
        <f>IF(Table1[[#This Row],[Column6]]="","",(1+J4165)*(I4166)-1)</f>
        <v/>
      </c>
      <c r="K4166" s="1" t="str">
        <f>IF(Table1[[#This Row],[Column1]]="","",VLOOKUP(A4166,COPOMs!B:K,10)+prêmio_de_risco)</f>
        <v/>
      </c>
      <c r="L4166" s="3" t="str">
        <f>IF(Table1[[#This Row],[Tesouro Selic: Cenário 3]]="","",(K4166+1)^(1/252))</f>
        <v/>
      </c>
      <c r="M4166" s="2" t="str">
        <f>IF(Table1[[#This Row],[Column8]]="","",(1+M4165)*(L4166)-1)</f>
        <v/>
      </c>
    </row>
    <row r="4167" spans="1:13" x14ac:dyDescent="0.25">
      <c r="A4167" s="15" t="str">
        <f t="shared" si="130"/>
        <v/>
      </c>
      <c r="B4167" s="25" t="str">
        <f t="shared" si="131"/>
        <v/>
      </c>
      <c r="C4167" s="3" t="str">
        <f>IF(Table1[[#This Row],[Tesouro Prefixado]]="","",(B4167+1)^(1/252))</f>
        <v/>
      </c>
      <c r="D4167" s="2" t="str">
        <f>IF(Table1[[#This Row],[Column2]]="","",(1+D4166)*(C4167)-1)</f>
        <v/>
      </c>
      <c r="E4167" s="1" t="str">
        <f>IF(Table1[[#This Row],[Column1]]="","",VLOOKUP(A4167,COPOMs!B:E,4)+prêmio_de_risco)</f>
        <v/>
      </c>
      <c r="F4167" s="3" t="str">
        <f>IF(Table1[[#This Row],[Tesouro Selic: Cenário 1]]="","",(E4167+1)^(1/252))</f>
        <v/>
      </c>
      <c r="G4167" s="2" t="str">
        <f>IF(Table1[[#This Row],[Column4]]="","",(1+G4166)*(F4167)-1)</f>
        <v/>
      </c>
      <c r="H4167" s="1" t="str">
        <f>IF(Table1[[#This Row],[Column1]]="","",VLOOKUP(A4167,COPOMs!B:H,7)+prêmio_de_risco)</f>
        <v/>
      </c>
      <c r="I4167" s="3" t="str">
        <f>IF(Table1[[#This Row],[Tesouro Selic: Cenário 2]]="","",(H4167+1)^(1/252))</f>
        <v/>
      </c>
      <c r="J4167" s="2" t="str">
        <f>IF(Table1[[#This Row],[Column6]]="","",(1+J4166)*(I4167)-1)</f>
        <v/>
      </c>
      <c r="K4167" s="1" t="str">
        <f>IF(Table1[[#This Row],[Column1]]="","",VLOOKUP(A4167,COPOMs!B:K,10)+prêmio_de_risco)</f>
        <v/>
      </c>
      <c r="L4167" s="3" t="str">
        <f>IF(Table1[[#This Row],[Tesouro Selic: Cenário 3]]="","",(K4167+1)^(1/252))</f>
        <v/>
      </c>
      <c r="M4167" s="2" t="str">
        <f>IF(Table1[[#This Row],[Column8]]="","",(1+M4166)*(L4167)-1)</f>
        <v/>
      </c>
    </row>
    <row r="4168" spans="1:13" x14ac:dyDescent="0.25">
      <c r="A4168" s="15" t="str">
        <f t="shared" si="130"/>
        <v/>
      </c>
      <c r="B4168" s="25" t="str">
        <f t="shared" si="131"/>
        <v/>
      </c>
      <c r="C4168" s="3" t="str">
        <f>IF(Table1[[#This Row],[Tesouro Prefixado]]="","",(B4168+1)^(1/252))</f>
        <v/>
      </c>
      <c r="D4168" s="2" t="str">
        <f>IF(Table1[[#This Row],[Column2]]="","",(1+D4167)*(C4168)-1)</f>
        <v/>
      </c>
      <c r="E4168" s="1" t="str">
        <f>IF(Table1[[#This Row],[Column1]]="","",VLOOKUP(A4168,COPOMs!B:E,4)+prêmio_de_risco)</f>
        <v/>
      </c>
      <c r="F4168" s="3" t="str">
        <f>IF(Table1[[#This Row],[Tesouro Selic: Cenário 1]]="","",(E4168+1)^(1/252))</f>
        <v/>
      </c>
      <c r="G4168" s="2" t="str">
        <f>IF(Table1[[#This Row],[Column4]]="","",(1+G4167)*(F4168)-1)</f>
        <v/>
      </c>
      <c r="H4168" s="1" t="str">
        <f>IF(Table1[[#This Row],[Column1]]="","",VLOOKUP(A4168,COPOMs!B:H,7)+prêmio_de_risco)</f>
        <v/>
      </c>
      <c r="I4168" s="3" t="str">
        <f>IF(Table1[[#This Row],[Tesouro Selic: Cenário 2]]="","",(H4168+1)^(1/252))</f>
        <v/>
      </c>
      <c r="J4168" s="2" t="str">
        <f>IF(Table1[[#This Row],[Column6]]="","",(1+J4167)*(I4168)-1)</f>
        <v/>
      </c>
      <c r="K4168" s="1" t="str">
        <f>IF(Table1[[#This Row],[Column1]]="","",VLOOKUP(A4168,COPOMs!B:K,10)+prêmio_de_risco)</f>
        <v/>
      </c>
      <c r="L4168" s="3" t="str">
        <f>IF(Table1[[#This Row],[Tesouro Selic: Cenário 3]]="","",(K4168+1)^(1/252))</f>
        <v/>
      </c>
      <c r="M4168" s="2" t="str">
        <f>IF(Table1[[#This Row],[Column8]]="","",(1+M4167)*(L4168)-1)</f>
        <v/>
      </c>
    </row>
    <row r="4169" spans="1:13" x14ac:dyDescent="0.25">
      <c r="A4169" s="15" t="str">
        <f t="shared" si="130"/>
        <v/>
      </c>
      <c r="B4169" s="25" t="str">
        <f t="shared" si="131"/>
        <v/>
      </c>
      <c r="C4169" s="3" t="str">
        <f>IF(Table1[[#This Row],[Tesouro Prefixado]]="","",(B4169+1)^(1/252))</f>
        <v/>
      </c>
      <c r="D4169" s="2" t="str">
        <f>IF(Table1[[#This Row],[Column2]]="","",(1+D4168)*(C4169)-1)</f>
        <v/>
      </c>
      <c r="E4169" s="1" t="str">
        <f>IF(Table1[[#This Row],[Column1]]="","",VLOOKUP(A4169,COPOMs!B:E,4)+prêmio_de_risco)</f>
        <v/>
      </c>
      <c r="F4169" s="3" t="str">
        <f>IF(Table1[[#This Row],[Tesouro Selic: Cenário 1]]="","",(E4169+1)^(1/252))</f>
        <v/>
      </c>
      <c r="G4169" s="2" t="str">
        <f>IF(Table1[[#This Row],[Column4]]="","",(1+G4168)*(F4169)-1)</f>
        <v/>
      </c>
      <c r="H4169" s="1" t="str">
        <f>IF(Table1[[#This Row],[Column1]]="","",VLOOKUP(A4169,COPOMs!B:H,7)+prêmio_de_risco)</f>
        <v/>
      </c>
      <c r="I4169" s="3" t="str">
        <f>IF(Table1[[#This Row],[Tesouro Selic: Cenário 2]]="","",(H4169+1)^(1/252))</f>
        <v/>
      </c>
      <c r="J4169" s="2" t="str">
        <f>IF(Table1[[#This Row],[Column6]]="","",(1+J4168)*(I4169)-1)</f>
        <v/>
      </c>
      <c r="K4169" s="1" t="str">
        <f>IF(Table1[[#This Row],[Column1]]="","",VLOOKUP(A4169,COPOMs!B:K,10)+prêmio_de_risco)</f>
        <v/>
      </c>
      <c r="L4169" s="3" t="str">
        <f>IF(Table1[[#This Row],[Tesouro Selic: Cenário 3]]="","",(K4169+1)^(1/252))</f>
        <v/>
      </c>
      <c r="M4169" s="2" t="str">
        <f>IF(Table1[[#This Row],[Column8]]="","",(1+M4168)*(L4169)-1)</f>
        <v/>
      </c>
    </row>
    <row r="4170" spans="1:13" x14ac:dyDescent="0.25">
      <c r="A4170" s="15" t="str">
        <f t="shared" si="130"/>
        <v/>
      </c>
      <c r="B4170" s="25" t="str">
        <f t="shared" si="131"/>
        <v/>
      </c>
      <c r="C4170" s="3" t="str">
        <f>IF(Table1[[#This Row],[Tesouro Prefixado]]="","",(B4170+1)^(1/252))</f>
        <v/>
      </c>
      <c r="D4170" s="2" t="str">
        <f>IF(Table1[[#This Row],[Column2]]="","",(1+D4169)*(C4170)-1)</f>
        <v/>
      </c>
      <c r="E4170" s="1" t="str">
        <f>IF(Table1[[#This Row],[Column1]]="","",VLOOKUP(A4170,COPOMs!B:E,4)+prêmio_de_risco)</f>
        <v/>
      </c>
      <c r="F4170" s="3" t="str">
        <f>IF(Table1[[#This Row],[Tesouro Selic: Cenário 1]]="","",(E4170+1)^(1/252))</f>
        <v/>
      </c>
      <c r="G4170" s="2" t="str">
        <f>IF(Table1[[#This Row],[Column4]]="","",(1+G4169)*(F4170)-1)</f>
        <v/>
      </c>
      <c r="H4170" s="1" t="str">
        <f>IF(Table1[[#This Row],[Column1]]="","",VLOOKUP(A4170,COPOMs!B:H,7)+prêmio_de_risco)</f>
        <v/>
      </c>
      <c r="I4170" s="3" t="str">
        <f>IF(Table1[[#This Row],[Tesouro Selic: Cenário 2]]="","",(H4170+1)^(1/252))</f>
        <v/>
      </c>
      <c r="J4170" s="2" t="str">
        <f>IF(Table1[[#This Row],[Column6]]="","",(1+J4169)*(I4170)-1)</f>
        <v/>
      </c>
      <c r="K4170" s="1" t="str">
        <f>IF(Table1[[#This Row],[Column1]]="","",VLOOKUP(A4170,COPOMs!B:K,10)+prêmio_de_risco)</f>
        <v/>
      </c>
      <c r="L4170" s="3" t="str">
        <f>IF(Table1[[#This Row],[Tesouro Selic: Cenário 3]]="","",(K4170+1)^(1/252))</f>
        <v/>
      </c>
      <c r="M4170" s="2" t="str">
        <f>IF(Table1[[#This Row],[Column8]]="","",(1+M4169)*(L4170)-1)</f>
        <v/>
      </c>
    </row>
    <row r="4171" spans="1:13" x14ac:dyDescent="0.25">
      <c r="A4171" s="15" t="str">
        <f t="shared" si="130"/>
        <v/>
      </c>
      <c r="B4171" s="25" t="str">
        <f t="shared" si="131"/>
        <v/>
      </c>
      <c r="C4171" s="3" t="str">
        <f>IF(Table1[[#This Row],[Tesouro Prefixado]]="","",(B4171+1)^(1/252))</f>
        <v/>
      </c>
      <c r="D4171" s="2" t="str">
        <f>IF(Table1[[#This Row],[Column2]]="","",(1+D4170)*(C4171)-1)</f>
        <v/>
      </c>
      <c r="E4171" s="1" t="str">
        <f>IF(Table1[[#This Row],[Column1]]="","",VLOOKUP(A4171,COPOMs!B:E,4)+prêmio_de_risco)</f>
        <v/>
      </c>
      <c r="F4171" s="3" t="str">
        <f>IF(Table1[[#This Row],[Tesouro Selic: Cenário 1]]="","",(E4171+1)^(1/252))</f>
        <v/>
      </c>
      <c r="G4171" s="2" t="str">
        <f>IF(Table1[[#This Row],[Column4]]="","",(1+G4170)*(F4171)-1)</f>
        <v/>
      </c>
      <c r="H4171" s="1" t="str">
        <f>IF(Table1[[#This Row],[Column1]]="","",VLOOKUP(A4171,COPOMs!B:H,7)+prêmio_de_risco)</f>
        <v/>
      </c>
      <c r="I4171" s="3" t="str">
        <f>IF(Table1[[#This Row],[Tesouro Selic: Cenário 2]]="","",(H4171+1)^(1/252))</f>
        <v/>
      </c>
      <c r="J4171" s="2" t="str">
        <f>IF(Table1[[#This Row],[Column6]]="","",(1+J4170)*(I4171)-1)</f>
        <v/>
      </c>
      <c r="K4171" s="1" t="str">
        <f>IF(Table1[[#This Row],[Column1]]="","",VLOOKUP(A4171,COPOMs!B:K,10)+prêmio_de_risco)</f>
        <v/>
      </c>
      <c r="L4171" s="3" t="str">
        <f>IF(Table1[[#This Row],[Tesouro Selic: Cenário 3]]="","",(K4171+1)^(1/252))</f>
        <v/>
      </c>
      <c r="M4171" s="2" t="str">
        <f>IF(Table1[[#This Row],[Column8]]="","",(1+M4170)*(L4171)-1)</f>
        <v/>
      </c>
    </row>
    <row r="4172" spans="1:13" x14ac:dyDescent="0.25">
      <c r="A4172" s="15" t="str">
        <f t="shared" si="130"/>
        <v/>
      </c>
      <c r="B4172" s="25" t="str">
        <f t="shared" si="131"/>
        <v/>
      </c>
      <c r="C4172" s="3" t="str">
        <f>IF(Table1[[#This Row],[Tesouro Prefixado]]="","",(B4172+1)^(1/252))</f>
        <v/>
      </c>
      <c r="D4172" s="2" t="str">
        <f>IF(Table1[[#This Row],[Column2]]="","",(1+D4171)*(C4172)-1)</f>
        <v/>
      </c>
      <c r="E4172" s="1" t="str">
        <f>IF(Table1[[#This Row],[Column1]]="","",VLOOKUP(A4172,COPOMs!B:E,4)+prêmio_de_risco)</f>
        <v/>
      </c>
      <c r="F4172" s="3" t="str">
        <f>IF(Table1[[#This Row],[Tesouro Selic: Cenário 1]]="","",(E4172+1)^(1/252))</f>
        <v/>
      </c>
      <c r="G4172" s="2" t="str">
        <f>IF(Table1[[#This Row],[Column4]]="","",(1+G4171)*(F4172)-1)</f>
        <v/>
      </c>
      <c r="H4172" s="1" t="str">
        <f>IF(Table1[[#This Row],[Column1]]="","",VLOOKUP(A4172,COPOMs!B:H,7)+prêmio_de_risco)</f>
        <v/>
      </c>
      <c r="I4172" s="3" t="str">
        <f>IF(Table1[[#This Row],[Tesouro Selic: Cenário 2]]="","",(H4172+1)^(1/252))</f>
        <v/>
      </c>
      <c r="J4172" s="2" t="str">
        <f>IF(Table1[[#This Row],[Column6]]="","",(1+J4171)*(I4172)-1)</f>
        <v/>
      </c>
      <c r="K4172" s="1" t="str">
        <f>IF(Table1[[#This Row],[Column1]]="","",VLOOKUP(A4172,COPOMs!B:K,10)+prêmio_de_risco)</f>
        <v/>
      </c>
      <c r="L4172" s="3" t="str">
        <f>IF(Table1[[#This Row],[Tesouro Selic: Cenário 3]]="","",(K4172+1)^(1/252))</f>
        <v/>
      </c>
      <c r="M4172" s="2" t="str">
        <f>IF(Table1[[#This Row],[Column8]]="","",(1+M4171)*(L4172)-1)</f>
        <v/>
      </c>
    </row>
    <row r="4173" spans="1:13" x14ac:dyDescent="0.25">
      <c r="A4173" s="15" t="str">
        <f t="shared" si="130"/>
        <v/>
      </c>
      <c r="B4173" s="25" t="str">
        <f t="shared" si="131"/>
        <v/>
      </c>
      <c r="C4173" s="3" t="str">
        <f>IF(Table1[[#This Row],[Tesouro Prefixado]]="","",(B4173+1)^(1/252))</f>
        <v/>
      </c>
      <c r="D4173" s="2" t="str">
        <f>IF(Table1[[#This Row],[Column2]]="","",(1+D4172)*(C4173)-1)</f>
        <v/>
      </c>
      <c r="E4173" s="1" t="str">
        <f>IF(Table1[[#This Row],[Column1]]="","",VLOOKUP(A4173,COPOMs!B:E,4)+prêmio_de_risco)</f>
        <v/>
      </c>
      <c r="F4173" s="3" t="str">
        <f>IF(Table1[[#This Row],[Tesouro Selic: Cenário 1]]="","",(E4173+1)^(1/252))</f>
        <v/>
      </c>
      <c r="G4173" s="2" t="str">
        <f>IF(Table1[[#This Row],[Column4]]="","",(1+G4172)*(F4173)-1)</f>
        <v/>
      </c>
      <c r="H4173" s="1" t="str">
        <f>IF(Table1[[#This Row],[Column1]]="","",VLOOKUP(A4173,COPOMs!B:H,7)+prêmio_de_risco)</f>
        <v/>
      </c>
      <c r="I4173" s="3" t="str">
        <f>IF(Table1[[#This Row],[Tesouro Selic: Cenário 2]]="","",(H4173+1)^(1/252))</f>
        <v/>
      </c>
      <c r="J4173" s="2" t="str">
        <f>IF(Table1[[#This Row],[Column6]]="","",(1+J4172)*(I4173)-1)</f>
        <v/>
      </c>
      <c r="K4173" s="1" t="str">
        <f>IF(Table1[[#This Row],[Column1]]="","",VLOOKUP(A4173,COPOMs!B:K,10)+prêmio_de_risco)</f>
        <v/>
      </c>
      <c r="L4173" s="3" t="str">
        <f>IF(Table1[[#This Row],[Tesouro Selic: Cenário 3]]="","",(K4173+1)^(1/252))</f>
        <v/>
      </c>
      <c r="M4173" s="2" t="str">
        <f>IF(Table1[[#This Row],[Column8]]="","",(1+M4172)*(L4173)-1)</f>
        <v/>
      </c>
    </row>
    <row r="4174" spans="1:13" x14ac:dyDescent="0.25">
      <c r="A4174" s="15" t="str">
        <f t="shared" si="130"/>
        <v/>
      </c>
      <c r="B4174" s="25" t="str">
        <f t="shared" si="131"/>
        <v/>
      </c>
      <c r="C4174" s="3" t="str">
        <f>IF(Table1[[#This Row],[Tesouro Prefixado]]="","",(B4174+1)^(1/252))</f>
        <v/>
      </c>
      <c r="D4174" s="2" t="str">
        <f>IF(Table1[[#This Row],[Column2]]="","",(1+D4173)*(C4174)-1)</f>
        <v/>
      </c>
      <c r="E4174" s="1" t="str">
        <f>IF(Table1[[#This Row],[Column1]]="","",VLOOKUP(A4174,COPOMs!B:E,4)+prêmio_de_risco)</f>
        <v/>
      </c>
      <c r="F4174" s="3" t="str">
        <f>IF(Table1[[#This Row],[Tesouro Selic: Cenário 1]]="","",(E4174+1)^(1/252))</f>
        <v/>
      </c>
      <c r="G4174" s="2" t="str">
        <f>IF(Table1[[#This Row],[Column4]]="","",(1+G4173)*(F4174)-1)</f>
        <v/>
      </c>
      <c r="H4174" s="1" t="str">
        <f>IF(Table1[[#This Row],[Column1]]="","",VLOOKUP(A4174,COPOMs!B:H,7)+prêmio_de_risco)</f>
        <v/>
      </c>
      <c r="I4174" s="3" t="str">
        <f>IF(Table1[[#This Row],[Tesouro Selic: Cenário 2]]="","",(H4174+1)^(1/252))</f>
        <v/>
      </c>
      <c r="J4174" s="2" t="str">
        <f>IF(Table1[[#This Row],[Column6]]="","",(1+J4173)*(I4174)-1)</f>
        <v/>
      </c>
      <c r="K4174" s="1" t="str">
        <f>IF(Table1[[#This Row],[Column1]]="","",VLOOKUP(A4174,COPOMs!B:K,10)+prêmio_de_risco)</f>
        <v/>
      </c>
      <c r="L4174" s="3" t="str">
        <f>IF(Table1[[#This Row],[Tesouro Selic: Cenário 3]]="","",(K4174+1)^(1/252))</f>
        <v/>
      </c>
      <c r="M4174" s="2" t="str">
        <f>IF(Table1[[#This Row],[Column8]]="","",(1+M4173)*(L4174)-1)</f>
        <v/>
      </c>
    </row>
    <row r="4175" spans="1:13" x14ac:dyDescent="0.25">
      <c r="A4175" s="15" t="str">
        <f t="shared" si="130"/>
        <v/>
      </c>
      <c r="B4175" s="25" t="str">
        <f t="shared" si="131"/>
        <v/>
      </c>
      <c r="C4175" s="3" t="str">
        <f>IF(Table1[[#This Row],[Tesouro Prefixado]]="","",(B4175+1)^(1/252))</f>
        <v/>
      </c>
      <c r="D4175" s="2" t="str">
        <f>IF(Table1[[#This Row],[Column2]]="","",(1+D4174)*(C4175)-1)</f>
        <v/>
      </c>
      <c r="E4175" s="1" t="str">
        <f>IF(Table1[[#This Row],[Column1]]="","",VLOOKUP(A4175,COPOMs!B:E,4)+prêmio_de_risco)</f>
        <v/>
      </c>
      <c r="F4175" s="3" t="str">
        <f>IF(Table1[[#This Row],[Tesouro Selic: Cenário 1]]="","",(E4175+1)^(1/252))</f>
        <v/>
      </c>
      <c r="G4175" s="2" t="str">
        <f>IF(Table1[[#This Row],[Column4]]="","",(1+G4174)*(F4175)-1)</f>
        <v/>
      </c>
      <c r="H4175" s="1" t="str">
        <f>IF(Table1[[#This Row],[Column1]]="","",VLOOKUP(A4175,COPOMs!B:H,7)+prêmio_de_risco)</f>
        <v/>
      </c>
      <c r="I4175" s="3" t="str">
        <f>IF(Table1[[#This Row],[Tesouro Selic: Cenário 2]]="","",(H4175+1)^(1/252))</f>
        <v/>
      </c>
      <c r="J4175" s="2" t="str">
        <f>IF(Table1[[#This Row],[Column6]]="","",(1+J4174)*(I4175)-1)</f>
        <v/>
      </c>
      <c r="K4175" s="1" t="str">
        <f>IF(Table1[[#This Row],[Column1]]="","",VLOOKUP(A4175,COPOMs!B:K,10)+prêmio_de_risco)</f>
        <v/>
      </c>
      <c r="L4175" s="3" t="str">
        <f>IF(Table1[[#This Row],[Tesouro Selic: Cenário 3]]="","",(K4175+1)^(1/252))</f>
        <v/>
      </c>
      <c r="M4175" s="2" t="str">
        <f>IF(Table1[[#This Row],[Column8]]="","",(1+M4174)*(L4175)-1)</f>
        <v/>
      </c>
    </row>
    <row r="4176" spans="1:13" x14ac:dyDescent="0.25">
      <c r="A4176" s="15" t="str">
        <f t="shared" si="130"/>
        <v/>
      </c>
      <c r="B4176" s="25" t="str">
        <f t="shared" si="131"/>
        <v/>
      </c>
      <c r="C4176" s="3" t="str">
        <f>IF(Table1[[#This Row],[Tesouro Prefixado]]="","",(B4176+1)^(1/252))</f>
        <v/>
      </c>
      <c r="D4176" s="2" t="str">
        <f>IF(Table1[[#This Row],[Column2]]="","",(1+D4175)*(C4176)-1)</f>
        <v/>
      </c>
      <c r="E4176" s="1" t="str">
        <f>IF(Table1[[#This Row],[Column1]]="","",VLOOKUP(A4176,COPOMs!B:E,4)+prêmio_de_risco)</f>
        <v/>
      </c>
      <c r="F4176" s="3" t="str">
        <f>IF(Table1[[#This Row],[Tesouro Selic: Cenário 1]]="","",(E4176+1)^(1/252))</f>
        <v/>
      </c>
      <c r="G4176" s="2" t="str">
        <f>IF(Table1[[#This Row],[Column4]]="","",(1+G4175)*(F4176)-1)</f>
        <v/>
      </c>
      <c r="H4176" s="1" t="str">
        <f>IF(Table1[[#This Row],[Column1]]="","",VLOOKUP(A4176,COPOMs!B:H,7)+prêmio_de_risco)</f>
        <v/>
      </c>
      <c r="I4176" s="3" t="str">
        <f>IF(Table1[[#This Row],[Tesouro Selic: Cenário 2]]="","",(H4176+1)^(1/252))</f>
        <v/>
      </c>
      <c r="J4176" s="2" t="str">
        <f>IF(Table1[[#This Row],[Column6]]="","",(1+J4175)*(I4176)-1)</f>
        <v/>
      </c>
      <c r="K4176" s="1" t="str">
        <f>IF(Table1[[#This Row],[Column1]]="","",VLOOKUP(A4176,COPOMs!B:K,10)+prêmio_de_risco)</f>
        <v/>
      </c>
      <c r="L4176" s="3" t="str">
        <f>IF(Table1[[#This Row],[Tesouro Selic: Cenário 3]]="","",(K4176+1)^(1/252))</f>
        <v/>
      </c>
      <c r="M4176" s="2" t="str">
        <f>IF(Table1[[#This Row],[Column8]]="","",(1+M4175)*(L4176)-1)</f>
        <v/>
      </c>
    </row>
    <row r="4177" spans="1:13" x14ac:dyDescent="0.25">
      <c r="A4177" s="15" t="str">
        <f t="shared" si="130"/>
        <v/>
      </c>
      <c r="B4177" s="25" t="str">
        <f t="shared" si="131"/>
        <v/>
      </c>
      <c r="C4177" s="3" t="str">
        <f>IF(Table1[[#This Row],[Tesouro Prefixado]]="","",(B4177+1)^(1/252))</f>
        <v/>
      </c>
      <c r="D4177" s="2" t="str">
        <f>IF(Table1[[#This Row],[Column2]]="","",(1+D4176)*(C4177)-1)</f>
        <v/>
      </c>
      <c r="E4177" s="1" t="str">
        <f>IF(Table1[[#This Row],[Column1]]="","",VLOOKUP(A4177,COPOMs!B:E,4)+prêmio_de_risco)</f>
        <v/>
      </c>
      <c r="F4177" s="3" t="str">
        <f>IF(Table1[[#This Row],[Tesouro Selic: Cenário 1]]="","",(E4177+1)^(1/252))</f>
        <v/>
      </c>
      <c r="G4177" s="2" t="str">
        <f>IF(Table1[[#This Row],[Column4]]="","",(1+G4176)*(F4177)-1)</f>
        <v/>
      </c>
      <c r="H4177" s="1" t="str">
        <f>IF(Table1[[#This Row],[Column1]]="","",VLOOKUP(A4177,COPOMs!B:H,7)+prêmio_de_risco)</f>
        <v/>
      </c>
      <c r="I4177" s="3" t="str">
        <f>IF(Table1[[#This Row],[Tesouro Selic: Cenário 2]]="","",(H4177+1)^(1/252))</f>
        <v/>
      </c>
      <c r="J4177" s="2" t="str">
        <f>IF(Table1[[#This Row],[Column6]]="","",(1+J4176)*(I4177)-1)</f>
        <v/>
      </c>
      <c r="K4177" s="1" t="str">
        <f>IF(Table1[[#This Row],[Column1]]="","",VLOOKUP(A4177,COPOMs!B:K,10)+prêmio_de_risco)</f>
        <v/>
      </c>
      <c r="L4177" s="3" t="str">
        <f>IF(Table1[[#This Row],[Tesouro Selic: Cenário 3]]="","",(K4177+1)^(1/252))</f>
        <v/>
      </c>
      <c r="M4177" s="2" t="str">
        <f>IF(Table1[[#This Row],[Column8]]="","",(1+M4176)*(L4177)-1)</f>
        <v/>
      </c>
    </row>
    <row r="4178" spans="1:13" x14ac:dyDescent="0.25">
      <c r="A4178" s="15" t="str">
        <f t="shared" si="130"/>
        <v/>
      </c>
      <c r="B4178" s="25" t="str">
        <f t="shared" si="131"/>
        <v/>
      </c>
      <c r="C4178" s="3" t="str">
        <f>IF(Table1[[#This Row],[Tesouro Prefixado]]="","",(B4178+1)^(1/252))</f>
        <v/>
      </c>
      <c r="D4178" s="2" t="str">
        <f>IF(Table1[[#This Row],[Column2]]="","",(1+D4177)*(C4178)-1)</f>
        <v/>
      </c>
      <c r="E4178" s="1" t="str">
        <f>IF(Table1[[#This Row],[Column1]]="","",VLOOKUP(A4178,COPOMs!B:E,4)+prêmio_de_risco)</f>
        <v/>
      </c>
      <c r="F4178" s="3" t="str">
        <f>IF(Table1[[#This Row],[Tesouro Selic: Cenário 1]]="","",(E4178+1)^(1/252))</f>
        <v/>
      </c>
      <c r="G4178" s="2" t="str">
        <f>IF(Table1[[#This Row],[Column4]]="","",(1+G4177)*(F4178)-1)</f>
        <v/>
      </c>
      <c r="H4178" s="1" t="str">
        <f>IF(Table1[[#This Row],[Column1]]="","",VLOOKUP(A4178,COPOMs!B:H,7)+prêmio_de_risco)</f>
        <v/>
      </c>
      <c r="I4178" s="3" t="str">
        <f>IF(Table1[[#This Row],[Tesouro Selic: Cenário 2]]="","",(H4178+1)^(1/252))</f>
        <v/>
      </c>
      <c r="J4178" s="2" t="str">
        <f>IF(Table1[[#This Row],[Column6]]="","",(1+J4177)*(I4178)-1)</f>
        <v/>
      </c>
      <c r="K4178" s="1" t="str">
        <f>IF(Table1[[#This Row],[Column1]]="","",VLOOKUP(A4178,COPOMs!B:K,10)+prêmio_de_risco)</f>
        <v/>
      </c>
      <c r="L4178" s="3" t="str">
        <f>IF(Table1[[#This Row],[Tesouro Selic: Cenário 3]]="","",(K4178+1)^(1/252))</f>
        <v/>
      </c>
      <c r="M4178" s="2" t="str">
        <f>IF(Table1[[#This Row],[Column8]]="","",(1+M4177)*(L4178)-1)</f>
        <v/>
      </c>
    </row>
    <row r="4179" spans="1:13" x14ac:dyDescent="0.25">
      <c r="A4179" s="15" t="str">
        <f t="shared" si="130"/>
        <v/>
      </c>
      <c r="B4179" s="25" t="str">
        <f t="shared" si="131"/>
        <v/>
      </c>
      <c r="C4179" s="3" t="str">
        <f>IF(Table1[[#This Row],[Tesouro Prefixado]]="","",(B4179+1)^(1/252))</f>
        <v/>
      </c>
      <c r="D4179" s="2" t="str">
        <f>IF(Table1[[#This Row],[Column2]]="","",(1+D4178)*(C4179)-1)</f>
        <v/>
      </c>
      <c r="E4179" s="1" t="str">
        <f>IF(Table1[[#This Row],[Column1]]="","",VLOOKUP(A4179,COPOMs!B:E,4)+prêmio_de_risco)</f>
        <v/>
      </c>
      <c r="F4179" s="3" t="str">
        <f>IF(Table1[[#This Row],[Tesouro Selic: Cenário 1]]="","",(E4179+1)^(1/252))</f>
        <v/>
      </c>
      <c r="G4179" s="2" t="str">
        <f>IF(Table1[[#This Row],[Column4]]="","",(1+G4178)*(F4179)-1)</f>
        <v/>
      </c>
      <c r="H4179" s="1" t="str">
        <f>IF(Table1[[#This Row],[Column1]]="","",VLOOKUP(A4179,COPOMs!B:H,7)+prêmio_de_risco)</f>
        <v/>
      </c>
      <c r="I4179" s="3" t="str">
        <f>IF(Table1[[#This Row],[Tesouro Selic: Cenário 2]]="","",(H4179+1)^(1/252))</f>
        <v/>
      </c>
      <c r="J4179" s="2" t="str">
        <f>IF(Table1[[#This Row],[Column6]]="","",(1+J4178)*(I4179)-1)</f>
        <v/>
      </c>
      <c r="K4179" s="1" t="str">
        <f>IF(Table1[[#This Row],[Column1]]="","",VLOOKUP(A4179,COPOMs!B:K,10)+prêmio_de_risco)</f>
        <v/>
      </c>
      <c r="L4179" s="3" t="str">
        <f>IF(Table1[[#This Row],[Tesouro Selic: Cenário 3]]="","",(K4179+1)^(1/252))</f>
        <v/>
      </c>
      <c r="M4179" s="2" t="str">
        <f>IF(Table1[[#This Row],[Column8]]="","",(1+M4178)*(L4179)-1)</f>
        <v/>
      </c>
    </row>
    <row r="4180" spans="1:13" x14ac:dyDescent="0.25">
      <c r="A4180" s="15" t="str">
        <f t="shared" si="130"/>
        <v/>
      </c>
      <c r="B4180" s="25" t="str">
        <f t="shared" si="131"/>
        <v/>
      </c>
      <c r="C4180" s="3" t="str">
        <f>IF(Table1[[#This Row],[Tesouro Prefixado]]="","",(B4180+1)^(1/252))</f>
        <v/>
      </c>
      <c r="D4180" s="2" t="str">
        <f>IF(Table1[[#This Row],[Column2]]="","",(1+D4179)*(C4180)-1)</f>
        <v/>
      </c>
      <c r="E4180" s="1" t="str">
        <f>IF(Table1[[#This Row],[Column1]]="","",VLOOKUP(A4180,COPOMs!B:E,4)+prêmio_de_risco)</f>
        <v/>
      </c>
      <c r="F4180" s="3" t="str">
        <f>IF(Table1[[#This Row],[Tesouro Selic: Cenário 1]]="","",(E4180+1)^(1/252))</f>
        <v/>
      </c>
      <c r="G4180" s="2" t="str">
        <f>IF(Table1[[#This Row],[Column4]]="","",(1+G4179)*(F4180)-1)</f>
        <v/>
      </c>
      <c r="H4180" s="1" t="str">
        <f>IF(Table1[[#This Row],[Column1]]="","",VLOOKUP(A4180,COPOMs!B:H,7)+prêmio_de_risco)</f>
        <v/>
      </c>
      <c r="I4180" s="3" t="str">
        <f>IF(Table1[[#This Row],[Tesouro Selic: Cenário 2]]="","",(H4180+1)^(1/252))</f>
        <v/>
      </c>
      <c r="J4180" s="2" t="str">
        <f>IF(Table1[[#This Row],[Column6]]="","",(1+J4179)*(I4180)-1)</f>
        <v/>
      </c>
      <c r="K4180" s="1" t="str">
        <f>IF(Table1[[#This Row],[Column1]]="","",VLOOKUP(A4180,COPOMs!B:K,10)+prêmio_de_risco)</f>
        <v/>
      </c>
      <c r="L4180" s="3" t="str">
        <f>IF(Table1[[#This Row],[Tesouro Selic: Cenário 3]]="","",(K4180+1)^(1/252))</f>
        <v/>
      </c>
      <c r="M4180" s="2" t="str">
        <f>IF(Table1[[#This Row],[Column8]]="","",(1+M4179)*(L4180)-1)</f>
        <v/>
      </c>
    </row>
    <row r="4181" spans="1:13" x14ac:dyDescent="0.25">
      <c r="A4181" s="15" t="str">
        <f t="shared" si="130"/>
        <v/>
      </c>
      <c r="B4181" s="25" t="str">
        <f t="shared" si="131"/>
        <v/>
      </c>
      <c r="C4181" s="3" t="str">
        <f>IF(Table1[[#This Row],[Tesouro Prefixado]]="","",(B4181+1)^(1/252))</f>
        <v/>
      </c>
      <c r="D4181" s="2" t="str">
        <f>IF(Table1[[#This Row],[Column2]]="","",(1+D4180)*(C4181)-1)</f>
        <v/>
      </c>
      <c r="E4181" s="1" t="str">
        <f>IF(Table1[[#This Row],[Column1]]="","",VLOOKUP(A4181,COPOMs!B:E,4)+prêmio_de_risco)</f>
        <v/>
      </c>
      <c r="F4181" s="3" t="str">
        <f>IF(Table1[[#This Row],[Tesouro Selic: Cenário 1]]="","",(E4181+1)^(1/252))</f>
        <v/>
      </c>
      <c r="G4181" s="2" t="str">
        <f>IF(Table1[[#This Row],[Column4]]="","",(1+G4180)*(F4181)-1)</f>
        <v/>
      </c>
      <c r="H4181" s="1" t="str">
        <f>IF(Table1[[#This Row],[Column1]]="","",VLOOKUP(A4181,COPOMs!B:H,7)+prêmio_de_risco)</f>
        <v/>
      </c>
      <c r="I4181" s="3" t="str">
        <f>IF(Table1[[#This Row],[Tesouro Selic: Cenário 2]]="","",(H4181+1)^(1/252))</f>
        <v/>
      </c>
      <c r="J4181" s="2" t="str">
        <f>IF(Table1[[#This Row],[Column6]]="","",(1+J4180)*(I4181)-1)</f>
        <v/>
      </c>
      <c r="K4181" s="1" t="str">
        <f>IF(Table1[[#This Row],[Column1]]="","",VLOOKUP(A4181,COPOMs!B:K,10)+prêmio_de_risco)</f>
        <v/>
      </c>
      <c r="L4181" s="3" t="str">
        <f>IF(Table1[[#This Row],[Tesouro Selic: Cenário 3]]="","",(K4181+1)^(1/252))</f>
        <v/>
      </c>
      <c r="M4181" s="2" t="str">
        <f>IF(Table1[[#This Row],[Column8]]="","",(1+M4180)*(L4181)-1)</f>
        <v/>
      </c>
    </row>
    <row r="4182" spans="1:13" x14ac:dyDescent="0.25">
      <c r="A4182" s="15" t="str">
        <f t="shared" si="130"/>
        <v/>
      </c>
      <c r="B4182" s="25" t="str">
        <f t="shared" si="131"/>
        <v/>
      </c>
      <c r="C4182" s="3" t="str">
        <f>IF(Table1[[#This Row],[Tesouro Prefixado]]="","",(B4182+1)^(1/252))</f>
        <v/>
      </c>
      <c r="D4182" s="2" t="str">
        <f>IF(Table1[[#This Row],[Column2]]="","",(1+D4181)*(C4182)-1)</f>
        <v/>
      </c>
      <c r="E4182" s="1" t="str">
        <f>IF(Table1[[#This Row],[Column1]]="","",VLOOKUP(A4182,COPOMs!B:E,4)+prêmio_de_risco)</f>
        <v/>
      </c>
      <c r="F4182" s="3" t="str">
        <f>IF(Table1[[#This Row],[Tesouro Selic: Cenário 1]]="","",(E4182+1)^(1/252))</f>
        <v/>
      </c>
      <c r="G4182" s="2" t="str">
        <f>IF(Table1[[#This Row],[Column4]]="","",(1+G4181)*(F4182)-1)</f>
        <v/>
      </c>
      <c r="H4182" s="1" t="str">
        <f>IF(Table1[[#This Row],[Column1]]="","",VLOOKUP(A4182,COPOMs!B:H,7)+prêmio_de_risco)</f>
        <v/>
      </c>
      <c r="I4182" s="3" t="str">
        <f>IF(Table1[[#This Row],[Tesouro Selic: Cenário 2]]="","",(H4182+1)^(1/252))</f>
        <v/>
      </c>
      <c r="J4182" s="2" t="str">
        <f>IF(Table1[[#This Row],[Column6]]="","",(1+J4181)*(I4182)-1)</f>
        <v/>
      </c>
      <c r="K4182" s="1" t="str">
        <f>IF(Table1[[#This Row],[Column1]]="","",VLOOKUP(A4182,COPOMs!B:K,10)+prêmio_de_risco)</f>
        <v/>
      </c>
      <c r="L4182" s="3" t="str">
        <f>IF(Table1[[#This Row],[Tesouro Selic: Cenário 3]]="","",(K4182+1)^(1/252))</f>
        <v/>
      </c>
      <c r="M4182" s="2" t="str">
        <f>IF(Table1[[#This Row],[Column8]]="","",(1+M4181)*(L4182)-1)</f>
        <v/>
      </c>
    </row>
    <row r="4183" spans="1:13" x14ac:dyDescent="0.25">
      <c r="A4183" s="15" t="str">
        <f t="shared" si="130"/>
        <v/>
      </c>
      <c r="B4183" s="25" t="str">
        <f t="shared" si="131"/>
        <v/>
      </c>
      <c r="C4183" s="3" t="str">
        <f>IF(Table1[[#This Row],[Tesouro Prefixado]]="","",(B4183+1)^(1/252))</f>
        <v/>
      </c>
      <c r="D4183" s="2" t="str">
        <f>IF(Table1[[#This Row],[Column2]]="","",(1+D4182)*(C4183)-1)</f>
        <v/>
      </c>
      <c r="E4183" s="1" t="str">
        <f>IF(Table1[[#This Row],[Column1]]="","",VLOOKUP(A4183,COPOMs!B:E,4)+prêmio_de_risco)</f>
        <v/>
      </c>
      <c r="F4183" s="3" t="str">
        <f>IF(Table1[[#This Row],[Tesouro Selic: Cenário 1]]="","",(E4183+1)^(1/252))</f>
        <v/>
      </c>
      <c r="G4183" s="2" t="str">
        <f>IF(Table1[[#This Row],[Column4]]="","",(1+G4182)*(F4183)-1)</f>
        <v/>
      </c>
      <c r="H4183" s="1" t="str">
        <f>IF(Table1[[#This Row],[Column1]]="","",VLOOKUP(A4183,COPOMs!B:H,7)+prêmio_de_risco)</f>
        <v/>
      </c>
      <c r="I4183" s="3" t="str">
        <f>IF(Table1[[#This Row],[Tesouro Selic: Cenário 2]]="","",(H4183+1)^(1/252))</f>
        <v/>
      </c>
      <c r="J4183" s="2" t="str">
        <f>IF(Table1[[#This Row],[Column6]]="","",(1+J4182)*(I4183)-1)</f>
        <v/>
      </c>
      <c r="K4183" s="1" t="str">
        <f>IF(Table1[[#This Row],[Column1]]="","",VLOOKUP(A4183,COPOMs!B:K,10)+prêmio_de_risco)</f>
        <v/>
      </c>
      <c r="L4183" s="3" t="str">
        <f>IF(Table1[[#This Row],[Tesouro Selic: Cenário 3]]="","",(K4183+1)^(1/252))</f>
        <v/>
      </c>
      <c r="M4183" s="2" t="str">
        <f>IF(Table1[[#This Row],[Column8]]="","",(1+M4182)*(L4183)-1)</f>
        <v/>
      </c>
    </row>
    <row r="4184" spans="1:13" x14ac:dyDescent="0.25">
      <c r="A4184" s="15" t="str">
        <f t="shared" si="130"/>
        <v/>
      </c>
      <c r="B4184" s="25" t="str">
        <f t="shared" si="131"/>
        <v/>
      </c>
      <c r="C4184" s="3" t="str">
        <f>IF(Table1[[#This Row],[Tesouro Prefixado]]="","",(B4184+1)^(1/252))</f>
        <v/>
      </c>
      <c r="D4184" s="2" t="str">
        <f>IF(Table1[[#This Row],[Column2]]="","",(1+D4183)*(C4184)-1)</f>
        <v/>
      </c>
      <c r="E4184" s="1" t="str">
        <f>IF(Table1[[#This Row],[Column1]]="","",VLOOKUP(A4184,COPOMs!B:E,4)+prêmio_de_risco)</f>
        <v/>
      </c>
      <c r="F4184" s="3" t="str">
        <f>IF(Table1[[#This Row],[Tesouro Selic: Cenário 1]]="","",(E4184+1)^(1/252))</f>
        <v/>
      </c>
      <c r="G4184" s="2" t="str">
        <f>IF(Table1[[#This Row],[Column4]]="","",(1+G4183)*(F4184)-1)</f>
        <v/>
      </c>
      <c r="H4184" s="1" t="str">
        <f>IF(Table1[[#This Row],[Column1]]="","",VLOOKUP(A4184,COPOMs!B:H,7)+prêmio_de_risco)</f>
        <v/>
      </c>
      <c r="I4184" s="3" t="str">
        <f>IF(Table1[[#This Row],[Tesouro Selic: Cenário 2]]="","",(H4184+1)^(1/252))</f>
        <v/>
      </c>
      <c r="J4184" s="2" t="str">
        <f>IF(Table1[[#This Row],[Column6]]="","",(1+J4183)*(I4184)-1)</f>
        <v/>
      </c>
      <c r="K4184" s="1" t="str">
        <f>IF(Table1[[#This Row],[Column1]]="","",VLOOKUP(A4184,COPOMs!B:K,10)+prêmio_de_risco)</f>
        <v/>
      </c>
      <c r="L4184" s="3" t="str">
        <f>IF(Table1[[#This Row],[Tesouro Selic: Cenário 3]]="","",(K4184+1)^(1/252))</f>
        <v/>
      </c>
      <c r="M4184" s="2" t="str">
        <f>IF(Table1[[#This Row],[Column8]]="","",(1+M4183)*(L4184)-1)</f>
        <v/>
      </c>
    </row>
    <row r="4185" spans="1:13" x14ac:dyDescent="0.25">
      <c r="A4185" s="15" t="str">
        <f t="shared" si="130"/>
        <v/>
      </c>
      <c r="B4185" s="25" t="str">
        <f t="shared" si="131"/>
        <v/>
      </c>
      <c r="C4185" s="3" t="str">
        <f>IF(Table1[[#This Row],[Tesouro Prefixado]]="","",(B4185+1)^(1/252))</f>
        <v/>
      </c>
      <c r="D4185" s="2" t="str">
        <f>IF(Table1[[#This Row],[Column2]]="","",(1+D4184)*(C4185)-1)</f>
        <v/>
      </c>
      <c r="E4185" s="1" t="str">
        <f>IF(Table1[[#This Row],[Column1]]="","",VLOOKUP(A4185,COPOMs!B:E,4)+prêmio_de_risco)</f>
        <v/>
      </c>
      <c r="F4185" s="3" t="str">
        <f>IF(Table1[[#This Row],[Tesouro Selic: Cenário 1]]="","",(E4185+1)^(1/252))</f>
        <v/>
      </c>
      <c r="G4185" s="2" t="str">
        <f>IF(Table1[[#This Row],[Column4]]="","",(1+G4184)*(F4185)-1)</f>
        <v/>
      </c>
      <c r="H4185" s="1" t="str">
        <f>IF(Table1[[#This Row],[Column1]]="","",VLOOKUP(A4185,COPOMs!B:H,7)+prêmio_de_risco)</f>
        <v/>
      </c>
      <c r="I4185" s="3" t="str">
        <f>IF(Table1[[#This Row],[Tesouro Selic: Cenário 2]]="","",(H4185+1)^(1/252))</f>
        <v/>
      </c>
      <c r="J4185" s="2" t="str">
        <f>IF(Table1[[#This Row],[Column6]]="","",(1+J4184)*(I4185)-1)</f>
        <v/>
      </c>
      <c r="K4185" s="1" t="str">
        <f>IF(Table1[[#This Row],[Column1]]="","",VLOOKUP(A4185,COPOMs!B:K,10)+prêmio_de_risco)</f>
        <v/>
      </c>
      <c r="L4185" s="3" t="str">
        <f>IF(Table1[[#This Row],[Tesouro Selic: Cenário 3]]="","",(K4185+1)^(1/252))</f>
        <v/>
      </c>
      <c r="M4185" s="2" t="str">
        <f>IF(Table1[[#This Row],[Column8]]="","",(1+M4184)*(L4185)-1)</f>
        <v/>
      </c>
    </row>
    <row r="4186" spans="1:13" x14ac:dyDescent="0.25">
      <c r="A4186" s="15" t="str">
        <f t="shared" si="130"/>
        <v/>
      </c>
      <c r="B4186" s="25" t="str">
        <f t="shared" si="131"/>
        <v/>
      </c>
      <c r="C4186" s="3" t="str">
        <f>IF(Table1[[#This Row],[Tesouro Prefixado]]="","",(B4186+1)^(1/252))</f>
        <v/>
      </c>
      <c r="D4186" s="2" t="str">
        <f>IF(Table1[[#This Row],[Column2]]="","",(1+D4185)*(C4186)-1)</f>
        <v/>
      </c>
      <c r="E4186" s="1" t="str">
        <f>IF(Table1[[#This Row],[Column1]]="","",VLOOKUP(A4186,COPOMs!B:E,4)+prêmio_de_risco)</f>
        <v/>
      </c>
      <c r="F4186" s="3" t="str">
        <f>IF(Table1[[#This Row],[Tesouro Selic: Cenário 1]]="","",(E4186+1)^(1/252))</f>
        <v/>
      </c>
      <c r="G4186" s="2" t="str">
        <f>IF(Table1[[#This Row],[Column4]]="","",(1+G4185)*(F4186)-1)</f>
        <v/>
      </c>
      <c r="H4186" s="1" t="str">
        <f>IF(Table1[[#This Row],[Column1]]="","",VLOOKUP(A4186,COPOMs!B:H,7)+prêmio_de_risco)</f>
        <v/>
      </c>
      <c r="I4186" s="3" t="str">
        <f>IF(Table1[[#This Row],[Tesouro Selic: Cenário 2]]="","",(H4186+1)^(1/252))</f>
        <v/>
      </c>
      <c r="J4186" s="2" t="str">
        <f>IF(Table1[[#This Row],[Column6]]="","",(1+J4185)*(I4186)-1)</f>
        <v/>
      </c>
      <c r="K4186" s="1" t="str">
        <f>IF(Table1[[#This Row],[Column1]]="","",VLOOKUP(A4186,COPOMs!B:K,10)+prêmio_de_risco)</f>
        <v/>
      </c>
      <c r="L4186" s="3" t="str">
        <f>IF(Table1[[#This Row],[Tesouro Selic: Cenário 3]]="","",(K4186+1)^(1/252))</f>
        <v/>
      </c>
      <c r="M4186" s="2" t="str">
        <f>IF(Table1[[#This Row],[Column8]]="","",(1+M4185)*(L4186)-1)</f>
        <v/>
      </c>
    </row>
    <row r="4187" spans="1:13" x14ac:dyDescent="0.25">
      <c r="A4187" s="15" t="str">
        <f t="shared" si="130"/>
        <v/>
      </c>
      <c r="B4187" s="25" t="str">
        <f t="shared" si="131"/>
        <v/>
      </c>
      <c r="C4187" s="3" t="str">
        <f>IF(Table1[[#This Row],[Tesouro Prefixado]]="","",(B4187+1)^(1/252))</f>
        <v/>
      </c>
      <c r="D4187" s="2" t="str">
        <f>IF(Table1[[#This Row],[Column2]]="","",(1+D4186)*(C4187)-1)</f>
        <v/>
      </c>
      <c r="E4187" s="1" t="str">
        <f>IF(Table1[[#This Row],[Column1]]="","",VLOOKUP(A4187,COPOMs!B:E,4)+prêmio_de_risco)</f>
        <v/>
      </c>
      <c r="F4187" s="3" t="str">
        <f>IF(Table1[[#This Row],[Tesouro Selic: Cenário 1]]="","",(E4187+1)^(1/252))</f>
        <v/>
      </c>
      <c r="G4187" s="2" t="str">
        <f>IF(Table1[[#This Row],[Column4]]="","",(1+G4186)*(F4187)-1)</f>
        <v/>
      </c>
      <c r="H4187" s="1" t="str">
        <f>IF(Table1[[#This Row],[Column1]]="","",VLOOKUP(A4187,COPOMs!B:H,7)+prêmio_de_risco)</f>
        <v/>
      </c>
      <c r="I4187" s="3" t="str">
        <f>IF(Table1[[#This Row],[Tesouro Selic: Cenário 2]]="","",(H4187+1)^(1/252))</f>
        <v/>
      </c>
      <c r="J4187" s="2" t="str">
        <f>IF(Table1[[#This Row],[Column6]]="","",(1+J4186)*(I4187)-1)</f>
        <v/>
      </c>
      <c r="K4187" s="1" t="str">
        <f>IF(Table1[[#This Row],[Column1]]="","",VLOOKUP(A4187,COPOMs!B:K,10)+prêmio_de_risco)</f>
        <v/>
      </c>
      <c r="L4187" s="3" t="str">
        <f>IF(Table1[[#This Row],[Tesouro Selic: Cenário 3]]="","",(K4187+1)^(1/252))</f>
        <v/>
      </c>
      <c r="M4187" s="2" t="str">
        <f>IF(Table1[[#This Row],[Column8]]="","",(1+M4186)*(L4187)-1)</f>
        <v/>
      </c>
    </row>
    <row r="4188" spans="1:13" x14ac:dyDescent="0.25">
      <c r="A4188" s="15" t="str">
        <f t="shared" si="130"/>
        <v/>
      </c>
      <c r="B4188" s="25" t="str">
        <f t="shared" si="131"/>
        <v/>
      </c>
      <c r="C4188" s="3" t="str">
        <f>IF(Table1[[#This Row],[Tesouro Prefixado]]="","",(B4188+1)^(1/252))</f>
        <v/>
      </c>
      <c r="D4188" s="2" t="str">
        <f>IF(Table1[[#This Row],[Column2]]="","",(1+D4187)*(C4188)-1)</f>
        <v/>
      </c>
      <c r="E4188" s="1" t="str">
        <f>IF(Table1[[#This Row],[Column1]]="","",VLOOKUP(A4188,COPOMs!B:E,4)+prêmio_de_risco)</f>
        <v/>
      </c>
      <c r="F4188" s="3" t="str">
        <f>IF(Table1[[#This Row],[Tesouro Selic: Cenário 1]]="","",(E4188+1)^(1/252))</f>
        <v/>
      </c>
      <c r="G4188" s="2" t="str">
        <f>IF(Table1[[#This Row],[Column4]]="","",(1+G4187)*(F4188)-1)</f>
        <v/>
      </c>
      <c r="H4188" s="1" t="str">
        <f>IF(Table1[[#This Row],[Column1]]="","",VLOOKUP(A4188,COPOMs!B:H,7)+prêmio_de_risco)</f>
        <v/>
      </c>
      <c r="I4188" s="3" t="str">
        <f>IF(Table1[[#This Row],[Tesouro Selic: Cenário 2]]="","",(H4188+1)^(1/252))</f>
        <v/>
      </c>
      <c r="J4188" s="2" t="str">
        <f>IF(Table1[[#This Row],[Column6]]="","",(1+J4187)*(I4188)-1)</f>
        <v/>
      </c>
      <c r="K4188" s="1" t="str">
        <f>IF(Table1[[#This Row],[Column1]]="","",VLOOKUP(A4188,COPOMs!B:K,10)+prêmio_de_risco)</f>
        <v/>
      </c>
      <c r="L4188" s="3" t="str">
        <f>IF(Table1[[#This Row],[Tesouro Selic: Cenário 3]]="","",(K4188+1)^(1/252))</f>
        <v/>
      </c>
      <c r="M4188" s="2" t="str">
        <f>IF(Table1[[#This Row],[Column8]]="","",(1+M4187)*(L4188)-1)</f>
        <v/>
      </c>
    </row>
    <row r="4189" spans="1:13" x14ac:dyDescent="0.25">
      <c r="A4189" s="15" t="str">
        <f t="shared" si="130"/>
        <v/>
      </c>
      <c r="B4189" s="25" t="str">
        <f t="shared" si="131"/>
        <v/>
      </c>
      <c r="C4189" s="3" t="str">
        <f>IF(Table1[[#This Row],[Tesouro Prefixado]]="","",(B4189+1)^(1/252))</f>
        <v/>
      </c>
      <c r="D4189" s="2" t="str">
        <f>IF(Table1[[#This Row],[Column2]]="","",(1+D4188)*(C4189)-1)</f>
        <v/>
      </c>
      <c r="E4189" s="1" t="str">
        <f>IF(Table1[[#This Row],[Column1]]="","",VLOOKUP(A4189,COPOMs!B:E,4)+prêmio_de_risco)</f>
        <v/>
      </c>
      <c r="F4189" s="3" t="str">
        <f>IF(Table1[[#This Row],[Tesouro Selic: Cenário 1]]="","",(E4189+1)^(1/252))</f>
        <v/>
      </c>
      <c r="G4189" s="2" t="str">
        <f>IF(Table1[[#This Row],[Column4]]="","",(1+G4188)*(F4189)-1)</f>
        <v/>
      </c>
      <c r="H4189" s="1" t="str">
        <f>IF(Table1[[#This Row],[Column1]]="","",VLOOKUP(A4189,COPOMs!B:H,7)+prêmio_de_risco)</f>
        <v/>
      </c>
      <c r="I4189" s="3" t="str">
        <f>IF(Table1[[#This Row],[Tesouro Selic: Cenário 2]]="","",(H4189+1)^(1/252))</f>
        <v/>
      </c>
      <c r="J4189" s="2" t="str">
        <f>IF(Table1[[#This Row],[Column6]]="","",(1+J4188)*(I4189)-1)</f>
        <v/>
      </c>
      <c r="K4189" s="1" t="str">
        <f>IF(Table1[[#This Row],[Column1]]="","",VLOOKUP(A4189,COPOMs!B:K,10)+prêmio_de_risco)</f>
        <v/>
      </c>
      <c r="L4189" s="3" t="str">
        <f>IF(Table1[[#This Row],[Tesouro Selic: Cenário 3]]="","",(K4189+1)^(1/252))</f>
        <v/>
      </c>
      <c r="M4189" s="2" t="str">
        <f>IF(Table1[[#This Row],[Column8]]="","",(1+M4188)*(L4189)-1)</f>
        <v/>
      </c>
    </row>
    <row r="4190" spans="1:13" x14ac:dyDescent="0.25">
      <c r="A4190" s="15" t="str">
        <f t="shared" si="130"/>
        <v/>
      </c>
      <c r="B4190" s="25" t="str">
        <f t="shared" si="131"/>
        <v/>
      </c>
      <c r="C4190" s="3" t="str">
        <f>IF(Table1[[#This Row],[Tesouro Prefixado]]="","",(B4190+1)^(1/252))</f>
        <v/>
      </c>
      <c r="D4190" s="2" t="str">
        <f>IF(Table1[[#This Row],[Column2]]="","",(1+D4189)*(C4190)-1)</f>
        <v/>
      </c>
      <c r="E4190" s="1" t="str">
        <f>IF(Table1[[#This Row],[Column1]]="","",VLOOKUP(A4190,COPOMs!B:E,4)+prêmio_de_risco)</f>
        <v/>
      </c>
      <c r="F4190" s="3" t="str">
        <f>IF(Table1[[#This Row],[Tesouro Selic: Cenário 1]]="","",(E4190+1)^(1/252))</f>
        <v/>
      </c>
      <c r="G4190" s="2" t="str">
        <f>IF(Table1[[#This Row],[Column4]]="","",(1+G4189)*(F4190)-1)</f>
        <v/>
      </c>
      <c r="H4190" s="1" t="str">
        <f>IF(Table1[[#This Row],[Column1]]="","",VLOOKUP(A4190,COPOMs!B:H,7)+prêmio_de_risco)</f>
        <v/>
      </c>
      <c r="I4190" s="3" t="str">
        <f>IF(Table1[[#This Row],[Tesouro Selic: Cenário 2]]="","",(H4190+1)^(1/252))</f>
        <v/>
      </c>
      <c r="J4190" s="2" t="str">
        <f>IF(Table1[[#This Row],[Column6]]="","",(1+J4189)*(I4190)-1)</f>
        <v/>
      </c>
      <c r="K4190" s="1" t="str">
        <f>IF(Table1[[#This Row],[Column1]]="","",VLOOKUP(A4190,COPOMs!B:K,10)+prêmio_de_risco)</f>
        <v/>
      </c>
      <c r="L4190" s="3" t="str">
        <f>IF(Table1[[#This Row],[Tesouro Selic: Cenário 3]]="","",(K4190+1)^(1/252))</f>
        <v/>
      </c>
      <c r="M4190" s="2" t="str">
        <f>IF(Table1[[#This Row],[Column8]]="","",(1+M4189)*(L4190)-1)</f>
        <v/>
      </c>
    </row>
    <row r="4191" spans="1:13" x14ac:dyDescent="0.25">
      <c r="A4191" s="15" t="str">
        <f t="shared" si="130"/>
        <v/>
      </c>
      <c r="B4191" s="25" t="str">
        <f t="shared" si="131"/>
        <v/>
      </c>
      <c r="C4191" s="3" t="str">
        <f>IF(Table1[[#This Row],[Tesouro Prefixado]]="","",(B4191+1)^(1/252))</f>
        <v/>
      </c>
      <c r="D4191" s="2" t="str">
        <f>IF(Table1[[#This Row],[Column2]]="","",(1+D4190)*(C4191)-1)</f>
        <v/>
      </c>
      <c r="E4191" s="1" t="str">
        <f>IF(Table1[[#This Row],[Column1]]="","",VLOOKUP(A4191,COPOMs!B:E,4)+prêmio_de_risco)</f>
        <v/>
      </c>
      <c r="F4191" s="3" t="str">
        <f>IF(Table1[[#This Row],[Tesouro Selic: Cenário 1]]="","",(E4191+1)^(1/252))</f>
        <v/>
      </c>
      <c r="G4191" s="2" t="str">
        <f>IF(Table1[[#This Row],[Column4]]="","",(1+G4190)*(F4191)-1)</f>
        <v/>
      </c>
      <c r="H4191" s="1" t="str">
        <f>IF(Table1[[#This Row],[Column1]]="","",VLOOKUP(A4191,COPOMs!B:H,7)+prêmio_de_risco)</f>
        <v/>
      </c>
      <c r="I4191" s="3" t="str">
        <f>IF(Table1[[#This Row],[Tesouro Selic: Cenário 2]]="","",(H4191+1)^(1/252))</f>
        <v/>
      </c>
      <c r="J4191" s="2" t="str">
        <f>IF(Table1[[#This Row],[Column6]]="","",(1+J4190)*(I4191)-1)</f>
        <v/>
      </c>
      <c r="K4191" s="1" t="str">
        <f>IF(Table1[[#This Row],[Column1]]="","",VLOOKUP(A4191,COPOMs!B:K,10)+prêmio_de_risco)</f>
        <v/>
      </c>
      <c r="L4191" s="3" t="str">
        <f>IF(Table1[[#This Row],[Tesouro Selic: Cenário 3]]="","",(K4191+1)^(1/252))</f>
        <v/>
      </c>
      <c r="M4191" s="2" t="str">
        <f>IF(Table1[[#This Row],[Column8]]="","",(1+M4190)*(L4191)-1)</f>
        <v/>
      </c>
    </row>
    <row r="4192" spans="1:13" x14ac:dyDescent="0.25">
      <c r="A4192" s="15" t="str">
        <f t="shared" si="130"/>
        <v/>
      </c>
      <c r="B4192" s="25" t="str">
        <f t="shared" si="131"/>
        <v/>
      </c>
      <c r="C4192" s="3" t="str">
        <f>IF(Table1[[#This Row],[Tesouro Prefixado]]="","",(B4192+1)^(1/252))</f>
        <v/>
      </c>
      <c r="D4192" s="2" t="str">
        <f>IF(Table1[[#This Row],[Column2]]="","",(1+D4191)*(C4192)-1)</f>
        <v/>
      </c>
      <c r="E4192" s="1" t="str">
        <f>IF(Table1[[#This Row],[Column1]]="","",VLOOKUP(A4192,COPOMs!B:E,4)+prêmio_de_risco)</f>
        <v/>
      </c>
      <c r="F4192" s="3" t="str">
        <f>IF(Table1[[#This Row],[Tesouro Selic: Cenário 1]]="","",(E4192+1)^(1/252))</f>
        <v/>
      </c>
      <c r="G4192" s="2" t="str">
        <f>IF(Table1[[#This Row],[Column4]]="","",(1+G4191)*(F4192)-1)</f>
        <v/>
      </c>
      <c r="H4192" s="1" t="str">
        <f>IF(Table1[[#This Row],[Column1]]="","",VLOOKUP(A4192,COPOMs!B:H,7)+prêmio_de_risco)</f>
        <v/>
      </c>
      <c r="I4192" s="3" t="str">
        <f>IF(Table1[[#This Row],[Tesouro Selic: Cenário 2]]="","",(H4192+1)^(1/252))</f>
        <v/>
      </c>
      <c r="J4192" s="2" t="str">
        <f>IF(Table1[[#This Row],[Column6]]="","",(1+J4191)*(I4192)-1)</f>
        <v/>
      </c>
      <c r="K4192" s="1" t="str">
        <f>IF(Table1[[#This Row],[Column1]]="","",VLOOKUP(A4192,COPOMs!B:K,10)+prêmio_de_risco)</f>
        <v/>
      </c>
      <c r="L4192" s="3" t="str">
        <f>IF(Table1[[#This Row],[Tesouro Selic: Cenário 3]]="","",(K4192+1)^(1/252))</f>
        <v/>
      </c>
      <c r="M4192" s="2" t="str">
        <f>IF(Table1[[#This Row],[Column8]]="","",(1+M4191)*(L4192)-1)</f>
        <v/>
      </c>
    </row>
    <row r="4193" spans="1:13" x14ac:dyDescent="0.25">
      <c r="A4193" s="15" t="str">
        <f t="shared" si="130"/>
        <v/>
      </c>
      <c r="B4193" s="25" t="str">
        <f t="shared" si="131"/>
        <v/>
      </c>
      <c r="C4193" s="3" t="str">
        <f>IF(Table1[[#This Row],[Tesouro Prefixado]]="","",(B4193+1)^(1/252))</f>
        <v/>
      </c>
      <c r="D4193" s="2" t="str">
        <f>IF(Table1[[#This Row],[Column2]]="","",(1+D4192)*(C4193)-1)</f>
        <v/>
      </c>
      <c r="E4193" s="1" t="str">
        <f>IF(Table1[[#This Row],[Column1]]="","",VLOOKUP(A4193,COPOMs!B:E,4)+prêmio_de_risco)</f>
        <v/>
      </c>
      <c r="F4193" s="3" t="str">
        <f>IF(Table1[[#This Row],[Tesouro Selic: Cenário 1]]="","",(E4193+1)^(1/252))</f>
        <v/>
      </c>
      <c r="G4193" s="2" t="str">
        <f>IF(Table1[[#This Row],[Column4]]="","",(1+G4192)*(F4193)-1)</f>
        <v/>
      </c>
      <c r="H4193" s="1" t="str">
        <f>IF(Table1[[#This Row],[Column1]]="","",VLOOKUP(A4193,COPOMs!B:H,7)+prêmio_de_risco)</f>
        <v/>
      </c>
      <c r="I4193" s="3" t="str">
        <f>IF(Table1[[#This Row],[Tesouro Selic: Cenário 2]]="","",(H4193+1)^(1/252))</f>
        <v/>
      </c>
      <c r="J4193" s="2" t="str">
        <f>IF(Table1[[#This Row],[Column6]]="","",(1+J4192)*(I4193)-1)</f>
        <v/>
      </c>
      <c r="K4193" s="1" t="str">
        <f>IF(Table1[[#This Row],[Column1]]="","",VLOOKUP(A4193,COPOMs!B:K,10)+prêmio_de_risco)</f>
        <v/>
      </c>
      <c r="L4193" s="3" t="str">
        <f>IF(Table1[[#This Row],[Tesouro Selic: Cenário 3]]="","",(K4193+1)^(1/252))</f>
        <v/>
      </c>
      <c r="M4193" s="2" t="str">
        <f>IF(Table1[[#This Row],[Column8]]="","",(1+M4192)*(L4193)-1)</f>
        <v/>
      </c>
    </row>
    <row r="4194" spans="1:13" x14ac:dyDescent="0.25">
      <c r="A4194" s="15" t="str">
        <f t="shared" si="130"/>
        <v/>
      </c>
      <c r="B4194" s="25" t="str">
        <f t="shared" si="131"/>
        <v/>
      </c>
      <c r="C4194" s="3" t="str">
        <f>IF(Table1[[#This Row],[Tesouro Prefixado]]="","",(B4194+1)^(1/252))</f>
        <v/>
      </c>
      <c r="D4194" s="2" t="str">
        <f>IF(Table1[[#This Row],[Column2]]="","",(1+D4193)*(C4194)-1)</f>
        <v/>
      </c>
      <c r="E4194" s="1" t="str">
        <f>IF(Table1[[#This Row],[Column1]]="","",VLOOKUP(A4194,COPOMs!B:E,4)+prêmio_de_risco)</f>
        <v/>
      </c>
      <c r="F4194" s="3" t="str">
        <f>IF(Table1[[#This Row],[Tesouro Selic: Cenário 1]]="","",(E4194+1)^(1/252))</f>
        <v/>
      </c>
      <c r="G4194" s="2" t="str">
        <f>IF(Table1[[#This Row],[Column4]]="","",(1+G4193)*(F4194)-1)</f>
        <v/>
      </c>
      <c r="H4194" s="1" t="str">
        <f>IF(Table1[[#This Row],[Column1]]="","",VLOOKUP(A4194,COPOMs!B:H,7)+prêmio_de_risco)</f>
        <v/>
      </c>
      <c r="I4194" s="3" t="str">
        <f>IF(Table1[[#This Row],[Tesouro Selic: Cenário 2]]="","",(H4194+1)^(1/252))</f>
        <v/>
      </c>
      <c r="J4194" s="2" t="str">
        <f>IF(Table1[[#This Row],[Column6]]="","",(1+J4193)*(I4194)-1)</f>
        <v/>
      </c>
      <c r="K4194" s="1" t="str">
        <f>IF(Table1[[#This Row],[Column1]]="","",VLOOKUP(A4194,COPOMs!B:K,10)+prêmio_de_risco)</f>
        <v/>
      </c>
      <c r="L4194" s="3" t="str">
        <f>IF(Table1[[#This Row],[Tesouro Selic: Cenário 3]]="","",(K4194+1)^(1/252))</f>
        <v/>
      </c>
      <c r="M4194" s="2" t="str">
        <f>IF(Table1[[#This Row],[Column8]]="","",(1+M4193)*(L4194)-1)</f>
        <v/>
      </c>
    </row>
    <row r="4195" spans="1:13" x14ac:dyDescent="0.25">
      <c r="A4195" s="15" t="str">
        <f t="shared" si="130"/>
        <v/>
      </c>
      <c r="B4195" s="25" t="str">
        <f t="shared" si="131"/>
        <v/>
      </c>
      <c r="C4195" s="3" t="str">
        <f>IF(Table1[[#This Row],[Tesouro Prefixado]]="","",(B4195+1)^(1/252))</f>
        <v/>
      </c>
      <c r="D4195" s="2" t="str">
        <f>IF(Table1[[#This Row],[Column2]]="","",(1+D4194)*(C4195)-1)</f>
        <v/>
      </c>
      <c r="E4195" s="1" t="str">
        <f>IF(Table1[[#This Row],[Column1]]="","",VLOOKUP(A4195,COPOMs!B:E,4)+prêmio_de_risco)</f>
        <v/>
      </c>
      <c r="F4195" s="3" t="str">
        <f>IF(Table1[[#This Row],[Tesouro Selic: Cenário 1]]="","",(E4195+1)^(1/252))</f>
        <v/>
      </c>
      <c r="G4195" s="2" t="str">
        <f>IF(Table1[[#This Row],[Column4]]="","",(1+G4194)*(F4195)-1)</f>
        <v/>
      </c>
      <c r="H4195" s="1" t="str">
        <f>IF(Table1[[#This Row],[Column1]]="","",VLOOKUP(A4195,COPOMs!B:H,7)+prêmio_de_risco)</f>
        <v/>
      </c>
      <c r="I4195" s="3" t="str">
        <f>IF(Table1[[#This Row],[Tesouro Selic: Cenário 2]]="","",(H4195+1)^(1/252))</f>
        <v/>
      </c>
      <c r="J4195" s="2" t="str">
        <f>IF(Table1[[#This Row],[Column6]]="","",(1+J4194)*(I4195)-1)</f>
        <v/>
      </c>
      <c r="K4195" s="1" t="str">
        <f>IF(Table1[[#This Row],[Column1]]="","",VLOOKUP(A4195,COPOMs!B:K,10)+prêmio_de_risco)</f>
        <v/>
      </c>
      <c r="L4195" s="3" t="str">
        <f>IF(Table1[[#This Row],[Tesouro Selic: Cenário 3]]="","",(K4195+1)^(1/252))</f>
        <v/>
      </c>
      <c r="M4195" s="2" t="str">
        <f>IF(Table1[[#This Row],[Column8]]="","",(1+M4194)*(L4195)-1)</f>
        <v/>
      </c>
    </row>
    <row r="4196" spans="1:13" x14ac:dyDescent="0.25">
      <c r="A4196" s="15" t="str">
        <f t="shared" si="130"/>
        <v/>
      </c>
      <c r="B4196" s="25" t="str">
        <f t="shared" si="131"/>
        <v/>
      </c>
      <c r="C4196" s="3" t="str">
        <f>IF(Table1[[#This Row],[Tesouro Prefixado]]="","",(B4196+1)^(1/252))</f>
        <v/>
      </c>
      <c r="D4196" s="2" t="str">
        <f>IF(Table1[[#This Row],[Column2]]="","",(1+D4195)*(C4196)-1)</f>
        <v/>
      </c>
      <c r="E4196" s="1" t="str">
        <f>IF(Table1[[#This Row],[Column1]]="","",VLOOKUP(A4196,COPOMs!B:E,4)+prêmio_de_risco)</f>
        <v/>
      </c>
      <c r="F4196" s="3" t="str">
        <f>IF(Table1[[#This Row],[Tesouro Selic: Cenário 1]]="","",(E4196+1)^(1/252))</f>
        <v/>
      </c>
      <c r="G4196" s="2" t="str">
        <f>IF(Table1[[#This Row],[Column4]]="","",(1+G4195)*(F4196)-1)</f>
        <v/>
      </c>
      <c r="H4196" s="1" t="str">
        <f>IF(Table1[[#This Row],[Column1]]="","",VLOOKUP(A4196,COPOMs!B:H,7)+prêmio_de_risco)</f>
        <v/>
      </c>
      <c r="I4196" s="3" t="str">
        <f>IF(Table1[[#This Row],[Tesouro Selic: Cenário 2]]="","",(H4196+1)^(1/252))</f>
        <v/>
      </c>
      <c r="J4196" s="2" t="str">
        <f>IF(Table1[[#This Row],[Column6]]="","",(1+J4195)*(I4196)-1)</f>
        <v/>
      </c>
      <c r="K4196" s="1" t="str">
        <f>IF(Table1[[#This Row],[Column1]]="","",VLOOKUP(A4196,COPOMs!B:K,10)+prêmio_de_risco)</f>
        <v/>
      </c>
      <c r="L4196" s="3" t="str">
        <f>IF(Table1[[#This Row],[Tesouro Selic: Cenário 3]]="","",(K4196+1)^(1/252))</f>
        <v/>
      </c>
      <c r="M4196" s="2" t="str">
        <f>IF(Table1[[#This Row],[Column8]]="","",(1+M4195)*(L4196)-1)</f>
        <v/>
      </c>
    </row>
    <row r="4197" spans="1:13" x14ac:dyDescent="0.25">
      <c r="A4197" s="15" t="str">
        <f t="shared" si="130"/>
        <v/>
      </c>
      <c r="B4197" s="25" t="str">
        <f t="shared" si="131"/>
        <v/>
      </c>
      <c r="C4197" s="3" t="str">
        <f>IF(Table1[[#This Row],[Tesouro Prefixado]]="","",(B4197+1)^(1/252))</f>
        <v/>
      </c>
      <c r="D4197" s="2" t="str">
        <f>IF(Table1[[#This Row],[Column2]]="","",(1+D4196)*(C4197)-1)</f>
        <v/>
      </c>
      <c r="E4197" s="1" t="str">
        <f>IF(Table1[[#This Row],[Column1]]="","",VLOOKUP(A4197,COPOMs!B:E,4)+prêmio_de_risco)</f>
        <v/>
      </c>
      <c r="F4197" s="3" t="str">
        <f>IF(Table1[[#This Row],[Tesouro Selic: Cenário 1]]="","",(E4197+1)^(1/252))</f>
        <v/>
      </c>
      <c r="G4197" s="2" t="str">
        <f>IF(Table1[[#This Row],[Column4]]="","",(1+G4196)*(F4197)-1)</f>
        <v/>
      </c>
      <c r="H4197" s="1" t="str">
        <f>IF(Table1[[#This Row],[Column1]]="","",VLOOKUP(A4197,COPOMs!B:H,7)+prêmio_de_risco)</f>
        <v/>
      </c>
      <c r="I4197" s="3" t="str">
        <f>IF(Table1[[#This Row],[Tesouro Selic: Cenário 2]]="","",(H4197+1)^(1/252))</f>
        <v/>
      </c>
      <c r="J4197" s="2" t="str">
        <f>IF(Table1[[#This Row],[Column6]]="","",(1+J4196)*(I4197)-1)</f>
        <v/>
      </c>
      <c r="K4197" s="1" t="str">
        <f>IF(Table1[[#This Row],[Column1]]="","",VLOOKUP(A4197,COPOMs!B:K,10)+prêmio_de_risco)</f>
        <v/>
      </c>
      <c r="L4197" s="3" t="str">
        <f>IF(Table1[[#This Row],[Tesouro Selic: Cenário 3]]="","",(K4197+1)^(1/252))</f>
        <v/>
      </c>
      <c r="M4197" s="2" t="str">
        <f>IF(Table1[[#This Row],[Column8]]="","",(1+M4196)*(L4197)-1)</f>
        <v/>
      </c>
    </row>
    <row r="4198" spans="1:13" x14ac:dyDescent="0.25">
      <c r="A4198" s="15" t="str">
        <f t="shared" si="130"/>
        <v/>
      </c>
      <c r="B4198" s="25" t="str">
        <f t="shared" si="131"/>
        <v/>
      </c>
      <c r="C4198" s="3" t="str">
        <f>IF(Table1[[#This Row],[Tesouro Prefixado]]="","",(B4198+1)^(1/252))</f>
        <v/>
      </c>
      <c r="D4198" s="2" t="str">
        <f>IF(Table1[[#This Row],[Column2]]="","",(1+D4197)*(C4198)-1)</f>
        <v/>
      </c>
      <c r="E4198" s="1" t="str">
        <f>IF(Table1[[#This Row],[Column1]]="","",VLOOKUP(A4198,COPOMs!B:E,4)+prêmio_de_risco)</f>
        <v/>
      </c>
      <c r="F4198" s="3" t="str">
        <f>IF(Table1[[#This Row],[Tesouro Selic: Cenário 1]]="","",(E4198+1)^(1/252))</f>
        <v/>
      </c>
      <c r="G4198" s="2" t="str">
        <f>IF(Table1[[#This Row],[Column4]]="","",(1+G4197)*(F4198)-1)</f>
        <v/>
      </c>
      <c r="H4198" s="1" t="str">
        <f>IF(Table1[[#This Row],[Column1]]="","",VLOOKUP(A4198,COPOMs!B:H,7)+prêmio_de_risco)</f>
        <v/>
      </c>
      <c r="I4198" s="3" t="str">
        <f>IF(Table1[[#This Row],[Tesouro Selic: Cenário 2]]="","",(H4198+1)^(1/252))</f>
        <v/>
      </c>
      <c r="J4198" s="2" t="str">
        <f>IF(Table1[[#This Row],[Column6]]="","",(1+J4197)*(I4198)-1)</f>
        <v/>
      </c>
      <c r="K4198" s="1" t="str">
        <f>IF(Table1[[#This Row],[Column1]]="","",VLOOKUP(A4198,COPOMs!B:K,10)+prêmio_de_risco)</f>
        <v/>
      </c>
      <c r="L4198" s="3" t="str">
        <f>IF(Table1[[#This Row],[Tesouro Selic: Cenário 3]]="","",(K4198+1)^(1/252))</f>
        <v/>
      </c>
      <c r="M4198" s="2" t="str">
        <f>IF(Table1[[#This Row],[Column8]]="","",(1+M4197)*(L4198)-1)</f>
        <v/>
      </c>
    </row>
    <row r="4199" spans="1:13" x14ac:dyDescent="0.25">
      <c r="A4199" s="15" t="str">
        <f t="shared" si="130"/>
        <v/>
      </c>
      <c r="B4199" s="25" t="str">
        <f t="shared" si="131"/>
        <v/>
      </c>
      <c r="C4199" s="3" t="str">
        <f>IF(Table1[[#This Row],[Tesouro Prefixado]]="","",(B4199+1)^(1/252))</f>
        <v/>
      </c>
      <c r="D4199" s="2" t="str">
        <f>IF(Table1[[#This Row],[Column2]]="","",(1+D4198)*(C4199)-1)</f>
        <v/>
      </c>
      <c r="E4199" s="1" t="str">
        <f>IF(Table1[[#This Row],[Column1]]="","",VLOOKUP(A4199,COPOMs!B:E,4)+prêmio_de_risco)</f>
        <v/>
      </c>
      <c r="F4199" s="3" t="str">
        <f>IF(Table1[[#This Row],[Tesouro Selic: Cenário 1]]="","",(E4199+1)^(1/252))</f>
        <v/>
      </c>
      <c r="G4199" s="2" t="str">
        <f>IF(Table1[[#This Row],[Column4]]="","",(1+G4198)*(F4199)-1)</f>
        <v/>
      </c>
      <c r="H4199" s="1" t="str">
        <f>IF(Table1[[#This Row],[Column1]]="","",VLOOKUP(A4199,COPOMs!B:H,7)+prêmio_de_risco)</f>
        <v/>
      </c>
      <c r="I4199" s="3" t="str">
        <f>IF(Table1[[#This Row],[Tesouro Selic: Cenário 2]]="","",(H4199+1)^(1/252))</f>
        <v/>
      </c>
      <c r="J4199" s="2" t="str">
        <f>IF(Table1[[#This Row],[Column6]]="","",(1+J4198)*(I4199)-1)</f>
        <v/>
      </c>
      <c r="K4199" s="1" t="str">
        <f>IF(Table1[[#This Row],[Column1]]="","",VLOOKUP(A4199,COPOMs!B:K,10)+prêmio_de_risco)</f>
        <v/>
      </c>
      <c r="L4199" s="3" t="str">
        <f>IF(Table1[[#This Row],[Tesouro Selic: Cenário 3]]="","",(K4199+1)^(1/252))</f>
        <v/>
      </c>
      <c r="M4199" s="2" t="str">
        <f>IF(Table1[[#This Row],[Column8]]="","",(1+M4198)*(L4199)-1)</f>
        <v/>
      </c>
    </row>
    <row r="4200" spans="1:13" x14ac:dyDescent="0.25">
      <c r="A4200" s="15" t="str">
        <f t="shared" si="130"/>
        <v/>
      </c>
      <c r="B4200" s="25" t="str">
        <f t="shared" si="131"/>
        <v/>
      </c>
      <c r="C4200" s="3" t="str">
        <f>IF(Table1[[#This Row],[Tesouro Prefixado]]="","",(B4200+1)^(1/252))</f>
        <v/>
      </c>
      <c r="D4200" s="2" t="str">
        <f>IF(Table1[[#This Row],[Column2]]="","",(1+D4199)*(C4200)-1)</f>
        <v/>
      </c>
      <c r="E4200" s="1" t="str">
        <f>IF(Table1[[#This Row],[Column1]]="","",VLOOKUP(A4200,COPOMs!B:E,4)+prêmio_de_risco)</f>
        <v/>
      </c>
      <c r="F4200" s="3" t="str">
        <f>IF(Table1[[#This Row],[Tesouro Selic: Cenário 1]]="","",(E4200+1)^(1/252))</f>
        <v/>
      </c>
      <c r="G4200" s="2" t="str">
        <f>IF(Table1[[#This Row],[Column4]]="","",(1+G4199)*(F4200)-1)</f>
        <v/>
      </c>
      <c r="H4200" s="1" t="str">
        <f>IF(Table1[[#This Row],[Column1]]="","",VLOOKUP(A4200,COPOMs!B:H,7)+prêmio_de_risco)</f>
        <v/>
      </c>
      <c r="I4200" s="3" t="str">
        <f>IF(Table1[[#This Row],[Tesouro Selic: Cenário 2]]="","",(H4200+1)^(1/252))</f>
        <v/>
      </c>
      <c r="J4200" s="2" t="str">
        <f>IF(Table1[[#This Row],[Column6]]="","",(1+J4199)*(I4200)-1)</f>
        <v/>
      </c>
      <c r="K4200" s="1" t="str">
        <f>IF(Table1[[#This Row],[Column1]]="","",VLOOKUP(A4200,COPOMs!B:K,10)+prêmio_de_risco)</f>
        <v/>
      </c>
      <c r="L4200" s="3" t="str">
        <f>IF(Table1[[#This Row],[Tesouro Selic: Cenário 3]]="","",(K4200+1)^(1/252))</f>
        <v/>
      </c>
      <c r="M4200" s="2" t="str">
        <f>IF(Table1[[#This Row],[Column8]]="","",(1+M4199)*(L4200)-1)</f>
        <v/>
      </c>
    </row>
    <row r="4201" spans="1:13" x14ac:dyDescent="0.25">
      <c r="A4201" s="15" t="str">
        <f t="shared" si="130"/>
        <v/>
      </c>
      <c r="B4201" s="25" t="str">
        <f t="shared" si="131"/>
        <v/>
      </c>
      <c r="C4201" s="3" t="str">
        <f>IF(Table1[[#This Row],[Tesouro Prefixado]]="","",(B4201+1)^(1/252))</f>
        <v/>
      </c>
      <c r="D4201" s="2" t="str">
        <f>IF(Table1[[#This Row],[Column2]]="","",(1+D4200)*(C4201)-1)</f>
        <v/>
      </c>
      <c r="E4201" s="1" t="str">
        <f>IF(Table1[[#This Row],[Column1]]="","",VLOOKUP(A4201,COPOMs!B:E,4)+prêmio_de_risco)</f>
        <v/>
      </c>
      <c r="F4201" s="3" t="str">
        <f>IF(Table1[[#This Row],[Tesouro Selic: Cenário 1]]="","",(E4201+1)^(1/252))</f>
        <v/>
      </c>
      <c r="G4201" s="2" t="str">
        <f>IF(Table1[[#This Row],[Column4]]="","",(1+G4200)*(F4201)-1)</f>
        <v/>
      </c>
      <c r="H4201" s="1" t="str">
        <f>IF(Table1[[#This Row],[Column1]]="","",VLOOKUP(A4201,COPOMs!B:H,7)+prêmio_de_risco)</f>
        <v/>
      </c>
      <c r="I4201" s="3" t="str">
        <f>IF(Table1[[#This Row],[Tesouro Selic: Cenário 2]]="","",(H4201+1)^(1/252))</f>
        <v/>
      </c>
      <c r="J4201" s="2" t="str">
        <f>IF(Table1[[#This Row],[Column6]]="","",(1+J4200)*(I4201)-1)</f>
        <v/>
      </c>
      <c r="K4201" s="1" t="str">
        <f>IF(Table1[[#This Row],[Column1]]="","",VLOOKUP(A4201,COPOMs!B:K,10)+prêmio_de_risco)</f>
        <v/>
      </c>
      <c r="L4201" s="3" t="str">
        <f>IF(Table1[[#This Row],[Tesouro Selic: Cenário 3]]="","",(K4201+1)^(1/252))</f>
        <v/>
      </c>
      <c r="M4201" s="2" t="str">
        <f>IF(Table1[[#This Row],[Column8]]="","",(1+M4200)*(L4201)-1)</f>
        <v/>
      </c>
    </row>
    <row r="4202" spans="1:13" x14ac:dyDescent="0.25">
      <c r="A4202" s="15" t="str">
        <f t="shared" si="130"/>
        <v/>
      </c>
      <c r="B4202" s="25" t="str">
        <f t="shared" si="131"/>
        <v/>
      </c>
      <c r="C4202" s="3" t="str">
        <f>IF(Table1[[#This Row],[Tesouro Prefixado]]="","",(B4202+1)^(1/252))</f>
        <v/>
      </c>
      <c r="D4202" s="2" t="str">
        <f>IF(Table1[[#This Row],[Column2]]="","",(1+D4201)*(C4202)-1)</f>
        <v/>
      </c>
      <c r="E4202" s="1" t="str">
        <f>IF(Table1[[#This Row],[Column1]]="","",VLOOKUP(A4202,COPOMs!B:E,4)+prêmio_de_risco)</f>
        <v/>
      </c>
      <c r="F4202" s="3" t="str">
        <f>IF(Table1[[#This Row],[Tesouro Selic: Cenário 1]]="","",(E4202+1)^(1/252))</f>
        <v/>
      </c>
      <c r="G4202" s="2" t="str">
        <f>IF(Table1[[#This Row],[Column4]]="","",(1+G4201)*(F4202)-1)</f>
        <v/>
      </c>
      <c r="H4202" s="1" t="str">
        <f>IF(Table1[[#This Row],[Column1]]="","",VLOOKUP(A4202,COPOMs!B:H,7)+prêmio_de_risco)</f>
        <v/>
      </c>
      <c r="I4202" s="3" t="str">
        <f>IF(Table1[[#This Row],[Tesouro Selic: Cenário 2]]="","",(H4202+1)^(1/252))</f>
        <v/>
      </c>
      <c r="J4202" s="2" t="str">
        <f>IF(Table1[[#This Row],[Column6]]="","",(1+J4201)*(I4202)-1)</f>
        <v/>
      </c>
      <c r="K4202" s="1" t="str">
        <f>IF(Table1[[#This Row],[Column1]]="","",VLOOKUP(A4202,COPOMs!B:K,10)+prêmio_de_risco)</f>
        <v/>
      </c>
      <c r="L4202" s="3" t="str">
        <f>IF(Table1[[#This Row],[Tesouro Selic: Cenário 3]]="","",(K4202+1)^(1/252))</f>
        <v/>
      </c>
      <c r="M4202" s="2" t="str">
        <f>IF(Table1[[#This Row],[Column8]]="","",(1+M4201)*(L4202)-1)</f>
        <v/>
      </c>
    </row>
    <row r="4203" spans="1:13" x14ac:dyDescent="0.25">
      <c r="A4203" s="15" t="str">
        <f t="shared" si="130"/>
        <v/>
      </c>
      <c r="B4203" s="25" t="str">
        <f t="shared" si="131"/>
        <v/>
      </c>
      <c r="C4203" s="3" t="str">
        <f>IF(Table1[[#This Row],[Tesouro Prefixado]]="","",(B4203+1)^(1/252))</f>
        <v/>
      </c>
      <c r="D4203" s="2" t="str">
        <f>IF(Table1[[#This Row],[Column2]]="","",(1+D4202)*(C4203)-1)</f>
        <v/>
      </c>
      <c r="E4203" s="1" t="str">
        <f>IF(Table1[[#This Row],[Column1]]="","",VLOOKUP(A4203,COPOMs!B:E,4)+prêmio_de_risco)</f>
        <v/>
      </c>
      <c r="F4203" s="3" t="str">
        <f>IF(Table1[[#This Row],[Tesouro Selic: Cenário 1]]="","",(E4203+1)^(1/252))</f>
        <v/>
      </c>
      <c r="G4203" s="2" t="str">
        <f>IF(Table1[[#This Row],[Column4]]="","",(1+G4202)*(F4203)-1)</f>
        <v/>
      </c>
      <c r="H4203" s="1" t="str">
        <f>IF(Table1[[#This Row],[Column1]]="","",VLOOKUP(A4203,COPOMs!B:H,7)+prêmio_de_risco)</f>
        <v/>
      </c>
      <c r="I4203" s="3" t="str">
        <f>IF(Table1[[#This Row],[Tesouro Selic: Cenário 2]]="","",(H4203+1)^(1/252))</f>
        <v/>
      </c>
      <c r="J4203" s="2" t="str">
        <f>IF(Table1[[#This Row],[Column6]]="","",(1+J4202)*(I4203)-1)</f>
        <v/>
      </c>
      <c r="K4203" s="1" t="str">
        <f>IF(Table1[[#This Row],[Column1]]="","",VLOOKUP(A4203,COPOMs!B:K,10)+prêmio_de_risco)</f>
        <v/>
      </c>
      <c r="L4203" s="3" t="str">
        <f>IF(Table1[[#This Row],[Tesouro Selic: Cenário 3]]="","",(K4203+1)^(1/252))</f>
        <v/>
      </c>
      <c r="M4203" s="2" t="str">
        <f>IF(Table1[[#This Row],[Column8]]="","",(1+M4202)*(L4203)-1)</f>
        <v/>
      </c>
    </row>
    <row r="4204" spans="1:13" x14ac:dyDescent="0.25">
      <c r="A4204" s="15" t="str">
        <f t="shared" si="130"/>
        <v/>
      </c>
      <c r="B4204" s="25" t="str">
        <f t="shared" si="131"/>
        <v/>
      </c>
      <c r="C4204" s="3" t="str">
        <f>IF(Table1[[#This Row],[Tesouro Prefixado]]="","",(B4204+1)^(1/252))</f>
        <v/>
      </c>
      <c r="D4204" s="2" t="str">
        <f>IF(Table1[[#This Row],[Column2]]="","",(1+D4203)*(C4204)-1)</f>
        <v/>
      </c>
      <c r="E4204" s="1" t="str">
        <f>IF(Table1[[#This Row],[Column1]]="","",VLOOKUP(A4204,COPOMs!B:E,4)+prêmio_de_risco)</f>
        <v/>
      </c>
      <c r="F4204" s="3" t="str">
        <f>IF(Table1[[#This Row],[Tesouro Selic: Cenário 1]]="","",(E4204+1)^(1/252))</f>
        <v/>
      </c>
      <c r="G4204" s="2" t="str">
        <f>IF(Table1[[#This Row],[Column4]]="","",(1+G4203)*(F4204)-1)</f>
        <v/>
      </c>
      <c r="H4204" s="1" t="str">
        <f>IF(Table1[[#This Row],[Column1]]="","",VLOOKUP(A4204,COPOMs!B:H,7)+prêmio_de_risco)</f>
        <v/>
      </c>
      <c r="I4204" s="3" t="str">
        <f>IF(Table1[[#This Row],[Tesouro Selic: Cenário 2]]="","",(H4204+1)^(1/252))</f>
        <v/>
      </c>
      <c r="J4204" s="2" t="str">
        <f>IF(Table1[[#This Row],[Column6]]="","",(1+J4203)*(I4204)-1)</f>
        <v/>
      </c>
      <c r="K4204" s="1" t="str">
        <f>IF(Table1[[#This Row],[Column1]]="","",VLOOKUP(A4204,COPOMs!B:K,10)+prêmio_de_risco)</f>
        <v/>
      </c>
      <c r="L4204" s="3" t="str">
        <f>IF(Table1[[#This Row],[Tesouro Selic: Cenário 3]]="","",(K4204+1)^(1/252))</f>
        <v/>
      </c>
      <c r="M4204" s="2" t="str">
        <f>IF(Table1[[#This Row],[Column8]]="","",(1+M4203)*(L4204)-1)</f>
        <v/>
      </c>
    </row>
    <row r="4205" spans="1:13" x14ac:dyDescent="0.25">
      <c r="A4205" s="15" t="str">
        <f t="shared" si="130"/>
        <v/>
      </c>
      <c r="B4205" s="25" t="str">
        <f t="shared" si="131"/>
        <v/>
      </c>
      <c r="C4205" s="3" t="str">
        <f>IF(Table1[[#This Row],[Tesouro Prefixado]]="","",(B4205+1)^(1/252))</f>
        <v/>
      </c>
      <c r="D4205" s="2" t="str">
        <f>IF(Table1[[#This Row],[Column2]]="","",(1+D4204)*(C4205)-1)</f>
        <v/>
      </c>
      <c r="E4205" s="1" t="str">
        <f>IF(Table1[[#This Row],[Column1]]="","",VLOOKUP(A4205,COPOMs!B:E,4)+prêmio_de_risco)</f>
        <v/>
      </c>
      <c r="F4205" s="3" t="str">
        <f>IF(Table1[[#This Row],[Tesouro Selic: Cenário 1]]="","",(E4205+1)^(1/252))</f>
        <v/>
      </c>
      <c r="G4205" s="2" t="str">
        <f>IF(Table1[[#This Row],[Column4]]="","",(1+G4204)*(F4205)-1)</f>
        <v/>
      </c>
      <c r="H4205" s="1" t="str">
        <f>IF(Table1[[#This Row],[Column1]]="","",VLOOKUP(A4205,COPOMs!B:H,7)+prêmio_de_risco)</f>
        <v/>
      </c>
      <c r="I4205" s="3" t="str">
        <f>IF(Table1[[#This Row],[Tesouro Selic: Cenário 2]]="","",(H4205+1)^(1/252))</f>
        <v/>
      </c>
      <c r="J4205" s="2" t="str">
        <f>IF(Table1[[#This Row],[Column6]]="","",(1+J4204)*(I4205)-1)</f>
        <v/>
      </c>
      <c r="K4205" s="1" t="str">
        <f>IF(Table1[[#This Row],[Column1]]="","",VLOOKUP(A4205,COPOMs!B:K,10)+prêmio_de_risco)</f>
        <v/>
      </c>
      <c r="L4205" s="3" t="str">
        <f>IF(Table1[[#This Row],[Tesouro Selic: Cenário 3]]="","",(K4205+1)^(1/252))</f>
        <v/>
      </c>
      <c r="M4205" s="2" t="str">
        <f>IF(Table1[[#This Row],[Column8]]="","",(1+M4204)*(L4205)-1)</f>
        <v/>
      </c>
    </row>
    <row r="4206" spans="1:13" x14ac:dyDescent="0.25">
      <c r="A4206" s="15" t="str">
        <f t="shared" si="130"/>
        <v/>
      </c>
      <c r="B4206" s="25" t="str">
        <f t="shared" si="131"/>
        <v/>
      </c>
      <c r="C4206" s="3" t="str">
        <f>IF(Table1[[#This Row],[Tesouro Prefixado]]="","",(B4206+1)^(1/252))</f>
        <v/>
      </c>
      <c r="D4206" s="2" t="str">
        <f>IF(Table1[[#This Row],[Column2]]="","",(1+D4205)*(C4206)-1)</f>
        <v/>
      </c>
      <c r="E4206" s="1" t="str">
        <f>IF(Table1[[#This Row],[Column1]]="","",VLOOKUP(A4206,COPOMs!B:E,4)+prêmio_de_risco)</f>
        <v/>
      </c>
      <c r="F4206" s="3" t="str">
        <f>IF(Table1[[#This Row],[Tesouro Selic: Cenário 1]]="","",(E4206+1)^(1/252))</f>
        <v/>
      </c>
      <c r="G4206" s="2" t="str">
        <f>IF(Table1[[#This Row],[Column4]]="","",(1+G4205)*(F4206)-1)</f>
        <v/>
      </c>
      <c r="H4206" s="1" t="str">
        <f>IF(Table1[[#This Row],[Column1]]="","",VLOOKUP(A4206,COPOMs!B:H,7)+prêmio_de_risco)</f>
        <v/>
      </c>
      <c r="I4206" s="3" t="str">
        <f>IF(Table1[[#This Row],[Tesouro Selic: Cenário 2]]="","",(H4206+1)^(1/252))</f>
        <v/>
      </c>
      <c r="J4206" s="2" t="str">
        <f>IF(Table1[[#This Row],[Column6]]="","",(1+J4205)*(I4206)-1)</f>
        <v/>
      </c>
      <c r="K4206" s="1" t="str">
        <f>IF(Table1[[#This Row],[Column1]]="","",VLOOKUP(A4206,COPOMs!B:K,10)+prêmio_de_risco)</f>
        <v/>
      </c>
      <c r="L4206" s="3" t="str">
        <f>IF(Table1[[#This Row],[Tesouro Selic: Cenário 3]]="","",(K4206+1)^(1/252))</f>
        <v/>
      </c>
      <c r="M4206" s="2" t="str">
        <f>IF(Table1[[#This Row],[Column8]]="","",(1+M4205)*(L4206)-1)</f>
        <v/>
      </c>
    </row>
    <row r="4207" spans="1:13" x14ac:dyDescent="0.25">
      <c r="A4207" s="15" t="str">
        <f t="shared" si="130"/>
        <v/>
      </c>
      <c r="B4207" s="25" t="str">
        <f t="shared" si="131"/>
        <v/>
      </c>
      <c r="C4207" s="3" t="str">
        <f>IF(Table1[[#This Row],[Tesouro Prefixado]]="","",(B4207+1)^(1/252))</f>
        <v/>
      </c>
      <c r="D4207" s="2" t="str">
        <f>IF(Table1[[#This Row],[Column2]]="","",(1+D4206)*(C4207)-1)</f>
        <v/>
      </c>
      <c r="E4207" s="1" t="str">
        <f>IF(Table1[[#This Row],[Column1]]="","",VLOOKUP(A4207,COPOMs!B:E,4)+prêmio_de_risco)</f>
        <v/>
      </c>
      <c r="F4207" s="3" t="str">
        <f>IF(Table1[[#This Row],[Tesouro Selic: Cenário 1]]="","",(E4207+1)^(1/252))</f>
        <v/>
      </c>
      <c r="G4207" s="2" t="str">
        <f>IF(Table1[[#This Row],[Column4]]="","",(1+G4206)*(F4207)-1)</f>
        <v/>
      </c>
      <c r="H4207" s="1" t="str">
        <f>IF(Table1[[#This Row],[Column1]]="","",VLOOKUP(A4207,COPOMs!B:H,7)+prêmio_de_risco)</f>
        <v/>
      </c>
      <c r="I4207" s="3" t="str">
        <f>IF(Table1[[#This Row],[Tesouro Selic: Cenário 2]]="","",(H4207+1)^(1/252))</f>
        <v/>
      </c>
      <c r="J4207" s="2" t="str">
        <f>IF(Table1[[#This Row],[Column6]]="","",(1+J4206)*(I4207)-1)</f>
        <v/>
      </c>
      <c r="K4207" s="1" t="str">
        <f>IF(Table1[[#This Row],[Column1]]="","",VLOOKUP(A4207,COPOMs!B:K,10)+prêmio_de_risco)</f>
        <v/>
      </c>
      <c r="L4207" s="3" t="str">
        <f>IF(Table1[[#This Row],[Tesouro Selic: Cenário 3]]="","",(K4207+1)^(1/252))</f>
        <v/>
      </c>
      <c r="M4207" s="2" t="str">
        <f>IF(Table1[[#This Row],[Column8]]="","",(1+M4206)*(L4207)-1)</f>
        <v/>
      </c>
    </row>
    <row r="4208" spans="1:13" x14ac:dyDescent="0.25">
      <c r="A4208" s="15" t="str">
        <f t="shared" si="130"/>
        <v/>
      </c>
      <c r="B4208" s="25" t="str">
        <f t="shared" si="131"/>
        <v/>
      </c>
      <c r="C4208" s="3" t="str">
        <f>IF(Table1[[#This Row],[Tesouro Prefixado]]="","",(B4208+1)^(1/252))</f>
        <v/>
      </c>
      <c r="D4208" s="2" t="str">
        <f>IF(Table1[[#This Row],[Column2]]="","",(1+D4207)*(C4208)-1)</f>
        <v/>
      </c>
      <c r="E4208" s="1" t="str">
        <f>IF(Table1[[#This Row],[Column1]]="","",VLOOKUP(A4208,COPOMs!B:E,4)+prêmio_de_risco)</f>
        <v/>
      </c>
      <c r="F4208" s="3" t="str">
        <f>IF(Table1[[#This Row],[Tesouro Selic: Cenário 1]]="","",(E4208+1)^(1/252))</f>
        <v/>
      </c>
      <c r="G4208" s="2" t="str">
        <f>IF(Table1[[#This Row],[Column4]]="","",(1+G4207)*(F4208)-1)</f>
        <v/>
      </c>
      <c r="H4208" s="1" t="str">
        <f>IF(Table1[[#This Row],[Column1]]="","",VLOOKUP(A4208,COPOMs!B:H,7)+prêmio_de_risco)</f>
        <v/>
      </c>
      <c r="I4208" s="3" t="str">
        <f>IF(Table1[[#This Row],[Tesouro Selic: Cenário 2]]="","",(H4208+1)^(1/252))</f>
        <v/>
      </c>
      <c r="J4208" s="2" t="str">
        <f>IF(Table1[[#This Row],[Column6]]="","",(1+J4207)*(I4208)-1)</f>
        <v/>
      </c>
      <c r="K4208" s="1" t="str">
        <f>IF(Table1[[#This Row],[Column1]]="","",VLOOKUP(A4208,COPOMs!B:K,10)+prêmio_de_risco)</f>
        <v/>
      </c>
      <c r="L4208" s="3" t="str">
        <f>IF(Table1[[#This Row],[Tesouro Selic: Cenário 3]]="","",(K4208+1)^(1/252))</f>
        <v/>
      </c>
      <c r="M4208" s="2" t="str">
        <f>IF(Table1[[#This Row],[Column8]]="","",(1+M4207)*(L4208)-1)</f>
        <v/>
      </c>
    </row>
    <row r="4209" spans="1:13" x14ac:dyDescent="0.25">
      <c r="A4209" s="15" t="str">
        <f t="shared" si="130"/>
        <v/>
      </c>
      <c r="B4209" s="25" t="str">
        <f t="shared" si="131"/>
        <v/>
      </c>
      <c r="C4209" s="3" t="str">
        <f>IF(Table1[[#This Row],[Tesouro Prefixado]]="","",(B4209+1)^(1/252))</f>
        <v/>
      </c>
      <c r="D4209" s="2" t="str">
        <f>IF(Table1[[#This Row],[Column2]]="","",(1+D4208)*(C4209)-1)</f>
        <v/>
      </c>
      <c r="E4209" s="1" t="str">
        <f>IF(Table1[[#This Row],[Column1]]="","",VLOOKUP(A4209,COPOMs!B:E,4)+prêmio_de_risco)</f>
        <v/>
      </c>
      <c r="F4209" s="3" t="str">
        <f>IF(Table1[[#This Row],[Tesouro Selic: Cenário 1]]="","",(E4209+1)^(1/252))</f>
        <v/>
      </c>
      <c r="G4209" s="2" t="str">
        <f>IF(Table1[[#This Row],[Column4]]="","",(1+G4208)*(F4209)-1)</f>
        <v/>
      </c>
      <c r="H4209" s="1" t="str">
        <f>IF(Table1[[#This Row],[Column1]]="","",VLOOKUP(A4209,COPOMs!B:H,7)+prêmio_de_risco)</f>
        <v/>
      </c>
      <c r="I4209" s="3" t="str">
        <f>IF(Table1[[#This Row],[Tesouro Selic: Cenário 2]]="","",(H4209+1)^(1/252))</f>
        <v/>
      </c>
      <c r="J4209" s="2" t="str">
        <f>IF(Table1[[#This Row],[Column6]]="","",(1+J4208)*(I4209)-1)</f>
        <v/>
      </c>
      <c r="K4209" s="1" t="str">
        <f>IF(Table1[[#This Row],[Column1]]="","",VLOOKUP(A4209,COPOMs!B:K,10)+prêmio_de_risco)</f>
        <v/>
      </c>
      <c r="L4209" s="3" t="str">
        <f>IF(Table1[[#This Row],[Tesouro Selic: Cenário 3]]="","",(K4209+1)^(1/252))</f>
        <v/>
      </c>
      <c r="M4209" s="2" t="str">
        <f>IF(Table1[[#This Row],[Column8]]="","",(1+M4208)*(L4209)-1)</f>
        <v/>
      </c>
    </row>
    <row r="4210" spans="1:13" x14ac:dyDescent="0.25">
      <c r="A4210" s="15" t="str">
        <f t="shared" si="130"/>
        <v/>
      </c>
      <c r="B4210" s="25" t="str">
        <f t="shared" si="131"/>
        <v/>
      </c>
      <c r="C4210" s="3" t="str">
        <f>IF(Table1[[#This Row],[Tesouro Prefixado]]="","",(B4210+1)^(1/252))</f>
        <v/>
      </c>
      <c r="D4210" s="2" t="str">
        <f>IF(Table1[[#This Row],[Column2]]="","",(1+D4209)*(C4210)-1)</f>
        <v/>
      </c>
      <c r="E4210" s="1" t="str">
        <f>IF(Table1[[#This Row],[Column1]]="","",VLOOKUP(A4210,COPOMs!B:E,4)+prêmio_de_risco)</f>
        <v/>
      </c>
      <c r="F4210" s="3" t="str">
        <f>IF(Table1[[#This Row],[Tesouro Selic: Cenário 1]]="","",(E4210+1)^(1/252))</f>
        <v/>
      </c>
      <c r="G4210" s="2" t="str">
        <f>IF(Table1[[#This Row],[Column4]]="","",(1+G4209)*(F4210)-1)</f>
        <v/>
      </c>
      <c r="H4210" s="1" t="str">
        <f>IF(Table1[[#This Row],[Column1]]="","",VLOOKUP(A4210,COPOMs!B:H,7)+prêmio_de_risco)</f>
        <v/>
      </c>
      <c r="I4210" s="3" t="str">
        <f>IF(Table1[[#This Row],[Tesouro Selic: Cenário 2]]="","",(H4210+1)^(1/252))</f>
        <v/>
      </c>
      <c r="J4210" s="2" t="str">
        <f>IF(Table1[[#This Row],[Column6]]="","",(1+J4209)*(I4210)-1)</f>
        <v/>
      </c>
      <c r="K4210" s="1" t="str">
        <f>IF(Table1[[#This Row],[Column1]]="","",VLOOKUP(A4210,COPOMs!B:K,10)+prêmio_de_risco)</f>
        <v/>
      </c>
      <c r="L4210" s="3" t="str">
        <f>IF(Table1[[#This Row],[Tesouro Selic: Cenário 3]]="","",(K4210+1)^(1/252))</f>
        <v/>
      </c>
      <c r="M4210" s="2" t="str">
        <f>IF(Table1[[#This Row],[Column8]]="","",(1+M4209)*(L4210)-1)</f>
        <v/>
      </c>
    </row>
    <row r="4211" spans="1:13" x14ac:dyDescent="0.25">
      <c r="A4211" s="15" t="str">
        <f t="shared" si="130"/>
        <v/>
      </c>
      <c r="B4211" s="25" t="str">
        <f t="shared" si="131"/>
        <v/>
      </c>
      <c r="C4211" s="3" t="str">
        <f>IF(Table1[[#This Row],[Tesouro Prefixado]]="","",(B4211+1)^(1/252))</f>
        <v/>
      </c>
      <c r="D4211" s="2" t="str">
        <f>IF(Table1[[#This Row],[Column2]]="","",(1+D4210)*(C4211)-1)</f>
        <v/>
      </c>
      <c r="E4211" s="1" t="str">
        <f>IF(Table1[[#This Row],[Column1]]="","",VLOOKUP(A4211,COPOMs!B:E,4)+prêmio_de_risco)</f>
        <v/>
      </c>
      <c r="F4211" s="3" t="str">
        <f>IF(Table1[[#This Row],[Tesouro Selic: Cenário 1]]="","",(E4211+1)^(1/252))</f>
        <v/>
      </c>
      <c r="G4211" s="2" t="str">
        <f>IF(Table1[[#This Row],[Column4]]="","",(1+G4210)*(F4211)-1)</f>
        <v/>
      </c>
      <c r="H4211" s="1" t="str">
        <f>IF(Table1[[#This Row],[Column1]]="","",VLOOKUP(A4211,COPOMs!B:H,7)+prêmio_de_risco)</f>
        <v/>
      </c>
      <c r="I4211" s="3" t="str">
        <f>IF(Table1[[#This Row],[Tesouro Selic: Cenário 2]]="","",(H4211+1)^(1/252))</f>
        <v/>
      </c>
      <c r="J4211" s="2" t="str">
        <f>IF(Table1[[#This Row],[Column6]]="","",(1+J4210)*(I4211)-1)</f>
        <v/>
      </c>
      <c r="K4211" s="1" t="str">
        <f>IF(Table1[[#This Row],[Column1]]="","",VLOOKUP(A4211,COPOMs!B:K,10)+prêmio_de_risco)</f>
        <v/>
      </c>
      <c r="L4211" s="3" t="str">
        <f>IF(Table1[[#This Row],[Tesouro Selic: Cenário 3]]="","",(K4211+1)^(1/252))</f>
        <v/>
      </c>
      <c r="M4211" s="2" t="str">
        <f>IF(Table1[[#This Row],[Column8]]="","",(1+M4210)*(L4211)-1)</f>
        <v/>
      </c>
    </row>
    <row r="4212" spans="1:13" x14ac:dyDescent="0.25">
      <c r="A4212" s="15" t="str">
        <f t="shared" si="130"/>
        <v/>
      </c>
      <c r="B4212" s="25" t="str">
        <f t="shared" si="131"/>
        <v/>
      </c>
      <c r="C4212" s="3" t="str">
        <f>IF(Table1[[#This Row],[Tesouro Prefixado]]="","",(B4212+1)^(1/252))</f>
        <v/>
      </c>
      <c r="D4212" s="2" t="str">
        <f>IF(Table1[[#This Row],[Column2]]="","",(1+D4211)*(C4212)-1)</f>
        <v/>
      </c>
      <c r="E4212" s="1" t="str">
        <f>IF(Table1[[#This Row],[Column1]]="","",VLOOKUP(A4212,COPOMs!B:E,4)+prêmio_de_risco)</f>
        <v/>
      </c>
      <c r="F4212" s="3" t="str">
        <f>IF(Table1[[#This Row],[Tesouro Selic: Cenário 1]]="","",(E4212+1)^(1/252))</f>
        <v/>
      </c>
      <c r="G4212" s="2" t="str">
        <f>IF(Table1[[#This Row],[Column4]]="","",(1+G4211)*(F4212)-1)</f>
        <v/>
      </c>
      <c r="H4212" s="1" t="str">
        <f>IF(Table1[[#This Row],[Column1]]="","",VLOOKUP(A4212,COPOMs!B:H,7)+prêmio_de_risco)</f>
        <v/>
      </c>
      <c r="I4212" s="3" t="str">
        <f>IF(Table1[[#This Row],[Tesouro Selic: Cenário 2]]="","",(H4212+1)^(1/252))</f>
        <v/>
      </c>
      <c r="J4212" s="2" t="str">
        <f>IF(Table1[[#This Row],[Column6]]="","",(1+J4211)*(I4212)-1)</f>
        <v/>
      </c>
      <c r="K4212" s="1" t="str">
        <f>IF(Table1[[#This Row],[Column1]]="","",VLOOKUP(A4212,COPOMs!B:K,10)+prêmio_de_risco)</f>
        <v/>
      </c>
      <c r="L4212" s="3" t="str">
        <f>IF(Table1[[#This Row],[Tesouro Selic: Cenário 3]]="","",(K4212+1)^(1/252))</f>
        <v/>
      </c>
      <c r="M4212" s="2" t="str">
        <f>IF(Table1[[#This Row],[Column8]]="","",(1+M4211)*(L4212)-1)</f>
        <v/>
      </c>
    </row>
    <row r="4213" spans="1:13" x14ac:dyDescent="0.25">
      <c r="A4213" s="15" t="str">
        <f t="shared" si="130"/>
        <v/>
      </c>
      <c r="B4213" s="25" t="str">
        <f t="shared" si="131"/>
        <v/>
      </c>
      <c r="C4213" s="3" t="str">
        <f>IF(Table1[[#This Row],[Tesouro Prefixado]]="","",(B4213+1)^(1/252))</f>
        <v/>
      </c>
      <c r="D4213" s="2" t="str">
        <f>IF(Table1[[#This Row],[Column2]]="","",(1+D4212)*(C4213)-1)</f>
        <v/>
      </c>
      <c r="E4213" s="1" t="str">
        <f>IF(Table1[[#This Row],[Column1]]="","",VLOOKUP(A4213,COPOMs!B:E,4)+prêmio_de_risco)</f>
        <v/>
      </c>
      <c r="F4213" s="3" t="str">
        <f>IF(Table1[[#This Row],[Tesouro Selic: Cenário 1]]="","",(E4213+1)^(1/252))</f>
        <v/>
      </c>
      <c r="G4213" s="2" t="str">
        <f>IF(Table1[[#This Row],[Column4]]="","",(1+G4212)*(F4213)-1)</f>
        <v/>
      </c>
      <c r="H4213" s="1" t="str">
        <f>IF(Table1[[#This Row],[Column1]]="","",VLOOKUP(A4213,COPOMs!B:H,7)+prêmio_de_risco)</f>
        <v/>
      </c>
      <c r="I4213" s="3" t="str">
        <f>IF(Table1[[#This Row],[Tesouro Selic: Cenário 2]]="","",(H4213+1)^(1/252))</f>
        <v/>
      </c>
      <c r="J4213" s="2" t="str">
        <f>IF(Table1[[#This Row],[Column6]]="","",(1+J4212)*(I4213)-1)</f>
        <v/>
      </c>
      <c r="K4213" s="1" t="str">
        <f>IF(Table1[[#This Row],[Column1]]="","",VLOOKUP(A4213,COPOMs!B:K,10)+prêmio_de_risco)</f>
        <v/>
      </c>
      <c r="L4213" s="3" t="str">
        <f>IF(Table1[[#This Row],[Tesouro Selic: Cenário 3]]="","",(K4213+1)^(1/252))</f>
        <v/>
      </c>
      <c r="M4213" s="2" t="str">
        <f>IF(Table1[[#This Row],[Column8]]="","",(1+M4212)*(L4213)-1)</f>
        <v/>
      </c>
    </row>
    <row r="4214" spans="1:13" x14ac:dyDescent="0.25">
      <c r="A4214" s="15" t="str">
        <f t="shared" si="130"/>
        <v/>
      </c>
      <c r="B4214" s="25" t="str">
        <f t="shared" si="131"/>
        <v/>
      </c>
      <c r="C4214" s="3" t="str">
        <f>IF(Table1[[#This Row],[Tesouro Prefixado]]="","",(B4214+1)^(1/252))</f>
        <v/>
      </c>
      <c r="D4214" s="2" t="str">
        <f>IF(Table1[[#This Row],[Column2]]="","",(1+D4213)*(C4214)-1)</f>
        <v/>
      </c>
      <c r="E4214" s="1" t="str">
        <f>IF(Table1[[#This Row],[Column1]]="","",VLOOKUP(A4214,COPOMs!B:E,4)+prêmio_de_risco)</f>
        <v/>
      </c>
      <c r="F4214" s="3" t="str">
        <f>IF(Table1[[#This Row],[Tesouro Selic: Cenário 1]]="","",(E4214+1)^(1/252))</f>
        <v/>
      </c>
      <c r="G4214" s="2" t="str">
        <f>IF(Table1[[#This Row],[Column4]]="","",(1+G4213)*(F4214)-1)</f>
        <v/>
      </c>
      <c r="H4214" s="1" t="str">
        <f>IF(Table1[[#This Row],[Column1]]="","",VLOOKUP(A4214,COPOMs!B:H,7)+prêmio_de_risco)</f>
        <v/>
      </c>
      <c r="I4214" s="3" t="str">
        <f>IF(Table1[[#This Row],[Tesouro Selic: Cenário 2]]="","",(H4214+1)^(1/252))</f>
        <v/>
      </c>
      <c r="J4214" s="2" t="str">
        <f>IF(Table1[[#This Row],[Column6]]="","",(1+J4213)*(I4214)-1)</f>
        <v/>
      </c>
      <c r="K4214" s="1" t="str">
        <f>IF(Table1[[#This Row],[Column1]]="","",VLOOKUP(A4214,COPOMs!B:K,10)+prêmio_de_risco)</f>
        <v/>
      </c>
      <c r="L4214" s="3" t="str">
        <f>IF(Table1[[#This Row],[Tesouro Selic: Cenário 3]]="","",(K4214+1)^(1/252))</f>
        <v/>
      </c>
      <c r="M4214" s="2" t="str">
        <f>IF(Table1[[#This Row],[Column8]]="","",(1+M4213)*(L4214)-1)</f>
        <v/>
      </c>
    </row>
    <row r="4215" spans="1:13" x14ac:dyDescent="0.25">
      <c r="A4215" s="15" t="str">
        <f t="shared" si="130"/>
        <v/>
      </c>
      <c r="B4215" s="25" t="str">
        <f t="shared" si="131"/>
        <v/>
      </c>
      <c r="C4215" s="3" t="str">
        <f>IF(Table1[[#This Row],[Tesouro Prefixado]]="","",(B4215+1)^(1/252))</f>
        <v/>
      </c>
      <c r="D4215" s="2" t="str">
        <f>IF(Table1[[#This Row],[Column2]]="","",(1+D4214)*(C4215)-1)</f>
        <v/>
      </c>
      <c r="E4215" s="1" t="str">
        <f>IF(Table1[[#This Row],[Column1]]="","",VLOOKUP(A4215,COPOMs!B:E,4)+prêmio_de_risco)</f>
        <v/>
      </c>
      <c r="F4215" s="3" t="str">
        <f>IF(Table1[[#This Row],[Tesouro Selic: Cenário 1]]="","",(E4215+1)^(1/252))</f>
        <v/>
      </c>
      <c r="G4215" s="2" t="str">
        <f>IF(Table1[[#This Row],[Column4]]="","",(1+G4214)*(F4215)-1)</f>
        <v/>
      </c>
      <c r="H4215" s="1" t="str">
        <f>IF(Table1[[#This Row],[Column1]]="","",VLOOKUP(A4215,COPOMs!B:H,7)+prêmio_de_risco)</f>
        <v/>
      </c>
      <c r="I4215" s="3" t="str">
        <f>IF(Table1[[#This Row],[Tesouro Selic: Cenário 2]]="","",(H4215+1)^(1/252))</f>
        <v/>
      </c>
      <c r="J4215" s="2" t="str">
        <f>IF(Table1[[#This Row],[Column6]]="","",(1+J4214)*(I4215)-1)</f>
        <v/>
      </c>
      <c r="K4215" s="1" t="str">
        <f>IF(Table1[[#This Row],[Column1]]="","",VLOOKUP(A4215,COPOMs!B:K,10)+prêmio_de_risco)</f>
        <v/>
      </c>
      <c r="L4215" s="3" t="str">
        <f>IF(Table1[[#This Row],[Tesouro Selic: Cenário 3]]="","",(K4215+1)^(1/252))</f>
        <v/>
      </c>
      <c r="M4215" s="2" t="str">
        <f>IF(Table1[[#This Row],[Column8]]="","",(1+M4214)*(L4215)-1)</f>
        <v/>
      </c>
    </row>
    <row r="4216" spans="1:13" x14ac:dyDescent="0.25">
      <c r="A4216" s="15" t="str">
        <f t="shared" si="130"/>
        <v/>
      </c>
      <c r="B4216" s="25" t="str">
        <f t="shared" si="131"/>
        <v/>
      </c>
      <c r="C4216" s="3" t="str">
        <f>IF(Table1[[#This Row],[Tesouro Prefixado]]="","",(B4216+1)^(1/252))</f>
        <v/>
      </c>
      <c r="D4216" s="2" t="str">
        <f>IF(Table1[[#This Row],[Column2]]="","",(1+D4215)*(C4216)-1)</f>
        <v/>
      </c>
      <c r="E4216" s="1" t="str">
        <f>IF(Table1[[#This Row],[Column1]]="","",VLOOKUP(A4216,COPOMs!B:E,4)+prêmio_de_risco)</f>
        <v/>
      </c>
      <c r="F4216" s="3" t="str">
        <f>IF(Table1[[#This Row],[Tesouro Selic: Cenário 1]]="","",(E4216+1)^(1/252))</f>
        <v/>
      </c>
      <c r="G4216" s="2" t="str">
        <f>IF(Table1[[#This Row],[Column4]]="","",(1+G4215)*(F4216)-1)</f>
        <v/>
      </c>
      <c r="H4216" s="1" t="str">
        <f>IF(Table1[[#This Row],[Column1]]="","",VLOOKUP(A4216,COPOMs!B:H,7)+prêmio_de_risco)</f>
        <v/>
      </c>
      <c r="I4216" s="3" t="str">
        <f>IF(Table1[[#This Row],[Tesouro Selic: Cenário 2]]="","",(H4216+1)^(1/252))</f>
        <v/>
      </c>
      <c r="J4216" s="2" t="str">
        <f>IF(Table1[[#This Row],[Column6]]="","",(1+J4215)*(I4216)-1)</f>
        <v/>
      </c>
      <c r="K4216" s="1" t="str">
        <f>IF(Table1[[#This Row],[Column1]]="","",VLOOKUP(A4216,COPOMs!B:K,10)+prêmio_de_risco)</f>
        <v/>
      </c>
      <c r="L4216" s="3" t="str">
        <f>IF(Table1[[#This Row],[Tesouro Selic: Cenário 3]]="","",(K4216+1)^(1/252))</f>
        <v/>
      </c>
      <c r="M4216" s="2" t="str">
        <f>IF(Table1[[#This Row],[Column8]]="","",(1+M4215)*(L4216)-1)</f>
        <v/>
      </c>
    </row>
    <row r="4217" spans="1:13" x14ac:dyDescent="0.25">
      <c r="A4217" s="15" t="str">
        <f t="shared" si="130"/>
        <v/>
      </c>
      <c r="B4217" s="25" t="str">
        <f t="shared" si="131"/>
        <v/>
      </c>
      <c r="C4217" s="3" t="str">
        <f>IF(Table1[[#This Row],[Tesouro Prefixado]]="","",(B4217+1)^(1/252))</f>
        <v/>
      </c>
      <c r="D4217" s="2" t="str">
        <f>IF(Table1[[#This Row],[Column2]]="","",(1+D4216)*(C4217)-1)</f>
        <v/>
      </c>
      <c r="E4217" s="1" t="str">
        <f>IF(Table1[[#This Row],[Column1]]="","",VLOOKUP(A4217,COPOMs!B:E,4)+prêmio_de_risco)</f>
        <v/>
      </c>
      <c r="F4217" s="3" t="str">
        <f>IF(Table1[[#This Row],[Tesouro Selic: Cenário 1]]="","",(E4217+1)^(1/252))</f>
        <v/>
      </c>
      <c r="G4217" s="2" t="str">
        <f>IF(Table1[[#This Row],[Column4]]="","",(1+G4216)*(F4217)-1)</f>
        <v/>
      </c>
      <c r="H4217" s="1" t="str">
        <f>IF(Table1[[#This Row],[Column1]]="","",VLOOKUP(A4217,COPOMs!B:H,7)+prêmio_de_risco)</f>
        <v/>
      </c>
      <c r="I4217" s="3" t="str">
        <f>IF(Table1[[#This Row],[Tesouro Selic: Cenário 2]]="","",(H4217+1)^(1/252))</f>
        <v/>
      </c>
      <c r="J4217" s="2" t="str">
        <f>IF(Table1[[#This Row],[Column6]]="","",(1+J4216)*(I4217)-1)</f>
        <v/>
      </c>
      <c r="K4217" s="1" t="str">
        <f>IF(Table1[[#This Row],[Column1]]="","",VLOOKUP(A4217,COPOMs!B:K,10)+prêmio_de_risco)</f>
        <v/>
      </c>
      <c r="L4217" s="3" t="str">
        <f>IF(Table1[[#This Row],[Tesouro Selic: Cenário 3]]="","",(K4217+1)^(1/252))</f>
        <v/>
      </c>
      <c r="M4217" s="2" t="str">
        <f>IF(Table1[[#This Row],[Column8]]="","",(1+M4216)*(L4217)-1)</f>
        <v/>
      </c>
    </row>
    <row r="4218" spans="1:13" x14ac:dyDescent="0.25">
      <c r="A4218" s="15" t="str">
        <f t="shared" si="130"/>
        <v/>
      </c>
      <c r="B4218" s="25" t="str">
        <f t="shared" si="131"/>
        <v/>
      </c>
      <c r="C4218" s="3" t="str">
        <f>IF(Table1[[#This Row],[Tesouro Prefixado]]="","",(B4218+1)^(1/252))</f>
        <v/>
      </c>
      <c r="D4218" s="2" t="str">
        <f>IF(Table1[[#This Row],[Column2]]="","",(1+D4217)*(C4218)-1)</f>
        <v/>
      </c>
      <c r="E4218" s="1" t="str">
        <f>IF(Table1[[#This Row],[Column1]]="","",VLOOKUP(A4218,COPOMs!B:E,4)+prêmio_de_risco)</f>
        <v/>
      </c>
      <c r="F4218" s="3" t="str">
        <f>IF(Table1[[#This Row],[Tesouro Selic: Cenário 1]]="","",(E4218+1)^(1/252))</f>
        <v/>
      </c>
      <c r="G4218" s="2" t="str">
        <f>IF(Table1[[#This Row],[Column4]]="","",(1+G4217)*(F4218)-1)</f>
        <v/>
      </c>
      <c r="H4218" s="1" t="str">
        <f>IF(Table1[[#This Row],[Column1]]="","",VLOOKUP(A4218,COPOMs!B:H,7)+prêmio_de_risco)</f>
        <v/>
      </c>
      <c r="I4218" s="3" t="str">
        <f>IF(Table1[[#This Row],[Tesouro Selic: Cenário 2]]="","",(H4218+1)^(1/252))</f>
        <v/>
      </c>
      <c r="J4218" s="2" t="str">
        <f>IF(Table1[[#This Row],[Column6]]="","",(1+J4217)*(I4218)-1)</f>
        <v/>
      </c>
      <c r="K4218" s="1" t="str">
        <f>IF(Table1[[#This Row],[Column1]]="","",VLOOKUP(A4218,COPOMs!B:K,10)+prêmio_de_risco)</f>
        <v/>
      </c>
      <c r="L4218" s="3" t="str">
        <f>IF(Table1[[#This Row],[Tesouro Selic: Cenário 3]]="","",(K4218+1)^(1/252))</f>
        <v/>
      </c>
      <c r="M4218" s="2" t="str">
        <f>IF(Table1[[#This Row],[Column8]]="","",(1+M4217)*(L4218)-1)</f>
        <v/>
      </c>
    </row>
    <row r="4219" spans="1:13" x14ac:dyDescent="0.25">
      <c r="A4219" s="15" t="str">
        <f t="shared" si="130"/>
        <v/>
      </c>
      <c r="B4219" s="25" t="str">
        <f t="shared" si="131"/>
        <v/>
      </c>
      <c r="C4219" s="3" t="str">
        <f>IF(Table1[[#This Row],[Tesouro Prefixado]]="","",(B4219+1)^(1/252))</f>
        <v/>
      </c>
      <c r="D4219" s="2" t="str">
        <f>IF(Table1[[#This Row],[Column2]]="","",(1+D4218)*(C4219)-1)</f>
        <v/>
      </c>
      <c r="E4219" s="1" t="str">
        <f>IF(Table1[[#This Row],[Column1]]="","",VLOOKUP(A4219,COPOMs!B:E,4)+prêmio_de_risco)</f>
        <v/>
      </c>
      <c r="F4219" s="3" t="str">
        <f>IF(Table1[[#This Row],[Tesouro Selic: Cenário 1]]="","",(E4219+1)^(1/252))</f>
        <v/>
      </c>
      <c r="G4219" s="2" t="str">
        <f>IF(Table1[[#This Row],[Column4]]="","",(1+G4218)*(F4219)-1)</f>
        <v/>
      </c>
      <c r="H4219" s="1" t="str">
        <f>IF(Table1[[#This Row],[Column1]]="","",VLOOKUP(A4219,COPOMs!B:H,7)+prêmio_de_risco)</f>
        <v/>
      </c>
      <c r="I4219" s="3" t="str">
        <f>IF(Table1[[#This Row],[Tesouro Selic: Cenário 2]]="","",(H4219+1)^(1/252))</f>
        <v/>
      </c>
      <c r="J4219" s="2" t="str">
        <f>IF(Table1[[#This Row],[Column6]]="","",(1+J4218)*(I4219)-1)</f>
        <v/>
      </c>
      <c r="K4219" s="1" t="str">
        <f>IF(Table1[[#This Row],[Column1]]="","",VLOOKUP(A4219,COPOMs!B:K,10)+prêmio_de_risco)</f>
        <v/>
      </c>
      <c r="L4219" s="3" t="str">
        <f>IF(Table1[[#This Row],[Tesouro Selic: Cenário 3]]="","",(K4219+1)^(1/252))</f>
        <v/>
      </c>
      <c r="M4219" s="2" t="str">
        <f>IF(Table1[[#This Row],[Column8]]="","",(1+M4218)*(L4219)-1)</f>
        <v/>
      </c>
    </row>
    <row r="4220" spans="1:13" x14ac:dyDescent="0.25">
      <c r="A4220" s="15" t="str">
        <f t="shared" si="130"/>
        <v/>
      </c>
      <c r="B4220" s="25" t="str">
        <f t="shared" si="131"/>
        <v/>
      </c>
      <c r="C4220" s="3" t="str">
        <f>IF(Table1[[#This Row],[Tesouro Prefixado]]="","",(B4220+1)^(1/252))</f>
        <v/>
      </c>
      <c r="D4220" s="2" t="str">
        <f>IF(Table1[[#This Row],[Column2]]="","",(1+D4219)*(C4220)-1)</f>
        <v/>
      </c>
      <c r="E4220" s="1" t="str">
        <f>IF(Table1[[#This Row],[Column1]]="","",VLOOKUP(A4220,COPOMs!B:E,4)+prêmio_de_risco)</f>
        <v/>
      </c>
      <c r="F4220" s="3" t="str">
        <f>IF(Table1[[#This Row],[Tesouro Selic: Cenário 1]]="","",(E4220+1)^(1/252))</f>
        <v/>
      </c>
      <c r="G4220" s="2" t="str">
        <f>IF(Table1[[#This Row],[Column4]]="","",(1+G4219)*(F4220)-1)</f>
        <v/>
      </c>
      <c r="H4220" s="1" t="str">
        <f>IF(Table1[[#This Row],[Column1]]="","",VLOOKUP(A4220,COPOMs!B:H,7)+prêmio_de_risco)</f>
        <v/>
      </c>
      <c r="I4220" s="3" t="str">
        <f>IF(Table1[[#This Row],[Tesouro Selic: Cenário 2]]="","",(H4220+1)^(1/252))</f>
        <v/>
      </c>
      <c r="J4220" s="2" t="str">
        <f>IF(Table1[[#This Row],[Column6]]="","",(1+J4219)*(I4220)-1)</f>
        <v/>
      </c>
      <c r="K4220" s="1" t="str">
        <f>IF(Table1[[#This Row],[Column1]]="","",VLOOKUP(A4220,COPOMs!B:K,10)+prêmio_de_risco)</f>
        <v/>
      </c>
      <c r="L4220" s="3" t="str">
        <f>IF(Table1[[#This Row],[Tesouro Selic: Cenário 3]]="","",(K4220+1)^(1/252))</f>
        <v/>
      </c>
      <c r="M4220" s="2" t="str">
        <f>IF(Table1[[#This Row],[Column8]]="","",(1+M4219)*(L4220)-1)</f>
        <v/>
      </c>
    </row>
    <row r="4221" spans="1:13" x14ac:dyDescent="0.25">
      <c r="A4221" s="15" t="str">
        <f t="shared" si="130"/>
        <v/>
      </c>
      <c r="B4221" s="25" t="str">
        <f t="shared" si="131"/>
        <v/>
      </c>
      <c r="C4221" s="3" t="str">
        <f>IF(Table1[[#This Row],[Tesouro Prefixado]]="","",(B4221+1)^(1/252))</f>
        <v/>
      </c>
      <c r="D4221" s="2" t="str">
        <f>IF(Table1[[#This Row],[Column2]]="","",(1+D4220)*(C4221)-1)</f>
        <v/>
      </c>
      <c r="E4221" s="1" t="str">
        <f>IF(Table1[[#This Row],[Column1]]="","",VLOOKUP(A4221,COPOMs!B:E,4)+prêmio_de_risco)</f>
        <v/>
      </c>
      <c r="F4221" s="3" t="str">
        <f>IF(Table1[[#This Row],[Tesouro Selic: Cenário 1]]="","",(E4221+1)^(1/252))</f>
        <v/>
      </c>
      <c r="G4221" s="2" t="str">
        <f>IF(Table1[[#This Row],[Column4]]="","",(1+G4220)*(F4221)-1)</f>
        <v/>
      </c>
      <c r="H4221" s="1" t="str">
        <f>IF(Table1[[#This Row],[Column1]]="","",VLOOKUP(A4221,COPOMs!B:H,7)+prêmio_de_risco)</f>
        <v/>
      </c>
      <c r="I4221" s="3" t="str">
        <f>IF(Table1[[#This Row],[Tesouro Selic: Cenário 2]]="","",(H4221+1)^(1/252))</f>
        <v/>
      </c>
      <c r="J4221" s="2" t="str">
        <f>IF(Table1[[#This Row],[Column6]]="","",(1+J4220)*(I4221)-1)</f>
        <v/>
      </c>
      <c r="K4221" s="1" t="str">
        <f>IF(Table1[[#This Row],[Column1]]="","",VLOOKUP(A4221,COPOMs!B:K,10)+prêmio_de_risco)</f>
        <v/>
      </c>
      <c r="L4221" s="3" t="str">
        <f>IF(Table1[[#This Row],[Tesouro Selic: Cenário 3]]="","",(K4221+1)^(1/252))</f>
        <v/>
      </c>
      <c r="M4221" s="2" t="str">
        <f>IF(Table1[[#This Row],[Column8]]="","",(1+M4220)*(L4221)-1)</f>
        <v/>
      </c>
    </row>
    <row r="4222" spans="1:13" x14ac:dyDescent="0.25">
      <c r="A4222" s="15" t="str">
        <f t="shared" si="130"/>
        <v/>
      </c>
      <c r="B4222" s="25" t="str">
        <f t="shared" si="131"/>
        <v/>
      </c>
      <c r="C4222" s="3" t="str">
        <f>IF(Table1[[#This Row],[Tesouro Prefixado]]="","",(B4222+1)^(1/252))</f>
        <v/>
      </c>
      <c r="D4222" s="2" t="str">
        <f>IF(Table1[[#This Row],[Column2]]="","",(1+D4221)*(C4222)-1)</f>
        <v/>
      </c>
      <c r="E4222" s="1" t="str">
        <f>IF(Table1[[#This Row],[Column1]]="","",VLOOKUP(A4222,COPOMs!B:E,4)+prêmio_de_risco)</f>
        <v/>
      </c>
      <c r="F4222" s="3" t="str">
        <f>IF(Table1[[#This Row],[Tesouro Selic: Cenário 1]]="","",(E4222+1)^(1/252))</f>
        <v/>
      </c>
      <c r="G4222" s="2" t="str">
        <f>IF(Table1[[#This Row],[Column4]]="","",(1+G4221)*(F4222)-1)</f>
        <v/>
      </c>
      <c r="H4222" s="1" t="str">
        <f>IF(Table1[[#This Row],[Column1]]="","",VLOOKUP(A4222,COPOMs!B:H,7)+prêmio_de_risco)</f>
        <v/>
      </c>
      <c r="I4222" s="3" t="str">
        <f>IF(Table1[[#This Row],[Tesouro Selic: Cenário 2]]="","",(H4222+1)^(1/252))</f>
        <v/>
      </c>
      <c r="J4222" s="2" t="str">
        <f>IF(Table1[[#This Row],[Column6]]="","",(1+J4221)*(I4222)-1)</f>
        <v/>
      </c>
      <c r="K4222" s="1" t="str">
        <f>IF(Table1[[#This Row],[Column1]]="","",VLOOKUP(A4222,COPOMs!B:K,10)+prêmio_de_risco)</f>
        <v/>
      </c>
      <c r="L4222" s="3" t="str">
        <f>IF(Table1[[#This Row],[Tesouro Selic: Cenário 3]]="","",(K4222+1)^(1/252))</f>
        <v/>
      </c>
      <c r="M4222" s="2" t="str">
        <f>IF(Table1[[#This Row],[Column8]]="","",(1+M4221)*(L4222)-1)</f>
        <v/>
      </c>
    </row>
    <row r="4223" spans="1:13" x14ac:dyDescent="0.25">
      <c r="A4223" s="15" t="str">
        <f t="shared" si="130"/>
        <v/>
      </c>
      <c r="B4223" s="25" t="str">
        <f t="shared" si="131"/>
        <v/>
      </c>
      <c r="C4223" s="3" t="str">
        <f>IF(Table1[[#This Row],[Tesouro Prefixado]]="","",(B4223+1)^(1/252))</f>
        <v/>
      </c>
      <c r="D4223" s="2" t="str">
        <f>IF(Table1[[#This Row],[Column2]]="","",(1+D4222)*(C4223)-1)</f>
        <v/>
      </c>
      <c r="E4223" s="1" t="str">
        <f>IF(Table1[[#This Row],[Column1]]="","",VLOOKUP(A4223,COPOMs!B:E,4)+prêmio_de_risco)</f>
        <v/>
      </c>
      <c r="F4223" s="3" t="str">
        <f>IF(Table1[[#This Row],[Tesouro Selic: Cenário 1]]="","",(E4223+1)^(1/252))</f>
        <v/>
      </c>
      <c r="G4223" s="2" t="str">
        <f>IF(Table1[[#This Row],[Column4]]="","",(1+G4222)*(F4223)-1)</f>
        <v/>
      </c>
      <c r="H4223" s="1" t="str">
        <f>IF(Table1[[#This Row],[Column1]]="","",VLOOKUP(A4223,COPOMs!B:H,7)+prêmio_de_risco)</f>
        <v/>
      </c>
      <c r="I4223" s="3" t="str">
        <f>IF(Table1[[#This Row],[Tesouro Selic: Cenário 2]]="","",(H4223+1)^(1/252))</f>
        <v/>
      </c>
      <c r="J4223" s="2" t="str">
        <f>IF(Table1[[#This Row],[Column6]]="","",(1+J4222)*(I4223)-1)</f>
        <v/>
      </c>
      <c r="K4223" s="1" t="str">
        <f>IF(Table1[[#This Row],[Column1]]="","",VLOOKUP(A4223,COPOMs!B:K,10)+prêmio_de_risco)</f>
        <v/>
      </c>
      <c r="L4223" s="3" t="str">
        <f>IF(Table1[[#This Row],[Tesouro Selic: Cenário 3]]="","",(K4223+1)^(1/252))</f>
        <v/>
      </c>
      <c r="M4223" s="2" t="str">
        <f>IF(Table1[[#This Row],[Column8]]="","",(1+M4222)*(L4223)-1)</f>
        <v/>
      </c>
    </row>
    <row r="4224" spans="1:13" x14ac:dyDescent="0.25">
      <c r="A4224" s="15" t="str">
        <f t="shared" si="130"/>
        <v/>
      </c>
      <c r="B4224" s="25" t="str">
        <f t="shared" si="131"/>
        <v/>
      </c>
      <c r="C4224" s="3" t="str">
        <f>IF(Table1[[#This Row],[Tesouro Prefixado]]="","",(B4224+1)^(1/252))</f>
        <v/>
      </c>
      <c r="D4224" s="2" t="str">
        <f>IF(Table1[[#This Row],[Column2]]="","",(1+D4223)*(C4224)-1)</f>
        <v/>
      </c>
      <c r="E4224" s="1" t="str">
        <f>IF(Table1[[#This Row],[Column1]]="","",VLOOKUP(A4224,COPOMs!B:E,4)+prêmio_de_risco)</f>
        <v/>
      </c>
      <c r="F4224" s="3" t="str">
        <f>IF(Table1[[#This Row],[Tesouro Selic: Cenário 1]]="","",(E4224+1)^(1/252))</f>
        <v/>
      </c>
      <c r="G4224" s="2" t="str">
        <f>IF(Table1[[#This Row],[Column4]]="","",(1+G4223)*(F4224)-1)</f>
        <v/>
      </c>
      <c r="H4224" s="1" t="str">
        <f>IF(Table1[[#This Row],[Column1]]="","",VLOOKUP(A4224,COPOMs!B:H,7)+prêmio_de_risco)</f>
        <v/>
      </c>
      <c r="I4224" s="3" t="str">
        <f>IF(Table1[[#This Row],[Tesouro Selic: Cenário 2]]="","",(H4224+1)^(1/252))</f>
        <v/>
      </c>
      <c r="J4224" s="2" t="str">
        <f>IF(Table1[[#This Row],[Column6]]="","",(1+J4223)*(I4224)-1)</f>
        <v/>
      </c>
      <c r="K4224" s="1" t="str">
        <f>IF(Table1[[#This Row],[Column1]]="","",VLOOKUP(A4224,COPOMs!B:K,10)+prêmio_de_risco)</f>
        <v/>
      </c>
      <c r="L4224" s="3" t="str">
        <f>IF(Table1[[#This Row],[Tesouro Selic: Cenário 3]]="","",(K4224+1)^(1/252))</f>
        <v/>
      </c>
      <c r="M4224" s="2" t="str">
        <f>IF(Table1[[#This Row],[Column8]]="","",(1+M4223)*(L4224)-1)</f>
        <v/>
      </c>
    </row>
    <row r="4225" spans="1:13" x14ac:dyDescent="0.25">
      <c r="A4225" s="15" t="str">
        <f t="shared" si="130"/>
        <v/>
      </c>
      <c r="B4225" s="25" t="str">
        <f t="shared" si="131"/>
        <v/>
      </c>
      <c r="C4225" s="3" t="str">
        <f>IF(Table1[[#This Row],[Tesouro Prefixado]]="","",(B4225+1)^(1/252))</f>
        <v/>
      </c>
      <c r="D4225" s="2" t="str">
        <f>IF(Table1[[#This Row],[Column2]]="","",(1+D4224)*(C4225)-1)</f>
        <v/>
      </c>
      <c r="E4225" s="1" t="str">
        <f>IF(Table1[[#This Row],[Column1]]="","",VLOOKUP(A4225,COPOMs!B:E,4)+prêmio_de_risco)</f>
        <v/>
      </c>
      <c r="F4225" s="3" t="str">
        <f>IF(Table1[[#This Row],[Tesouro Selic: Cenário 1]]="","",(E4225+1)^(1/252))</f>
        <v/>
      </c>
      <c r="G4225" s="2" t="str">
        <f>IF(Table1[[#This Row],[Column4]]="","",(1+G4224)*(F4225)-1)</f>
        <v/>
      </c>
      <c r="H4225" s="1" t="str">
        <f>IF(Table1[[#This Row],[Column1]]="","",VLOOKUP(A4225,COPOMs!B:H,7)+prêmio_de_risco)</f>
        <v/>
      </c>
      <c r="I4225" s="3" t="str">
        <f>IF(Table1[[#This Row],[Tesouro Selic: Cenário 2]]="","",(H4225+1)^(1/252))</f>
        <v/>
      </c>
      <c r="J4225" s="2" t="str">
        <f>IF(Table1[[#This Row],[Column6]]="","",(1+J4224)*(I4225)-1)</f>
        <v/>
      </c>
      <c r="K4225" s="1" t="str">
        <f>IF(Table1[[#This Row],[Column1]]="","",VLOOKUP(A4225,COPOMs!B:K,10)+prêmio_de_risco)</f>
        <v/>
      </c>
      <c r="L4225" s="3" t="str">
        <f>IF(Table1[[#This Row],[Tesouro Selic: Cenário 3]]="","",(K4225+1)^(1/252))</f>
        <v/>
      </c>
      <c r="M4225" s="2" t="str">
        <f>IF(Table1[[#This Row],[Column8]]="","",(1+M4224)*(L4225)-1)</f>
        <v/>
      </c>
    </row>
    <row r="4226" spans="1:13" x14ac:dyDescent="0.25">
      <c r="A4226" s="15" t="str">
        <f t="shared" si="130"/>
        <v/>
      </c>
      <c r="B4226" s="25" t="str">
        <f t="shared" si="131"/>
        <v/>
      </c>
      <c r="C4226" s="3" t="str">
        <f>IF(Table1[[#This Row],[Tesouro Prefixado]]="","",(B4226+1)^(1/252))</f>
        <v/>
      </c>
      <c r="D4226" s="2" t="str">
        <f>IF(Table1[[#This Row],[Column2]]="","",(1+D4225)*(C4226)-1)</f>
        <v/>
      </c>
      <c r="E4226" s="1" t="str">
        <f>IF(Table1[[#This Row],[Column1]]="","",VLOOKUP(A4226,COPOMs!B:E,4)+prêmio_de_risco)</f>
        <v/>
      </c>
      <c r="F4226" s="3" t="str">
        <f>IF(Table1[[#This Row],[Tesouro Selic: Cenário 1]]="","",(E4226+1)^(1/252))</f>
        <v/>
      </c>
      <c r="G4226" s="2" t="str">
        <f>IF(Table1[[#This Row],[Column4]]="","",(1+G4225)*(F4226)-1)</f>
        <v/>
      </c>
      <c r="H4226" s="1" t="str">
        <f>IF(Table1[[#This Row],[Column1]]="","",VLOOKUP(A4226,COPOMs!B:H,7)+prêmio_de_risco)</f>
        <v/>
      </c>
      <c r="I4226" s="3" t="str">
        <f>IF(Table1[[#This Row],[Tesouro Selic: Cenário 2]]="","",(H4226+1)^(1/252))</f>
        <v/>
      </c>
      <c r="J4226" s="2" t="str">
        <f>IF(Table1[[#This Row],[Column6]]="","",(1+J4225)*(I4226)-1)</f>
        <v/>
      </c>
      <c r="K4226" s="1" t="str">
        <f>IF(Table1[[#This Row],[Column1]]="","",VLOOKUP(A4226,COPOMs!B:K,10)+prêmio_de_risco)</f>
        <v/>
      </c>
      <c r="L4226" s="3" t="str">
        <f>IF(Table1[[#This Row],[Tesouro Selic: Cenário 3]]="","",(K4226+1)^(1/252))</f>
        <v/>
      </c>
      <c r="M4226" s="2" t="str">
        <f>IF(Table1[[#This Row],[Column8]]="","",(1+M4225)*(L4226)-1)</f>
        <v/>
      </c>
    </row>
    <row r="4227" spans="1:13" x14ac:dyDescent="0.25">
      <c r="A4227" s="15" t="str">
        <f t="shared" ref="A4227:A4290" si="132">IFERROR(IF(WORKDAY(A4226,1,feriados)&lt;=vencimento,WORKDAY(A4226,1,feriados),""),"")</f>
        <v/>
      </c>
      <c r="B4227" s="25" t="str">
        <f t="shared" ref="B4227:B4290" si="133">IF(A4227="","",taxa_pré)</f>
        <v/>
      </c>
      <c r="C4227" s="3" t="str">
        <f>IF(Table1[[#This Row],[Tesouro Prefixado]]="","",(B4227+1)^(1/252))</f>
        <v/>
      </c>
      <c r="D4227" s="2" t="str">
        <f>IF(Table1[[#This Row],[Column2]]="","",(1+D4226)*(C4227)-1)</f>
        <v/>
      </c>
      <c r="E4227" s="1" t="str">
        <f>IF(Table1[[#This Row],[Column1]]="","",VLOOKUP(A4227,COPOMs!B:E,4)+prêmio_de_risco)</f>
        <v/>
      </c>
      <c r="F4227" s="3" t="str">
        <f>IF(Table1[[#This Row],[Tesouro Selic: Cenário 1]]="","",(E4227+1)^(1/252))</f>
        <v/>
      </c>
      <c r="G4227" s="2" t="str">
        <f>IF(Table1[[#This Row],[Column4]]="","",(1+G4226)*(F4227)-1)</f>
        <v/>
      </c>
      <c r="H4227" s="1" t="str">
        <f>IF(Table1[[#This Row],[Column1]]="","",VLOOKUP(A4227,COPOMs!B:H,7)+prêmio_de_risco)</f>
        <v/>
      </c>
      <c r="I4227" s="3" t="str">
        <f>IF(Table1[[#This Row],[Tesouro Selic: Cenário 2]]="","",(H4227+1)^(1/252))</f>
        <v/>
      </c>
      <c r="J4227" s="2" t="str">
        <f>IF(Table1[[#This Row],[Column6]]="","",(1+J4226)*(I4227)-1)</f>
        <v/>
      </c>
      <c r="K4227" s="1" t="str">
        <f>IF(Table1[[#This Row],[Column1]]="","",VLOOKUP(A4227,COPOMs!B:K,10)+prêmio_de_risco)</f>
        <v/>
      </c>
      <c r="L4227" s="3" t="str">
        <f>IF(Table1[[#This Row],[Tesouro Selic: Cenário 3]]="","",(K4227+1)^(1/252))</f>
        <v/>
      </c>
      <c r="M4227" s="2" t="str">
        <f>IF(Table1[[#This Row],[Column8]]="","",(1+M4226)*(L4227)-1)</f>
        <v/>
      </c>
    </row>
    <row r="4228" spans="1:13" x14ac:dyDescent="0.25">
      <c r="A4228" s="15" t="str">
        <f t="shared" si="132"/>
        <v/>
      </c>
      <c r="B4228" s="25" t="str">
        <f t="shared" si="133"/>
        <v/>
      </c>
      <c r="C4228" s="3" t="str">
        <f>IF(Table1[[#This Row],[Tesouro Prefixado]]="","",(B4228+1)^(1/252))</f>
        <v/>
      </c>
      <c r="D4228" s="2" t="str">
        <f>IF(Table1[[#This Row],[Column2]]="","",(1+D4227)*(C4228)-1)</f>
        <v/>
      </c>
      <c r="E4228" s="1" t="str">
        <f>IF(Table1[[#This Row],[Column1]]="","",VLOOKUP(A4228,COPOMs!B:E,4)+prêmio_de_risco)</f>
        <v/>
      </c>
      <c r="F4228" s="3" t="str">
        <f>IF(Table1[[#This Row],[Tesouro Selic: Cenário 1]]="","",(E4228+1)^(1/252))</f>
        <v/>
      </c>
      <c r="G4228" s="2" t="str">
        <f>IF(Table1[[#This Row],[Column4]]="","",(1+G4227)*(F4228)-1)</f>
        <v/>
      </c>
      <c r="H4228" s="1" t="str">
        <f>IF(Table1[[#This Row],[Column1]]="","",VLOOKUP(A4228,COPOMs!B:H,7)+prêmio_de_risco)</f>
        <v/>
      </c>
      <c r="I4228" s="3" t="str">
        <f>IF(Table1[[#This Row],[Tesouro Selic: Cenário 2]]="","",(H4228+1)^(1/252))</f>
        <v/>
      </c>
      <c r="J4228" s="2" t="str">
        <f>IF(Table1[[#This Row],[Column6]]="","",(1+J4227)*(I4228)-1)</f>
        <v/>
      </c>
      <c r="K4228" s="1" t="str">
        <f>IF(Table1[[#This Row],[Column1]]="","",VLOOKUP(A4228,COPOMs!B:K,10)+prêmio_de_risco)</f>
        <v/>
      </c>
      <c r="L4228" s="3" t="str">
        <f>IF(Table1[[#This Row],[Tesouro Selic: Cenário 3]]="","",(K4228+1)^(1/252))</f>
        <v/>
      </c>
      <c r="M4228" s="2" t="str">
        <f>IF(Table1[[#This Row],[Column8]]="","",(1+M4227)*(L4228)-1)</f>
        <v/>
      </c>
    </row>
    <row r="4229" spans="1:13" x14ac:dyDescent="0.25">
      <c r="A4229" s="15" t="str">
        <f t="shared" si="132"/>
        <v/>
      </c>
      <c r="B4229" s="25" t="str">
        <f t="shared" si="133"/>
        <v/>
      </c>
      <c r="C4229" s="3" t="str">
        <f>IF(Table1[[#This Row],[Tesouro Prefixado]]="","",(B4229+1)^(1/252))</f>
        <v/>
      </c>
      <c r="D4229" s="2" t="str">
        <f>IF(Table1[[#This Row],[Column2]]="","",(1+D4228)*(C4229)-1)</f>
        <v/>
      </c>
      <c r="E4229" s="1" t="str">
        <f>IF(Table1[[#This Row],[Column1]]="","",VLOOKUP(A4229,COPOMs!B:E,4)+prêmio_de_risco)</f>
        <v/>
      </c>
      <c r="F4229" s="3" t="str">
        <f>IF(Table1[[#This Row],[Tesouro Selic: Cenário 1]]="","",(E4229+1)^(1/252))</f>
        <v/>
      </c>
      <c r="G4229" s="2" t="str">
        <f>IF(Table1[[#This Row],[Column4]]="","",(1+G4228)*(F4229)-1)</f>
        <v/>
      </c>
      <c r="H4229" s="1" t="str">
        <f>IF(Table1[[#This Row],[Column1]]="","",VLOOKUP(A4229,COPOMs!B:H,7)+prêmio_de_risco)</f>
        <v/>
      </c>
      <c r="I4229" s="3" t="str">
        <f>IF(Table1[[#This Row],[Tesouro Selic: Cenário 2]]="","",(H4229+1)^(1/252))</f>
        <v/>
      </c>
      <c r="J4229" s="2" t="str">
        <f>IF(Table1[[#This Row],[Column6]]="","",(1+J4228)*(I4229)-1)</f>
        <v/>
      </c>
      <c r="K4229" s="1" t="str">
        <f>IF(Table1[[#This Row],[Column1]]="","",VLOOKUP(A4229,COPOMs!B:K,10)+prêmio_de_risco)</f>
        <v/>
      </c>
      <c r="L4229" s="3" t="str">
        <f>IF(Table1[[#This Row],[Tesouro Selic: Cenário 3]]="","",(K4229+1)^(1/252))</f>
        <v/>
      </c>
      <c r="M4229" s="2" t="str">
        <f>IF(Table1[[#This Row],[Column8]]="","",(1+M4228)*(L4229)-1)</f>
        <v/>
      </c>
    </row>
    <row r="4230" spans="1:13" x14ac:dyDescent="0.25">
      <c r="A4230" s="15" t="str">
        <f t="shared" si="132"/>
        <v/>
      </c>
      <c r="B4230" s="25" t="str">
        <f t="shared" si="133"/>
        <v/>
      </c>
      <c r="C4230" s="3" t="str">
        <f>IF(Table1[[#This Row],[Tesouro Prefixado]]="","",(B4230+1)^(1/252))</f>
        <v/>
      </c>
      <c r="D4230" s="2" t="str">
        <f>IF(Table1[[#This Row],[Column2]]="","",(1+D4229)*(C4230)-1)</f>
        <v/>
      </c>
      <c r="E4230" s="1" t="str">
        <f>IF(Table1[[#This Row],[Column1]]="","",VLOOKUP(A4230,COPOMs!B:E,4)+prêmio_de_risco)</f>
        <v/>
      </c>
      <c r="F4230" s="3" t="str">
        <f>IF(Table1[[#This Row],[Tesouro Selic: Cenário 1]]="","",(E4230+1)^(1/252))</f>
        <v/>
      </c>
      <c r="G4230" s="2" t="str">
        <f>IF(Table1[[#This Row],[Column4]]="","",(1+G4229)*(F4230)-1)</f>
        <v/>
      </c>
      <c r="H4230" s="1" t="str">
        <f>IF(Table1[[#This Row],[Column1]]="","",VLOOKUP(A4230,COPOMs!B:H,7)+prêmio_de_risco)</f>
        <v/>
      </c>
      <c r="I4230" s="3" t="str">
        <f>IF(Table1[[#This Row],[Tesouro Selic: Cenário 2]]="","",(H4230+1)^(1/252))</f>
        <v/>
      </c>
      <c r="J4230" s="2" t="str">
        <f>IF(Table1[[#This Row],[Column6]]="","",(1+J4229)*(I4230)-1)</f>
        <v/>
      </c>
      <c r="K4230" s="1" t="str">
        <f>IF(Table1[[#This Row],[Column1]]="","",VLOOKUP(A4230,COPOMs!B:K,10)+prêmio_de_risco)</f>
        <v/>
      </c>
      <c r="L4230" s="3" t="str">
        <f>IF(Table1[[#This Row],[Tesouro Selic: Cenário 3]]="","",(K4230+1)^(1/252))</f>
        <v/>
      </c>
      <c r="M4230" s="2" t="str">
        <f>IF(Table1[[#This Row],[Column8]]="","",(1+M4229)*(L4230)-1)</f>
        <v/>
      </c>
    </row>
    <row r="4231" spans="1:13" x14ac:dyDescent="0.25">
      <c r="A4231" s="15" t="str">
        <f t="shared" si="132"/>
        <v/>
      </c>
      <c r="B4231" s="25" t="str">
        <f t="shared" si="133"/>
        <v/>
      </c>
      <c r="C4231" s="3" t="str">
        <f>IF(Table1[[#This Row],[Tesouro Prefixado]]="","",(B4231+1)^(1/252))</f>
        <v/>
      </c>
      <c r="D4231" s="2" t="str">
        <f>IF(Table1[[#This Row],[Column2]]="","",(1+D4230)*(C4231)-1)</f>
        <v/>
      </c>
      <c r="E4231" s="1" t="str">
        <f>IF(Table1[[#This Row],[Column1]]="","",VLOOKUP(A4231,COPOMs!B:E,4)+prêmio_de_risco)</f>
        <v/>
      </c>
      <c r="F4231" s="3" t="str">
        <f>IF(Table1[[#This Row],[Tesouro Selic: Cenário 1]]="","",(E4231+1)^(1/252))</f>
        <v/>
      </c>
      <c r="G4231" s="2" t="str">
        <f>IF(Table1[[#This Row],[Column4]]="","",(1+G4230)*(F4231)-1)</f>
        <v/>
      </c>
      <c r="H4231" s="1" t="str">
        <f>IF(Table1[[#This Row],[Column1]]="","",VLOOKUP(A4231,COPOMs!B:H,7)+prêmio_de_risco)</f>
        <v/>
      </c>
      <c r="I4231" s="3" t="str">
        <f>IF(Table1[[#This Row],[Tesouro Selic: Cenário 2]]="","",(H4231+1)^(1/252))</f>
        <v/>
      </c>
      <c r="J4231" s="2" t="str">
        <f>IF(Table1[[#This Row],[Column6]]="","",(1+J4230)*(I4231)-1)</f>
        <v/>
      </c>
      <c r="K4231" s="1" t="str">
        <f>IF(Table1[[#This Row],[Column1]]="","",VLOOKUP(A4231,COPOMs!B:K,10)+prêmio_de_risco)</f>
        <v/>
      </c>
      <c r="L4231" s="3" t="str">
        <f>IF(Table1[[#This Row],[Tesouro Selic: Cenário 3]]="","",(K4231+1)^(1/252))</f>
        <v/>
      </c>
      <c r="M4231" s="2" t="str">
        <f>IF(Table1[[#This Row],[Column8]]="","",(1+M4230)*(L4231)-1)</f>
        <v/>
      </c>
    </row>
    <row r="4232" spans="1:13" x14ac:dyDescent="0.25">
      <c r="A4232" s="15" t="str">
        <f t="shared" si="132"/>
        <v/>
      </c>
      <c r="B4232" s="25" t="str">
        <f t="shared" si="133"/>
        <v/>
      </c>
      <c r="C4232" s="3" t="str">
        <f>IF(Table1[[#This Row],[Tesouro Prefixado]]="","",(B4232+1)^(1/252))</f>
        <v/>
      </c>
      <c r="D4232" s="2" t="str">
        <f>IF(Table1[[#This Row],[Column2]]="","",(1+D4231)*(C4232)-1)</f>
        <v/>
      </c>
      <c r="E4232" s="1" t="str">
        <f>IF(Table1[[#This Row],[Column1]]="","",VLOOKUP(A4232,COPOMs!B:E,4)+prêmio_de_risco)</f>
        <v/>
      </c>
      <c r="F4232" s="3" t="str">
        <f>IF(Table1[[#This Row],[Tesouro Selic: Cenário 1]]="","",(E4232+1)^(1/252))</f>
        <v/>
      </c>
      <c r="G4232" s="2" t="str">
        <f>IF(Table1[[#This Row],[Column4]]="","",(1+G4231)*(F4232)-1)</f>
        <v/>
      </c>
      <c r="H4232" s="1" t="str">
        <f>IF(Table1[[#This Row],[Column1]]="","",VLOOKUP(A4232,COPOMs!B:H,7)+prêmio_de_risco)</f>
        <v/>
      </c>
      <c r="I4232" s="3" t="str">
        <f>IF(Table1[[#This Row],[Tesouro Selic: Cenário 2]]="","",(H4232+1)^(1/252))</f>
        <v/>
      </c>
      <c r="J4232" s="2" t="str">
        <f>IF(Table1[[#This Row],[Column6]]="","",(1+J4231)*(I4232)-1)</f>
        <v/>
      </c>
      <c r="K4232" s="1" t="str">
        <f>IF(Table1[[#This Row],[Column1]]="","",VLOOKUP(A4232,COPOMs!B:K,10)+prêmio_de_risco)</f>
        <v/>
      </c>
      <c r="L4232" s="3" t="str">
        <f>IF(Table1[[#This Row],[Tesouro Selic: Cenário 3]]="","",(K4232+1)^(1/252))</f>
        <v/>
      </c>
      <c r="M4232" s="2" t="str">
        <f>IF(Table1[[#This Row],[Column8]]="","",(1+M4231)*(L4232)-1)</f>
        <v/>
      </c>
    </row>
    <row r="4233" spans="1:13" x14ac:dyDescent="0.25">
      <c r="A4233" s="15" t="str">
        <f t="shared" si="132"/>
        <v/>
      </c>
      <c r="B4233" s="25" t="str">
        <f t="shared" si="133"/>
        <v/>
      </c>
      <c r="C4233" s="3" t="str">
        <f>IF(Table1[[#This Row],[Tesouro Prefixado]]="","",(B4233+1)^(1/252))</f>
        <v/>
      </c>
      <c r="D4233" s="2" t="str">
        <f>IF(Table1[[#This Row],[Column2]]="","",(1+D4232)*(C4233)-1)</f>
        <v/>
      </c>
      <c r="E4233" s="1" t="str">
        <f>IF(Table1[[#This Row],[Column1]]="","",VLOOKUP(A4233,COPOMs!B:E,4)+prêmio_de_risco)</f>
        <v/>
      </c>
      <c r="F4233" s="3" t="str">
        <f>IF(Table1[[#This Row],[Tesouro Selic: Cenário 1]]="","",(E4233+1)^(1/252))</f>
        <v/>
      </c>
      <c r="G4233" s="2" t="str">
        <f>IF(Table1[[#This Row],[Column4]]="","",(1+G4232)*(F4233)-1)</f>
        <v/>
      </c>
      <c r="H4233" s="1" t="str">
        <f>IF(Table1[[#This Row],[Column1]]="","",VLOOKUP(A4233,COPOMs!B:H,7)+prêmio_de_risco)</f>
        <v/>
      </c>
      <c r="I4233" s="3" t="str">
        <f>IF(Table1[[#This Row],[Tesouro Selic: Cenário 2]]="","",(H4233+1)^(1/252))</f>
        <v/>
      </c>
      <c r="J4233" s="2" t="str">
        <f>IF(Table1[[#This Row],[Column6]]="","",(1+J4232)*(I4233)-1)</f>
        <v/>
      </c>
      <c r="K4233" s="1" t="str">
        <f>IF(Table1[[#This Row],[Column1]]="","",VLOOKUP(A4233,COPOMs!B:K,10)+prêmio_de_risco)</f>
        <v/>
      </c>
      <c r="L4233" s="3" t="str">
        <f>IF(Table1[[#This Row],[Tesouro Selic: Cenário 3]]="","",(K4233+1)^(1/252))</f>
        <v/>
      </c>
      <c r="M4233" s="2" t="str">
        <f>IF(Table1[[#This Row],[Column8]]="","",(1+M4232)*(L4233)-1)</f>
        <v/>
      </c>
    </row>
    <row r="4234" spans="1:13" x14ac:dyDescent="0.25">
      <c r="A4234" s="15" t="str">
        <f t="shared" si="132"/>
        <v/>
      </c>
      <c r="B4234" s="25" t="str">
        <f t="shared" si="133"/>
        <v/>
      </c>
      <c r="C4234" s="3" t="str">
        <f>IF(Table1[[#This Row],[Tesouro Prefixado]]="","",(B4234+1)^(1/252))</f>
        <v/>
      </c>
      <c r="D4234" s="2" t="str">
        <f>IF(Table1[[#This Row],[Column2]]="","",(1+D4233)*(C4234)-1)</f>
        <v/>
      </c>
      <c r="E4234" s="1" t="str">
        <f>IF(Table1[[#This Row],[Column1]]="","",VLOOKUP(A4234,COPOMs!B:E,4)+prêmio_de_risco)</f>
        <v/>
      </c>
      <c r="F4234" s="3" t="str">
        <f>IF(Table1[[#This Row],[Tesouro Selic: Cenário 1]]="","",(E4234+1)^(1/252))</f>
        <v/>
      </c>
      <c r="G4234" s="2" t="str">
        <f>IF(Table1[[#This Row],[Column4]]="","",(1+G4233)*(F4234)-1)</f>
        <v/>
      </c>
      <c r="H4234" s="1" t="str">
        <f>IF(Table1[[#This Row],[Column1]]="","",VLOOKUP(A4234,COPOMs!B:H,7)+prêmio_de_risco)</f>
        <v/>
      </c>
      <c r="I4234" s="3" t="str">
        <f>IF(Table1[[#This Row],[Tesouro Selic: Cenário 2]]="","",(H4234+1)^(1/252))</f>
        <v/>
      </c>
      <c r="J4234" s="2" t="str">
        <f>IF(Table1[[#This Row],[Column6]]="","",(1+J4233)*(I4234)-1)</f>
        <v/>
      </c>
      <c r="K4234" s="1" t="str">
        <f>IF(Table1[[#This Row],[Column1]]="","",VLOOKUP(A4234,COPOMs!B:K,10)+prêmio_de_risco)</f>
        <v/>
      </c>
      <c r="L4234" s="3" t="str">
        <f>IF(Table1[[#This Row],[Tesouro Selic: Cenário 3]]="","",(K4234+1)^(1/252))</f>
        <v/>
      </c>
      <c r="M4234" s="2" t="str">
        <f>IF(Table1[[#This Row],[Column8]]="","",(1+M4233)*(L4234)-1)</f>
        <v/>
      </c>
    </row>
    <row r="4235" spans="1:13" x14ac:dyDescent="0.25">
      <c r="A4235" s="15" t="str">
        <f t="shared" si="132"/>
        <v/>
      </c>
      <c r="B4235" s="25" t="str">
        <f t="shared" si="133"/>
        <v/>
      </c>
      <c r="C4235" s="3" t="str">
        <f>IF(Table1[[#This Row],[Tesouro Prefixado]]="","",(B4235+1)^(1/252))</f>
        <v/>
      </c>
      <c r="D4235" s="2" t="str">
        <f>IF(Table1[[#This Row],[Column2]]="","",(1+D4234)*(C4235)-1)</f>
        <v/>
      </c>
      <c r="E4235" s="1" t="str">
        <f>IF(Table1[[#This Row],[Column1]]="","",VLOOKUP(A4235,COPOMs!B:E,4)+prêmio_de_risco)</f>
        <v/>
      </c>
      <c r="F4235" s="3" t="str">
        <f>IF(Table1[[#This Row],[Tesouro Selic: Cenário 1]]="","",(E4235+1)^(1/252))</f>
        <v/>
      </c>
      <c r="G4235" s="2" t="str">
        <f>IF(Table1[[#This Row],[Column4]]="","",(1+G4234)*(F4235)-1)</f>
        <v/>
      </c>
      <c r="H4235" s="1" t="str">
        <f>IF(Table1[[#This Row],[Column1]]="","",VLOOKUP(A4235,COPOMs!B:H,7)+prêmio_de_risco)</f>
        <v/>
      </c>
      <c r="I4235" s="3" t="str">
        <f>IF(Table1[[#This Row],[Tesouro Selic: Cenário 2]]="","",(H4235+1)^(1/252))</f>
        <v/>
      </c>
      <c r="J4235" s="2" t="str">
        <f>IF(Table1[[#This Row],[Column6]]="","",(1+J4234)*(I4235)-1)</f>
        <v/>
      </c>
      <c r="K4235" s="1" t="str">
        <f>IF(Table1[[#This Row],[Column1]]="","",VLOOKUP(A4235,COPOMs!B:K,10)+prêmio_de_risco)</f>
        <v/>
      </c>
      <c r="L4235" s="3" t="str">
        <f>IF(Table1[[#This Row],[Tesouro Selic: Cenário 3]]="","",(K4235+1)^(1/252))</f>
        <v/>
      </c>
      <c r="M4235" s="2" t="str">
        <f>IF(Table1[[#This Row],[Column8]]="","",(1+M4234)*(L4235)-1)</f>
        <v/>
      </c>
    </row>
    <row r="4236" spans="1:13" x14ac:dyDescent="0.25">
      <c r="A4236" s="15" t="str">
        <f t="shared" si="132"/>
        <v/>
      </c>
      <c r="B4236" s="25" t="str">
        <f t="shared" si="133"/>
        <v/>
      </c>
      <c r="C4236" s="3" t="str">
        <f>IF(Table1[[#This Row],[Tesouro Prefixado]]="","",(B4236+1)^(1/252))</f>
        <v/>
      </c>
      <c r="D4236" s="2" t="str">
        <f>IF(Table1[[#This Row],[Column2]]="","",(1+D4235)*(C4236)-1)</f>
        <v/>
      </c>
      <c r="E4236" s="1" t="str">
        <f>IF(Table1[[#This Row],[Column1]]="","",VLOOKUP(A4236,COPOMs!B:E,4)+prêmio_de_risco)</f>
        <v/>
      </c>
      <c r="F4236" s="3" t="str">
        <f>IF(Table1[[#This Row],[Tesouro Selic: Cenário 1]]="","",(E4236+1)^(1/252))</f>
        <v/>
      </c>
      <c r="G4236" s="2" t="str">
        <f>IF(Table1[[#This Row],[Column4]]="","",(1+G4235)*(F4236)-1)</f>
        <v/>
      </c>
      <c r="H4236" s="1" t="str">
        <f>IF(Table1[[#This Row],[Column1]]="","",VLOOKUP(A4236,COPOMs!B:H,7)+prêmio_de_risco)</f>
        <v/>
      </c>
      <c r="I4236" s="3" t="str">
        <f>IF(Table1[[#This Row],[Tesouro Selic: Cenário 2]]="","",(H4236+1)^(1/252))</f>
        <v/>
      </c>
      <c r="J4236" s="2" t="str">
        <f>IF(Table1[[#This Row],[Column6]]="","",(1+J4235)*(I4236)-1)</f>
        <v/>
      </c>
      <c r="K4236" s="1" t="str">
        <f>IF(Table1[[#This Row],[Column1]]="","",VLOOKUP(A4236,COPOMs!B:K,10)+prêmio_de_risco)</f>
        <v/>
      </c>
      <c r="L4236" s="3" t="str">
        <f>IF(Table1[[#This Row],[Tesouro Selic: Cenário 3]]="","",(K4236+1)^(1/252))</f>
        <v/>
      </c>
      <c r="M4236" s="2" t="str">
        <f>IF(Table1[[#This Row],[Column8]]="","",(1+M4235)*(L4236)-1)</f>
        <v/>
      </c>
    </row>
    <row r="4237" spans="1:13" x14ac:dyDescent="0.25">
      <c r="A4237" s="15" t="str">
        <f t="shared" si="132"/>
        <v/>
      </c>
      <c r="B4237" s="25" t="str">
        <f t="shared" si="133"/>
        <v/>
      </c>
      <c r="C4237" s="3" t="str">
        <f>IF(Table1[[#This Row],[Tesouro Prefixado]]="","",(B4237+1)^(1/252))</f>
        <v/>
      </c>
      <c r="D4237" s="2" t="str">
        <f>IF(Table1[[#This Row],[Column2]]="","",(1+D4236)*(C4237)-1)</f>
        <v/>
      </c>
      <c r="E4237" s="1" t="str">
        <f>IF(Table1[[#This Row],[Column1]]="","",VLOOKUP(A4237,COPOMs!B:E,4)+prêmio_de_risco)</f>
        <v/>
      </c>
      <c r="F4237" s="3" t="str">
        <f>IF(Table1[[#This Row],[Tesouro Selic: Cenário 1]]="","",(E4237+1)^(1/252))</f>
        <v/>
      </c>
      <c r="G4237" s="2" t="str">
        <f>IF(Table1[[#This Row],[Column4]]="","",(1+G4236)*(F4237)-1)</f>
        <v/>
      </c>
      <c r="H4237" s="1" t="str">
        <f>IF(Table1[[#This Row],[Column1]]="","",VLOOKUP(A4237,COPOMs!B:H,7)+prêmio_de_risco)</f>
        <v/>
      </c>
      <c r="I4237" s="3" t="str">
        <f>IF(Table1[[#This Row],[Tesouro Selic: Cenário 2]]="","",(H4237+1)^(1/252))</f>
        <v/>
      </c>
      <c r="J4237" s="2" t="str">
        <f>IF(Table1[[#This Row],[Column6]]="","",(1+J4236)*(I4237)-1)</f>
        <v/>
      </c>
      <c r="K4237" s="1" t="str">
        <f>IF(Table1[[#This Row],[Column1]]="","",VLOOKUP(A4237,COPOMs!B:K,10)+prêmio_de_risco)</f>
        <v/>
      </c>
      <c r="L4237" s="3" t="str">
        <f>IF(Table1[[#This Row],[Tesouro Selic: Cenário 3]]="","",(K4237+1)^(1/252))</f>
        <v/>
      </c>
      <c r="M4237" s="2" t="str">
        <f>IF(Table1[[#This Row],[Column8]]="","",(1+M4236)*(L4237)-1)</f>
        <v/>
      </c>
    </row>
    <row r="4238" spans="1:13" x14ac:dyDescent="0.25">
      <c r="A4238" s="15" t="str">
        <f t="shared" si="132"/>
        <v/>
      </c>
      <c r="B4238" s="25" t="str">
        <f t="shared" si="133"/>
        <v/>
      </c>
      <c r="C4238" s="3" t="str">
        <f>IF(Table1[[#This Row],[Tesouro Prefixado]]="","",(B4238+1)^(1/252))</f>
        <v/>
      </c>
      <c r="D4238" s="2" t="str">
        <f>IF(Table1[[#This Row],[Column2]]="","",(1+D4237)*(C4238)-1)</f>
        <v/>
      </c>
      <c r="E4238" s="1" t="str">
        <f>IF(Table1[[#This Row],[Column1]]="","",VLOOKUP(A4238,COPOMs!B:E,4)+prêmio_de_risco)</f>
        <v/>
      </c>
      <c r="F4238" s="3" t="str">
        <f>IF(Table1[[#This Row],[Tesouro Selic: Cenário 1]]="","",(E4238+1)^(1/252))</f>
        <v/>
      </c>
      <c r="G4238" s="2" t="str">
        <f>IF(Table1[[#This Row],[Column4]]="","",(1+G4237)*(F4238)-1)</f>
        <v/>
      </c>
      <c r="H4238" s="1" t="str">
        <f>IF(Table1[[#This Row],[Column1]]="","",VLOOKUP(A4238,COPOMs!B:H,7)+prêmio_de_risco)</f>
        <v/>
      </c>
      <c r="I4238" s="3" t="str">
        <f>IF(Table1[[#This Row],[Tesouro Selic: Cenário 2]]="","",(H4238+1)^(1/252))</f>
        <v/>
      </c>
      <c r="J4238" s="2" t="str">
        <f>IF(Table1[[#This Row],[Column6]]="","",(1+J4237)*(I4238)-1)</f>
        <v/>
      </c>
      <c r="K4238" s="1" t="str">
        <f>IF(Table1[[#This Row],[Column1]]="","",VLOOKUP(A4238,COPOMs!B:K,10)+prêmio_de_risco)</f>
        <v/>
      </c>
      <c r="L4238" s="3" t="str">
        <f>IF(Table1[[#This Row],[Tesouro Selic: Cenário 3]]="","",(K4238+1)^(1/252))</f>
        <v/>
      </c>
      <c r="M4238" s="2" t="str">
        <f>IF(Table1[[#This Row],[Column8]]="","",(1+M4237)*(L4238)-1)</f>
        <v/>
      </c>
    </row>
    <row r="4239" spans="1:13" x14ac:dyDescent="0.25">
      <c r="A4239" s="15" t="str">
        <f t="shared" si="132"/>
        <v/>
      </c>
      <c r="B4239" s="25" t="str">
        <f t="shared" si="133"/>
        <v/>
      </c>
      <c r="C4239" s="3" t="str">
        <f>IF(Table1[[#This Row],[Tesouro Prefixado]]="","",(B4239+1)^(1/252))</f>
        <v/>
      </c>
      <c r="D4239" s="2" t="str">
        <f>IF(Table1[[#This Row],[Column2]]="","",(1+D4238)*(C4239)-1)</f>
        <v/>
      </c>
      <c r="E4239" s="1" t="str">
        <f>IF(Table1[[#This Row],[Column1]]="","",VLOOKUP(A4239,COPOMs!B:E,4)+prêmio_de_risco)</f>
        <v/>
      </c>
      <c r="F4239" s="3" t="str">
        <f>IF(Table1[[#This Row],[Tesouro Selic: Cenário 1]]="","",(E4239+1)^(1/252))</f>
        <v/>
      </c>
      <c r="G4239" s="2" t="str">
        <f>IF(Table1[[#This Row],[Column4]]="","",(1+G4238)*(F4239)-1)</f>
        <v/>
      </c>
      <c r="H4239" s="1" t="str">
        <f>IF(Table1[[#This Row],[Column1]]="","",VLOOKUP(A4239,COPOMs!B:H,7)+prêmio_de_risco)</f>
        <v/>
      </c>
      <c r="I4239" s="3" t="str">
        <f>IF(Table1[[#This Row],[Tesouro Selic: Cenário 2]]="","",(H4239+1)^(1/252))</f>
        <v/>
      </c>
      <c r="J4239" s="2" t="str">
        <f>IF(Table1[[#This Row],[Column6]]="","",(1+J4238)*(I4239)-1)</f>
        <v/>
      </c>
      <c r="K4239" s="1" t="str">
        <f>IF(Table1[[#This Row],[Column1]]="","",VLOOKUP(A4239,COPOMs!B:K,10)+prêmio_de_risco)</f>
        <v/>
      </c>
      <c r="L4239" s="3" t="str">
        <f>IF(Table1[[#This Row],[Tesouro Selic: Cenário 3]]="","",(K4239+1)^(1/252))</f>
        <v/>
      </c>
      <c r="M4239" s="2" t="str">
        <f>IF(Table1[[#This Row],[Column8]]="","",(1+M4238)*(L4239)-1)</f>
        <v/>
      </c>
    </row>
    <row r="4240" spans="1:13" x14ac:dyDescent="0.25">
      <c r="A4240" s="15" t="str">
        <f t="shared" si="132"/>
        <v/>
      </c>
      <c r="B4240" s="25" t="str">
        <f t="shared" si="133"/>
        <v/>
      </c>
      <c r="C4240" s="3" t="str">
        <f>IF(Table1[[#This Row],[Tesouro Prefixado]]="","",(B4240+1)^(1/252))</f>
        <v/>
      </c>
      <c r="D4240" s="2" t="str">
        <f>IF(Table1[[#This Row],[Column2]]="","",(1+D4239)*(C4240)-1)</f>
        <v/>
      </c>
      <c r="E4240" s="1" t="str">
        <f>IF(Table1[[#This Row],[Column1]]="","",VLOOKUP(A4240,COPOMs!B:E,4)+prêmio_de_risco)</f>
        <v/>
      </c>
      <c r="F4240" s="3" t="str">
        <f>IF(Table1[[#This Row],[Tesouro Selic: Cenário 1]]="","",(E4240+1)^(1/252))</f>
        <v/>
      </c>
      <c r="G4240" s="2" t="str">
        <f>IF(Table1[[#This Row],[Column4]]="","",(1+G4239)*(F4240)-1)</f>
        <v/>
      </c>
      <c r="H4240" s="1" t="str">
        <f>IF(Table1[[#This Row],[Column1]]="","",VLOOKUP(A4240,COPOMs!B:H,7)+prêmio_de_risco)</f>
        <v/>
      </c>
      <c r="I4240" s="3" t="str">
        <f>IF(Table1[[#This Row],[Tesouro Selic: Cenário 2]]="","",(H4240+1)^(1/252))</f>
        <v/>
      </c>
      <c r="J4240" s="2" t="str">
        <f>IF(Table1[[#This Row],[Column6]]="","",(1+J4239)*(I4240)-1)</f>
        <v/>
      </c>
      <c r="K4240" s="1" t="str">
        <f>IF(Table1[[#This Row],[Column1]]="","",VLOOKUP(A4240,COPOMs!B:K,10)+prêmio_de_risco)</f>
        <v/>
      </c>
      <c r="L4240" s="3" t="str">
        <f>IF(Table1[[#This Row],[Tesouro Selic: Cenário 3]]="","",(K4240+1)^(1/252))</f>
        <v/>
      </c>
      <c r="M4240" s="2" t="str">
        <f>IF(Table1[[#This Row],[Column8]]="","",(1+M4239)*(L4240)-1)</f>
        <v/>
      </c>
    </row>
    <row r="4241" spans="1:13" x14ac:dyDescent="0.25">
      <c r="A4241" s="15" t="str">
        <f t="shared" si="132"/>
        <v/>
      </c>
      <c r="B4241" s="25" t="str">
        <f t="shared" si="133"/>
        <v/>
      </c>
      <c r="C4241" s="3" t="str">
        <f>IF(Table1[[#This Row],[Tesouro Prefixado]]="","",(B4241+1)^(1/252))</f>
        <v/>
      </c>
      <c r="D4241" s="2" t="str">
        <f>IF(Table1[[#This Row],[Column2]]="","",(1+D4240)*(C4241)-1)</f>
        <v/>
      </c>
      <c r="E4241" s="1" t="str">
        <f>IF(Table1[[#This Row],[Column1]]="","",VLOOKUP(A4241,COPOMs!B:E,4)+prêmio_de_risco)</f>
        <v/>
      </c>
      <c r="F4241" s="3" t="str">
        <f>IF(Table1[[#This Row],[Tesouro Selic: Cenário 1]]="","",(E4241+1)^(1/252))</f>
        <v/>
      </c>
      <c r="G4241" s="2" t="str">
        <f>IF(Table1[[#This Row],[Column4]]="","",(1+G4240)*(F4241)-1)</f>
        <v/>
      </c>
      <c r="H4241" s="1" t="str">
        <f>IF(Table1[[#This Row],[Column1]]="","",VLOOKUP(A4241,COPOMs!B:H,7)+prêmio_de_risco)</f>
        <v/>
      </c>
      <c r="I4241" s="3" t="str">
        <f>IF(Table1[[#This Row],[Tesouro Selic: Cenário 2]]="","",(H4241+1)^(1/252))</f>
        <v/>
      </c>
      <c r="J4241" s="2" t="str">
        <f>IF(Table1[[#This Row],[Column6]]="","",(1+J4240)*(I4241)-1)</f>
        <v/>
      </c>
      <c r="K4241" s="1" t="str">
        <f>IF(Table1[[#This Row],[Column1]]="","",VLOOKUP(A4241,COPOMs!B:K,10)+prêmio_de_risco)</f>
        <v/>
      </c>
      <c r="L4241" s="3" t="str">
        <f>IF(Table1[[#This Row],[Tesouro Selic: Cenário 3]]="","",(K4241+1)^(1/252))</f>
        <v/>
      </c>
      <c r="M4241" s="2" t="str">
        <f>IF(Table1[[#This Row],[Column8]]="","",(1+M4240)*(L4241)-1)</f>
        <v/>
      </c>
    </row>
    <row r="4242" spans="1:13" x14ac:dyDescent="0.25">
      <c r="A4242" s="15" t="str">
        <f t="shared" si="132"/>
        <v/>
      </c>
      <c r="B4242" s="25" t="str">
        <f t="shared" si="133"/>
        <v/>
      </c>
      <c r="C4242" s="3" t="str">
        <f>IF(Table1[[#This Row],[Tesouro Prefixado]]="","",(B4242+1)^(1/252))</f>
        <v/>
      </c>
      <c r="D4242" s="2" t="str">
        <f>IF(Table1[[#This Row],[Column2]]="","",(1+D4241)*(C4242)-1)</f>
        <v/>
      </c>
      <c r="E4242" s="1" t="str">
        <f>IF(Table1[[#This Row],[Column1]]="","",VLOOKUP(A4242,COPOMs!B:E,4)+prêmio_de_risco)</f>
        <v/>
      </c>
      <c r="F4242" s="3" t="str">
        <f>IF(Table1[[#This Row],[Tesouro Selic: Cenário 1]]="","",(E4242+1)^(1/252))</f>
        <v/>
      </c>
      <c r="G4242" s="2" t="str">
        <f>IF(Table1[[#This Row],[Column4]]="","",(1+G4241)*(F4242)-1)</f>
        <v/>
      </c>
      <c r="H4242" s="1" t="str">
        <f>IF(Table1[[#This Row],[Column1]]="","",VLOOKUP(A4242,COPOMs!B:H,7)+prêmio_de_risco)</f>
        <v/>
      </c>
      <c r="I4242" s="3" t="str">
        <f>IF(Table1[[#This Row],[Tesouro Selic: Cenário 2]]="","",(H4242+1)^(1/252))</f>
        <v/>
      </c>
      <c r="J4242" s="2" t="str">
        <f>IF(Table1[[#This Row],[Column6]]="","",(1+J4241)*(I4242)-1)</f>
        <v/>
      </c>
      <c r="K4242" s="1" t="str">
        <f>IF(Table1[[#This Row],[Column1]]="","",VLOOKUP(A4242,COPOMs!B:K,10)+prêmio_de_risco)</f>
        <v/>
      </c>
      <c r="L4242" s="3" t="str">
        <f>IF(Table1[[#This Row],[Tesouro Selic: Cenário 3]]="","",(K4242+1)^(1/252))</f>
        <v/>
      </c>
      <c r="M4242" s="2" t="str">
        <f>IF(Table1[[#This Row],[Column8]]="","",(1+M4241)*(L4242)-1)</f>
        <v/>
      </c>
    </row>
    <row r="4243" spans="1:13" x14ac:dyDescent="0.25">
      <c r="A4243" s="15" t="str">
        <f t="shared" si="132"/>
        <v/>
      </c>
      <c r="B4243" s="25" t="str">
        <f t="shared" si="133"/>
        <v/>
      </c>
      <c r="C4243" s="3" t="str">
        <f>IF(Table1[[#This Row],[Tesouro Prefixado]]="","",(B4243+1)^(1/252))</f>
        <v/>
      </c>
      <c r="D4243" s="2" t="str">
        <f>IF(Table1[[#This Row],[Column2]]="","",(1+D4242)*(C4243)-1)</f>
        <v/>
      </c>
      <c r="E4243" s="1" t="str">
        <f>IF(Table1[[#This Row],[Column1]]="","",VLOOKUP(A4243,COPOMs!B:E,4)+prêmio_de_risco)</f>
        <v/>
      </c>
      <c r="F4243" s="3" t="str">
        <f>IF(Table1[[#This Row],[Tesouro Selic: Cenário 1]]="","",(E4243+1)^(1/252))</f>
        <v/>
      </c>
      <c r="G4243" s="2" t="str">
        <f>IF(Table1[[#This Row],[Column4]]="","",(1+G4242)*(F4243)-1)</f>
        <v/>
      </c>
      <c r="H4243" s="1" t="str">
        <f>IF(Table1[[#This Row],[Column1]]="","",VLOOKUP(A4243,COPOMs!B:H,7)+prêmio_de_risco)</f>
        <v/>
      </c>
      <c r="I4243" s="3" t="str">
        <f>IF(Table1[[#This Row],[Tesouro Selic: Cenário 2]]="","",(H4243+1)^(1/252))</f>
        <v/>
      </c>
      <c r="J4243" s="2" t="str">
        <f>IF(Table1[[#This Row],[Column6]]="","",(1+J4242)*(I4243)-1)</f>
        <v/>
      </c>
      <c r="K4243" s="1" t="str">
        <f>IF(Table1[[#This Row],[Column1]]="","",VLOOKUP(A4243,COPOMs!B:K,10)+prêmio_de_risco)</f>
        <v/>
      </c>
      <c r="L4243" s="3" t="str">
        <f>IF(Table1[[#This Row],[Tesouro Selic: Cenário 3]]="","",(K4243+1)^(1/252))</f>
        <v/>
      </c>
      <c r="M4243" s="2" t="str">
        <f>IF(Table1[[#This Row],[Column8]]="","",(1+M4242)*(L4243)-1)</f>
        <v/>
      </c>
    </row>
    <row r="4244" spans="1:13" x14ac:dyDescent="0.25">
      <c r="A4244" s="15" t="str">
        <f t="shared" si="132"/>
        <v/>
      </c>
      <c r="B4244" s="25" t="str">
        <f t="shared" si="133"/>
        <v/>
      </c>
      <c r="C4244" s="3" t="str">
        <f>IF(Table1[[#This Row],[Tesouro Prefixado]]="","",(B4244+1)^(1/252))</f>
        <v/>
      </c>
      <c r="D4244" s="2" t="str">
        <f>IF(Table1[[#This Row],[Column2]]="","",(1+D4243)*(C4244)-1)</f>
        <v/>
      </c>
      <c r="E4244" s="1" t="str">
        <f>IF(Table1[[#This Row],[Column1]]="","",VLOOKUP(A4244,COPOMs!B:E,4)+prêmio_de_risco)</f>
        <v/>
      </c>
      <c r="F4244" s="3" t="str">
        <f>IF(Table1[[#This Row],[Tesouro Selic: Cenário 1]]="","",(E4244+1)^(1/252))</f>
        <v/>
      </c>
      <c r="G4244" s="2" t="str">
        <f>IF(Table1[[#This Row],[Column4]]="","",(1+G4243)*(F4244)-1)</f>
        <v/>
      </c>
      <c r="H4244" s="1" t="str">
        <f>IF(Table1[[#This Row],[Column1]]="","",VLOOKUP(A4244,COPOMs!B:H,7)+prêmio_de_risco)</f>
        <v/>
      </c>
      <c r="I4244" s="3" t="str">
        <f>IF(Table1[[#This Row],[Tesouro Selic: Cenário 2]]="","",(H4244+1)^(1/252))</f>
        <v/>
      </c>
      <c r="J4244" s="2" t="str">
        <f>IF(Table1[[#This Row],[Column6]]="","",(1+J4243)*(I4244)-1)</f>
        <v/>
      </c>
      <c r="K4244" s="1" t="str">
        <f>IF(Table1[[#This Row],[Column1]]="","",VLOOKUP(A4244,COPOMs!B:K,10)+prêmio_de_risco)</f>
        <v/>
      </c>
      <c r="L4244" s="3" t="str">
        <f>IF(Table1[[#This Row],[Tesouro Selic: Cenário 3]]="","",(K4244+1)^(1/252))</f>
        <v/>
      </c>
      <c r="M4244" s="2" t="str">
        <f>IF(Table1[[#This Row],[Column8]]="","",(1+M4243)*(L4244)-1)</f>
        <v/>
      </c>
    </row>
    <row r="4245" spans="1:13" x14ac:dyDescent="0.25">
      <c r="A4245" s="15" t="str">
        <f t="shared" si="132"/>
        <v/>
      </c>
      <c r="B4245" s="25" t="str">
        <f t="shared" si="133"/>
        <v/>
      </c>
      <c r="C4245" s="3" t="str">
        <f>IF(Table1[[#This Row],[Tesouro Prefixado]]="","",(B4245+1)^(1/252))</f>
        <v/>
      </c>
      <c r="D4245" s="2" t="str">
        <f>IF(Table1[[#This Row],[Column2]]="","",(1+D4244)*(C4245)-1)</f>
        <v/>
      </c>
      <c r="E4245" s="1" t="str">
        <f>IF(Table1[[#This Row],[Column1]]="","",VLOOKUP(A4245,COPOMs!B:E,4)+prêmio_de_risco)</f>
        <v/>
      </c>
      <c r="F4245" s="3" t="str">
        <f>IF(Table1[[#This Row],[Tesouro Selic: Cenário 1]]="","",(E4245+1)^(1/252))</f>
        <v/>
      </c>
      <c r="G4245" s="2" t="str">
        <f>IF(Table1[[#This Row],[Column4]]="","",(1+G4244)*(F4245)-1)</f>
        <v/>
      </c>
      <c r="H4245" s="1" t="str">
        <f>IF(Table1[[#This Row],[Column1]]="","",VLOOKUP(A4245,COPOMs!B:H,7)+prêmio_de_risco)</f>
        <v/>
      </c>
      <c r="I4245" s="3" t="str">
        <f>IF(Table1[[#This Row],[Tesouro Selic: Cenário 2]]="","",(H4245+1)^(1/252))</f>
        <v/>
      </c>
      <c r="J4245" s="2" t="str">
        <f>IF(Table1[[#This Row],[Column6]]="","",(1+J4244)*(I4245)-1)</f>
        <v/>
      </c>
      <c r="K4245" s="1" t="str">
        <f>IF(Table1[[#This Row],[Column1]]="","",VLOOKUP(A4245,COPOMs!B:K,10)+prêmio_de_risco)</f>
        <v/>
      </c>
      <c r="L4245" s="3" t="str">
        <f>IF(Table1[[#This Row],[Tesouro Selic: Cenário 3]]="","",(K4245+1)^(1/252))</f>
        <v/>
      </c>
      <c r="M4245" s="2" t="str">
        <f>IF(Table1[[#This Row],[Column8]]="","",(1+M4244)*(L4245)-1)</f>
        <v/>
      </c>
    </row>
    <row r="4246" spans="1:13" x14ac:dyDescent="0.25">
      <c r="A4246" s="15" t="str">
        <f t="shared" si="132"/>
        <v/>
      </c>
      <c r="B4246" s="25" t="str">
        <f t="shared" si="133"/>
        <v/>
      </c>
      <c r="C4246" s="3" t="str">
        <f>IF(Table1[[#This Row],[Tesouro Prefixado]]="","",(B4246+1)^(1/252))</f>
        <v/>
      </c>
      <c r="D4246" s="2" t="str">
        <f>IF(Table1[[#This Row],[Column2]]="","",(1+D4245)*(C4246)-1)</f>
        <v/>
      </c>
      <c r="E4246" s="1" t="str">
        <f>IF(Table1[[#This Row],[Column1]]="","",VLOOKUP(A4246,COPOMs!B:E,4)+prêmio_de_risco)</f>
        <v/>
      </c>
      <c r="F4246" s="3" t="str">
        <f>IF(Table1[[#This Row],[Tesouro Selic: Cenário 1]]="","",(E4246+1)^(1/252))</f>
        <v/>
      </c>
      <c r="G4246" s="2" t="str">
        <f>IF(Table1[[#This Row],[Column4]]="","",(1+G4245)*(F4246)-1)</f>
        <v/>
      </c>
      <c r="H4246" s="1" t="str">
        <f>IF(Table1[[#This Row],[Column1]]="","",VLOOKUP(A4246,COPOMs!B:H,7)+prêmio_de_risco)</f>
        <v/>
      </c>
      <c r="I4246" s="3" t="str">
        <f>IF(Table1[[#This Row],[Tesouro Selic: Cenário 2]]="","",(H4246+1)^(1/252))</f>
        <v/>
      </c>
      <c r="J4246" s="2" t="str">
        <f>IF(Table1[[#This Row],[Column6]]="","",(1+J4245)*(I4246)-1)</f>
        <v/>
      </c>
      <c r="K4246" s="1" t="str">
        <f>IF(Table1[[#This Row],[Column1]]="","",VLOOKUP(A4246,COPOMs!B:K,10)+prêmio_de_risco)</f>
        <v/>
      </c>
      <c r="L4246" s="3" t="str">
        <f>IF(Table1[[#This Row],[Tesouro Selic: Cenário 3]]="","",(K4246+1)^(1/252))</f>
        <v/>
      </c>
      <c r="M4246" s="2" t="str">
        <f>IF(Table1[[#This Row],[Column8]]="","",(1+M4245)*(L4246)-1)</f>
        <v/>
      </c>
    </row>
    <row r="4247" spans="1:13" x14ac:dyDescent="0.25">
      <c r="A4247" s="15" t="str">
        <f t="shared" si="132"/>
        <v/>
      </c>
      <c r="B4247" s="25" t="str">
        <f t="shared" si="133"/>
        <v/>
      </c>
      <c r="C4247" s="3" t="str">
        <f>IF(Table1[[#This Row],[Tesouro Prefixado]]="","",(B4247+1)^(1/252))</f>
        <v/>
      </c>
      <c r="D4247" s="2" t="str">
        <f>IF(Table1[[#This Row],[Column2]]="","",(1+D4246)*(C4247)-1)</f>
        <v/>
      </c>
      <c r="E4247" s="1" t="str">
        <f>IF(Table1[[#This Row],[Column1]]="","",VLOOKUP(A4247,COPOMs!B:E,4)+prêmio_de_risco)</f>
        <v/>
      </c>
      <c r="F4247" s="3" t="str">
        <f>IF(Table1[[#This Row],[Tesouro Selic: Cenário 1]]="","",(E4247+1)^(1/252))</f>
        <v/>
      </c>
      <c r="G4247" s="2" t="str">
        <f>IF(Table1[[#This Row],[Column4]]="","",(1+G4246)*(F4247)-1)</f>
        <v/>
      </c>
      <c r="H4247" s="1" t="str">
        <f>IF(Table1[[#This Row],[Column1]]="","",VLOOKUP(A4247,COPOMs!B:H,7)+prêmio_de_risco)</f>
        <v/>
      </c>
      <c r="I4247" s="3" t="str">
        <f>IF(Table1[[#This Row],[Tesouro Selic: Cenário 2]]="","",(H4247+1)^(1/252))</f>
        <v/>
      </c>
      <c r="J4247" s="2" t="str">
        <f>IF(Table1[[#This Row],[Column6]]="","",(1+J4246)*(I4247)-1)</f>
        <v/>
      </c>
      <c r="K4247" s="1" t="str">
        <f>IF(Table1[[#This Row],[Column1]]="","",VLOOKUP(A4247,COPOMs!B:K,10)+prêmio_de_risco)</f>
        <v/>
      </c>
      <c r="L4247" s="3" t="str">
        <f>IF(Table1[[#This Row],[Tesouro Selic: Cenário 3]]="","",(K4247+1)^(1/252))</f>
        <v/>
      </c>
      <c r="M4247" s="2" t="str">
        <f>IF(Table1[[#This Row],[Column8]]="","",(1+M4246)*(L4247)-1)</f>
        <v/>
      </c>
    </row>
    <row r="4248" spans="1:13" x14ac:dyDescent="0.25">
      <c r="A4248" s="15" t="str">
        <f t="shared" si="132"/>
        <v/>
      </c>
      <c r="B4248" s="25" t="str">
        <f t="shared" si="133"/>
        <v/>
      </c>
      <c r="C4248" s="3" t="str">
        <f>IF(Table1[[#This Row],[Tesouro Prefixado]]="","",(B4248+1)^(1/252))</f>
        <v/>
      </c>
      <c r="D4248" s="2" t="str">
        <f>IF(Table1[[#This Row],[Column2]]="","",(1+D4247)*(C4248)-1)</f>
        <v/>
      </c>
      <c r="E4248" s="1" t="str">
        <f>IF(Table1[[#This Row],[Column1]]="","",VLOOKUP(A4248,COPOMs!B:E,4)+prêmio_de_risco)</f>
        <v/>
      </c>
      <c r="F4248" s="3" t="str">
        <f>IF(Table1[[#This Row],[Tesouro Selic: Cenário 1]]="","",(E4248+1)^(1/252))</f>
        <v/>
      </c>
      <c r="G4248" s="2" t="str">
        <f>IF(Table1[[#This Row],[Column4]]="","",(1+G4247)*(F4248)-1)</f>
        <v/>
      </c>
      <c r="H4248" s="1" t="str">
        <f>IF(Table1[[#This Row],[Column1]]="","",VLOOKUP(A4248,COPOMs!B:H,7)+prêmio_de_risco)</f>
        <v/>
      </c>
      <c r="I4248" s="3" t="str">
        <f>IF(Table1[[#This Row],[Tesouro Selic: Cenário 2]]="","",(H4248+1)^(1/252))</f>
        <v/>
      </c>
      <c r="J4248" s="2" t="str">
        <f>IF(Table1[[#This Row],[Column6]]="","",(1+J4247)*(I4248)-1)</f>
        <v/>
      </c>
      <c r="K4248" s="1" t="str">
        <f>IF(Table1[[#This Row],[Column1]]="","",VLOOKUP(A4248,COPOMs!B:K,10)+prêmio_de_risco)</f>
        <v/>
      </c>
      <c r="L4248" s="3" t="str">
        <f>IF(Table1[[#This Row],[Tesouro Selic: Cenário 3]]="","",(K4248+1)^(1/252))</f>
        <v/>
      </c>
      <c r="M4248" s="2" t="str">
        <f>IF(Table1[[#This Row],[Column8]]="","",(1+M4247)*(L4248)-1)</f>
        <v/>
      </c>
    </row>
    <row r="4249" spans="1:13" x14ac:dyDescent="0.25">
      <c r="A4249" s="15" t="str">
        <f t="shared" si="132"/>
        <v/>
      </c>
      <c r="B4249" s="25" t="str">
        <f t="shared" si="133"/>
        <v/>
      </c>
      <c r="C4249" s="3" t="str">
        <f>IF(Table1[[#This Row],[Tesouro Prefixado]]="","",(B4249+1)^(1/252))</f>
        <v/>
      </c>
      <c r="D4249" s="2" t="str">
        <f>IF(Table1[[#This Row],[Column2]]="","",(1+D4248)*(C4249)-1)</f>
        <v/>
      </c>
      <c r="E4249" s="1" t="str">
        <f>IF(Table1[[#This Row],[Column1]]="","",VLOOKUP(A4249,COPOMs!B:E,4)+prêmio_de_risco)</f>
        <v/>
      </c>
      <c r="F4249" s="3" t="str">
        <f>IF(Table1[[#This Row],[Tesouro Selic: Cenário 1]]="","",(E4249+1)^(1/252))</f>
        <v/>
      </c>
      <c r="G4249" s="2" t="str">
        <f>IF(Table1[[#This Row],[Column4]]="","",(1+G4248)*(F4249)-1)</f>
        <v/>
      </c>
      <c r="H4249" s="1" t="str">
        <f>IF(Table1[[#This Row],[Column1]]="","",VLOOKUP(A4249,COPOMs!B:H,7)+prêmio_de_risco)</f>
        <v/>
      </c>
      <c r="I4249" s="3" t="str">
        <f>IF(Table1[[#This Row],[Tesouro Selic: Cenário 2]]="","",(H4249+1)^(1/252))</f>
        <v/>
      </c>
      <c r="J4249" s="2" t="str">
        <f>IF(Table1[[#This Row],[Column6]]="","",(1+J4248)*(I4249)-1)</f>
        <v/>
      </c>
      <c r="K4249" s="1" t="str">
        <f>IF(Table1[[#This Row],[Column1]]="","",VLOOKUP(A4249,COPOMs!B:K,10)+prêmio_de_risco)</f>
        <v/>
      </c>
      <c r="L4249" s="3" t="str">
        <f>IF(Table1[[#This Row],[Tesouro Selic: Cenário 3]]="","",(K4249+1)^(1/252))</f>
        <v/>
      </c>
      <c r="M4249" s="2" t="str">
        <f>IF(Table1[[#This Row],[Column8]]="","",(1+M4248)*(L4249)-1)</f>
        <v/>
      </c>
    </row>
    <row r="4250" spans="1:13" x14ac:dyDescent="0.25">
      <c r="A4250" s="15" t="str">
        <f t="shared" si="132"/>
        <v/>
      </c>
      <c r="B4250" s="25" t="str">
        <f t="shared" si="133"/>
        <v/>
      </c>
      <c r="C4250" s="3" t="str">
        <f>IF(Table1[[#This Row],[Tesouro Prefixado]]="","",(B4250+1)^(1/252))</f>
        <v/>
      </c>
      <c r="D4250" s="2" t="str">
        <f>IF(Table1[[#This Row],[Column2]]="","",(1+D4249)*(C4250)-1)</f>
        <v/>
      </c>
      <c r="E4250" s="1" t="str">
        <f>IF(Table1[[#This Row],[Column1]]="","",VLOOKUP(A4250,COPOMs!B:E,4)+prêmio_de_risco)</f>
        <v/>
      </c>
      <c r="F4250" s="3" t="str">
        <f>IF(Table1[[#This Row],[Tesouro Selic: Cenário 1]]="","",(E4250+1)^(1/252))</f>
        <v/>
      </c>
      <c r="G4250" s="2" t="str">
        <f>IF(Table1[[#This Row],[Column4]]="","",(1+G4249)*(F4250)-1)</f>
        <v/>
      </c>
      <c r="H4250" s="1" t="str">
        <f>IF(Table1[[#This Row],[Column1]]="","",VLOOKUP(A4250,COPOMs!B:H,7)+prêmio_de_risco)</f>
        <v/>
      </c>
      <c r="I4250" s="3" t="str">
        <f>IF(Table1[[#This Row],[Tesouro Selic: Cenário 2]]="","",(H4250+1)^(1/252))</f>
        <v/>
      </c>
      <c r="J4250" s="2" t="str">
        <f>IF(Table1[[#This Row],[Column6]]="","",(1+J4249)*(I4250)-1)</f>
        <v/>
      </c>
      <c r="K4250" s="1" t="str">
        <f>IF(Table1[[#This Row],[Column1]]="","",VLOOKUP(A4250,COPOMs!B:K,10)+prêmio_de_risco)</f>
        <v/>
      </c>
      <c r="L4250" s="3" t="str">
        <f>IF(Table1[[#This Row],[Tesouro Selic: Cenário 3]]="","",(K4250+1)^(1/252))</f>
        <v/>
      </c>
      <c r="M4250" s="2" t="str">
        <f>IF(Table1[[#This Row],[Column8]]="","",(1+M4249)*(L4250)-1)</f>
        <v/>
      </c>
    </row>
    <row r="4251" spans="1:13" x14ac:dyDescent="0.25">
      <c r="A4251" s="15" t="str">
        <f t="shared" si="132"/>
        <v/>
      </c>
      <c r="B4251" s="25" t="str">
        <f t="shared" si="133"/>
        <v/>
      </c>
      <c r="C4251" s="3" t="str">
        <f>IF(Table1[[#This Row],[Tesouro Prefixado]]="","",(B4251+1)^(1/252))</f>
        <v/>
      </c>
      <c r="D4251" s="2" t="str">
        <f>IF(Table1[[#This Row],[Column2]]="","",(1+D4250)*(C4251)-1)</f>
        <v/>
      </c>
      <c r="E4251" s="1" t="str">
        <f>IF(Table1[[#This Row],[Column1]]="","",VLOOKUP(A4251,COPOMs!B:E,4)+prêmio_de_risco)</f>
        <v/>
      </c>
      <c r="F4251" s="3" t="str">
        <f>IF(Table1[[#This Row],[Tesouro Selic: Cenário 1]]="","",(E4251+1)^(1/252))</f>
        <v/>
      </c>
      <c r="G4251" s="2" t="str">
        <f>IF(Table1[[#This Row],[Column4]]="","",(1+G4250)*(F4251)-1)</f>
        <v/>
      </c>
      <c r="H4251" s="1" t="str">
        <f>IF(Table1[[#This Row],[Column1]]="","",VLOOKUP(A4251,COPOMs!B:H,7)+prêmio_de_risco)</f>
        <v/>
      </c>
      <c r="I4251" s="3" t="str">
        <f>IF(Table1[[#This Row],[Tesouro Selic: Cenário 2]]="","",(H4251+1)^(1/252))</f>
        <v/>
      </c>
      <c r="J4251" s="2" t="str">
        <f>IF(Table1[[#This Row],[Column6]]="","",(1+J4250)*(I4251)-1)</f>
        <v/>
      </c>
      <c r="K4251" s="1" t="str">
        <f>IF(Table1[[#This Row],[Column1]]="","",VLOOKUP(A4251,COPOMs!B:K,10)+prêmio_de_risco)</f>
        <v/>
      </c>
      <c r="L4251" s="3" t="str">
        <f>IF(Table1[[#This Row],[Tesouro Selic: Cenário 3]]="","",(K4251+1)^(1/252))</f>
        <v/>
      </c>
      <c r="M4251" s="2" t="str">
        <f>IF(Table1[[#This Row],[Column8]]="","",(1+M4250)*(L4251)-1)</f>
        <v/>
      </c>
    </row>
    <row r="4252" spans="1:13" x14ac:dyDescent="0.25">
      <c r="A4252" s="15" t="str">
        <f t="shared" si="132"/>
        <v/>
      </c>
      <c r="B4252" s="25" t="str">
        <f t="shared" si="133"/>
        <v/>
      </c>
      <c r="C4252" s="3" t="str">
        <f>IF(Table1[[#This Row],[Tesouro Prefixado]]="","",(B4252+1)^(1/252))</f>
        <v/>
      </c>
      <c r="D4252" s="2" t="str">
        <f>IF(Table1[[#This Row],[Column2]]="","",(1+D4251)*(C4252)-1)</f>
        <v/>
      </c>
      <c r="E4252" s="1" t="str">
        <f>IF(Table1[[#This Row],[Column1]]="","",VLOOKUP(A4252,COPOMs!B:E,4)+prêmio_de_risco)</f>
        <v/>
      </c>
      <c r="F4252" s="3" t="str">
        <f>IF(Table1[[#This Row],[Tesouro Selic: Cenário 1]]="","",(E4252+1)^(1/252))</f>
        <v/>
      </c>
      <c r="G4252" s="2" t="str">
        <f>IF(Table1[[#This Row],[Column4]]="","",(1+G4251)*(F4252)-1)</f>
        <v/>
      </c>
      <c r="H4252" s="1" t="str">
        <f>IF(Table1[[#This Row],[Column1]]="","",VLOOKUP(A4252,COPOMs!B:H,7)+prêmio_de_risco)</f>
        <v/>
      </c>
      <c r="I4252" s="3" t="str">
        <f>IF(Table1[[#This Row],[Tesouro Selic: Cenário 2]]="","",(H4252+1)^(1/252))</f>
        <v/>
      </c>
      <c r="J4252" s="2" t="str">
        <f>IF(Table1[[#This Row],[Column6]]="","",(1+J4251)*(I4252)-1)</f>
        <v/>
      </c>
      <c r="K4252" s="1" t="str">
        <f>IF(Table1[[#This Row],[Column1]]="","",VLOOKUP(A4252,COPOMs!B:K,10)+prêmio_de_risco)</f>
        <v/>
      </c>
      <c r="L4252" s="3" t="str">
        <f>IF(Table1[[#This Row],[Tesouro Selic: Cenário 3]]="","",(K4252+1)^(1/252))</f>
        <v/>
      </c>
      <c r="M4252" s="2" t="str">
        <f>IF(Table1[[#This Row],[Column8]]="","",(1+M4251)*(L4252)-1)</f>
        <v/>
      </c>
    </row>
    <row r="4253" spans="1:13" x14ac:dyDescent="0.25">
      <c r="A4253" s="15" t="str">
        <f t="shared" si="132"/>
        <v/>
      </c>
      <c r="B4253" s="25" t="str">
        <f t="shared" si="133"/>
        <v/>
      </c>
      <c r="C4253" s="3" t="str">
        <f>IF(Table1[[#This Row],[Tesouro Prefixado]]="","",(B4253+1)^(1/252))</f>
        <v/>
      </c>
      <c r="D4253" s="2" t="str">
        <f>IF(Table1[[#This Row],[Column2]]="","",(1+D4252)*(C4253)-1)</f>
        <v/>
      </c>
      <c r="E4253" s="1" t="str">
        <f>IF(Table1[[#This Row],[Column1]]="","",VLOOKUP(A4253,COPOMs!B:E,4)+prêmio_de_risco)</f>
        <v/>
      </c>
      <c r="F4253" s="3" t="str">
        <f>IF(Table1[[#This Row],[Tesouro Selic: Cenário 1]]="","",(E4253+1)^(1/252))</f>
        <v/>
      </c>
      <c r="G4253" s="2" t="str">
        <f>IF(Table1[[#This Row],[Column4]]="","",(1+G4252)*(F4253)-1)</f>
        <v/>
      </c>
      <c r="H4253" s="1" t="str">
        <f>IF(Table1[[#This Row],[Column1]]="","",VLOOKUP(A4253,COPOMs!B:H,7)+prêmio_de_risco)</f>
        <v/>
      </c>
      <c r="I4253" s="3" t="str">
        <f>IF(Table1[[#This Row],[Tesouro Selic: Cenário 2]]="","",(H4253+1)^(1/252))</f>
        <v/>
      </c>
      <c r="J4253" s="2" t="str">
        <f>IF(Table1[[#This Row],[Column6]]="","",(1+J4252)*(I4253)-1)</f>
        <v/>
      </c>
      <c r="K4253" s="1" t="str">
        <f>IF(Table1[[#This Row],[Column1]]="","",VLOOKUP(A4253,COPOMs!B:K,10)+prêmio_de_risco)</f>
        <v/>
      </c>
      <c r="L4253" s="3" t="str">
        <f>IF(Table1[[#This Row],[Tesouro Selic: Cenário 3]]="","",(K4253+1)^(1/252))</f>
        <v/>
      </c>
      <c r="M4253" s="2" t="str">
        <f>IF(Table1[[#This Row],[Column8]]="","",(1+M4252)*(L4253)-1)</f>
        <v/>
      </c>
    </row>
    <row r="4254" spans="1:13" x14ac:dyDescent="0.25">
      <c r="A4254" s="15" t="str">
        <f t="shared" si="132"/>
        <v/>
      </c>
      <c r="B4254" s="25" t="str">
        <f t="shared" si="133"/>
        <v/>
      </c>
      <c r="C4254" s="3" t="str">
        <f>IF(Table1[[#This Row],[Tesouro Prefixado]]="","",(B4254+1)^(1/252))</f>
        <v/>
      </c>
      <c r="D4254" s="2" t="str">
        <f>IF(Table1[[#This Row],[Column2]]="","",(1+D4253)*(C4254)-1)</f>
        <v/>
      </c>
      <c r="E4254" s="1" t="str">
        <f>IF(Table1[[#This Row],[Column1]]="","",VLOOKUP(A4254,COPOMs!B:E,4)+prêmio_de_risco)</f>
        <v/>
      </c>
      <c r="F4254" s="3" t="str">
        <f>IF(Table1[[#This Row],[Tesouro Selic: Cenário 1]]="","",(E4254+1)^(1/252))</f>
        <v/>
      </c>
      <c r="G4254" s="2" t="str">
        <f>IF(Table1[[#This Row],[Column4]]="","",(1+G4253)*(F4254)-1)</f>
        <v/>
      </c>
      <c r="H4254" s="1" t="str">
        <f>IF(Table1[[#This Row],[Column1]]="","",VLOOKUP(A4254,COPOMs!B:H,7)+prêmio_de_risco)</f>
        <v/>
      </c>
      <c r="I4254" s="3" t="str">
        <f>IF(Table1[[#This Row],[Tesouro Selic: Cenário 2]]="","",(H4254+1)^(1/252))</f>
        <v/>
      </c>
      <c r="J4254" s="2" t="str">
        <f>IF(Table1[[#This Row],[Column6]]="","",(1+J4253)*(I4254)-1)</f>
        <v/>
      </c>
      <c r="K4254" s="1" t="str">
        <f>IF(Table1[[#This Row],[Column1]]="","",VLOOKUP(A4254,COPOMs!B:K,10)+prêmio_de_risco)</f>
        <v/>
      </c>
      <c r="L4254" s="3" t="str">
        <f>IF(Table1[[#This Row],[Tesouro Selic: Cenário 3]]="","",(K4254+1)^(1/252))</f>
        <v/>
      </c>
      <c r="M4254" s="2" t="str">
        <f>IF(Table1[[#This Row],[Column8]]="","",(1+M4253)*(L4254)-1)</f>
        <v/>
      </c>
    </row>
    <row r="4255" spans="1:13" x14ac:dyDescent="0.25">
      <c r="A4255" s="15" t="str">
        <f t="shared" si="132"/>
        <v/>
      </c>
      <c r="B4255" s="25" t="str">
        <f t="shared" si="133"/>
        <v/>
      </c>
      <c r="C4255" s="3" t="str">
        <f>IF(Table1[[#This Row],[Tesouro Prefixado]]="","",(B4255+1)^(1/252))</f>
        <v/>
      </c>
      <c r="D4255" s="2" t="str">
        <f>IF(Table1[[#This Row],[Column2]]="","",(1+D4254)*(C4255)-1)</f>
        <v/>
      </c>
      <c r="E4255" s="1" t="str">
        <f>IF(Table1[[#This Row],[Column1]]="","",VLOOKUP(A4255,COPOMs!B:E,4)+prêmio_de_risco)</f>
        <v/>
      </c>
      <c r="F4255" s="3" t="str">
        <f>IF(Table1[[#This Row],[Tesouro Selic: Cenário 1]]="","",(E4255+1)^(1/252))</f>
        <v/>
      </c>
      <c r="G4255" s="2" t="str">
        <f>IF(Table1[[#This Row],[Column4]]="","",(1+G4254)*(F4255)-1)</f>
        <v/>
      </c>
      <c r="H4255" s="1" t="str">
        <f>IF(Table1[[#This Row],[Column1]]="","",VLOOKUP(A4255,COPOMs!B:H,7)+prêmio_de_risco)</f>
        <v/>
      </c>
      <c r="I4255" s="3" t="str">
        <f>IF(Table1[[#This Row],[Tesouro Selic: Cenário 2]]="","",(H4255+1)^(1/252))</f>
        <v/>
      </c>
      <c r="J4255" s="2" t="str">
        <f>IF(Table1[[#This Row],[Column6]]="","",(1+J4254)*(I4255)-1)</f>
        <v/>
      </c>
      <c r="K4255" s="1" t="str">
        <f>IF(Table1[[#This Row],[Column1]]="","",VLOOKUP(A4255,COPOMs!B:K,10)+prêmio_de_risco)</f>
        <v/>
      </c>
      <c r="L4255" s="3" t="str">
        <f>IF(Table1[[#This Row],[Tesouro Selic: Cenário 3]]="","",(K4255+1)^(1/252))</f>
        <v/>
      </c>
      <c r="M4255" s="2" t="str">
        <f>IF(Table1[[#This Row],[Column8]]="","",(1+M4254)*(L4255)-1)</f>
        <v/>
      </c>
    </row>
    <row r="4256" spans="1:13" x14ac:dyDescent="0.25">
      <c r="A4256" s="15" t="str">
        <f t="shared" si="132"/>
        <v/>
      </c>
      <c r="B4256" s="25" t="str">
        <f t="shared" si="133"/>
        <v/>
      </c>
      <c r="C4256" s="3" t="str">
        <f>IF(Table1[[#This Row],[Tesouro Prefixado]]="","",(B4256+1)^(1/252))</f>
        <v/>
      </c>
      <c r="D4256" s="2" t="str">
        <f>IF(Table1[[#This Row],[Column2]]="","",(1+D4255)*(C4256)-1)</f>
        <v/>
      </c>
      <c r="E4256" s="1" t="str">
        <f>IF(Table1[[#This Row],[Column1]]="","",VLOOKUP(A4256,COPOMs!B:E,4)+prêmio_de_risco)</f>
        <v/>
      </c>
      <c r="F4256" s="3" t="str">
        <f>IF(Table1[[#This Row],[Tesouro Selic: Cenário 1]]="","",(E4256+1)^(1/252))</f>
        <v/>
      </c>
      <c r="G4256" s="2" t="str">
        <f>IF(Table1[[#This Row],[Column4]]="","",(1+G4255)*(F4256)-1)</f>
        <v/>
      </c>
      <c r="H4256" s="1" t="str">
        <f>IF(Table1[[#This Row],[Column1]]="","",VLOOKUP(A4256,COPOMs!B:H,7)+prêmio_de_risco)</f>
        <v/>
      </c>
      <c r="I4256" s="3" t="str">
        <f>IF(Table1[[#This Row],[Tesouro Selic: Cenário 2]]="","",(H4256+1)^(1/252))</f>
        <v/>
      </c>
      <c r="J4256" s="2" t="str">
        <f>IF(Table1[[#This Row],[Column6]]="","",(1+J4255)*(I4256)-1)</f>
        <v/>
      </c>
      <c r="K4256" s="1" t="str">
        <f>IF(Table1[[#This Row],[Column1]]="","",VLOOKUP(A4256,COPOMs!B:K,10)+prêmio_de_risco)</f>
        <v/>
      </c>
      <c r="L4256" s="3" t="str">
        <f>IF(Table1[[#This Row],[Tesouro Selic: Cenário 3]]="","",(K4256+1)^(1/252))</f>
        <v/>
      </c>
      <c r="M4256" s="2" t="str">
        <f>IF(Table1[[#This Row],[Column8]]="","",(1+M4255)*(L4256)-1)</f>
        <v/>
      </c>
    </row>
    <row r="4257" spans="1:13" x14ac:dyDescent="0.25">
      <c r="A4257" s="15" t="str">
        <f t="shared" si="132"/>
        <v/>
      </c>
      <c r="B4257" s="25" t="str">
        <f t="shared" si="133"/>
        <v/>
      </c>
      <c r="C4257" s="3" t="str">
        <f>IF(Table1[[#This Row],[Tesouro Prefixado]]="","",(B4257+1)^(1/252))</f>
        <v/>
      </c>
      <c r="D4257" s="2" t="str">
        <f>IF(Table1[[#This Row],[Column2]]="","",(1+D4256)*(C4257)-1)</f>
        <v/>
      </c>
      <c r="E4257" s="1" t="str">
        <f>IF(Table1[[#This Row],[Column1]]="","",VLOOKUP(A4257,COPOMs!B:E,4)+prêmio_de_risco)</f>
        <v/>
      </c>
      <c r="F4257" s="3" t="str">
        <f>IF(Table1[[#This Row],[Tesouro Selic: Cenário 1]]="","",(E4257+1)^(1/252))</f>
        <v/>
      </c>
      <c r="G4257" s="2" t="str">
        <f>IF(Table1[[#This Row],[Column4]]="","",(1+G4256)*(F4257)-1)</f>
        <v/>
      </c>
      <c r="H4257" s="1" t="str">
        <f>IF(Table1[[#This Row],[Column1]]="","",VLOOKUP(A4257,COPOMs!B:H,7)+prêmio_de_risco)</f>
        <v/>
      </c>
      <c r="I4257" s="3" t="str">
        <f>IF(Table1[[#This Row],[Tesouro Selic: Cenário 2]]="","",(H4257+1)^(1/252))</f>
        <v/>
      </c>
      <c r="J4257" s="2" t="str">
        <f>IF(Table1[[#This Row],[Column6]]="","",(1+J4256)*(I4257)-1)</f>
        <v/>
      </c>
      <c r="K4257" s="1" t="str">
        <f>IF(Table1[[#This Row],[Column1]]="","",VLOOKUP(A4257,COPOMs!B:K,10)+prêmio_de_risco)</f>
        <v/>
      </c>
      <c r="L4257" s="3" t="str">
        <f>IF(Table1[[#This Row],[Tesouro Selic: Cenário 3]]="","",(K4257+1)^(1/252))</f>
        <v/>
      </c>
      <c r="M4257" s="2" t="str">
        <f>IF(Table1[[#This Row],[Column8]]="","",(1+M4256)*(L4257)-1)</f>
        <v/>
      </c>
    </row>
    <row r="4258" spans="1:13" x14ac:dyDescent="0.25">
      <c r="A4258" s="15" t="str">
        <f t="shared" si="132"/>
        <v/>
      </c>
      <c r="B4258" s="25" t="str">
        <f t="shared" si="133"/>
        <v/>
      </c>
      <c r="C4258" s="3" t="str">
        <f>IF(Table1[[#This Row],[Tesouro Prefixado]]="","",(B4258+1)^(1/252))</f>
        <v/>
      </c>
      <c r="D4258" s="2" t="str">
        <f>IF(Table1[[#This Row],[Column2]]="","",(1+D4257)*(C4258)-1)</f>
        <v/>
      </c>
      <c r="E4258" s="1" t="str">
        <f>IF(Table1[[#This Row],[Column1]]="","",VLOOKUP(A4258,COPOMs!B:E,4)+prêmio_de_risco)</f>
        <v/>
      </c>
      <c r="F4258" s="3" t="str">
        <f>IF(Table1[[#This Row],[Tesouro Selic: Cenário 1]]="","",(E4258+1)^(1/252))</f>
        <v/>
      </c>
      <c r="G4258" s="2" t="str">
        <f>IF(Table1[[#This Row],[Column4]]="","",(1+G4257)*(F4258)-1)</f>
        <v/>
      </c>
      <c r="H4258" s="1" t="str">
        <f>IF(Table1[[#This Row],[Column1]]="","",VLOOKUP(A4258,COPOMs!B:H,7)+prêmio_de_risco)</f>
        <v/>
      </c>
      <c r="I4258" s="3" t="str">
        <f>IF(Table1[[#This Row],[Tesouro Selic: Cenário 2]]="","",(H4258+1)^(1/252))</f>
        <v/>
      </c>
      <c r="J4258" s="2" t="str">
        <f>IF(Table1[[#This Row],[Column6]]="","",(1+J4257)*(I4258)-1)</f>
        <v/>
      </c>
      <c r="K4258" s="1" t="str">
        <f>IF(Table1[[#This Row],[Column1]]="","",VLOOKUP(A4258,COPOMs!B:K,10)+prêmio_de_risco)</f>
        <v/>
      </c>
      <c r="L4258" s="3" t="str">
        <f>IF(Table1[[#This Row],[Tesouro Selic: Cenário 3]]="","",(K4258+1)^(1/252))</f>
        <v/>
      </c>
      <c r="M4258" s="2" t="str">
        <f>IF(Table1[[#This Row],[Column8]]="","",(1+M4257)*(L4258)-1)</f>
        <v/>
      </c>
    </row>
    <row r="4259" spans="1:13" x14ac:dyDescent="0.25">
      <c r="A4259" s="15" t="str">
        <f t="shared" si="132"/>
        <v/>
      </c>
      <c r="B4259" s="25" t="str">
        <f t="shared" si="133"/>
        <v/>
      </c>
      <c r="C4259" s="3" t="str">
        <f>IF(Table1[[#This Row],[Tesouro Prefixado]]="","",(B4259+1)^(1/252))</f>
        <v/>
      </c>
      <c r="D4259" s="2" t="str">
        <f>IF(Table1[[#This Row],[Column2]]="","",(1+D4258)*(C4259)-1)</f>
        <v/>
      </c>
      <c r="E4259" s="1" t="str">
        <f>IF(Table1[[#This Row],[Column1]]="","",VLOOKUP(A4259,COPOMs!B:E,4)+prêmio_de_risco)</f>
        <v/>
      </c>
      <c r="F4259" s="3" t="str">
        <f>IF(Table1[[#This Row],[Tesouro Selic: Cenário 1]]="","",(E4259+1)^(1/252))</f>
        <v/>
      </c>
      <c r="G4259" s="2" t="str">
        <f>IF(Table1[[#This Row],[Column4]]="","",(1+G4258)*(F4259)-1)</f>
        <v/>
      </c>
      <c r="H4259" s="1" t="str">
        <f>IF(Table1[[#This Row],[Column1]]="","",VLOOKUP(A4259,COPOMs!B:H,7)+prêmio_de_risco)</f>
        <v/>
      </c>
      <c r="I4259" s="3" t="str">
        <f>IF(Table1[[#This Row],[Tesouro Selic: Cenário 2]]="","",(H4259+1)^(1/252))</f>
        <v/>
      </c>
      <c r="J4259" s="2" t="str">
        <f>IF(Table1[[#This Row],[Column6]]="","",(1+J4258)*(I4259)-1)</f>
        <v/>
      </c>
      <c r="K4259" s="1" t="str">
        <f>IF(Table1[[#This Row],[Column1]]="","",VLOOKUP(A4259,COPOMs!B:K,10)+prêmio_de_risco)</f>
        <v/>
      </c>
      <c r="L4259" s="3" t="str">
        <f>IF(Table1[[#This Row],[Tesouro Selic: Cenário 3]]="","",(K4259+1)^(1/252))</f>
        <v/>
      </c>
      <c r="M4259" s="2" t="str">
        <f>IF(Table1[[#This Row],[Column8]]="","",(1+M4258)*(L4259)-1)</f>
        <v/>
      </c>
    </row>
    <row r="4260" spans="1:13" x14ac:dyDescent="0.25">
      <c r="A4260" s="15" t="str">
        <f t="shared" si="132"/>
        <v/>
      </c>
      <c r="B4260" s="25" t="str">
        <f t="shared" si="133"/>
        <v/>
      </c>
      <c r="C4260" s="3" t="str">
        <f>IF(Table1[[#This Row],[Tesouro Prefixado]]="","",(B4260+1)^(1/252))</f>
        <v/>
      </c>
      <c r="D4260" s="2" t="str">
        <f>IF(Table1[[#This Row],[Column2]]="","",(1+D4259)*(C4260)-1)</f>
        <v/>
      </c>
      <c r="E4260" s="1" t="str">
        <f>IF(Table1[[#This Row],[Column1]]="","",VLOOKUP(A4260,COPOMs!B:E,4)+prêmio_de_risco)</f>
        <v/>
      </c>
      <c r="F4260" s="3" t="str">
        <f>IF(Table1[[#This Row],[Tesouro Selic: Cenário 1]]="","",(E4260+1)^(1/252))</f>
        <v/>
      </c>
      <c r="G4260" s="2" t="str">
        <f>IF(Table1[[#This Row],[Column4]]="","",(1+G4259)*(F4260)-1)</f>
        <v/>
      </c>
      <c r="H4260" s="1" t="str">
        <f>IF(Table1[[#This Row],[Column1]]="","",VLOOKUP(A4260,COPOMs!B:H,7)+prêmio_de_risco)</f>
        <v/>
      </c>
      <c r="I4260" s="3" t="str">
        <f>IF(Table1[[#This Row],[Tesouro Selic: Cenário 2]]="","",(H4260+1)^(1/252))</f>
        <v/>
      </c>
      <c r="J4260" s="2" t="str">
        <f>IF(Table1[[#This Row],[Column6]]="","",(1+J4259)*(I4260)-1)</f>
        <v/>
      </c>
      <c r="K4260" s="1" t="str">
        <f>IF(Table1[[#This Row],[Column1]]="","",VLOOKUP(A4260,COPOMs!B:K,10)+prêmio_de_risco)</f>
        <v/>
      </c>
      <c r="L4260" s="3" t="str">
        <f>IF(Table1[[#This Row],[Tesouro Selic: Cenário 3]]="","",(K4260+1)^(1/252))</f>
        <v/>
      </c>
      <c r="M4260" s="2" t="str">
        <f>IF(Table1[[#This Row],[Column8]]="","",(1+M4259)*(L4260)-1)</f>
        <v/>
      </c>
    </row>
    <row r="4261" spans="1:13" x14ac:dyDescent="0.25">
      <c r="A4261" s="15" t="str">
        <f t="shared" si="132"/>
        <v/>
      </c>
      <c r="B4261" s="25" t="str">
        <f t="shared" si="133"/>
        <v/>
      </c>
      <c r="C4261" s="3" t="str">
        <f>IF(Table1[[#This Row],[Tesouro Prefixado]]="","",(B4261+1)^(1/252))</f>
        <v/>
      </c>
      <c r="D4261" s="2" t="str">
        <f>IF(Table1[[#This Row],[Column2]]="","",(1+D4260)*(C4261)-1)</f>
        <v/>
      </c>
      <c r="E4261" s="1" t="str">
        <f>IF(Table1[[#This Row],[Column1]]="","",VLOOKUP(A4261,COPOMs!B:E,4)+prêmio_de_risco)</f>
        <v/>
      </c>
      <c r="F4261" s="3" t="str">
        <f>IF(Table1[[#This Row],[Tesouro Selic: Cenário 1]]="","",(E4261+1)^(1/252))</f>
        <v/>
      </c>
      <c r="G4261" s="2" t="str">
        <f>IF(Table1[[#This Row],[Column4]]="","",(1+G4260)*(F4261)-1)</f>
        <v/>
      </c>
      <c r="H4261" s="1" t="str">
        <f>IF(Table1[[#This Row],[Column1]]="","",VLOOKUP(A4261,COPOMs!B:H,7)+prêmio_de_risco)</f>
        <v/>
      </c>
      <c r="I4261" s="3" t="str">
        <f>IF(Table1[[#This Row],[Tesouro Selic: Cenário 2]]="","",(H4261+1)^(1/252))</f>
        <v/>
      </c>
      <c r="J4261" s="2" t="str">
        <f>IF(Table1[[#This Row],[Column6]]="","",(1+J4260)*(I4261)-1)</f>
        <v/>
      </c>
      <c r="K4261" s="1" t="str">
        <f>IF(Table1[[#This Row],[Column1]]="","",VLOOKUP(A4261,COPOMs!B:K,10)+prêmio_de_risco)</f>
        <v/>
      </c>
      <c r="L4261" s="3" t="str">
        <f>IF(Table1[[#This Row],[Tesouro Selic: Cenário 3]]="","",(K4261+1)^(1/252))</f>
        <v/>
      </c>
      <c r="M4261" s="2" t="str">
        <f>IF(Table1[[#This Row],[Column8]]="","",(1+M4260)*(L4261)-1)</f>
        <v/>
      </c>
    </row>
    <row r="4262" spans="1:13" x14ac:dyDescent="0.25">
      <c r="A4262" s="15" t="str">
        <f t="shared" si="132"/>
        <v/>
      </c>
      <c r="B4262" s="25" t="str">
        <f t="shared" si="133"/>
        <v/>
      </c>
      <c r="C4262" s="3" t="str">
        <f>IF(Table1[[#This Row],[Tesouro Prefixado]]="","",(B4262+1)^(1/252))</f>
        <v/>
      </c>
      <c r="D4262" s="2" t="str">
        <f>IF(Table1[[#This Row],[Column2]]="","",(1+D4261)*(C4262)-1)</f>
        <v/>
      </c>
      <c r="E4262" s="1" t="str">
        <f>IF(Table1[[#This Row],[Column1]]="","",VLOOKUP(A4262,COPOMs!B:E,4)+prêmio_de_risco)</f>
        <v/>
      </c>
      <c r="F4262" s="3" t="str">
        <f>IF(Table1[[#This Row],[Tesouro Selic: Cenário 1]]="","",(E4262+1)^(1/252))</f>
        <v/>
      </c>
      <c r="G4262" s="2" t="str">
        <f>IF(Table1[[#This Row],[Column4]]="","",(1+G4261)*(F4262)-1)</f>
        <v/>
      </c>
      <c r="H4262" s="1" t="str">
        <f>IF(Table1[[#This Row],[Column1]]="","",VLOOKUP(A4262,COPOMs!B:H,7)+prêmio_de_risco)</f>
        <v/>
      </c>
      <c r="I4262" s="3" t="str">
        <f>IF(Table1[[#This Row],[Tesouro Selic: Cenário 2]]="","",(H4262+1)^(1/252))</f>
        <v/>
      </c>
      <c r="J4262" s="2" t="str">
        <f>IF(Table1[[#This Row],[Column6]]="","",(1+J4261)*(I4262)-1)</f>
        <v/>
      </c>
      <c r="K4262" s="1" t="str">
        <f>IF(Table1[[#This Row],[Column1]]="","",VLOOKUP(A4262,COPOMs!B:K,10)+prêmio_de_risco)</f>
        <v/>
      </c>
      <c r="L4262" s="3" t="str">
        <f>IF(Table1[[#This Row],[Tesouro Selic: Cenário 3]]="","",(K4262+1)^(1/252))</f>
        <v/>
      </c>
      <c r="M4262" s="2" t="str">
        <f>IF(Table1[[#This Row],[Column8]]="","",(1+M4261)*(L4262)-1)</f>
        <v/>
      </c>
    </row>
    <row r="4263" spans="1:13" x14ac:dyDescent="0.25">
      <c r="A4263" s="15" t="str">
        <f t="shared" si="132"/>
        <v/>
      </c>
      <c r="B4263" s="25" t="str">
        <f t="shared" si="133"/>
        <v/>
      </c>
      <c r="C4263" s="3" t="str">
        <f>IF(Table1[[#This Row],[Tesouro Prefixado]]="","",(B4263+1)^(1/252))</f>
        <v/>
      </c>
      <c r="D4263" s="2" t="str">
        <f>IF(Table1[[#This Row],[Column2]]="","",(1+D4262)*(C4263)-1)</f>
        <v/>
      </c>
      <c r="E4263" s="1" t="str">
        <f>IF(Table1[[#This Row],[Column1]]="","",VLOOKUP(A4263,COPOMs!B:E,4)+prêmio_de_risco)</f>
        <v/>
      </c>
      <c r="F4263" s="3" t="str">
        <f>IF(Table1[[#This Row],[Tesouro Selic: Cenário 1]]="","",(E4263+1)^(1/252))</f>
        <v/>
      </c>
      <c r="G4263" s="2" t="str">
        <f>IF(Table1[[#This Row],[Column4]]="","",(1+G4262)*(F4263)-1)</f>
        <v/>
      </c>
      <c r="H4263" s="1" t="str">
        <f>IF(Table1[[#This Row],[Column1]]="","",VLOOKUP(A4263,COPOMs!B:H,7)+prêmio_de_risco)</f>
        <v/>
      </c>
      <c r="I4263" s="3" t="str">
        <f>IF(Table1[[#This Row],[Tesouro Selic: Cenário 2]]="","",(H4263+1)^(1/252))</f>
        <v/>
      </c>
      <c r="J4263" s="2" t="str">
        <f>IF(Table1[[#This Row],[Column6]]="","",(1+J4262)*(I4263)-1)</f>
        <v/>
      </c>
      <c r="K4263" s="1" t="str">
        <f>IF(Table1[[#This Row],[Column1]]="","",VLOOKUP(A4263,COPOMs!B:K,10)+prêmio_de_risco)</f>
        <v/>
      </c>
      <c r="L4263" s="3" t="str">
        <f>IF(Table1[[#This Row],[Tesouro Selic: Cenário 3]]="","",(K4263+1)^(1/252))</f>
        <v/>
      </c>
      <c r="M4263" s="2" t="str">
        <f>IF(Table1[[#This Row],[Column8]]="","",(1+M4262)*(L4263)-1)</f>
        <v/>
      </c>
    </row>
    <row r="4264" spans="1:13" x14ac:dyDescent="0.25">
      <c r="A4264" s="15" t="str">
        <f t="shared" si="132"/>
        <v/>
      </c>
      <c r="B4264" s="25" t="str">
        <f t="shared" si="133"/>
        <v/>
      </c>
      <c r="C4264" s="3" t="str">
        <f>IF(Table1[[#This Row],[Tesouro Prefixado]]="","",(B4264+1)^(1/252))</f>
        <v/>
      </c>
      <c r="D4264" s="2" t="str">
        <f>IF(Table1[[#This Row],[Column2]]="","",(1+D4263)*(C4264)-1)</f>
        <v/>
      </c>
      <c r="E4264" s="1" t="str">
        <f>IF(Table1[[#This Row],[Column1]]="","",VLOOKUP(A4264,COPOMs!B:E,4)+prêmio_de_risco)</f>
        <v/>
      </c>
      <c r="F4264" s="3" t="str">
        <f>IF(Table1[[#This Row],[Tesouro Selic: Cenário 1]]="","",(E4264+1)^(1/252))</f>
        <v/>
      </c>
      <c r="G4264" s="2" t="str">
        <f>IF(Table1[[#This Row],[Column4]]="","",(1+G4263)*(F4264)-1)</f>
        <v/>
      </c>
      <c r="H4264" s="1" t="str">
        <f>IF(Table1[[#This Row],[Column1]]="","",VLOOKUP(A4264,COPOMs!B:H,7)+prêmio_de_risco)</f>
        <v/>
      </c>
      <c r="I4264" s="3" t="str">
        <f>IF(Table1[[#This Row],[Tesouro Selic: Cenário 2]]="","",(H4264+1)^(1/252))</f>
        <v/>
      </c>
      <c r="J4264" s="2" t="str">
        <f>IF(Table1[[#This Row],[Column6]]="","",(1+J4263)*(I4264)-1)</f>
        <v/>
      </c>
      <c r="K4264" s="1" t="str">
        <f>IF(Table1[[#This Row],[Column1]]="","",VLOOKUP(A4264,COPOMs!B:K,10)+prêmio_de_risco)</f>
        <v/>
      </c>
      <c r="L4264" s="3" t="str">
        <f>IF(Table1[[#This Row],[Tesouro Selic: Cenário 3]]="","",(K4264+1)^(1/252))</f>
        <v/>
      </c>
      <c r="M4264" s="2" t="str">
        <f>IF(Table1[[#This Row],[Column8]]="","",(1+M4263)*(L4264)-1)</f>
        <v/>
      </c>
    </row>
    <row r="4265" spans="1:13" x14ac:dyDescent="0.25">
      <c r="A4265" s="15" t="str">
        <f t="shared" si="132"/>
        <v/>
      </c>
      <c r="B4265" s="25" t="str">
        <f t="shared" si="133"/>
        <v/>
      </c>
      <c r="C4265" s="3" t="str">
        <f>IF(Table1[[#This Row],[Tesouro Prefixado]]="","",(B4265+1)^(1/252))</f>
        <v/>
      </c>
      <c r="D4265" s="2" t="str">
        <f>IF(Table1[[#This Row],[Column2]]="","",(1+D4264)*(C4265)-1)</f>
        <v/>
      </c>
      <c r="E4265" s="1" t="str">
        <f>IF(Table1[[#This Row],[Column1]]="","",VLOOKUP(A4265,COPOMs!B:E,4)+prêmio_de_risco)</f>
        <v/>
      </c>
      <c r="F4265" s="3" t="str">
        <f>IF(Table1[[#This Row],[Tesouro Selic: Cenário 1]]="","",(E4265+1)^(1/252))</f>
        <v/>
      </c>
      <c r="G4265" s="2" t="str">
        <f>IF(Table1[[#This Row],[Column4]]="","",(1+G4264)*(F4265)-1)</f>
        <v/>
      </c>
      <c r="H4265" s="1" t="str">
        <f>IF(Table1[[#This Row],[Column1]]="","",VLOOKUP(A4265,COPOMs!B:H,7)+prêmio_de_risco)</f>
        <v/>
      </c>
      <c r="I4265" s="3" t="str">
        <f>IF(Table1[[#This Row],[Tesouro Selic: Cenário 2]]="","",(H4265+1)^(1/252))</f>
        <v/>
      </c>
      <c r="J4265" s="2" t="str">
        <f>IF(Table1[[#This Row],[Column6]]="","",(1+J4264)*(I4265)-1)</f>
        <v/>
      </c>
      <c r="K4265" s="1" t="str">
        <f>IF(Table1[[#This Row],[Column1]]="","",VLOOKUP(A4265,COPOMs!B:K,10)+prêmio_de_risco)</f>
        <v/>
      </c>
      <c r="L4265" s="3" t="str">
        <f>IF(Table1[[#This Row],[Tesouro Selic: Cenário 3]]="","",(K4265+1)^(1/252))</f>
        <v/>
      </c>
      <c r="M4265" s="2" t="str">
        <f>IF(Table1[[#This Row],[Column8]]="","",(1+M4264)*(L4265)-1)</f>
        <v/>
      </c>
    </row>
    <row r="4266" spans="1:13" x14ac:dyDescent="0.25">
      <c r="A4266" s="15" t="str">
        <f t="shared" si="132"/>
        <v/>
      </c>
      <c r="B4266" s="25" t="str">
        <f t="shared" si="133"/>
        <v/>
      </c>
      <c r="C4266" s="3" t="str">
        <f>IF(Table1[[#This Row],[Tesouro Prefixado]]="","",(B4266+1)^(1/252))</f>
        <v/>
      </c>
      <c r="D4266" s="2" t="str">
        <f>IF(Table1[[#This Row],[Column2]]="","",(1+D4265)*(C4266)-1)</f>
        <v/>
      </c>
      <c r="E4266" s="1" t="str">
        <f>IF(Table1[[#This Row],[Column1]]="","",VLOOKUP(A4266,COPOMs!B:E,4)+prêmio_de_risco)</f>
        <v/>
      </c>
      <c r="F4266" s="3" t="str">
        <f>IF(Table1[[#This Row],[Tesouro Selic: Cenário 1]]="","",(E4266+1)^(1/252))</f>
        <v/>
      </c>
      <c r="G4266" s="2" t="str">
        <f>IF(Table1[[#This Row],[Column4]]="","",(1+G4265)*(F4266)-1)</f>
        <v/>
      </c>
      <c r="H4266" s="1" t="str">
        <f>IF(Table1[[#This Row],[Column1]]="","",VLOOKUP(A4266,COPOMs!B:H,7)+prêmio_de_risco)</f>
        <v/>
      </c>
      <c r="I4266" s="3" t="str">
        <f>IF(Table1[[#This Row],[Tesouro Selic: Cenário 2]]="","",(H4266+1)^(1/252))</f>
        <v/>
      </c>
      <c r="J4266" s="2" t="str">
        <f>IF(Table1[[#This Row],[Column6]]="","",(1+J4265)*(I4266)-1)</f>
        <v/>
      </c>
      <c r="K4266" s="1" t="str">
        <f>IF(Table1[[#This Row],[Column1]]="","",VLOOKUP(A4266,COPOMs!B:K,10)+prêmio_de_risco)</f>
        <v/>
      </c>
      <c r="L4266" s="3" t="str">
        <f>IF(Table1[[#This Row],[Tesouro Selic: Cenário 3]]="","",(K4266+1)^(1/252))</f>
        <v/>
      </c>
      <c r="M4266" s="2" t="str">
        <f>IF(Table1[[#This Row],[Column8]]="","",(1+M4265)*(L4266)-1)</f>
        <v/>
      </c>
    </row>
    <row r="4267" spans="1:13" x14ac:dyDescent="0.25">
      <c r="A4267" s="15" t="str">
        <f t="shared" si="132"/>
        <v/>
      </c>
      <c r="B4267" s="25" t="str">
        <f t="shared" si="133"/>
        <v/>
      </c>
      <c r="C4267" s="3" t="str">
        <f>IF(Table1[[#This Row],[Tesouro Prefixado]]="","",(B4267+1)^(1/252))</f>
        <v/>
      </c>
      <c r="D4267" s="2" t="str">
        <f>IF(Table1[[#This Row],[Column2]]="","",(1+D4266)*(C4267)-1)</f>
        <v/>
      </c>
      <c r="E4267" s="1" t="str">
        <f>IF(Table1[[#This Row],[Column1]]="","",VLOOKUP(A4267,COPOMs!B:E,4)+prêmio_de_risco)</f>
        <v/>
      </c>
      <c r="F4267" s="3" t="str">
        <f>IF(Table1[[#This Row],[Tesouro Selic: Cenário 1]]="","",(E4267+1)^(1/252))</f>
        <v/>
      </c>
      <c r="G4267" s="2" t="str">
        <f>IF(Table1[[#This Row],[Column4]]="","",(1+G4266)*(F4267)-1)</f>
        <v/>
      </c>
      <c r="H4267" s="1" t="str">
        <f>IF(Table1[[#This Row],[Column1]]="","",VLOOKUP(A4267,COPOMs!B:H,7)+prêmio_de_risco)</f>
        <v/>
      </c>
      <c r="I4267" s="3" t="str">
        <f>IF(Table1[[#This Row],[Tesouro Selic: Cenário 2]]="","",(H4267+1)^(1/252))</f>
        <v/>
      </c>
      <c r="J4267" s="2" t="str">
        <f>IF(Table1[[#This Row],[Column6]]="","",(1+J4266)*(I4267)-1)</f>
        <v/>
      </c>
      <c r="K4267" s="1" t="str">
        <f>IF(Table1[[#This Row],[Column1]]="","",VLOOKUP(A4267,COPOMs!B:K,10)+prêmio_de_risco)</f>
        <v/>
      </c>
      <c r="L4267" s="3" t="str">
        <f>IF(Table1[[#This Row],[Tesouro Selic: Cenário 3]]="","",(K4267+1)^(1/252))</f>
        <v/>
      </c>
      <c r="M4267" s="2" t="str">
        <f>IF(Table1[[#This Row],[Column8]]="","",(1+M4266)*(L4267)-1)</f>
        <v/>
      </c>
    </row>
    <row r="4268" spans="1:13" x14ac:dyDescent="0.25">
      <c r="A4268" s="15" t="str">
        <f t="shared" si="132"/>
        <v/>
      </c>
      <c r="B4268" s="25" t="str">
        <f t="shared" si="133"/>
        <v/>
      </c>
      <c r="C4268" s="3" t="str">
        <f>IF(Table1[[#This Row],[Tesouro Prefixado]]="","",(B4268+1)^(1/252))</f>
        <v/>
      </c>
      <c r="D4268" s="2" t="str">
        <f>IF(Table1[[#This Row],[Column2]]="","",(1+D4267)*(C4268)-1)</f>
        <v/>
      </c>
      <c r="E4268" s="1" t="str">
        <f>IF(Table1[[#This Row],[Column1]]="","",VLOOKUP(A4268,COPOMs!B:E,4)+prêmio_de_risco)</f>
        <v/>
      </c>
      <c r="F4268" s="3" t="str">
        <f>IF(Table1[[#This Row],[Tesouro Selic: Cenário 1]]="","",(E4268+1)^(1/252))</f>
        <v/>
      </c>
      <c r="G4268" s="2" t="str">
        <f>IF(Table1[[#This Row],[Column4]]="","",(1+G4267)*(F4268)-1)</f>
        <v/>
      </c>
      <c r="H4268" s="1" t="str">
        <f>IF(Table1[[#This Row],[Column1]]="","",VLOOKUP(A4268,COPOMs!B:H,7)+prêmio_de_risco)</f>
        <v/>
      </c>
      <c r="I4268" s="3" t="str">
        <f>IF(Table1[[#This Row],[Tesouro Selic: Cenário 2]]="","",(H4268+1)^(1/252))</f>
        <v/>
      </c>
      <c r="J4268" s="2" t="str">
        <f>IF(Table1[[#This Row],[Column6]]="","",(1+J4267)*(I4268)-1)</f>
        <v/>
      </c>
      <c r="K4268" s="1" t="str">
        <f>IF(Table1[[#This Row],[Column1]]="","",VLOOKUP(A4268,COPOMs!B:K,10)+prêmio_de_risco)</f>
        <v/>
      </c>
      <c r="L4268" s="3" t="str">
        <f>IF(Table1[[#This Row],[Tesouro Selic: Cenário 3]]="","",(K4268+1)^(1/252))</f>
        <v/>
      </c>
      <c r="M4268" s="2" t="str">
        <f>IF(Table1[[#This Row],[Column8]]="","",(1+M4267)*(L4268)-1)</f>
        <v/>
      </c>
    </row>
    <row r="4269" spans="1:13" x14ac:dyDescent="0.25">
      <c r="A4269" s="15" t="str">
        <f t="shared" si="132"/>
        <v/>
      </c>
      <c r="B4269" s="25" t="str">
        <f t="shared" si="133"/>
        <v/>
      </c>
      <c r="C4269" s="3" t="str">
        <f>IF(Table1[[#This Row],[Tesouro Prefixado]]="","",(B4269+1)^(1/252))</f>
        <v/>
      </c>
      <c r="D4269" s="2" t="str">
        <f>IF(Table1[[#This Row],[Column2]]="","",(1+D4268)*(C4269)-1)</f>
        <v/>
      </c>
      <c r="E4269" s="1" t="str">
        <f>IF(Table1[[#This Row],[Column1]]="","",VLOOKUP(A4269,COPOMs!B:E,4)+prêmio_de_risco)</f>
        <v/>
      </c>
      <c r="F4269" s="3" t="str">
        <f>IF(Table1[[#This Row],[Tesouro Selic: Cenário 1]]="","",(E4269+1)^(1/252))</f>
        <v/>
      </c>
      <c r="G4269" s="2" t="str">
        <f>IF(Table1[[#This Row],[Column4]]="","",(1+G4268)*(F4269)-1)</f>
        <v/>
      </c>
      <c r="H4269" s="1" t="str">
        <f>IF(Table1[[#This Row],[Column1]]="","",VLOOKUP(A4269,COPOMs!B:H,7)+prêmio_de_risco)</f>
        <v/>
      </c>
      <c r="I4269" s="3" t="str">
        <f>IF(Table1[[#This Row],[Tesouro Selic: Cenário 2]]="","",(H4269+1)^(1/252))</f>
        <v/>
      </c>
      <c r="J4269" s="2" t="str">
        <f>IF(Table1[[#This Row],[Column6]]="","",(1+J4268)*(I4269)-1)</f>
        <v/>
      </c>
      <c r="K4269" s="1" t="str">
        <f>IF(Table1[[#This Row],[Column1]]="","",VLOOKUP(A4269,COPOMs!B:K,10)+prêmio_de_risco)</f>
        <v/>
      </c>
      <c r="L4269" s="3" t="str">
        <f>IF(Table1[[#This Row],[Tesouro Selic: Cenário 3]]="","",(K4269+1)^(1/252))</f>
        <v/>
      </c>
      <c r="M4269" s="2" t="str">
        <f>IF(Table1[[#This Row],[Column8]]="","",(1+M4268)*(L4269)-1)</f>
        <v/>
      </c>
    </row>
    <row r="4270" spans="1:13" x14ac:dyDescent="0.25">
      <c r="A4270" s="15" t="str">
        <f t="shared" si="132"/>
        <v/>
      </c>
      <c r="B4270" s="25" t="str">
        <f t="shared" si="133"/>
        <v/>
      </c>
      <c r="C4270" s="3" t="str">
        <f>IF(Table1[[#This Row],[Tesouro Prefixado]]="","",(B4270+1)^(1/252))</f>
        <v/>
      </c>
      <c r="D4270" s="2" t="str">
        <f>IF(Table1[[#This Row],[Column2]]="","",(1+D4269)*(C4270)-1)</f>
        <v/>
      </c>
      <c r="E4270" s="1" t="str">
        <f>IF(Table1[[#This Row],[Column1]]="","",VLOOKUP(A4270,COPOMs!B:E,4)+prêmio_de_risco)</f>
        <v/>
      </c>
      <c r="F4270" s="3" t="str">
        <f>IF(Table1[[#This Row],[Tesouro Selic: Cenário 1]]="","",(E4270+1)^(1/252))</f>
        <v/>
      </c>
      <c r="G4270" s="2" t="str">
        <f>IF(Table1[[#This Row],[Column4]]="","",(1+G4269)*(F4270)-1)</f>
        <v/>
      </c>
      <c r="H4270" s="1" t="str">
        <f>IF(Table1[[#This Row],[Column1]]="","",VLOOKUP(A4270,COPOMs!B:H,7)+prêmio_de_risco)</f>
        <v/>
      </c>
      <c r="I4270" s="3" t="str">
        <f>IF(Table1[[#This Row],[Tesouro Selic: Cenário 2]]="","",(H4270+1)^(1/252))</f>
        <v/>
      </c>
      <c r="J4270" s="2" t="str">
        <f>IF(Table1[[#This Row],[Column6]]="","",(1+J4269)*(I4270)-1)</f>
        <v/>
      </c>
      <c r="K4270" s="1" t="str">
        <f>IF(Table1[[#This Row],[Column1]]="","",VLOOKUP(A4270,COPOMs!B:K,10)+prêmio_de_risco)</f>
        <v/>
      </c>
      <c r="L4270" s="3" t="str">
        <f>IF(Table1[[#This Row],[Tesouro Selic: Cenário 3]]="","",(K4270+1)^(1/252))</f>
        <v/>
      </c>
      <c r="M4270" s="2" t="str">
        <f>IF(Table1[[#This Row],[Column8]]="","",(1+M4269)*(L4270)-1)</f>
        <v/>
      </c>
    </row>
    <row r="4271" spans="1:13" x14ac:dyDescent="0.25">
      <c r="A4271" s="15" t="str">
        <f t="shared" si="132"/>
        <v/>
      </c>
      <c r="B4271" s="25" t="str">
        <f t="shared" si="133"/>
        <v/>
      </c>
      <c r="C4271" s="3" t="str">
        <f>IF(Table1[[#This Row],[Tesouro Prefixado]]="","",(B4271+1)^(1/252))</f>
        <v/>
      </c>
      <c r="D4271" s="2" t="str">
        <f>IF(Table1[[#This Row],[Column2]]="","",(1+D4270)*(C4271)-1)</f>
        <v/>
      </c>
      <c r="E4271" s="1" t="str">
        <f>IF(Table1[[#This Row],[Column1]]="","",VLOOKUP(A4271,COPOMs!B:E,4)+prêmio_de_risco)</f>
        <v/>
      </c>
      <c r="F4271" s="3" t="str">
        <f>IF(Table1[[#This Row],[Tesouro Selic: Cenário 1]]="","",(E4271+1)^(1/252))</f>
        <v/>
      </c>
      <c r="G4271" s="2" t="str">
        <f>IF(Table1[[#This Row],[Column4]]="","",(1+G4270)*(F4271)-1)</f>
        <v/>
      </c>
      <c r="H4271" s="1" t="str">
        <f>IF(Table1[[#This Row],[Column1]]="","",VLOOKUP(A4271,COPOMs!B:H,7)+prêmio_de_risco)</f>
        <v/>
      </c>
      <c r="I4271" s="3" t="str">
        <f>IF(Table1[[#This Row],[Tesouro Selic: Cenário 2]]="","",(H4271+1)^(1/252))</f>
        <v/>
      </c>
      <c r="J4271" s="2" t="str">
        <f>IF(Table1[[#This Row],[Column6]]="","",(1+J4270)*(I4271)-1)</f>
        <v/>
      </c>
      <c r="K4271" s="1" t="str">
        <f>IF(Table1[[#This Row],[Column1]]="","",VLOOKUP(A4271,COPOMs!B:K,10)+prêmio_de_risco)</f>
        <v/>
      </c>
      <c r="L4271" s="3" t="str">
        <f>IF(Table1[[#This Row],[Tesouro Selic: Cenário 3]]="","",(K4271+1)^(1/252))</f>
        <v/>
      </c>
      <c r="M4271" s="2" t="str">
        <f>IF(Table1[[#This Row],[Column8]]="","",(1+M4270)*(L4271)-1)</f>
        <v/>
      </c>
    </row>
    <row r="4272" spans="1:13" x14ac:dyDescent="0.25">
      <c r="A4272" s="15" t="str">
        <f t="shared" si="132"/>
        <v/>
      </c>
      <c r="B4272" s="25" t="str">
        <f t="shared" si="133"/>
        <v/>
      </c>
      <c r="C4272" s="3" t="str">
        <f>IF(Table1[[#This Row],[Tesouro Prefixado]]="","",(B4272+1)^(1/252))</f>
        <v/>
      </c>
      <c r="D4272" s="2" t="str">
        <f>IF(Table1[[#This Row],[Column2]]="","",(1+D4271)*(C4272)-1)</f>
        <v/>
      </c>
      <c r="E4272" s="1" t="str">
        <f>IF(Table1[[#This Row],[Column1]]="","",VLOOKUP(A4272,COPOMs!B:E,4)+prêmio_de_risco)</f>
        <v/>
      </c>
      <c r="F4272" s="3" t="str">
        <f>IF(Table1[[#This Row],[Tesouro Selic: Cenário 1]]="","",(E4272+1)^(1/252))</f>
        <v/>
      </c>
      <c r="G4272" s="2" t="str">
        <f>IF(Table1[[#This Row],[Column4]]="","",(1+G4271)*(F4272)-1)</f>
        <v/>
      </c>
      <c r="H4272" s="1" t="str">
        <f>IF(Table1[[#This Row],[Column1]]="","",VLOOKUP(A4272,COPOMs!B:H,7)+prêmio_de_risco)</f>
        <v/>
      </c>
      <c r="I4272" s="3" t="str">
        <f>IF(Table1[[#This Row],[Tesouro Selic: Cenário 2]]="","",(H4272+1)^(1/252))</f>
        <v/>
      </c>
      <c r="J4272" s="2" t="str">
        <f>IF(Table1[[#This Row],[Column6]]="","",(1+J4271)*(I4272)-1)</f>
        <v/>
      </c>
      <c r="K4272" s="1" t="str">
        <f>IF(Table1[[#This Row],[Column1]]="","",VLOOKUP(A4272,COPOMs!B:K,10)+prêmio_de_risco)</f>
        <v/>
      </c>
      <c r="L4272" s="3" t="str">
        <f>IF(Table1[[#This Row],[Tesouro Selic: Cenário 3]]="","",(K4272+1)^(1/252))</f>
        <v/>
      </c>
      <c r="M4272" s="2" t="str">
        <f>IF(Table1[[#This Row],[Column8]]="","",(1+M4271)*(L4272)-1)</f>
        <v/>
      </c>
    </row>
    <row r="4273" spans="1:13" x14ac:dyDescent="0.25">
      <c r="A4273" s="15" t="str">
        <f t="shared" si="132"/>
        <v/>
      </c>
      <c r="B4273" s="25" t="str">
        <f t="shared" si="133"/>
        <v/>
      </c>
      <c r="C4273" s="3" t="str">
        <f>IF(Table1[[#This Row],[Tesouro Prefixado]]="","",(B4273+1)^(1/252))</f>
        <v/>
      </c>
      <c r="D4273" s="2" t="str">
        <f>IF(Table1[[#This Row],[Column2]]="","",(1+D4272)*(C4273)-1)</f>
        <v/>
      </c>
      <c r="E4273" s="1" t="str">
        <f>IF(Table1[[#This Row],[Column1]]="","",VLOOKUP(A4273,COPOMs!B:E,4)+prêmio_de_risco)</f>
        <v/>
      </c>
      <c r="F4273" s="3" t="str">
        <f>IF(Table1[[#This Row],[Tesouro Selic: Cenário 1]]="","",(E4273+1)^(1/252))</f>
        <v/>
      </c>
      <c r="G4273" s="2" t="str">
        <f>IF(Table1[[#This Row],[Column4]]="","",(1+G4272)*(F4273)-1)</f>
        <v/>
      </c>
      <c r="H4273" s="1" t="str">
        <f>IF(Table1[[#This Row],[Column1]]="","",VLOOKUP(A4273,COPOMs!B:H,7)+prêmio_de_risco)</f>
        <v/>
      </c>
      <c r="I4273" s="3" t="str">
        <f>IF(Table1[[#This Row],[Tesouro Selic: Cenário 2]]="","",(H4273+1)^(1/252))</f>
        <v/>
      </c>
      <c r="J4273" s="2" t="str">
        <f>IF(Table1[[#This Row],[Column6]]="","",(1+J4272)*(I4273)-1)</f>
        <v/>
      </c>
      <c r="K4273" s="1" t="str">
        <f>IF(Table1[[#This Row],[Column1]]="","",VLOOKUP(A4273,COPOMs!B:K,10)+prêmio_de_risco)</f>
        <v/>
      </c>
      <c r="L4273" s="3" t="str">
        <f>IF(Table1[[#This Row],[Tesouro Selic: Cenário 3]]="","",(K4273+1)^(1/252))</f>
        <v/>
      </c>
      <c r="M4273" s="2" t="str">
        <f>IF(Table1[[#This Row],[Column8]]="","",(1+M4272)*(L4273)-1)</f>
        <v/>
      </c>
    </row>
    <row r="4274" spans="1:13" x14ac:dyDescent="0.25">
      <c r="A4274" s="15" t="str">
        <f t="shared" si="132"/>
        <v/>
      </c>
      <c r="B4274" s="25" t="str">
        <f t="shared" si="133"/>
        <v/>
      </c>
      <c r="C4274" s="3" t="str">
        <f>IF(Table1[[#This Row],[Tesouro Prefixado]]="","",(B4274+1)^(1/252))</f>
        <v/>
      </c>
      <c r="D4274" s="2" t="str">
        <f>IF(Table1[[#This Row],[Column2]]="","",(1+D4273)*(C4274)-1)</f>
        <v/>
      </c>
      <c r="E4274" s="1" t="str">
        <f>IF(Table1[[#This Row],[Column1]]="","",VLOOKUP(A4274,COPOMs!B:E,4)+prêmio_de_risco)</f>
        <v/>
      </c>
      <c r="F4274" s="3" t="str">
        <f>IF(Table1[[#This Row],[Tesouro Selic: Cenário 1]]="","",(E4274+1)^(1/252))</f>
        <v/>
      </c>
      <c r="G4274" s="2" t="str">
        <f>IF(Table1[[#This Row],[Column4]]="","",(1+G4273)*(F4274)-1)</f>
        <v/>
      </c>
      <c r="H4274" s="1" t="str">
        <f>IF(Table1[[#This Row],[Column1]]="","",VLOOKUP(A4274,COPOMs!B:H,7)+prêmio_de_risco)</f>
        <v/>
      </c>
      <c r="I4274" s="3" t="str">
        <f>IF(Table1[[#This Row],[Tesouro Selic: Cenário 2]]="","",(H4274+1)^(1/252))</f>
        <v/>
      </c>
      <c r="J4274" s="2" t="str">
        <f>IF(Table1[[#This Row],[Column6]]="","",(1+J4273)*(I4274)-1)</f>
        <v/>
      </c>
      <c r="K4274" s="1" t="str">
        <f>IF(Table1[[#This Row],[Column1]]="","",VLOOKUP(A4274,COPOMs!B:K,10)+prêmio_de_risco)</f>
        <v/>
      </c>
      <c r="L4274" s="3" t="str">
        <f>IF(Table1[[#This Row],[Tesouro Selic: Cenário 3]]="","",(K4274+1)^(1/252))</f>
        <v/>
      </c>
      <c r="M4274" s="2" t="str">
        <f>IF(Table1[[#This Row],[Column8]]="","",(1+M4273)*(L4274)-1)</f>
        <v/>
      </c>
    </row>
    <row r="4275" spans="1:13" x14ac:dyDescent="0.25">
      <c r="A4275" s="15" t="str">
        <f t="shared" si="132"/>
        <v/>
      </c>
      <c r="B4275" s="25" t="str">
        <f t="shared" si="133"/>
        <v/>
      </c>
      <c r="C4275" s="3" t="str">
        <f>IF(Table1[[#This Row],[Tesouro Prefixado]]="","",(B4275+1)^(1/252))</f>
        <v/>
      </c>
      <c r="D4275" s="2" t="str">
        <f>IF(Table1[[#This Row],[Column2]]="","",(1+D4274)*(C4275)-1)</f>
        <v/>
      </c>
      <c r="E4275" s="1" t="str">
        <f>IF(Table1[[#This Row],[Column1]]="","",VLOOKUP(A4275,COPOMs!B:E,4)+prêmio_de_risco)</f>
        <v/>
      </c>
      <c r="F4275" s="3" t="str">
        <f>IF(Table1[[#This Row],[Tesouro Selic: Cenário 1]]="","",(E4275+1)^(1/252))</f>
        <v/>
      </c>
      <c r="G4275" s="2" t="str">
        <f>IF(Table1[[#This Row],[Column4]]="","",(1+G4274)*(F4275)-1)</f>
        <v/>
      </c>
      <c r="H4275" s="1" t="str">
        <f>IF(Table1[[#This Row],[Column1]]="","",VLOOKUP(A4275,COPOMs!B:H,7)+prêmio_de_risco)</f>
        <v/>
      </c>
      <c r="I4275" s="3" t="str">
        <f>IF(Table1[[#This Row],[Tesouro Selic: Cenário 2]]="","",(H4275+1)^(1/252))</f>
        <v/>
      </c>
      <c r="J4275" s="2" t="str">
        <f>IF(Table1[[#This Row],[Column6]]="","",(1+J4274)*(I4275)-1)</f>
        <v/>
      </c>
      <c r="K4275" s="1" t="str">
        <f>IF(Table1[[#This Row],[Column1]]="","",VLOOKUP(A4275,COPOMs!B:K,10)+prêmio_de_risco)</f>
        <v/>
      </c>
      <c r="L4275" s="3" t="str">
        <f>IF(Table1[[#This Row],[Tesouro Selic: Cenário 3]]="","",(K4275+1)^(1/252))</f>
        <v/>
      </c>
      <c r="M4275" s="2" t="str">
        <f>IF(Table1[[#This Row],[Column8]]="","",(1+M4274)*(L4275)-1)</f>
        <v/>
      </c>
    </row>
    <row r="4276" spans="1:13" x14ac:dyDescent="0.25">
      <c r="A4276" s="15" t="str">
        <f t="shared" si="132"/>
        <v/>
      </c>
      <c r="B4276" s="25" t="str">
        <f t="shared" si="133"/>
        <v/>
      </c>
      <c r="C4276" s="3" t="str">
        <f>IF(Table1[[#This Row],[Tesouro Prefixado]]="","",(B4276+1)^(1/252))</f>
        <v/>
      </c>
      <c r="D4276" s="2" t="str">
        <f>IF(Table1[[#This Row],[Column2]]="","",(1+D4275)*(C4276)-1)</f>
        <v/>
      </c>
      <c r="E4276" s="1" t="str">
        <f>IF(Table1[[#This Row],[Column1]]="","",VLOOKUP(A4276,COPOMs!B:E,4)+prêmio_de_risco)</f>
        <v/>
      </c>
      <c r="F4276" s="3" t="str">
        <f>IF(Table1[[#This Row],[Tesouro Selic: Cenário 1]]="","",(E4276+1)^(1/252))</f>
        <v/>
      </c>
      <c r="G4276" s="2" t="str">
        <f>IF(Table1[[#This Row],[Column4]]="","",(1+G4275)*(F4276)-1)</f>
        <v/>
      </c>
      <c r="H4276" s="1" t="str">
        <f>IF(Table1[[#This Row],[Column1]]="","",VLOOKUP(A4276,COPOMs!B:H,7)+prêmio_de_risco)</f>
        <v/>
      </c>
      <c r="I4276" s="3" t="str">
        <f>IF(Table1[[#This Row],[Tesouro Selic: Cenário 2]]="","",(H4276+1)^(1/252))</f>
        <v/>
      </c>
      <c r="J4276" s="2" t="str">
        <f>IF(Table1[[#This Row],[Column6]]="","",(1+J4275)*(I4276)-1)</f>
        <v/>
      </c>
      <c r="K4276" s="1" t="str">
        <f>IF(Table1[[#This Row],[Column1]]="","",VLOOKUP(A4276,COPOMs!B:K,10)+prêmio_de_risco)</f>
        <v/>
      </c>
      <c r="L4276" s="3" t="str">
        <f>IF(Table1[[#This Row],[Tesouro Selic: Cenário 3]]="","",(K4276+1)^(1/252))</f>
        <v/>
      </c>
      <c r="M4276" s="2" t="str">
        <f>IF(Table1[[#This Row],[Column8]]="","",(1+M4275)*(L4276)-1)</f>
        <v/>
      </c>
    </row>
    <row r="4277" spans="1:13" x14ac:dyDescent="0.25">
      <c r="A4277" s="15" t="str">
        <f t="shared" si="132"/>
        <v/>
      </c>
      <c r="B4277" s="25" t="str">
        <f t="shared" si="133"/>
        <v/>
      </c>
      <c r="C4277" s="3" t="str">
        <f>IF(Table1[[#This Row],[Tesouro Prefixado]]="","",(B4277+1)^(1/252))</f>
        <v/>
      </c>
      <c r="D4277" s="2" t="str">
        <f>IF(Table1[[#This Row],[Column2]]="","",(1+D4276)*(C4277)-1)</f>
        <v/>
      </c>
      <c r="E4277" s="1" t="str">
        <f>IF(Table1[[#This Row],[Column1]]="","",VLOOKUP(A4277,COPOMs!B:E,4)+prêmio_de_risco)</f>
        <v/>
      </c>
      <c r="F4277" s="3" t="str">
        <f>IF(Table1[[#This Row],[Tesouro Selic: Cenário 1]]="","",(E4277+1)^(1/252))</f>
        <v/>
      </c>
      <c r="G4277" s="2" t="str">
        <f>IF(Table1[[#This Row],[Column4]]="","",(1+G4276)*(F4277)-1)</f>
        <v/>
      </c>
      <c r="H4277" s="1" t="str">
        <f>IF(Table1[[#This Row],[Column1]]="","",VLOOKUP(A4277,COPOMs!B:H,7)+prêmio_de_risco)</f>
        <v/>
      </c>
      <c r="I4277" s="3" t="str">
        <f>IF(Table1[[#This Row],[Tesouro Selic: Cenário 2]]="","",(H4277+1)^(1/252))</f>
        <v/>
      </c>
      <c r="J4277" s="2" t="str">
        <f>IF(Table1[[#This Row],[Column6]]="","",(1+J4276)*(I4277)-1)</f>
        <v/>
      </c>
      <c r="K4277" s="1" t="str">
        <f>IF(Table1[[#This Row],[Column1]]="","",VLOOKUP(A4277,COPOMs!B:K,10)+prêmio_de_risco)</f>
        <v/>
      </c>
      <c r="L4277" s="3" t="str">
        <f>IF(Table1[[#This Row],[Tesouro Selic: Cenário 3]]="","",(K4277+1)^(1/252))</f>
        <v/>
      </c>
      <c r="M4277" s="2" t="str">
        <f>IF(Table1[[#This Row],[Column8]]="","",(1+M4276)*(L4277)-1)</f>
        <v/>
      </c>
    </row>
    <row r="4278" spans="1:13" x14ac:dyDescent="0.25">
      <c r="A4278" s="15" t="str">
        <f t="shared" si="132"/>
        <v/>
      </c>
      <c r="B4278" s="25" t="str">
        <f t="shared" si="133"/>
        <v/>
      </c>
      <c r="C4278" s="3" t="str">
        <f>IF(Table1[[#This Row],[Tesouro Prefixado]]="","",(B4278+1)^(1/252))</f>
        <v/>
      </c>
      <c r="D4278" s="2" t="str">
        <f>IF(Table1[[#This Row],[Column2]]="","",(1+D4277)*(C4278)-1)</f>
        <v/>
      </c>
      <c r="E4278" s="1" t="str">
        <f>IF(Table1[[#This Row],[Column1]]="","",VLOOKUP(A4278,COPOMs!B:E,4)+prêmio_de_risco)</f>
        <v/>
      </c>
      <c r="F4278" s="3" t="str">
        <f>IF(Table1[[#This Row],[Tesouro Selic: Cenário 1]]="","",(E4278+1)^(1/252))</f>
        <v/>
      </c>
      <c r="G4278" s="2" t="str">
        <f>IF(Table1[[#This Row],[Column4]]="","",(1+G4277)*(F4278)-1)</f>
        <v/>
      </c>
      <c r="H4278" s="1" t="str">
        <f>IF(Table1[[#This Row],[Column1]]="","",VLOOKUP(A4278,COPOMs!B:H,7)+prêmio_de_risco)</f>
        <v/>
      </c>
      <c r="I4278" s="3" t="str">
        <f>IF(Table1[[#This Row],[Tesouro Selic: Cenário 2]]="","",(H4278+1)^(1/252))</f>
        <v/>
      </c>
      <c r="J4278" s="2" t="str">
        <f>IF(Table1[[#This Row],[Column6]]="","",(1+J4277)*(I4278)-1)</f>
        <v/>
      </c>
      <c r="K4278" s="1" t="str">
        <f>IF(Table1[[#This Row],[Column1]]="","",VLOOKUP(A4278,COPOMs!B:K,10)+prêmio_de_risco)</f>
        <v/>
      </c>
      <c r="L4278" s="3" t="str">
        <f>IF(Table1[[#This Row],[Tesouro Selic: Cenário 3]]="","",(K4278+1)^(1/252))</f>
        <v/>
      </c>
      <c r="M4278" s="2" t="str">
        <f>IF(Table1[[#This Row],[Column8]]="","",(1+M4277)*(L4278)-1)</f>
        <v/>
      </c>
    </row>
    <row r="4279" spans="1:13" x14ac:dyDescent="0.25">
      <c r="A4279" s="15" t="str">
        <f t="shared" si="132"/>
        <v/>
      </c>
      <c r="B4279" s="25" t="str">
        <f t="shared" si="133"/>
        <v/>
      </c>
      <c r="C4279" s="3" t="str">
        <f>IF(Table1[[#This Row],[Tesouro Prefixado]]="","",(B4279+1)^(1/252))</f>
        <v/>
      </c>
      <c r="D4279" s="2" t="str">
        <f>IF(Table1[[#This Row],[Column2]]="","",(1+D4278)*(C4279)-1)</f>
        <v/>
      </c>
      <c r="E4279" s="1" t="str">
        <f>IF(Table1[[#This Row],[Column1]]="","",VLOOKUP(A4279,COPOMs!B:E,4)+prêmio_de_risco)</f>
        <v/>
      </c>
      <c r="F4279" s="3" t="str">
        <f>IF(Table1[[#This Row],[Tesouro Selic: Cenário 1]]="","",(E4279+1)^(1/252))</f>
        <v/>
      </c>
      <c r="G4279" s="2" t="str">
        <f>IF(Table1[[#This Row],[Column4]]="","",(1+G4278)*(F4279)-1)</f>
        <v/>
      </c>
      <c r="H4279" s="1" t="str">
        <f>IF(Table1[[#This Row],[Column1]]="","",VLOOKUP(A4279,COPOMs!B:H,7)+prêmio_de_risco)</f>
        <v/>
      </c>
      <c r="I4279" s="3" t="str">
        <f>IF(Table1[[#This Row],[Tesouro Selic: Cenário 2]]="","",(H4279+1)^(1/252))</f>
        <v/>
      </c>
      <c r="J4279" s="2" t="str">
        <f>IF(Table1[[#This Row],[Column6]]="","",(1+J4278)*(I4279)-1)</f>
        <v/>
      </c>
      <c r="K4279" s="1" t="str">
        <f>IF(Table1[[#This Row],[Column1]]="","",VLOOKUP(A4279,COPOMs!B:K,10)+prêmio_de_risco)</f>
        <v/>
      </c>
      <c r="L4279" s="3" t="str">
        <f>IF(Table1[[#This Row],[Tesouro Selic: Cenário 3]]="","",(K4279+1)^(1/252))</f>
        <v/>
      </c>
      <c r="M4279" s="2" t="str">
        <f>IF(Table1[[#This Row],[Column8]]="","",(1+M4278)*(L4279)-1)</f>
        <v/>
      </c>
    </row>
    <row r="4280" spans="1:13" x14ac:dyDescent="0.25">
      <c r="A4280" s="15" t="str">
        <f t="shared" si="132"/>
        <v/>
      </c>
      <c r="B4280" s="25" t="str">
        <f t="shared" si="133"/>
        <v/>
      </c>
      <c r="C4280" s="3" t="str">
        <f>IF(Table1[[#This Row],[Tesouro Prefixado]]="","",(B4280+1)^(1/252))</f>
        <v/>
      </c>
      <c r="D4280" s="2" t="str">
        <f>IF(Table1[[#This Row],[Column2]]="","",(1+D4279)*(C4280)-1)</f>
        <v/>
      </c>
      <c r="E4280" s="1" t="str">
        <f>IF(Table1[[#This Row],[Column1]]="","",VLOOKUP(A4280,COPOMs!B:E,4)+prêmio_de_risco)</f>
        <v/>
      </c>
      <c r="F4280" s="3" t="str">
        <f>IF(Table1[[#This Row],[Tesouro Selic: Cenário 1]]="","",(E4280+1)^(1/252))</f>
        <v/>
      </c>
      <c r="G4280" s="2" t="str">
        <f>IF(Table1[[#This Row],[Column4]]="","",(1+G4279)*(F4280)-1)</f>
        <v/>
      </c>
      <c r="H4280" s="1" t="str">
        <f>IF(Table1[[#This Row],[Column1]]="","",VLOOKUP(A4280,COPOMs!B:H,7)+prêmio_de_risco)</f>
        <v/>
      </c>
      <c r="I4280" s="3" t="str">
        <f>IF(Table1[[#This Row],[Tesouro Selic: Cenário 2]]="","",(H4280+1)^(1/252))</f>
        <v/>
      </c>
      <c r="J4280" s="2" t="str">
        <f>IF(Table1[[#This Row],[Column6]]="","",(1+J4279)*(I4280)-1)</f>
        <v/>
      </c>
      <c r="K4280" s="1" t="str">
        <f>IF(Table1[[#This Row],[Column1]]="","",VLOOKUP(A4280,COPOMs!B:K,10)+prêmio_de_risco)</f>
        <v/>
      </c>
      <c r="L4280" s="3" t="str">
        <f>IF(Table1[[#This Row],[Tesouro Selic: Cenário 3]]="","",(K4280+1)^(1/252))</f>
        <v/>
      </c>
      <c r="M4280" s="2" t="str">
        <f>IF(Table1[[#This Row],[Column8]]="","",(1+M4279)*(L4280)-1)</f>
        <v/>
      </c>
    </row>
    <row r="4281" spans="1:13" x14ac:dyDescent="0.25">
      <c r="A4281" s="15" t="str">
        <f t="shared" si="132"/>
        <v/>
      </c>
      <c r="B4281" s="25" t="str">
        <f t="shared" si="133"/>
        <v/>
      </c>
      <c r="C4281" s="3" t="str">
        <f>IF(Table1[[#This Row],[Tesouro Prefixado]]="","",(B4281+1)^(1/252))</f>
        <v/>
      </c>
      <c r="D4281" s="2" t="str">
        <f>IF(Table1[[#This Row],[Column2]]="","",(1+D4280)*(C4281)-1)</f>
        <v/>
      </c>
      <c r="E4281" s="1" t="str">
        <f>IF(Table1[[#This Row],[Column1]]="","",VLOOKUP(A4281,COPOMs!B:E,4)+prêmio_de_risco)</f>
        <v/>
      </c>
      <c r="F4281" s="3" t="str">
        <f>IF(Table1[[#This Row],[Tesouro Selic: Cenário 1]]="","",(E4281+1)^(1/252))</f>
        <v/>
      </c>
      <c r="G4281" s="2" t="str">
        <f>IF(Table1[[#This Row],[Column4]]="","",(1+G4280)*(F4281)-1)</f>
        <v/>
      </c>
      <c r="H4281" s="1" t="str">
        <f>IF(Table1[[#This Row],[Column1]]="","",VLOOKUP(A4281,COPOMs!B:H,7)+prêmio_de_risco)</f>
        <v/>
      </c>
      <c r="I4281" s="3" t="str">
        <f>IF(Table1[[#This Row],[Tesouro Selic: Cenário 2]]="","",(H4281+1)^(1/252))</f>
        <v/>
      </c>
      <c r="J4281" s="2" t="str">
        <f>IF(Table1[[#This Row],[Column6]]="","",(1+J4280)*(I4281)-1)</f>
        <v/>
      </c>
      <c r="K4281" s="1" t="str">
        <f>IF(Table1[[#This Row],[Column1]]="","",VLOOKUP(A4281,COPOMs!B:K,10)+prêmio_de_risco)</f>
        <v/>
      </c>
      <c r="L4281" s="3" t="str">
        <f>IF(Table1[[#This Row],[Tesouro Selic: Cenário 3]]="","",(K4281+1)^(1/252))</f>
        <v/>
      </c>
      <c r="M4281" s="2" t="str">
        <f>IF(Table1[[#This Row],[Column8]]="","",(1+M4280)*(L4281)-1)</f>
        <v/>
      </c>
    </row>
    <row r="4282" spans="1:13" x14ac:dyDescent="0.25">
      <c r="A4282" s="15" t="str">
        <f t="shared" si="132"/>
        <v/>
      </c>
      <c r="B4282" s="25" t="str">
        <f t="shared" si="133"/>
        <v/>
      </c>
      <c r="C4282" s="3" t="str">
        <f>IF(Table1[[#This Row],[Tesouro Prefixado]]="","",(B4282+1)^(1/252))</f>
        <v/>
      </c>
      <c r="D4282" s="2" t="str">
        <f>IF(Table1[[#This Row],[Column2]]="","",(1+D4281)*(C4282)-1)</f>
        <v/>
      </c>
      <c r="E4282" s="1" t="str">
        <f>IF(Table1[[#This Row],[Column1]]="","",VLOOKUP(A4282,COPOMs!B:E,4)+prêmio_de_risco)</f>
        <v/>
      </c>
      <c r="F4282" s="3" t="str">
        <f>IF(Table1[[#This Row],[Tesouro Selic: Cenário 1]]="","",(E4282+1)^(1/252))</f>
        <v/>
      </c>
      <c r="G4282" s="2" t="str">
        <f>IF(Table1[[#This Row],[Column4]]="","",(1+G4281)*(F4282)-1)</f>
        <v/>
      </c>
      <c r="H4282" s="1" t="str">
        <f>IF(Table1[[#This Row],[Column1]]="","",VLOOKUP(A4282,COPOMs!B:H,7)+prêmio_de_risco)</f>
        <v/>
      </c>
      <c r="I4282" s="3" t="str">
        <f>IF(Table1[[#This Row],[Tesouro Selic: Cenário 2]]="","",(H4282+1)^(1/252))</f>
        <v/>
      </c>
      <c r="J4282" s="2" t="str">
        <f>IF(Table1[[#This Row],[Column6]]="","",(1+J4281)*(I4282)-1)</f>
        <v/>
      </c>
      <c r="K4282" s="1" t="str">
        <f>IF(Table1[[#This Row],[Column1]]="","",VLOOKUP(A4282,COPOMs!B:K,10)+prêmio_de_risco)</f>
        <v/>
      </c>
      <c r="L4282" s="3" t="str">
        <f>IF(Table1[[#This Row],[Tesouro Selic: Cenário 3]]="","",(K4282+1)^(1/252))</f>
        <v/>
      </c>
      <c r="M4282" s="2" t="str">
        <f>IF(Table1[[#This Row],[Column8]]="","",(1+M4281)*(L4282)-1)</f>
        <v/>
      </c>
    </row>
    <row r="4283" spans="1:13" x14ac:dyDescent="0.25">
      <c r="A4283" s="15" t="str">
        <f t="shared" si="132"/>
        <v/>
      </c>
      <c r="B4283" s="25" t="str">
        <f t="shared" si="133"/>
        <v/>
      </c>
      <c r="C4283" s="3" t="str">
        <f>IF(Table1[[#This Row],[Tesouro Prefixado]]="","",(B4283+1)^(1/252))</f>
        <v/>
      </c>
      <c r="D4283" s="2" t="str">
        <f>IF(Table1[[#This Row],[Column2]]="","",(1+D4282)*(C4283)-1)</f>
        <v/>
      </c>
      <c r="E4283" s="1" t="str">
        <f>IF(Table1[[#This Row],[Column1]]="","",VLOOKUP(A4283,COPOMs!B:E,4)+prêmio_de_risco)</f>
        <v/>
      </c>
      <c r="F4283" s="3" t="str">
        <f>IF(Table1[[#This Row],[Tesouro Selic: Cenário 1]]="","",(E4283+1)^(1/252))</f>
        <v/>
      </c>
      <c r="G4283" s="2" t="str">
        <f>IF(Table1[[#This Row],[Column4]]="","",(1+G4282)*(F4283)-1)</f>
        <v/>
      </c>
      <c r="H4283" s="1" t="str">
        <f>IF(Table1[[#This Row],[Column1]]="","",VLOOKUP(A4283,COPOMs!B:H,7)+prêmio_de_risco)</f>
        <v/>
      </c>
      <c r="I4283" s="3" t="str">
        <f>IF(Table1[[#This Row],[Tesouro Selic: Cenário 2]]="","",(H4283+1)^(1/252))</f>
        <v/>
      </c>
      <c r="J4283" s="2" t="str">
        <f>IF(Table1[[#This Row],[Column6]]="","",(1+J4282)*(I4283)-1)</f>
        <v/>
      </c>
      <c r="K4283" s="1" t="str">
        <f>IF(Table1[[#This Row],[Column1]]="","",VLOOKUP(A4283,COPOMs!B:K,10)+prêmio_de_risco)</f>
        <v/>
      </c>
      <c r="L4283" s="3" t="str">
        <f>IF(Table1[[#This Row],[Tesouro Selic: Cenário 3]]="","",(K4283+1)^(1/252))</f>
        <v/>
      </c>
      <c r="M4283" s="2" t="str">
        <f>IF(Table1[[#This Row],[Column8]]="","",(1+M4282)*(L4283)-1)</f>
        <v/>
      </c>
    </row>
    <row r="4284" spans="1:13" x14ac:dyDescent="0.25">
      <c r="A4284" s="15" t="str">
        <f t="shared" si="132"/>
        <v/>
      </c>
      <c r="B4284" s="25" t="str">
        <f t="shared" si="133"/>
        <v/>
      </c>
      <c r="C4284" s="3" t="str">
        <f>IF(Table1[[#This Row],[Tesouro Prefixado]]="","",(B4284+1)^(1/252))</f>
        <v/>
      </c>
      <c r="D4284" s="2" t="str">
        <f>IF(Table1[[#This Row],[Column2]]="","",(1+D4283)*(C4284)-1)</f>
        <v/>
      </c>
      <c r="E4284" s="1" t="str">
        <f>IF(Table1[[#This Row],[Column1]]="","",VLOOKUP(A4284,COPOMs!B:E,4)+prêmio_de_risco)</f>
        <v/>
      </c>
      <c r="F4284" s="3" t="str">
        <f>IF(Table1[[#This Row],[Tesouro Selic: Cenário 1]]="","",(E4284+1)^(1/252))</f>
        <v/>
      </c>
      <c r="G4284" s="2" t="str">
        <f>IF(Table1[[#This Row],[Column4]]="","",(1+G4283)*(F4284)-1)</f>
        <v/>
      </c>
      <c r="H4284" s="1" t="str">
        <f>IF(Table1[[#This Row],[Column1]]="","",VLOOKUP(A4284,COPOMs!B:H,7)+prêmio_de_risco)</f>
        <v/>
      </c>
      <c r="I4284" s="3" t="str">
        <f>IF(Table1[[#This Row],[Tesouro Selic: Cenário 2]]="","",(H4284+1)^(1/252))</f>
        <v/>
      </c>
      <c r="J4284" s="2" t="str">
        <f>IF(Table1[[#This Row],[Column6]]="","",(1+J4283)*(I4284)-1)</f>
        <v/>
      </c>
      <c r="K4284" s="1" t="str">
        <f>IF(Table1[[#This Row],[Column1]]="","",VLOOKUP(A4284,COPOMs!B:K,10)+prêmio_de_risco)</f>
        <v/>
      </c>
      <c r="L4284" s="3" t="str">
        <f>IF(Table1[[#This Row],[Tesouro Selic: Cenário 3]]="","",(K4284+1)^(1/252))</f>
        <v/>
      </c>
      <c r="M4284" s="2" t="str">
        <f>IF(Table1[[#This Row],[Column8]]="","",(1+M4283)*(L4284)-1)</f>
        <v/>
      </c>
    </row>
    <row r="4285" spans="1:13" x14ac:dyDescent="0.25">
      <c r="A4285" s="15" t="str">
        <f t="shared" si="132"/>
        <v/>
      </c>
      <c r="B4285" s="25" t="str">
        <f t="shared" si="133"/>
        <v/>
      </c>
      <c r="C4285" s="3" t="str">
        <f>IF(Table1[[#This Row],[Tesouro Prefixado]]="","",(B4285+1)^(1/252))</f>
        <v/>
      </c>
      <c r="D4285" s="2" t="str">
        <f>IF(Table1[[#This Row],[Column2]]="","",(1+D4284)*(C4285)-1)</f>
        <v/>
      </c>
      <c r="E4285" s="1" t="str">
        <f>IF(Table1[[#This Row],[Column1]]="","",VLOOKUP(A4285,COPOMs!B:E,4)+prêmio_de_risco)</f>
        <v/>
      </c>
      <c r="F4285" s="3" t="str">
        <f>IF(Table1[[#This Row],[Tesouro Selic: Cenário 1]]="","",(E4285+1)^(1/252))</f>
        <v/>
      </c>
      <c r="G4285" s="2" t="str">
        <f>IF(Table1[[#This Row],[Column4]]="","",(1+G4284)*(F4285)-1)</f>
        <v/>
      </c>
      <c r="H4285" s="1" t="str">
        <f>IF(Table1[[#This Row],[Column1]]="","",VLOOKUP(A4285,COPOMs!B:H,7)+prêmio_de_risco)</f>
        <v/>
      </c>
      <c r="I4285" s="3" t="str">
        <f>IF(Table1[[#This Row],[Tesouro Selic: Cenário 2]]="","",(H4285+1)^(1/252))</f>
        <v/>
      </c>
      <c r="J4285" s="2" t="str">
        <f>IF(Table1[[#This Row],[Column6]]="","",(1+J4284)*(I4285)-1)</f>
        <v/>
      </c>
      <c r="K4285" s="1" t="str">
        <f>IF(Table1[[#This Row],[Column1]]="","",VLOOKUP(A4285,COPOMs!B:K,10)+prêmio_de_risco)</f>
        <v/>
      </c>
      <c r="L4285" s="3" t="str">
        <f>IF(Table1[[#This Row],[Tesouro Selic: Cenário 3]]="","",(K4285+1)^(1/252))</f>
        <v/>
      </c>
      <c r="M4285" s="2" t="str">
        <f>IF(Table1[[#This Row],[Column8]]="","",(1+M4284)*(L4285)-1)</f>
        <v/>
      </c>
    </row>
    <row r="4286" spans="1:13" x14ac:dyDescent="0.25">
      <c r="A4286" s="15" t="str">
        <f t="shared" si="132"/>
        <v/>
      </c>
      <c r="B4286" s="25" t="str">
        <f t="shared" si="133"/>
        <v/>
      </c>
      <c r="C4286" s="3" t="str">
        <f>IF(Table1[[#This Row],[Tesouro Prefixado]]="","",(B4286+1)^(1/252))</f>
        <v/>
      </c>
      <c r="D4286" s="2" t="str">
        <f>IF(Table1[[#This Row],[Column2]]="","",(1+D4285)*(C4286)-1)</f>
        <v/>
      </c>
      <c r="E4286" s="1" t="str">
        <f>IF(Table1[[#This Row],[Column1]]="","",VLOOKUP(A4286,COPOMs!B:E,4)+prêmio_de_risco)</f>
        <v/>
      </c>
      <c r="F4286" s="3" t="str">
        <f>IF(Table1[[#This Row],[Tesouro Selic: Cenário 1]]="","",(E4286+1)^(1/252))</f>
        <v/>
      </c>
      <c r="G4286" s="2" t="str">
        <f>IF(Table1[[#This Row],[Column4]]="","",(1+G4285)*(F4286)-1)</f>
        <v/>
      </c>
      <c r="H4286" s="1" t="str">
        <f>IF(Table1[[#This Row],[Column1]]="","",VLOOKUP(A4286,COPOMs!B:H,7)+prêmio_de_risco)</f>
        <v/>
      </c>
      <c r="I4286" s="3" t="str">
        <f>IF(Table1[[#This Row],[Tesouro Selic: Cenário 2]]="","",(H4286+1)^(1/252))</f>
        <v/>
      </c>
      <c r="J4286" s="2" t="str">
        <f>IF(Table1[[#This Row],[Column6]]="","",(1+J4285)*(I4286)-1)</f>
        <v/>
      </c>
      <c r="K4286" s="1" t="str">
        <f>IF(Table1[[#This Row],[Column1]]="","",VLOOKUP(A4286,COPOMs!B:K,10)+prêmio_de_risco)</f>
        <v/>
      </c>
      <c r="L4286" s="3" t="str">
        <f>IF(Table1[[#This Row],[Tesouro Selic: Cenário 3]]="","",(K4286+1)^(1/252))</f>
        <v/>
      </c>
      <c r="M4286" s="2" t="str">
        <f>IF(Table1[[#This Row],[Column8]]="","",(1+M4285)*(L4286)-1)</f>
        <v/>
      </c>
    </row>
    <row r="4287" spans="1:13" x14ac:dyDescent="0.25">
      <c r="A4287" s="15" t="str">
        <f t="shared" si="132"/>
        <v/>
      </c>
      <c r="B4287" s="25" t="str">
        <f t="shared" si="133"/>
        <v/>
      </c>
      <c r="C4287" s="3" t="str">
        <f>IF(Table1[[#This Row],[Tesouro Prefixado]]="","",(B4287+1)^(1/252))</f>
        <v/>
      </c>
      <c r="D4287" s="2" t="str">
        <f>IF(Table1[[#This Row],[Column2]]="","",(1+D4286)*(C4287)-1)</f>
        <v/>
      </c>
      <c r="E4287" s="1" t="str">
        <f>IF(Table1[[#This Row],[Column1]]="","",VLOOKUP(A4287,COPOMs!B:E,4)+prêmio_de_risco)</f>
        <v/>
      </c>
      <c r="F4287" s="3" t="str">
        <f>IF(Table1[[#This Row],[Tesouro Selic: Cenário 1]]="","",(E4287+1)^(1/252))</f>
        <v/>
      </c>
      <c r="G4287" s="2" t="str">
        <f>IF(Table1[[#This Row],[Column4]]="","",(1+G4286)*(F4287)-1)</f>
        <v/>
      </c>
      <c r="H4287" s="1" t="str">
        <f>IF(Table1[[#This Row],[Column1]]="","",VLOOKUP(A4287,COPOMs!B:H,7)+prêmio_de_risco)</f>
        <v/>
      </c>
      <c r="I4287" s="3" t="str">
        <f>IF(Table1[[#This Row],[Tesouro Selic: Cenário 2]]="","",(H4287+1)^(1/252))</f>
        <v/>
      </c>
      <c r="J4287" s="2" t="str">
        <f>IF(Table1[[#This Row],[Column6]]="","",(1+J4286)*(I4287)-1)</f>
        <v/>
      </c>
      <c r="K4287" s="1" t="str">
        <f>IF(Table1[[#This Row],[Column1]]="","",VLOOKUP(A4287,COPOMs!B:K,10)+prêmio_de_risco)</f>
        <v/>
      </c>
      <c r="L4287" s="3" t="str">
        <f>IF(Table1[[#This Row],[Tesouro Selic: Cenário 3]]="","",(K4287+1)^(1/252))</f>
        <v/>
      </c>
      <c r="M4287" s="2" t="str">
        <f>IF(Table1[[#This Row],[Column8]]="","",(1+M4286)*(L4287)-1)</f>
        <v/>
      </c>
    </row>
    <row r="4288" spans="1:13" x14ac:dyDescent="0.25">
      <c r="A4288" s="15" t="str">
        <f t="shared" si="132"/>
        <v/>
      </c>
      <c r="B4288" s="25" t="str">
        <f t="shared" si="133"/>
        <v/>
      </c>
      <c r="C4288" s="3" t="str">
        <f>IF(Table1[[#This Row],[Tesouro Prefixado]]="","",(B4288+1)^(1/252))</f>
        <v/>
      </c>
      <c r="D4288" s="2" t="str">
        <f>IF(Table1[[#This Row],[Column2]]="","",(1+D4287)*(C4288)-1)</f>
        <v/>
      </c>
      <c r="E4288" s="1" t="str">
        <f>IF(Table1[[#This Row],[Column1]]="","",VLOOKUP(A4288,COPOMs!B:E,4)+prêmio_de_risco)</f>
        <v/>
      </c>
      <c r="F4288" s="3" t="str">
        <f>IF(Table1[[#This Row],[Tesouro Selic: Cenário 1]]="","",(E4288+1)^(1/252))</f>
        <v/>
      </c>
      <c r="G4288" s="2" t="str">
        <f>IF(Table1[[#This Row],[Column4]]="","",(1+G4287)*(F4288)-1)</f>
        <v/>
      </c>
      <c r="H4288" s="1" t="str">
        <f>IF(Table1[[#This Row],[Column1]]="","",VLOOKUP(A4288,COPOMs!B:H,7)+prêmio_de_risco)</f>
        <v/>
      </c>
      <c r="I4288" s="3" t="str">
        <f>IF(Table1[[#This Row],[Tesouro Selic: Cenário 2]]="","",(H4288+1)^(1/252))</f>
        <v/>
      </c>
      <c r="J4288" s="2" t="str">
        <f>IF(Table1[[#This Row],[Column6]]="","",(1+J4287)*(I4288)-1)</f>
        <v/>
      </c>
      <c r="K4288" s="1" t="str">
        <f>IF(Table1[[#This Row],[Column1]]="","",VLOOKUP(A4288,COPOMs!B:K,10)+prêmio_de_risco)</f>
        <v/>
      </c>
      <c r="L4288" s="3" t="str">
        <f>IF(Table1[[#This Row],[Tesouro Selic: Cenário 3]]="","",(K4288+1)^(1/252))</f>
        <v/>
      </c>
      <c r="M4288" s="2" t="str">
        <f>IF(Table1[[#This Row],[Column8]]="","",(1+M4287)*(L4288)-1)</f>
        <v/>
      </c>
    </row>
    <row r="4289" spans="1:13" x14ac:dyDescent="0.25">
      <c r="A4289" s="15" t="str">
        <f t="shared" si="132"/>
        <v/>
      </c>
      <c r="B4289" s="25" t="str">
        <f t="shared" si="133"/>
        <v/>
      </c>
      <c r="C4289" s="3" t="str">
        <f>IF(Table1[[#This Row],[Tesouro Prefixado]]="","",(B4289+1)^(1/252))</f>
        <v/>
      </c>
      <c r="D4289" s="2" t="str">
        <f>IF(Table1[[#This Row],[Column2]]="","",(1+D4288)*(C4289)-1)</f>
        <v/>
      </c>
      <c r="E4289" s="1" t="str">
        <f>IF(Table1[[#This Row],[Column1]]="","",VLOOKUP(A4289,COPOMs!B:E,4)+prêmio_de_risco)</f>
        <v/>
      </c>
      <c r="F4289" s="3" t="str">
        <f>IF(Table1[[#This Row],[Tesouro Selic: Cenário 1]]="","",(E4289+1)^(1/252))</f>
        <v/>
      </c>
      <c r="G4289" s="2" t="str">
        <f>IF(Table1[[#This Row],[Column4]]="","",(1+G4288)*(F4289)-1)</f>
        <v/>
      </c>
      <c r="H4289" s="1" t="str">
        <f>IF(Table1[[#This Row],[Column1]]="","",VLOOKUP(A4289,COPOMs!B:H,7)+prêmio_de_risco)</f>
        <v/>
      </c>
      <c r="I4289" s="3" t="str">
        <f>IF(Table1[[#This Row],[Tesouro Selic: Cenário 2]]="","",(H4289+1)^(1/252))</f>
        <v/>
      </c>
      <c r="J4289" s="2" t="str">
        <f>IF(Table1[[#This Row],[Column6]]="","",(1+J4288)*(I4289)-1)</f>
        <v/>
      </c>
      <c r="K4289" s="1" t="str">
        <f>IF(Table1[[#This Row],[Column1]]="","",VLOOKUP(A4289,COPOMs!B:K,10)+prêmio_de_risco)</f>
        <v/>
      </c>
      <c r="L4289" s="3" t="str">
        <f>IF(Table1[[#This Row],[Tesouro Selic: Cenário 3]]="","",(K4289+1)^(1/252))</f>
        <v/>
      </c>
      <c r="M4289" s="2" t="str">
        <f>IF(Table1[[#This Row],[Column8]]="","",(1+M4288)*(L4289)-1)</f>
        <v/>
      </c>
    </row>
    <row r="4290" spans="1:13" x14ac:dyDescent="0.25">
      <c r="A4290" s="15" t="str">
        <f t="shared" si="132"/>
        <v/>
      </c>
      <c r="B4290" s="25" t="str">
        <f t="shared" si="133"/>
        <v/>
      </c>
      <c r="C4290" s="3" t="str">
        <f>IF(Table1[[#This Row],[Tesouro Prefixado]]="","",(B4290+1)^(1/252))</f>
        <v/>
      </c>
      <c r="D4290" s="2" t="str">
        <f>IF(Table1[[#This Row],[Column2]]="","",(1+D4289)*(C4290)-1)</f>
        <v/>
      </c>
      <c r="E4290" s="1" t="str">
        <f>IF(Table1[[#This Row],[Column1]]="","",VLOOKUP(A4290,COPOMs!B:E,4)+prêmio_de_risco)</f>
        <v/>
      </c>
      <c r="F4290" s="3" t="str">
        <f>IF(Table1[[#This Row],[Tesouro Selic: Cenário 1]]="","",(E4290+1)^(1/252))</f>
        <v/>
      </c>
      <c r="G4290" s="2" t="str">
        <f>IF(Table1[[#This Row],[Column4]]="","",(1+G4289)*(F4290)-1)</f>
        <v/>
      </c>
      <c r="H4290" s="1" t="str">
        <f>IF(Table1[[#This Row],[Column1]]="","",VLOOKUP(A4290,COPOMs!B:H,7)+prêmio_de_risco)</f>
        <v/>
      </c>
      <c r="I4290" s="3" t="str">
        <f>IF(Table1[[#This Row],[Tesouro Selic: Cenário 2]]="","",(H4290+1)^(1/252))</f>
        <v/>
      </c>
      <c r="J4290" s="2" t="str">
        <f>IF(Table1[[#This Row],[Column6]]="","",(1+J4289)*(I4290)-1)</f>
        <v/>
      </c>
      <c r="K4290" s="1" t="str">
        <f>IF(Table1[[#This Row],[Column1]]="","",VLOOKUP(A4290,COPOMs!B:K,10)+prêmio_de_risco)</f>
        <v/>
      </c>
      <c r="L4290" s="3" t="str">
        <f>IF(Table1[[#This Row],[Tesouro Selic: Cenário 3]]="","",(K4290+1)^(1/252))</f>
        <v/>
      </c>
      <c r="M4290" s="2" t="str">
        <f>IF(Table1[[#This Row],[Column8]]="","",(1+M4289)*(L4290)-1)</f>
        <v/>
      </c>
    </row>
    <row r="4291" spans="1:13" x14ac:dyDescent="0.25">
      <c r="A4291" s="15" t="str">
        <f t="shared" ref="A4291:A4354" si="134">IFERROR(IF(WORKDAY(A4290,1,feriados)&lt;=vencimento,WORKDAY(A4290,1,feriados),""),"")</f>
        <v/>
      </c>
      <c r="B4291" s="25" t="str">
        <f t="shared" ref="B4291:B4354" si="135">IF(A4291="","",taxa_pré)</f>
        <v/>
      </c>
      <c r="C4291" s="3" t="str">
        <f>IF(Table1[[#This Row],[Tesouro Prefixado]]="","",(B4291+1)^(1/252))</f>
        <v/>
      </c>
      <c r="D4291" s="2" t="str">
        <f>IF(Table1[[#This Row],[Column2]]="","",(1+D4290)*(C4291)-1)</f>
        <v/>
      </c>
      <c r="E4291" s="1" t="str">
        <f>IF(Table1[[#This Row],[Column1]]="","",VLOOKUP(A4291,COPOMs!B:E,4)+prêmio_de_risco)</f>
        <v/>
      </c>
      <c r="F4291" s="3" t="str">
        <f>IF(Table1[[#This Row],[Tesouro Selic: Cenário 1]]="","",(E4291+1)^(1/252))</f>
        <v/>
      </c>
      <c r="G4291" s="2" t="str">
        <f>IF(Table1[[#This Row],[Column4]]="","",(1+G4290)*(F4291)-1)</f>
        <v/>
      </c>
      <c r="H4291" s="1" t="str">
        <f>IF(Table1[[#This Row],[Column1]]="","",VLOOKUP(A4291,COPOMs!B:H,7)+prêmio_de_risco)</f>
        <v/>
      </c>
      <c r="I4291" s="3" t="str">
        <f>IF(Table1[[#This Row],[Tesouro Selic: Cenário 2]]="","",(H4291+1)^(1/252))</f>
        <v/>
      </c>
      <c r="J4291" s="2" t="str">
        <f>IF(Table1[[#This Row],[Column6]]="","",(1+J4290)*(I4291)-1)</f>
        <v/>
      </c>
      <c r="K4291" s="1" t="str">
        <f>IF(Table1[[#This Row],[Column1]]="","",VLOOKUP(A4291,COPOMs!B:K,10)+prêmio_de_risco)</f>
        <v/>
      </c>
      <c r="L4291" s="3" t="str">
        <f>IF(Table1[[#This Row],[Tesouro Selic: Cenário 3]]="","",(K4291+1)^(1/252))</f>
        <v/>
      </c>
      <c r="M4291" s="2" t="str">
        <f>IF(Table1[[#This Row],[Column8]]="","",(1+M4290)*(L4291)-1)</f>
        <v/>
      </c>
    </row>
    <row r="4292" spans="1:13" x14ac:dyDescent="0.25">
      <c r="A4292" s="15" t="str">
        <f t="shared" si="134"/>
        <v/>
      </c>
      <c r="B4292" s="25" t="str">
        <f t="shared" si="135"/>
        <v/>
      </c>
      <c r="C4292" s="3" t="str">
        <f>IF(Table1[[#This Row],[Tesouro Prefixado]]="","",(B4292+1)^(1/252))</f>
        <v/>
      </c>
      <c r="D4292" s="2" t="str">
        <f>IF(Table1[[#This Row],[Column2]]="","",(1+D4291)*(C4292)-1)</f>
        <v/>
      </c>
      <c r="E4292" s="1" t="str">
        <f>IF(Table1[[#This Row],[Column1]]="","",VLOOKUP(A4292,COPOMs!B:E,4)+prêmio_de_risco)</f>
        <v/>
      </c>
      <c r="F4292" s="3" t="str">
        <f>IF(Table1[[#This Row],[Tesouro Selic: Cenário 1]]="","",(E4292+1)^(1/252))</f>
        <v/>
      </c>
      <c r="G4292" s="2" t="str">
        <f>IF(Table1[[#This Row],[Column4]]="","",(1+G4291)*(F4292)-1)</f>
        <v/>
      </c>
      <c r="H4292" s="1" t="str">
        <f>IF(Table1[[#This Row],[Column1]]="","",VLOOKUP(A4292,COPOMs!B:H,7)+prêmio_de_risco)</f>
        <v/>
      </c>
      <c r="I4292" s="3" t="str">
        <f>IF(Table1[[#This Row],[Tesouro Selic: Cenário 2]]="","",(H4292+1)^(1/252))</f>
        <v/>
      </c>
      <c r="J4292" s="2" t="str">
        <f>IF(Table1[[#This Row],[Column6]]="","",(1+J4291)*(I4292)-1)</f>
        <v/>
      </c>
      <c r="K4292" s="1" t="str">
        <f>IF(Table1[[#This Row],[Column1]]="","",VLOOKUP(A4292,COPOMs!B:K,10)+prêmio_de_risco)</f>
        <v/>
      </c>
      <c r="L4292" s="3" t="str">
        <f>IF(Table1[[#This Row],[Tesouro Selic: Cenário 3]]="","",(K4292+1)^(1/252))</f>
        <v/>
      </c>
      <c r="M4292" s="2" t="str">
        <f>IF(Table1[[#This Row],[Column8]]="","",(1+M4291)*(L4292)-1)</f>
        <v/>
      </c>
    </row>
    <row r="4293" spans="1:13" x14ac:dyDescent="0.25">
      <c r="A4293" s="15" t="str">
        <f t="shared" si="134"/>
        <v/>
      </c>
      <c r="B4293" s="25" t="str">
        <f t="shared" si="135"/>
        <v/>
      </c>
      <c r="C4293" s="3" t="str">
        <f>IF(Table1[[#This Row],[Tesouro Prefixado]]="","",(B4293+1)^(1/252))</f>
        <v/>
      </c>
      <c r="D4293" s="2" t="str">
        <f>IF(Table1[[#This Row],[Column2]]="","",(1+D4292)*(C4293)-1)</f>
        <v/>
      </c>
      <c r="E4293" s="1" t="str">
        <f>IF(Table1[[#This Row],[Column1]]="","",VLOOKUP(A4293,COPOMs!B:E,4)+prêmio_de_risco)</f>
        <v/>
      </c>
      <c r="F4293" s="3" t="str">
        <f>IF(Table1[[#This Row],[Tesouro Selic: Cenário 1]]="","",(E4293+1)^(1/252))</f>
        <v/>
      </c>
      <c r="G4293" s="2" t="str">
        <f>IF(Table1[[#This Row],[Column4]]="","",(1+G4292)*(F4293)-1)</f>
        <v/>
      </c>
      <c r="H4293" s="1" t="str">
        <f>IF(Table1[[#This Row],[Column1]]="","",VLOOKUP(A4293,COPOMs!B:H,7)+prêmio_de_risco)</f>
        <v/>
      </c>
      <c r="I4293" s="3" t="str">
        <f>IF(Table1[[#This Row],[Tesouro Selic: Cenário 2]]="","",(H4293+1)^(1/252))</f>
        <v/>
      </c>
      <c r="J4293" s="2" t="str">
        <f>IF(Table1[[#This Row],[Column6]]="","",(1+J4292)*(I4293)-1)</f>
        <v/>
      </c>
      <c r="K4293" s="1" t="str">
        <f>IF(Table1[[#This Row],[Column1]]="","",VLOOKUP(A4293,COPOMs!B:K,10)+prêmio_de_risco)</f>
        <v/>
      </c>
      <c r="L4293" s="3" t="str">
        <f>IF(Table1[[#This Row],[Tesouro Selic: Cenário 3]]="","",(K4293+1)^(1/252))</f>
        <v/>
      </c>
      <c r="M4293" s="2" t="str">
        <f>IF(Table1[[#This Row],[Column8]]="","",(1+M4292)*(L4293)-1)</f>
        <v/>
      </c>
    </row>
    <row r="4294" spans="1:13" x14ac:dyDescent="0.25">
      <c r="A4294" s="15" t="str">
        <f t="shared" si="134"/>
        <v/>
      </c>
      <c r="B4294" s="25" t="str">
        <f t="shared" si="135"/>
        <v/>
      </c>
      <c r="C4294" s="3" t="str">
        <f>IF(Table1[[#This Row],[Tesouro Prefixado]]="","",(B4294+1)^(1/252))</f>
        <v/>
      </c>
      <c r="D4294" s="2" t="str">
        <f>IF(Table1[[#This Row],[Column2]]="","",(1+D4293)*(C4294)-1)</f>
        <v/>
      </c>
      <c r="E4294" s="1" t="str">
        <f>IF(Table1[[#This Row],[Column1]]="","",VLOOKUP(A4294,COPOMs!B:E,4)+prêmio_de_risco)</f>
        <v/>
      </c>
      <c r="F4294" s="3" t="str">
        <f>IF(Table1[[#This Row],[Tesouro Selic: Cenário 1]]="","",(E4294+1)^(1/252))</f>
        <v/>
      </c>
      <c r="G4294" s="2" t="str">
        <f>IF(Table1[[#This Row],[Column4]]="","",(1+G4293)*(F4294)-1)</f>
        <v/>
      </c>
      <c r="H4294" s="1" t="str">
        <f>IF(Table1[[#This Row],[Column1]]="","",VLOOKUP(A4294,COPOMs!B:H,7)+prêmio_de_risco)</f>
        <v/>
      </c>
      <c r="I4294" s="3" t="str">
        <f>IF(Table1[[#This Row],[Tesouro Selic: Cenário 2]]="","",(H4294+1)^(1/252))</f>
        <v/>
      </c>
      <c r="J4294" s="2" t="str">
        <f>IF(Table1[[#This Row],[Column6]]="","",(1+J4293)*(I4294)-1)</f>
        <v/>
      </c>
      <c r="K4294" s="1" t="str">
        <f>IF(Table1[[#This Row],[Column1]]="","",VLOOKUP(A4294,COPOMs!B:K,10)+prêmio_de_risco)</f>
        <v/>
      </c>
      <c r="L4294" s="3" t="str">
        <f>IF(Table1[[#This Row],[Tesouro Selic: Cenário 3]]="","",(K4294+1)^(1/252))</f>
        <v/>
      </c>
      <c r="M4294" s="2" t="str">
        <f>IF(Table1[[#This Row],[Column8]]="","",(1+M4293)*(L4294)-1)</f>
        <v/>
      </c>
    </row>
    <row r="4295" spans="1:13" x14ac:dyDescent="0.25">
      <c r="A4295" s="15" t="str">
        <f t="shared" si="134"/>
        <v/>
      </c>
      <c r="B4295" s="25" t="str">
        <f t="shared" si="135"/>
        <v/>
      </c>
      <c r="C4295" s="3" t="str">
        <f>IF(Table1[[#This Row],[Tesouro Prefixado]]="","",(B4295+1)^(1/252))</f>
        <v/>
      </c>
      <c r="D4295" s="2" t="str">
        <f>IF(Table1[[#This Row],[Column2]]="","",(1+D4294)*(C4295)-1)</f>
        <v/>
      </c>
      <c r="E4295" s="1" t="str">
        <f>IF(Table1[[#This Row],[Column1]]="","",VLOOKUP(A4295,COPOMs!B:E,4)+prêmio_de_risco)</f>
        <v/>
      </c>
      <c r="F4295" s="3" t="str">
        <f>IF(Table1[[#This Row],[Tesouro Selic: Cenário 1]]="","",(E4295+1)^(1/252))</f>
        <v/>
      </c>
      <c r="G4295" s="2" t="str">
        <f>IF(Table1[[#This Row],[Column4]]="","",(1+G4294)*(F4295)-1)</f>
        <v/>
      </c>
      <c r="H4295" s="1" t="str">
        <f>IF(Table1[[#This Row],[Column1]]="","",VLOOKUP(A4295,COPOMs!B:H,7)+prêmio_de_risco)</f>
        <v/>
      </c>
      <c r="I4295" s="3" t="str">
        <f>IF(Table1[[#This Row],[Tesouro Selic: Cenário 2]]="","",(H4295+1)^(1/252))</f>
        <v/>
      </c>
      <c r="J4295" s="2" t="str">
        <f>IF(Table1[[#This Row],[Column6]]="","",(1+J4294)*(I4295)-1)</f>
        <v/>
      </c>
      <c r="K4295" s="1" t="str">
        <f>IF(Table1[[#This Row],[Column1]]="","",VLOOKUP(A4295,COPOMs!B:K,10)+prêmio_de_risco)</f>
        <v/>
      </c>
      <c r="L4295" s="3" t="str">
        <f>IF(Table1[[#This Row],[Tesouro Selic: Cenário 3]]="","",(K4295+1)^(1/252))</f>
        <v/>
      </c>
      <c r="M4295" s="2" t="str">
        <f>IF(Table1[[#This Row],[Column8]]="","",(1+M4294)*(L4295)-1)</f>
        <v/>
      </c>
    </row>
    <row r="4296" spans="1:13" x14ac:dyDescent="0.25">
      <c r="A4296" s="15" t="str">
        <f t="shared" si="134"/>
        <v/>
      </c>
      <c r="B4296" s="25" t="str">
        <f t="shared" si="135"/>
        <v/>
      </c>
      <c r="C4296" s="3" t="str">
        <f>IF(Table1[[#This Row],[Tesouro Prefixado]]="","",(B4296+1)^(1/252))</f>
        <v/>
      </c>
      <c r="D4296" s="2" t="str">
        <f>IF(Table1[[#This Row],[Column2]]="","",(1+D4295)*(C4296)-1)</f>
        <v/>
      </c>
      <c r="E4296" s="1" t="str">
        <f>IF(Table1[[#This Row],[Column1]]="","",VLOOKUP(A4296,COPOMs!B:E,4)+prêmio_de_risco)</f>
        <v/>
      </c>
      <c r="F4296" s="3" t="str">
        <f>IF(Table1[[#This Row],[Tesouro Selic: Cenário 1]]="","",(E4296+1)^(1/252))</f>
        <v/>
      </c>
      <c r="G4296" s="2" t="str">
        <f>IF(Table1[[#This Row],[Column4]]="","",(1+G4295)*(F4296)-1)</f>
        <v/>
      </c>
      <c r="H4296" s="1" t="str">
        <f>IF(Table1[[#This Row],[Column1]]="","",VLOOKUP(A4296,COPOMs!B:H,7)+prêmio_de_risco)</f>
        <v/>
      </c>
      <c r="I4296" s="3" t="str">
        <f>IF(Table1[[#This Row],[Tesouro Selic: Cenário 2]]="","",(H4296+1)^(1/252))</f>
        <v/>
      </c>
      <c r="J4296" s="2" t="str">
        <f>IF(Table1[[#This Row],[Column6]]="","",(1+J4295)*(I4296)-1)</f>
        <v/>
      </c>
      <c r="K4296" s="1" t="str">
        <f>IF(Table1[[#This Row],[Column1]]="","",VLOOKUP(A4296,COPOMs!B:K,10)+prêmio_de_risco)</f>
        <v/>
      </c>
      <c r="L4296" s="3" t="str">
        <f>IF(Table1[[#This Row],[Tesouro Selic: Cenário 3]]="","",(K4296+1)^(1/252))</f>
        <v/>
      </c>
      <c r="M4296" s="2" t="str">
        <f>IF(Table1[[#This Row],[Column8]]="","",(1+M4295)*(L4296)-1)</f>
        <v/>
      </c>
    </row>
    <row r="4297" spans="1:13" x14ac:dyDescent="0.25">
      <c r="A4297" s="15" t="str">
        <f t="shared" si="134"/>
        <v/>
      </c>
      <c r="B4297" s="25" t="str">
        <f t="shared" si="135"/>
        <v/>
      </c>
      <c r="C4297" s="3" t="str">
        <f>IF(Table1[[#This Row],[Tesouro Prefixado]]="","",(B4297+1)^(1/252))</f>
        <v/>
      </c>
      <c r="D4297" s="2" t="str">
        <f>IF(Table1[[#This Row],[Column2]]="","",(1+D4296)*(C4297)-1)</f>
        <v/>
      </c>
      <c r="E4297" s="1" t="str">
        <f>IF(Table1[[#This Row],[Column1]]="","",VLOOKUP(A4297,COPOMs!B:E,4)+prêmio_de_risco)</f>
        <v/>
      </c>
      <c r="F4297" s="3" t="str">
        <f>IF(Table1[[#This Row],[Tesouro Selic: Cenário 1]]="","",(E4297+1)^(1/252))</f>
        <v/>
      </c>
      <c r="G4297" s="2" t="str">
        <f>IF(Table1[[#This Row],[Column4]]="","",(1+G4296)*(F4297)-1)</f>
        <v/>
      </c>
      <c r="H4297" s="1" t="str">
        <f>IF(Table1[[#This Row],[Column1]]="","",VLOOKUP(A4297,COPOMs!B:H,7)+prêmio_de_risco)</f>
        <v/>
      </c>
      <c r="I4297" s="3" t="str">
        <f>IF(Table1[[#This Row],[Tesouro Selic: Cenário 2]]="","",(H4297+1)^(1/252))</f>
        <v/>
      </c>
      <c r="J4297" s="2" t="str">
        <f>IF(Table1[[#This Row],[Column6]]="","",(1+J4296)*(I4297)-1)</f>
        <v/>
      </c>
      <c r="K4297" s="1" t="str">
        <f>IF(Table1[[#This Row],[Column1]]="","",VLOOKUP(A4297,COPOMs!B:K,10)+prêmio_de_risco)</f>
        <v/>
      </c>
      <c r="L4297" s="3" t="str">
        <f>IF(Table1[[#This Row],[Tesouro Selic: Cenário 3]]="","",(K4297+1)^(1/252))</f>
        <v/>
      </c>
      <c r="M4297" s="2" t="str">
        <f>IF(Table1[[#This Row],[Column8]]="","",(1+M4296)*(L4297)-1)</f>
        <v/>
      </c>
    </row>
    <row r="4298" spans="1:13" x14ac:dyDescent="0.25">
      <c r="A4298" s="15" t="str">
        <f t="shared" si="134"/>
        <v/>
      </c>
      <c r="B4298" s="25" t="str">
        <f t="shared" si="135"/>
        <v/>
      </c>
      <c r="C4298" s="3" t="str">
        <f>IF(Table1[[#This Row],[Tesouro Prefixado]]="","",(B4298+1)^(1/252))</f>
        <v/>
      </c>
      <c r="D4298" s="2" t="str">
        <f>IF(Table1[[#This Row],[Column2]]="","",(1+D4297)*(C4298)-1)</f>
        <v/>
      </c>
      <c r="E4298" s="1" t="str">
        <f>IF(Table1[[#This Row],[Column1]]="","",VLOOKUP(A4298,COPOMs!B:E,4)+prêmio_de_risco)</f>
        <v/>
      </c>
      <c r="F4298" s="3" t="str">
        <f>IF(Table1[[#This Row],[Tesouro Selic: Cenário 1]]="","",(E4298+1)^(1/252))</f>
        <v/>
      </c>
      <c r="G4298" s="2" t="str">
        <f>IF(Table1[[#This Row],[Column4]]="","",(1+G4297)*(F4298)-1)</f>
        <v/>
      </c>
      <c r="H4298" s="1" t="str">
        <f>IF(Table1[[#This Row],[Column1]]="","",VLOOKUP(A4298,COPOMs!B:H,7)+prêmio_de_risco)</f>
        <v/>
      </c>
      <c r="I4298" s="3" t="str">
        <f>IF(Table1[[#This Row],[Tesouro Selic: Cenário 2]]="","",(H4298+1)^(1/252))</f>
        <v/>
      </c>
      <c r="J4298" s="2" t="str">
        <f>IF(Table1[[#This Row],[Column6]]="","",(1+J4297)*(I4298)-1)</f>
        <v/>
      </c>
      <c r="K4298" s="1" t="str">
        <f>IF(Table1[[#This Row],[Column1]]="","",VLOOKUP(A4298,COPOMs!B:K,10)+prêmio_de_risco)</f>
        <v/>
      </c>
      <c r="L4298" s="3" t="str">
        <f>IF(Table1[[#This Row],[Tesouro Selic: Cenário 3]]="","",(K4298+1)^(1/252))</f>
        <v/>
      </c>
      <c r="M4298" s="2" t="str">
        <f>IF(Table1[[#This Row],[Column8]]="","",(1+M4297)*(L4298)-1)</f>
        <v/>
      </c>
    </row>
    <row r="4299" spans="1:13" x14ac:dyDescent="0.25">
      <c r="A4299" s="15" t="str">
        <f t="shared" si="134"/>
        <v/>
      </c>
      <c r="B4299" s="25" t="str">
        <f t="shared" si="135"/>
        <v/>
      </c>
      <c r="C4299" s="3" t="str">
        <f>IF(Table1[[#This Row],[Tesouro Prefixado]]="","",(B4299+1)^(1/252))</f>
        <v/>
      </c>
      <c r="D4299" s="2" t="str">
        <f>IF(Table1[[#This Row],[Column2]]="","",(1+D4298)*(C4299)-1)</f>
        <v/>
      </c>
      <c r="E4299" s="1" t="str">
        <f>IF(Table1[[#This Row],[Column1]]="","",VLOOKUP(A4299,COPOMs!B:E,4)+prêmio_de_risco)</f>
        <v/>
      </c>
      <c r="F4299" s="3" t="str">
        <f>IF(Table1[[#This Row],[Tesouro Selic: Cenário 1]]="","",(E4299+1)^(1/252))</f>
        <v/>
      </c>
      <c r="G4299" s="2" t="str">
        <f>IF(Table1[[#This Row],[Column4]]="","",(1+G4298)*(F4299)-1)</f>
        <v/>
      </c>
      <c r="H4299" s="1" t="str">
        <f>IF(Table1[[#This Row],[Column1]]="","",VLOOKUP(A4299,COPOMs!B:H,7)+prêmio_de_risco)</f>
        <v/>
      </c>
      <c r="I4299" s="3" t="str">
        <f>IF(Table1[[#This Row],[Tesouro Selic: Cenário 2]]="","",(H4299+1)^(1/252))</f>
        <v/>
      </c>
      <c r="J4299" s="2" t="str">
        <f>IF(Table1[[#This Row],[Column6]]="","",(1+J4298)*(I4299)-1)</f>
        <v/>
      </c>
      <c r="K4299" s="1" t="str">
        <f>IF(Table1[[#This Row],[Column1]]="","",VLOOKUP(A4299,COPOMs!B:K,10)+prêmio_de_risco)</f>
        <v/>
      </c>
      <c r="L4299" s="3" t="str">
        <f>IF(Table1[[#This Row],[Tesouro Selic: Cenário 3]]="","",(K4299+1)^(1/252))</f>
        <v/>
      </c>
      <c r="M4299" s="2" t="str">
        <f>IF(Table1[[#This Row],[Column8]]="","",(1+M4298)*(L4299)-1)</f>
        <v/>
      </c>
    </row>
    <row r="4300" spans="1:13" x14ac:dyDescent="0.25">
      <c r="A4300" s="15" t="str">
        <f t="shared" si="134"/>
        <v/>
      </c>
      <c r="B4300" s="25" t="str">
        <f t="shared" si="135"/>
        <v/>
      </c>
      <c r="C4300" s="3" t="str">
        <f>IF(Table1[[#This Row],[Tesouro Prefixado]]="","",(B4300+1)^(1/252))</f>
        <v/>
      </c>
      <c r="D4300" s="2" t="str">
        <f>IF(Table1[[#This Row],[Column2]]="","",(1+D4299)*(C4300)-1)</f>
        <v/>
      </c>
      <c r="E4300" s="1" t="str">
        <f>IF(Table1[[#This Row],[Column1]]="","",VLOOKUP(A4300,COPOMs!B:E,4)+prêmio_de_risco)</f>
        <v/>
      </c>
      <c r="F4300" s="3" t="str">
        <f>IF(Table1[[#This Row],[Tesouro Selic: Cenário 1]]="","",(E4300+1)^(1/252))</f>
        <v/>
      </c>
      <c r="G4300" s="2" t="str">
        <f>IF(Table1[[#This Row],[Column4]]="","",(1+G4299)*(F4300)-1)</f>
        <v/>
      </c>
      <c r="H4300" s="1" t="str">
        <f>IF(Table1[[#This Row],[Column1]]="","",VLOOKUP(A4300,COPOMs!B:H,7)+prêmio_de_risco)</f>
        <v/>
      </c>
      <c r="I4300" s="3" t="str">
        <f>IF(Table1[[#This Row],[Tesouro Selic: Cenário 2]]="","",(H4300+1)^(1/252))</f>
        <v/>
      </c>
      <c r="J4300" s="2" t="str">
        <f>IF(Table1[[#This Row],[Column6]]="","",(1+J4299)*(I4300)-1)</f>
        <v/>
      </c>
      <c r="K4300" s="1" t="str">
        <f>IF(Table1[[#This Row],[Column1]]="","",VLOOKUP(A4300,COPOMs!B:K,10)+prêmio_de_risco)</f>
        <v/>
      </c>
      <c r="L4300" s="3" t="str">
        <f>IF(Table1[[#This Row],[Tesouro Selic: Cenário 3]]="","",(K4300+1)^(1/252))</f>
        <v/>
      </c>
      <c r="M4300" s="2" t="str">
        <f>IF(Table1[[#This Row],[Column8]]="","",(1+M4299)*(L4300)-1)</f>
        <v/>
      </c>
    </row>
    <row r="4301" spans="1:13" x14ac:dyDescent="0.25">
      <c r="A4301" s="15" t="str">
        <f t="shared" si="134"/>
        <v/>
      </c>
      <c r="B4301" s="25" t="str">
        <f t="shared" si="135"/>
        <v/>
      </c>
      <c r="C4301" s="3" t="str">
        <f>IF(Table1[[#This Row],[Tesouro Prefixado]]="","",(B4301+1)^(1/252))</f>
        <v/>
      </c>
      <c r="D4301" s="2" t="str">
        <f>IF(Table1[[#This Row],[Column2]]="","",(1+D4300)*(C4301)-1)</f>
        <v/>
      </c>
      <c r="E4301" s="1" t="str">
        <f>IF(Table1[[#This Row],[Column1]]="","",VLOOKUP(A4301,COPOMs!B:E,4)+prêmio_de_risco)</f>
        <v/>
      </c>
      <c r="F4301" s="3" t="str">
        <f>IF(Table1[[#This Row],[Tesouro Selic: Cenário 1]]="","",(E4301+1)^(1/252))</f>
        <v/>
      </c>
      <c r="G4301" s="2" t="str">
        <f>IF(Table1[[#This Row],[Column4]]="","",(1+G4300)*(F4301)-1)</f>
        <v/>
      </c>
      <c r="H4301" s="1" t="str">
        <f>IF(Table1[[#This Row],[Column1]]="","",VLOOKUP(A4301,COPOMs!B:H,7)+prêmio_de_risco)</f>
        <v/>
      </c>
      <c r="I4301" s="3" t="str">
        <f>IF(Table1[[#This Row],[Tesouro Selic: Cenário 2]]="","",(H4301+1)^(1/252))</f>
        <v/>
      </c>
      <c r="J4301" s="2" t="str">
        <f>IF(Table1[[#This Row],[Column6]]="","",(1+J4300)*(I4301)-1)</f>
        <v/>
      </c>
      <c r="K4301" s="1" t="str">
        <f>IF(Table1[[#This Row],[Column1]]="","",VLOOKUP(A4301,COPOMs!B:K,10)+prêmio_de_risco)</f>
        <v/>
      </c>
      <c r="L4301" s="3" t="str">
        <f>IF(Table1[[#This Row],[Tesouro Selic: Cenário 3]]="","",(K4301+1)^(1/252))</f>
        <v/>
      </c>
      <c r="M4301" s="2" t="str">
        <f>IF(Table1[[#This Row],[Column8]]="","",(1+M4300)*(L4301)-1)</f>
        <v/>
      </c>
    </row>
    <row r="4302" spans="1:13" x14ac:dyDescent="0.25">
      <c r="A4302" s="15" t="str">
        <f t="shared" si="134"/>
        <v/>
      </c>
      <c r="B4302" s="25" t="str">
        <f t="shared" si="135"/>
        <v/>
      </c>
      <c r="C4302" s="3" t="str">
        <f>IF(Table1[[#This Row],[Tesouro Prefixado]]="","",(B4302+1)^(1/252))</f>
        <v/>
      </c>
      <c r="D4302" s="2" t="str">
        <f>IF(Table1[[#This Row],[Column2]]="","",(1+D4301)*(C4302)-1)</f>
        <v/>
      </c>
      <c r="E4302" s="1" t="str">
        <f>IF(Table1[[#This Row],[Column1]]="","",VLOOKUP(A4302,COPOMs!B:E,4)+prêmio_de_risco)</f>
        <v/>
      </c>
      <c r="F4302" s="3" t="str">
        <f>IF(Table1[[#This Row],[Tesouro Selic: Cenário 1]]="","",(E4302+1)^(1/252))</f>
        <v/>
      </c>
      <c r="G4302" s="2" t="str">
        <f>IF(Table1[[#This Row],[Column4]]="","",(1+G4301)*(F4302)-1)</f>
        <v/>
      </c>
      <c r="H4302" s="1" t="str">
        <f>IF(Table1[[#This Row],[Column1]]="","",VLOOKUP(A4302,COPOMs!B:H,7)+prêmio_de_risco)</f>
        <v/>
      </c>
      <c r="I4302" s="3" t="str">
        <f>IF(Table1[[#This Row],[Tesouro Selic: Cenário 2]]="","",(H4302+1)^(1/252))</f>
        <v/>
      </c>
      <c r="J4302" s="2" t="str">
        <f>IF(Table1[[#This Row],[Column6]]="","",(1+J4301)*(I4302)-1)</f>
        <v/>
      </c>
      <c r="K4302" s="1" t="str">
        <f>IF(Table1[[#This Row],[Column1]]="","",VLOOKUP(A4302,COPOMs!B:K,10)+prêmio_de_risco)</f>
        <v/>
      </c>
      <c r="L4302" s="3" t="str">
        <f>IF(Table1[[#This Row],[Tesouro Selic: Cenário 3]]="","",(K4302+1)^(1/252))</f>
        <v/>
      </c>
      <c r="M4302" s="2" t="str">
        <f>IF(Table1[[#This Row],[Column8]]="","",(1+M4301)*(L4302)-1)</f>
        <v/>
      </c>
    </row>
    <row r="4303" spans="1:13" x14ac:dyDescent="0.25">
      <c r="A4303" s="15" t="str">
        <f t="shared" si="134"/>
        <v/>
      </c>
      <c r="B4303" s="25" t="str">
        <f t="shared" si="135"/>
        <v/>
      </c>
      <c r="C4303" s="3" t="str">
        <f>IF(Table1[[#This Row],[Tesouro Prefixado]]="","",(B4303+1)^(1/252))</f>
        <v/>
      </c>
      <c r="D4303" s="2" t="str">
        <f>IF(Table1[[#This Row],[Column2]]="","",(1+D4302)*(C4303)-1)</f>
        <v/>
      </c>
      <c r="E4303" s="1" t="str">
        <f>IF(Table1[[#This Row],[Column1]]="","",VLOOKUP(A4303,COPOMs!B:E,4)+prêmio_de_risco)</f>
        <v/>
      </c>
      <c r="F4303" s="3" t="str">
        <f>IF(Table1[[#This Row],[Tesouro Selic: Cenário 1]]="","",(E4303+1)^(1/252))</f>
        <v/>
      </c>
      <c r="G4303" s="2" t="str">
        <f>IF(Table1[[#This Row],[Column4]]="","",(1+G4302)*(F4303)-1)</f>
        <v/>
      </c>
      <c r="H4303" s="1" t="str">
        <f>IF(Table1[[#This Row],[Column1]]="","",VLOOKUP(A4303,COPOMs!B:H,7)+prêmio_de_risco)</f>
        <v/>
      </c>
      <c r="I4303" s="3" t="str">
        <f>IF(Table1[[#This Row],[Tesouro Selic: Cenário 2]]="","",(H4303+1)^(1/252))</f>
        <v/>
      </c>
      <c r="J4303" s="2" t="str">
        <f>IF(Table1[[#This Row],[Column6]]="","",(1+J4302)*(I4303)-1)</f>
        <v/>
      </c>
      <c r="K4303" s="1" t="str">
        <f>IF(Table1[[#This Row],[Column1]]="","",VLOOKUP(A4303,COPOMs!B:K,10)+prêmio_de_risco)</f>
        <v/>
      </c>
      <c r="L4303" s="3" t="str">
        <f>IF(Table1[[#This Row],[Tesouro Selic: Cenário 3]]="","",(K4303+1)^(1/252))</f>
        <v/>
      </c>
      <c r="M4303" s="2" t="str">
        <f>IF(Table1[[#This Row],[Column8]]="","",(1+M4302)*(L4303)-1)</f>
        <v/>
      </c>
    </row>
    <row r="4304" spans="1:13" x14ac:dyDescent="0.25">
      <c r="A4304" s="15" t="str">
        <f t="shared" si="134"/>
        <v/>
      </c>
      <c r="B4304" s="25" t="str">
        <f t="shared" si="135"/>
        <v/>
      </c>
      <c r="C4304" s="3" t="str">
        <f>IF(Table1[[#This Row],[Tesouro Prefixado]]="","",(B4304+1)^(1/252))</f>
        <v/>
      </c>
      <c r="D4304" s="2" t="str">
        <f>IF(Table1[[#This Row],[Column2]]="","",(1+D4303)*(C4304)-1)</f>
        <v/>
      </c>
      <c r="E4304" s="1" t="str">
        <f>IF(Table1[[#This Row],[Column1]]="","",VLOOKUP(A4304,COPOMs!B:E,4)+prêmio_de_risco)</f>
        <v/>
      </c>
      <c r="F4304" s="3" t="str">
        <f>IF(Table1[[#This Row],[Tesouro Selic: Cenário 1]]="","",(E4304+1)^(1/252))</f>
        <v/>
      </c>
      <c r="G4304" s="2" t="str">
        <f>IF(Table1[[#This Row],[Column4]]="","",(1+G4303)*(F4304)-1)</f>
        <v/>
      </c>
      <c r="H4304" s="1" t="str">
        <f>IF(Table1[[#This Row],[Column1]]="","",VLOOKUP(A4304,COPOMs!B:H,7)+prêmio_de_risco)</f>
        <v/>
      </c>
      <c r="I4304" s="3" t="str">
        <f>IF(Table1[[#This Row],[Tesouro Selic: Cenário 2]]="","",(H4304+1)^(1/252))</f>
        <v/>
      </c>
      <c r="J4304" s="2" t="str">
        <f>IF(Table1[[#This Row],[Column6]]="","",(1+J4303)*(I4304)-1)</f>
        <v/>
      </c>
      <c r="K4304" s="1" t="str">
        <f>IF(Table1[[#This Row],[Column1]]="","",VLOOKUP(A4304,COPOMs!B:K,10)+prêmio_de_risco)</f>
        <v/>
      </c>
      <c r="L4304" s="3" t="str">
        <f>IF(Table1[[#This Row],[Tesouro Selic: Cenário 3]]="","",(K4304+1)^(1/252))</f>
        <v/>
      </c>
      <c r="M4304" s="2" t="str">
        <f>IF(Table1[[#This Row],[Column8]]="","",(1+M4303)*(L4304)-1)</f>
        <v/>
      </c>
    </row>
    <row r="4305" spans="1:13" x14ac:dyDescent="0.25">
      <c r="A4305" s="15" t="str">
        <f t="shared" si="134"/>
        <v/>
      </c>
      <c r="B4305" s="25" t="str">
        <f t="shared" si="135"/>
        <v/>
      </c>
      <c r="C4305" s="3" t="str">
        <f>IF(Table1[[#This Row],[Tesouro Prefixado]]="","",(B4305+1)^(1/252))</f>
        <v/>
      </c>
      <c r="D4305" s="2" t="str">
        <f>IF(Table1[[#This Row],[Column2]]="","",(1+D4304)*(C4305)-1)</f>
        <v/>
      </c>
      <c r="E4305" s="1" t="str">
        <f>IF(Table1[[#This Row],[Column1]]="","",VLOOKUP(A4305,COPOMs!B:E,4)+prêmio_de_risco)</f>
        <v/>
      </c>
      <c r="F4305" s="3" t="str">
        <f>IF(Table1[[#This Row],[Tesouro Selic: Cenário 1]]="","",(E4305+1)^(1/252))</f>
        <v/>
      </c>
      <c r="G4305" s="2" t="str">
        <f>IF(Table1[[#This Row],[Column4]]="","",(1+G4304)*(F4305)-1)</f>
        <v/>
      </c>
      <c r="H4305" s="1" t="str">
        <f>IF(Table1[[#This Row],[Column1]]="","",VLOOKUP(A4305,COPOMs!B:H,7)+prêmio_de_risco)</f>
        <v/>
      </c>
      <c r="I4305" s="3" t="str">
        <f>IF(Table1[[#This Row],[Tesouro Selic: Cenário 2]]="","",(H4305+1)^(1/252))</f>
        <v/>
      </c>
      <c r="J4305" s="2" t="str">
        <f>IF(Table1[[#This Row],[Column6]]="","",(1+J4304)*(I4305)-1)</f>
        <v/>
      </c>
      <c r="K4305" s="1" t="str">
        <f>IF(Table1[[#This Row],[Column1]]="","",VLOOKUP(A4305,COPOMs!B:K,10)+prêmio_de_risco)</f>
        <v/>
      </c>
      <c r="L4305" s="3" t="str">
        <f>IF(Table1[[#This Row],[Tesouro Selic: Cenário 3]]="","",(K4305+1)^(1/252))</f>
        <v/>
      </c>
      <c r="M4305" s="2" t="str">
        <f>IF(Table1[[#This Row],[Column8]]="","",(1+M4304)*(L4305)-1)</f>
        <v/>
      </c>
    </row>
    <row r="4306" spans="1:13" x14ac:dyDescent="0.25">
      <c r="A4306" s="15" t="str">
        <f t="shared" si="134"/>
        <v/>
      </c>
      <c r="B4306" s="25" t="str">
        <f t="shared" si="135"/>
        <v/>
      </c>
      <c r="C4306" s="3" t="str">
        <f>IF(Table1[[#This Row],[Tesouro Prefixado]]="","",(B4306+1)^(1/252))</f>
        <v/>
      </c>
      <c r="D4306" s="2" t="str">
        <f>IF(Table1[[#This Row],[Column2]]="","",(1+D4305)*(C4306)-1)</f>
        <v/>
      </c>
      <c r="E4306" s="1" t="str">
        <f>IF(Table1[[#This Row],[Column1]]="","",VLOOKUP(A4306,COPOMs!B:E,4)+prêmio_de_risco)</f>
        <v/>
      </c>
      <c r="F4306" s="3" t="str">
        <f>IF(Table1[[#This Row],[Tesouro Selic: Cenário 1]]="","",(E4306+1)^(1/252))</f>
        <v/>
      </c>
      <c r="G4306" s="2" t="str">
        <f>IF(Table1[[#This Row],[Column4]]="","",(1+G4305)*(F4306)-1)</f>
        <v/>
      </c>
      <c r="H4306" s="1" t="str">
        <f>IF(Table1[[#This Row],[Column1]]="","",VLOOKUP(A4306,COPOMs!B:H,7)+prêmio_de_risco)</f>
        <v/>
      </c>
      <c r="I4306" s="3" t="str">
        <f>IF(Table1[[#This Row],[Tesouro Selic: Cenário 2]]="","",(H4306+1)^(1/252))</f>
        <v/>
      </c>
      <c r="J4306" s="2" t="str">
        <f>IF(Table1[[#This Row],[Column6]]="","",(1+J4305)*(I4306)-1)</f>
        <v/>
      </c>
      <c r="K4306" s="1" t="str">
        <f>IF(Table1[[#This Row],[Column1]]="","",VLOOKUP(A4306,COPOMs!B:K,10)+prêmio_de_risco)</f>
        <v/>
      </c>
      <c r="L4306" s="3" t="str">
        <f>IF(Table1[[#This Row],[Tesouro Selic: Cenário 3]]="","",(K4306+1)^(1/252))</f>
        <v/>
      </c>
      <c r="M4306" s="2" t="str">
        <f>IF(Table1[[#This Row],[Column8]]="","",(1+M4305)*(L4306)-1)</f>
        <v/>
      </c>
    </row>
    <row r="4307" spans="1:13" x14ac:dyDescent="0.25">
      <c r="A4307" s="15" t="str">
        <f t="shared" si="134"/>
        <v/>
      </c>
      <c r="B4307" s="25" t="str">
        <f t="shared" si="135"/>
        <v/>
      </c>
      <c r="C4307" s="3" t="str">
        <f>IF(Table1[[#This Row],[Tesouro Prefixado]]="","",(B4307+1)^(1/252))</f>
        <v/>
      </c>
      <c r="D4307" s="2" t="str">
        <f>IF(Table1[[#This Row],[Column2]]="","",(1+D4306)*(C4307)-1)</f>
        <v/>
      </c>
      <c r="E4307" s="1" t="str">
        <f>IF(Table1[[#This Row],[Column1]]="","",VLOOKUP(A4307,COPOMs!B:E,4)+prêmio_de_risco)</f>
        <v/>
      </c>
      <c r="F4307" s="3" t="str">
        <f>IF(Table1[[#This Row],[Tesouro Selic: Cenário 1]]="","",(E4307+1)^(1/252))</f>
        <v/>
      </c>
      <c r="G4307" s="2" t="str">
        <f>IF(Table1[[#This Row],[Column4]]="","",(1+G4306)*(F4307)-1)</f>
        <v/>
      </c>
      <c r="H4307" s="1" t="str">
        <f>IF(Table1[[#This Row],[Column1]]="","",VLOOKUP(A4307,COPOMs!B:H,7)+prêmio_de_risco)</f>
        <v/>
      </c>
      <c r="I4307" s="3" t="str">
        <f>IF(Table1[[#This Row],[Tesouro Selic: Cenário 2]]="","",(H4307+1)^(1/252))</f>
        <v/>
      </c>
      <c r="J4307" s="2" t="str">
        <f>IF(Table1[[#This Row],[Column6]]="","",(1+J4306)*(I4307)-1)</f>
        <v/>
      </c>
      <c r="K4307" s="1" t="str">
        <f>IF(Table1[[#This Row],[Column1]]="","",VLOOKUP(A4307,COPOMs!B:K,10)+prêmio_de_risco)</f>
        <v/>
      </c>
      <c r="L4307" s="3" t="str">
        <f>IF(Table1[[#This Row],[Tesouro Selic: Cenário 3]]="","",(K4307+1)^(1/252))</f>
        <v/>
      </c>
      <c r="M4307" s="2" t="str">
        <f>IF(Table1[[#This Row],[Column8]]="","",(1+M4306)*(L4307)-1)</f>
        <v/>
      </c>
    </row>
    <row r="4308" spans="1:13" x14ac:dyDescent="0.25">
      <c r="A4308" s="15" t="str">
        <f t="shared" si="134"/>
        <v/>
      </c>
      <c r="B4308" s="25" t="str">
        <f t="shared" si="135"/>
        <v/>
      </c>
      <c r="C4308" s="3" t="str">
        <f>IF(Table1[[#This Row],[Tesouro Prefixado]]="","",(B4308+1)^(1/252))</f>
        <v/>
      </c>
      <c r="D4308" s="2" t="str">
        <f>IF(Table1[[#This Row],[Column2]]="","",(1+D4307)*(C4308)-1)</f>
        <v/>
      </c>
      <c r="E4308" s="1" t="str">
        <f>IF(Table1[[#This Row],[Column1]]="","",VLOOKUP(A4308,COPOMs!B:E,4)+prêmio_de_risco)</f>
        <v/>
      </c>
      <c r="F4308" s="3" t="str">
        <f>IF(Table1[[#This Row],[Tesouro Selic: Cenário 1]]="","",(E4308+1)^(1/252))</f>
        <v/>
      </c>
      <c r="G4308" s="2" t="str">
        <f>IF(Table1[[#This Row],[Column4]]="","",(1+G4307)*(F4308)-1)</f>
        <v/>
      </c>
      <c r="H4308" s="1" t="str">
        <f>IF(Table1[[#This Row],[Column1]]="","",VLOOKUP(A4308,COPOMs!B:H,7)+prêmio_de_risco)</f>
        <v/>
      </c>
      <c r="I4308" s="3" t="str">
        <f>IF(Table1[[#This Row],[Tesouro Selic: Cenário 2]]="","",(H4308+1)^(1/252))</f>
        <v/>
      </c>
      <c r="J4308" s="2" t="str">
        <f>IF(Table1[[#This Row],[Column6]]="","",(1+J4307)*(I4308)-1)</f>
        <v/>
      </c>
      <c r="K4308" s="1" t="str">
        <f>IF(Table1[[#This Row],[Column1]]="","",VLOOKUP(A4308,COPOMs!B:K,10)+prêmio_de_risco)</f>
        <v/>
      </c>
      <c r="L4308" s="3" t="str">
        <f>IF(Table1[[#This Row],[Tesouro Selic: Cenário 3]]="","",(K4308+1)^(1/252))</f>
        <v/>
      </c>
      <c r="M4308" s="2" t="str">
        <f>IF(Table1[[#This Row],[Column8]]="","",(1+M4307)*(L4308)-1)</f>
        <v/>
      </c>
    </row>
    <row r="4309" spans="1:13" x14ac:dyDescent="0.25">
      <c r="A4309" s="15" t="str">
        <f t="shared" si="134"/>
        <v/>
      </c>
      <c r="B4309" s="25" t="str">
        <f t="shared" si="135"/>
        <v/>
      </c>
      <c r="C4309" s="3" t="str">
        <f>IF(Table1[[#This Row],[Tesouro Prefixado]]="","",(B4309+1)^(1/252))</f>
        <v/>
      </c>
      <c r="D4309" s="2" t="str">
        <f>IF(Table1[[#This Row],[Column2]]="","",(1+D4308)*(C4309)-1)</f>
        <v/>
      </c>
      <c r="E4309" s="1" t="str">
        <f>IF(Table1[[#This Row],[Column1]]="","",VLOOKUP(A4309,COPOMs!B:E,4)+prêmio_de_risco)</f>
        <v/>
      </c>
      <c r="F4309" s="3" t="str">
        <f>IF(Table1[[#This Row],[Tesouro Selic: Cenário 1]]="","",(E4309+1)^(1/252))</f>
        <v/>
      </c>
      <c r="G4309" s="2" t="str">
        <f>IF(Table1[[#This Row],[Column4]]="","",(1+G4308)*(F4309)-1)</f>
        <v/>
      </c>
      <c r="H4309" s="1" t="str">
        <f>IF(Table1[[#This Row],[Column1]]="","",VLOOKUP(A4309,COPOMs!B:H,7)+prêmio_de_risco)</f>
        <v/>
      </c>
      <c r="I4309" s="3" t="str">
        <f>IF(Table1[[#This Row],[Tesouro Selic: Cenário 2]]="","",(H4309+1)^(1/252))</f>
        <v/>
      </c>
      <c r="J4309" s="2" t="str">
        <f>IF(Table1[[#This Row],[Column6]]="","",(1+J4308)*(I4309)-1)</f>
        <v/>
      </c>
      <c r="K4309" s="1" t="str">
        <f>IF(Table1[[#This Row],[Column1]]="","",VLOOKUP(A4309,COPOMs!B:K,10)+prêmio_de_risco)</f>
        <v/>
      </c>
      <c r="L4309" s="3" t="str">
        <f>IF(Table1[[#This Row],[Tesouro Selic: Cenário 3]]="","",(K4309+1)^(1/252))</f>
        <v/>
      </c>
      <c r="M4309" s="2" t="str">
        <f>IF(Table1[[#This Row],[Column8]]="","",(1+M4308)*(L4309)-1)</f>
        <v/>
      </c>
    </row>
    <row r="4310" spans="1:13" x14ac:dyDescent="0.25">
      <c r="A4310" s="15" t="str">
        <f t="shared" si="134"/>
        <v/>
      </c>
      <c r="B4310" s="25" t="str">
        <f t="shared" si="135"/>
        <v/>
      </c>
      <c r="C4310" s="3" t="str">
        <f>IF(Table1[[#This Row],[Tesouro Prefixado]]="","",(B4310+1)^(1/252))</f>
        <v/>
      </c>
      <c r="D4310" s="2" t="str">
        <f>IF(Table1[[#This Row],[Column2]]="","",(1+D4309)*(C4310)-1)</f>
        <v/>
      </c>
      <c r="E4310" s="1" t="str">
        <f>IF(Table1[[#This Row],[Column1]]="","",VLOOKUP(A4310,COPOMs!B:E,4)+prêmio_de_risco)</f>
        <v/>
      </c>
      <c r="F4310" s="3" t="str">
        <f>IF(Table1[[#This Row],[Tesouro Selic: Cenário 1]]="","",(E4310+1)^(1/252))</f>
        <v/>
      </c>
      <c r="G4310" s="2" t="str">
        <f>IF(Table1[[#This Row],[Column4]]="","",(1+G4309)*(F4310)-1)</f>
        <v/>
      </c>
      <c r="H4310" s="1" t="str">
        <f>IF(Table1[[#This Row],[Column1]]="","",VLOOKUP(A4310,COPOMs!B:H,7)+prêmio_de_risco)</f>
        <v/>
      </c>
      <c r="I4310" s="3" t="str">
        <f>IF(Table1[[#This Row],[Tesouro Selic: Cenário 2]]="","",(H4310+1)^(1/252))</f>
        <v/>
      </c>
      <c r="J4310" s="2" t="str">
        <f>IF(Table1[[#This Row],[Column6]]="","",(1+J4309)*(I4310)-1)</f>
        <v/>
      </c>
      <c r="K4310" s="1" t="str">
        <f>IF(Table1[[#This Row],[Column1]]="","",VLOOKUP(A4310,COPOMs!B:K,10)+prêmio_de_risco)</f>
        <v/>
      </c>
      <c r="L4310" s="3" t="str">
        <f>IF(Table1[[#This Row],[Tesouro Selic: Cenário 3]]="","",(K4310+1)^(1/252))</f>
        <v/>
      </c>
      <c r="M4310" s="2" t="str">
        <f>IF(Table1[[#This Row],[Column8]]="","",(1+M4309)*(L4310)-1)</f>
        <v/>
      </c>
    </row>
    <row r="4311" spans="1:13" x14ac:dyDescent="0.25">
      <c r="A4311" s="15" t="str">
        <f t="shared" si="134"/>
        <v/>
      </c>
      <c r="B4311" s="25" t="str">
        <f t="shared" si="135"/>
        <v/>
      </c>
      <c r="C4311" s="3" t="str">
        <f>IF(Table1[[#This Row],[Tesouro Prefixado]]="","",(B4311+1)^(1/252))</f>
        <v/>
      </c>
      <c r="D4311" s="2" t="str">
        <f>IF(Table1[[#This Row],[Column2]]="","",(1+D4310)*(C4311)-1)</f>
        <v/>
      </c>
      <c r="E4311" s="1" t="str">
        <f>IF(Table1[[#This Row],[Column1]]="","",VLOOKUP(A4311,COPOMs!B:E,4)+prêmio_de_risco)</f>
        <v/>
      </c>
      <c r="F4311" s="3" t="str">
        <f>IF(Table1[[#This Row],[Tesouro Selic: Cenário 1]]="","",(E4311+1)^(1/252))</f>
        <v/>
      </c>
      <c r="G4311" s="2" t="str">
        <f>IF(Table1[[#This Row],[Column4]]="","",(1+G4310)*(F4311)-1)</f>
        <v/>
      </c>
      <c r="H4311" s="1" t="str">
        <f>IF(Table1[[#This Row],[Column1]]="","",VLOOKUP(A4311,COPOMs!B:H,7)+prêmio_de_risco)</f>
        <v/>
      </c>
      <c r="I4311" s="3" t="str">
        <f>IF(Table1[[#This Row],[Tesouro Selic: Cenário 2]]="","",(H4311+1)^(1/252))</f>
        <v/>
      </c>
      <c r="J4311" s="2" t="str">
        <f>IF(Table1[[#This Row],[Column6]]="","",(1+J4310)*(I4311)-1)</f>
        <v/>
      </c>
      <c r="K4311" s="1" t="str">
        <f>IF(Table1[[#This Row],[Column1]]="","",VLOOKUP(A4311,COPOMs!B:K,10)+prêmio_de_risco)</f>
        <v/>
      </c>
      <c r="L4311" s="3" t="str">
        <f>IF(Table1[[#This Row],[Tesouro Selic: Cenário 3]]="","",(K4311+1)^(1/252))</f>
        <v/>
      </c>
      <c r="M4311" s="2" t="str">
        <f>IF(Table1[[#This Row],[Column8]]="","",(1+M4310)*(L4311)-1)</f>
        <v/>
      </c>
    </row>
    <row r="4312" spans="1:13" x14ac:dyDescent="0.25">
      <c r="A4312" s="15" t="str">
        <f t="shared" si="134"/>
        <v/>
      </c>
      <c r="B4312" s="25" t="str">
        <f t="shared" si="135"/>
        <v/>
      </c>
      <c r="C4312" s="3" t="str">
        <f>IF(Table1[[#This Row],[Tesouro Prefixado]]="","",(B4312+1)^(1/252))</f>
        <v/>
      </c>
      <c r="D4312" s="2" t="str">
        <f>IF(Table1[[#This Row],[Column2]]="","",(1+D4311)*(C4312)-1)</f>
        <v/>
      </c>
      <c r="E4312" s="1" t="str">
        <f>IF(Table1[[#This Row],[Column1]]="","",VLOOKUP(A4312,COPOMs!B:E,4)+prêmio_de_risco)</f>
        <v/>
      </c>
      <c r="F4312" s="3" t="str">
        <f>IF(Table1[[#This Row],[Tesouro Selic: Cenário 1]]="","",(E4312+1)^(1/252))</f>
        <v/>
      </c>
      <c r="G4312" s="2" t="str">
        <f>IF(Table1[[#This Row],[Column4]]="","",(1+G4311)*(F4312)-1)</f>
        <v/>
      </c>
      <c r="H4312" s="1" t="str">
        <f>IF(Table1[[#This Row],[Column1]]="","",VLOOKUP(A4312,COPOMs!B:H,7)+prêmio_de_risco)</f>
        <v/>
      </c>
      <c r="I4312" s="3" t="str">
        <f>IF(Table1[[#This Row],[Tesouro Selic: Cenário 2]]="","",(H4312+1)^(1/252))</f>
        <v/>
      </c>
      <c r="J4312" s="2" t="str">
        <f>IF(Table1[[#This Row],[Column6]]="","",(1+J4311)*(I4312)-1)</f>
        <v/>
      </c>
      <c r="K4312" s="1" t="str">
        <f>IF(Table1[[#This Row],[Column1]]="","",VLOOKUP(A4312,COPOMs!B:K,10)+prêmio_de_risco)</f>
        <v/>
      </c>
      <c r="L4312" s="3" t="str">
        <f>IF(Table1[[#This Row],[Tesouro Selic: Cenário 3]]="","",(K4312+1)^(1/252))</f>
        <v/>
      </c>
      <c r="M4312" s="2" t="str">
        <f>IF(Table1[[#This Row],[Column8]]="","",(1+M4311)*(L4312)-1)</f>
        <v/>
      </c>
    </row>
    <row r="4313" spans="1:13" x14ac:dyDescent="0.25">
      <c r="A4313" s="15" t="str">
        <f t="shared" si="134"/>
        <v/>
      </c>
      <c r="B4313" s="25" t="str">
        <f t="shared" si="135"/>
        <v/>
      </c>
      <c r="C4313" s="3" t="str">
        <f>IF(Table1[[#This Row],[Tesouro Prefixado]]="","",(B4313+1)^(1/252))</f>
        <v/>
      </c>
      <c r="D4313" s="2" t="str">
        <f>IF(Table1[[#This Row],[Column2]]="","",(1+D4312)*(C4313)-1)</f>
        <v/>
      </c>
      <c r="E4313" s="1" t="str">
        <f>IF(Table1[[#This Row],[Column1]]="","",VLOOKUP(A4313,COPOMs!B:E,4)+prêmio_de_risco)</f>
        <v/>
      </c>
      <c r="F4313" s="3" t="str">
        <f>IF(Table1[[#This Row],[Tesouro Selic: Cenário 1]]="","",(E4313+1)^(1/252))</f>
        <v/>
      </c>
      <c r="G4313" s="2" t="str">
        <f>IF(Table1[[#This Row],[Column4]]="","",(1+G4312)*(F4313)-1)</f>
        <v/>
      </c>
      <c r="H4313" s="1" t="str">
        <f>IF(Table1[[#This Row],[Column1]]="","",VLOOKUP(A4313,COPOMs!B:H,7)+prêmio_de_risco)</f>
        <v/>
      </c>
      <c r="I4313" s="3" t="str">
        <f>IF(Table1[[#This Row],[Tesouro Selic: Cenário 2]]="","",(H4313+1)^(1/252))</f>
        <v/>
      </c>
      <c r="J4313" s="2" t="str">
        <f>IF(Table1[[#This Row],[Column6]]="","",(1+J4312)*(I4313)-1)</f>
        <v/>
      </c>
      <c r="K4313" s="1" t="str">
        <f>IF(Table1[[#This Row],[Column1]]="","",VLOOKUP(A4313,COPOMs!B:K,10)+prêmio_de_risco)</f>
        <v/>
      </c>
      <c r="L4313" s="3" t="str">
        <f>IF(Table1[[#This Row],[Tesouro Selic: Cenário 3]]="","",(K4313+1)^(1/252))</f>
        <v/>
      </c>
      <c r="M4313" s="2" t="str">
        <f>IF(Table1[[#This Row],[Column8]]="","",(1+M4312)*(L4313)-1)</f>
        <v/>
      </c>
    </row>
    <row r="4314" spans="1:13" x14ac:dyDescent="0.25">
      <c r="A4314" s="15" t="str">
        <f t="shared" si="134"/>
        <v/>
      </c>
      <c r="B4314" s="25" t="str">
        <f t="shared" si="135"/>
        <v/>
      </c>
      <c r="C4314" s="3" t="str">
        <f>IF(Table1[[#This Row],[Tesouro Prefixado]]="","",(B4314+1)^(1/252))</f>
        <v/>
      </c>
      <c r="D4314" s="2" t="str">
        <f>IF(Table1[[#This Row],[Column2]]="","",(1+D4313)*(C4314)-1)</f>
        <v/>
      </c>
      <c r="E4314" s="1" t="str">
        <f>IF(Table1[[#This Row],[Column1]]="","",VLOOKUP(A4314,COPOMs!B:E,4)+prêmio_de_risco)</f>
        <v/>
      </c>
      <c r="F4314" s="3" t="str">
        <f>IF(Table1[[#This Row],[Tesouro Selic: Cenário 1]]="","",(E4314+1)^(1/252))</f>
        <v/>
      </c>
      <c r="G4314" s="2" t="str">
        <f>IF(Table1[[#This Row],[Column4]]="","",(1+G4313)*(F4314)-1)</f>
        <v/>
      </c>
      <c r="H4314" s="1" t="str">
        <f>IF(Table1[[#This Row],[Column1]]="","",VLOOKUP(A4314,COPOMs!B:H,7)+prêmio_de_risco)</f>
        <v/>
      </c>
      <c r="I4314" s="3" t="str">
        <f>IF(Table1[[#This Row],[Tesouro Selic: Cenário 2]]="","",(H4314+1)^(1/252))</f>
        <v/>
      </c>
      <c r="J4314" s="2" t="str">
        <f>IF(Table1[[#This Row],[Column6]]="","",(1+J4313)*(I4314)-1)</f>
        <v/>
      </c>
      <c r="K4314" s="1" t="str">
        <f>IF(Table1[[#This Row],[Column1]]="","",VLOOKUP(A4314,COPOMs!B:K,10)+prêmio_de_risco)</f>
        <v/>
      </c>
      <c r="L4314" s="3" t="str">
        <f>IF(Table1[[#This Row],[Tesouro Selic: Cenário 3]]="","",(K4314+1)^(1/252))</f>
        <v/>
      </c>
      <c r="M4314" s="2" t="str">
        <f>IF(Table1[[#This Row],[Column8]]="","",(1+M4313)*(L4314)-1)</f>
        <v/>
      </c>
    </row>
    <row r="4315" spans="1:13" x14ac:dyDescent="0.25">
      <c r="A4315" s="15" t="str">
        <f t="shared" si="134"/>
        <v/>
      </c>
      <c r="B4315" s="25" t="str">
        <f t="shared" si="135"/>
        <v/>
      </c>
      <c r="C4315" s="3" t="str">
        <f>IF(Table1[[#This Row],[Tesouro Prefixado]]="","",(B4315+1)^(1/252))</f>
        <v/>
      </c>
      <c r="D4315" s="2" t="str">
        <f>IF(Table1[[#This Row],[Column2]]="","",(1+D4314)*(C4315)-1)</f>
        <v/>
      </c>
      <c r="E4315" s="1" t="str">
        <f>IF(Table1[[#This Row],[Column1]]="","",VLOOKUP(A4315,COPOMs!B:E,4)+prêmio_de_risco)</f>
        <v/>
      </c>
      <c r="F4315" s="3" t="str">
        <f>IF(Table1[[#This Row],[Tesouro Selic: Cenário 1]]="","",(E4315+1)^(1/252))</f>
        <v/>
      </c>
      <c r="G4315" s="2" t="str">
        <f>IF(Table1[[#This Row],[Column4]]="","",(1+G4314)*(F4315)-1)</f>
        <v/>
      </c>
      <c r="H4315" s="1" t="str">
        <f>IF(Table1[[#This Row],[Column1]]="","",VLOOKUP(A4315,COPOMs!B:H,7)+prêmio_de_risco)</f>
        <v/>
      </c>
      <c r="I4315" s="3" t="str">
        <f>IF(Table1[[#This Row],[Tesouro Selic: Cenário 2]]="","",(H4315+1)^(1/252))</f>
        <v/>
      </c>
      <c r="J4315" s="2" t="str">
        <f>IF(Table1[[#This Row],[Column6]]="","",(1+J4314)*(I4315)-1)</f>
        <v/>
      </c>
      <c r="K4315" s="1" t="str">
        <f>IF(Table1[[#This Row],[Column1]]="","",VLOOKUP(A4315,COPOMs!B:K,10)+prêmio_de_risco)</f>
        <v/>
      </c>
      <c r="L4315" s="3" t="str">
        <f>IF(Table1[[#This Row],[Tesouro Selic: Cenário 3]]="","",(K4315+1)^(1/252))</f>
        <v/>
      </c>
      <c r="M4315" s="2" t="str">
        <f>IF(Table1[[#This Row],[Column8]]="","",(1+M4314)*(L4315)-1)</f>
        <v/>
      </c>
    </row>
    <row r="4316" spans="1:13" x14ac:dyDescent="0.25">
      <c r="A4316" s="15" t="str">
        <f t="shared" si="134"/>
        <v/>
      </c>
      <c r="B4316" s="25" t="str">
        <f t="shared" si="135"/>
        <v/>
      </c>
      <c r="C4316" s="3" t="str">
        <f>IF(Table1[[#This Row],[Tesouro Prefixado]]="","",(B4316+1)^(1/252))</f>
        <v/>
      </c>
      <c r="D4316" s="2" t="str">
        <f>IF(Table1[[#This Row],[Column2]]="","",(1+D4315)*(C4316)-1)</f>
        <v/>
      </c>
      <c r="E4316" s="1" t="str">
        <f>IF(Table1[[#This Row],[Column1]]="","",VLOOKUP(A4316,COPOMs!B:E,4)+prêmio_de_risco)</f>
        <v/>
      </c>
      <c r="F4316" s="3" t="str">
        <f>IF(Table1[[#This Row],[Tesouro Selic: Cenário 1]]="","",(E4316+1)^(1/252))</f>
        <v/>
      </c>
      <c r="G4316" s="2" t="str">
        <f>IF(Table1[[#This Row],[Column4]]="","",(1+G4315)*(F4316)-1)</f>
        <v/>
      </c>
      <c r="H4316" s="1" t="str">
        <f>IF(Table1[[#This Row],[Column1]]="","",VLOOKUP(A4316,COPOMs!B:H,7)+prêmio_de_risco)</f>
        <v/>
      </c>
      <c r="I4316" s="3" t="str">
        <f>IF(Table1[[#This Row],[Tesouro Selic: Cenário 2]]="","",(H4316+1)^(1/252))</f>
        <v/>
      </c>
      <c r="J4316" s="2" t="str">
        <f>IF(Table1[[#This Row],[Column6]]="","",(1+J4315)*(I4316)-1)</f>
        <v/>
      </c>
      <c r="K4316" s="1" t="str">
        <f>IF(Table1[[#This Row],[Column1]]="","",VLOOKUP(A4316,COPOMs!B:K,10)+prêmio_de_risco)</f>
        <v/>
      </c>
      <c r="L4316" s="3" t="str">
        <f>IF(Table1[[#This Row],[Tesouro Selic: Cenário 3]]="","",(K4316+1)^(1/252))</f>
        <v/>
      </c>
      <c r="M4316" s="2" t="str">
        <f>IF(Table1[[#This Row],[Column8]]="","",(1+M4315)*(L4316)-1)</f>
        <v/>
      </c>
    </row>
    <row r="4317" spans="1:13" x14ac:dyDescent="0.25">
      <c r="A4317" s="15" t="str">
        <f t="shared" si="134"/>
        <v/>
      </c>
      <c r="B4317" s="25" t="str">
        <f t="shared" si="135"/>
        <v/>
      </c>
      <c r="C4317" s="3" t="str">
        <f>IF(Table1[[#This Row],[Tesouro Prefixado]]="","",(B4317+1)^(1/252))</f>
        <v/>
      </c>
      <c r="D4317" s="2" t="str">
        <f>IF(Table1[[#This Row],[Column2]]="","",(1+D4316)*(C4317)-1)</f>
        <v/>
      </c>
      <c r="E4317" s="1" t="str">
        <f>IF(Table1[[#This Row],[Column1]]="","",VLOOKUP(A4317,COPOMs!B:E,4)+prêmio_de_risco)</f>
        <v/>
      </c>
      <c r="F4317" s="3" t="str">
        <f>IF(Table1[[#This Row],[Tesouro Selic: Cenário 1]]="","",(E4317+1)^(1/252))</f>
        <v/>
      </c>
      <c r="G4317" s="2" t="str">
        <f>IF(Table1[[#This Row],[Column4]]="","",(1+G4316)*(F4317)-1)</f>
        <v/>
      </c>
      <c r="H4317" s="1" t="str">
        <f>IF(Table1[[#This Row],[Column1]]="","",VLOOKUP(A4317,COPOMs!B:H,7)+prêmio_de_risco)</f>
        <v/>
      </c>
      <c r="I4317" s="3" t="str">
        <f>IF(Table1[[#This Row],[Tesouro Selic: Cenário 2]]="","",(H4317+1)^(1/252))</f>
        <v/>
      </c>
      <c r="J4317" s="2" t="str">
        <f>IF(Table1[[#This Row],[Column6]]="","",(1+J4316)*(I4317)-1)</f>
        <v/>
      </c>
      <c r="K4317" s="1" t="str">
        <f>IF(Table1[[#This Row],[Column1]]="","",VLOOKUP(A4317,COPOMs!B:K,10)+prêmio_de_risco)</f>
        <v/>
      </c>
      <c r="L4317" s="3" t="str">
        <f>IF(Table1[[#This Row],[Tesouro Selic: Cenário 3]]="","",(K4317+1)^(1/252))</f>
        <v/>
      </c>
      <c r="M4317" s="2" t="str">
        <f>IF(Table1[[#This Row],[Column8]]="","",(1+M4316)*(L4317)-1)</f>
        <v/>
      </c>
    </row>
    <row r="4318" spans="1:13" x14ac:dyDescent="0.25">
      <c r="A4318" s="15" t="str">
        <f t="shared" si="134"/>
        <v/>
      </c>
      <c r="B4318" s="25" t="str">
        <f t="shared" si="135"/>
        <v/>
      </c>
      <c r="C4318" s="3" t="str">
        <f>IF(Table1[[#This Row],[Tesouro Prefixado]]="","",(B4318+1)^(1/252))</f>
        <v/>
      </c>
      <c r="D4318" s="2" t="str">
        <f>IF(Table1[[#This Row],[Column2]]="","",(1+D4317)*(C4318)-1)</f>
        <v/>
      </c>
      <c r="E4318" s="1" t="str">
        <f>IF(Table1[[#This Row],[Column1]]="","",VLOOKUP(A4318,COPOMs!B:E,4)+prêmio_de_risco)</f>
        <v/>
      </c>
      <c r="F4318" s="3" t="str">
        <f>IF(Table1[[#This Row],[Tesouro Selic: Cenário 1]]="","",(E4318+1)^(1/252))</f>
        <v/>
      </c>
      <c r="G4318" s="2" t="str">
        <f>IF(Table1[[#This Row],[Column4]]="","",(1+G4317)*(F4318)-1)</f>
        <v/>
      </c>
      <c r="H4318" s="1" t="str">
        <f>IF(Table1[[#This Row],[Column1]]="","",VLOOKUP(A4318,COPOMs!B:H,7)+prêmio_de_risco)</f>
        <v/>
      </c>
      <c r="I4318" s="3" t="str">
        <f>IF(Table1[[#This Row],[Tesouro Selic: Cenário 2]]="","",(H4318+1)^(1/252))</f>
        <v/>
      </c>
      <c r="J4318" s="2" t="str">
        <f>IF(Table1[[#This Row],[Column6]]="","",(1+J4317)*(I4318)-1)</f>
        <v/>
      </c>
      <c r="K4318" s="1" t="str">
        <f>IF(Table1[[#This Row],[Column1]]="","",VLOOKUP(A4318,COPOMs!B:K,10)+prêmio_de_risco)</f>
        <v/>
      </c>
      <c r="L4318" s="3" t="str">
        <f>IF(Table1[[#This Row],[Tesouro Selic: Cenário 3]]="","",(K4318+1)^(1/252))</f>
        <v/>
      </c>
      <c r="M4318" s="2" t="str">
        <f>IF(Table1[[#This Row],[Column8]]="","",(1+M4317)*(L4318)-1)</f>
        <v/>
      </c>
    </row>
    <row r="4319" spans="1:13" x14ac:dyDescent="0.25">
      <c r="A4319" s="15" t="str">
        <f t="shared" si="134"/>
        <v/>
      </c>
      <c r="B4319" s="25" t="str">
        <f t="shared" si="135"/>
        <v/>
      </c>
      <c r="C4319" s="3" t="str">
        <f>IF(Table1[[#This Row],[Tesouro Prefixado]]="","",(B4319+1)^(1/252))</f>
        <v/>
      </c>
      <c r="D4319" s="2" t="str">
        <f>IF(Table1[[#This Row],[Column2]]="","",(1+D4318)*(C4319)-1)</f>
        <v/>
      </c>
      <c r="E4319" s="1" t="str">
        <f>IF(Table1[[#This Row],[Column1]]="","",VLOOKUP(A4319,COPOMs!B:E,4)+prêmio_de_risco)</f>
        <v/>
      </c>
      <c r="F4319" s="3" t="str">
        <f>IF(Table1[[#This Row],[Tesouro Selic: Cenário 1]]="","",(E4319+1)^(1/252))</f>
        <v/>
      </c>
      <c r="G4319" s="2" t="str">
        <f>IF(Table1[[#This Row],[Column4]]="","",(1+G4318)*(F4319)-1)</f>
        <v/>
      </c>
      <c r="H4319" s="1" t="str">
        <f>IF(Table1[[#This Row],[Column1]]="","",VLOOKUP(A4319,COPOMs!B:H,7)+prêmio_de_risco)</f>
        <v/>
      </c>
      <c r="I4319" s="3" t="str">
        <f>IF(Table1[[#This Row],[Tesouro Selic: Cenário 2]]="","",(H4319+1)^(1/252))</f>
        <v/>
      </c>
      <c r="J4319" s="2" t="str">
        <f>IF(Table1[[#This Row],[Column6]]="","",(1+J4318)*(I4319)-1)</f>
        <v/>
      </c>
      <c r="K4319" s="1" t="str">
        <f>IF(Table1[[#This Row],[Column1]]="","",VLOOKUP(A4319,COPOMs!B:K,10)+prêmio_de_risco)</f>
        <v/>
      </c>
      <c r="L4319" s="3" t="str">
        <f>IF(Table1[[#This Row],[Tesouro Selic: Cenário 3]]="","",(K4319+1)^(1/252))</f>
        <v/>
      </c>
      <c r="M4319" s="2" t="str">
        <f>IF(Table1[[#This Row],[Column8]]="","",(1+M4318)*(L4319)-1)</f>
        <v/>
      </c>
    </row>
    <row r="4320" spans="1:13" x14ac:dyDescent="0.25">
      <c r="A4320" s="15" t="str">
        <f t="shared" si="134"/>
        <v/>
      </c>
      <c r="B4320" s="25" t="str">
        <f t="shared" si="135"/>
        <v/>
      </c>
      <c r="C4320" s="3" t="str">
        <f>IF(Table1[[#This Row],[Tesouro Prefixado]]="","",(B4320+1)^(1/252))</f>
        <v/>
      </c>
      <c r="D4320" s="2" t="str">
        <f>IF(Table1[[#This Row],[Column2]]="","",(1+D4319)*(C4320)-1)</f>
        <v/>
      </c>
      <c r="E4320" s="1" t="str">
        <f>IF(Table1[[#This Row],[Column1]]="","",VLOOKUP(A4320,COPOMs!B:E,4)+prêmio_de_risco)</f>
        <v/>
      </c>
      <c r="F4320" s="3" t="str">
        <f>IF(Table1[[#This Row],[Tesouro Selic: Cenário 1]]="","",(E4320+1)^(1/252))</f>
        <v/>
      </c>
      <c r="G4320" s="2" t="str">
        <f>IF(Table1[[#This Row],[Column4]]="","",(1+G4319)*(F4320)-1)</f>
        <v/>
      </c>
      <c r="H4320" s="1" t="str">
        <f>IF(Table1[[#This Row],[Column1]]="","",VLOOKUP(A4320,COPOMs!B:H,7)+prêmio_de_risco)</f>
        <v/>
      </c>
      <c r="I4320" s="3" t="str">
        <f>IF(Table1[[#This Row],[Tesouro Selic: Cenário 2]]="","",(H4320+1)^(1/252))</f>
        <v/>
      </c>
      <c r="J4320" s="2" t="str">
        <f>IF(Table1[[#This Row],[Column6]]="","",(1+J4319)*(I4320)-1)</f>
        <v/>
      </c>
      <c r="K4320" s="1" t="str">
        <f>IF(Table1[[#This Row],[Column1]]="","",VLOOKUP(A4320,COPOMs!B:K,10)+prêmio_de_risco)</f>
        <v/>
      </c>
      <c r="L4320" s="3" t="str">
        <f>IF(Table1[[#This Row],[Tesouro Selic: Cenário 3]]="","",(K4320+1)^(1/252))</f>
        <v/>
      </c>
      <c r="M4320" s="2" t="str">
        <f>IF(Table1[[#This Row],[Column8]]="","",(1+M4319)*(L4320)-1)</f>
        <v/>
      </c>
    </row>
    <row r="4321" spans="1:13" x14ac:dyDescent="0.25">
      <c r="A4321" s="15" t="str">
        <f t="shared" si="134"/>
        <v/>
      </c>
      <c r="B4321" s="25" t="str">
        <f t="shared" si="135"/>
        <v/>
      </c>
      <c r="C4321" s="3" t="str">
        <f>IF(Table1[[#This Row],[Tesouro Prefixado]]="","",(B4321+1)^(1/252))</f>
        <v/>
      </c>
      <c r="D4321" s="2" t="str">
        <f>IF(Table1[[#This Row],[Column2]]="","",(1+D4320)*(C4321)-1)</f>
        <v/>
      </c>
      <c r="E4321" s="1" t="str">
        <f>IF(Table1[[#This Row],[Column1]]="","",VLOOKUP(A4321,COPOMs!B:E,4)+prêmio_de_risco)</f>
        <v/>
      </c>
      <c r="F4321" s="3" t="str">
        <f>IF(Table1[[#This Row],[Tesouro Selic: Cenário 1]]="","",(E4321+1)^(1/252))</f>
        <v/>
      </c>
      <c r="G4321" s="2" t="str">
        <f>IF(Table1[[#This Row],[Column4]]="","",(1+G4320)*(F4321)-1)</f>
        <v/>
      </c>
      <c r="H4321" s="1" t="str">
        <f>IF(Table1[[#This Row],[Column1]]="","",VLOOKUP(A4321,COPOMs!B:H,7)+prêmio_de_risco)</f>
        <v/>
      </c>
      <c r="I4321" s="3" t="str">
        <f>IF(Table1[[#This Row],[Tesouro Selic: Cenário 2]]="","",(H4321+1)^(1/252))</f>
        <v/>
      </c>
      <c r="J4321" s="2" t="str">
        <f>IF(Table1[[#This Row],[Column6]]="","",(1+J4320)*(I4321)-1)</f>
        <v/>
      </c>
      <c r="K4321" s="1" t="str">
        <f>IF(Table1[[#This Row],[Column1]]="","",VLOOKUP(A4321,COPOMs!B:K,10)+prêmio_de_risco)</f>
        <v/>
      </c>
      <c r="L4321" s="3" t="str">
        <f>IF(Table1[[#This Row],[Tesouro Selic: Cenário 3]]="","",(K4321+1)^(1/252))</f>
        <v/>
      </c>
      <c r="M4321" s="2" t="str">
        <f>IF(Table1[[#This Row],[Column8]]="","",(1+M4320)*(L4321)-1)</f>
        <v/>
      </c>
    </row>
    <row r="4322" spans="1:13" x14ac:dyDescent="0.25">
      <c r="A4322" s="15" t="str">
        <f t="shared" si="134"/>
        <v/>
      </c>
      <c r="B4322" s="25" t="str">
        <f t="shared" si="135"/>
        <v/>
      </c>
      <c r="C4322" s="3" t="str">
        <f>IF(Table1[[#This Row],[Tesouro Prefixado]]="","",(B4322+1)^(1/252))</f>
        <v/>
      </c>
      <c r="D4322" s="2" t="str">
        <f>IF(Table1[[#This Row],[Column2]]="","",(1+D4321)*(C4322)-1)</f>
        <v/>
      </c>
      <c r="E4322" s="1" t="str">
        <f>IF(Table1[[#This Row],[Column1]]="","",VLOOKUP(A4322,COPOMs!B:E,4)+prêmio_de_risco)</f>
        <v/>
      </c>
      <c r="F4322" s="3" t="str">
        <f>IF(Table1[[#This Row],[Tesouro Selic: Cenário 1]]="","",(E4322+1)^(1/252))</f>
        <v/>
      </c>
      <c r="G4322" s="2" t="str">
        <f>IF(Table1[[#This Row],[Column4]]="","",(1+G4321)*(F4322)-1)</f>
        <v/>
      </c>
      <c r="H4322" s="1" t="str">
        <f>IF(Table1[[#This Row],[Column1]]="","",VLOOKUP(A4322,COPOMs!B:H,7)+prêmio_de_risco)</f>
        <v/>
      </c>
      <c r="I4322" s="3" t="str">
        <f>IF(Table1[[#This Row],[Tesouro Selic: Cenário 2]]="","",(H4322+1)^(1/252))</f>
        <v/>
      </c>
      <c r="J4322" s="2" t="str">
        <f>IF(Table1[[#This Row],[Column6]]="","",(1+J4321)*(I4322)-1)</f>
        <v/>
      </c>
      <c r="K4322" s="1" t="str">
        <f>IF(Table1[[#This Row],[Column1]]="","",VLOOKUP(A4322,COPOMs!B:K,10)+prêmio_de_risco)</f>
        <v/>
      </c>
      <c r="L4322" s="3" t="str">
        <f>IF(Table1[[#This Row],[Tesouro Selic: Cenário 3]]="","",(K4322+1)^(1/252))</f>
        <v/>
      </c>
      <c r="M4322" s="2" t="str">
        <f>IF(Table1[[#This Row],[Column8]]="","",(1+M4321)*(L4322)-1)</f>
        <v/>
      </c>
    </row>
    <row r="4323" spans="1:13" x14ac:dyDescent="0.25">
      <c r="A4323" s="15" t="str">
        <f t="shared" si="134"/>
        <v/>
      </c>
      <c r="B4323" s="25" t="str">
        <f t="shared" si="135"/>
        <v/>
      </c>
      <c r="C4323" s="3" t="str">
        <f>IF(Table1[[#This Row],[Tesouro Prefixado]]="","",(B4323+1)^(1/252))</f>
        <v/>
      </c>
      <c r="D4323" s="2" t="str">
        <f>IF(Table1[[#This Row],[Column2]]="","",(1+D4322)*(C4323)-1)</f>
        <v/>
      </c>
      <c r="E4323" s="1" t="str">
        <f>IF(Table1[[#This Row],[Column1]]="","",VLOOKUP(A4323,COPOMs!B:E,4)+prêmio_de_risco)</f>
        <v/>
      </c>
      <c r="F4323" s="3" t="str">
        <f>IF(Table1[[#This Row],[Tesouro Selic: Cenário 1]]="","",(E4323+1)^(1/252))</f>
        <v/>
      </c>
      <c r="G4323" s="2" t="str">
        <f>IF(Table1[[#This Row],[Column4]]="","",(1+G4322)*(F4323)-1)</f>
        <v/>
      </c>
      <c r="H4323" s="1" t="str">
        <f>IF(Table1[[#This Row],[Column1]]="","",VLOOKUP(A4323,COPOMs!B:H,7)+prêmio_de_risco)</f>
        <v/>
      </c>
      <c r="I4323" s="3" t="str">
        <f>IF(Table1[[#This Row],[Tesouro Selic: Cenário 2]]="","",(H4323+1)^(1/252))</f>
        <v/>
      </c>
      <c r="J4323" s="2" t="str">
        <f>IF(Table1[[#This Row],[Column6]]="","",(1+J4322)*(I4323)-1)</f>
        <v/>
      </c>
      <c r="K4323" s="1" t="str">
        <f>IF(Table1[[#This Row],[Column1]]="","",VLOOKUP(A4323,COPOMs!B:K,10)+prêmio_de_risco)</f>
        <v/>
      </c>
      <c r="L4323" s="3" t="str">
        <f>IF(Table1[[#This Row],[Tesouro Selic: Cenário 3]]="","",(K4323+1)^(1/252))</f>
        <v/>
      </c>
      <c r="M4323" s="2" t="str">
        <f>IF(Table1[[#This Row],[Column8]]="","",(1+M4322)*(L4323)-1)</f>
        <v/>
      </c>
    </row>
    <row r="4324" spans="1:13" x14ac:dyDescent="0.25">
      <c r="A4324" s="15" t="str">
        <f t="shared" si="134"/>
        <v/>
      </c>
      <c r="B4324" s="25" t="str">
        <f t="shared" si="135"/>
        <v/>
      </c>
      <c r="C4324" s="3" t="str">
        <f>IF(Table1[[#This Row],[Tesouro Prefixado]]="","",(B4324+1)^(1/252))</f>
        <v/>
      </c>
      <c r="D4324" s="2" t="str">
        <f>IF(Table1[[#This Row],[Column2]]="","",(1+D4323)*(C4324)-1)</f>
        <v/>
      </c>
      <c r="E4324" s="1" t="str">
        <f>IF(Table1[[#This Row],[Column1]]="","",VLOOKUP(A4324,COPOMs!B:E,4)+prêmio_de_risco)</f>
        <v/>
      </c>
      <c r="F4324" s="3" t="str">
        <f>IF(Table1[[#This Row],[Tesouro Selic: Cenário 1]]="","",(E4324+1)^(1/252))</f>
        <v/>
      </c>
      <c r="G4324" s="2" t="str">
        <f>IF(Table1[[#This Row],[Column4]]="","",(1+G4323)*(F4324)-1)</f>
        <v/>
      </c>
      <c r="H4324" s="1" t="str">
        <f>IF(Table1[[#This Row],[Column1]]="","",VLOOKUP(A4324,COPOMs!B:H,7)+prêmio_de_risco)</f>
        <v/>
      </c>
      <c r="I4324" s="3" t="str">
        <f>IF(Table1[[#This Row],[Tesouro Selic: Cenário 2]]="","",(H4324+1)^(1/252))</f>
        <v/>
      </c>
      <c r="J4324" s="2" t="str">
        <f>IF(Table1[[#This Row],[Column6]]="","",(1+J4323)*(I4324)-1)</f>
        <v/>
      </c>
      <c r="K4324" s="1" t="str">
        <f>IF(Table1[[#This Row],[Column1]]="","",VLOOKUP(A4324,COPOMs!B:K,10)+prêmio_de_risco)</f>
        <v/>
      </c>
      <c r="L4324" s="3" t="str">
        <f>IF(Table1[[#This Row],[Tesouro Selic: Cenário 3]]="","",(K4324+1)^(1/252))</f>
        <v/>
      </c>
      <c r="M4324" s="2" t="str">
        <f>IF(Table1[[#This Row],[Column8]]="","",(1+M4323)*(L4324)-1)</f>
        <v/>
      </c>
    </row>
    <row r="4325" spans="1:13" x14ac:dyDescent="0.25">
      <c r="A4325" s="15" t="str">
        <f t="shared" si="134"/>
        <v/>
      </c>
      <c r="B4325" s="25" t="str">
        <f t="shared" si="135"/>
        <v/>
      </c>
      <c r="C4325" s="3" t="str">
        <f>IF(Table1[[#This Row],[Tesouro Prefixado]]="","",(B4325+1)^(1/252))</f>
        <v/>
      </c>
      <c r="D4325" s="2" t="str">
        <f>IF(Table1[[#This Row],[Column2]]="","",(1+D4324)*(C4325)-1)</f>
        <v/>
      </c>
      <c r="E4325" s="1" t="str">
        <f>IF(Table1[[#This Row],[Column1]]="","",VLOOKUP(A4325,COPOMs!B:E,4)+prêmio_de_risco)</f>
        <v/>
      </c>
      <c r="F4325" s="3" t="str">
        <f>IF(Table1[[#This Row],[Tesouro Selic: Cenário 1]]="","",(E4325+1)^(1/252))</f>
        <v/>
      </c>
      <c r="G4325" s="2" t="str">
        <f>IF(Table1[[#This Row],[Column4]]="","",(1+G4324)*(F4325)-1)</f>
        <v/>
      </c>
      <c r="H4325" s="1" t="str">
        <f>IF(Table1[[#This Row],[Column1]]="","",VLOOKUP(A4325,COPOMs!B:H,7)+prêmio_de_risco)</f>
        <v/>
      </c>
      <c r="I4325" s="3" t="str">
        <f>IF(Table1[[#This Row],[Tesouro Selic: Cenário 2]]="","",(H4325+1)^(1/252))</f>
        <v/>
      </c>
      <c r="J4325" s="2" t="str">
        <f>IF(Table1[[#This Row],[Column6]]="","",(1+J4324)*(I4325)-1)</f>
        <v/>
      </c>
      <c r="K4325" s="1" t="str">
        <f>IF(Table1[[#This Row],[Column1]]="","",VLOOKUP(A4325,COPOMs!B:K,10)+prêmio_de_risco)</f>
        <v/>
      </c>
      <c r="L4325" s="3" t="str">
        <f>IF(Table1[[#This Row],[Tesouro Selic: Cenário 3]]="","",(K4325+1)^(1/252))</f>
        <v/>
      </c>
      <c r="M4325" s="2" t="str">
        <f>IF(Table1[[#This Row],[Column8]]="","",(1+M4324)*(L4325)-1)</f>
        <v/>
      </c>
    </row>
    <row r="4326" spans="1:13" x14ac:dyDescent="0.25">
      <c r="A4326" s="15" t="str">
        <f t="shared" si="134"/>
        <v/>
      </c>
      <c r="B4326" s="25" t="str">
        <f t="shared" si="135"/>
        <v/>
      </c>
      <c r="C4326" s="3" t="str">
        <f>IF(Table1[[#This Row],[Tesouro Prefixado]]="","",(B4326+1)^(1/252))</f>
        <v/>
      </c>
      <c r="D4326" s="2" t="str">
        <f>IF(Table1[[#This Row],[Column2]]="","",(1+D4325)*(C4326)-1)</f>
        <v/>
      </c>
      <c r="E4326" s="1" t="str">
        <f>IF(Table1[[#This Row],[Column1]]="","",VLOOKUP(A4326,COPOMs!B:E,4)+prêmio_de_risco)</f>
        <v/>
      </c>
      <c r="F4326" s="3" t="str">
        <f>IF(Table1[[#This Row],[Tesouro Selic: Cenário 1]]="","",(E4326+1)^(1/252))</f>
        <v/>
      </c>
      <c r="G4326" s="2" t="str">
        <f>IF(Table1[[#This Row],[Column4]]="","",(1+G4325)*(F4326)-1)</f>
        <v/>
      </c>
      <c r="H4326" s="1" t="str">
        <f>IF(Table1[[#This Row],[Column1]]="","",VLOOKUP(A4326,COPOMs!B:H,7)+prêmio_de_risco)</f>
        <v/>
      </c>
      <c r="I4326" s="3" t="str">
        <f>IF(Table1[[#This Row],[Tesouro Selic: Cenário 2]]="","",(H4326+1)^(1/252))</f>
        <v/>
      </c>
      <c r="J4326" s="2" t="str">
        <f>IF(Table1[[#This Row],[Column6]]="","",(1+J4325)*(I4326)-1)</f>
        <v/>
      </c>
      <c r="K4326" s="1" t="str">
        <f>IF(Table1[[#This Row],[Column1]]="","",VLOOKUP(A4326,COPOMs!B:K,10)+prêmio_de_risco)</f>
        <v/>
      </c>
      <c r="L4326" s="3" t="str">
        <f>IF(Table1[[#This Row],[Tesouro Selic: Cenário 3]]="","",(K4326+1)^(1/252))</f>
        <v/>
      </c>
      <c r="M4326" s="2" t="str">
        <f>IF(Table1[[#This Row],[Column8]]="","",(1+M4325)*(L4326)-1)</f>
        <v/>
      </c>
    </row>
    <row r="4327" spans="1:13" x14ac:dyDescent="0.25">
      <c r="A4327" s="15" t="str">
        <f t="shared" si="134"/>
        <v/>
      </c>
      <c r="B4327" s="25" t="str">
        <f t="shared" si="135"/>
        <v/>
      </c>
      <c r="C4327" s="3" t="str">
        <f>IF(Table1[[#This Row],[Tesouro Prefixado]]="","",(B4327+1)^(1/252))</f>
        <v/>
      </c>
      <c r="D4327" s="2" t="str">
        <f>IF(Table1[[#This Row],[Column2]]="","",(1+D4326)*(C4327)-1)</f>
        <v/>
      </c>
      <c r="E4327" s="1" t="str">
        <f>IF(Table1[[#This Row],[Column1]]="","",VLOOKUP(A4327,COPOMs!B:E,4)+prêmio_de_risco)</f>
        <v/>
      </c>
      <c r="F4327" s="3" t="str">
        <f>IF(Table1[[#This Row],[Tesouro Selic: Cenário 1]]="","",(E4327+1)^(1/252))</f>
        <v/>
      </c>
      <c r="G4327" s="2" t="str">
        <f>IF(Table1[[#This Row],[Column4]]="","",(1+G4326)*(F4327)-1)</f>
        <v/>
      </c>
      <c r="H4327" s="1" t="str">
        <f>IF(Table1[[#This Row],[Column1]]="","",VLOOKUP(A4327,COPOMs!B:H,7)+prêmio_de_risco)</f>
        <v/>
      </c>
      <c r="I4327" s="3" t="str">
        <f>IF(Table1[[#This Row],[Tesouro Selic: Cenário 2]]="","",(H4327+1)^(1/252))</f>
        <v/>
      </c>
      <c r="J4327" s="2" t="str">
        <f>IF(Table1[[#This Row],[Column6]]="","",(1+J4326)*(I4327)-1)</f>
        <v/>
      </c>
      <c r="K4327" s="1" t="str">
        <f>IF(Table1[[#This Row],[Column1]]="","",VLOOKUP(A4327,COPOMs!B:K,10)+prêmio_de_risco)</f>
        <v/>
      </c>
      <c r="L4327" s="3" t="str">
        <f>IF(Table1[[#This Row],[Tesouro Selic: Cenário 3]]="","",(K4327+1)^(1/252))</f>
        <v/>
      </c>
      <c r="M4327" s="2" t="str">
        <f>IF(Table1[[#This Row],[Column8]]="","",(1+M4326)*(L4327)-1)</f>
        <v/>
      </c>
    </row>
    <row r="4328" spans="1:13" x14ac:dyDescent="0.25">
      <c r="A4328" s="15" t="str">
        <f t="shared" si="134"/>
        <v/>
      </c>
      <c r="B4328" s="25" t="str">
        <f t="shared" si="135"/>
        <v/>
      </c>
      <c r="C4328" s="3" t="str">
        <f>IF(Table1[[#This Row],[Tesouro Prefixado]]="","",(B4328+1)^(1/252))</f>
        <v/>
      </c>
      <c r="D4328" s="2" t="str">
        <f>IF(Table1[[#This Row],[Column2]]="","",(1+D4327)*(C4328)-1)</f>
        <v/>
      </c>
      <c r="E4328" s="1" t="str">
        <f>IF(Table1[[#This Row],[Column1]]="","",VLOOKUP(A4328,COPOMs!B:E,4)+prêmio_de_risco)</f>
        <v/>
      </c>
      <c r="F4328" s="3" t="str">
        <f>IF(Table1[[#This Row],[Tesouro Selic: Cenário 1]]="","",(E4328+1)^(1/252))</f>
        <v/>
      </c>
      <c r="G4328" s="2" t="str">
        <f>IF(Table1[[#This Row],[Column4]]="","",(1+G4327)*(F4328)-1)</f>
        <v/>
      </c>
      <c r="H4328" s="1" t="str">
        <f>IF(Table1[[#This Row],[Column1]]="","",VLOOKUP(A4328,COPOMs!B:H,7)+prêmio_de_risco)</f>
        <v/>
      </c>
      <c r="I4328" s="3" t="str">
        <f>IF(Table1[[#This Row],[Tesouro Selic: Cenário 2]]="","",(H4328+1)^(1/252))</f>
        <v/>
      </c>
      <c r="J4328" s="2" t="str">
        <f>IF(Table1[[#This Row],[Column6]]="","",(1+J4327)*(I4328)-1)</f>
        <v/>
      </c>
      <c r="K4328" s="1" t="str">
        <f>IF(Table1[[#This Row],[Column1]]="","",VLOOKUP(A4328,COPOMs!B:K,10)+prêmio_de_risco)</f>
        <v/>
      </c>
      <c r="L4328" s="3" t="str">
        <f>IF(Table1[[#This Row],[Tesouro Selic: Cenário 3]]="","",(K4328+1)^(1/252))</f>
        <v/>
      </c>
      <c r="M4328" s="2" t="str">
        <f>IF(Table1[[#This Row],[Column8]]="","",(1+M4327)*(L4328)-1)</f>
        <v/>
      </c>
    </row>
    <row r="4329" spans="1:13" x14ac:dyDescent="0.25">
      <c r="A4329" s="15" t="str">
        <f t="shared" si="134"/>
        <v/>
      </c>
      <c r="B4329" s="25" t="str">
        <f t="shared" si="135"/>
        <v/>
      </c>
      <c r="C4329" s="3" t="str">
        <f>IF(Table1[[#This Row],[Tesouro Prefixado]]="","",(B4329+1)^(1/252))</f>
        <v/>
      </c>
      <c r="D4329" s="2" t="str">
        <f>IF(Table1[[#This Row],[Column2]]="","",(1+D4328)*(C4329)-1)</f>
        <v/>
      </c>
      <c r="E4329" s="1" t="str">
        <f>IF(Table1[[#This Row],[Column1]]="","",VLOOKUP(A4329,COPOMs!B:E,4)+prêmio_de_risco)</f>
        <v/>
      </c>
      <c r="F4329" s="3" t="str">
        <f>IF(Table1[[#This Row],[Tesouro Selic: Cenário 1]]="","",(E4329+1)^(1/252))</f>
        <v/>
      </c>
      <c r="G4329" s="2" t="str">
        <f>IF(Table1[[#This Row],[Column4]]="","",(1+G4328)*(F4329)-1)</f>
        <v/>
      </c>
      <c r="H4329" s="1" t="str">
        <f>IF(Table1[[#This Row],[Column1]]="","",VLOOKUP(A4329,COPOMs!B:H,7)+prêmio_de_risco)</f>
        <v/>
      </c>
      <c r="I4329" s="3" t="str">
        <f>IF(Table1[[#This Row],[Tesouro Selic: Cenário 2]]="","",(H4329+1)^(1/252))</f>
        <v/>
      </c>
      <c r="J4329" s="2" t="str">
        <f>IF(Table1[[#This Row],[Column6]]="","",(1+J4328)*(I4329)-1)</f>
        <v/>
      </c>
      <c r="K4329" s="1" t="str">
        <f>IF(Table1[[#This Row],[Column1]]="","",VLOOKUP(A4329,COPOMs!B:K,10)+prêmio_de_risco)</f>
        <v/>
      </c>
      <c r="L4329" s="3" t="str">
        <f>IF(Table1[[#This Row],[Tesouro Selic: Cenário 3]]="","",(K4329+1)^(1/252))</f>
        <v/>
      </c>
      <c r="M4329" s="2" t="str">
        <f>IF(Table1[[#This Row],[Column8]]="","",(1+M4328)*(L4329)-1)</f>
        <v/>
      </c>
    </row>
    <row r="4330" spans="1:13" x14ac:dyDescent="0.25">
      <c r="A4330" s="15" t="str">
        <f t="shared" si="134"/>
        <v/>
      </c>
      <c r="B4330" s="25" t="str">
        <f t="shared" si="135"/>
        <v/>
      </c>
      <c r="C4330" s="3" t="str">
        <f>IF(Table1[[#This Row],[Tesouro Prefixado]]="","",(B4330+1)^(1/252))</f>
        <v/>
      </c>
      <c r="D4330" s="2" t="str">
        <f>IF(Table1[[#This Row],[Column2]]="","",(1+D4329)*(C4330)-1)</f>
        <v/>
      </c>
      <c r="E4330" s="1" t="str">
        <f>IF(Table1[[#This Row],[Column1]]="","",VLOOKUP(A4330,COPOMs!B:E,4)+prêmio_de_risco)</f>
        <v/>
      </c>
      <c r="F4330" s="3" t="str">
        <f>IF(Table1[[#This Row],[Tesouro Selic: Cenário 1]]="","",(E4330+1)^(1/252))</f>
        <v/>
      </c>
      <c r="G4330" s="2" t="str">
        <f>IF(Table1[[#This Row],[Column4]]="","",(1+G4329)*(F4330)-1)</f>
        <v/>
      </c>
      <c r="H4330" s="1" t="str">
        <f>IF(Table1[[#This Row],[Column1]]="","",VLOOKUP(A4330,COPOMs!B:H,7)+prêmio_de_risco)</f>
        <v/>
      </c>
      <c r="I4330" s="3" t="str">
        <f>IF(Table1[[#This Row],[Tesouro Selic: Cenário 2]]="","",(H4330+1)^(1/252))</f>
        <v/>
      </c>
      <c r="J4330" s="2" t="str">
        <f>IF(Table1[[#This Row],[Column6]]="","",(1+J4329)*(I4330)-1)</f>
        <v/>
      </c>
      <c r="K4330" s="1" t="str">
        <f>IF(Table1[[#This Row],[Column1]]="","",VLOOKUP(A4330,COPOMs!B:K,10)+prêmio_de_risco)</f>
        <v/>
      </c>
      <c r="L4330" s="3" t="str">
        <f>IF(Table1[[#This Row],[Tesouro Selic: Cenário 3]]="","",(K4330+1)^(1/252))</f>
        <v/>
      </c>
      <c r="M4330" s="2" t="str">
        <f>IF(Table1[[#This Row],[Column8]]="","",(1+M4329)*(L4330)-1)</f>
        <v/>
      </c>
    </row>
    <row r="4331" spans="1:13" x14ac:dyDescent="0.25">
      <c r="A4331" s="15" t="str">
        <f t="shared" si="134"/>
        <v/>
      </c>
      <c r="B4331" s="25" t="str">
        <f t="shared" si="135"/>
        <v/>
      </c>
      <c r="C4331" s="3" t="str">
        <f>IF(Table1[[#This Row],[Tesouro Prefixado]]="","",(B4331+1)^(1/252))</f>
        <v/>
      </c>
      <c r="D4331" s="2" t="str">
        <f>IF(Table1[[#This Row],[Column2]]="","",(1+D4330)*(C4331)-1)</f>
        <v/>
      </c>
      <c r="E4331" s="1" t="str">
        <f>IF(Table1[[#This Row],[Column1]]="","",VLOOKUP(A4331,COPOMs!B:E,4)+prêmio_de_risco)</f>
        <v/>
      </c>
      <c r="F4331" s="3" t="str">
        <f>IF(Table1[[#This Row],[Tesouro Selic: Cenário 1]]="","",(E4331+1)^(1/252))</f>
        <v/>
      </c>
      <c r="G4331" s="2" t="str">
        <f>IF(Table1[[#This Row],[Column4]]="","",(1+G4330)*(F4331)-1)</f>
        <v/>
      </c>
      <c r="H4331" s="1" t="str">
        <f>IF(Table1[[#This Row],[Column1]]="","",VLOOKUP(A4331,COPOMs!B:H,7)+prêmio_de_risco)</f>
        <v/>
      </c>
      <c r="I4331" s="3" t="str">
        <f>IF(Table1[[#This Row],[Tesouro Selic: Cenário 2]]="","",(H4331+1)^(1/252))</f>
        <v/>
      </c>
      <c r="J4331" s="2" t="str">
        <f>IF(Table1[[#This Row],[Column6]]="","",(1+J4330)*(I4331)-1)</f>
        <v/>
      </c>
      <c r="K4331" s="1" t="str">
        <f>IF(Table1[[#This Row],[Column1]]="","",VLOOKUP(A4331,COPOMs!B:K,10)+prêmio_de_risco)</f>
        <v/>
      </c>
      <c r="L4331" s="3" t="str">
        <f>IF(Table1[[#This Row],[Tesouro Selic: Cenário 3]]="","",(K4331+1)^(1/252))</f>
        <v/>
      </c>
      <c r="M4331" s="2" t="str">
        <f>IF(Table1[[#This Row],[Column8]]="","",(1+M4330)*(L4331)-1)</f>
        <v/>
      </c>
    </row>
    <row r="4332" spans="1:13" x14ac:dyDescent="0.25">
      <c r="A4332" s="15" t="str">
        <f t="shared" si="134"/>
        <v/>
      </c>
      <c r="B4332" s="25" t="str">
        <f t="shared" si="135"/>
        <v/>
      </c>
      <c r="C4332" s="3" t="str">
        <f>IF(Table1[[#This Row],[Tesouro Prefixado]]="","",(B4332+1)^(1/252))</f>
        <v/>
      </c>
      <c r="D4332" s="2" t="str">
        <f>IF(Table1[[#This Row],[Column2]]="","",(1+D4331)*(C4332)-1)</f>
        <v/>
      </c>
      <c r="E4332" s="1" t="str">
        <f>IF(Table1[[#This Row],[Column1]]="","",VLOOKUP(A4332,COPOMs!B:E,4)+prêmio_de_risco)</f>
        <v/>
      </c>
      <c r="F4332" s="3" t="str">
        <f>IF(Table1[[#This Row],[Tesouro Selic: Cenário 1]]="","",(E4332+1)^(1/252))</f>
        <v/>
      </c>
      <c r="G4332" s="2" t="str">
        <f>IF(Table1[[#This Row],[Column4]]="","",(1+G4331)*(F4332)-1)</f>
        <v/>
      </c>
      <c r="H4332" s="1" t="str">
        <f>IF(Table1[[#This Row],[Column1]]="","",VLOOKUP(A4332,COPOMs!B:H,7)+prêmio_de_risco)</f>
        <v/>
      </c>
      <c r="I4332" s="3" t="str">
        <f>IF(Table1[[#This Row],[Tesouro Selic: Cenário 2]]="","",(H4332+1)^(1/252))</f>
        <v/>
      </c>
      <c r="J4332" s="2" t="str">
        <f>IF(Table1[[#This Row],[Column6]]="","",(1+J4331)*(I4332)-1)</f>
        <v/>
      </c>
      <c r="K4332" s="1" t="str">
        <f>IF(Table1[[#This Row],[Column1]]="","",VLOOKUP(A4332,COPOMs!B:K,10)+prêmio_de_risco)</f>
        <v/>
      </c>
      <c r="L4332" s="3" t="str">
        <f>IF(Table1[[#This Row],[Tesouro Selic: Cenário 3]]="","",(K4332+1)^(1/252))</f>
        <v/>
      </c>
      <c r="M4332" s="2" t="str">
        <f>IF(Table1[[#This Row],[Column8]]="","",(1+M4331)*(L4332)-1)</f>
        <v/>
      </c>
    </row>
    <row r="4333" spans="1:13" x14ac:dyDescent="0.25">
      <c r="A4333" s="15" t="str">
        <f t="shared" si="134"/>
        <v/>
      </c>
      <c r="B4333" s="25" t="str">
        <f t="shared" si="135"/>
        <v/>
      </c>
      <c r="C4333" s="3" t="str">
        <f>IF(Table1[[#This Row],[Tesouro Prefixado]]="","",(B4333+1)^(1/252))</f>
        <v/>
      </c>
      <c r="D4333" s="2" t="str">
        <f>IF(Table1[[#This Row],[Column2]]="","",(1+D4332)*(C4333)-1)</f>
        <v/>
      </c>
      <c r="E4333" s="1" t="str">
        <f>IF(Table1[[#This Row],[Column1]]="","",VLOOKUP(A4333,COPOMs!B:E,4)+prêmio_de_risco)</f>
        <v/>
      </c>
      <c r="F4333" s="3" t="str">
        <f>IF(Table1[[#This Row],[Tesouro Selic: Cenário 1]]="","",(E4333+1)^(1/252))</f>
        <v/>
      </c>
      <c r="G4333" s="2" t="str">
        <f>IF(Table1[[#This Row],[Column4]]="","",(1+G4332)*(F4333)-1)</f>
        <v/>
      </c>
      <c r="H4333" s="1" t="str">
        <f>IF(Table1[[#This Row],[Column1]]="","",VLOOKUP(A4333,COPOMs!B:H,7)+prêmio_de_risco)</f>
        <v/>
      </c>
      <c r="I4333" s="3" t="str">
        <f>IF(Table1[[#This Row],[Tesouro Selic: Cenário 2]]="","",(H4333+1)^(1/252))</f>
        <v/>
      </c>
      <c r="J4333" s="2" t="str">
        <f>IF(Table1[[#This Row],[Column6]]="","",(1+J4332)*(I4333)-1)</f>
        <v/>
      </c>
      <c r="K4333" s="1" t="str">
        <f>IF(Table1[[#This Row],[Column1]]="","",VLOOKUP(A4333,COPOMs!B:K,10)+prêmio_de_risco)</f>
        <v/>
      </c>
      <c r="L4333" s="3" t="str">
        <f>IF(Table1[[#This Row],[Tesouro Selic: Cenário 3]]="","",(K4333+1)^(1/252))</f>
        <v/>
      </c>
      <c r="M4333" s="2" t="str">
        <f>IF(Table1[[#This Row],[Column8]]="","",(1+M4332)*(L4333)-1)</f>
        <v/>
      </c>
    </row>
    <row r="4334" spans="1:13" x14ac:dyDescent="0.25">
      <c r="A4334" s="15" t="str">
        <f t="shared" si="134"/>
        <v/>
      </c>
      <c r="B4334" s="25" t="str">
        <f t="shared" si="135"/>
        <v/>
      </c>
      <c r="C4334" s="3" t="str">
        <f>IF(Table1[[#This Row],[Tesouro Prefixado]]="","",(B4334+1)^(1/252))</f>
        <v/>
      </c>
      <c r="D4334" s="2" t="str">
        <f>IF(Table1[[#This Row],[Column2]]="","",(1+D4333)*(C4334)-1)</f>
        <v/>
      </c>
      <c r="E4334" s="1" t="str">
        <f>IF(Table1[[#This Row],[Column1]]="","",VLOOKUP(A4334,COPOMs!B:E,4)+prêmio_de_risco)</f>
        <v/>
      </c>
      <c r="F4334" s="3" t="str">
        <f>IF(Table1[[#This Row],[Tesouro Selic: Cenário 1]]="","",(E4334+1)^(1/252))</f>
        <v/>
      </c>
      <c r="G4334" s="2" t="str">
        <f>IF(Table1[[#This Row],[Column4]]="","",(1+G4333)*(F4334)-1)</f>
        <v/>
      </c>
      <c r="H4334" s="1" t="str">
        <f>IF(Table1[[#This Row],[Column1]]="","",VLOOKUP(A4334,COPOMs!B:H,7)+prêmio_de_risco)</f>
        <v/>
      </c>
      <c r="I4334" s="3" t="str">
        <f>IF(Table1[[#This Row],[Tesouro Selic: Cenário 2]]="","",(H4334+1)^(1/252))</f>
        <v/>
      </c>
      <c r="J4334" s="2" t="str">
        <f>IF(Table1[[#This Row],[Column6]]="","",(1+J4333)*(I4334)-1)</f>
        <v/>
      </c>
      <c r="K4334" s="1" t="str">
        <f>IF(Table1[[#This Row],[Column1]]="","",VLOOKUP(A4334,COPOMs!B:K,10)+prêmio_de_risco)</f>
        <v/>
      </c>
      <c r="L4334" s="3" t="str">
        <f>IF(Table1[[#This Row],[Tesouro Selic: Cenário 3]]="","",(K4334+1)^(1/252))</f>
        <v/>
      </c>
      <c r="M4334" s="2" t="str">
        <f>IF(Table1[[#This Row],[Column8]]="","",(1+M4333)*(L4334)-1)</f>
        <v/>
      </c>
    </row>
    <row r="4335" spans="1:13" x14ac:dyDescent="0.25">
      <c r="A4335" s="15" t="str">
        <f t="shared" si="134"/>
        <v/>
      </c>
      <c r="B4335" s="25" t="str">
        <f t="shared" si="135"/>
        <v/>
      </c>
      <c r="C4335" s="3" t="str">
        <f>IF(Table1[[#This Row],[Tesouro Prefixado]]="","",(B4335+1)^(1/252))</f>
        <v/>
      </c>
      <c r="D4335" s="2" t="str">
        <f>IF(Table1[[#This Row],[Column2]]="","",(1+D4334)*(C4335)-1)</f>
        <v/>
      </c>
      <c r="E4335" s="1" t="str">
        <f>IF(Table1[[#This Row],[Column1]]="","",VLOOKUP(A4335,COPOMs!B:E,4)+prêmio_de_risco)</f>
        <v/>
      </c>
      <c r="F4335" s="3" t="str">
        <f>IF(Table1[[#This Row],[Tesouro Selic: Cenário 1]]="","",(E4335+1)^(1/252))</f>
        <v/>
      </c>
      <c r="G4335" s="2" t="str">
        <f>IF(Table1[[#This Row],[Column4]]="","",(1+G4334)*(F4335)-1)</f>
        <v/>
      </c>
      <c r="H4335" s="1" t="str">
        <f>IF(Table1[[#This Row],[Column1]]="","",VLOOKUP(A4335,COPOMs!B:H,7)+prêmio_de_risco)</f>
        <v/>
      </c>
      <c r="I4335" s="3" t="str">
        <f>IF(Table1[[#This Row],[Tesouro Selic: Cenário 2]]="","",(H4335+1)^(1/252))</f>
        <v/>
      </c>
      <c r="J4335" s="2" t="str">
        <f>IF(Table1[[#This Row],[Column6]]="","",(1+J4334)*(I4335)-1)</f>
        <v/>
      </c>
      <c r="K4335" s="1" t="str">
        <f>IF(Table1[[#This Row],[Column1]]="","",VLOOKUP(A4335,COPOMs!B:K,10)+prêmio_de_risco)</f>
        <v/>
      </c>
      <c r="L4335" s="3" t="str">
        <f>IF(Table1[[#This Row],[Tesouro Selic: Cenário 3]]="","",(K4335+1)^(1/252))</f>
        <v/>
      </c>
      <c r="M4335" s="2" t="str">
        <f>IF(Table1[[#This Row],[Column8]]="","",(1+M4334)*(L4335)-1)</f>
        <v/>
      </c>
    </row>
    <row r="4336" spans="1:13" x14ac:dyDescent="0.25">
      <c r="A4336" s="15" t="str">
        <f t="shared" si="134"/>
        <v/>
      </c>
      <c r="B4336" s="25" t="str">
        <f t="shared" si="135"/>
        <v/>
      </c>
      <c r="C4336" s="3" t="str">
        <f>IF(Table1[[#This Row],[Tesouro Prefixado]]="","",(B4336+1)^(1/252))</f>
        <v/>
      </c>
      <c r="D4336" s="2" t="str">
        <f>IF(Table1[[#This Row],[Column2]]="","",(1+D4335)*(C4336)-1)</f>
        <v/>
      </c>
      <c r="E4336" s="1" t="str">
        <f>IF(Table1[[#This Row],[Column1]]="","",VLOOKUP(A4336,COPOMs!B:E,4)+prêmio_de_risco)</f>
        <v/>
      </c>
      <c r="F4336" s="3" t="str">
        <f>IF(Table1[[#This Row],[Tesouro Selic: Cenário 1]]="","",(E4336+1)^(1/252))</f>
        <v/>
      </c>
      <c r="G4336" s="2" t="str">
        <f>IF(Table1[[#This Row],[Column4]]="","",(1+G4335)*(F4336)-1)</f>
        <v/>
      </c>
      <c r="H4336" s="1" t="str">
        <f>IF(Table1[[#This Row],[Column1]]="","",VLOOKUP(A4336,COPOMs!B:H,7)+prêmio_de_risco)</f>
        <v/>
      </c>
      <c r="I4336" s="3" t="str">
        <f>IF(Table1[[#This Row],[Tesouro Selic: Cenário 2]]="","",(H4336+1)^(1/252))</f>
        <v/>
      </c>
      <c r="J4336" s="2" t="str">
        <f>IF(Table1[[#This Row],[Column6]]="","",(1+J4335)*(I4336)-1)</f>
        <v/>
      </c>
      <c r="K4336" s="1" t="str">
        <f>IF(Table1[[#This Row],[Column1]]="","",VLOOKUP(A4336,COPOMs!B:K,10)+prêmio_de_risco)</f>
        <v/>
      </c>
      <c r="L4336" s="3" t="str">
        <f>IF(Table1[[#This Row],[Tesouro Selic: Cenário 3]]="","",(K4336+1)^(1/252))</f>
        <v/>
      </c>
      <c r="M4336" s="2" t="str">
        <f>IF(Table1[[#This Row],[Column8]]="","",(1+M4335)*(L4336)-1)</f>
        <v/>
      </c>
    </row>
    <row r="4337" spans="1:13" x14ac:dyDescent="0.25">
      <c r="A4337" s="15" t="str">
        <f t="shared" si="134"/>
        <v/>
      </c>
      <c r="B4337" s="25" t="str">
        <f t="shared" si="135"/>
        <v/>
      </c>
      <c r="C4337" s="3" t="str">
        <f>IF(Table1[[#This Row],[Tesouro Prefixado]]="","",(B4337+1)^(1/252))</f>
        <v/>
      </c>
      <c r="D4337" s="2" t="str">
        <f>IF(Table1[[#This Row],[Column2]]="","",(1+D4336)*(C4337)-1)</f>
        <v/>
      </c>
      <c r="E4337" s="1" t="str">
        <f>IF(Table1[[#This Row],[Column1]]="","",VLOOKUP(A4337,COPOMs!B:E,4)+prêmio_de_risco)</f>
        <v/>
      </c>
      <c r="F4337" s="3" t="str">
        <f>IF(Table1[[#This Row],[Tesouro Selic: Cenário 1]]="","",(E4337+1)^(1/252))</f>
        <v/>
      </c>
      <c r="G4337" s="2" t="str">
        <f>IF(Table1[[#This Row],[Column4]]="","",(1+G4336)*(F4337)-1)</f>
        <v/>
      </c>
      <c r="H4337" s="1" t="str">
        <f>IF(Table1[[#This Row],[Column1]]="","",VLOOKUP(A4337,COPOMs!B:H,7)+prêmio_de_risco)</f>
        <v/>
      </c>
      <c r="I4337" s="3" t="str">
        <f>IF(Table1[[#This Row],[Tesouro Selic: Cenário 2]]="","",(H4337+1)^(1/252))</f>
        <v/>
      </c>
      <c r="J4337" s="2" t="str">
        <f>IF(Table1[[#This Row],[Column6]]="","",(1+J4336)*(I4337)-1)</f>
        <v/>
      </c>
      <c r="K4337" s="1" t="str">
        <f>IF(Table1[[#This Row],[Column1]]="","",VLOOKUP(A4337,COPOMs!B:K,10)+prêmio_de_risco)</f>
        <v/>
      </c>
      <c r="L4337" s="3" t="str">
        <f>IF(Table1[[#This Row],[Tesouro Selic: Cenário 3]]="","",(K4337+1)^(1/252))</f>
        <v/>
      </c>
      <c r="M4337" s="2" t="str">
        <f>IF(Table1[[#This Row],[Column8]]="","",(1+M4336)*(L4337)-1)</f>
        <v/>
      </c>
    </row>
    <row r="4338" spans="1:13" x14ac:dyDescent="0.25">
      <c r="A4338" s="15" t="str">
        <f t="shared" si="134"/>
        <v/>
      </c>
      <c r="B4338" s="25" t="str">
        <f t="shared" si="135"/>
        <v/>
      </c>
      <c r="C4338" s="3" t="str">
        <f>IF(Table1[[#This Row],[Tesouro Prefixado]]="","",(B4338+1)^(1/252))</f>
        <v/>
      </c>
      <c r="D4338" s="2" t="str">
        <f>IF(Table1[[#This Row],[Column2]]="","",(1+D4337)*(C4338)-1)</f>
        <v/>
      </c>
      <c r="E4338" s="1" t="str">
        <f>IF(Table1[[#This Row],[Column1]]="","",VLOOKUP(A4338,COPOMs!B:E,4)+prêmio_de_risco)</f>
        <v/>
      </c>
      <c r="F4338" s="3" t="str">
        <f>IF(Table1[[#This Row],[Tesouro Selic: Cenário 1]]="","",(E4338+1)^(1/252))</f>
        <v/>
      </c>
      <c r="G4338" s="2" t="str">
        <f>IF(Table1[[#This Row],[Column4]]="","",(1+G4337)*(F4338)-1)</f>
        <v/>
      </c>
      <c r="H4338" s="1" t="str">
        <f>IF(Table1[[#This Row],[Column1]]="","",VLOOKUP(A4338,COPOMs!B:H,7)+prêmio_de_risco)</f>
        <v/>
      </c>
      <c r="I4338" s="3" t="str">
        <f>IF(Table1[[#This Row],[Tesouro Selic: Cenário 2]]="","",(H4338+1)^(1/252))</f>
        <v/>
      </c>
      <c r="J4338" s="2" t="str">
        <f>IF(Table1[[#This Row],[Column6]]="","",(1+J4337)*(I4338)-1)</f>
        <v/>
      </c>
      <c r="K4338" s="1" t="str">
        <f>IF(Table1[[#This Row],[Column1]]="","",VLOOKUP(A4338,COPOMs!B:K,10)+prêmio_de_risco)</f>
        <v/>
      </c>
      <c r="L4338" s="3" t="str">
        <f>IF(Table1[[#This Row],[Tesouro Selic: Cenário 3]]="","",(K4338+1)^(1/252))</f>
        <v/>
      </c>
      <c r="M4338" s="2" t="str">
        <f>IF(Table1[[#This Row],[Column8]]="","",(1+M4337)*(L4338)-1)</f>
        <v/>
      </c>
    </row>
    <row r="4339" spans="1:13" x14ac:dyDescent="0.25">
      <c r="A4339" s="15" t="str">
        <f t="shared" si="134"/>
        <v/>
      </c>
      <c r="B4339" s="25" t="str">
        <f t="shared" si="135"/>
        <v/>
      </c>
      <c r="C4339" s="3" t="str">
        <f>IF(Table1[[#This Row],[Tesouro Prefixado]]="","",(B4339+1)^(1/252))</f>
        <v/>
      </c>
      <c r="D4339" s="2" t="str">
        <f>IF(Table1[[#This Row],[Column2]]="","",(1+D4338)*(C4339)-1)</f>
        <v/>
      </c>
      <c r="E4339" s="1" t="str">
        <f>IF(Table1[[#This Row],[Column1]]="","",VLOOKUP(A4339,COPOMs!B:E,4)+prêmio_de_risco)</f>
        <v/>
      </c>
      <c r="F4339" s="3" t="str">
        <f>IF(Table1[[#This Row],[Tesouro Selic: Cenário 1]]="","",(E4339+1)^(1/252))</f>
        <v/>
      </c>
      <c r="G4339" s="2" t="str">
        <f>IF(Table1[[#This Row],[Column4]]="","",(1+G4338)*(F4339)-1)</f>
        <v/>
      </c>
      <c r="H4339" s="1" t="str">
        <f>IF(Table1[[#This Row],[Column1]]="","",VLOOKUP(A4339,COPOMs!B:H,7)+prêmio_de_risco)</f>
        <v/>
      </c>
      <c r="I4339" s="3" t="str">
        <f>IF(Table1[[#This Row],[Tesouro Selic: Cenário 2]]="","",(H4339+1)^(1/252))</f>
        <v/>
      </c>
      <c r="J4339" s="2" t="str">
        <f>IF(Table1[[#This Row],[Column6]]="","",(1+J4338)*(I4339)-1)</f>
        <v/>
      </c>
      <c r="K4339" s="1" t="str">
        <f>IF(Table1[[#This Row],[Column1]]="","",VLOOKUP(A4339,COPOMs!B:K,10)+prêmio_de_risco)</f>
        <v/>
      </c>
      <c r="L4339" s="3" t="str">
        <f>IF(Table1[[#This Row],[Tesouro Selic: Cenário 3]]="","",(K4339+1)^(1/252))</f>
        <v/>
      </c>
      <c r="M4339" s="2" t="str">
        <f>IF(Table1[[#This Row],[Column8]]="","",(1+M4338)*(L4339)-1)</f>
        <v/>
      </c>
    </row>
    <row r="4340" spans="1:13" x14ac:dyDescent="0.25">
      <c r="A4340" s="15" t="str">
        <f t="shared" si="134"/>
        <v/>
      </c>
      <c r="B4340" s="25" t="str">
        <f t="shared" si="135"/>
        <v/>
      </c>
      <c r="C4340" s="3" t="str">
        <f>IF(Table1[[#This Row],[Tesouro Prefixado]]="","",(B4340+1)^(1/252))</f>
        <v/>
      </c>
      <c r="D4340" s="2" t="str">
        <f>IF(Table1[[#This Row],[Column2]]="","",(1+D4339)*(C4340)-1)</f>
        <v/>
      </c>
      <c r="E4340" s="1" t="str">
        <f>IF(Table1[[#This Row],[Column1]]="","",VLOOKUP(A4340,COPOMs!B:E,4)+prêmio_de_risco)</f>
        <v/>
      </c>
      <c r="F4340" s="3" t="str">
        <f>IF(Table1[[#This Row],[Tesouro Selic: Cenário 1]]="","",(E4340+1)^(1/252))</f>
        <v/>
      </c>
      <c r="G4340" s="2" t="str">
        <f>IF(Table1[[#This Row],[Column4]]="","",(1+G4339)*(F4340)-1)</f>
        <v/>
      </c>
      <c r="H4340" s="1" t="str">
        <f>IF(Table1[[#This Row],[Column1]]="","",VLOOKUP(A4340,COPOMs!B:H,7)+prêmio_de_risco)</f>
        <v/>
      </c>
      <c r="I4340" s="3" t="str">
        <f>IF(Table1[[#This Row],[Tesouro Selic: Cenário 2]]="","",(H4340+1)^(1/252))</f>
        <v/>
      </c>
      <c r="J4340" s="2" t="str">
        <f>IF(Table1[[#This Row],[Column6]]="","",(1+J4339)*(I4340)-1)</f>
        <v/>
      </c>
      <c r="K4340" s="1" t="str">
        <f>IF(Table1[[#This Row],[Column1]]="","",VLOOKUP(A4340,COPOMs!B:K,10)+prêmio_de_risco)</f>
        <v/>
      </c>
      <c r="L4340" s="3" t="str">
        <f>IF(Table1[[#This Row],[Tesouro Selic: Cenário 3]]="","",(K4340+1)^(1/252))</f>
        <v/>
      </c>
      <c r="M4340" s="2" t="str">
        <f>IF(Table1[[#This Row],[Column8]]="","",(1+M4339)*(L4340)-1)</f>
        <v/>
      </c>
    </row>
    <row r="4341" spans="1:13" x14ac:dyDescent="0.25">
      <c r="A4341" s="15" t="str">
        <f t="shared" si="134"/>
        <v/>
      </c>
      <c r="B4341" s="25" t="str">
        <f t="shared" si="135"/>
        <v/>
      </c>
      <c r="C4341" s="3" t="str">
        <f>IF(Table1[[#This Row],[Tesouro Prefixado]]="","",(B4341+1)^(1/252))</f>
        <v/>
      </c>
      <c r="D4341" s="2" t="str">
        <f>IF(Table1[[#This Row],[Column2]]="","",(1+D4340)*(C4341)-1)</f>
        <v/>
      </c>
      <c r="E4341" s="1" t="str">
        <f>IF(Table1[[#This Row],[Column1]]="","",VLOOKUP(A4341,COPOMs!B:E,4)+prêmio_de_risco)</f>
        <v/>
      </c>
      <c r="F4341" s="3" t="str">
        <f>IF(Table1[[#This Row],[Tesouro Selic: Cenário 1]]="","",(E4341+1)^(1/252))</f>
        <v/>
      </c>
      <c r="G4341" s="2" t="str">
        <f>IF(Table1[[#This Row],[Column4]]="","",(1+G4340)*(F4341)-1)</f>
        <v/>
      </c>
      <c r="H4341" s="1" t="str">
        <f>IF(Table1[[#This Row],[Column1]]="","",VLOOKUP(A4341,COPOMs!B:H,7)+prêmio_de_risco)</f>
        <v/>
      </c>
      <c r="I4341" s="3" t="str">
        <f>IF(Table1[[#This Row],[Tesouro Selic: Cenário 2]]="","",(H4341+1)^(1/252))</f>
        <v/>
      </c>
      <c r="J4341" s="2" t="str">
        <f>IF(Table1[[#This Row],[Column6]]="","",(1+J4340)*(I4341)-1)</f>
        <v/>
      </c>
      <c r="K4341" s="1" t="str">
        <f>IF(Table1[[#This Row],[Column1]]="","",VLOOKUP(A4341,COPOMs!B:K,10)+prêmio_de_risco)</f>
        <v/>
      </c>
      <c r="L4341" s="3" t="str">
        <f>IF(Table1[[#This Row],[Tesouro Selic: Cenário 3]]="","",(K4341+1)^(1/252))</f>
        <v/>
      </c>
      <c r="M4341" s="2" t="str">
        <f>IF(Table1[[#This Row],[Column8]]="","",(1+M4340)*(L4341)-1)</f>
        <v/>
      </c>
    </row>
    <row r="4342" spans="1:13" x14ac:dyDescent="0.25">
      <c r="A4342" s="15" t="str">
        <f t="shared" si="134"/>
        <v/>
      </c>
      <c r="B4342" s="25" t="str">
        <f t="shared" si="135"/>
        <v/>
      </c>
      <c r="C4342" s="3" t="str">
        <f>IF(Table1[[#This Row],[Tesouro Prefixado]]="","",(B4342+1)^(1/252))</f>
        <v/>
      </c>
      <c r="D4342" s="2" t="str">
        <f>IF(Table1[[#This Row],[Column2]]="","",(1+D4341)*(C4342)-1)</f>
        <v/>
      </c>
      <c r="E4342" s="1" t="str">
        <f>IF(Table1[[#This Row],[Column1]]="","",VLOOKUP(A4342,COPOMs!B:E,4)+prêmio_de_risco)</f>
        <v/>
      </c>
      <c r="F4342" s="3" t="str">
        <f>IF(Table1[[#This Row],[Tesouro Selic: Cenário 1]]="","",(E4342+1)^(1/252))</f>
        <v/>
      </c>
      <c r="G4342" s="2" t="str">
        <f>IF(Table1[[#This Row],[Column4]]="","",(1+G4341)*(F4342)-1)</f>
        <v/>
      </c>
      <c r="H4342" s="1" t="str">
        <f>IF(Table1[[#This Row],[Column1]]="","",VLOOKUP(A4342,COPOMs!B:H,7)+prêmio_de_risco)</f>
        <v/>
      </c>
      <c r="I4342" s="3" t="str">
        <f>IF(Table1[[#This Row],[Tesouro Selic: Cenário 2]]="","",(H4342+1)^(1/252))</f>
        <v/>
      </c>
      <c r="J4342" s="2" t="str">
        <f>IF(Table1[[#This Row],[Column6]]="","",(1+J4341)*(I4342)-1)</f>
        <v/>
      </c>
      <c r="K4342" s="1" t="str">
        <f>IF(Table1[[#This Row],[Column1]]="","",VLOOKUP(A4342,COPOMs!B:K,10)+prêmio_de_risco)</f>
        <v/>
      </c>
      <c r="L4342" s="3" t="str">
        <f>IF(Table1[[#This Row],[Tesouro Selic: Cenário 3]]="","",(K4342+1)^(1/252))</f>
        <v/>
      </c>
      <c r="M4342" s="2" t="str">
        <f>IF(Table1[[#This Row],[Column8]]="","",(1+M4341)*(L4342)-1)</f>
        <v/>
      </c>
    </row>
    <row r="4343" spans="1:13" x14ac:dyDescent="0.25">
      <c r="A4343" s="15" t="str">
        <f t="shared" si="134"/>
        <v/>
      </c>
      <c r="B4343" s="25" t="str">
        <f t="shared" si="135"/>
        <v/>
      </c>
      <c r="C4343" s="3" t="str">
        <f>IF(Table1[[#This Row],[Tesouro Prefixado]]="","",(B4343+1)^(1/252))</f>
        <v/>
      </c>
      <c r="D4343" s="2" t="str">
        <f>IF(Table1[[#This Row],[Column2]]="","",(1+D4342)*(C4343)-1)</f>
        <v/>
      </c>
      <c r="E4343" s="1" t="str">
        <f>IF(Table1[[#This Row],[Column1]]="","",VLOOKUP(A4343,COPOMs!B:E,4)+prêmio_de_risco)</f>
        <v/>
      </c>
      <c r="F4343" s="3" t="str">
        <f>IF(Table1[[#This Row],[Tesouro Selic: Cenário 1]]="","",(E4343+1)^(1/252))</f>
        <v/>
      </c>
      <c r="G4343" s="2" t="str">
        <f>IF(Table1[[#This Row],[Column4]]="","",(1+G4342)*(F4343)-1)</f>
        <v/>
      </c>
      <c r="H4343" s="1" t="str">
        <f>IF(Table1[[#This Row],[Column1]]="","",VLOOKUP(A4343,COPOMs!B:H,7)+prêmio_de_risco)</f>
        <v/>
      </c>
      <c r="I4343" s="3" t="str">
        <f>IF(Table1[[#This Row],[Tesouro Selic: Cenário 2]]="","",(H4343+1)^(1/252))</f>
        <v/>
      </c>
      <c r="J4343" s="2" t="str">
        <f>IF(Table1[[#This Row],[Column6]]="","",(1+J4342)*(I4343)-1)</f>
        <v/>
      </c>
      <c r="K4343" s="1" t="str">
        <f>IF(Table1[[#This Row],[Column1]]="","",VLOOKUP(A4343,COPOMs!B:K,10)+prêmio_de_risco)</f>
        <v/>
      </c>
      <c r="L4343" s="3" t="str">
        <f>IF(Table1[[#This Row],[Tesouro Selic: Cenário 3]]="","",(K4343+1)^(1/252))</f>
        <v/>
      </c>
      <c r="M4343" s="2" t="str">
        <f>IF(Table1[[#This Row],[Column8]]="","",(1+M4342)*(L4343)-1)</f>
        <v/>
      </c>
    </row>
    <row r="4344" spans="1:13" x14ac:dyDescent="0.25">
      <c r="A4344" s="15" t="str">
        <f t="shared" si="134"/>
        <v/>
      </c>
      <c r="B4344" s="25" t="str">
        <f t="shared" si="135"/>
        <v/>
      </c>
      <c r="C4344" s="3" t="str">
        <f>IF(Table1[[#This Row],[Tesouro Prefixado]]="","",(B4344+1)^(1/252))</f>
        <v/>
      </c>
      <c r="D4344" s="2" t="str">
        <f>IF(Table1[[#This Row],[Column2]]="","",(1+D4343)*(C4344)-1)</f>
        <v/>
      </c>
      <c r="E4344" s="1" t="str">
        <f>IF(Table1[[#This Row],[Column1]]="","",VLOOKUP(A4344,COPOMs!B:E,4)+prêmio_de_risco)</f>
        <v/>
      </c>
      <c r="F4344" s="3" t="str">
        <f>IF(Table1[[#This Row],[Tesouro Selic: Cenário 1]]="","",(E4344+1)^(1/252))</f>
        <v/>
      </c>
      <c r="G4344" s="2" t="str">
        <f>IF(Table1[[#This Row],[Column4]]="","",(1+G4343)*(F4344)-1)</f>
        <v/>
      </c>
      <c r="H4344" s="1" t="str">
        <f>IF(Table1[[#This Row],[Column1]]="","",VLOOKUP(A4344,COPOMs!B:H,7)+prêmio_de_risco)</f>
        <v/>
      </c>
      <c r="I4344" s="3" t="str">
        <f>IF(Table1[[#This Row],[Tesouro Selic: Cenário 2]]="","",(H4344+1)^(1/252))</f>
        <v/>
      </c>
      <c r="J4344" s="2" t="str">
        <f>IF(Table1[[#This Row],[Column6]]="","",(1+J4343)*(I4344)-1)</f>
        <v/>
      </c>
      <c r="K4344" s="1" t="str">
        <f>IF(Table1[[#This Row],[Column1]]="","",VLOOKUP(A4344,COPOMs!B:K,10)+prêmio_de_risco)</f>
        <v/>
      </c>
      <c r="L4344" s="3" t="str">
        <f>IF(Table1[[#This Row],[Tesouro Selic: Cenário 3]]="","",(K4344+1)^(1/252))</f>
        <v/>
      </c>
      <c r="M4344" s="2" t="str">
        <f>IF(Table1[[#This Row],[Column8]]="","",(1+M4343)*(L4344)-1)</f>
        <v/>
      </c>
    </row>
    <row r="4345" spans="1:13" x14ac:dyDescent="0.25">
      <c r="A4345" s="15" t="str">
        <f t="shared" si="134"/>
        <v/>
      </c>
      <c r="B4345" s="25" t="str">
        <f t="shared" si="135"/>
        <v/>
      </c>
      <c r="C4345" s="3" t="str">
        <f>IF(Table1[[#This Row],[Tesouro Prefixado]]="","",(B4345+1)^(1/252))</f>
        <v/>
      </c>
      <c r="D4345" s="2" t="str">
        <f>IF(Table1[[#This Row],[Column2]]="","",(1+D4344)*(C4345)-1)</f>
        <v/>
      </c>
      <c r="E4345" s="1" t="str">
        <f>IF(Table1[[#This Row],[Column1]]="","",VLOOKUP(A4345,COPOMs!B:E,4)+prêmio_de_risco)</f>
        <v/>
      </c>
      <c r="F4345" s="3" t="str">
        <f>IF(Table1[[#This Row],[Tesouro Selic: Cenário 1]]="","",(E4345+1)^(1/252))</f>
        <v/>
      </c>
      <c r="G4345" s="2" t="str">
        <f>IF(Table1[[#This Row],[Column4]]="","",(1+G4344)*(F4345)-1)</f>
        <v/>
      </c>
      <c r="H4345" s="1" t="str">
        <f>IF(Table1[[#This Row],[Column1]]="","",VLOOKUP(A4345,COPOMs!B:H,7)+prêmio_de_risco)</f>
        <v/>
      </c>
      <c r="I4345" s="3" t="str">
        <f>IF(Table1[[#This Row],[Tesouro Selic: Cenário 2]]="","",(H4345+1)^(1/252))</f>
        <v/>
      </c>
      <c r="J4345" s="2" t="str">
        <f>IF(Table1[[#This Row],[Column6]]="","",(1+J4344)*(I4345)-1)</f>
        <v/>
      </c>
      <c r="K4345" s="1" t="str">
        <f>IF(Table1[[#This Row],[Column1]]="","",VLOOKUP(A4345,COPOMs!B:K,10)+prêmio_de_risco)</f>
        <v/>
      </c>
      <c r="L4345" s="3" t="str">
        <f>IF(Table1[[#This Row],[Tesouro Selic: Cenário 3]]="","",(K4345+1)^(1/252))</f>
        <v/>
      </c>
      <c r="M4345" s="2" t="str">
        <f>IF(Table1[[#This Row],[Column8]]="","",(1+M4344)*(L4345)-1)</f>
        <v/>
      </c>
    </row>
    <row r="4346" spans="1:13" x14ac:dyDescent="0.25">
      <c r="A4346" s="15" t="str">
        <f t="shared" si="134"/>
        <v/>
      </c>
      <c r="B4346" s="25" t="str">
        <f t="shared" si="135"/>
        <v/>
      </c>
      <c r="C4346" s="3" t="str">
        <f>IF(Table1[[#This Row],[Tesouro Prefixado]]="","",(B4346+1)^(1/252))</f>
        <v/>
      </c>
      <c r="D4346" s="2" t="str">
        <f>IF(Table1[[#This Row],[Column2]]="","",(1+D4345)*(C4346)-1)</f>
        <v/>
      </c>
      <c r="E4346" s="1" t="str">
        <f>IF(Table1[[#This Row],[Column1]]="","",VLOOKUP(A4346,COPOMs!B:E,4)+prêmio_de_risco)</f>
        <v/>
      </c>
      <c r="F4346" s="3" t="str">
        <f>IF(Table1[[#This Row],[Tesouro Selic: Cenário 1]]="","",(E4346+1)^(1/252))</f>
        <v/>
      </c>
      <c r="G4346" s="2" t="str">
        <f>IF(Table1[[#This Row],[Column4]]="","",(1+G4345)*(F4346)-1)</f>
        <v/>
      </c>
      <c r="H4346" s="1" t="str">
        <f>IF(Table1[[#This Row],[Column1]]="","",VLOOKUP(A4346,COPOMs!B:H,7)+prêmio_de_risco)</f>
        <v/>
      </c>
      <c r="I4346" s="3" t="str">
        <f>IF(Table1[[#This Row],[Tesouro Selic: Cenário 2]]="","",(H4346+1)^(1/252))</f>
        <v/>
      </c>
      <c r="J4346" s="2" t="str">
        <f>IF(Table1[[#This Row],[Column6]]="","",(1+J4345)*(I4346)-1)</f>
        <v/>
      </c>
      <c r="K4346" s="1" t="str">
        <f>IF(Table1[[#This Row],[Column1]]="","",VLOOKUP(A4346,COPOMs!B:K,10)+prêmio_de_risco)</f>
        <v/>
      </c>
      <c r="L4346" s="3" t="str">
        <f>IF(Table1[[#This Row],[Tesouro Selic: Cenário 3]]="","",(K4346+1)^(1/252))</f>
        <v/>
      </c>
      <c r="M4346" s="2" t="str">
        <f>IF(Table1[[#This Row],[Column8]]="","",(1+M4345)*(L4346)-1)</f>
        <v/>
      </c>
    </row>
    <row r="4347" spans="1:13" x14ac:dyDescent="0.25">
      <c r="A4347" s="15" t="str">
        <f t="shared" si="134"/>
        <v/>
      </c>
      <c r="B4347" s="25" t="str">
        <f t="shared" si="135"/>
        <v/>
      </c>
      <c r="C4347" s="3" t="str">
        <f>IF(Table1[[#This Row],[Tesouro Prefixado]]="","",(B4347+1)^(1/252))</f>
        <v/>
      </c>
      <c r="D4347" s="2" t="str">
        <f>IF(Table1[[#This Row],[Column2]]="","",(1+D4346)*(C4347)-1)</f>
        <v/>
      </c>
      <c r="E4347" s="1" t="str">
        <f>IF(Table1[[#This Row],[Column1]]="","",VLOOKUP(A4347,COPOMs!B:E,4)+prêmio_de_risco)</f>
        <v/>
      </c>
      <c r="F4347" s="3" t="str">
        <f>IF(Table1[[#This Row],[Tesouro Selic: Cenário 1]]="","",(E4347+1)^(1/252))</f>
        <v/>
      </c>
      <c r="G4347" s="2" t="str">
        <f>IF(Table1[[#This Row],[Column4]]="","",(1+G4346)*(F4347)-1)</f>
        <v/>
      </c>
      <c r="H4347" s="1" t="str">
        <f>IF(Table1[[#This Row],[Column1]]="","",VLOOKUP(A4347,COPOMs!B:H,7)+prêmio_de_risco)</f>
        <v/>
      </c>
      <c r="I4347" s="3" t="str">
        <f>IF(Table1[[#This Row],[Tesouro Selic: Cenário 2]]="","",(H4347+1)^(1/252))</f>
        <v/>
      </c>
      <c r="J4347" s="2" t="str">
        <f>IF(Table1[[#This Row],[Column6]]="","",(1+J4346)*(I4347)-1)</f>
        <v/>
      </c>
      <c r="K4347" s="1" t="str">
        <f>IF(Table1[[#This Row],[Column1]]="","",VLOOKUP(A4347,COPOMs!B:K,10)+prêmio_de_risco)</f>
        <v/>
      </c>
      <c r="L4347" s="3" t="str">
        <f>IF(Table1[[#This Row],[Tesouro Selic: Cenário 3]]="","",(K4347+1)^(1/252))</f>
        <v/>
      </c>
      <c r="M4347" s="2" t="str">
        <f>IF(Table1[[#This Row],[Column8]]="","",(1+M4346)*(L4347)-1)</f>
        <v/>
      </c>
    </row>
    <row r="4348" spans="1:13" x14ac:dyDescent="0.25">
      <c r="A4348" s="15" t="str">
        <f t="shared" si="134"/>
        <v/>
      </c>
      <c r="B4348" s="25" t="str">
        <f t="shared" si="135"/>
        <v/>
      </c>
      <c r="C4348" s="3" t="str">
        <f>IF(Table1[[#This Row],[Tesouro Prefixado]]="","",(B4348+1)^(1/252))</f>
        <v/>
      </c>
      <c r="D4348" s="2" t="str">
        <f>IF(Table1[[#This Row],[Column2]]="","",(1+D4347)*(C4348)-1)</f>
        <v/>
      </c>
      <c r="E4348" s="1" t="str">
        <f>IF(Table1[[#This Row],[Column1]]="","",VLOOKUP(A4348,COPOMs!B:E,4)+prêmio_de_risco)</f>
        <v/>
      </c>
      <c r="F4348" s="3" t="str">
        <f>IF(Table1[[#This Row],[Tesouro Selic: Cenário 1]]="","",(E4348+1)^(1/252))</f>
        <v/>
      </c>
      <c r="G4348" s="2" t="str">
        <f>IF(Table1[[#This Row],[Column4]]="","",(1+G4347)*(F4348)-1)</f>
        <v/>
      </c>
      <c r="H4348" s="1" t="str">
        <f>IF(Table1[[#This Row],[Column1]]="","",VLOOKUP(A4348,COPOMs!B:H,7)+prêmio_de_risco)</f>
        <v/>
      </c>
      <c r="I4348" s="3" t="str">
        <f>IF(Table1[[#This Row],[Tesouro Selic: Cenário 2]]="","",(H4348+1)^(1/252))</f>
        <v/>
      </c>
      <c r="J4348" s="2" t="str">
        <f>IF(Table1[[#This Row],[Column6]]="","",(1+J4347)*(I4348)-1)</f>
        <v/>
      </c>
      <c r="K4348" s="1" t="str">
        <f>IF(Table1[[#This Row],[Column1]]="","",VLOOKUP(A4348,COPOMs!B:K,10)+prêmio_de_risco)</f>
        <v/>
      </c>
      <c r="L4348" s="3" t="str">
        <f>IF(Table1[[#This Row],[Tesouro Selic: Cenário 3]]="","",(K4348+1)^(1/252))</f>
        <v/>
      </c>
      <c r="M4348" s="2" t="str">
        <f>IF(Table1[[#This Row],[Column8]]="","",(1+M4347)*(L4348)-1)</f>
        <v/>
      </c>
    </row>
    <row r="4349" spans="1:13" x14ac:dyDescent="0.25">
      <c r="A4349" s="15" t="str">
        <f t="shared" si="134"/>
        <v/>
      </c>
      <c r="B4349" s="25" t="str">
        <f t="shared" si="135"/>
        <v/>
      </c>
      <c r="C4349" s="3" t="str">
        <f>IF(Table1[[#This Row],[Tesouro Prefixado]]="","",(B4349+1)^(1/252))</f>
        <v/>
      </c>
      <c r="D4349" s="2" t="str">
        <f>IF(Table1[[#This Row],[Column2]]="","",(1+D4348)*(C4349)-1)</f>
        <v/>
      </c>
      <c r="E4349" s="1" t="str">
        <f>IF(Table1[[#This Row],[Column1]]="","",VLOOKUP(A4349,COPOMs!B:E,4)+prêmio_de_risco)</f>
        <v/>
      </c>
      <c r="F4349" s="3" t="str">
        <f>IF(Table1[[#This Row],[Tesouro Selic: Cenário 1]]="","",(E4349+1)^(1/252))</f>
        <v/>
      </c>
      <c r="G4349" s="2" t="str">
        <f>IF(Table1[[#This Row],[Column4]]="","",(1+G4348)*(F4349)-1)</f>
        <v/>
      </c>
      <c r="H4349" s="1" t="str">
        <f>IF(Table1[[#This Row],[Column1]]="","",VLOOKUP(A4349,COPOMs!B:H,7)+prêmio_de_risco)</f>
        <v/>
      </c>
      <c r="I4349" s="3" t="str">
        <f>IF(Table1[[#This Row],[Tesouro Selic: Cenário 2]]="","",(H4349+1)^(1/252))</f>
        <v/>
      </c>
      <c r="J4349" s="2" t="str">
        <f>IF(Table1[[#This Row],[Column6]]="","",(1+J4348)*(I4349)-1)</f>
        <v/>
      </c>
      <c r="K4349" s="1" t="str">
        <f>IF(Table1[[#This Row],[Column1]]="","",VLOOKUP(A4349,COPOMs!B:K,10)+prêmio_de_risco)</f>
        <v/>
      </c>
      <c r="L4349" s="3" t="str">
        <f>IF(Table1[[#This Row],[Tesouro Selic: Cenário 3]]="","",(K4349+1)^(1/252))</f>
        <v/>
      </c>
      <c r="M4349" s="2" t="str">
        <f>IF(Table1[[#This Row],[Column8]]="","",(1+M4348)*(L4349)-1)</f>
        <v/>
      </c>
    </row>
    <row r="4350" spans="1:13" x14ac:dyDescent="0.25">
      <c r="A4350" s="15" t="str">
        <f t="shared" si="134"/>
        <v/>
      </c>
      <c r="B4350" s="25" t="str">
        <f t="shared" si="135"/>
        <v/>
      </c>
      <c r="C4350" s="3" t="str">
        <f>IF(Table1[[#This Row],[Tesouro Prefixado]]="","",(B4350+1)^(1/252))</f>
        <v/>
      </c>
      <c r="D4350" s="2" t="str">
        <f>IF(Table1[[#This Row],[Column2]]="","",(1+D4349)*(C4350)-1)</f>
        <v/>
      </c>
      <c r="E4350" s="1" t="str">
        <f>IF(Table1[[#This Row],[Column1]]="","",VLOOKUP(A4350,COPOMs!B:E,4)+prêmio_de_risco)</f>
        <v/>
      </c>
      <c r="F4350" s="3" t="str">
        <f>IF(Table1[[#This Row],[Tesouro Selic: Cenário 1]]="","",(E4350+1)^(1/252))</f>
        <v/>
      </c>
      <c r="G4350" s="2" t="str">
        <f>IF(Table1[[#This Row],[Column4]]="","",(1+G4349)*(F4350)-1)</f>
        <v/>
      </c>
      <c r="H4350" s="1" t="str">
        <f>IF(Table1[[#This Row],[Column1]]="","",VLOOKUP(A4350,COPOMs!B:H,7)+prêmio_de_risco)</f>
        <v/>
      </c>
      <c r="I4350" s="3" t="str">
        <f>IF(Table1[[#This Row],[Tesouro Selic: Cenário 2]]="","",(H4350+1)^(1/252))</f>
        <v/>
      </c>
      <c r="J4350" s="2" t="str">
        <f>IF(Table1[[#This Row],[Column6]]="","",(1+J4349)*(I4350)-1)</f>
        <v/>
      </c>
      <c r="K4350" s="1" t="str">
        <f>IF(Table1[[#This Row],[Column1]]="","",VLOOKUP(A4350,COPOMs!B:K,10)+prêmio_de_risco)</f>
        <v/>
      </c>
      <c r="L4350" s="3" t="str">
        <f>IF(Table1[[#This Row],[Tesouro Selic: Cenário 3]]="","",(K4350+1)^(1/252))</f>
        <v/>
      </c>
      <c r="M4350" s="2" t="str">
        <f>IF(Table1[[#This Row],[Column8]]="","",(1+M4349)*(L4350)-1)</f>
        <v/>
      </c>
    </row>
    <row r="4351" spans="1:13" x14ac:dyDescent="0.25">
      <c r="A4351" s="15" t="str">
        <f t="shared" si="134"/>
        <v/>
      </c>
      <c r="B4351" s="25" t="str">
        <f t="shared" si="135"/>
        <v/>
      </c>
      <c r="C4351" s="3" t="str">
        <f>IF(Table1[[#This Row],[Tesouro Prefixado]]="","",(B4351+1)^(1/252))</f>
        <v/>
      </c>
      <c r="D4351" s="2" t="str">
        <f>IF(Table1[[#This Row],[Column2]]="","",(1+D4350)*(C4351)-1)</f>
        <v/>
      </c>
      <c r="E4351" s="1" t="str">
        <f>IF(Table1[[#This Row],[Column1]]="","",VLOOKUP(A4351,COPOMs!B:E,4)+prêmio_de_risco)</f>
        <v/>
      </c>
      <c r="F4351" s="3" t="str">
        <f>IF(Table1[[#This Row],[Tesouro Selic: Cenário 1]]="","",(E4351+1)^(1/252))</f>
        <v/>
      </c>
      <c r="G4351" s="2" t="str">
        <f>IF(Table1[[#This Row],[Column4]]="","",(1+G4350)*(F4351)-1)</f>
        <v/>
      </c>
      <c r="H4351" s="1" t="str">
        <f>IF(Table1[[#This Row],[Column1]]="","",VLOOKUP(A4351,COPOMs!B:H,7)+prêmio_de_risco)</f>
        <v/>
      </c>
      <c r="I4351" s="3" t="str">
        <f>IF(Table1[[#This Row],[Tesouro Selic: Cenário 2]]="","",(H4351+1)^(1/252))</f>
        <v/>
      </c>
      <c r="J4351" s="2" t="str">
        <f>IF(Table1[[#This Row],[Column6]]="","",(1+J4350)*(I4351)-1)</f>
        <v/>
      </c>
      <c r="K4351" s="1" t="str">
        <f>IF(Table1[[#This Row],[Column1]]="","",VLOOKUP(A4351,COPOMs!B:K,10)+prêmio_de_risco)</f>
        <v/>
      </c>
      <c r="L4351" s="3" t="str">
        <f>IF(Table1[[#This Row],[Tesouro Selic: Cenário 3]]="","",(K4351+1)^(1/252))</f>
        <v/>
      </c>
      <c r="M4351" s="2" t="str">
        <f>IF(Table1[[#This Row],[Column8]]="","",(1+M4350)*(L4351)-1)</f>
        <v/>
      </c>
    </row>
    <row r="4352" spans="1:13" x14ac:dyDescent="0.25">
      <c r="A4352" s="15" t="str">
        <f t="shared" si="134"/>
        <v/>
      </c>
      <c r="B4352" s="25" t="str">
        <f t="shared" si="135"/>
        <v/>
      </c>
      <c r="C4352" s="3" t="str">
        <f>IF(Table1[[#This Row],[Tesouro Prefixado]]="","",(B4352+1)^(1/252))</f>
        <v/>
      </c>
      <c r="D4352" s="2" t="str">
        <f>IF(Table1[[#This Row],[Column2]]="","",(1+D4351)*(C4352)-1)</f>
        <v/>
      </c>
      <c r="E4352" s="1" t="str">
        <f>IF(Table1[[#This Row],[Column1]]="","",VLOOKUP(A4352,COPOMs!B:E,4)+prêmio_de_risco)</f>
        <v/>
      </c>
      <c r="F4352" s="3" t="str">
        <f>IF(Table1[[#This Row],[Tesouro Selic: Cenário 1]]="","",(E4352+1)^(1/252))</f>
        <v/>
      </c>
      <c r="G4352" s="2" t="str">
        <f>IF(Table1[[#This Row],[Column4]]="","",(1+G4351)*(F4352)-1)</f>
        <v/>
      </c>
      <c r="H4352" s="1" t="str">
        <f>IF(Table1[[#This Row],[Column1]]="","",VLOOKUP(A4352,COPOMs!B:H,7)+prêmio_de_risco)</f>
        <v/>
      </c>
      <c r="I4352" s="3" t="str">
        <f>IF(Table1[[#This Row],[Tesouro Selic: Cenário 2]]="","",(H4352+1)^(1/252))</f>
        <v/>
      </c>
      <c r="J4352" s="2" t="str">
        <f>IF(Table1[[#This Row],[Column6]]="","",(1+J4351)*(I4352)-1)</f>
        <v/>
      </c>
      <c r="K4352" s="1" t="str">
        <f>IF(Table1[[#This Row],[Column1]]="","",VLOOKUP(A4352,COPOMs!B:K,10)+prêmio_de_risco)</f>
        <v/>
      </c>
      <c r="L4352" s="3" t="str">
        <f>IF(Table1[[#This Row],[Tesouro Selic: Cenário 3]]="","",(K4352+1)^(1/252))</f>
        <v/>
      </c>
      <c r="M4352" s="2" t="str">
        <f>IF(Table1[[#This Row],[Column8]]="","",(1+M4351)*(L4352)-1)</f>
        <v/>
      </c>
    </row>
    <row r="4353" spans="1:13" x14ac:dyDescent="0.25">
      <c r="A4353" s="15" t="str">
        <f t="shared" si="134"/>
        <v/>
      </c>
      <c r="B4353" s="25" t="str">
        <f t="shared" si="135"/>
        <v/>
      </c>
      <c r="C4353" s="3" t="str">
        <f>IF(Table1[[#This Row],[Tesouro Prefixado]]="","",(B4353+1)^(1/252))</f>
        <v/>
      </c>
      <c r="D4353" s="2" t="str">
        <f>IF(Table1[[#This Row],[Column2]]="","",(1+D4352)*(C4353)-1)</f>
        <v/>
      </c>
      <c r="E4353" s="1" t="str">
        <f>IF(Table1[[#This Row],[Column1]]="","",VLOOKUP(A4353,COPOMs!B:E,4)+prêmio_de_risco)</f>
        <v/>
      </c>
      <c r="F4353" s="3" t="str">
        <f>IF(Table1[[#This Row],[Tesouro Selic: Cenário 1]]="","",(E4353+1)^(1/252))</f>
        <v/>
      </c>
      <c r="G4353" s="2" t="str">
        <f>IF(Table1[[#This Row],[Column4]]="","",(1+G4352)*(F4353)-1)</f>
        <v/>
      </c>
      <c r="H4353" s="1" t="str">
        <f>IF(Table1[[#This Row],[Column1]]="","",VLOOKUP(A4353,COPOMs!B:H,7)+prêmio_de_risco)</f>
        <v/>
      </c>
      <c r="I4353" s="3" t="str">
        <f>IF(Table1[[#This Row],[Tesouro Selic: Cenário 2]]="","",(H4353+1)^(1/252))</f>
        <v/>
      </c>
      <c r="J4353" s="2" t="str">
        <f>IF(Table1[[#This Row],[Column6]]="","",(1+J4352)*(I4353)-1)</f>
        <v/>
      </c>
      <c r="K4353" s="1" t="str">
        <f>IF(Table1[[#This Row],[Column1]]="","",VLOOKUP(A4353,COPOMs!B:K,10)+prêmio_de_risco)</f>
        <v/>
      </c>
      <c r="L4353" s="3" t="str">
        <f>IF(Table1[[#This Row],[Tesouro Selic: Cenário 3]]="","",(K4353+1)^(1/252))</f>
        <v/>
      </c>
      <c r="M4353" s="2" t="str">
        <f>IF(Table1[[#This Row],[Column8]]="","",(1+M4352)*(L4353)-1)</f>
        <v/>
      </c>
    </row>
    <row r="4354" spans="1:13" x14ac:dyDescent="0.25">
      <c r="A4354" s="15" t="str">
        <f t="shared" si="134"/>
        <v/>
      </c>
      <c r="B4354" s="25" t="str">
        <f t="shared" si="135"/>
        <v/>
      </c>
      <c r="C4354" s="3" t="str">
        <f>IF(Table1[[#This Row],[Tesouro Prefixado]]="","",(B4354+1)^(1/252))</f>
        <v/>
      </c>
      <c r="D4354" s="2" t="str">
        <f>IF(Table1[[#This Row],[Column2]]="","",(1+D4353)*(C4354)-1)</f>
        <v/>
      </c>
      <c r="E4354" s="1" t="str">
        <f>IF(Table1[[#This Row],[Column1]]="","",VLOOKUP(A4354,COPOMs!B:E,4)+prêmio_de_risco)</f>
        <v/>
      </c>
      <c r="F4354" s="3" t="str">
        <f>IF(Table1[[#This Row],[Tesouro Selic: Cenário 1]]="","",(E4354+1)^(1/252))</f>
        <v/>
      </c>
      <c r="G4354" s="2" t="str">
        <f>IF(Table1[[#This Row],[Column4]]="","",(1+G4353)*(F4354)-1)</f>
        <v/>
      </c>
      <c r="H4354" s="1" t="str">
        <f>IF(Table1[[#This Row],[Column1]]="","",VLOOKUP(A4354,COPOMs!B:H,7)+prêmio_de_risco)</f>
        <v/>
      </c>
      <c r="I4354" s="3" t="str">
        <f>IF(Table1[[#This Row],[Tesouro Selic: Cenário 2]]="","",(H4354+1)^(1/252))</f>
        <v/>
      </c>
      <c r="J4354" s="2" t="str">
        <f>IF(Table1[[#This Row],[Column6]]="","",(1+J4353)*(I4354)-1)</f>
        <v/>
      </c>
      <c r="K4354" s="1" t="str">
        <f>IF(Table1[[#This Row],[Column1]]="","",VLOOKUP(A4354,COPOMs!B:K,10)+prêmio_de_risco)</f>
        <v/>
      </c>
      <c r="L4354" s="3" t="str">
        <f>IF(Table1[[#This Row],[Tesouro Selic: Cenário 3]]="","",(K4354+1)^(1/252))</f>
        <v/>
      </c>
      <c r="M4354" s="2" t="str">
        <f>IF(Table1[[#This Row],[Column8]]="","",(1+M4353)*(L4354)-1)</f>
        <v/>
      </c>
    </row>
    <row r="4355" spans="1:13" x14ac:dyDescent="0.25">
      <c r="A4355" s="15" t="str">
        <f t="shared" ref="A4355:A4418" si="136">IFERROR(IF(WORKDAY(A4354,1,feriados)&lt;=vencimento,WORKDAY(A4354,1,feriados),""),"")</f>
        <v/>
      </c>
      <c r="B4355" s="25" t="str">
        <f t="shared" ref="B4355:B4418" si="137">IF(A4355="","",taxa_pré)</f>
        <v/>
      </c>
      <c r="C4355" s="3" t="str">
        <f>IF(Table1[[#This Row],[Tesouro Prefixado]]="","",(B4355+1)^(1/252))</f>
        <v/>
      </c>
      <c r="D4355" s="2" t="str">
        <f>IF(Table1[[#This Row],[Column2]]="","",(1+D4354)*(C4355)-1)</f>
        <v/>
      </c>
      <c r="E4355" s="1" t="str">
        <f>IF(Table1[[#This Row],[Column1]]="","",VLOOKUP(A4355,COPOMs!B:E,4)+prêmio_de_risco)</f>
        <v/>
      </c>
      <c r="F4355" s="3" t="str">
        <f>IF(Table1[[#This Row],[Tesouro Selic: Cenário 1]]="","",(E4355+1)^(1/252))</f>
        <v/>
      </c>
      <c r="G4355" s="2" t="str">
        <f>IF(Table1[[#This Row],[Column4]]="","",(1+G4354)*(F4355)-1)</f>
        <v/>
      </c>
      <c r="H4355" s="1" t="str">
        <f>IF(Table1[[#This Row],[Column1]]="","",VLOOKUP(A4355,COPOMs!B:H,7)+prêmio_de_risco)</f>
        <v/>
      </c>
      <c r="I4355" s="3" t="str">
        <f>IF(Table1[[#This Row],[Tesouro Selic: Cenário 2]]="","",(H4355+1)^(1/252))</f>
        <v/>
      </c>
      <c r="J4355" s="2" t="str">
        <f>IF(Table1[[#This Row],[Column6]]="","",(1+J4354)*(I4355)-1)</f>
        <v/>
      </c>
      <c r="K4355" s="1" t="str">
        <f>IF(Table1[[#This Row],[Column1]]="","",VLOOKUP(A4355,COPOMs!B:K,10)+prêmio_de_risco)</f>
        <v/>
      </c>
      <c r="L4355" s="3" t="str">
        <f>IF(Table1[[#This Row],[Tesouro Selic: Cenário 3]]="","",(K4355+1)^(1/252))</f>
        <v/>
      </c>
      <c r="M4355" s="2" t="str">
        <f>IF(Table1[[#This Row],[Column8]]="","",(1+M4354)*(L4355)-1)</f>
        <v/>
      </c>
    </row>
    <row r="4356" spans="1:13" x14ac:dyDescent="0.25">
      <c r="A4356" s="15" t="str">
        <f t="shared" si="136"/>
        <v/>
      </c>
      <c r="B4356" s="25" t="str">
        <f t="shared" si="137"/>
        <v/>
      </c>
      <c r="C4356" s="3" t="str">
        <f>IF(Table1[[#This Row],[Tesouro Prefixado]]="","",(B4356+1)^(1/252))</f>
        <v/>
      </c>
      <c r="D4356" s="2" t="str">
        <f>IF(Table1[[#This Row],[Column2]]="","",(1+D4355)*(C4356)-1)</f>
        <v/>
      </c>
      <c r="E4356" s="1" t="str">
        <f>IF(Table1[[#This Row],[Column1]]="","",VLOOKUP(A4356,COPOMs!B:E,4)+prêmio_de_risco)</f>
        <v/>
      </c>
      <c r="F4356" s="3" t="str">
        <f>IF(Table1[[#This Row],[Tesouro Selic: Cenário 1]]="","",(E4356+1)^(1/252))</f>
        <v/>
      </c>
      <c r="G4356" s="2" t="str">
        <f>IF(Table1[[#This Row],[Column4]]="","",(1+G4355)*(F4356)-1)</f>
        <v/>
      </c>
      <c r="H4356" s="1" t="str">
        <f>IF(Table1[[#This Row],[Column1]]="","",VLOOKUP(A4356,COPOMs!B:H,7)+prêmio_de_risco)</f>
        <v/>
      </c>
      <c r="I4356" s="3" t="str">
        <f>IF(Table1[[#This Row],[Tesouro Selic: Cenário 2]]="","",(H4356+1)^(1/252))</f>
        <v/>
      </c>
      <c r="J4356" s="2" t="str">
        <f>IF(Table1[[#This Row],[Column6]]="","",(1+J4355)*(I4356)-1)</f>
        <v/>
      </c>
      <c r="K4356" s="1" t="str">
        <f>IF(Table1[[#This Row],[Column1]]="","",VLOOKUP(A4356,COPOMs!B:K,10)+prêmio_de_risco)</f>
        <v/>
      </c>
      <c r="L4356" s="3" t="str">
        <f>IF(Table1[[#This Row],[Tesouro Selic: Cenário 3]]="","",(K4356+1)^(1/252))</f>
        <v/>
      </c>
      <c r="M4356" s="2" t="str">
        <f>IF(Table1[[#This Row],[Column8]]="","",(1+M4355)*(L4356)-1)</f>
        <v/>
      </c>
    </row>
    <row r="4357" spans="1:13" x14ac:dyDescent="0.25">
      <c r="A4357" s="15" t="str">
        <f t="shared" si="136"/>
        <v/>
      </c>
      <c r="B4357" s="25" t="str">
        <f t="shared" si="137"/>
        <v/>
      </c>
      <c r="C4357" s="3" t="str">
        <f>IF(Table1[[#This Row],[Tesouro Prefixado]]="","",(B4357+1)^(1/252))</f>
        <v/>
      </c>
      <c r="D4357" s="2" t="str">
        <f>IF(Table1[[#This Row],[Column2]]="","",(1+D4356)*(C4357)-1)</f>
        <v/>
      </c>
      <c r="E4357" s="1" t="str">
        <f>IF(Table1[[#This Row],[Column1]]="","",VLOOKUP(A4357,COPOMs!B:E,4)+prêmio_de_risco)</f>
        <v/>
      </c>
      <c r="F4357" s="3" t="str">
        <f>IF(Table1[[#This Row],[Tesouro Selic: Cenário 1]]="","",(E4357+1)^(1/252))</f>
        <v/>
      </c>
      <c r="G4357" s="2" t="str">
        <f>IF(Table1[[#This Row],[Column4]]="","",(1+G4356)*(F4357)-1)</f>
        <v/>
      </c>
      <c r="H4357" s="1" t="str">
        <f>IF(Table1[[#This Row],[Column1]]="","",VLOOKUP(A4357,COPOMs!B:H,7)+prêmio_de_risco)</f>
        <v/>
      </c>
      <c r="I4357" s="3" t="str">
        <f>IF(Table1[[#This Row],[Tesouro Selic: Cenário 2]]="","",(H4357+1)^(1/252))</f>
        <v/>
      </c>
      <c r="J4357" s="2" t="str">
        <f>IF(Table1[[#This Row],[Column6]]="","",(1+J4356)*(I4357)-1)</f>
        <v/>
      </c>
      <c r="K4357" s="1" t="str">
        <f>IF(Table1[[#This Row],[Column1]]="","",VLOOKUP(A4357,COPOMs!B:K,10)+prêmio_de_risco)</f>
        <v/>
      </c>
      <c r="L4357" s="3" t="str">
        <f>IF(Table1[[#This Row],[Tesouro Selic: Cenário 3]]="","",(K4357+1)^(1/252))</f>
        <v/>
      </c>
      <c r="M4357" s="2" t="str">
        <f>IF(Table1[[#This Row],[Column8]]="","",(1+M4356)*(L4357)-1)</f>
        <v/>
      </c>
    </row>
    <row r="4358" spans="1:13" x14ac:dyDescent="0.25">
      <c r="A4358" s="15" t="str">
        <f t="shared" si="136"/>
        <v/>
      </c>
      <c r="B4358" s="25" t="str">
        <f t="shared" si="137"/>
        <v/>
      </c>
      <c r="C4358" s="3" t="str">
        <f>IF(Table1[[#This Row],[Tesouro Prefixado]]="","",(B4358+1)^(1/252))</f>
        <v/>
      </c>
      <c r="D4358" s="2" t="str">
        <f>IF(Table1[[#This Row],[Column2]]="","",(1+D4357)*(C4358)-1)</f>
        <v/>
      </c>
      <c r="E4358" s="1" t="str">
        <f>IF(Table1[[#This Row],[Column1]]="","",VLOOKUP(A4358,COPOMs!B:E,4)+prêmio_de_risco)</f>
        <v/>
      </c>
      <c r="F4358" s="3" t="str">
        <f>IF(Table1[[#This Row],[Tesouro Selic: Cenário 1]]="","",(E4358+1)^(1/252))</f>
        <v/>
      </c>
      <c r="G4358" s="2" t="str">
        <f>IF(Table1[[#This Row],[Column4]]="","",(1+G4357)*(F4358)-1)</f>
        <v/>
      </c>
      <c r="H4358" s="1" t="str">
        <f>IF(Table1[[#This Row],[Column1]]="","",VLOOKUP(A4358,COPOMs!B:H,7)+prêmio_de_risco)</f>
        <v/>
      </c>
      <c r="I4358" s="3" t="str">
        <f>IF(Table1[[#This Row],[Tesouro Selic: Cenário 2]]="","",(H4358+1)^(1/252))</f>
        <v/>
      </c>
      <c r="J4358" s="2" t="str">
        <f>IF(Table1[[#This Row],[Column6]]="","",(1+J4357)*(I4358)-1)</f>
        <v/>
      </c>
      <c r="K4358" s="1" t="str">
        <f>IF(Table1[[#This Row],[Column1]]="","",VLOOKUP(A4358,COPOMs!B:K,10)+prêmio_de_risco)</f>
        <v/>
      </c>
      <c r="L4358" s="3" t="str">
        <f>IF(Table1[[#This Row],[Tesouro Selic: Cenário 3]]="","",(K4358+1)^(1/252))</f>
        <v/>
      </c>
      <c r="M4358" s="2" t="str">
        <f>IF(Table1[[#This Row],[Column8]]="","",(1+M4357)*(L4358)-1)</f>
        <v/>
      </c>
    </row>
    <row r="4359" spans="1:13" x14ac:dyDescent="0.25">
      <c r="A4359" s="15" t="str">
        <f t="shared" si="136"/>
        <v/>
      </c>
      <c r="B4359" s="25" t="str">
        <f t="shared" si="137"/>
        <v/>
      </c>
      <c r="C4359" s="3" t="str">
        <f>IF(Table1[[#This Row],[Tesouro Prefixado]]="","",(B4359+1)^(1/252))</f>
        <v/>
      </c>
      <c r="D4359" s="2" t="str">
        <f>IF(Table1[[#This Row],[Column2]]="","",(1+D4358)*(C4359)-1)</f>
        <v/>
      </c>
      <c r="E4359" s="1" t="str">
        <f>IF(Table1[[#This Row],[Column1]]="","",VLOOKUP(A4359,COPOMs!B:E,4)+prêmio_de_risco)</f>
        <v/>
      </c>
      <c r="F4359" s="3" t="str">
        <f>IF(Table1[[#This Row],[Tesouro Selic: Cenário 1]]="","",(E4359+1)^(1/252))</f>
        <v/>
      </c>
      <c r="G4359" s="2" t="str">
        <f>IF(Table1[[#This Row],[Column4]]="","",(1+G4358)*(F4359)-1)</f>
        <v/>
      </c>
      <c r="H4359" s="1" t="str">
        <f>IF(Table1[[#This Row],[Column1]]="","",VLOOKUP(A4359,COPOMs!B:H,7)+prêmio_de_risco)</f>
        <v/>
      </c>
      <c r="I4359" s="3" t="str">
        <f>IF(Table1[[#This Row],[Tesouro Selic: Cenário 2]]="","",(H4359+1)^(1/252))</f>
        <v/>
      </c>
      <c r="J4359" s="2" t="str">
        <f>IF(Table1[[#This Row],[Column6]]="","",(1+J4358)*(I4359)-1)</f>
        <v/>
      </c>
      <c r="K4359" s="1" t="str">
        <f>IF(Table1[[#This Row],[Column1]]="","",VLOOKUP(A4359,COPOMs!B:K,10)+prêmio_de_risco)</f>
        <v/>
      </c>
      <c r="L4359" s="3" t="str">
        <f>IF(Table1[[#This Row],[Tesouro Selic: Cenário 3]]="","",(K4359+1)^(1/252))</f>
        <v/>
      </c>
      <c r="M4359" s="2" t="str">
        <f>IF(Table1[[#This Row],[Column8]]="","",(1+M4358)*(L4359)-1)</f>
        <v/>
      </c>
    </row>
    <row r="4360" spans="1:13" x14ac:dyDescent="0.25">
      <c r="A4360" s="15" t="str">
        <f t="shared" si="136"/>
        <v/>
      </c>
      <c r="B4360" s="25" t="str">
        <f t="shared" si="137"/>
        <v/>
      </c>
      <c r="C4360" s="3" t="str">
        <f>IF(Table1[[#This Row],[Tesouro Prefixado]]="","",(B4360+1)^(1/252))</f>
        <v/>
      </c>
      <c r="D4360" s="2" t="str">
        <f>IF(Table1[[#This Row],[Column2]]="","",(1+D4359)*(C4360)-1)</f>
        <v/>
      </c>
      <c r="E4360" s="1" t="str">
        <f>IF(Table1[[#This Row],[Column1]]="","",VLOOKUP(A4360,COPOMs!B:E,4)+prêmio_de_risco)</f>
        <v/>
      </c>
      <c r="F4360" s="3" t="str">
        <f>IF(Table1[[#This Row],[Tesouro Selic: Cenário 1]]="","",(E4360+1)^(1/252))</f>
        <v/>
      </c>
      <c r="G4360" s="2" t="str">
        <f>IF(Table1[[#This Row],[Column4]]="","",(1+G4359)*(F4360)-1)</f>
        <v/>
      </c>
      <c r="H4360" s="1" t="str">
        <f>IF(Table1[[#This Row],[Column1]]="","",VLOOKUP(A4360,COPOMs!B:H,7)+prêmio_de_risco)</f>
        <v/>
      </c>
      <c r="I4360" s="3" t="str">
        <f>IF(Table1[[#This Row],[Tesouro Selic: Cenário 2]]="","",(H4360+1)^(1/252))</f>
        <v/>
      </c>
      <c r="J4360" s="2" t="str">
        <f>IF(Table1[[#This Row],[Column6]]="","",(1+J4359)*(I4360)-1)</f>
        <v/>
      </c>
      <c r="K4360" s="1" t="str">
        <f>IF(Table1[[#This Row],[Column1]]="","",VLOOKUP(A4360,COPOMs!B:K,10)+prêmio_de_risco)</f>
        <v/>
      </c>
      <c r="L4360" s="3" t="str">
        <f>IF(Table1[[#This Row],[Tesouro Selic: Cenário 3]]="","",(K4360+1)^(1/252))</f>
        <v/>
      </c>
      <c r="M4360" s="2" t="str">
        <f>IF(Table1[[#This Row],[Column8]]="","",(1+M4359)*(L4360)-1)</f>
        <v/>
      </c>
    </row>
    <row r="4361" spans="1:13" x14ac:dyDescent="0.25">
      <c r="A4361" s="15" t="str">
        <f t="shared" si="136"/>
        <v/>
      </c>
      <c r="B4361" s="25" t="str">
        <f t="shared" si="137"/>
        <v/>
      </c>
      <c r="C4361" s="3" t="str">
        <f>IF(Table1[[#This Row],[Tesouro Prefixado]]="","",(B4361+1)^(1/252))</f>
        <v/>
      </c>
      <c r="D4361" s="2" t="str">
        <f>IF(Table1[[#This Row],[Column2]]="","",(1+D4360)*(C4361)-1)</f>
        <v/>
      </c>
      <c r="E4361" s="1" t="str">
        <f>IF(Table1[[#This Row],[Column1]]="","",VLOOKUP(A4361,COPOMs!B:E,4)+prêmio_de_risco)</f>
        <v/>
      </c>
      <c r="F4361" s="3" t="str">
        <f>IF(Table1[[#This Row],[Tesouro Selic: Cenário 1]]="","",(E4361+1)^(1/252))</f>
        <v/>
      </c>
      <c r="G4361" s="2" t="str">
        <f>IF(Table1[[#This Row],[Column4]]="","",(1+G4360)*(F4361)-1)</f>
        <v/>
      </c>
      <c r="H4361" s="1" t="str">
        <f>IF(Table1[[#This Row],[Column1]]="","",VLOOKUP(A4361,COPOMs!B:H,7)+prêmio_de_risco)</f>
        <v/>
      </c>
      <c r="I4361" s="3" t="str">
        <f>IF(Table1[[#This Row],[Tesouro Selic: Cenário 2]]="","",(H4361+1)^(1/252))</f>
        <v/>
      </c>
      <c r="J4361" s="2" t="str">
        <f>IF(Table1[[#This Row],[Column6]]="","",(1+J4360)*(I4361)-1)</f>
        <v/>
      </c>
      <c r="K4361" s="1" t="str">
        <f>IF(Table1[[#This Row],[Column1]]="","",VLOOKUP(A4361,COPOMs!B:K,10)+prêmio_de_risco)</f>
        <v/>
      </c>
      <c r="L4361" s="3" t="str">
        <f>IF(Table1[[#This Row],[Tesouro Selic: Cenário 3]]="","",(K4361+1)^(1/252))</f>
        <v/>
      </c>
      <c r="M4361" s="2" t="str">
        <f>IF(Table1[[#This Row],[Column8]]="","",(1+M4360)*(L4361)-1)</f>
        <v/>
      </c>
    </row>
    <row r="4362" spans="1:13" x14ac:dyDescent="0.25">
      <c r="A4362" s="15" t="str">
        <f t="shared" si="136"/>
        <v/>
      </c>
      <c r="B4362" s="25" t="str">
        <f t="shared" si="137"/>
        <v/>
      </c>
      <c r="C4362" s="3" t="str">
        <f>IF(Table1[[#This Row],[Tesouro Prefixado]]="","",(B4362+1)^(1/252))</f>
        <v/>
      </c>
      <c r="D4362" s="2" t="str">
        <f>IF(Table1[[#This Row],[Column2]]="","",(1+D4361)*(C4362)-1)</f>
        <v/>
      </c>
      <c r="E4362" s="1" t="str">
        <f>IF(Table1[[#This Row],[Column1]]="","",VLOOKUP(A4362,COPOMs!B:E,4)+prêmio_de_risco)</f>
        <v/>
      </c>
      <c r="F4362" s="3" t="str">
        <f>IF(Table1[[#This Row],[Tesouro Selic: Cenário 1]]="","",(E4362+1)^(1/252))</f>
        <v/>
      </c>
      <c r="G4362" s="2" t="str">
        <f>IF(Table1[[#This Row],[Column4]]="","",(1+G4361)*(F4362)-1)</f>
        <v/>
      </c>
      <c r="H4362" s="1" t="str">
        <f>IF(Table1[[#This Row],[Column1]]="","",VLOOKUP(A4362,COPOMs!B:H,7)+prêmio_de_risco)</f>
        <v/>
      </c>
      <c r="I4362" s="3" t="str">
        <f>IF(Table1[[#This Row],[Tesouro Selic: Cenário 2]]="","",(H4362+1)^(1/252))</f>
        <v/>
      </c>
      <c r="J4362" s="2" t="str">
        <f>IF(Table1[[#This Row],[Column6]]="","",(1+J4361)*(I4362)-1)</f>
        <v/>
      </c>
      <c r="K4362" s="1" t="str">
        <f>IF(Table1[[#This Row],[Column1]]="","",VLOOKUP(A4362,COPOMs!B:K,10)+prêmio_de_risco)</f>
        <v/>
      </c>
      <c r="L4362" s="3" t="str">
        <f>IF(Table1[[#This Row],[Tesouro Selic: Cenário 3]]="","",(K4362+1)^(1/252))</f>
        <v/>
      </c>
      <c r="M4362" s="2" t="str">
        <f>IF(Table1[[#This Row],[Column8]]="","",(1+M4361)*(L4362)-1)</f>
        <v/>
      </c>
    </row>
    <row r="4363" spans="1:13" x14ac:dyDescent="0.25">
      <c r="A4363" s="15" t="str">
        <f t="shared" si="136"/>
        <v/>
      </c>
      <c r="B4363" s="25" t="str">
        <f t="shared" si="137"/>
        <v/>
      </c>
      <c r="C4363" s="3" t="str">
        <f>IF(Table1[[#This Row],[Tesouro Prefixado]]="","",(B4363+1)^(1/252))</f>
        <v/>
      </c>
      <c r="D4363" s="2" t="str">
        <f>IF(Table1[[#This Row],[Column2]]="","",(1+D4362)*(C4363)-1)</f>
        <v/>
      </c>
      <c r="E4363" s="1" t="str">
        <f>IF(Table1[[#This Row],[Column1]]="","",VLOOKUP(A4363,COPOMs!B:E,4)+prêmio_de_risco)</f>
        <v/>
      </c>
      <c r="F4363" s="3" t="str">
        <f>IF(Table1[[#This Row],[Tesouro Selic: Cenário 1]]="","",(E4363+1)^(1/252))</f>
        <v/>
      </c>
      <c r="G4363" s="2" t="str">
        <f>IF(Table1[[#This Row],[Column4]]="","",(1+G4362)*(F4363)-1)</f>
        <v/>
      </c>
      <c r="H4363" s="1" t="str">
        <f>IF(Table1[[#This Row],[Column1]]="","",VLOOKUP(A4363,COPOMs!B:H,7)+prêmio_de_risco)</f>
        <v/>
      </c>
      <c r="I4363" s="3" t="str">
        <f>IF(Table1[[#This Row],[Tesouro Selic: Cenário 2]]="","",(H4363+1)^(1/252))</f>
        <v/>
      </c>
      <c r="J4363" s="2" t="str">
        <f>IF(Table1[[#This Row],[Column6]]="","",(1+J4362)*(I4363)-1)</f>
        <v/>
      </c>
      <c r="K4363" s="1" t="str">
        <f>IF(Table1[[#This Row],[Column1]]="","",VLOOKUP(A4363,COPOMs!B:K,10)+prêmio_de_risco)</f>
        <v/>
      </c>
      <c r="L4363" s="3" t="str">
        <f>IF(Table1[[#This Row],[Tesouro Selic: Cenário 3]]="","",(K4363+1)^(1/252))</f>
        <v/>
      </c>
      <c r="M4363" s="2" t="str">
        <f>IF(Table1[[#This Row],[Column8]]="","",(1+M4362)*(L4363)-1)</f>
        <v/>
      </c>
    </row>
    <row r="4364" spans="1:13" x14ac:dyDescent="0.25">
      <c r="A4364" s="15" t="str">
        <f t="shared" si="136"/>
        <v/>
      </c>
      <c r="B4364" s="25" t="str">
        <f t="shared" si="137"/>
        <v/>
      </c>
      <c r="C4364" s="3" t="str">
        <f>IF(Table1[[#This Row],[Tesouro Prefixado]]="","",(B4364+1)^(1/252))</f>
        <v/>
      </c>
      <c r="D4364" s="2" t="str">
        <f>IF(Table1[[#This Row],[Column2]]="","",(1+D4363)*(C4364)-1)</f>
        <v/>
      </c>
      <c r="E4364" s="1" t="str">
        <f>IF(Table1[[#This Row],[Column1]]="","",VLOOKUP(A4364,COPOMs!B:E,4)+prêmio_de_risco)</f>
        <v/>
      </c>
      <c r="F4364" s="3" t="str">
        <f>IF(Table1[[#This Row],[Tesouro Selic: Cenário 1]]="","",(E4364+1)^(1/252))</f>
        <v/>
      </c>
      <c r="G4364" s="2" t="str">
        <f>IF(Table1[[#This Row],[Column4]]="","",(1+G4363)*(F4364)-1)</f>
        <v/>
      </c>
      <c r="H4364" s="1" t="str">
        <f>IF(Table1[[#This Row],[Column1]]="","",VLOOKUP(A4364,COPOMs!B:H,7)+prêmio_de_risco)</f>
        <v/>
      </c>
      <c r="I4364" s="3" t="str">
        <f>IF(Table1[[#This Row],[Tesouro Selic: Cenário 2]]="","",(H4364+1)^(1/252))</f>
        <v/>
      </c>
      <c r="J4364" s="2" t="str">
        <f>IF(Table1[[#This Row],[Column6]]="","",(1+J4363)*(I4364)-1)</f>
        <v/>
      </c>
      <c r="K4364" s="1" t="str">
        <f>IF(Table1[[#This Row],[Column1]]="","",VLOOKUP(A4364,COPOMs!B:K,10)+prêmio_de_risco)</f>
        <v/>
      </c>
      <c r="L4364" s="3" t="str">
        <f>IF(Table1[[#This Row],[Tesouro Selic: Cenário 3]]="","",(K4364+1)^(1/252))</f>
        <v/>
      </c>
      <c r="M4364" s="2" t="str">
        <f>IF(Table1[[#This Row],[Column8]]="","",(1+M4363)*(L4364)-1)</f>
        <v/>
      </c>
    </row>
    <row r="4365" spans="1:13" x14ac:dyDescent="0.25">
      <c r="A4365" s="15" t="str">
        <f t="shared" si="136"/>
        <v/>
      </c>
      <c r="B4365" s="25" t="str">
        <f t="shared" si="137"/>
        <v/>
      </c>
      <c r="C4365" s="3" t="str">
        <f>IF(Table1[[#This Row],[Tesouro Prefixado]]="","",(B4365+1)^(1/252))</f>
        <v/>
      </c>
      <c r="D4365" s="2" t="str">
        <f>IF(Table1[[#This Row],[Column2]]="","",(1+D4364)*(C4365)-1)</f>
        <v/>
      </c>
      <c r="E4365" s="1" t="str">
        <f>IF(Table1[[#This Row],[Column1]]="","",VLOOKUP(A4365,COPOMs!B:E,4)+prêmio_de_risco)</f>
        <v/>
      </c>
      <c r="F4365" s="3" t="str">
        <f>IF(Table1[[#This Row],[Tesouro Selic: Cenário 1]]="","",(E4365+1)^(1/252))</f>
        <v/>
      </c>
      <c r="G4365" s="2" t="str">
        <f>IF(Table1[[#This Row],[Column4]]="","",(1+G4364)*(F4365)-1)</f>
        <v/>
      </c>
      <c r="H4365" s="1" t="str">
        <f>IF(Table1[[#This Row],[Column1]]="","",VLOOKUP(A4365,COPOMs!B:H,7)+prêmio_de_risco)</f>
        <v/>
      </c>
      <c r="I4365" s="3" t="str">
        <f>IF(Table1[[#This Row],[Tesouro Selic: Cenário 2]]="","",(H4365+1)^(1/252))</f>
        <v/>
      </c>
      <c r="J4365" s="2" t="str">
        <f>IF(Table1[[#This Row],[Column6]]="","",(1+J4364)*(I4365)-1)</f>
        <v/>
      </c>
      <c r="K4365" s="1" t="str">
        <f>IF(Table1[[#This Row],[Column1]]="","",VLOOKUP(A4365,COPOMs!B:K,10)+prêmio_de_risco)</f>
        <v/>
      </c>
      <c r="L4365" s="3" t="str">
        <f>IF(Table1[[#This Row],[Tesouro Selic: Cenário 3]]="","",(K4365+1)^(1/252))</f>
        <v/>
      </c>
      <c r="M4365" s="2" t="str">
        <f>IF(Table1[[#This Row],[Column8]]="","",(1+M4364)*(L4365)-1)</f>
        <v/>
      </c>
    </row>
    <row r="4366" spans="1:13" x14ac:dyDescent="0.25">
      <c r="A4366" s="15" t="str">
        <f t="shared" si="136"/>
        <v/>
      </c>
      <c r="B4366" s="25" t="str">
        <f t="shared" si="137"/>
        <v/>
      </c>
      <c r="C4366" s="3" t="str">
        <f>IF(Table1[[#This Row],[Tesouro Prefixado]]="","",(B4366+1)^(1/252))</f>
        <v/>
      </c>
      <c r="D4366" s="2" t="str">
        <f>IF(Table1[[#This Row],[Column2]]="","",(1+D4365)*(C4366)-1)</f>
        <v/>
      </c>
      <c r="E4366" s="1" t="str">
        <f>IF(Table1[[#This Row],[Column1]]="","",VLOOKUP(A4366,COPOMs!B:E,4)+prêmio_de_risco)</f>
        <v/>
      </c>
      <c r="F4366" s="3" t="str">
        <f>IF(Table1[[#This Row],[Tesouro Selic: Cenário 1]]="","",(E4366+1)^(1/252))</f>
        <v/>
      </c>
      <c r="G4366" s="2" t="str">
        <f>IF(Table1[[#This Row],[Column4]]="","",(1+G4365)*(F4366)-1)</f>
        <v/>
      </c>
      <c r="H4366" s="1" t="str">
        <f>IF(Table1[[#This Row],[Column1]]="","",VLOOKUP(A4366,COPOMs!B:H,7)+prêmio_de_risco)</f>
        <v/>
      </c>
      <c r="I4366" s="3" t="str">
        <f>IF(Table1[[#This Row],[Tesouro Selic: Cenário 2]]="","",(H4366+1)^(1/252))</f>
        <v/>
      </c>
      <c r="J4366" s="2" t="str">
        <f>IF(Table1[[#This Row],[Column6]]="","",(1+J4365)*(I4366)-1)</f>
        <v/>
      </c>
      <c r="K4366" s="1" t="str">
        <f>IF(Table1[[#This Row],[Column1]]="","",VLOOKUP(A4366,COPOMs!B:K,10)+prêmio_de_risco)</f>
        <v/>
      </c>
      <c r="L4366" s="3" t="str">
        <f>IF(Table1[[#This Row],[Tesouro Selic: Cenário 3]]="","",(K4366+1)^(1/252))</f>
        <v/>
      </c>
      <c r="M4366" s="2" t="str">
        <f>IF(Table1[[#This Row],[Column8]]="","",(1+M4365)*(L4366)-1)</f>
        <v/>
      </c>
    </row>
    <row r="4367" spans="1:13" x14ac:dyDescent="0.25">
      <c r="A4367" s="15" t="str">
        <f t="shared" si="136"/>
        <v/>
      </c>
      <c r="B4367" s="25" t="str">
        <f t="shared" si="137"/>
        <v/>
      </c>
      <c r="C4367" s="3" t="str">
        <f>IF(Table1[[#This Row],[Tesouro Prefixado]]="","",(B4367+1)^(1/252))</f>
        <v/>
      </c>
      <c r="D4367" s="2" t="str">
        <f>IF(Table1[[#This Row],[Column2]]="","",(1+D4366)*(C4367)-1)</f>
        <v/>
      </c>
      <c r="E4367" s="1" t="str">
        <f>IF(Table1[[#This Row],[Column1]]="","",VLOOKUP(A4367,COPOMs!B:E,4)+prêmio_de_risco)</f>
        <v/>
      </c>
      <c r="F4367" s="3" t="str">
        <f>IF(Table1[[#This Row],[Tesouro Selic: Cenário 1]]="","",(E4367+1)^(1/252))</f>
        <v/>
      </c>
      <c r="G4367" s="2" t="str">
        <f>IF(Table1[[#This Row],[Column4]]="","",(1+G4366)*(F4367)-1)</f>
        <v/>
      </c>
      <c r="H4367" s="1" t="str">
        <f>IF(Table1[[#This Row],[Column1]]="","",VLOOKUP(A4367,COPOMs!B:H,7)+prêmio_de_risco)</f>
        <v/>
      </c>
      <c r="I4367" s="3" t="str">
        <f>IF(Table1[[#This Row],[Tesouro Selic: Cenário 2]]="","",(H4367+1)^(1/252))</f>
        <v/>
      </c>
      <c r="J4367" s="2" t="str">
        <f>IF(Table1[[#This Row],[Column6]]="","",(1+J4366)*(I4367)-1)</f>
        <v/>
      </c>
      <c r="K4367" s="1" t="str">
        <f>IF(Table1[[#This Row],[Column1]]="","",VLOOKUP(A4367,COPOMs!B:K,10)+prêmio_de_risco)</f>
        <v/>
      </c>
      <c r="L4367" s="3" t="str">
        <f>IF(Table1[[#This Row],[Tesouro Selic: Cenário 3]]="","",(K4367+1)^(1/252))</f>
        <v/>
      </c>
      <c r="M4367" s="2" t="str">
        <f>IF(Table1[[#This Row],[Column8]]="","",(1+M4366)*(L4367)-1)</f>
        <v/>
      </c>
    </row>
    <row r="4368" spans="1:13" x14ac:dyDescent="0.25">
      <c r="A4368" s="15" t="str">
        <f t="shared" si="136"/>
        <v/>
      </c>
      <c r="B4368" s="25" t="str">
        <f t="shared" si="137"/>
        <v/>
      </c>
      <c r="C4368" s="3" t="str">
        <f>IF(Table1[[#This Row],[Tesouro Prefixado]]="","",(B4368+1)^(1/252))</f>
        <v/>
      </c>
      <c r="D4368" s="2" t="str">
        <f>IF(Table1[[#This Row],[Column2]]="","",(1+D4367)*(C4368)-1)</f>
        <v/>
      </c>
      <c r="E4368" s="1" t="str">
        <f>IF(Table1[[#This Row],[Column1]]="","",VLOOKUP(A4368,COPOMs!B:E,4)+prêmio_de_risco)</f>
        <v/>
      </c>
      <c r="F4368" s="3" t="str">
        <f>IF(Table1[[#This Row],[Tesouro Selic: Cenário 1]]="","",(E4368+1)^(1/252))</f>
        <v/>
      </c>
      <c r="G4368" s="2" t="str">
        <f>IF(Table1[[#This Row],[Column4]]="","",(1+G4367)*(F4368)-1)</f>
        <v/>
      </c>
      <c r="H4368" s="1" t="str">
        <f>IF(Table1[[#This Row],[Column1]]="","",VLOOKUP(A4368,COPOMs!B:H,7)+prêmio_de_risco)</f>
        <v/>
      </c>
      <c r="I4368" s="3" t="str">
        <f>IF(Table1[[#This Row],[Tesouro Selic: Cenário 2]]="","",(H4368+1)^(1/252))</f>
        <v/>
      </c>
      <c r="J4368" s="2" t="str">
        <f>IF(Table1[[#This Row],[Column6]]="","",(1+J4367)*(I4368)-1)</f>
        <v/>
      </c>
      <c r="K4368" s="1" t="str">
        <f>IF(Table1[[#This Row],[Column1]]="","",VLOOKUP(A4368,COPOMs!B:K,10)+prêmio_de_risco)</f>
        <v/>
      </c>
      <c r="L4368" s="3" t="str">
        <f>IF(Table1[[#This Row],[Tesouro Selic: Cenário 3]]="","",(K4368+1)^(1/252))</f>
        <v/>
      </c>
      <c r="M4368" s="2" t="str">
        <f>IF(Table1[[#This Row],[Column8]]="","",(1+M4367)*(L4368)-1)</f>
        <v/>
      </c>
    </row>
    <row r="4369" spans="1:13" x14ac:dyDescent="0.25">
      <c r="A4369" s="15" t="str">
        <f t="shared" si="136"/>
        <v/>
      </c>
      <c r="B4369" s="25" t="str">
        <f t="shared" si="137"/>
        <v/>
      </c>
      <c r="C4369" s="3" t="str">
        <f>IF(Table1[[#This Row],[Tesouro Prefixado]]="","",(B4369+1)^(1/252))</f>
        <v/>
      </c>
      <c r="D4369" s="2" t="str">
        <f>IF(Table1[[#This Row],[Column2]]="","",(1+D4368)*(C4369)-1)</f>
        <v/>
      </c>
      <c r="E4369" s="1" t="str">
        <f>IF(Table1[[#This Row],[Column1]]="","",VLOOKUP(A4369,COPOMs!B:E,4)+prêmio_de_risco)</f>
        <v/>
      </c>
      <c r="F4369" s="3" t="str">
        <f>IF(Table1[[#This Row],[Tesouro Selic: Cenário 1]]="","",(E4369+1)^(1/252))</f>
        <v/>
      </c>
      <c r="G4369" s="2" t="str">
        <f>IF(Table1[[#This Row],[Column4]]="","",(1+G4368)*(F4369)-1)</f>
        <v/>
      </c>
      <c r="H4369" s="1" t="str">
        <f>IF(Table1[[#This Row],[Column1]]="","",VLOOKUP(A4369,COPOMs!B:H,7)+prêmio_de_risco)</f>
        <v/>
      </c>
      <c r="I4369" s="3" t="str">
        <f>IF(Table1[[#This Row],[Tesouro Selic: Cenário 2]]="","",(H4369+1)^(1/252))</f>
        <v/>
      </c>
      <c r="J4369" s="2" t="str">
        <f>IF(Table1[[#This Row],[Column6]]="","",(1+J4368)*(I4369)-1)</f>
        <v/>
      </c>
      <c r="K4369" s="1" t="str">
        <f>IF(Table1[[#This Row],[Column1]]="","",VLOOKUP(A4369,COPOMs!B:K,10)+prêmio_de_risco)</f>
        <v/>
      </c>
      <c r="L4369" s="3" t="str">
        <f>IF(Table1[[#This Row],[Tesouro Selic: Cenário 3]]="","",(K4369+1)^(1/252))</f>
        <v/>
      </c>
      <c r="M4369" s="2" t="str">
        <f>IF(Table1[[#This Row],[Column8]]="","",(1+M4368)*(L4369)-1)</f>
        <v/>
      </c>
    </row>
    <row r="4370" spans="1:13" x14ac:dyDescent="0.25">
      <c r="A4370" s="15" t="str">
        <f t="shared" si="136"/>
        <v/>
      </c>
      <c r="B4370" s="25" t="str">
        <f t="shared" si="137"/>
        <v/>
      </c>
      <c r="C4370" s="3" t="str">
        <f>IF(Table1[[#This Row],[Tesouro Prefixado]]="","",(B4370+1)^(1/252))</f>
        <v/>
      </c>
      <c r="D4370" s="2" t="str">
        <f>IF(Table1[[#This Row],[Column2]]="","",(1+D4369)*(C4370)-1)</f>
        <v/>
      </c>
      <c r="E4370" s="1" t="str">
        <f>IF(Table1[[#This Row],[Column1]]="","",VLOOKUP(A4370,COPOMs!B:E,4)+prêmio_de_risco)</f>
        <v/>
      </c>
      <c r="F4370" s="3" t="str">
        <f>IF(Table1[[#This Row],[Tesouro Selic: Cenário 1]]="","",(E4370+1)^(1/252))</f>
        <v/>
      </c>
      <c r="G4370" s="2" t="str">
        <f>IF(Table1[[#This Row],[Column4]]="","",(1+G4369)*(F4370)-1)</f>
        <v/>
      </c>
      <c r="H4370" s="1" t="str">
        <f>IF(Table1[[#This Row],[Column1]]="","",VLOOKUP(A4370,COPOMs!B:H,7)+prêmio_de_risco)</f>
        <v/>
      </c>
      <c r="I4370" s="3" t="str">
        <f>IF(Table1[[#This Row],[Tesouro Selic: Cenário 2]]="","",(H4370+1)^(1/252))</f>
        <v/>
      </c>
      <c r="J4370" s="2" t="str">
        <f>IF(Table1[[#This Row],[Column6]]="","",(1+J4369)*(I4370)-1)</f>
        <v/>
      </c>
      <c r="K4370" s="1" t="str">
        <f>IF(Table1[[#This Row],[Column1]]="","",VLOOKUP(A4370,COPOMs!B:K,10)+prêmio_de_risco)</f>
        <v/>
      </c>
      <c r="L4370" s="3" t="str">
        <f>IF(Table1[[#This Row],[Tesouro Selic: Cenário 3]]="","",(K4370+1)^(1/252))</f>
        <v/>
      </c>
      <c r="M4370" s="2" t="str">
        <f>IF(Table1[[#This Row],[Column8]]="","",(1+M4369)*(L4370)-1)</f>
        <v/>
      </c>
    </row>
    <row r="4371" spans="1:13" x14ac:dyDescent="0.25">
      <c r="A4371" s="15" t="str">
        <f t="shared" si="136"/>
        <v/>
      </c>
      <c r="B4371" s="25" t="str">
        <f t="shared" si="137"/>
        <v/>
      </c>
      <c r="C4371" s="3" t="str">
        <f>IF(Table1[[#This Row],[Tesouro Prefixado]]="","",(B4371+1)^(1/252))</f>
        <v/>
      </c>
      <c r="D4371" s="2" t="str">
        <f>IF(Table1[[#This Row],[Column2]]="","",(1+D4370)*(C4371)-1)</f>
        <v/>
      </c>
      <c r="E4371" s="1" t="str">
        <f>IF(Table1[[#This Row],[Column1]]="","",VLOOKUP(A4371,COPOMs!B:E,4)+prêmio_de_risco)</f>
        <v/>
      </c>
      <c r="F4371" s="3" t="str">
        <f>IF(Table1[[#This Row],[Tesouro Selic: Cenário 1]]="","",(E4371+1)^(1/252))</f>
        <v/>
      </c>
      <c r="G4371" s="2" t="str">
        <f>IF(Table1[[#This Row],[Column4]]="","",(1+G4370)*(F4371)-1)</f>
        <v/>
      </c>
      <c r="H4371" s="1" t="str">
        <f>IF(Table1[[#This Row],[Column1]]="","",VLOOKUP(A4371,COPOMs!B:H,7)+prêmio_de_risco)</f>
        <v/>
      </c>
      <c r="I4371" s="3" t="str">
        <f>IF(Table1[[#This Row],[Tesouro Selic: Cenário 2]]="","",(H4371+1)^(1/252))</f>
        <v/>
      </c>
      <c r="J4371" s="2" t="str">
        <f>IF(Table1[[#This Row],[Column6]]="","",(1+J4370)*(I4371)-1)</f>
        <v/>
      </c>
      <c r="K4371" s="1" t="str">
        <f>IF(Table1[[#This Row],[Column1]]="","",VLOOKUP(A4371,COPOMs!B:K,10)+prêmio_de_risco)</f>
        <v/>
      </c>
      <c r="L4371" s="3" t="str">
        <f>IF(Table1[[#This Row],[Tesouro Selic: Cenário 3]]="","",(K4371+1)^(1/252))</f>
        <v/>
      </c>
      <c r="M4371" s="2" t="str">
        <f>IF(Table1[[#This Row],[Column8]]="","",(1+M4370)*(L4371)-1)</f>
        <v/>
      </c>
    </row>
    <row r="4372" spans="1:13" x14ac:dyDescent="0.25">
      <c r="A4372" s="15" t="str">
        <f t="shared" si="136"/>
        <v/>
      </c>
      <c r="B4372" s="25" t="str">
        <f t="shared" si="137"/>
        <v/>
      </c>
      <c r="C4372" s="3" t="str">
        <f>IF(Table1[[#This Row],[Tesouro Prefixado]]="","",(B4372+1)^(1/252))</f>
        <v/>
      </c>
      <c r="D4372" s="2" t="str">
        <f>IF(Table1[[#This Row],[Column2]]="","",(1+D4371)*(C4372)-1)</f>
        <v/>
      </c>
      <c r="E4372" s="1" t="str">
        <f>IF(Table1[[#This Row],[Column1]]="","",VLOOKUP(A4372,COPOMs!B:E,4)+prêmio_de_risco)</f>
        <v/>
      </c>
      <c r="F4372" s="3" t="str">
        <f>IF(Table1[[#This Row],[Tesouro Selic: Cenário 1]]="","",(E4372+1)^(1/252))</f>
        <v/>
      </c>
      <c r="G4372" s="2" t="str">
        <f>IF(Table1[[#This Row],[Column4]]="","",(1+G4371)*(F4372)-1)</f>
        <v/>
      </c>
      <c r="H4372" s="1" t="str">
        <f>IF(Table1[[#This Row],[Column1]]="","",VLOOKUP(A4372,COPOMs!B:H,7)+prêmio_de_risco)</f>
        <v/>
      </c>
      <c r="I4372" s="3" t="str">
        <f>IF(Table1[[#This Row],[Tesouro Selic: Cenário 2]]="","",(H4372+1)^(1/252))</f>
        <v/>
      </c>
      <c r="J4372" s="2" t="str">
        <f>IF(Table1[[#This Row],[Column6]]="","",(1+J4371)*(I4372)-1)</f>
        <v/>
      </c>
      <c r="K4372" s="1" t="str">
        <f>IF(Table1[[#This Row],[Column1]]="","",VLOOKUP(A4372,COPOMs!B:K,10)+prêmio_de_risco)</f>
        <v/>
      </c>
      <c r="L4372" s="3" t="str">
        <f>IF(Table1[[#This Row],[Tesouro Selic: Cenário 3]]="","",(K4372+1)^(1/252))</f>
        <v/>
      </c>
      <c r="M4372" s="2" t="str">
        <f>IF(Table1[[#This Row],[Column8]]="","",(1+M4371)*(L4372)-1)</f>
        <v/>
      </c>
    </row>
    <row r="4373" spans="1:13" x14ac:dyDescent="0.25">
      <c r="A4373" s="15" t="str">
        <f t="shared" si="136"/>
        <v/>
      </c>
      <c r="B4373" s="25" t="str">
        <f t="shared" si="137"/>
        <v/>
      </c>
      <c r="C4373" s="3" t="str">
        <f>IF(Table1[[#This Row],[Tesouro Prefixado]]="","",(B4373+1)^(1/252))</f>
        <v/>
      </c>
      <c r="D4373" s="2" t="str">
        <f>IF(Table1[[#This Row],[Column2]]="","",(1+D4372)*(C4373)-1)</f>
        <v/>
      </c>
      <c r="E4373" s="1" t="str">
        <f>IF(Table1[[#This Row],[Column1]]="","",VLOOKUP(A4373,COPOMs!B:E,4)+prêmio_de_risco)</f>
        <v/>
      </c>
      <c r="F4373" s="3" t="str">
        <f>IF(Table1[[#This Row],[Tesouro Selic: Cenário 1]]="","",(E4373+1)^(1/252))</f>
        <v/>
      </c>
      <c r="G4373" s="2" t="str">
        <f>IF(Table1[[#This Row],[Column4]]="","",(1+G4372)*(F4373)-1)</f>
        <v/>
      </c>
      <c r="H4373" s="1" t="str">
        <f>IF(Table1[[#This Row],[Column1]]="","",VLOOKUP(A4373,COPOMs!B:H,7)+prêmio_de_risco)</f>
        <v/>
      </c>
      <c r="I4373" s="3" t="str">
        <f>IF(Table1[[#This Row],[Tesouro Selic: Cenário 2]]="","",(H4373+1)^(1/252))</f>
        <v/>
      </c>
      <c r="J4373" s="2" t="str">
        <f>IF(Table1[[#This Row],[Column6]]="","",(1+J4372)*(I4373)-1)</f>
        <v/>
      </c>
      <c r="K4373" s="1" t="str">
        <f>IF(Table1[[#This Row],[Column1]]="","",VLOOKUP(A4373,COPOMs!B:K,10)+prêmio_de_risco)</f>
        <v/>
      </c>
      <c r="L4373" s="3" t="str">
        <f>IF(Table1[[#This Row],[Tesouro Selic: Cenário 3]]="","",(K4373+1)^(1/252))</f>
        <v/>
      </c>
      <c r="M4373" s="2" t="str">
        <f>IF(Table1[[#This Row],[Column8]]="","",(1+M4372)*(L4373)-1)</f>
        <v/>
      </c>
    </row>
    <row r="4374" spans="1:13" x14ac:dyDescent="0.25">
      <c r="A4374" s="15" t="str">
        <f t="shared" si="136"/>
        <v/>
      </c>
      <c r="B4374" s="25" t="str">
        <f t="shared" si="137"/>
        <v/>
      </c>
      <c r="C4374" s="3" t="str">
        <f>IF(Table1[[#This Row],[Tesouro Prefixado]]="","",(B4374+1)^(1/252))</f>
        <v/>
      </c>
      <c r="D4374" s="2" t="str">
        <f>IF(Table1[[#This Row],[Column2]]="","",(1+D4373)*(C4374)-1)</f>
        <v/>
      </c>
      <c r="E4374" s="1" t="str">
        <f>IF(Table1[[#This Row],[Column1]]="","",VLOOKUP(A4374,COPOMs!B:E,4)+prêmio_de_risco)</f>
        <v/>
      </c>
      <c r="F4374" s="3" t="str">
        <f>IF(Table1[[#This Row],[Tesouro Selic: Cenário 1]]="","",(E4374+1)^(1/252))</f>
        <v/>
      </c>
      <c r="G4374" s="2" t="str">
        <f>IF(Table1[[#This Row],[Column4]]="","",(1+G4373)*(F4374)-1)</f>
        <v/>
      </c>
      <c r="H4374" s="1" t="str">
        <f>IF(Table1[[#This Row],[Column1]]="","",VLOOKUP(A4374,COPOMs!B:H,7)+prêmio_de_risco)</f>
        <v/>
      </c>
      <c r="I4374" s="3" t="str">
        <f>IF(Table1[[#This Row],[Tesouro Selic: Cenário 2]]="","",(H4374+1)^(1/252))</f>
        <v/>
      </c>
      <c r="J4374" s="2" t="str">
        <f>IF(Table1[[#This Row],[Column6]]="","",(1+J4373)*(I4374)-1)</f>
        <v/>
      </c>
      <c r="K4374" s="1" t="str">
        <f>IF(Table1[[#This Row],[Column1]]="","",VLOOKUP(A4374,COPOMs!B:K,10)+prêmio_de_risco)</f>
        <v/>
      </c>
      <c r="L4374" s="3" t="str">
        <f>IF(Table1[[#This Row],[Tesouro Selic: Cenário 3]]="","",(K4374+1)^(1/252))</f>
        <v/>
      </c>
      <c r="M4374" s="2" t="str">
        <f>IF(Table1[[#This Row],[Column8]]="","",(1+M4373)*(L4374)-1)</f>
        <v/>
      </c>
    </row>
    <row r="4375" spans="1:13" x14ac:dyDescent="0.25">
      <c r="A4375" s="15" t="str">
        <f t="shared" si="136"/>
        <v/>
      </c>
      <c r="B4375" s="25" t="str">
        <f t="shared" si="137"/>
        <v/>
      </c>
      <c r="C4375" s="3" t="str">
        <f>IF(Table1[[#This Row],[Tesouro Prefixado]]="","",(B4375+1)^(1/252))</f>
        <v/>
      </c>
      <c r="D4375" s="2" t="str">
        <f>IF(Table1[[#This Row],[Column2]]="","",(1+D4374)*(C4375)-1)</f>
        <v/>
      </c>
      <c r="E4375" s="1" t="str">
        <f>IF(Table1[[#This Row],[Column1]]="","",VLOOKUP(A4375,COPOMs!B:E,4)+prêmio_de_risco)</f>
        <v/>
      </c>
      <c r="F4375" s="3" t="str">
        <f>IF(Table1[[#This Row],[Tesouro Selic: Cenário 1]]="","",(E4375+1)^(1/252))</f>
        <v/>
      </c>
      <c r="G4375" s="2" t="str">
        <f>IF(Table1[[#This Row],[Column4]]="","",(1+G4374)*(F4375)-1)</f>
        <v/>
      </c>
      <c r="H4375" s="1" t="str">
        <f>IF(Table1[[#This Row],[Column1]]="","",VLOOKUP(A4375,COPOMs!B:H,7)+prêmio_de_risco)</f>
        <v/>
      </c>
      <c r="I4375" s="3" t="str">
        <f>IF(Table1[[#This Row],[Tesouro Selic: Cenário 2]]="","",(H4375+1)^(1/252))</f>
        <v/>
      </c>
      <c r="J4375" s="2" t="str">
        <f>IF(Table1[[#This Row],[Column6]]="","",(1+J4374)*(I4375)-1)</f>
        <v/>
      </c>
      <c r="K4375" s="1" t="str">
        <f>IF(Table1[[#This Row],[Column1]]="","",VLOOKUP(A4375,COPOMs!B:K,10)+prêmio_de_risco)</f>
        <v/>
      </c>
      <c r="L4375" s="3" t="str">
        <f>IF(Table1[[#This Row],[Tesouro Selic: Cenário 3]]="","",(K4375+1)^(1/252))</f>
        <v/>
      </c>
      <c r="M4375" s="2" t="str">
        <f>IF(Table1[[#This Row],[Column8]]="","",(1+M4374)*(L4375)-1)</f>
        <v/>
      </c>
    </row>
    <row r="4376" spans="1:13" x14ac:dyDescent="0.25">
      <c r="A4376" s="15" t="str">
        <f t="shared" si="136"/>
        <v/>
      </c>
      <c r="B4376" s="25" t="str">
        <f t="shared" si="137"/>
        <v/>
      </c>
      <c r="C4376" s="3" t="str">
        <f>IF(Table1[[#This Row],[Tesouro Prefixado]]="","",(B4376+1)^(1/252))</f>
        <v/>
      </c>
      <c r="D4376" s="2" t="str">
        <f>IF(Table1[[#This Row],[Column2]]="","",(1+D4375)*(C4376)-1)</f>
        <v/>
      </c>
      <c r="E4376" s="1" t="str">
        <f>IF(Table1[[#This Row],[Column1]]="","",VLOOKUP(A4376,COPOMs!B:E,4)+prêmio_de_risco)</f>
        <v/>
      </c>
      <c r="F4376" s="3" t="str">
        <f>IF(Table1[[#This Row],[Tesouro Selic: Cenário 1]]="","",(E4376+1)^(1/252))</f>
        <v/>
      </c>
      <c r="G4376" s="2" t="str">
        <f>IF(Table1[[#This Row],[Column4]]="","",(1+G4375)*(F4376)-1)</f>
        <v/>
      </c>
      <c r="H4376" s="1" t="str">
        <f>IF(Table1[[#This Row],[Column1]]="","",VLOOKUP(A4376,COPOMs!B:H,7)+prêmio_de_risco)</f>
        <v/>
      </c>
      <c r="I4376" s="3" t="str">
        <f>IF(Table1[[#This Row],[Tesouro Selic: Cenário 2]]="","",(H4376+1)^(1/252))</f>
        <v/>
      </c>
      <c r="J4376" s="2" t="str">
        <f>IF(Table1[[#This Row],[Column6]]="","",(1+J4375)*(I4376)-1)</f>
        <v/>
      </c>
      <c r="K4376" s="1" t="str">
        <f>IF(Table1[[#This Row],[Column1]]="","",VLOOKUP(A4376,COPOMs!B:K,10)+prêmio_de_risco)</f>
        <v/>
      </c>
      <c r="L4376" s="3" t="str">
        <f>IF(Table1[[#This Row],[Tesouro Selic: Cenário 3]]="","",(K4376+1)^(1/252))</f>
        <v/>
      </c>
      <c r="M4376" s="2" t="str">
        <f>IF(Table1[[#This Row],[Column8]]="","",(1+M4375)*(L4376)-1)</f>
        <v/>
      </c>
    </row>
    <row r="4377" spans="1:13" x14ac:dyDescent="0.25">
      <c r="A4377" s="15" t="str">
        <f t="shared" si="136"/>
        <v/>
      </c>
      <c r="B4377" s="25" t="str">
        <f t="shared" si="137"/>
        <v/>
      </c>
      <c r="C4377" s="3" t="str">
        <f>IF(Table1[[#This Row],[Tesouro Prefixado]]="","",(B4377+1)^(1/252))</f>
        <v/>
      </c>
      <c r="D4377" s="2" t="str">
        <f>IF(Table1[[#This Row],[Column2]]="","",(1+D4376)*(C4377)-1)</f>
        <v/>
      </c>
      <c r="E4377" s="1" t="str">
        <f>IF(Table1[[#This Row],[Column1]]="","",VLOOKUP(A4377,COPOMs!B:E,4)+prêmio_de_risco)</f>
        <v/>
      </c>
      <c r="F4377" s="3" t="str">
        <f>IF(Table1[[#This Row],[Tesouro Selic: Cenário 1]]="","",(E4377+1)^(1/252))</f>
        <v/>
      </c>
      <c r="G4377" s="2" t="str">
        <f>IF(Table1[[#This Row],[Column4]]="","",(1+G4376)*(F4377)-1)</f>
        <v/>
      </c>
      <c r="H4377" s="1" t="str">
        <f>IF(Table1[[#This Row],[Column1]]="","",VLOOKUP(A4377,COPOMs!B:H,7)+prêmio_de_risco)</f>
        <v/>
      </c>
      <c r="I4377" s="3" t="str">
        <f>IF(Table1[[#This Row],[Tesouro Selic: Cenário 2]]="","",(H4377+1)^(1/252))</f>
        <v/>
      </c>
      <c r="J4377" s="2" t="str">
        <f>IF(Table1[[#This Row],[Column6]]="","",(1+J4376)*(I4377)-1)</f>
        <v/>
      </c>
      <c r="K4377" s="1" t="str">
        <f>IF(Table1[[#This Row],[Column1]]="","",VLOOKUP(A4377,COPOMs!B:K,10)+prêmio_de_risco)</f>
        <v/>
      </c>
      <c r="L4377" s="3" t="str">
        <f>IF(Table1[[#This Row],[Tesouro Selic: Cenário 3]]="","",(K4377+1)^(1/252))</f>
        <v/>
      </c>
      <c r="M4377" s="2" t="str">
        <f>IF(Table1[[#This Row],[Column8]]="","",(1+M4376)*(L4377)-1)</f>
        <v/>
      </c>
    </row>
    <row r="4378" spans="1:13" x14ac:dyDescent="0.25">
      <c r="A4378" s="15" t="str">
        <f t="shared" si="136"/>
        <v/>
      </c>
      <c r="B4378" s="25" t="str">
        <f t="shared" si="137"/>
        <v/>
      </c>
      <c r="C4378" s="3" t="str">
        <f>IF(Table1[[#This Row],[Tesouro Prefixado]]="","",(B4378+1)^(1/252))</f>
        <v/>
      </c>
      <c r="D4378" s="2" t="str">
        <f>IF(Table1[[#This Row],[Column2]]="","",(1+D4377)*(C4378)-1)</f>
        <v/>
      </c>
      <c r="E4378" s="1" t="str">
        <f>IF(Table1[[#This Row],[Column1]]="","",VLOOKUP(A4378,COPOMs!B:E,4)+prêmio_de_risco)</f>
        <v/>
      </c>
      <c r="F4378" s="3" t="str">
        <f>IF(Table1[[#This Row],[Tesouro Selic: Cenário 1]]="","",(E4378+1)^(1/252))</f>
        <v/>
      </c>
      <c r="G4378" s="2" t="str">
        <f>IF(Table1[[#This Row],[Column4]]="","",(1+G4377)*(F4378)-1)</f>
        <v/>
      </c>
      <c r="H4378" s="1" t="str">
        <f>IF(Table1[[#This Row],[Column1]]="","",VLOOKUP(A4378,COPOMs!B:H,7)+prêmio_de_risco)</f>
        <v/>
      </c>
      <c r="I4378" s="3" t="str">
        <f>IF(Table1[[#This Row],[Tesouro Selic: Cenário 2]]="","",(H4378+1)^(1/252))</f>
        <v/>
      </c>
      <c r="J4378" s="2" t="str">
        <f>IF(Table1[[#This Row],[Column6]]="","",(1+J4377)*(I4378)-1)</f>
        <v/>
      </c>
      <c r="K4378" s="1" t="str">
        <f>IF(Table1[[#This Row],[Column1]]="","",VLOOKUP(A4378,COPOMs!B:K,10)+prêmio_de_risco)</f>
        <v/>
      </c>
      <c r="L4378" s="3" t="str">
        <f>IF(Table1[[#This Row],[Tesouro Selic: Cenário 3]]="","",(K4378+1)^(1/252))</f>
        <v/>
      </c>
      <c r="M4378" s="2" t="str">
        <f>IF(Table1[[#This Row],[Column8]]="","",(1+M4377)*(L4378)-1)</f>
        <v/>
      </c>
    </row>
    <row r="4379" spans="1:13" x14ac:dyDescent="0.25">
      <c r="A4379" s="15" t="str">
        <f t="shared" si="136"/>
        <v/>
      </c>
      <c r="B4379" s="25" t="str">
        <f t="shared" si="137"/>
        <v/>
      </c>
      <c r="C4379" s="3" t="str">
        <f>IF(Table1[[#This Row],[Tesouro Prefixado]]="","",(B4379+1)^(1/252))</f>
        <v/>
      </c>
      <c r="D4379" s="2" t="str">
        <f>IF(Table1[[#This Row],[Column2]]="","",(1+D4378)*(C4379)-1)</f>
        <v/>
      </c>
      <c r="E4379" s="1" t="str">
        <f>IF(Table1[[#This Row],[Column1]]="","",VLOOKUP(A4379,COPOMs!B:E,4)+prêmio_de_risco)</f>
        <v/>
      </c>
      <c r="F4379" s="3" t="str">
        <f>IF(Table1[[#This Row],[Tesouro Selic: Cenário 1]]="","",(E4379+1)^(1/252))</f>
        <v/>
      </c>
      <c r="G4379" s="2" t="str">
        <f>IF(Table1[[#This Row],[Column4]]="","",(1+G4378)*(F4379)-1)</f>
        <v/>
      </c>
      <c r="H4379" s="1" t="str">
        <f>IF(Table1[[#This Row],[Column1]]="","",VLOOKUP(A4379,COPOMs!B:H,7)+prêmio_de_risco)</f>
        <v/>
      </c>
      <c r="I4379" s="3" t="str">
        <f>IF(Table1[[#This Row],[Tesouro Selic: Cenário 2]]="","",(H4379+1)^(1/252))</f>
        <v/>
      </c>
      <c r="J4379" s="2" t="str">
        <f>IF(Table1[[#This Row],[Column6]]="","",(1+J4378)*(I4379)-1)</f>
        <v/>
      </c>
      <c r="K4379" s="1" t="str">
        <f>IF(Table1[[#This Row],[Column1]]="","",VLOOKUP(A4379,COPOMs!B:K,10)+prêmio_de_risco)</f>
        <v/>
      </c>
      <c r="L4379" s="3" t="str">
        <f>IF(Table1[[#This Row],[Tesouro Selic: Cenário 3]]="","",(K4379+1)^(1/252))</f>
        <v/>
      </c>
      <c r="M4379" s="2" t="str">
        <f>IF(Table1[[#This Row],[Column8]]="","",(1+M4378)*(L4379)-1)</f>
        <v/>
      </c>
    </row>
    <row r="4380" spans="1:13" x14ac:dyDescent="0.25">
      <c r="A4380" s="15" t="str">
        <f t="shared" si="136"/>
        <v/>
      </c>
      <c r="B4380" s="25" t="str">
        <f t="shared" si="137"/>
        <v/>
      </c>
      <c r="C4380" s="3" t="str">
        <f>IF(Table1[[#This Row],[Tesouro Prefixado]]="","",(B4380+1)^(1/252))</f>
        <v/>
      </c>
      <c r="D4380" s="2" t="str">
        <f>IF(Table1[[#This Row],[Column2]]="","",(1+D4379)*(C4380)-1)</f>
        <v/>
      </c>
      <c r="E4380" s="1" t="str">
        <f>IF(Table1[[#This Row],[Column1]]="","",VLOOKUP(A4380,COPOMs!B:E,4)+prêmio_de_risco)</f>
        <v/>
      </c>
      <c r="F4380" s="3" t="str">
        <f>IF(Table1[[#This Row],[Tesouro Selic: Cenário 1]]="","",(E4380+1)^(1/252))</f>
        <v/>
      </c>
      <c r="G4380" s="2" t="str">
        <f>IF(Table1[[#This Row],[Column4]]="","",(1+G4379)*(F4380)-1)</f>
        <v/>
      </c>
      <c r="H4380" s="1" t="str">
        <f>IF(Table1[[#This Row],[Column1]]="","",VLOOKUP(A4380,COPOMs!B:H,7)+prêmio_de_risco)</f>
        <v/>
      </c>
      <c r="I4380" s="3" t="str">
        <f>IF(Table1[[#This Row],[Tesouro Selic: Cenário 2]]="","",(H4380+1)^(1/252))</f>
        <v/>
      </c>
      <c r="J4380" s="2" t="str">
        <f>IF(Table1[[#This Row],[Column6]]="","",(1+J4379)*(I4380)-1)</f>
        <v/>
      </c>
      <c r="K4380" s="1" t="str">
        <f>IF(Table1[[#This Row],[Column1]]="","",VLOOKUP(A4380,COPOMs!B:K,10)+prêmio_de_risco)</f>
        <v/>
      </c>
      <c r="L4380" s="3" t="str">
        <f>IF(Table1[[#This Row],[Tesouro Selic: Cenário 3]]="","",(K4380+1)^(1/252))</f>
        <v/>
      </c>
      <c r="M4380" s="2" t="str">
        <f>IF(Table1[[#This Row],[Column8]]="","",(1+M4379)*(L4380)-1)</f>
        <v/>
      </c>
    </row>
    <row r="4381" spans="1:13" x14ac:dyDescent="0.25">
      <c r="A4381" s="15" t="str">
        <f t="shared" si="136"/>
        <v/>
      </c>
      <c r="B4381" s="25" t="str">
        <f t="shared" si="137"/>
        <v/>
      </c>
      <c r="C4381" s="3" t="str">
        <f>IF(Table1[[#This Row],[Tesouro Prefixado]]="","",(B4381+1)^(1/252))</f>
        <v/>
      </c>
      <c r="D4381" s="2" t="str">
        <f>IF(Table1[[#This Row],[Column2]]="","",(1+D4380)*(C4381)-1)</f>
        <v/>
      </c>
      <c r="E4381" s="1" t="str">
        <f>IF(Table1[[#This Row],[Column1]]="","",VLOOKUP(A4381,COPOMs!B:E,4)+prêmio_de_risco)</f>
        <v/>
      </c>
      <c r="F4381" s="3" t="str">
        <f>IF(Table1[[#This Row],[Tesouro Selic: Cenário 1]]="","",(E4381+1)^(1/252))</f>
        <v/>
      </c>
      <c r="G4381" s="2" t="str">
        <f>IF(Table1[[#This Row],[Column4]]="","",(1+G4380)*(F4381)-1)</f>
        <v/>
      </c>
      <c r="H4381" s="1" t="str">
        <f>IF(Table1[[#This Row],[Column1]]="","",VLOOKUP(A4381,COPOMs!B:H,7)+prêmio_de_risco)</f>
        <v/>
      </c>
      <c r="I4381" s="3" t="str">
        <f>IF(Table1[[#This Row],[Tesouro Selic: Cenário 2]]="","",(H4381+1)^(1/252))</f>
        <v/>
      </c>
      <c r="J4381" s="2" t="str">
        <f>IF(Table1[[#This Row],[Column6]]="","",(1+J4380)*(I4381)-1)</f>
        <v/>
      </c>
      <c r="K4381" s="1" t="str">
        <f>IF(Table1[[#This Row],[Column1]]="","",VLOOKUP(A4381,COPOMs!B:K,10)+prêmio_de_risco)</f>
        <v/>
      </c>
      <c r="L4381" s="3" t="str">
        <f>IF(Table1[[#This Row],[Tesouro Selic: Cenário 3]]="","",(K4381+1)^(1/252))</f>
        <v/>
      </c>
      <c r="M4381" s="2" t="str">
        <f>IF(Table1[[#This Row],[Column8]]="","",(1+M4380)*(L4381)-1)</f>
        <v/>
      </c>
    </row>
    <row r="4382" spans="1:13" x14ac:dyDescent="0.25">
      <c r="A4382" s="15" t="str">
        <f t="shared" si="136"/>
        <v/>
      </c>
      <c r="B4382" s="25" t="str">
        <f t="shared" si="137"/>
        <v/>
      </c>
      <c r="C4382" s="3" t="str">
        <f>IF(Table1[[#This Row],[Tesouro Prefixado]]="","",(B4382+1)^(1/252))</f>
        <v/>
      </c>
      <c r="D4382" s="2" t="str">
        <f>IF(Table1[[#This Row],[Column2]]="","",(1+D4381)*(C4382)-1)</f>
        <v/>
      </c>
      <c r="E4382" s="1" t="str">
        <f>IF(Table1[[#This Row],[Column1]]="","",VLOOKUP(A4382,COPOMs!B:E,4)+prêmio_de_risco)</f>
        <v/>
      </c>
      <c r="F4382" s="3" t="str">
        <f>IF(Table1[[#This Row],[Tesouro Selic: Cenário 1]]="","",(E4382+1)^(1/252))</f>
        <v/>
      </c>
      <c r="G4382" s="2" t="str">
        <f>IF(Table1[[#This Row],[Column4]]="","",(1+G4381)*(F4382)-1)</f>
        <v/>
      </c>
      <c r="H4382" s="1" t="str">
        <f>IF(Table1[[#This Row],[Column1]]="","",VLOOKUP(A4382,COPOMs!B:H,7)+prêmio_de_risco)</f>
        <v/>
      </c>
      <c r="I4382" s="3" t="str">
        <f>IF(Table1[[#This Row],[Tesouro Selic: Cenário 2]]="","",(H4382+1)^(1/252))</f>
        <v/>
      </c>
      <c r="J4382" s="2" t="str">
        <f>IF(Table1[[#This Row],[Column6]]="","",(1+J4381)*(I4382)-1)</f>
        <v/>
      </c>
      <c r="K4382" s="1" t="str">
        <f>IF(Table1[[#This Row],[Column1]]="","",VLOOKUP(A4382,COPOMs!B:K,10)+prêmio_de_risco)</f>
        <v/>
      </c>
      <c r="L4382" s="3" t="str">
        <f>IF(Table1[[#This Row],[Tesouro Selic: Cenário 3]]="","",(K4382+1)^(1/252))</f>
        <v/>
      </c>
      <c r="M4382" s="2" t="str">
        <f>IF(Table1[[#This Row],[Column8]]="","",(1+M4381)*(L4382)-1)</f>
        <v/>
      </c>
    </row>
    <row r="4383" spans="1:13" x14ac:dyDescent="0.25">
      <c r="A4383" s="15" t="str">
        <f t="shared" si="136"/>
        <v/>
      </c>
      <c r="B4383" s="25" t="str">
        <f t="shared" si="137"/>
        <v/>
      </c>
      <c r="C4383" s="3" t="str">
        <f>IF(Table1[[#This Row],[Tesouro Prefixado]]="","",(B4383+1)^(1/252))</f>
        <v/>
      </c>
      <c r="D4383" s="2" t="str">
        <f>IF(Table1[[#This Row],[Column2]]="","",(1+D4382)*(C4383)-1)</f>
        <v/>
      </c>
      <c r="E4383" s="1" t="str">
        <f>IF(Table1[[#This Row],[Column1]]="","",VLOOKUP(A4383,COPOMs!B:E,4)+prêmio_de_risco)</f>
        <v/>
      </c>
      <c r="F4383" s="3" t="str">
        <f>IF(Table1[[#This Row],[Tesouro Selic: Cenário 1]]="","",(E4383+1)^(1/252))</f>
        <v/>
      </c>
      <c r="G4383" s="2" t="str">
        <f>IF(Table1[[#This Row],[Column4]]="","",(1+G4382)*(F4383)-1)</f>
        <v/>
      </c>
      <c r="H4383" s="1" t="str">
        <f>IF(Table1[[#This Row],[Column1]]="","",VLOOKUP(A4383,COPOMs!B:H,7)+prêmio_de_risco)</f>
        <v/>
      </c>
      <c r="I4383" s="3" t="str">
        <f>IF(Table1[[#This Row],[Tesouro Selic: Cenário 2]]="","",(H4383+1)^(1/252))</f>
        <v/>
      </c>
      <c r="J4383" s="2" t="str">
        <f>IF(Table1[[#This Row],[Column6]]="","",(1+J4382)*(I4383)-1)</f>
        <v/>
      </c>
      <c r="K4383" s="1" t="str">
        <f>IF(Table1[[#This Row],[Column1]]="","",VLOOKUP(A4383,COPOMs!B:K,10)+prêmio_de_risco)</f>
        <v/>
      </c>
      <c r="L4383" s="3" t="str">
        <f>IF(Table1[[#This Row],[Tesouro Selic: Cenário 3]]="","",(K4383+1)^(1/252))</f>
        <v/>
      </c>
      <c r="M4383" s="2" t="str">
        <f>IF(Table1[[#This Row],[Column8]]="","",(1+M4382)*(L4383)-1)</f>
        <v/>
      </c>
    </row>
    <row r="4384" spans="1:13" x14ac:dyDescent="0.25">
      <c r="A4384" s="15" t="str">
        <f t="shared" si="136"/>
        <v/>
      </c>
      <c r="B4384" s="25" t="str">
        <f t="shared" si="137"/>
        <v/>
      </c>
      <c r="C4384" s="3" t="str">
        <f>IF(Table1[[#This Row],[Tesouro Prefixado]]="","",(B4384+1)^(1/252))</f>
        <v/>
      </c>
      <c r="D4384" s="2" t="str">
        <f>IF(Table1[[#This Row],[Column2]]="","",(1+D4383)*(C4384)-1)</f>
        <v/>
      </c>
      <c r="E4384" s="1" t="str">
        <f>IF(Table1[[#This Row],[Column1]]="","",VLOOKUP(A4384,COPOMs!B:E,4)+prêmio_de_risco)</f>
        <v/>
      </c>
      <c r="F4384" s="3" t="str">
        <f>IF(Table1[[#This Row],[Tesouro Selic: Cenário 1]]="","",(E4384+1)^(1/252))</f>
        <v/>
      </c>
      <c r="G4384" s="2" t="str">
        <f>IF(Table1[[#This Row],[Column4]]="","",(1+G4383)*(F4384)-1)</f>
        <v/>
      </c>
      <c r="H4384" s="1" t="str">
        <f>IF(Table1[[#This Row],[Column1]]="","",VLOOKUP(A4384,COPOMs!B:H,7)+prêmio_de_risco)</f>
        <v/>
      </c>
      <c r="I4384" s="3" t="str">
        <f>IF(Table1[[#This Row],[Tesouro Selic: Cenário 2]]="","",(H4384+1)^(1/252))</f>
        <v/>
      </c>
      <c r="J4384" s="2" t="str">
        <f>IF(Table1[[#This Row],[Column6]]="","",(1+J4383)*(I4384)-1)</f>
        <v/>
      </c>
      <c r="K4384" s="1" t="str">
        <f>IF(Table1[[#This Row],[Column1]]="","",VLOOKUP(A4384,COPOMs!B:K,10)+prêmio_de_risco)</f>
        <v/>
      </c>
      <c r="L4384" s="3" t="str">
        <f>IF(Table1[[#This Row],[Tesouro Selic: Cenário 3]]="","",(K4384+1)^(1/252))</f>
        <v/>
      </c>
      <c r="M4384" s="2" t="str">
        <f>IF(Table1[[#This Row],[Column8]]="","",(1+M4383)*(L4384)-1)</f>
        <v/>
      </c>
    </row>
    <row r="4385" spans="1:13" x14ac:dyDescent="0.25">
      <c r="A4385" s="15" t="str">
        <f t="shared" si="136"/>
        <v/>
      </c>
      <c r="B4385" s="25" t="str">
        <f t="shared" si="137"/>
        <v/>
      </c>
      <c r="C4385" s="3" t="str">
        <f>IF(Table1[[#This Row],[Tesouro Prefixado]]="","",(B4385+1)^(1/252))</f>
        <v/>
      </c>
      <c r="D4385" s="2" t="str">
        <f>IF(Table1[[#This Row],[Column2]]="","",(1+D4384)*(C4385)-1)</f>
        <v/>
      </c>
      <c r="E4385" s="1" t="str">
        <f>IF(Table1[[#This Row],[Column1]]="","",VLOOKUP(A4385,COPOMs!B:E,4)+prêmio_de_risco)</f>
        <v/>
      </c>
      <c r="F4385" s="3" t="str">
        <f>IF(Table1[[#This Row],[Tesouro Selic: Cenário 1]]="","",(E4385+1)^(1/252))</f>
        <v/>
      </c>
      <c r="G4385" s="2" t="str">
        <f>IF(Table1[[#This Row],[Column4]]="","",(1+G4384)*(F4385)-1)</f>
        <v/>
      </c>
      <c r="H4385" s="1" t="str">
        <f>IF(Table1[[#This Row],[Column1]]="","",VLOOKUP(A4385,COPOMs!B:H,7)+prêmio_de_risco)</f>
        <v/>
      </c>
      <c r="I4385" s="3" t="str">
        <f>IF(Table1[[#This Row],[Tesouro Selic: Cenário 2]]="","",(H4385+1)^(1/252))</f>
        <v/>
      </c>
      <c r="J4385" s="2" t="str">
        <f>IF(Table1[[#This Row],[Column6]]="","",(1+J4384)*(I4385)-1)</f>
        <v/>
      </c>
      <c r="K4385" s="1" t="str">
        <f>IF(Table1[[#This Row],[Column1]]="","",VLOOKUP(A4385,COPOMs!B:K,10)+prêmio_de_risco)</f>
        <v/>
      </c>
      <c r="L4385" s="3" t="str">
        <f>IF(Table1[[#This Row],[Tesouro Selic: Cenário 3]]="","",(K4385+1)^(1/252))</f>
        <v/>
      </c>
      <c r="M4385" s="2" t="str">
        <f>IF(Table1[[#This Row],[Column8]]="","",(1+M4384)*(L4385)-1)</f>
        <v/>
      </c>
    </row>
    <row r="4386" spans="1:13" x14ac:dyDescent="0.25">
      <c r="A4386" s="15" t="str">
        <f t="shared" si="136"/>
        <v/>
      </c>
      <c r="B4386" s="25" t="str">
        <f t="shared" si="137"/>
        <v/>
      </c>
      <c r="C4386" s="3" t="str">
        <f>IF(Table1[[#This Row],[Tesouro Prefixado]]="","",(B4386+1)^(1/252))</f>
        <v/>
      </c>
      <c r="D4386" s="2" t="str">
        <f>IF(Table1[[#This Row],[Column2]]="","",(1+D4385)*(C4386)-1)</f>
        <v/>
      </c>
      <c r="E4386" s="1" t="str">
        <f>IF(Table1[[#This Row],[Column1]]="","",VLOOKUP(A4386,COPOMs!B:E,4)+prêmio_de_risco)</f>
        <v/>
      </c>
      <c r="F4386" s="3" t="str">
        <f>IF(Table1[[#This Row],[Tesouro Selic: Cenário 1]]="","",(E4386+1)^(1/252))</f>
        <v/>
      </c>
      <c r="G4386" s="2" t="str">
        <f>IF(Table1[[#This Row],[Column4]]="","",(1+G4385)*(F4386)-1)</f>
        <v/>
      </c>
      <c r="H4386" s="1" t="str">
        <f>IF(Table1[[#This Row],[Column1]]="","",VLOOKUP(A4386,COPOMs!B:H,7)+prêmio_de_risco)</f>
        <v/>
      </c>
      <c r="I4386" s="3" t="str">
        <f>IF(Table1[[#This Row],[Tesouro Selic: Cenário 2]]="","",(H4386+1)^(1/252))</f>
        <v/>
      </c>
      <c r="J4386" s="2" t="str">
        <f>IF(Table1[[#This Row],[Column6]]="","",(1+J4385)*(I4386)-1)</f>
        <v/>
      </c>
      <c r="K4386" s="1" t="str">
        <f>IF(Table1[[#This Row],[Column1]]="","",VLOOKUP(A4386,COPOMs!B:K,10)+prêmio_de_risco)</f>
        <v/>
      </c>
      <c r="L4386" s="3" t="str">
        <f>IF(Table1[[#This Row],[Tesouro Selic: Cenário 3]]="","",(K4386+1)^(1/252))</f>
        <v/>
      </c>
      <c r="M4386" s="2" t="str">
        <f>IF(Table1[[#This Row],[Column8]]="","",(1+M4385)*(L4386)-1)</f>
        <v/>
      </c>
    </row>
    <row r="4387" spans="1:13" x14ac:dyDescent="0.25">
      <c r="A4387" s="15" t="str">
        <f t="shared" si="136"/>
        <v/>
      </c>
      <c r="B4387" s="25" t="str">
        <f t="shared" si="137"/>
        <v/>
      </c>
      <c r="C4387" s="3" t="str">
        <f>IF(Table1[[#This Row],[Tesouro Prefixado]]="","",(B4387+1)^(1/252))</f>
        <v/>
      </c>
      <c r="D4387" s="2" t="str">
        <f>IF(Table1[[#This Row],[Column2]]="","",(1+D4386)*(C4387)-1)</f>
        <v/>
      </c>
      <c r="E4387" s="1" t="str">
        <f>IF(Table1[[#This Row],[Column1]]="","",VLOOKUP(A4387,COPOMs!B:E,4)+prêmio_de_risco)</f>
        <v/>
      </c>
      <c r="F4387" s="3" t="str">
        <f>IF(Table1[[#This Row],[Tesouro Selic: Cenário 1]]="","",(E4387+1)^(1/252))</f>
        <v/>
      </c>
      <c r="G4387" s="2" t="str">
        <f>IF(Table1[[#This Row],[Column4]]="","",(1+G4386)*(F4387)-1)</f>
        <v/>
      </c>
      <c r="H4387" s="1" t="str">
        <f>IF(Table1[[#This Row],[Column1]]="","",VLOOKUP(A4387,COPOMs!B:H,7)+prêmio_de_risco)</f>
        <v/>
      </c>
      <c r="I4387" s="3" t="str">
        <f>IF(Table1[[#This Row],[Tesouro Selic: Cenário 2]]="","",(H4387+1)^(1/252))</f>
        <v/>
      </c>
      <c r="J4387" s="2" t="str">
        <f>IF(Table1[[#This Row],[Column6]]="","",(1+J4386)*(I4387)-1)</f>
        <v/>
      </c>
      <c r="K4387" s="1" t="str">
        <f>IF(Table1[[#This Row],[Column1]]="","",VLOOKUP(A4387,COPOMs!B:K,10)+prêmio_de_risco)</f>
        <v/>
      </c>
      <c r="L4387" s="3" t="str">
        <f>IF(Table1[[#This Row],[Tesouro Selic: Cenário 3]]="","",(K4387+1)^(1/252))</f>
        <v/>
      </c>
      <c r="M4387" s="2" t="str">
        <f>IF(Table1[[#This Row],[Column8]]="","",(1+M4386)*(L4387)-1)</f>
        <v/>
      </c>
    </row>
    <row r="4388" spans="1:13" x14ac:dyDescent="0.25">
      <c r="A4388" s="15" t="str">
        <f t="shared" si="136"/>
        <v/>
      </c>
      <c r="B4388" s="25" t="str">
        <f t="shared" si="137"/>
        <v/>
      </c>
      <c r="C4388" s="3" t="str">
        <f>IF(Table1[[#This Row],[Tesouro Prefixado]]="","",(B4388+1)^(1/252))</f>
        <v/>
      </c>
      <c r="D4388" s="2" t="str">
        <f>IF(Table1[[#This Row],[Column2]]="","",(1+D4387)*(C4388)-1)</f>
        <v/>
      </c>
      <c r="E4388" s="1" t="str">
        <f>IF(Table1[[#This Row],[Column1]]="","",VLOOKUP(A4388,COPOMs!B:E,4)+prêmio_de_risco)</f>
        <v/>
      </c>
      <c r="F4388" s="3" t="str">
        <f>IF(Table1[[#This Row],[Tesouro Selic: Cenário 1]]="","",(E4388+1)^(1/252))</f>
        <v/>
      </c>
      <c r="G4388" s="2" t="str">
        <f>IF(Table1[[#This Row],[Column4]]="","",(1+G4387)*(F4388)-1)</f>
        <v/>
      </c>
      <c r="H4388" s="1" t="str">
        <f>IF(Table1[[#This Row],[Column1]]="","",VLOOKUP(A4388,COPOMs!B:H,7)+prêmio_de_risco)</f>
        <v/>
      </c>
      <c r="I4388" s="3" t="str">
        <f>IF(Table1[[#This Row],[Tesouro Selic: Cenário 2]]="","",(H4388+1)^(1/252))</f>
        <v/>
      </c>
      <c r="J4388" s="2" t="str">
        <f>IF(Table1[[#This Row],[Column6]]="","",(1+J4387)*(I4388)-1)</f>
        <v/>
      </c>
      <c r="K4388" s="1" t="str">
        <f>IF(Table1[[#This Row],[Column1]]="","",VLOOKUP(A4388,COPOMs!B:K,10)+prêmio_de_risco)</f>
        <v/>
      </c>
      <c r="L4388" s="3" t="str">
        <f>IF(Table1[[#This Row],[Tesouro Selic: Cenário 3]]="","",(K4388+1)^(1/252))</f>
        <v/>
      </c>
      <c r="M4388" s="2" t="str">
        <f>IF(Table1[[#This Row],[Column8]]="","",(1+M4387)*(L4388)-1)</f>
        <v/>
      </c>
    </row>
    <row r="4389" spans="1:13" x14ac:dyDescent="0.25">
      <c r="A4389" s="15" t="str">
        <f t="shared" si="136"/>
        <v/>
      </c>
      <c r="B4389" s="25" t="str">
        <f t="shared" si="137"/>
        <v/>
      </c>
      <c r="C4389" s="3" t="str">
        <f>IF(Table1[[#This Row],[Tesouro Prefixado]]="","",(B4389+1)^(1/252))</f>
        <v/>
      </c>
      <c r="D4389" s="2" t="str">
        <f>IF(Table1[[#This Row],[Column2]]="","",(1+D4388)*(C4389)-1)</f>
        <v/>
      </c>
      <c r="E4389" s="1" t="str">
        <f>IF(Table1[[#This Row],[Column1]]="","",VLOOKUP(A4389,COPOMs!B:E,4)+prêmio_de_risco)</f>
        <v/>
      </c>
      <c r="F4389" s="3" t="str">
        <f>IF(Table1[[#This Row],[Tesouro Selic: Cenário 1]]="","",(E4389+1)^(1/252))</f>
        <v/>
      </c>
      <c r="G4389" s="2" t="str">
        <f>IF(Table1[[#This Row],[Column4]]="","",(1+G4388)*(F4389)-1)</f>
        <v/>
      </c>
      <c r="H4389" s="1" t="str">
        <f>IF(Table1[[#This Row],[Column1]]="","",VLOOKUP(A4389,COPOMs!B:H,7)+prêmio_de_risco)</f>
        <v/>
      </c>
      <c r="I4389" s="3" t="str">
        <f>IF(Table1[[#This Row],[Tesouro Selic: Cenário 2]]="","",(H4389+1)^(1/252))</f>
        <v/>
      </c>
      <c r="J4389" s="2" t="str">
        <f>IF(Table1[[#This Row],[Column6]]="","",(1+J4388)*(I4389)-1)</f>
        <v/>
      </c>
      <c r="K4389" s="1" t="str">
        <f>IF(Table1[[#This Row],[Column1]]="","",VLOOKUP(A4389,COPOMs!B:K,10)+prêmio_de_risco)</f>
        <v/>
      </c>
      <c r="L4389" s="3" t="str">
        <f>IF(Table1[[#This Row],[Tesouro Selic: Cenário 3]]="","",(K4389+1)^(1/252))</f>
        <v/>
      </c>
      <c r="M4389" s="2" t="str">
        <f>IF(Table1[[#This Row],[Column8]]="","",(1+M4388)*(L4389)-1)</f>
        <v/>
      </c>
    </row>
    <row r="4390" spans="1:13" x14ac:dyDescent="0.25">
      <c r="A4390" s="15" t="str">
        <f t="shared" si="136"/>
        <v/>
      </c>
      <c r="B4390" s="25" t="str">
        <f t="shared" si="137"/>
        <v/>
      </c>
      <c r="C4390" s="3" t="str">
        <f>IF(Table1[[#This Row],[Tesouro Prefixado]]="","",(B4390+1)^(1/252))</f>
        <v/>
      </c>
      <c r="D4390" s="2" t="str">
        <f>IF(Table1[[#This Row],[Column2]]="","",(1+D4389)*(C4390)-1)</f>
        <v/>
      </c>
      <c r="E4390" s="1" t="str">
        <f>IF(Table1[[#This Row],[Column1]]="","",VLOOKUP(A4390,COPOMs!B:E,4)+prêmio_de_risco)</f>
        <v/>
      </c>
      <c r="F4390" s="3" t="str">
        <f>IF(Table1[[#This Row],[Tesouro Selic: Cenário 1]]="","",(E4390+1)^(1/252))</f>
        <v/>
      </c>
      <c r="G4390" s="2" t="str">
        <f>IF(Table1[[#This Row],[Column4]]="","",(1+G4389)*(F4390)-1)</f>
        <v/>
      </c>
      <c r="H4390" s="1" t="str">
        <f>IF(Table1[[#This Row],[Column1]]="","",VLOOKUP(A4390,COPOMs!B:H,7)+prêmio_de_risco)</f>
        <v/>
      </c>
      <c r="I4390" s="3" t="str">
        <f>IF(Table1[[#This Row],[Tesouro Selic: Cenário 2]]="","",(H4390+1)^(1/252))</f>
        <v/>
      </c>
      <c r="J4390" s="2" t="str">
        <f>IF(Table1[[#This Row],[Column6]]="","",(1+J4389)*(I4390)-1)</f>
        <v/>
      </c>
      <c r="K4390" s="1" t="str">
        <f>IF(Table1[[#This Row],[Column1]]="","",VLOOKUP(A4390,COPOMs!B:K,10)+prêmio_de_risco)</f>
        <v/>
      </c>
      <c r="L4390" s="3" t="str">
        <f>IF(Table1[[#This Row],[Tesouro Selic: Cenário 3]]="","",(K4390+1)^(1/252))</f>
        <v/>
      </c>
      <c r="M4390" s="2" t="str">
        <f>IF(Table1[[#This Row],[Column8]]="","",(1+M4389)*(L4390)-1)</f>
        <v/>
      </c>
    </row>
    <row r="4391" spans="1:13" x14ac:dyDescent="0.25">
      <c r="A4391" s="15" t="str">
        <f t="shared" si="136"/>
        <v/>
      </c>
      <c r="B4391" s="25" t="str">
        <f t="shared" si="137"/>
        <v/>
      </c>
      <c r="C4391" s="3" t="str">
        <f>IF(Table1[[#This Row],[Tesouro Prefixado]]="","",(B4391+1)^(1/252))</f>
        <v/>
      </c>
      <c r="D4391" s="2" t="str">
        <f>IF(Table1[[#This Row],[Column2]]="","",(1+D4390)*(C4391)-1)</f>
        <v/>
      </c>
      <c r="E4391" s="1" t="str">
        <f>IF(Table1[[#This Row],[Column1]]="","",VLOOKUP(A4391,COPOMs!B:E,4)+prêmio_de_risco)</f>
        <v/>
      </c>
      <c r="F4391" s="3" t="str">
        <f>IF(Table1[[#This Row],[Tesouro Selic: Cenário 1]]="","",(E4391+1)^(1/252))</f>
        <v/>
      </c>
      <c r="G4391" s="2" t="str">
        <f>IF(Table1[[#This Row],[Column4]]="","",(1+G4390)*(F4391)-1)</f>
        <v/>
      </c>
      <c r="H4391" s="1" t="str">
        <f>IF(Table1[[#This Row],[Column1]]="","",VLOOKUP(A4391,COPOMs!B:H,7)+prêmio_de_risco)</f>
        <v/>
      </c>
      <c r="I4391" s="3" t="str">
        <f>IF(Table1[[#This Row],[Tesouro Selic: Cenário 2]]="","",(H4391+1)^(1/252))</f>
        <v/>
      </c>
      <c r="J4391" s="2" t="str">
        <f>IF(Table1[[#This Row],[Column6]]="","",(1+J4390)*(I4391)-1)</f>
        <v/>
      </c>
      <c r="K4391" s="1" t="str">
        <f>IF(Table1[[#This Row],[Column1]]="","",VLOOKUP(A4391,COPOMs!B:K,10)+prêmio_de_risco)</f>
        <v/>
      </c>
      <c r="L4391" s="3" t="str">
        <f>IF(Table1[[#This Row],[Tesouro Selic: Cenário 3]]="","",(K4391+1)^(1/252))</f>
        <v/>
      </c>
      <c r="M4391" s="2" t="str">
        <f>IF(Table1[[#This Row],[Column8]]="","",(1+M4390)*(L4391)-1)</f>
        <v/>
      </c>
    </row>
    <row r="4392" spans="1:13" x14ac:dyDescent="0.25">
      <c r="A4392" s="15" t="str">
        <f t="shared" si="136"/>
        <v/>
      </c>
      <c r="B4392" s="25" t="str">
        <f t="shared" si="137"/>
        <v/>
      </c>
      <c r="C4392" s="3" t="str">
        <f>IF(Table1[[#This Row],[Tesouro Prefixado]]="","",(B4392+1)^(1/252))</f>
        <v/>
      </c>
      <c r="D4392" s="2" t="str">
        <f>IF(Table1[[#This Row],[Column2]]="","",(1+D4391)*(C4392)-1)</f>
        <v/>
      </c>
      <c r="E4392" s="1" t="str">
        <f>IF(Table1[[#This Row],[Column1]]="","",VLOOKUP(A4392,COPOMs!B:E,4)+prêmio_de_risco)</f>
        <v/>
      </c>
      <c r="F4392" s="3" t="str">
        <f>IF(Table1[[#This Row],[Tesouro Selic: Cenário 1]]="","",(E4392+1)^(1/252))</f>
        <v/>
      </c>
      <c r="G4392" s="2" t="str">
        <f>IF(Table1[[#This Row],[Column4]]="","",(1+G4391)*(F4392)-1)</f>
        <v/>
      </c>
      <c r="H4392" s="1" t="str">
        <f>IF(Table1[[#This Row],[Column1]]="","",VLOOKUP(A4392,COPOMs!B:H,7)+prêmio_de_risco)</f>
        <v/>
      </c>
      <c r="I4392" s="3" t="str">
        <f>IF(Table1[[#This Row],[Tesouro Selic: Cenário 2]]="","",(H4392+1)^(1/252))</f>
        <v/>
      </c>
      <c r="J4392" s="2" t="str">
        <f>IF(Table1[[#This Row],[Column6]]="","",(1+J4391)*(I4392)-1)</f>
        <v/>
      </c>
      <c r="K4392" s="1" t="str">
        <f>IF(Table1[[#This Row],[Column1]]="","",VLOOKUP(A4392,COPOMs!B:K,10)+prêmio_de_risco)</f>
        <v/>
      </c>
      <c r="L4392" s="3" t="str">
        <f>IF(Table1[[#This Row],[Tesouro Selic: Cenário 3]]="","",(K4392+1)^(1/252))</f>
        <v/>
      </c>
      <c r="M4392" s="2" t="str">
        <f>IF(Table1[[#This Row],[Column8]]="","",(1+M4391)*(L4392)-1)</f>
        <v/>
      </c>
    </row>
    <row r="4393" spans="1:13" x14ac:dyDescent="0.25">
      <c r="A4393" s="15" t="str">
        <f t="shared" si="136"/>
        <v/>
      </c>
      <c r="B4393" s="25" t="str">
        <f t="shared" si="137"/>
        <v/>
      </c>
      <c r="C4393" s="3" t="str">
        <f>IF(Table1[[#This Row],[Tesouro Prefixado]]="","",(B4393+1)^(1/252))</f>
        <v/>
      </c>
      <c r="D4393" s="2" t="str">
        <f>IF(Table1[[#This Row],[Column2]]="","",(1+D4392)*(C4393)-1)</f>
        <v/>
      </c>
      <c r="E4393" s="1" t="str">
        <f>IF(Table1[[#This Row],[Column1]]="","",VLOOKUP(A4393,COPOMs!B:E,4)+prêmio_de_risco)</f>
        <v/>
      </c>
      <c r="F4393" s="3" t="str">
        <f>IF(Table1[[#This Row],[Tesouro Selic: Cenário 1]]="","",(E4393+1)^(1/252))</f>
        <v/>
      </c>
      <c r="G4393" s="2" t="str">
        <f>IF(Table1[[#This Row],[Column4]]="","",(1+G4392)*(F4393)-1)</f>
        <v/>
      </c>
      <c r="H4393" s="1" t="str">
        <f>IF(Table1[[#This Row],[Column1]]="","",VLOOKUP(A4393,COPOMs!B:H,7)+prêmio_de_risco)</f>
        <v/>
      </c>
      <c r="I4393" s="3" t="str">
        <f>IF(Table1[[#This Row],[Tesouro Selic: Cenário 2]]="","",(H4393+1)^(1/252))</f>
        <v/>
      </c>
      <c r="J4393" s="2" t="str">
        <f>IF(Table1[[#This Row],[Column6]]="","",(1+J4392)*(I4393)-1)</f>
        <v/>
      </c>
      <c r="K4393" s="1" t="str">
        <f>IF(Table1[[#This Row],[Column1]]="","",VLOOKUP(A4393,COPOMs!B:K,10)+prêmio_de_risco)</f>
        <v/>
      </c>
      <c r="L4393" s="3" t="str">
        <f>IF(Table1[[#This Row],[Tesouro Selic: Cenário 3]]="","",(K4393+1)^(1/252))</f>
        <v/>
      </c>
      <c r="M4393" s="2" t="str">
        <f>IF(Table1[[#This Row],[Column8]]="","",(1+M4392)*(L4393)-1)</f>
        <v/>
      </c>
    </row>
    <row r="4394" spans="1:13" x14ac:dyDescent="0.25">
      <c r="A4394" s="15" t="str">
        <f t="shared" si="136"/>
        <v/>
      </c>
      <c r="B4394" s="25" t="str">
        <f t="shared" si="137"/>
        <v/>
      </c>
      <c r="C4394" s="3" t="str">
        <f>IF(Table1[[#This Row],[Tesouro Prefixado]]="","",(B4394+1)^(1/252))</f>
        <v/>
      </c>
      <c r="D4394" s="2" t="str">
        <f>IF(Table1[[#This Row],[Column2]]="","",(1+D4393)*(C4394)-1)</f>
        <v/>
      </c>
      <c r="E4394" s="1" t="str">
        <f>IF(Table1[[#This Row],[Column1]]="","",VLOOKUP(A4394,COPOMs!B:E,4)+prêmio_de_risco)</f>
        <v/>
      </c>
      <c r="F4394" s="3" t="str">
        <f>IF(Table1[[#This Row],[Tesouro Selic: Cenário 1]]="","",(E4394+1)^(1/252))</f>
        <v/>
      </c>
      <c r="G4394" s="2" t="str">
        <f>IF(Table1[[#This Row],[Column4]]="","",(1+G4393)*(F4394)-1)</f>
        <v/>
      </c>
      <c r="H4394" s="1" t="str">
        <f>IF(Table1[[#This Row],[Column1]]="","",VLOOKUP(A4394,COPOMs!B:H,7)+prêmio_de_risco)</f>
        <v/>
      </c>
      <c r="I4394" s="3" t="str">
        <f>IF(Table1[[#This Row],[Tesouro Selic: Cenário 2]]="","",(H4394+1)^(1/252))</f>
        <v/>
      </c>
      <c r="J4394" s="2" t="str">
        <f>IF(Table1[[#This Row],[Column6]]="","",(1+J4393)*(I4394)-1)</f>
        <v/>
      </c>
      <c r="K4394" s="1" t="str">
        <f>IF(Table1[[#This Row],[Column1]]="","",VLOOKUP(A4394,COPOMs!B:K,10)+prêmio_de_risco)</f>
        <v/>
      </c>
      <c r="L4394" s="3" t="str">
        <f>IF(Table1[[#This Row],[Tesouro Selic: Cenário 3]]="","",(K4394+1)^(1/252))</f>
        <v/>
      </c>
      <c r="M4394" s="2" t="str">
        <f>IF(Table1[[#This Row],[Column8]]="","",(1+M4393)*(L4394)-1)</f>
        <v/>
      </c>
    </row>
    <row r="4395" spans="1:13" x14ac:dyDescent="0.25">
      <c r="A4395" s="15" t="str">
        <f t="shared" si="136"/>
        <v/>
      </c>
      <c r="B4395" s="25" t="str">
        <f t="shared" si="137"/>
        <v/>
      </c>
      <c r="C4395" s="3" t="str">
        <f>IF(Table1[[#This Row],[Tesouro Prefixado]]="","",(B4395+1)^(1/252))</f>
        <v/>
      </c>
      <c r="D4395" s="2" t="str">
        <f>IF(Table1[[#This Row],[Column2]]="","",(1+D4394)*(C4395)-1)</f>
        <v/>
      </c>
      <c r="E4395" s="1" t="str">
        <f>IF(Table1[[#This Row],[Column1]]="","",VLOOKUP(A4395,COPOMs!B:E,4)+prêmio_de_risco)</f>
        <v/>
      </c>
      <c r="F4395" s="3" t="str">
        <f>IF(Table1[[#This Row],[Tesouro Selic: Cenário 1]]="","",(E4395+1)^(1/252))</f>
        <v/>
      </c>
      <c r="G4395" s="2" t="str">
        <f>IF(Table1[[#This Row],[Column4]]="","",(1+G4394)*(F4395)-1)</f>
        <v/>
      </c>
      <c r="H4395" s="1" t="str">
        <f>IF(Table1[[#This Row],[Column1]]="","",VLOOKUP(A4395,COPOMs!B:H,7)+prêmio_de_risco)</f>
        <v/>
      </c>
      <c r="I4395" s="3" t="str">
        <f>IF(Table1[[#This Row],[Tesouro Selic: Cenário 2]]="","",(H4395+1)^(1/252))</f>
        <v/>
      </c>
      <c r="J4395" s="2" t="str">
        <f>IF(Table1[[#This Row],[Column6]]="","",(1+J4394)*(I4395)-1)</f>
        <v/>
      </c>
      <c r="K4395" s="1" t="str">
        <f>IF(Table1[[#This Row],[Column1]]="","",VLOOKUP(A4395,COPOMs!B:K,10)+prêmio_de_risco)</f>
        <v/>
      </c>
      <c r="L4395" s="3" t="str">
        <f>IF(Table1[[#This Row],[Tesouro Selic: Cenário 3]]="","",(K4395+1)^(1/252))</f>
        <v/>
      </c>
      <c r="M4395" s="2" t="str">
        <f>IF(Table1[[#This Row],[Column8]]="","",(1+M4394)*(L4395)-1)</f>
        <v/>
      </c>
    </row>
    <row r="4396" spans="1:13" x14ac:dyDescent="0.25">
      <c r="A4396" s="15" t="str">
        <f t="shared" si="136"/>
        <v/>
      </c>
      <c r="B4396" s="25" t="str">
        <f t="shared" si="137"/>
        <v/>
      </c>
      <c r="C4396" s="3" t="str">
        <f>IF(Table1[[#This Row],[Tesouro Prefixado]]="","",(B4396+1)^(1/252))</f>
        <v/>
      </c>
      <c r="D4396" s="2" t="str">
        <f>IF(Table1[[#This Row],[Column2]]="","",(1+D4395)*(C4396)-1)</f>
        <v/>
      </c>
      <c r="E4396" s="1" t="str">
        <f>IF(Table1[[#This Row],[Column1]]="","",VLOOKUP(A4396,COPOMs!B:E,4)+prêmio_de_risco)</f>
        <v/>
      </c>
      <c r="F4396" s="3" t="str">
        <f>IF(Table1[[#This Row],[Tesouro Selic: Cenário 1]]="","",(E4396+1)^(1/252))</f>
        <v/>
      </c>
      <c r="G4396" s="2" t="str">
        <f>IF(Table1[[#This Row],[Column4]]="","",(1+G4395)*(F4396)-1)</f>
        <v/>
      </c>
      <c r="H4396" s="1" t="str">
        <f>IF(Table1[[#This Row],[Column1]]="","",VLOOKUP(A4396,COPOMs!B:H,7)+prêmio_de_risco)</f>
        <v/>
      </c>
      <c r="I4396" s="3" t="str">
        <f>IF(Table1[[#This Row],[Tesouro Selic: Cenário 2]]="","",(H4396+1)^(1/252))</f>
        <v/>
      </c>
      <c r="J4396" s="2" t="str">
        <f>IF(Table1[[#This Row],[Column6]]="","",(1+J4395)*(I4396)-1)</f>
        <v/>
      </c>
      <c r="K4396" s="1" t="str">
        <f>IF(Table1[[#This Row],[Column1]]="","",VLOOKUP(A4396,COPOMs!B:K,10)+prêmio_de_risco)</f>
        <v/>
      </c>
      <c r="L4396" s="3" t="str">
        <f>IF(Table1[[#This Row],[Tesouro Selic: Cenário 3]]="","",(K4396+1)^(1/252))</f>
        <v/>
      </c>
      <c r="M4396" s="2" t="str">
        <f>IF(Table1[[#This Row],[Column8]]="","",(1+M4395)*(L4396)-1)</f>
        <v/>
      </c>
    </row>
    <row r="4397" spans="1:13" x14ac:dyDescent="0.25">
      <c r="A4397" s="15" t="str">
        <f t="shared" si="136"/>
        <v/>
      </c>
      <c r="B4397" s="25" t="str">
        <f t="shared" si="137"/>
        <v/>
      </c>
      <c r="C4397" s="3" t="str">
        <f>IF(Table1[[#This Row],[Tesouro Prefixado]]="","",(B4397+1)^(1/252))</f>
        <v/>
      </c>
      <c r="D4397" s="2" t="str">
        <f>IF(Table1[[#This Row],[Column2]]="","",(1+D4396)*(C4397)-1)</f>
        <v/>
      </c>
      <c r="E4397" s="1" t="str">
        <f>IF(Table1[[#This Row],[Column1]]="","",VLOOKUP(A4397,COPOMs!B:E,4)+prêmio_de_risco)</f>
        <v/>
      </c>
      <c r="F4397" s="3" t="str">
        <f>IF(Table1[[#This Row],[Tesouro Selic: Cenário 1]]="","",(E4397+1)^(1/252))</f>
        <v/>
      </c>
      <c r="G4397" s="2" t="str">
        <f>IF(Table1[[#This Row],[Column4]]="","",(1+G4396)*(F4397)-1)</f>
        <v/>
      </c>
      <c r="H4397" s="1" t="str">
        <f>IF(Table1[[#This Row],[Column1]]="","",VLOOKUP(A4397,COPOMs!B:H,7)+prêmio_de_risco)</f>
        <v/>
      </c>
      <c r="I4397" s="3" t="str">
        <f>IF(Table1[[#This Row],[Tesouro Selic: Cenário 2]]="","",(H4397+1)^(1/252))</f>
        <v/>
      </c>
      <c r="J4397" s="2" t="str">
        <f>IF(Table1[[#This Row],[Column6]]="","",(1+J4396)*(I4397)-1)</f>
        <v/>
      </c>
      <c r="K4397" s="1" t="str">
        <f>IF(Table1[[#This Row],[Column1]]="","",VLOOKUP(A4397,COPOMs!B:K,10)+prêmio_de_risco)</f>
        <v/>
      </c>
      <c r="L4397" s="3" t="str">
        <f>IF(Table1[[#This Row],[Tesouro Selic: Cenário 3]]="","",(K4397+1)^(1/252))</f>
        <v/>
      </c>
      <c r="M4397" s="2" t="str">
        <f>IF(Table1[[#This Row],[Column8]]="","",(1+M4396)*(L4397)-1)</f>
        <v/>
      </c>
    </row>
    <row r="4398" spans="1:13" x14ac:dyDescent="0.25">
      <c r="A4398" s="15" t="str">
        <f t="shared" si="136"/>
        <v/>
      </c>
      <c r="B4398" s="25" t="str">
        <f t="shared" si="137"/>
        <v/>
      </c>
      <c r="C4398" s="3" t="str">
        <f>IF(Table1[[#This Row],[Tesouro Prefixado]]="","",(B4398+1)^(1/252))</f>
        <v/>
      </c>
      <c r="D4398" s="2" t="str">
        <f>IF(Table1[[#This Row],[Column2]]="","",(1+D4397)*(C4398)-1)</f>
        <v/>
      </c>
      <c r="E4398" s="1" t="str">
        <f>IF(Table1[[#This Row],[Column1]]="","",VLOOKUP(A4398,COPOMs!B:E,4)+prêmio_de_risco)</f>
        <v/>
      </c>
      <c r="F4398" s="3" t="str">
        <f>IF(Table1[[#This Row],[Tesouro Selic: Cenário 1]]="","",(E4398+1)^(1/252))</f>
        <v/>
      </c>
      <c r="G4398" s="2" t="str">
        <f>IF(Table1[[#This Row],[Column4]]="","",(1+G4397)*(F4398)-1)</f>
        <v/>
      </c>
      <c r="H4398" s="1" t="str">
        <f>IF(Table1[[#This Row],[Column1]]="","",VLOOKUP(A4398,COPOMs!B:H,7)+prêmio_de_risco)</f>
        <v/>
      </c>
      <c r="I4398" s="3" t="str">
        <f>IF(Table1[[#This Row],[Tesouro Selic: Cenário 2]]="","",(H4398+1)^(1/252))</f>
        <v/>
      </c>
      <c r="J4398" s="2" t="str">
        <f>IF(Table1[[#This Row],[Column6]]="","",(1+J4397)*(I4398)-1)</f>
        <v/>
      </c>
      <c r="K4398" s="1" t="str">
        <f>IF(Table1[[#This Row],[Column1]]="","",VLOOKUP(A4398,COPOMs!B:K,10)+prêmio_de_risco)</f>
        <v/>
      </c>
      <c r="L4398" s="3" t="str">
        <f>IF(Table1[[#This Row],[Tesouro Selic: Cenário 3]]="","",(K4398+1)^(1/252))</f>
        <v/>
      </c>
      <c r="M4398" s="2" t="str">
        <f>IF(Table1[[#This Row],[Column8]]="","",(1+M4397)*(L4398)-1)</f>
        <v/>
      </c>
    </row>
    <row r="4399" spans="1:13" x14ac:dyDescent="0.25">
      <c r="A4399" s="15" t="str">
        <f t="shared" si="136"/>
        <v/>
      </c>
      <c r="B4399" s="25" t="str">
        <f t="shared" si="137"/>
        <v/>
      </c>
      <c r="C4399" s="3" t="str">
        <f>IF(Table1[[#This Row],[Tesouro Prefixado]]="","",(B4399+1)^(1/252))</f>
        <v/>
      </c>
      <c r="D4399" s="2" t="str">
        <f>IF(Table1[[#This Row],[Column2]]="","",(1+D4398)*(C4399)-1)</f>
        <v/>
      </c>
      <c r="E4399" s="1" t="str">
        <f>IF(Table1[[#This Row],[Column1]]="","",VLOOKUP(A4399,COPOMs!B:E,4)+prêmio_de_risco)</f>
        <v/>
      </c>
      <c r="F4399" s="3" t="str">
        <f>IF(Table1[[#This Row],[Tesouro Selic: Cenário 1]]="","",(E4399+1)^(1/252))</f>
        <v/>
      </c>
      <c r="G4399" s="2" t="str">
        <f>IF(Table1[[#This Row],[Column4]]="","",(1+G4398)*(F4399)-1)</f>
        <v/>
      </c>
      <c r="H4399" s="1" t="str">
        <f>IF(Table1[[#This Row],[Column1]]="","",VLOOKUP(A4399,COPOMs!B:H,7)+prêmio_de_risco)</f>
        <v/>
      </c>
      <c r="I4399" s="3" t="str">
        <f>IF(Table1[[#This Row],[Tesouro Selic: Cenário 2]]="","",(H4399+1)^(1/252))</f>
        <v/>
      </c>
      <c r="J4399" s="2" t="str">
        <f>IF(Table1[[#This Row],[Column6]]="","",(1+J4398)*(I4399)-1)</f>
        <v/>
      </c>
      <c r="K4399" s="1" t="str">
        <f>IF(Table1[[#This Row],[Column1]]="","",VLOOKUP(A4399,COPOMs!B:K,10)+prêmio_de_risco)</f>
        <v/>
      </c>
      <c r="L4399" s="3" t="str">
        <f>IF(Table1[[#This Row],[Tesouro Selic: Cenário 3]]="","",(K4399+1)^(1/252))</f>
        <v/>
      </c>
      <c r="M4399" s="2" t="str">
        <f>IF(Table1[[#This Row],[Column8]]="","",(1+M4398)*(L4399)-1)</f>
        <v/>
      </c>
    </row>
    <row r="4400" spans="1:13" x14ac:dyDescent="0.25">
      <c r="A4400" s="15" t="str">
        <f t="shared" si="136"/>
        <v/>
      </c>
      <c r="B4400" s="25" t="str">
        <f t="shared" si="137"/>
        <v/>
      </c>
      <c r="C4400" s="3" t="str">
        <f>IF(Table1[[#This Row],[Tesouro Prefixado]]="","",(B4400+1)^(1/252))</f>
        <v/>
      </c>
      <c r="D4400" s="2" t="str">
        <f>IF(Table1[[#This Row],[Column2]]="","",(1+D4399)*(C4400)-1)</f>
        <v/>
      </c>
      <c r="E4400" s="1" t="str">
        <f>IF(Table1[[#This Row],[Column1]]="","",VLOOKUP(A4400,COPOMs!B:E,4)+prêmio_de_risco)</f>
        <v/>
      </c>
      <c r="F4400" s="3" t="str">
        <f>IF(Table1[[#This Row],[Tesouro Selic: Cenário 1]]="","",(E4400+1)^(1/252))</f>
        <v/>
      </c>
      <c r="G4400" s="2" t="str">
        <f>IF(Table1[[#This Row],[Column4]]="","",(1+G4399)*(F4400)-1)</f>
        <v/>
      </c>
      <c r="H4400" s="1" t="str">
        <f>IF(Table1[[#This Row],[Column1]]="","",VLOOKUP(A4400,COPOMs!B:H,7)+prêmio_de_risco)</f>
        <v/>
      </c>
      <c r="I4400" s="3" t="str">
        <f>IF(Table1[[#This Row],[Tesouro Selic: Cenário 2]]="","",(H4400+1)^(1/252))</f>
        <v/>
      </c>
      <c r="J4400" s="2" t="str">
        <f>IF(Table1[[#This Row],[Column6]]="","",(1+J4399)*(I4400)-1)</f>
        <v/>
      </c>
      <c r="K4400" s="1" t="str">
        <f>IF(Table1[[#This Row],[Column1]]="","",VLOOKUP(A4400,COPOMs!B:K,10)+prêmio_de_risco)</f>
        <v/>
      </c>
      <c r="L4400" s="3" t="str">
        <f>IF(Table1[[#This Row],[Tesouro Selic: Cenário 3]]="","",(K4400+1)^(1/252))</f>
        <v/>
      </c>
      <c r="M4400" s="2" t="str">
        <f>IF(Table1[[#This Row],[Column8]]="","",(1+M4399)*(L4400)-1)</f>
        <v/>
      </c>
    </row>
    <row r="4401" spans="1:13" x14ac:dyDescent="0.25">
      <c r="A4401" s="15" t="str">
        <f t="shared" si="136"/>
        <v/>
      </c>
      <c r="B4401" s="25" t="str">
        <f t="shared" si="137"/>
        <v/>
      </c>
      <c r="C4401" s="3" t="str">
        <f>IF(Table1[[#This Row],[Tesouro Prefixado]]="","",(B4401+1)^(1/252))</f>
        <v/>
      </c>
      <c r="D4401" s="2" t="str">
        <f>IF(Table1[[#This Row],[Column2]]="","",(1+D4400)*(C4401)-1)</f>
        <v/>
      </c>
      <c r="E4401" s="1" t="str">
        <f>IF(Table1[[#This Row],[Column1]]="","",VLOOKUP(A4401,COPOMs!B:E,4)+prêmio_de_risco)</f>
        <v/>
      </c>
      <c r="F4401" s="3" t="str">
        <f>IF(Table1[[#This Row],[Tesouro Selic: Cenário 1]]="","",(E4401+1)^(1/252))</f>
        <v/>
      </c>
      <c r="G4401" s="2" t="str">
        <f>IF(Table1[[#This Row],[Column4]]="","",(1+G4400)*(F4401)-1)</f>
        <v/>
      </c>
      <c r="H4401" s="1" t="str">
        <f>IF(Table1[[#This Row],[Column1]]="","",VLOOKUP(A4401,COPOMs!B:H,7)+prêmio_de_risco)</f>
        <v/>
      </c>
      <c r="I4401" s="3" t="str">
        <f>IF(Table1[[#This Row],[Tesouro Selic: Cenário 2]]="","",(H4401+1)^(1/252))</f>
        <v/>
      </c>
      <c r="J4401" s="2" t="str">
        <f>IF(Table1[[#This Row],[Column6]]="","",(1+J4400)*(I4401)-1)</f>
        <v/>
      </c>
      <c r="K4401" s="1" t="str">
        <f>IF(Table1[[#This Row],[Column1]]="","",VLOOKUP(A4401,COPOMs!B:K,10)+prêmio_de_risco)</f>
        <v/>
      </c>
      <c r="L4401" s="3" t="str">
        <f>IF(Table1[[#This Row],[Tesouro Selic: Cenário 3]]="","",(K4401+1)^(1/252))</f>
        <v/>
      </c>
      <c r="M4401" s="2" t="str">
        <f>IF(Table1[[#This Row],[Column8]]="","",(1+M4400)*(L4401)-1)</f>
        <v/>
      </c>
    </row>
    <row r="4402" spans="1:13" x14ac:dyDescent="0.25">
      <c r="A4402" s="15" t="str">
        <f t="shared" si="136"/>
        <v/>
      </c>
      <c r="B4402" s="25" t="str">
        <f t="shared" si="137"/>
        <v/>
      </c>
      <c r="C4402" s="3" t="str">
        <f>IF(Table1[[#This Row],[Tesouro Prefixado]]="","",(B4402+1)^(1/252))</f>
        <v/>
      </c>
      <c r="D4402" s="2" t="str">
        <f>IF(Table1[[#This Row],[Column2]]="","",(1+D4401)*(C4402)-1)</f>
        <v/>
      </c>
      <c r="E4402" s="1" t="str">
        <f>IF(Table1[[#This Row],[Column1]]="","",VLOOKUP(A4402,COPOMs!B:E,4)+prêmio_de_risco)</f>
        <v/>
      </c>
      <c r="F4402" s="3" t="str">
        <f>IF(Table1[[#This Row],[Tesouro Selic: Cenário 1]]="","",(E4402+1)^(1/252))</f>
        <v/>
      </c>
      <c r="G4402" s="2" t="str">
        <f>IF(Table1[[#This Row],[Column4]]="","",(1+G4401)*(F4402)-1)</f>
        <v/>
      </c>
      <c r="H4402" s="1" t="str">
        <f>IF(Table1[[#This Row],[Column1]]="","",VLOOKUP(A4402,COPOMs!B:H,7)+prêmio_de_risco)</f>
        <v/>
      </c>
      <c r="I4402" s="3" t="str">
        <f>IF(Table1[[#This Row],[Tesouro Selic: Cenário 2]]="","",(H4402+1)^(1/252))</f>
        <v/>
      </c>
      <c r="J4402" s="2" t="str">
        <f>IF(Table1[[#This Row],[Column6]]="","",(1+J4401)*(I4402)-1)</f>
        <v/>
      </c>
      <c r="K4402" s="1" t="str">
        <f>IF(Table1[[#This Row],[Column1]]="","",VLOOKUP(A4402,COPOMs!B:K,10)+prêmio_de_risco)</f>
        <v/>
      </c>
      <c r="L4402" s="3" t="str">
        <f>IF(Table1[[#This Row],[Tesouro Selic: Cenário 3]]="","",(K4402+1)^(1/252))</f>
        <v/>
      </c>
      <c r="M4402" s="2" t="str">
        <f>IF(Table1[[#This Row],[Column8]]="","",(1+M4401)*(L4402)-1)</f>
        <v/>
      </c>
    </row>
    <row r="4403" spans="1:13" x14ac:dyDescent="0.25">
      <c r="A4403" s="15" t="str">
        <f t="shared" si="136"/>
        <v/>
      </c>
      <c r="B4403" s="25" t="str">
        <f t="shared" si="137"/>
        <v/>
      </c>
      <c r="C4403" s="3" t="str">
        <f>IF(Table1[[#This Row],[Tesouro Prefixado]]="","",(B4403+1)^(1/252))</f>
        <v/>
      </c>
      <c r="D4403" s="2" t="str">
        <f>IF(Table1[[#This Row],[Column2]]="","",(1+D4402)*(C4403)-1)</f>
        <v/>
      </c>
      <c r="E4403" s="1" t="str">
        <f>IF(Table1[[#This Row],[Column1]]="","",VLOOKUP(A4403,COPOMs!B:E,4)+prêmio_de_risco)</f>
        <v/>
      </c>
      <c r="F4403" s="3" t="str">
        <f>IF(Table1[[#This Row],[Tesouro Selic: Cenário 1]]="","",(E4403+1)^(1/252))</f>
        <v/>
      </c>
      <c r="G4403" s="2" t="str">
        <f>IF(Table1[[#This Row],[Column4]]="","",(1+G4402)*(F4403)-1)</f>
        <v/>
      </c>
      <c r="H4403" s="1" t="str">
        <f>IF(Table1[[#This Row],[Column1]]="","",VLOOKUP(A4403,COPOMs!B:H,7)+prêmio_de_risco)</f>
        <v/>
      </c>
      <c r="I4403" s="3" t="str">
        <f>IF(Table1[[#This Row],[Tesouro Selic: Cenário 2]]="","",(H4403+1)^(1/252))</f>
        <v/>
      </c>
      <c r="J4403" s="2" t="str">
        <f>IF(Table1[[#This Row],[Column6]]="","",(1+J4402)*(I4403)-1)</f>
        <v/>
      </c>
      <c r="K4403" s="1" t="str">
        <f>IF(Table1[[#This Row],[Column1]]="","",VLOOKUP(A4403,COPOMs!B:K,10)+prêmio_de_risco)</f>
        <v/>
      </c>
      <c r="L4403" s="3" t="str">
        <f>IF(Table1[[#This Row],[Tesouro Selic: Cenário 3]]="","",(K4403+1)^(1/252))</f>
        <v/>
      </c>
      <c r="M4403" s="2" t="str">
        <f>IF(Table1[[#This Row],[Column8]]="","",(1+M4402)*(L4403)-1)</f>
        <v/>
      </c>
    </row>
    <row r="4404" spans="1:13" x14ac:dyDescent="0.25">
      <c r="A4404" s="15" t="str">
        <f t="shared" si="136"/>
        <v/>
      </c>
      <c r="B4404" s="25" t="str">
        <f t="shared" si="137"/>
        <v/>
      </c>
      <c r="C4404" s="3" t="str">
        <f>IF(Table1[[#This Row],[Tesouro Prefixado]]="","",(B4404+1)^(1/252))</f>
        <v/>
      </c>
      <c r="D4404" s="2" t="str">
        <f>IF(Table1[[#This Row],[Column2]]="","",(1+D4403)*(C4404)-1)</f>
        <v/>
      </c>
      <c r="E4404" s="1" t="str">
        <f>IF(Table1[[#This Row],[Column1]]="","",VLOOKUP(A4404,COPOMs!B:E,4)+prêmio_de_risco)</f>
        <v/>
      </c>
      <c r="F4404" s="3" t="str">
        <f>IF(Table1[[#This Row],[Tesouro Selic: Cenário 1]]="","",(E4404+1)^(1/252))</f>
        <v/>
      </c>
      <c r="G4404" s="2" t="str">
        <f>IF(Table1[[#This Row],[Column4]]="","",(1+G4403)*(F4404)-1)</f>
        <v/>
      </c>
      <c r="H4404" s="1" t="str">
        <f>IF(Table1[[#This Row],[Column1]]="","",VLOOKUP(A4404,COPOMs!B:H,7)+prêmio_de_risco)</f>
        <v/>
      </c>
      <c r="I4404" s="3" t="str">
        <f>IF(Table1[[#This Row],[Tesouro Selic: Cenário 2]]="","",(H4404+1)^(1/252))</f>
        <v/>
      </c>
      <c r="J4404" s="2" t="str">
        <f>IF(Table1[[#This Row],[Column6]]="","",(1+J4403)*(I4404)-1)</f>
        <v/>
      </c>
      <c r="K4404" s="1" t="str">
        <f>IF(Table1[[#This Row],[Column1]]="","",VLOOKUP(A4404,COPOMs!B:K,10)+prêmio_de_risco)</f>
        <v/>
      </c>
      <c r="L4404" s="3" t="str">
        <f>IF(Table1[[#This Row],[Tesouro Selic: Cenário 3]]="","",(K4404+1)^(1/252))</f>
        <v/>
      </c>
      <c r="M4404" s="2" t="str">
        <f>IF(Table1[[#This Row],[Column8]]="","",(1+M4403)*(L4404)-1)</f>
        <v/>
      </c>
    </row>
    <row r="4405" spans="1:13" x14ac:dyDescent="0.25">
      <c r="A4405" s="15" t="str">
        <f t="shared" si="136"/>
        <v/>
      </c>
      <c r="B4405" s="25" t="str">
        <f t="shared" si="137"/>
        <v/>
      </c>
      <c r="C4405" s="3" t="str">
        <f>IF(Table1[[#This Row],[Tesouro Prefixado]]="","",(B4405+1)^(1/252))</f>
        <v/>
      </c>
      <c r="D4405" s="2" t="str">
        <f>IF(Table1[[#This Row],[Column2]]="","",(1+D4404)*(C4405)-1)</f>
        <v/>
      </c>
      <c r="E4405" s="1" t="str">
        <f>IF(Table1[[#This Row],[Column1]]="","",VLOOKUP(A4405,COPOMs!B:E,4)+prêmio_de_risco)</f>
        <v/>
      </c>
      <c r="F4405" s="3" t="str">
        <f>IF(Table1[[#This Row],[Tesouro Selic: Cenário 1]]="","",(E4405+1)^(1/252))</f>
        <v/>
      </c>
      <c r="G4405" s="2" t="str">
        <f>IF(Table1[[#This Row],[Column4]]="","",(1+G4404)*(F4405)-1)</f>
        <v/>
      </c>
      <c r="H4405" s="1" t="str">
        <f>IF(Table1[[#This Row],[Column1]]="","",VLOOKUP(A4405,COPOMs!B:H,7)+prêmio_de_risco)</f>
        <v/>
      </c>
      <c r="I4405" s="3" t="str">
        <f>IF(Table1[[#This Row],[Tesouro Selic: Cenário 2]]="","",(H4405+1)^(1/252))</f>
        <v/>
      </c>
      <c r="J4405" s="2" t="str">
        <f>IF(Table1[[#This Row],[Column6]]="","",(1+J4404)*(I4405)-1)</f>
        <v/>
      </c>
      <c r="K4405" s="1" t="str">
        <f>IF(Table1[[#This Row],[Column1]]="","",VLOOKUP(A4405,COPOMs!B:K,10)+prêmio_de_risco)</f>
        <v/>
      </c>
      <c r="L4405" s="3" t="str">
        <f>IF(Table1[[#This Row],[Tesouro Selic: Cenário 3]]="","",(K4405+1)^(1/252))</f>
        <v/>
      </c>
      <c r="M4405" s="2" t="str">
        <f>IF(Table1[[#This Row],[Column8]]="","",(1+M4404)*(L4405)-1)</f>
        <v/>
      </c>
    </row>
    <row r="4406" spans="1:13" x14ac:dyDescent="0.25">
      <c r="A4406" s="15" t="str">
        <f t="shared" si="136"/>
        <v/>
      </c>
      <c r="B4406" s="25" t="str">
        <f t="shared" si="137"/>
        <v/>
      </c>
      <c r="C4406" s="3" t="str">
        <f>IF(Table1[[#This Row],[Tesouro Prefixado]]="","",(B4406+1)^(1/252))</f>
        <v/>
      </c>
      <c r="D4406" s="2" t="str">
        <f>IF(Table1[[#This Row],[Column2]]="","",(1+D4405)*(C4406)-1)</f>
        <v/>
      </c>
      <c r="E4406" s="1" t="str">
        <f>IF(Table1[[#This Row],[Column1]]="","",VLOOKUP(A4406,COPOMs!B:E,4)+prêmio_de_risco)</f>
        <v/>
      </c>
      <c r="F4406" s="3" t="str">
        <f>IF(Table1[[#This Row],[Tesouro Selic: Cenário 1]]="","",(E4406+1)^(1/252))</f>
        <v/>
      </c>
      <c r="G4406" s="2" t="str">
        <f>IF(Table1[[#This Row],[Column4]]="","",(1+G4405)*(F4406)-1)</f>
        <v/>
      </c>
      <c r="H4406" s="1" t="str">
        <f>IF(Table1[[#This Row],[Column1]]="","",VLOOKUP(A4406,COPOMs!B:H,7)+prêmio_de_risco)</f>
        <v/>
      </c>
      <c r="I4406" s="3" t="str">
        <f>IF(Table1[[#This Row],[Tesouro Selic: Cenário 2]]="","",(H4406+1)^(1/252))</f>
        <v/>
      </c>
      <c r="J4406" s="2" t="str">
        <f>IF(Table1[[#This Row],[Column6]]="","",(1+J4405)*(I4406)-1)</f>
        <v/>
      </c>
      <c r="K4406" s="1" t="str">
        <f>IF(Table1[[#This Row],[Column1]]="","",VLOOKUP(A4406,COPOMs!B:K,10)+prêmio_de_risco)</f>
        <v/>
      </c>
      <c r="L4406" s="3" t="str">
        <f>IF(Table1[[#This Row],[Tesouro Selic: Cenário 3]]="","",(K4406+1)^(1/252))</f>
        <v/>
      </c>
      <c r="M4406" s="2" t="str">
        <f>IF(Table1[[#This Row],[Column8]]="","",(1+M4405)*(L4406)-1)</f>
        <v/>
      </c>
    </row>
    <row r="4407" spans="1:13" x14ac:dyDescent="0.25">
      <c r="A4407" s="15" t="str">
        <f t="shared" si="136"/>
        <v/>
      </c>
      <c r="B4407" s="25" t="str">
        <f t="shared" si="137"/>
        <v/>
      </c>
      <c r="C4407" s="3" t="str">
        <f>IF(Table1[[#This Row],[Tesouro Prefixado]]="","",(B4407+1)^(1/252))</f>
        <v/>
      </c>
      <c r="D4407" s="2" t="str">
        <f>IF(Table1[[#This Row],[Column2]]="","",(1+D4406)*(C4407)-1)</f>
        <v/>
      </c>
      <c r="E4407" s="1" t="str">
        <f>IF(Table1[[#This Row],[Column1]]="","",VLOOKUP(A4407,COPOMs!B:E,4)+prêmio_de_risco)</f>
        <v/>
      </c>
      <c r="F4407" s="3" t="str">
        <f>IF(Table1[[#This Row],[Tesouro Selic: Cenário 1]]="","",(E4407+1)^(1/252))</f>
        <v/>
      </c>
      <c r="G4407" s="2" t="str">
        <f>IF(Table1[[#This Row],[Column4]]="","",(1+G4406)*(F4407)-1)</f>
        <v/>
      </c>
      <c r="H4407" s="1" t="str">
        <f>IF(Table1[[#This Row],[Column1]]="","",VLOOKUP(A4407,COPOMs!B:H,7)+prêmio_de_risco)</f>
        <v/>
      </c>
      <c r="I4407" s="3" t="str">
        <f>IF(Table1[[#This Row],[Tesouro Selic: Cenário 2]]="","",(H4407+1)^(1/252))</f>
        <v/>
      </c>
      <c r="J4407" s="2" t="str">
        <f>IF(Table1[[#This Row],[Column6]]="","",(1+J4406)*(I4407)-1)</f>
        <v/>
      </c>
      <c r="K4407" s="1" t="str">
        <f>IF(Table1[[#This Row],[Column1]]="","",VLOOKUP(A4407,COPOMs!B:K,10)+prêmio_de_risco)</f>
        <v/>
      </c>
      <c r="L4407" s="3" t="str">
        <f>IF(Table1[[#This Row],[Tesouro Selic: Cenário 3]]="","",(K4407+1)^(1/252))</f>
        <v/>
      </c>
      <c r="M4407" s="2" t="str">
        <f>IF(Table1[[#This Row],[Column8]]="","",(1+M4406)*(L4407)-1)</f>
        <v/>
      </c>
    </row>
    <row r="4408" spans="1:13" x14ac:dyDescent="0.25">
      <c r="A4408" s="15" t="str">
        <f t="shared" si="136"/>
        <v/>
      </c>
      <c r="B4408" s="25" t="str">
        <f t="shared" si="137"/>
        <v/>
      </c>
      <c r="C4408" s="3" t="str">
        <f>IF(Table1[[#This Row],[Tesouro Prefixado]]="","",(B4408+1)^(1/252))</f>
        <v/>
      </c>
      <c r="D4408" s="2" t="str">
        <f>IF(Table1[[#This Row],[Column2]]="","",(1+D4407)*(C4408)-1)</f>
        <v/>
      </c>
      <c r="E4408" s="1" t="str">
        <f>IF(Table1[[#This Row],[Column1]]="","",VLOOKUP(A4408,COPOMs!B:E,4)+prêmio_de_risco)</f>
        <v/>
      </c>
      <c r="F4408" s="3" t="str">
        <f>IF(Table1[[#This Row],[Tesouro Selic: Cenário 1]]="","",(E4408+1)^(1/252))</f>
        <v/>
      </c>
      <c r="G4408" s="2" t="str">
        <f>IF(Table1[[#This Row],[Column4]]="","",(1+G4407)*(F4408)-1)</f>
        <v/>
      </c>
      <c r="H4408" s="1" t="str">
        <f>IF(Table1[[#This Row],[Column1]]="","",VLOOKUP(A4408,COPOMs!B:H,7)+prêmio_de_risco)</f>
        <v/>
      </c>
      <c r="I4408" s="3" t="str">
        <f>IF(Table1[[#This Row],[Tesouro Selic: Cenário 2]]="","",(H4408+1)^(1/252))</f>
        <v/>
      </c>
      <c r="J4408" s="2" t="str">
        <f>IF(Table1[[#This Row],[Column6]]="","",(1+J4407)*(I4408)-1)</f>
        <v/>
      </c>
      <c r="K4408" s="1" t="str">
        <f>IF(Table1[[#This Row],[Column1]]="","",VLOOKUP(A4408,COPOMs!B:K,10)+prêmio_de_risco)</f>
        <v/>
      </c>
      <c r="L4408" s="3" t="str">
        <f>IF(Table1[[#This Row],[Tesouro Selic: Cenário 3]]="","",(K4408+1)^(1/252))</f>
        <v/>
      </c>
      <c r="M4408" s="2" t="str">
        <f>IF(Table1[[#This Row],[Column8]]="","",(1+M4407)*(L4408)-1)</f>
        <v/>
      </c>
    </row>
    <row r="4409" spans="1:13" x14ac:dyDescent="0.25">
      <c r="A4409" s="15" t="str">
        <f t="shared" si="136"/>
        <v/>
      </c>
      <c r="B4409" s="25" t="str">
        <f t="shared" si="137"/>
        <v/>
      </c>
      <c r="C4409" s="3" t="str">
        <f>IF(Table1[[#This Row],[Tesouro Prefixado]]="","",(B4409+1)^(1/252))</f>
        <v/>
      </c>
      <c r="D4409" s="2" t="str">
        <f>IF(Table1[[#This Row],[Column2]]="","",(1+D4408)*(C4409)-1)</f>
        <v/>
      </c>
      <c r="E4409" s="1" t="str">
        <f>IF(Table1[[#This Row],[Column1]]="","",VLOOKUP(A4409,COPOMs!B:E,4)+prêmio_de_risco)</f>
        <v/>
      </c>
      <c r="F4409" s="3" t="str">
        <f>IF(Table1[[#This Row],[Tesouro Selic: Cenário 1]]="","",(E4409+1)^(1/252))</f>
        <v/>
      </c>
      <c r="G4409" s="2" t="str">
        <f>IF(Table1[[#This Row],[Column4]]="","",(1+G4408)*(F4409)-1)</f>
        <v/>
      </c>
      <c r="H4409" s="1" t="str">
        <f>IF(Table1[[#This Row],[Column1]]="","",VLOOKUP(A4409,COPOMs!B:H,7)+prêmio_de_risco)</f>
        <v/>
      </c>
      <c r="I4409" s="3" t="str">
        <f>IF(Table1[[#This Row],[Tesouro Selic: Cenário 2]]="","",(H4409+1)^(1/252))</f>
        <v/>
      </c>
      <c r="J4409" s="2" t="str">
        <f>IF(Table1[[#This Row],[Column6]]="","",(1+J4408)*(I4409)-1)</f>
        <v/>
      </c>
      <c r="K4409" s="1" t="str">
        <f>IF(Table1[[#This Row],[Column1]]="","",VLOOKUP(A4409,COPOMs!B:K,10)+prêmio_de_risco)</f>
        <v/>
      </c>
      <c r="L4409" s="3" t="str">
        <f>IF(Table1[[#This Row],[Tesouro Selic: Cenário 3]]="","",(K4409+1)^(1/252))</f>
        <v/>
      </c>
      <c r="M4409" s="2" t="str">
        <f>IF(Table1[[#This Row],[Column8]]="","",(1+M4408)*(L4409)-1)</f>
        <v/>
      </c>
    </row>
    <row r="4410" spans="1:13" x14ac:dyDescent="0.25">
      <c r="A4410" s="15" t="str">
        <f t="shared" si="136"/>
        <v/>
      </c>
      <c r="B4410" s="25" t="str">
        <f t="shared" si="137"/>
        <v/>
      </c>
      <c r="C4410" s="3" t="str">
        <f>IF(Table1[[#This Row],[Tesouro Prefixado]]="","",(B4410+1)^(1/252))</f>
        <v/>
      </c>
      <c r="D4410" s="2" t="str">
        <f>IF(Table1[[#This Row],[Column2]]="","",(1+D4409)*(C4410)-1)</f>
        <v/>
      </c>
      <c r="E4410" s="1" t="str">
        <f>IF(Table1[[#This Row],[Column1]]="","",VLOOKUP(A4410,COPOMs!B:E,4)+prêmio_de_risco)</f>
        <v/>
      </c>
      <c r="F4410" s="3" t="str">
        <f>IF(Table1[[#This Row],[Tesouro Selic: Cenário 1]]="","",(E4410+1)^(1/252))</f>
        <v/>
      </c>
      <c r="G4410" s="2" t="str">
        <f>IF(Table1[[#This Row],[Column4]]="","",(1+G4409)*(F4410)-1)</f>
        <v/>
      </c>
      <c r="H4410" s="1" t="str">
        <f>IF(Table1[[#This Row],[Column1]]="","",VLOOKUP(A4410,COPOMs!B:H,7)+prêmio_de_risco)</f>
        <v/>
      </c>
      <c r="I4410" s="3" t="str">
        <f>IF(Table1[[#This Row],[Tesouro Selic: Cenário 2]]="","",(H4410+1)^(1/252))</f>
        <v/>
      </c>
      <c r="J4410" s="2" t="str">
        <f>IF(Table1[[#This Row],[Column6]]="","",(1+J4409)*(I4410)-1)</f>
        <v/>
      </c>
      <c r="K4410" s="1" t="str">
        <f>IF(Table1[[#This Row],[Column1]]="","",VLOOKUP(A4410,COPOMs!B:K,10)+prêmio_de_risco)</f>
        <v/>
      </c>
      <c r="L4410" s="3" t="str">
        <f>IF(Table1[[#This Row],[Tesouro Selic: Cenário 3]]="","",(K4410+1)^(1/252))</f>
        <v/>
      </c>
      <c r="M4410" s="2" t="str">
        <f>IF(Table1[[#This Row],[Column8]]="","",(1+M4409)*(L4410)-1)</f>
        <v/>
      </c>
    </row>
    <row r="4411" spans="1:13" x14ac:dyDescent="0.25">
      <c r="A4411" s="15" t="str">
        <f t="shared" si="136"/>
        <v/>
      </c>
      <c r="B4411" s="25" t="str">
        <f t="shared" si="137"/>
        <v/>
      </c>
      <c r="C4411" s="3" t="str">
        <f>IF(Table1[[#This Row],[Tesouro Prefixado]]="","",(B4411+1)^(1/252))</f>
        <v/>
      </c>
      <c r="D4411" s="2" t="str">
        <f>IF(Table1[[#This Row],[Column2]]="","",(1+D4410)*(C4411)-1)</f>
        <v/>
      </c>
      <c r="E4411" s="1" t="str">
        <f>IF(Table1[[#This Row],[Column1]]="","",VLOOKUP(A4411,COPOMs!B:E,4)+prêmio_de_risco)</f>
        <v/>
      </c>
      <c r="F4411" s="3" t="str">
        <f>IF(Table1[[#This Row],[Tesouro Selic: Cenário 1]]="","",(E4411+1)^(1/252))</f>
        <v/>
      </c>
      <c r="G4411" s="2" t="str">
        <f>IF(Table1[[#This Row],[Column4]]="","",(1+G4410)*(F4411)-1)</f>
        <v/>
      </c>
      <c r="H4411" s="1" t="str">
        <f>IF(Table1[[#This Row],[Column1]]="","",VLOOKUP(A4411,COPOMs!B:H,7)+prêmio_de_risco)</f>
        <v/>
      </c>
      <c r="I4411" s="3" t="str">
        <f>IF(Table1[[#This Row],[Tesouro Selic: Cenário 2]]="","",(H4411+1)^(1/252))</f>
        <v/>
      </c>
      <c r="J4411" s="2" t="str">
        <f>IF(Table1[[#This Row],[Column6]]="","",(1+J4410)*(I4411)-1)</f>
        <v/>
      </c>
      <c r="K4411" s="1" t="str">
        <f>IF(Table1[[#This Row],[Column1]]="","",VLOOKUP(A4411,COPOMs!B:K,10)+prêmio_de_risco)</f>
        <v/>
      </c>
      <c r="L4411" s="3" t="str">
        <f>IF(Table1[[#This Row],[Tesouro Selic: Cenário 3]]="","",(K4411+1)^(1/252))</f>
        <v/>
      </c>
      <c r="M4411" s="2" t="str">
        <f>IF(Table1[[#This Row],[Column8]]="","",(1+M4410)*(L4411)-1)</f>
        <v/>
      </c>
    </row>
    <row r="4412" spans="1:13" x14ac:dyDescent="0.25">
      <c r="A4412" s="15" t="str">
        <f t="shared" si="136"/>
        <v/>
      </c>
      <c r="B4412" s="25" t="str">
        <f t="shared" si="137"/>
        <v/>
      </c>
      <c r="C4412" s="3" t="str">
        <f>IF(Table1[[#This Row],[Tesouro Prefixado]]="","",(B4412+1)^(1/252))</f>
        <v/>
      </c>
      <c r="D4412" s="2" t="str">
        <f>IF(Table1[[#This Row],[Column2]]="","",(1+D4411)*(C4412)-1)</f>
        <v/>
      </c>
      <c r="E4412" s="1" t="str">
        <f>IF(Table1[[#This Row],[Column1]]="","",VLOOKUP(A4412,COPOMs!B:E,4)+prêmio_de_risco)</f>
        <v/>
      </c>
      <c r="F4412" s="3" t="str">
        <f>IF(Table1[[#This Row],[Tesouro Selic: Cenário 1]]="","",(E4412+1)^(1/252))</f>
        <v/>
      </c>
      <c r="G4412" s="2" t="str">
        <f>IF(Table1[[#This Row],[Column4]]="","",(1+G4411)*(F4412)-1)</f>
        <v/>
      </c>
      <c r="H4412" s="1" t="str">
        <f>IF(Table1[[#This Row],[Column1]]="","",VLOOKUP(A4412,COPOMs!B:H,7)+prêmio_de_risco)</f>
        <v/>
      </c>
      <c r="I4412" s="3" t="str">
        <f>IF(Table1[[#This Row],[Tesouro Selic: Cenário 2]]="","",(H4412+1)^(1/252))</f>
        <v/>
      </c>
      <c r="J4412" s="2" t="str">
        <f>IF(Table1[[#This Row],[Column6]]="","",(1+J4411)*(I4412)-1)</f>
        <v/>
      </c>
      <c r="K4412" s="1" t="str">
        <f>IF(Table1[[#This Row],[Column1]]="","",VLOOKUP(A4412,COPOMs!B:K,10)+prêmio_de_risco)</f>
        <v/>
      </c>
      <c r="L4412" s="3" t="str">
        <f>IF(Table1[[#This Row],[Tesouro Selic: Cenário 3]]="","",(K4412+1)^(1/252))</f>
        <v/>
      </c>
      <c r="M4412" s="2" t="str">
        <f>IF(Table1[[#This Row],[Column8]]="","",(1+M4411)*(L4412)-1)</f>
        <v/>
      </c>
    </row>
    <row r="4413" spans="1:13" x14ac:dyDescent="0.25">
      <c r="A4413" s="15" t="str">
        <f t="shared" si="136"/>
        <v/>
      </c>
      <c r="B4413" s="25" t="str">
        <f t="shared" si="137"/>
        <v/>
      </c>
      <c r="C4413" s="3" t="str">
        <f>IF(Table1[[#This Row],[Tesouro Prefixado]]="","",(B4413+1)^(1/252))</f>
        <v/>
      </c>
      <c r="D4413" s="2" t="str">
        <f>IF(Table1[[#This Row],[Column2]]="","",(1+D4412)*(C4413)-1)</f>
        <v/>
      </c>
      <c r="E4413" s="1" t="str">
        <f>IF(Table1[[#This Row],[Column1]]="","",VLOOKUP(A4413,COPOMs!B:E,4)+prêmio_de_risco)</f>
        <v/>
      </c>
      <c r="F4413" s="3" t="str">
        <f>IF(Table1[[#This Row],[Tesouro Selic: Cenário 1]]="","",(E4413+1)^(1/252))</f>
        <v/>
      </c>
      <c r="G4413" s="2" t="str">
        <f>IF(Table1[[#This Row],[Column4]]="","",(1+G4412)*(F4413)-1)</f>
        <v/>
      </c>
      <c r="H4413" s="1" t="str">
        <f>IF(Table1[[#This Row],[Column1]]="","",VLOOKUP(A4413,COPOMs!B:H,7)+prêmio_de_risco)</f>
        <v/>
      </c>
      <c r="I4413" s="3" t="str">
        <f>IF(Table1[[#This Row],[Tesouro Selic: Cenário 2]]="","",(H4413+1)^(1/252))</f>
        <v/>
      </c>
      <c r="J4413" s="2" t="str">
        <f>IF(Table1[[#This Row],[Column6]]="","",(1+J4412)*(I4413)-1)</f>
        <v/>
      </c>
      <c r="K4413" s="1" t="str">
        <f>IF(Table1[[#This Row],[Column1]]="","",VLOOKUP(A4413,COPOMs!B:K,10)+prêmio_de_risco)</f>
        <v/>
      </c>
      <c r="L4413" s="3" t="str">
        <f>IF(Table1[[#This Row],[Tesouro Selic: Cenário 3]]="","",(K4413+1)^(1/252))</f>
        <v/>
      </c>
      <c r="M4413" s="2" t="str">
        <f>IF(Table1[[#This Row],[Column8]]="","",(1+M4412)*(L4413)-1)</f>
        <v/>
      </c>
    </row>
    <row r="4414" spans="1:13" x14ac:dyDescent="0.25">
      <c r="A4414" s="15" t="str">
        <f t="shared" si="136"/>
        <v/>
      </c>
      <c r="B4414" s="25" t="str">
        <f t="shared" si="137"/>
        <v/>
      </c>
      <c r="C4414" s="3" t="str">
        <f>IF(Table1[[#This Row],[Tesouro Prefixado]]="","",(B4414+1)^(1/252))</f>
        <v/>
      </c>
      <c r="D4414" s="2" t="str">
        <f>IF(Table1[[#This Row],[Column2]]="","",(1+D4413)*(C4414)-1)</f>
        <v/>
      </c>
      <c r="E4414" s="1" t="str">
        <f>IF(Table1[[#This Row],[Column1]]="","",VLOOKUP(A4414,COPOMs!B:E,4)+prêmio_de_risco)</f>
        <v/>
      </c>
      <c r="F4414" s="3" t="str">
        <f>IF(Table1[[#This Row],[Tesouro Selic: Cenário 1]]="","",(E4414+1)^(1/252))</f>
        <v/>
      </c>
      <c r="G4414" s="2" t="str">
        <f>IF(Table1[[#This Row],[Column4]]="","",(1+G4413)*(F4414)-1)</f>
        <v/>
      </c>
      <c r="H4414" s="1" t="str">
        <f>IF(Table1[[#This Row],[Column1]]="","",VLOOKUP(A4414,COPOMs!B:H,7)+prêmio_de_risco)</f>
        <v/>
      </c>
      <c r="I4414" s="3" t="str">
        <f>IF(Table1[[#This Row],[Tesouro Selic: Cenário 2]]="","",(H4414+1)^(1/252))</f>
        <v/>
      </c>
      <c r="J4414" s="2" t="str">
        <f>IF(Table1[[#This Row],[Column6]]="","",(1+J4413)*(I4414)-1)</f>
        <v/>
      </c>
      <c r="K4414" s="1" t="str">
        <f>IF(Table1[[#This Row],[Column1]]="","",VLOOKUP(A4414,COPOMs!B:K,10)+prêmio_de_risco)</f>
        <v/>
      </c>
      <c r="L4414" s="3" t="str">
        <f>IF(Table1[[#This Row],[Tesouro Selic: Cenário 3]]="","",(K4414+1)^(1/252))</f>
        <v/>
      </c>
      <c r="M4414" s="2" t="str">
        <f>IF(Table1[[#This Row],[Column8]]="","",(1+M4413)*(L4414)-1)</f>
        <v/>
      </c>
    </row>
    <row r="4415" spans="1:13" x14ac:dyDescent="0.25">
      <c r="A4415" s="15" t="str">
        <f t="shared" si="136"/>
        <v/>
      </c>
      <c r="B4415" s="25" t="str">
        <f t="shared" si="137"/>
        <v/>
      </c>
      <c r="C4415" s="3" t="str">
        <f>IF(Table1[[#This Row],[Tesouro Prefixado]]="","",(B4415+1)^(1/252))</f>
        <v/>
      </c>
      <c r="D4415" s="2" t="str">
        <f>IF(Table1[[#This Row],[Column2]]="","",(1+D4414)*(C4415)-1)</f>
        <v/>
      </c>
      <c r="E4415" s="1" t="str">
        <f>IF(Table1[[#This Row],[Column1]]="","",VLOOKUP(A4415,COPOMs!B:E,4)+prêmio_de_risco)</f>
        <v/>
      </c>
      <c r="F4415" s="3" t="str">
        <f>IF(Table1[[#This Row],[Tesouro Selic: Cenário 1]]="","",(E4415+1)^(1/252))</f>
        <v/>
      </c>
      <c r="G4415" s="2" t="str">
        <f>IF(Table1[[#This Row],[Column4]]="","",(1+G4414)*(F4415)-1)</f>
        <v/>
      </c>
      <c r="H4415" s="1" t="str">
        <f>IF(Table1[[#This Row],[Column1]]="","",VLOOKUP(A4415,COPOMs!B:H,7)+prêmio_de_risco)</f>
        <v/>
      </c>
      <c r="I4415" s="3" t="str">
        <f>IF(Table1[[#This Row],[Tesouro Selic: Cenário 2]]="","",(H4415+1)^(1/252))</f>
        <v/>
      </c>
      <c r="J4415" s="2" t="str">
        <f>IF(Table1[[#This Row],[Column6]]="","",(1+J4414)*(I4415)-1)</f>
        <v/>
      </c>
      <c r="K4415" s="1" t="str">
        <f>IF(Table1[[#This Row],[Column1]]="","",VLOOKUP(A4415,COPOMs!B:K,10)+prêmio_de_risco)</f>
        <v/>
      </c>
      <c r="L4415" s="3" t="str">
        <f>IF(Table1[[#This Row],[Tesouro Selic: Cenário 3]]="","",(K4415+1)^(1/252))</f>
        <v/>
      </c>
      <c r="M4415" s="2" t="str">
        <f>IF(Table1[[#This Row],[Column8]]="","",(1+M4414)*(L4415)-1)</f>
        <v/>
      </c>
    </row>
    <row r="4416" spans="1:13" x14ac:dyDescent="0.25">
      <c r="A4416" s="15" t="str">
        <f t="shared" si="136"/>
        <v/>
      </c>
      <c r="B4416" s="25" t="str">
        <f t="shared" si="137"/>
        <v/>
      </c>
      <c r="C4416" s="3" t="str">
        <f>IF(Table1[[#This Row],[Tesouro Prefixado]]="","",(B4416+1)^(1/252))</f>
        <v/>
      </c>
      <c r="D4416" s="2" t="str">
        <f>IF(Table1[[#This Row],[Column2]]="","",(1+D4415)*(C4416)-1)</f>
        <v/>
      </c>
      <c r="E4416" s="1" t="str">
        <f>IF(Table1[[#This Row],[Column1]]="","",VLOOKUP(A4416,COPOMs!B:E,4)+prêmio_de_risco)</f>
        <v/>
      </c>
      <c r="F4416" s="3" t="str">
        <f>IF(Table1[[#This Row],[Tesouro Selic: Cenário 1]]="","",(E4416+1)^(1/252))</f>
        <v/>
      </c>
      <c r="G4416" s="2" t="str">
        <f>IF(Table1[[#This Row],[Column4]]="","",(1+G4415)*(F4416)-1)</f>
        <v/>
      </c>
      <c r="H4416" s="1" t="str">
        <f>IF(Table1[[#This Row],[Column1]]="","",VLOOKUP(A4416,COPOMs!B:H,7)+prêmio_de_risco)</f>
        <v/>
      </c>
      <c r="I4416" s="3" t="str">
        <f>IF(Table1[[#This Row],[Tesouro Selic: Cenário 2]]="","",(H4416+1)^(1/252))</f>
        <v/>
      </c>
      <c r="J4416" s="2" t="str">
        <f>IF(Table1[[#This Row],[Column6]]="","",(1+J4415)*(I4416)-1)</f>
        <v/>
      </c>
      <c r="K4416" s="1" t="str">
        <f>IF(Table1[[#This Row],[Column1]]="","",VLOOKUP(A4416,COPOMs!B:K,10)+prêmio_de_risco)</f>
        <v/>
      </c>
      <c r="L4416" s="3" t="str">
        <f>IF(Table1[[#This Row],[Tesouro Selic: Cenário 3]]="","",(K4416+1)^(1/252))</f>
        <v/>
      </c>
      <c r="M4416" s="2" t="str">
        <f>IF(Table1[[#This Row],[Column8]]="","",(1+M4415)*(L4416)-1)</f>
        <v/>
      </c>
    </row>
    <row r="4417" spans="1:13" x14ac:dyDescent="0.25">
      <c r="A4417" s="15" t="str">
        <f t="shared" si="136"/>
        <v/>
      </c>
      <c r="B4417" s="25" t="str">
        <f t="shared" si="137"/>
        <v/>
      </c>
      <c r="C4417" s="3" t="str">
        <f>IF(Table1[[#This Row],[Tesouro Prefixado]]="","",(B4417+1)^(1/252))</f>
        <v/>
      </c>
      <c r="D4417" s="2" t="str">
        <f>IF(Table1[[#This Row],[Column2]]="","",(1+D4416)*(C4417)-1)</f>
        <v/>
      </c>
      <c r="E4417" s="1" t="str">
        <f>IF(Table1[[#This Row],[Column1]]="","",VLOOKUP(A4417,COPOMs!B:E,4)+prêmio_de_risco)</f>
        <v/>
      </c>
      <c r="F4417" s="3" t="str">
        <f>IF(Table1[[#This Row],[Tesouro Selic: Cenário 1]]="","",(E4417+1)^(1/252))</f>
        <v/>
      </c>
      <c r="G4417" s="2" t="str">
        <f>IF(Table1[[#This Row],[Column4]]="","",(1+G4416)*(F4417)-1)</f>
        <v/>
      </c>
      <c r="H4417" s="1" t="str">
        <f>IF(Table1[[#This Row],[Column1]]="","",VLOOKUP(A4417,COPOMs!B:H,7)+prêmio_de_risco)</f>
        <v/>
      </c>
      <c r="I4417" s="3" t="str">
        <f>IF(Table1[[#This Row],[Tesouro Selic: Cenário 2]]="","",(H4417+1)^(1/252))</f>
        <v/>
      </c>
      <c r="J4417" s="2" t="str">
        <f>IF(Table1[[#This Row],[Column6]]="","",(1+J4416)*(I4417)-1)</f>
        <v/>
      </c>
      <c r="K4417" s="1" t="str">
        <f>IF(Table1[[#This Row],[Column1]]="","",VLOOKUP(A4417,COPOMs!B:K,10)+prêmio_de_risco)</f>
        <v/>
      </c>
      <c r="L4417" s="3" t="str">
        <f>IF(Table1[[#This Row],[Tesouro Selic: Cenário 3]]="","",(K4417+1)^(1/252))</f>
        <v/>
      </c>
      <c r="M4417" s="2" t="str">
        <f>IF(Table1[[#This Row],[Column8]]="","",(1+M4416)*(L4417)-1)</f>
        <v/>
      </c>
    </row>
    <row r="4418" spans="1:13" x14ac:dyDescent="0.25">
      <c r="A4418" s="15" t="str">
        <f t="shared" si="136"/>
        <v/>
      </c>
      <c r="B4418" s="25" t="str">
        <f t="shared" si="137"/>
        <v/>
      </c>
      <c r="C4418" s="3" t="str">
        <f>IF(Table1[[#This Row],[Tesouro Prefixado]]="","",(B4418+1)^(1/252))</f>
        <v/>
      </c>
      <c r="D4418" s="2" t="str">
        <f>IF(Table1[[#This Row],[Column2]]="","",(1+D4417)*(C4418)-1)</f>
        <v/>
      </c>
      <c r="E4418" s="1" t="str">
        <f>IF(Table1[[#This Row],[Column1]]="","",VLOOKUP(A4418,COPOMs!B:E,4)+prêmio_de_risco)</f>
        <v/>
      </c>
      <c r="F4418" s="3" t="str">
        <f>IF(Table1[[#This Row],[Tesouro Selic: Cenário 1]]="","",(E4418+1)^(1/252))</f>
        <v/>
      </c>
      <c r="G4418" s="2" t="str">
        <f>IF(Table1[[#This Row],[Column4]]="","",(1+G4417)*(F4418)-1)</f>
        <v/>
      </c>
      <c r="H4418" s="1" t="str">
        <f>IF(Table1[[#This Row],[Column1]]="","",VLOOKUP(A4418,COPOMs!B:H,7)+prêmio_de_risco)</f>
        <v/>
      </c>
      <c r="I4418" s="3" t="str">
        <f>IF(Table1[[#This Row],[Tesouro Selic: Cenário 2]]="","",(H4418+1)^(1/252))</f>
        <v/>
      </c>
      <c r="J4418" s="2" t="str">
        <f>IF(Table1[[#This Row],[Column6]]="","",(1+J4417)*(I4418)-1)</f>
        <v/>
      </c>
      <c r="K4418" s="1" t="str">
        <f>IF(Table1[[#This Row],[Column1]]="","",VLOOKUP(A4418,COPOMs!B:K,10)+prêmio_de_risco)</f>
        <v/>
      </c>
      <c r="L4418" s="3" t="str">
        <f>IF(Table1[[#This Row],[Tesouro Selic: Cenário 3]]="","",(K4418+1)^(1/252))</f>
        <v/>
      </c>
      <c r="M4418" s="2" t="str">
        <f>IF(Table1[[#This Row],[Column8]]="","",(1+M4417)*(L4418)-1)</f>
        <v/>
      </c>
    </row>
    <row r="4419" spans="1:13" x14ac:dyDescent="0.25">
      <c r="A4419" s="15" t="str">
        <f t="shared" ref="A4419:A4482" si="138">IFERROR(IF(WORKDAY(A4418,1,feriados)&lt;=vencimento,WORKDAY(A4418,1,feriados),""),"")</f>
        <v/>
      </c>
      <c r="B4419" s="25" t="str">
        <f t="shared" ref="B4419:B4482" si="139">IF(A4419="","",taxa_pré)</f>
        <v/>
      </c>
      <c r="C4419" s="3" t="str">
        <f>IF(Table1[[#This Row],[Tesouro Prefixado]]="","",(B4419+1)^(1/252))</f>
        <v/>
      </c>
      <c r="D4419" s="2" t="str">
        <f>IF(Table1[[#This Row],[Column2]]="","",(1+D4418)*(C4419)-1)</f>
        <v/>
      </c>
      <c r="E4419" s="1" t="str">
        <f>IF(Table1[[#This Row],[Column1]]="","",VLOOKUP(A4419,COPOMs!B:E,4)+prêmio_de_risco)</f>
        <v/>
      </c>
      <c r="F4419" s="3" t="str">
        <f>IF(Table1[[#This Row],[Tesouro Selic: Cenário 1]]="","",(E4419+1)^(1/252))</f>
        <v/>
      </c>
      <c r="G4419" s="2" t="str">
        <f>IF(Table1[[#This Row],[Column4]]="","",(1+G4418)*(F4419)-1)</f>
        <v/>
      </c>
      <c r="H4419" s="1" t="str">
        <f>IF(Table1[[#This Row],[Column1]]="","",VLOOKUP(A4419,COPOMs!B:H,7)+prêmio_de_risco)</f>
        <v/>
      </c>
      <c r="I4419" s="3" t="str">
        <f>IF(Table1[[#This Row],[Tesouro Selic: Cenário 2]]="","",(H4419+1)^(1/252))</f>
        <v/>
      </c>
      <c r="J4419" s="2" t="str">
        <f>IF(Table1[[#This Row],[Column6]]="","",(1+J4418)*(I4419)-1)</f>
        <v/>
      </c>
      <c r="K4419" s="1" t="str">
        <f>IF(Table1[[#This Row],[Column1]]="","",VLOOKUP(A4419,COPOMs!B:K,10)+prêmio_de_risco)</f>
        <v/>
      </c>
      <c r="L4419" s="3" t="str">
        <f>IF(Table1[[#This Row],[Tesouro Selic: Cenário 3]]="","",(K4419+1)^(1/252))</f>
        <v/>
      </c>
      <c r="M4419" s="2" t="str">
        <f>IF(Table1[[#This Row],[Column8]]="","",(1+M4418)*(L4419)-1)</f>
        <v/>
      </c>
    </row>
    <row r="4420" spans="1:13" x14ac:dyDescent="0.25">
      <c r="A4420" s="15" t="str">
        <f t="shared" si="138"/>
        <v/>
      </c>
      <c r="B4420" s="25" t="str">
        <f t="shared" si="139"/>
        <v/>
      </c>
      <c r="C4420" s="3" t="str">
        <f>IF(Table1[[#This Row],[Tesouro Prefixado]]="","",(B4420+1)^(1/252))</f>
        <v/>
      </c>
      <c r="D4420" s="2" t="str">
        <f>IF(Table1[[#This Row],[Column2]]="","",(1+D4419)*(C4420)-1)</f>
        <v/>
      </c>
      <c r="E4420" s="1" t="str">
        <f>IF(Table1[[#This Row],[Column1]]="","",VLOOKUP(A4420,COPOMs!B:E,4)+prêmio_de_risco)</f>
        <v/>
      </c>
      <c r="F4420" s="3" t="str">
        <f>IF(Table1[[#This Row],[Tesouro Selic: Cenário 1]]="","",(E4420+1)^(1/252))</f>
        <v/>
      </c>
      <c r="G4420" s="2" t="str">
        <f>IF(Table1[[#This Row],[Column4]]="","",(1+G4419)*(F4420)-1)</f>
        <v/>
      </c>
      <c r="H4420" s="1" t="str">
        <f>IF(Table1[[#This Row],[Column1]]="","",VLOOKUP(A4420,COPOMs!B:H,7)+prêmio_de_risco)</f>
        <v/>
      </c>
      <c r="I4420" s="3" t="str">
        <f>IF(Table1[[#This Row],[Tesouro Selic: Cenário 2]]="","",(H4420+1)^(1/252))</f>
        <v/>
      </c>
      <c r="J4420" s="2" t="str">
        <f>IF(Table1[[#This Row],[Column6]]="","",(1+J4419)*(I4420)-1)</f>
        <v/>
      </c>
      <c r="K4420" s="1" t="str">
        <f>IF(Table1[[#This Row],[Column1]]="","",VLOOKUP(A4420,COPOMs!B:K,10)+prêmio_de_risco)</f>
        <v/>
      </c>
      <c r="L4420" s="3" t="str">
        <f>IF(Table1[[#This Row],[Tesouro Selic: Cenário 3]]="","",(K4420+1)^(1/252))</f>
        <v/>
      </c>
      <c r="M4420" s="2" t="str">
        <f>IF(Table1[[#This Row],[Column8]]="","",(1+M4419)*(L4420)-1)</f>
        <v/>
      </c>
    </row>
    <row r="4421" spans="1:13" x14ac:dyDescent="0.25">
      <c r="A4421" s="15" t="str">
        <f t="shared" si="138"/>
        <v/>
      </c>
      <c r="B4421" s="25" t="str">
        <f t="shared" si="139"/>
        <v/>
      </c>
      <c r="C4421" s="3" t="str">
        <f>IF(Table1[[#This Row],[Tesouro Prefixado]]="","",(B4421+1)^(1/252))</f>
        <v/>
      </c>
      <c r="D4421" s="2" t="str">
        <f>IF(Table1[[#This Row],[Column2]]="","",(1+D4420)*(C4421)-1)</f>
        <v/>
      </c>
      <c r="E4421" s="1" t="str">
        <f>IF(Table1[[#This Row],[Column1]]="","",VLOOKUP(A4421,COPOMs!B:E,4)+prêmio_de_risco)</f>
        <v/>
      </c>
      <c r="F4421" s="3" t="str">
        <f>IF(Table1[[#This Row],[Tesouro Selic: Cenário 1]]="","",(E4421+1)^(1/252))</f>
        <v/>
      </c>
      <c r="G4421" s="2" t="str">
        <f>IF(Table1[[#This Row],[Column4]]="","",(1+G4420)*(F4421)-1)</f>
        <v/>
      </c>
      <c r="H4421" s="1" t="str">
        <f>IF(Table1[[#This Row],[Column1]]="","",VLOOKUP(A4421,COPOMs!B:H,7)+prêmio_de_risco)</f>
        <v/>
      </c>
      <c r="I4421" s="3" t="str">
        <f>IF(Table1[[#This Row],[Tesouro Selic: Cenário 2]]="","",(H4421+1)^(1/252))</f>
        <v/>
      </c>
      <c r="J4421" s="2" t="str">
        <f>IF(Table1[[#This Row],[Column6]]="","",(1+J4420)*(I4421)-1)</f>
        <v/>
      </c>
      <c r="K4421" s="1" t="str">
        <f>IF(Table1[[#This Row],[Column1]]="","",VLOOKUP(A4421,COPOMs!B:K,10)+prêmio_de_risco)</f>
        <v/>
      </c>
      <c r="L4421" s="3" t="str">
        <f>IF(Table1[[#This Row],[Tesouro Selic: Cenário 3]]="","",(K4421+1)^(1/252))</f>
        <v/>
      </c>
      <c r="M4421" s="2" t="str">
        <f>IF(Table1[[#This Row],[Column8]]="","",(1+M4420)*(L4421)-1)</f>
        <v/>
      </c>
    </row>
    <row r="4422" spans="1:13" x14ac:dyDescent="0.25">
      <c r="A4422" s="15" t="str">
        <f t="shared" si="138"/>
        <v/>
      </c>
      <c r="B4422" s="25" t="str">
        <f t="shared" si="139"/>
        <v/>
      </c>
      <c r="C4422" s="3" t="str">
        <f>IF(Table1[[#This Row],[Tesouro Prefixado]]="","",(B4422+1)^(1/252))</f>
        <v/>
      </c>
      <c r="D4422" s="2" t="str">
        <f>IF(Table1[[#This Row],[Column2]]="","",(1+D4421)*(C4422)-1)</f>
        <v/>
      </c>
      <c r="E4422" s="1" t="str">
        <f>IF(Table1[[#This Row],[Column1]]="","",VLOOKUP(A4422,COPOMs!B:E,4)+prêmio_de_risco)</f>
        <v/>
      </c>
      <c r="F4422" s="3" t="str">
        <f>IF(Table1[[#This Row],[Tesouro Selic: Cenário 1]]="","",(E4422+1)^(1/252))</f>
        <v/>
      </c>
      <c r="G4422" s="2" t="str">
        <f>IF(Table1[[#This Row],[Column4]]="","",(1+G4421)*(F4422)-1)</f>
        <v/>
      </c>
      <c r="H4422" s="1" t="str">
        <f>IF(Table1[[#This Row],[Column1]]="","",VLOOKUP(A4422,COPOMs!B:H,7)+prêmio_de_risco)</f>
        <v/>
      </c>
      <c r="I4422" s="3" t="str">
        <f>IF(Table1[[#This Row],[Tesouro Selic: Cenário 2]]="","",(H4422+1)^(1/252))</f>
        <v/>
      </c>
      <c r="J4422" s="2" t="str">
        <f>IF(Table1[[#This Row],[Column6]]="","",(1+J4421)*(I4422)-1)</f>
        <v/>
      </c>
      <c r="K4422" s="1" t="str">
        <f>IF(Table1[[#This Row],[Column1]]="","",VLOOKUP(A4422,COPOMs!B:K,10)+prêmio_de_risco)</f>
        <v/>
      </c>
      <c r="L4422" s="3" t="str">
        <f>IF(Table1[[#This Row],[Tesouro Selic: Cenário 3]]="","",(K4422+1)^(1/252))</f>
        <v/>
      </c>
      <c r="M4422" s="2" t="str">
        <f>IF(Table1[[#This Row],[Column8]]="","",(1+M4421)*(L4422)-1)</f>
        <v/>
      </c>
    </row>
    <row r="4423" spans="1:13" x14ac:dyDescent="0.25">
      <c r="A4423" s="15" t="str">
        <f t="shared" si="138"/>
        <v/>
      </c>
      <c r="B4423" s="25" t="str">
        <f t="shared" si="139"/>
        <v/>
      </c>
      <c r="C4423" s="3" t="str">
        <f>IF(Table1[[#This Row],[Tesouro Prefixado]]="","",(B4423+1)^(1/252))</f>
        <v/>
      </c>
      <c r="D4423" s="2" t="str">
        <f>IF(Table1[[#This Row],[Column2]]="","",(1+D4422)*(C4423)-1)</f>
        <v/>
      </c>
      <c r="E4423" s="1" t="str">
        <f>IF(Table1[[#This Row],[Column1]]="","",VLOOKUP(A4423,COPOMs!B:E,4)+prêmio_de_risco)</f>
        <v/>
      </c>
      <c r="F4423" s="3" t="str">
        <f>IF(Table1[[#This Row],[Tesouro Selic: Cenário 1]]="","",(E4423+1)^(1/252))</f>
        <v/>
      </c>
      <c r="G4423" s="2" t="str">
        <f>IF(Table1[[#This Row],[Column4]]="","",(1+G4422)*(F4423)-1)</f>
        <v/>
      </c>
      <c r="H4423" s="1" t="str">
        <f>IF(Table1[[#This Row],[Column1]]="","",VLOOKUP(A4423,COPOMs!B:H,7)+prêmio_de_risco)</f>
        <v/>
      </c>
      <c r="I4423" s="3" t="str">
        <f>IF(Table1[[#This Row],[Tesouro Selic: Cenário 2]]="","",(H4423+1)^(1/252))</f>
        <v/>
      </c>
      <c r="J4423" s="2" t="str">
        <f>IF(Table1[[#This Row],[Column6]]="","",(1+J4422)*(I4423)-1)</f>
        <v/>
      </c>
      <c r="K4423" s="1" t="str">
        <f>IF(Table1[[#This Row],[Column1]]="","",VLOOKUP(A4423,COPOMs!B:K,10)+prêmio_de_risco)</f>
        <v/>
      </c>
      <c r="L4423" s="3" t="str">
        <f>IF(Table1[[#This Row],[Tesouro Selic: Cenário 3]]="","",(K4423+1)^(1/252))</f>
        <v/>
      </c>
      <c r="M4423" s="2" t="str">
        <f>IF(Table1[[#This Row],[Column8]]="","",(1+M4422)*(L4423)-1)</f>
        <v/>
      </c>
    </row>
    <row r="4424" spans="1:13" x14ac:dyDescent="0.25">
      <c r="A4424" s="15" t="str">
        <f t="shared" si="138"/>
        <v/>
      </c>
      <c r="B4424" s="25" t="str">
        <f t="shared" si="139"/>
        <v/>
      </c>
      <c r="C4424" s="3" t="str">
        <f>IF(Table1[[#This Row],[Tesouro Prefixado]]="","",(B4424+1)^(1/252))</f>
        <v/>
      </c>
      <c r="D4424" s="2" t="str">
        <f>IF(Table1[[#This Row],[Column2]]="","",(1+D4423)*(C4424)-1)</f>
        <v/>
      </c>
      <c r="E4424" s="1" t="str">
        <f>IF(Table1[[#This Row],[Column1]]="","",VLOOKUP(A4424,COPOMs!B:E,4)+prêmio_de_risco)</f>
        <v/>
      </c>
      <c r="F4424" s="3" t="str">
        <f>IF(Table1[[#This Row],[Tesouro Selic: Cenário 1]]="","",(E4424+1)^(1/252))</f>
        <v/>
      </c>
      <c r="G4424" s="2" t="str">
        <f>IF(Table1[[#This Row],[Column4]]="","",(1+G4423)*(F4424)-1)</f>
        <v/>
      </c>
      <c r="H4424" s="1" t="str">
        <f>IF(Table1[[#This Row],[Column1]]="","",VLOOKUP(A4424,COPOMs!B:H,7)+prêmio_de_risco)</f>
        <v/>
      </c>
      <c r="I4424" s="3" t="str">
        <f>IF(Table1[[#This Row],[Tesouro Selic: Cenário 2]]="","",(H4424+1)^(1/252))</f>
        <v/>
      </c>
      <c r="J4424" s="2" t="str">
        <f>IF(Table1[[#This Row],[Column6]]="","",(1+J4423)*(I4424)-1)</f>
        <v/>
      </c>
      <c r="K4424" s="1" t="str">
        <f>IF(Table1[[#This Row],[Column1]]="","",VLOOKUP(A4424,COPOMs!B:K,10)+prêmio_de_risco)</f>
        <v/>
      </c>
      <c r="L4424" s="3" t="str">
        <f>IF(Table1[[#This Row],[Tesouro Selic: Cenário 3]]="","",(K4424+1)^(1/252))</f>
        <v/>
      </c>
      <c r="M4424" s="2" t="str">
        <f>IF(Table1[[#This Row],[Column8]]="","",(1+M4423)*(L4424)-1)</f>
        <v/>
      </c>
    </row>
    <row r="4425" spans="1:13" x14ac:dyDescent="0.25">
      <c r="A4425" s="15" t="str">
        <f t="shared" si="138"/>
        <v/>
      </c>
      <c r="B4425" s="25" t="str">
        <f t="shared" si="139"/>
        <v/>
      </c>
      <c r="C4425" s="3" t="str">
        <f>IF(Table1[[#This Row],[Tesouro Prefixado]]="","",(B4425+1)^(1/252))</f>
        <v/>
      </c>
      <c r="D4425" s="2" t="str">
        <f>IF(Table1[[#This Row],[Column2]]="","",(1+D4424)*(C4425)-1)</f>
        <v/>
      </c>
      <c r="E4425" s="1" t="str">
        <f>IF(Table1[[#This Row],[Column1]]="","",VLOOKUP(A4425,COPOMs!B:E,4)+prêmio_de_risco)</f>
        <v/>
      </c>
      <c r="F4425" s="3" t="str">
        <f>IF(Table1[[#This Row],[Tesouro Selic: Cenário 1]]="","",(E4425+1)^(1/252))</f>
        <v/>
      </c>
      <c r="G4425" s="2" t="str">
        <f>IF(Table1[[#This Row],[Column4]]="","",(1+G4424)*(F4425)-1)</f>
        <v/>
      </c>
      <c r="H4425" s="1" t="str">
        <f>IF(Table1[[#This Row],[Column1]]="","",VLOOKUP(A4425,COPOMs!B:H,7)+prêmio_de_risco)</f>
        <v/>
      </c>
      <c r="I4425" s="3" t="str">
        <f>IF(Table1[[#This Row],[Tesouro Selic: Cenário 2]]="","",(H4425+1)^(1/252))</f>
        <v/>
      </c>
      <c r="J4425" s="2" t="str">
        <f>IF(Table1[[#This Row],[Column6]]="","",(1+J4424)*(I4425)-1)</f>
        <v/>
      </c>
      <c r="K4425" s="1" t="str">
        <f>IF(Table1[[#This Row],[Column1]]="","",VLOOKUP(A4425,COPOMs!B:K,10)+prêmio_de_risco)</f>
        <v/>
      </c>
      <c r="L4425" s="3" t="str">
        <f>IF(Table1[[#This Row],[Tesouro Selic: Cenário 3]]="","",(K4425+1)^(1/252))</f>
        <v/>
      </c>
      <c r="M4425" s="2" t="str">
        <f>IF(Table1[[#This Row],[Column8]]="","",(1+M4424)*(L4425)-1)</f>
        <v/>
      </c>
    </row>
    <row r="4426" spans="1:13" x14ac:dyDescent="0.25">
      <c r="A4426" s="15" t="str">
        <f t="shared" si="138"/>
        <v/>
      </c>
      <c r="B4426" s="25" t="str">
        <f t="shared" si="139"/>
        <v/>
      </c>
      <c r="C4426" s="3" t="str">
        <f>IF(Table1[[#This Row],[Tesouro Prefixado]]="","",(B4426+1)^(1/252))</f>
        <v/>
      </c>
      <c r="D4426" s="2" t="str">
        <f>IF(Table1[[#This Row],[Column2]]="","",(1+D4425)*(C4426)-1)</f>
        <v/>
      </c>
      <c r="E4426" s="1" t="str">
        <f>IF(Table1[[#This Row],[Column1]]="","",VLOOKUP(A4426,COPOMs!B:E,4)+prêmio_de_risco)</f>
        <v/>
      </c>
      <c r="F4426" s="3" t="str">
        <f>IF(Table1[[#This Row],[Tesouro Selic: Cenário 1]]="","",(E4426+1)^(1/252))</f>
        <v/>
      </c>
      <c r="G4426" s="2" t="str">
        <f>IF(Table1[[#This Row],[Column4]]="","",(1+G4425)*(F4426)-1)</f>
        <v/>
      </c>
      <c r="H4426" s="1" t="str">
        <f>IF(Table1[[#This Row],[Column1]]="","",VLOOKUP(A4426,COPOMs!B:H,7)+prêmio_de_risco)</f>
        <v/>
      </c>
      <c r="I4426" s="3" t="str">
        <f>IF(Table1[[#This Row],[Tesouro Selic: Cenário 2]]="","",(H4426+1)^(1/252))</f>
        <v/>
      </c>
      <c r="J4426" s="2" t="str">
        <f>IF(Table1[[#This Row],[Column6]]="","",(1+J4425)*(I4426)-1)</f>
        <v/>
      </c>
      <c r="K4426" s="1" t="str">
        <f>IF(Table1[[#This Row],[Column1]]="","",VLOOKUP(A4426,COPOMs!B:K,10)+prêmio_de_risco)</f>
        <v/>
      </c>
      <c r="L4426" s="3" t="str">
        <f>IF(Table1[[#This Row],[Tesouro Selic: Cenário 3]]="","",(K4426+1)^(1/252))</f>
        <v/>
      </c>
      <c r="M4426" s="2" t="str">
        <f>IF(Table1[[#This Row],[Column8]]="","",(1+M4425)*(L4426)-1)</f>
        <v/>
      </c>
    </row>
    <row r="4427" spans="1:13" x14ac:dyDescent="0.25">
      <c r="A4427" s="15" t="str">
        <f t="shared" si="138"/>
        <v/>
      </c>
      <c r="B4427" s="25" t="str">
        <f t="shared" si="139"/>
        <v/>
      </c>
      <c r="C4427" s="3" t="str">
        <f>IF(Table1[[#This Row],[Tesouro Prefixado]]="","",(B4427+1)^(1/252))</f>
        <v/>
      </c>
      <c r="D4427" s="2" t="str">
        <f>IF(Table1[[#This Row],[Column2]]="","",(1+D4426)*(C4427)-1)</f>
        <v/>
      </c>
      <c r="E4427" s="1" t="str">
        <f>IF(Table1[[#This Row],[Column1]]="","",VLOOKUP(A4427,COPOMs!B:E,4)+prêmio_de_risco)</f>
        <v/>
      </c>
      <c r="F4427" s="3" t="str">
        <f>IF(Table1[[#This Row],[Tesouro Selic: Cenário 1]]="","",(E4427+1)^(1/252))</f>
        <v/>
      </c>
      <c r="G4427" s="2" t="str">
        <f>IF(Table1[[#This Row],[Column4]]="","",(1+G4426)*(F4427)-1)</f>
        <v/>
      </c>
      <c r="H4427" s="1" t="str">
        <f>IF(Table1[[#This Row],[Column1]]="","",VLOOKUP(A4427,COPOMs!B:H,7)+prêmio_de_risco)</f>
        <v/>
      </c>
      <c r="I4427" s="3" t="str">
        <f>IF(Table1[[#This Row],[Tesouro Selic: Cenário 2]]="","",(H4427+1)^(1/252))</f>
        <v/>
      </c>
      <c r="J4427" s="2" t="str">
        <f>IF(Table1[[#This Row],[Column6]]="","",(1+J4426)*(I4427)-1)</f>
        <v/>
      </c>
      <c r="K4427" s="1" t="str">
        <f>IF(Table1[[#This Row],[Column1]]="","",VLOOKUP(A4427,COPOMs!B:K,10)+prêmio_de_risco)</f>
        <v/>
      </c>
      <c r="L4427" s="3" t="str">
        <f>IF(Table1[[#This Row],[Tesouro Selic: Cenário 3]]="","",(K4427+1)^(1/252))</f>
        <v/>
      </c>
      <c r="M4427" s="2" t="str">
        <f>IF(Table1[[#This Row],[Column8]]="","",(1+M4426)*(L4427)-1)</f>
        <v/>
      </c>
    </row>
    <row r="4428" spans="1:13" x14ac:dyDescent="0.25">
      <c r="A4428" s="15" t="str">
        <f t="shared" si="138"/>
        <v/>
      </c>
      <c r="B4428" s="25" t="str">
        <f t="shared" si="139"/>
        <v/>
      </c>
      <c r="C4428" s="3" t="str">
        <f>IF(Table1[[#This Row],[Tesouro Prefixado]]="","",(B4428+1)^(1/252))</f>
        <v/>
      </c>
      <c r="D4428" s="2" t="str">
        <f>IF(Table1[[#This Row],[Column2]]="","",(1+D4427)*(C4428)-1)</f>
        <v/>
      </c>
      <c r="E4428" s="1" t="str">
        <f>IF(Table1[[#This Row],[Column1]]="","",VLOOKUP(A4428,COPOMs!B:E,4)+prêmio_de_risco)</f>
        <v/>
      </c>
      <c r="F4428" s="3" t="str">
        <f>IF(Table1[[#This Row],[Tesouro Selic: Cenário 1]]="","",(E4428+1)^(1/252))</f>
        <v/>
      </c>
      <c r="G4428" s="2" t="str">
        <f>IF(Table1[[#This Row],[Column4]]="","",(1+G4427)*(F4428)-1)</f>
        <v/>
      </c>
      <c r="H4428" s="1" t="str">
        <f>IF(Table1[[#This Row],[Column1]]="","",VLOOKUP(A4428,COPOMs!B:H,7)+prêmio_de_risco)</f>
        <v/>
      </c>
      <c r="I4428" s="3" t="str">
        <f>IF(Table1[[#This Row],[Tesouro Selic: Cenário 2]]="","",(H4428+1)^(1/252))</f>
        <v/>
      </c>
      <c r="J4428" s="2" t="str">
        <f>IF(Table1[[#This Row],[Column6]]="","",(1+J4427)*(I4428)-1)</f>
        <v/>
      </c>
      <c r="K4428" s="1" t="str">
        <f>IF(Table1[[#This Row],[Column1]]="","",VLOOKUP(A4428,COPOMs!B:K,10)+prêmio_de_risco)</f>
        <v/>
      </c>
      <c r="L4428" s="3" t="str">
        <f>IF(Table1[[#This Row],[Tesouro Selic: Cenário 3]]="","",(K4428+1)^(1/252))</f>
        <v/>
      </c>
      <c r="M4428" s="2" t="str">
        <f>IF(Table1[[#This Row],[Column8]]="","",(1+M4427)*(L4428)-1)</f>
        <v/>
      </c>
    </row>
    <row r="4429" spans="1:13" x14ac:dyDescent="0.25">
      <c r="A4429" s="15" t="str">
        <f t="shared" si="138"/>
        <v/>
      </c>
      <c r="B4429" s="25" t="str">
        <f t="shared" si="139"/>
        <v/>
      </c>
      <c r="C4429" s="3" t="str">
        <f>IF(Table1[[#This Row],[Tesouro Prefixado]]="","",(B4429+1)^(1/252))</f>
        <v/>
      </c>
      <c r="D4429" s="2" t="str">
        <f>IF(Table1[[#This Row],[Column2]]="","",(1+D4428)*(C4429)-1)</f>
        <v/>
      </c>
      <c r="E4429" s="1" t="str">
        <f>IF(Table1[[#This Row],[Column1]]="","",VLOOKUP(A4429,COPOMs!B:E,4)+prêmio_de_risco)</f>
        <v/>
      </c>
      <c r="F4429" s="3" t="str">
        <f>IF(Table1[[#This Row],[Tesouro Selic: Cenário 1]]="","",(E4429+1)^(1/252))</f>
        <v/>
      </c>
      <c r="G4429" s="2" t="str">
        <f>IF(Table1[[#This Row],[Column4]]="","",(1+G4428)*(F4429)-1)</f>
        <v/>
      </c>
      <c r="H4429" s="1" t="str">
        <f>IF(Table1[[#This Row],[Column1]]="","",VLOOKUP(A4429,COPOMs!B:H,7)+prêmio_de_risco)</f>
        <v/>
      </c>
      <c r="I4429" s="3" t="str">
        <f>IF(Table1[[#This Row],[Tesouro Selic: Cenário 2]]="","",(H4429+1)^(1/252))</f>
        <v/>
      </c>
      <c r="J4429" s="2" t="str">
        <f>IF(Table1[[#This Row],[Column6]]="","",(1+J4428)*(I4429)-1)</f>
        <v/>
      </c>
      <c r="K4429" s="1" t="str">
        <f>IF(Table1[[#This Row],[Column1]]="","",VLOOKUP(A4429,COPOMs!B:K,10)+prêmio_de_risco)</f>
        <v/>
      </c>
      <c r="L4429" s="3" t="str">
        <f>IF(Table1[[#This Row],[Tesouro Selic: Cenário 3]]="","",(K4429+1)^(1/252))</f>
        <v/>
      </c>
      <c r="M4429" s="2" t="str">
        <f>IF(Table1[[#This Row],[Column8]]="","",(1+M4428)*(L4429)-1)</f>
        <v/>
      </c>
    </row>
    <row r="4430" spans="1:13" x14ac:dyDescent="0.25">
      <c r="A4430" s="15" t="str">
        <f t="shared" si="138"/>
        <v/>
      </c>
      <c r="B4430" s="25" t="str">
        <f t="shared" si="139"/>
        <v/>
      </c>
      <c r="C4430" s="3" t="str">
        <f>IF(Table1[[#This Row],[Tesouro Prefixado]]="","",(B4430+1)^(1/252))</f>
        <v/>
      </c>
      <c r="D4430" s="2" t="str">
        <f>IF(Table1[[#This Row],[Column2]]="","",(1+D4429)*(C4430)-1)</f>
        <v/>
      </c>
      <c r="E4430" s="1" t="str">
        <f>IF(Table1[[#This Row],[Column1]]="","",VLOOKUP(A4430,COPOMs!B:E,4)+prêmio_de_risco)</f>
        <v/>
      </c>
      <c r="F4430" s="3" t="str">
        <f>IF(Table1[[#This Row],[Tesouro Selic: Cenário 1]]="","",(E4430+1)^(1/252))</f>
        <v/>
      </c>
      <c r="G4430" s="2" t="str">
        <f>IF(Table1[[#This Row],[Column4]]="","",(1+G4429)*(F4430)-1)</f>
        <v/>
      </c>
      <c r="H4430" s="1" t="str">
        <f>IF(Table1[[#This Row],[Column1]]="","",VLOOKUP(A4430,COPOMs!B:H,7)+prêmio_de_risco)</f>
        <v/>
      </c>
      <c r="I4430" s="3" t="str">
        <f>IF(Table1[[#This Row],[Tesouro Selic: Cenário 2]]="","",(H4430+1)^(1/252))</f>
        <v/>
      </c>
      <c r="J4430" s="2" t="str">
        <f>IF(Table1[[#This Row],[Column6]]="","",(1+J4429)*(I4430)-1)</f>
        <v/>
      </c>
      <c r="K4430" s="1" t="str">
        <f>IF(Table1[[#This Row],[Column1]]="","",VLOOKUP(A4430,COPOMs!B:K,10)+prêmio_de_risco)</f>
        <v/>
      </c>
      <c r="L4430" s="3" t="str">
        <f>IF(Table1[[#This Row],[Tesouro Selic: Cenário 3]]="","",(K4430+1)^(1/252))</f>
        <v/>
      </c>
      <c r="M4430" s="2" t="str">
        <f>IF(Table1[[#This Row],[Column8]]="","",(1+M4429)*(L4430)-1)</f>
        <v/>
      </c>
    </row>
    <row r="4431" spans="1:13" x14ac:dyDescent="0.25">
      <c r="A4431" s="15" t="str">
        <f t="shared" si="138"/>
        <v/>
      </c>
      <c r="B4431" s="25" t="str">
        <f t="shared" si="139"/>
        <v/>
      </c>
      <c r="C4431" s="3" t="str">
        <f>IF(Table1[[#This Row],[Tesouro Prefixado]]="","",(B4431+1)^(1/252))</f>
        <v/>
      </c>
      <c r="D4431" s="2" t="str">
        <f>IF(Table1[[#This Row],[Column2]]="","",(1+D4430)*(C4431)-1)</f>
        <v/>
      </c>
      <c r="E4431" s="1" t="str">
        <f>IF(Table1[[#This Row],[Column1]]="","",VLOOKUP(A4431,COPOMs!B:E,4)+prêmio_de_risco)</f>
        <v/>
      </c>
      <c r="F4431" s="3" t="str">
        <f>IF(Table1[[#This Row],[Tesouro Selic: Cenário 1]]="","",(E4431+1)^(1/252))</f>
        <v/>
      </c>
      <c r="G4431" s="2" t="str">
        <f>IF(Table1[[#This Row],[Column4]]="","",(1+G4430)*(F4431)-1)</f>
        <v/>
      </c>
      <c r="H4431" s="1" t="str">
        <f>IF(Table1[[#This Row],[Column1]]="","",VLOOKUP(A4431,COPOMs!B:H,7)+prêmio_de_risco)</f>
        <v/>
      </c>
      <c r="I4431" s="3" t="str">
        <f>IF(Table1[[#This Row],[Tesouro Selic: Cenário 2]]="","",(H4431+1)^(1/252))</f>
        <v/>
      </c>
      <c r="J4431" s="2" t="str">
        <f>IF(Table1[[#This Row],[Column6]]="","",(1+J4430)*(I4431)-1)</f>
        <v/>
      </c>
      <c r="K4431" s="1" t="str">
        <f>IF(Table1[[#This Row],[Column1]]="","",VLOOKUP(A4431,COPOMs!B:K,10)+prêmio_de_risco)</f>
        <v/>
      </c>
      <c r="L4431" s="3" t="str">
        <f>IF(Table1[[#This Row],[Tesouro Selic: Cenário 3]]="","",(K4431+1)^(1/252))</f>
        <v/>
      </c>
      <c r="M4431" s="2" t="str">
        <f>IF(Table1[[#This Row],[Column8]]="","",(1+M4430)*(L4431)-1)</f>
        <v/>
      </c>
    </row>
    <row r="4432" spans="1:13" x14ac:dyDescent="0.25">
      <c r="A4432" s="15" t="str">
        <f t="shared" si="138"/>
        <v/>
      </c>
      <c r="B4432" s="25" t="str">
        <f t="shared" si="139"/>
        <v/>
      </c>
      <c r="C4432" s="3" t="str">
        <f>IF(Table1[[#This Row],[Tesouro Prefixado]]="","",(B4432+1)^(1/252))</f>
        <v/>
      </c>
      <c r="D4432" s="2" t="str">
        <f>IF(Table1[[#This Row],[Column2]]="","",(1+D4431)*(C4432)-1)</f>
        <v/>
      </c>
      <c r="E4432" s="1" t="str">
        <f>IF(Table1[[#This Row],[Column1]]="","",VLOOKUP(A4432,COPOMs!B:E,4)+prêmio_de_risco)</f>
        <v/>
      </c>
      <c r="F4432" s="3" t="str">
        <f>IF(Table1[[#This Row],[Tesouro Selic: Cenário 1]]="","",(E4432+1)^(1/252))</f>
        <v/>
      </c>
      <c r="G4432" s="2" t="str">
        <f>IF(Table1[[#This Row],[Column4]]="","",(1+G4431)*(F4432)-1)</f>
        <v/>
      </c>
      <c r="H4432" s="1" t="str">
        <f>IF(Table1[[#This Row],[Column1]]="","",VLOOKUP(A4432,COPOMs!B:H,7)+prêmio_de_risco)</f>
        <v/>
      </c>
      <c r="I4432" s="3" t="str">
        <f>IF(Table1[[#This Row],[Tesouro Selic: Cenário 2]]="","",(H4432+1)^(1/252))</f>
        <v/>
      </c>
      <c r="J4432" s="2" t="str">
        <f>IF(Table1[[#This Row],[Column6]]="","",(1+J4431)*(I4432)-1)</f>
        <v/>
      </c>
      <c r="K4432" s="1" t="str">
        <f>IF(Table1[[#This Row],[Column1]]="","",VLOOKUP(A4432,COPOMs!B:K,10)+prêmio_de_risco)</f>
        <v/>
      </c>
      <c r="L4432" s="3" t="str">
        <f>IF(Table1[[#This Row],[Tesouro Selic: Cenário 3]]="","",(K4432+1)^(1/252))</f>
        <v/>
      </c>
      <c r="M4432" s="2" t="str">
        <f>IF(Table1[[#This Row],[Column8]]="","",(1+M4431)*(L4432)-1)</f>
        <v/>
      </c>
    </row>
    <row r="4433" spans="1:13" x14ac:dyDescent="0.25">
      <c r="A4433" s="15" t="str">
        <f t="shared" si="138"/>
        <v/>
      </c>
      <c r="B4433" s="25" t="str">
        <f t="shared" si="139"/>
        <v/>
      </c>
      <c r="C4433" s="3" t="str">
        <f>IF(Table1[[#This Row],[Tesouro Prefixado]]="","",(B4433+1)^(1/252))</f>
        <v/>
      </c>
      <c r="D4433" s="2" t="str">
        <f>IF(Table1[[#This Row],[Column2]]="","",(1+D4432)*(C4433)-1)</f>
        <v/>
      </c>
      <c r="E4433" s="1" t="str">
        <f>IF(Table1[[#This Row],[Column1]]="","",VLOOKUP(A4433,COPOMs!B:E,4)+prêmio_de_risco)</f>
        <v/>
      </c>
      <c r="F4433" s="3" t="str">
        <f>IF(Table1[[#This Row],[Tesouro Selic: Cenário 1]]="","",(E4433+1)^(1/252))</f>
        <v/>
      </c>
      <c r="G4433" s="2" t="str">
        <f>IF(Table1[[#This Row],[Column4]]="","",(1+G4432)*(F4433)-1)</f>
        <v/>
      </c>
      <c r="H4433" s="1" t="str">
        <f>IF(Table1[[#This Row],[Column1]]="","",VLOOKUP(A4433,COPOMs!B:H,7)+prêmio_de_risco)</f>
        <v/>
      </c>
      <c r="I4433" s="3" t="str">
        <f>IF(Table1[[#This Row],[Tesouro Selic: Cenário 2]]="","",(H4433+1)^(1/252))</f>
        <v/>
      </c>
      <c r="J4433" s="2" t="str">
        <f>IF(Table1[[#This Row],[Column6]]="","",(1+J4432)*(I4433)-1)</f>
        <v/>
      </c>
      <c r="K4433" s="1" t="str">
        <f>IF(Table1[[#This Row],[Column1]]="","",VLOOKUP(A4433,COPOMs!B:K,10)+prêmio_de_risco)</f>
        <v/>
      </c>
      <c r="L4433" s="3" t="str">
        <f>IF(Table1[[#This Row],[Tesouro Selic: Cenário 3]]="","",(K4433+1)^(1/252))</f>
        <v/>
      </c>
      <c r="M4433" s="2" t="str">
        <f>IF(Table1[[#This Row],[Column8]]="","",(1+M4432)*(L4433)-1)</f>
        <v/>
      </c>
    </row>
    <row r="4434" spans="1:13" x14ac:dyDescent="0.25">
      <c r="A4434" s="15" t="str">
        <f t="shared" si="138"/>
        <v/>
      </c>
      <c r="B4434" s="25" t="str">
        <f t="shared" si="139"/>
        <v/>
      </c>
      <c r="C4434" s="3" t="str">
        <f>IF(Table1[[#This Row],[Tesouro Prefixado]]="","",(B4434+1)^(1/252))</f>
        <v/>
      </c>
      <c r="D4434" s="2" t="str">
        <f>IF(Table1[[#This Row],[Column2]]="","",(1+D4433)*(C4434)-1)</f>
        <v/>
      </c>
      <c r="E4434" s="1" t="str">
        <f>IF(Table1[[#This Row],[Column1]]="","",VLOOKUP(A4434,COPOMs!B:E,4)+prêmio_de_risco)</f>
        <v/>
      </c>
      <c r="F4434" s="3" t="str">
        <f>IF(Table1[[#This Row],[Tesouro Selic: Cenário 1]]="","",(E4434+1)^(1/252))</f>
        <v/>
      </c>
      <c r="G4434" s="2" t="str">
        <f>IF(Table1[[#This Row],[Column4]]="","",(1+G4433)*(F4434)-1)</f>
        <v/>
      </c>
      <c r="H4434" s="1" t="str">
        <f>IF(Table1[[#This Row],[Column1]]="","",VLOOKUP(A4434,COPOMs!B:H,7)+prêmio_de_risco)</f>
        <v/>
      </c>
      <c r="I4434" s="3" t="str">
        <f>IF(Table1[[#This Row],[Tesouro Selic: Cenário 2]]="","",(H4434+1)^(1/252))</f>
        <v/>
      </c>
      <c r="J4434" s="2" t="str">
        <f>IF(Table1[[#This Row],[Column6]]="","",(1+J4433)*(I4434)-1)</f>
        <v/>
      </c>
      <c r="K4434" s="1" t="str">
        <f>IF(Table1[[#This Row],[Column1]]="","",VLOOKUP(A4434,COPOMs!B:K,10)+prêmio_de_risco)</f>
        <v/>
      </c>
      <c r="L4434" s="3" t="str">
        <f>IF(Table1[[#This Row],[Tesouro Selic: Cenário 3]]="","",(K4434+1)^(1/252))</f>
        <v/>
      </c>
      <c r="M4434" s="2" t="str">
        <f>IF(Table1[[#This Row],[Column8]]="","",(1+M4433)*(L4434)-1)</f>
        <v/>
      </c>
    </row>
    <row r="4435" spans="1:13" x14ac:dyDescent="0.25">
      <c r="A4435" s="15" t="str">
        <f t="shared" si="138"/>
        <v/>
      </c>
      <c r="B4435" s="25" t="str">
        <f t="shared" si="139"/>
        <v/>
      </c>
      <c r="C4435" s="3" t="str">
        <f>IF(Table1[[#This Row],[Tesouro Prefixado]]="","",(B4435+1)^(1/252))</f>
        <v/>
      </c>
      <c r="D4435" s="2" t="str">
        <f>IF(Table1[[#This Row],[Column2]]="","",(1+D4434)*(C4435)-1)</f>
        <v/>
      </c>
      <c r="E4435" s="1" t="str">
        <f>IF(Table1[[#This Row],[Column1]]="","",VLOOKUP(A4435,COPOMs!B:E,4)+prêmio_de_risco)</f>
        <v/>
      </c>
      <c r="F4435" s="3" t="str">
        <f>IF(Table1[[#This Row],[Tesouro Selic: Cenário 1]]="","",(E4435+1)^(1/252))</f>
        <v/>
      </c>
      <c r="G4435" s="2" t="str">
        <f>IF(Table1[[#This Row],[Column4]]="","",(1+G4434)*(F4435)-1)</f>
        <v/>
      </c>
      <c r="H4435" s="1" t="str">
        <f>IF(Table1[[#This Row],[Column1]]="","",VLOOKUP(A4435,COPOMs!B:H,7)+prêmio_de_risco)</f>
        <v/>
      </c>
      <c r="I4435" s="3" t="str">
        <f>IF(Table1[[#This Row],[Tesouro Selic: Cenário 2]]="","",(H4435+1)^(1/252))</f>
        <v/>
      </c>
      <c r="J4435" s="2" t="str">
        <f>IF(Table1[[#This Row],[Column6]]="","",(1+J4434)*(I4435)-1)</f>
        <v/>
      </c>
      <c r="K4435" s="1" t="str">
        <f>IF(Table1[[#This Row],[Column1]]="","",VLOOKUP(A4435,COPOMs!B:K,10)+prêmio_de_risco)</f>
        <v/>
      </c>
      <c r="L4435" s="3" t="str">
        <f>IF(Table1[[#This Row],[Tesouro Selic: Cenário 3]]="","",(K4435+1)^(1/252))</f>
        <v/>
      </c>
      <c r="M4435" s="2" t="str">
        <f>IF(Table1[[#This Row],[Column8]]="","",(1+M4434)*(L4435)-1)</f>
        <v/>
      </c>
    </row>
    <row r="4436" spans="1:13" x14ac:dyDescent="0.25">
      <c r="A4436" s="15" t="str">
        <f t="shared" si="138"/>
        <v/>
      </c>
      <c r="B4436" s="25" t="str">
        <f t="shared" si="139"/>
        <v/>
      </c>
      <c r="C4436" s="3" t="str">
        <f>IF(Table1[[#This Row],[Tesouro Prefixado]]="","",(B4436+1)^(1/252))</f>
        <v/>
      </c>
      <c r="D4436" s="2" t="str">
        <f>IF(Table1[[#This Row],[Column2]]="","",(1+D4435)*(C4436)-1)</f>
        <v/>
      </c>
      <c r="E4436" s="1" t="str">
        <f>IF(Table1[[#This Row],[Column1]]="","",VLOOKUP(A4436,COPOMs!B:E,4)+prêmio_de_risco)</f>
        <v/>
      </c>
      <c r="F4436" s="3" t="str">
        <f>IF(Table1[[#This Row],[Tesouro Selic: Cenário 1]]="","",(E4436+1)^(1/252))</f>
        <v/>
      </c>
      <c r="G4436" s="2" t="str">
        <f>IF(Table1[[#This Row],[Column4]]="","",(1+G4435)*(F4436)-1)</f>
        <v/>
      </c>
      <c r="H4436" s="1" t="str">
        <f>IF(Table1[[#This Row],[Column1]]="","",VLOOKUP(A4436,COPOMs!B:H,7)+prêmio_de_risco)</f>
        <v/>
      </c>
      <c r="I4436" s="3" t="str">
        <f>IF(Table1[[#This Row],[Tesouro Selic: Cenário 2]]="","",(H4436+1)^(1/252))</f>
        <v/>
      </c>
      <c r="J4436" s="2" t="str">
        <f>IF(Table1[[#This Row],[Column6]]="","",(1+J4435)*(I4436)-1)</f>
        <v/>
      </c>
      <c r="K4436" s="1" t="str">
        <f>IF(Table1[[#This Row],[Column1]]="","",VLOOKUP(A4436,COPOMs!B:K,10)+prêmio_de_risco)</f>
        <v/>
      </c>
      <c r="L4436" s="3" t="str">
        <f>IF(Table1[[#This Row],[Tesouro Selic: Cenário 3]]="","",(K4436+1)^(1/252))</f>
        <v/>
      </c>
      <c r="M4436" s="2" t="str">
        <f>IF(Table1[[#This Row],[Column8]]="","",(1+M4435)*(L4436)-1)</f>
        <v/>
      </c>
    </row>
    <row r="4437" spans="1:13" x14ac:dyDescent="0.25">
      <c r="A4437" s="15" t="str">
        <f t="shared" si="138"/>
        <v/>
      </c>
      <c r="B4437" s="25" t="str">
        <f t="shared" si="139"/>
        <v/>
      </c>
      <c r="C4437" s="3" t="str">
        <f>IF(Table1[[#This Row],[Tesouro Prefixado]]="","",(B4437+1)^(1/252))</f>
        <v/>
      </c>
      <c r="D4437" s="2" t="str">
        <f>IF(Table1[[#This Row],[Column2]]="","",(1+D4436)*(C4437)-1)</f>
        <v/>
      </c>
      <c r="E4437" s="1" t="str">
        <f>IF(Table1[[#This Row],[Column1]]="","",VLOOKUP(A4437,COPOMs!B:E,4)+prêmio_de_risco)</f>
        <v/>
      </c>
      <c r="F4437" s="3" t="str">
        <f>IF(Table1[[#This Row],[Tesouro Selic: Cenário 1]]="","",(E4437+1)^(1/252))</f>
        <v/>
      </c>
      <c r="G4437" s="2" t="str">
        <f>IF(Table1[[#This Row],[Column4]]="","",(1+G4436)*(F4437)-1)</f>
        <v/>
      </c>
      <c r="H4437" s="1" t="str">
        <f>IF(Table1[[#This Row],[Column1]]="","",VLOOKUP(A4437,COPOMs!B:H,7)+prêmio_de_risco)</f>
        <v/>
      </c>
      <c r="I4437" s="3" t="str">
        <f>IF(Table1[[#This Row],[Tesouro Selic: Cenário 2]]="","",(H4437+1)^(1/252))</f>
        <v/>
      </c>
      <c r="J4437" s="2" t="str">
        <f>IF(Table1[[#This Row],[Column6]]="","",(1+J4436)*(I4437)-1)</f>
        <v/>
      </c>
      <c r="K4437" s="1" t="str">
        <f>IF(Table1[[#This Row],[Column1]]="","",VLOOKUP(A4437,COPOMs!B:K,10)+prêmio_de_risco)</f>
        <v/>
      </c>
      <c r="L4437" s="3" t="str">
        <f>IF(Table1[[#This Row],[Tesouro Selic: Cenário 3]]="","",(K4437+1)^(1/252))</f>
        <v/>
      </c>
      <c r="M4437" s="2" t="str">
        <f>IF(Table1[[#This Row],[Column8]]="","",(1+M4436)*(L4437)-1)</f>
        <v/>
      </c>
    </row>
    <row r="4438" spans="1:13" x14ac:dyDescent="0.25">
      <c r="A4438" s="15" t="str">
        <f t="shared" si="138"/>
        <v/>
      </c>
      <c r="B4438" s="25" t="str">
        <f t="shared" si="139"/>
        <v/>
      </c>
      <c r="C4438" s="3" t="str">
        <f>IF(Table1[[#This Row],[Tesouro Prefixado]]="","",(B4438+1)^(1/252))</f>
        <v/>
      </c>
      <c r="D4438" s="2" t="str">
        <f>IF(Table1[[#This Row],[Column2]]="","",(1+D4437)*(C4438)-1)</f>
        <v/>
      </c>
      <c r="E4438" s="1" t="str">
        <f>IF(Table1[[#This Row],[Column1]]="","",VLOOKUP(A4438,COPOMs!B:E,4)+prêmio_de_risco)</f>
        <v/>
      </c>
      <c r="F4438" s="3" t="str">
        <f>IF(Table1[[#This Row],[Tesouro Selic: Cenário 1]]="","",(E4438+1)^(1/252))</f>
        <v/>
      </c>
      <c r="G4438" s="2" t="str">
        <f>IF(Table1[[#This Row],[Column4]]="","",(1+G4437)*(F4438)-1)</f>
        <v/>
      </c>
      <c r="H4438" s="1" t="str">
        <f>IF(Table1[[#This Row],[Column1]]="","",VLOOKUP(A4438,COPOMs!B:H,7)+prêmio_de_risco)</f>
        <v/>
      </c>
      <c r="I4438" s="3" t="str">
        <f>IF(Table1[[#This Row],[Tesouro Selic: Cenário 2]]="","",(H4438+1)^(1/252))</f>
        <v/>
      </c>
      <c r="J4438" s="2" t="str">
        <f>IF(Table1[[#This Row],[Column6]]="","",(1+J4437)*(I4438)-1)</f>
        <v/>
      </c>
      <c r="K4438" s="1" t="str">
        <f>IF(Table1[[#This Row],[Column1]]="","",VLOOKUP(A4438,COPOMs!B:K,10)+prêmio_de_risco)</f>
        <v/>
      </c>
      <c r="L4438" s="3" t="str">
        <f>IF(Table1[[#This Row],[Tesouro Selic: Cenário 3]]="","",(K4438+1)^(1/252))</f>
        <v/>
      </c>
      <c r="M4438" s="2" t="str">
        <f>IF(Table1[[#This Row],[Column8]]="","",(1+M4437)*(L4438)-1)</f>
        <v/>
      </c>
    </row>
    <row r="4439" spans="1:13" x14ac:dyDescent="0.25">
      <c r="A4439" s="15" t="str">
        <f t="shared" si="138"/>
        <v/>
      </c>
      <c r="B4439" s="25" t="str">
        <f t="shared" si="139"/>
        <v/>
      </c>
      <c r="C4439" s="3" t="str">
        <f>IF(Table1[[#This Row],[Tesouro Prefixado]]="","",(B4439+1)^(1/252))</f>
        <v/>
      </c>
      <c r="D4439" s="2" t="str">
        <f>IF(Table1[[#This Row],[Column2]]="","",(1+D4438)*(C4439)-1)</f>
        <v/>
      </c>
      <c r="E4439" s="1" t="str">
        <f>IF(Table1[[#This Row],[Column1]]="","",VLOOKUP(A4439,COPOMs!B:E,4)+prêmio_de_risco)</f>
        <v/>
      </c>
      <c r="F4439" s="3" t="str">
        <f>IF(Table1[[#This Row],[Tesouro Selic: Cenário 1]]="","",(E4439+1)^(1/252))</f>
        <v/>
      </c>
      <c r="G4439" s="2" t="str">
        <f>IF(Table1[[#This Row],[Column4]]="","",(1+G4438)*(F4439)-1)</f>
        <v/>
      </c>
      <c r="H4439" s="1" t="str">
        <f>IF(Table1[[#This Row],[Column1]]="","",VLOOKUP(A4439,COPOMs!B:H,7)+prêmio_de_risco)</f>
        <v/>
      </c>
      <c r="I4439" s="3" t="str">
        <f>IF(Table1[[#This Row],[Tesouro Selic: Cenário 2]]="","",(H4439+1)^(1/252))</f>
        <v/>
      </c>
      <c r="J4439" s="2" t="str">
        <f>IF(Table1[[#This Row],[Column6]]="","",(1+J4438)*(I4439)-1)</f>
        <v/>
      </c>
      <c r="K4439" s="1" t="str">
        <f>IF(Table1[[#This Row],[Column1]]="","",VLOOKUP(A4439,COPOMs!B:K,10)+prêmio_de_risco)</f>
        <v/>
      </c>
      <c r="L4439" s="3" t="str">
        <f>IF(Table1[[#This Row],[Tesouro Selic: Cenário 3]]="","",(K4439+1)^(1/252))</f>
        <v/>
      </c>
      <c r="M4439" s="2" t="str">
        <f>IF(Table1[[#This Row],[Column8]]="","",(1+M4438)*(L4439)-1)</f>
        <v/>
      </c>
    </row>
    <row r="4440" spans="1:13" x14ac:dyDescent="0.25">
      <c r="A4440" s="15" t="str">
        <f t="shared" si="138"/>
        <v/>
      </c>
      <c r="B4440" s="25" t="str">
        <f t="shared" si="139"/>
        <v/>
      </c>
      <c r="C4440" s="3" t="str">
        <f>IF(Table1[[#This Row],[Tesouro Prefixado]]="","",(B4440+1)^(1/252))</f>
        <v/>
      </c>
      <c r="D4440" s="2" t="str">
        <f>IF(Table1[[#This Row],[Column2]]="","",(1+D4439)*(C4440)-1)</f>
        <v/>
      </c>
      <c r="E4440" s="1" t="str">
        <f>IF(Table1[[#This Row],[Column1]]="","",VLOOKUP(A4440,COPOMs!B:E,4)+prêmio_de_risco)</f>
        <v/>
      </c>
      <c r="F4440" s="3" t="str">
        <f>IF(Table1[[#This Row],[Tesouro Selic: Cenário 1]]="","",(E4440+1)^(1/252))</f>
        <v/>
      </c>
      <c r="G4440" s="2" t="str">
        <f>IF(Table1[[#This Row],[Column4]]="","",(1+G4439)*(F4440)-1)</f>
        <v/>
      </c>
      <c r="H4440" s="1" t="str">
        <f>IF(Table1[[#This Row],[Column1]]="","",VLOOKUP(A4440,COPOMs!B:H,7)+prêmio_de_risco)</f>
        <v/>
      </c>
      <c r="I4440" s="3" t="str">
        <f>IF(Table1[[#This Row],[Tesouro Selic: Cenário 2]]="","",(H4440+1)^(1/252))</f>
        <v/>
      </c>
      <c r="J4440" s="2" t="str">
        <f>IF(Table1[[#This Row],[Column6]]="","",(1+J4439)*(I4440)-1)</f>
        <v/>
      </c>
      <c r="K4440" s="1" t="str">
        <f>IF(Table1[[#This Row],[Column1]]="","",VLOOKUP(A4440,COPOMs!B:K,10)+prêmio_de_risco)</f>
        <v/>
      </c>
      <c r="L4440" s="3" t="str">
        <f>IF(Table1[[#This Row],[Tesouro Selic: Cenário 3]]="","",(K4440+1)^(1/252))</f>
        <v/>
      </c>
      <c r="M4440" s="2" t="str">
        <f>IF(Table1[[#This Row],[Column8]]="","",(1+M4439)*(L4440)-1)</f>
        <v/>
      </c>
    </row>
    <row r="4441" spans="1:13" x14ac:dyDescent="0.25">
      <c r="A4441" s="15" t="str">
        <f t="shared" si="138"/>
        <v/>
      </c>
      <c r="B4441" s="25" t="str">
        <f t="shared" si="139"/>
        <v/>
      </c>
      <c r="C4441" s="3" t="str">
        <f>IF(Table1[[#This Row],[Tesouro Prefixado]]="","",(B4441+1)^(1/252))</f>
        <v/>
      </c>
      <c r="D4441" s="2" t="str">
        <f>IF(Table1[[#This Row],[Column2]]="","",(1+D4440)*(C4441)-1)</f>
        <v/>
      </c>
      <c r="E4441" s="1" t="str">
        <f>IF(Table1[[#This Row],[Column1]]="","",VLOOKUP(A4441,COPOMs!B:E,4)+prêmio_de_risco)</f>
        <v/>
      </c>
      <c r="F4441" s="3" t="str">
        <f>IF(Table1[[#This Row],[Tesouro Selic: Cenário 1]]="","",(E4441+1)^(1/252))</f>
        <v/>
      </c>
      <c r="G4441" s="2" t="str">
        <f>IF(Table1[[#This Row],[Column4]]="","",(1+G4440)*(F4441)-1)</f>
        <v/>
      </c>
      <c r="H4441" s="1" t="str">
        <f>IF(Table1[[#This Row],[Column1]]="","",VLOOKUP(A4441,COPOMs!B:H,7)+prêmio_de_risco)</f>
        <v/>
      </c>
      <c r="I4441" s="3" t="str">
        <f>IF(Table1[[#This Row],[Tesouro Selic: Cenário 2]]="","",(H4441+1)^(1/252))</f>
        <v/>
      </c>
      <c r="J4441" s="2" t="str">
        <f>IF(Table1[[#This Row],[Column6]]="","",(1+J4440)*(I4441)-1)</f>
        <v/>
      </c>
      <c r="K4441" s="1" t="str">
        <f>IF(Table1[[#This Row],[Column1]]="","",VLOOKUP(A4441,COPOMs!B:K,10)+prêmio_de_risco)</f>
        <v/>
      </c>
      <c r="L4441" s="3" t="str">
        <f>IF(Table1[[#This Row],[Tesouro Selic: Cenário 3]]="","",(K4441+1)^(1/252))</f>
        <v/>
      </c>
      <c r="M4441" s="2" t="str">
        <f>IF(Table1[[#This Row],[Column8]]="","",(1+M4440)*(L4441)-1)</f>
        <v/>
      </c>
    </row>
    <row r="4442" spans="1:13" x14ac:dyDescent="0.25">
      <c r="A4442" s="15" t="str">
        <f t="shared" si="138"/>
        <v/>
      </c>
      <c r="B4442" s="25" t="str">
        <f t="shared" si="139"/>
        <v/>
      </c>
      <c r="C4442" s="3" t="str">
        <f>IF(Table1[[#This Row],[Tesouro Prefixado]]="","",(B4442+1)^(1/252))</f>
        <v/>
      </c>
      <c r="D4442" s="2" t="str">
        <f>IF(Table1[[#This Row],[Column2]]="","",(1+D4441)*(C4442)-1)</f>
        <v/>
      </c>
      <c r="E4442" s="1" t="str">
        <f>IF(Table1[[#This Row],[Column1]]="","",VLOOKUP(A4442,COPOMs!B:E,4)+prêmio_de_risco)</f>
        <v/>
      </c>
      <c r="F4442" s="3" t="str">
        <f>IF(Table1[[#This Row],[Tesouro Selic: Cenário 1]]="","",(E4442+1)^(1/252))</f>
        <v/>
      </c>
      <c r="G4442" s="2" t="str">
        <f>IF(Table1[[#This Row],[Column4]]="","",(1+G4441)*(F4442)-1)</f>
        <v/>
      </c>
      <c r="H4442" s="1" t="str">
        <f>IF(Table1[[#This Row],[Column1]]="","",VLOOKUP(A4442,COPOMs!B:H,7)+prêmio_de_risco)</f>
        <v/>
      </c>
      <c r="I4442" s="3" t="str">
        <f>IF(Table1[[#This Row],[Tesouro Selic: Cenário 2]]="","",(H4442+1)^(1/252))</f>
        <v/>
      </c>
      <c r="J4442" s="2" t="str">
        <f>IF(Table1[[#This Row],[Column6]]="","",(1+J4441)*(I4442)-1)</f>
        <v/>
      </c>
      <c r="K4442" s="1" t="str">
        <f>IF(Table1[[#This Row],[Column1]]="","",VLOOKUP(A4442,COPOMs!B:K,10)+prêmio_de_risco)</f>
        <v/>
      </c>
      <c r="L4442" s="3" t="str">
        <f>IF(Table1[[#This Row],[Tesouro Selic: Cenário 3]]="","",(K4442+1)^(1/252))</f>
        <v/>
      </c>
      <c r="M4442" s="2" t="str">
        <f>IF(Table1[[#This Row],[Column8]]="","",(1+M4441)*(L4442)-1)</f>
        <v/>
      </c>
    </row>
    <row r="4443" spans="1:13" x14ac:dyDescent="0.25">
      <c r="A4443" s="15" t="str">
        <f t="shared" si="138"/>
        <v/>
      </c>
      <c r="B4443" s="25" t="str">
        <f t="shared" si="139"/>
        <v/>
      </c>
      <c r="C4443" s="3" t="str">
        <f>IF(Table1[[#This Row],[Tesouro Prefixado]]="","",(B4443+1)^(1/252))</f>
        <v/>
      </c>
      <c r="D4443" s="2" t="str">
        <f>IF(Table1[[#This Row],[Column2]]="","",(1+D4442)*(C4443)-1)</f>
        <v/>
      </c>
      <c r="E4443" s="1" t="str">
        <f>IF(Table1[[#This Row],[Column1]]="","",VLOOKUP(A4443,COPOMs!B:E,4)+prêmio_de_risco)</f>
        <v/>
      </c>
      <c r="F4443" s="3" t="str">
        <f>IF(Table1[[#This Row],[Tesouro Selic: Cenário 1]]="","",(E4443+1)^(1/252))</f>
        <v/>
      </c>
      <c r="G4443" s="2" t="str">
        <f>IF(Table1[[#This Row],[Column4]]="","",(1+G4442)*(F4443)-1)</f>
        <v/>
      </c>
      <c r="H4443" s="1" t="str">
        <f>IF(Table1[[#This Row],[Column1]]="","",VLOOKUP(A4443,COPOMs!B:H,7)+prêmio_de_risco)</f>
        <v/>
      </c>
      <c r="I4443" s="3" t="str">
        <f>IF(Table1[[#This Row],[Tesouro Selic: Cenário 2]]="","",(H4443+1)^(1/252))</f>
        <v/>
      </c>
      <c r="J4443" s="2" t="str">
        <f>IF(Table1[[#This Row],[Column6]]="","",(1+J4442)*(I4443)-1)</f>
        <v/>
      </c>
      <c r="K4443" s="1" t="str">
        <f>IF(Table1[[#This Row],[Column1]]="","",VLOOKUP(A4443,COPOMs!B:K,10)+prêmio_de_risco)</f>
        <v/>
      </c>
      <c r="L4443" s="3" t="str">
        <f>IF(Table1[[#This Row],[Tesouro Selic: Cenário 3]]="","",(K4443+1)^(1/252))</f>
        <v/>
      </c>
      <c r="M4443" s="2" t="str">
        <f>IF(Table1[[#This Row],[Column8]]="","",(1+M4442)*(L4443)-1)</f>
        <v/>
      </c>
    </row>
    <row r="4444" spans="1:13" x14ac:dyDescent="0.25">
      <c r="A4444" s="15" t="str">
        <f t="shared" si="138"/>
        <v/>
      </c>
      <c r="B4444" s="25" t="str">
        <f t="shared" si="139"/>
        <v/>
      </c>
      <c r="C4444" s="3" t="str">
        <f>IF(Table1[[#This Row],[Tesouro Prefixado]]="","",(B4444+1)^(1/252))</f>
        <v/>
      </c>
      <c r="D4444" s="2" t="str">
        <f>IF(Table1[[#This Row],[Column2]]="","",(1+D4443)*(C4444)-1)</f>
        <v/>
      </c>
      <c r="E4444" s="1" t="str">
        <f>IF(Table1[[#This Row],[Column1]]="","",VLOOKUP(A4444,COPOMs!B:E,4)+prêmio_de_risco)</f>
        <v/>
      </c>
      <c r="F4444" s="3" t="str">
        <f>IF(Table1[[#This Row],[Tesouro Selic: Cenário 1]]="","",(E4444+1)^(1/252))</f>
        <v/>
      </c>
      <c r="G4444" s="2" t="str">
        <f>IF(Table1[[#This Row],[Column4]]="","",(1+G4443)*(F4444)-1)</f>
        <v/>
      </c>
      <c r="H4444" s="1" t="str">
        <f>IF(Table1[[#This Row],[Column1]]="","",VLOOKUP(A4444,COPOMs!B:H,7)+prêmio_de_risco)</f>
        <v/>
      </c>
      <c r="I4444" s="3" t="str">
        <f>IF(Table1[[#This Row],[Tesouro Selic: Cenário 2]]="","",(H4444+1)^(1/252))</f>
        <v/>
      </c>
      <c r="J4444" s="2" t="str">
        <f>IF(Table1[[#This Row],[Column6]]="","",(1+J4443)*(I4444)-1)</f>
        <v/>
      </c>
      <c r="K4444" s="1" t="str">
        <f>IF(Table1[[#This Row],[Column1]]="","",VLOOKUP(A4444,COPOMs!B:K,10)+prêmio_de_risco)</f>
        <v/>
      </c>
      <c r="L4444" s="3" t="str">
        <f>IF(Table1[[#This Row],[Tesouro Selic: Cenário 3]]="","",(K4444+1)^(1/252))</f>
        <v/>
      </c>
      <c r="M4444" s="2" t="str">
        <f>IF(Table1[[#This Row],[Column8]]="","",(1+M4443)*(L4444)-1)</f>
        <v/>
      </c>
    </row>
    <row r="4445" spans="1:13" x14ac:dyDescent="0.25">
      <c r="A4445" s="15" t="str">
        <f t="shared" si="138"/>
        <v/>
      </c>
      <c r="B4445" s="25" t="str">
        <f t="shared" si="139"/>
        <v/>
      </c>
      <c r="C4445" s="3" t="str">
        <f>IF(Table1[[#This Row],[Tesouro Prefixado]]="","",(B4445+1)^(1/252))</f>
        <v/>
      </c>
      <c r="D4445" s="2" t="str">
        <f>IF(Table1[[#This Row],[Column2]]="","",(1+D4444)*(C4445)-1)</f>
        <v/>
      </c>
      <c r="E4445" s="1" t="str">
        <f>IF(Table1[[#This Row],[Column1]]="","",VLOOKUP(A4445,COPOMs!B:E,4)+prêmio_de_risco)</f>
        <v/>
      </c>
      <c r="F4445" s="3" t="str">
        <f>IF(Table1[[#This Row],[Tesouro Selic: Cenário 1]]="","",(E4445+1)^(1/252))</f>
        <v/>
      </c>
      <c r="G4445" s="2" t="str">
        <f>IF(Table1[[#This Row],[Column4]]="","",(1+G4444)*(F4445)-1)</f>
        <v/>
      </c>
      <c r="H4445" s="1" t="str">
        <f>IF(Table1[[#This Row],[Column1]]="","",VLOOKUP(A4445,COPOMs!B:H,7)+prêmio_de_risco)</f>
        <v/>
      </c>
      <c r="I4445" s="3" t="str">
        <f>IF(Table1[[#This Row],[Tesouro Selic: Cenário 2]]="","",(H4445+1)^(1/252))</f>
        <v/>
      </c>
      <c r="J4445" s="2" t="str">
        <f>IF(Table1[[#This Row],[Column6]]="","",(1+J4444)*(I4445)-1)</f>
        <v/>
      </c>
      <c r="K4445" s="1" t="str">
        <f>IF(Table1[[#This Row],[Column1]]="","",VLOOKUP(A4445,COPOMs!B:K,10)+prêmio_de_risco)</f>
        <v/>
      </c>
      <c r="L4445" s="3" t="str">
        <f>IF(Table1[[#This Row],[Tesouro Selic: Cenário 3]]="","",(K4445+1)^(1/252))</f>
        <v/>
      </c>
      <c r="M4445" s="2" t="str">
        <f>IF(Table1[[#This Row],[Column8]]="","",(1+M4444)*(L4445)-1)</f>
        <v/>
      </c>
    </row>
    <row r="4446" spans="1:13" x14ac:dyDescent="0.25">
      <c r="A4446" s="15" t="str">
        <f t="shared" si="138"/>
        <v/>
      </c>
      <c r="B4446" s="25" t="str">
        <f t="shared" si="139"/>
        <v/>
      </c>
      <c r="C4446" s="3" t="str">
        <f>IF(Table1[[#This Row],[Tesouro Prefixado]]="","",(B4446+1)^(1/252))</f>
        <v/>
      </c>
      <c r="D4446" s="2" t="str">
        <f>IF(Table1[[#This Row],[Column2]]="","",(1+D4445)*(C4446)-1)</f>
        <v/>
      </c>
      <c r="E4446" s="1" t="str">
        <f>IF(Table1[[#This Row],[Column1]]="","",VLOOKUP(A4446,COPOMs!B:E,4)+prêmio_de_risco)</f>
        <v/>
      </c>
      <c r="F4446" s="3" t="str">
        <f>IF(Table1[[#This Row],[Tesouro Selic: Cenário 1]]="","",(E4446+1)^(1/252))</f>
        <v/>
      </c>
      <c r="G4446" s="2" t="str">
        <f>IF(Table1[[#This Row],[Column4]]="","",(1+G4445)*(F4446)-1)</f>
        <v/>
      </c>
      <c r="H4446" s="1" t="str">
        <f>IF(Table1[[#This Row],[Column1]]="","",VLOOKUP(A4446,COPOMs!B:H,7)+prêmio_de_risco)</f>
        <v/>
      </c>
      <c r="I4446" s="3" t="str">
        <f>IF(Table1[[#This Row],[Tesouro Selic: Cenário 2]]="","",(H4446+1)^(1/252))</f>
        <v/>
      </c>
      <c r="J4446" s="2" t="str">
        <f>IF(Table1[[#This Row],[Column6]]="","",(1+J4445)*(I4446)-1)</f>
        <v/>
      </c>
      <c r="K4446" s="1" t="str">
        <f>IF(Table1[[#This Row],[Column1]]="","",VLOOKUP(A4446,COPOMs!B:K,10)+prêmio_de_risco)</f>
        <v/>
      </c>
      <c r="L4446" s="3" t="str">
        <f>IF(Table1[[#This Row],[Tesouro Selic: Cenário 3]]="","",(K4446+1)^(1/252))</f>
        <v/>
      </c>
      <c r="M4446" s="2" t="str">
        <f>IF(Table1[[#This Row],[Column8]]="","",(1+M4445)*(L4446)-1)</f>
        <v/>
      </c>
    </row>
    <row r="4447" spans="1:13" x14ac:dyDescent="0.25">
      <c r="A4447" s="15" t="str">
        <f t="shared" si="138"/>
        <v/>
      </c>
      <c r="B4447" s="25" t="str">
        <f t="shared" si="139"/>
        <v/>
      </c>
      <c r="C4447" s="3" t="str">
        <f>IF(Table1[[#This Row],[Tesouro Prefixado]]="","",(B4447+1)^(1/252))</f>
        <v/>
      </c>
      <c r="D4447" s="2" t="str">
        <f>IF(Table1[[#This Row],[Column2]]="","",(1+D4446)*(C4447)-1)</f>
        <v/>
      </c>
      <c r="E4447" s="1" t="str">
        <f>IF(Table1[[#This Row],[Column1]]="","",VLOOKUP(A4447,COPOMs!B:E,4)+prêmio_de_risco)</f>
        <v/>
      </c>
      <c r="F4447" s="3" t="str">
        <f>IF(Table1[[#This Row],[Tesouro Selic: Cenário 1]]="","",(E4447+1)^(1/252))</f>
        <v/>
      </c>
      <c r="G4447" s="2" t="str">
        <f>IF(Table1[[#This Row],[Column4]]="","",(1+G4446)*(F4447)-1)</f>
        <v/>
      </c>
      <c r="H4447" s="1" t="str">
        <f>IF(Table1[[#This Row],[Column1]]="","",VLOOKUP(A4447,COPOMs!B:H,7)+prêmio_de_risco)</f>
        <v/>
      </c>
      <c r="I4447" s="3" t="str">
        <f>IF(Table1[[#This Row],[Tesouro Selic: Cenário 2]]="","",(H4447+1)^(1/252))</f>
        <v/>
      </c>
      <c r="J4447" s="2" t="str">
        <f>IF(Table1[[#This Row],[Column6]]="","",(1+J4446)*(I4447)-1)</f>
        <v/>
      </c>
      <c r="K4447" s="1" t="str">
        <f>IF(Table1[[#This Row],[Column1]]="","",VLOOKUP(A4447,COPOMs!B:K,10)+prêmio_de_risco)</f>
        <v/>
      </c>
      <c r="L4447" s="3" t="str">
        <f>IF(Table1[[#This Row],[Tesouro Selic: Cenário 3]]="","",(K4447+1)^(1/252))</f>
        <v/>
      </c>
      <c r="M4447" s="2" t="str">
        <f>IF(Table1[[#This Row],[Column8]]="","",(1+M4446)*(L4447)-1)</f>
        <v/>
      </c>
    </row>
    <row r="4448" spans="1:13" x14ac:dyDescent="0.25">
      <c r="A4448" s="15" t="str">
        <f t="shared" si="138"/>
        <v/>
      </c>
      <c r="B4448" s="25" t="str">
        <f t="shared" si="139"/>
        <v/>
      </c>
      <c r="C4448" s="3" t="str">
        <f>IF(Table1[[#This Row],[Tesouro Prefixado]]="","",(B4448+1)^(1/252))</f>
        <v/>
      </c>
      <c r="D4448" s="2" t="str">
        <f>IF(Table1[[#This Row],[Column2]]="","",(1+D4447)*(C4448)-1)</f>
        <v/>
      </c>
      <c r="E4448" s="1" t="str">
        <f>IF(Table1[[#This Row],[Column1]]="","",VLOOKUP(A4448,COPOMs!B:E,4)+prêmio_de_risco)</f>
        <v/>
      </c>
      <c r="F4448" s="3" t="str">
        <f>IF(Table1[[#This Row],[Tesouro Selic: Cenário 1]]="","",(E4448+1)^(1/252))</f>
        <v/>
      </c>
      <c r="G4448" s="2" t="str">
        <f>IF(Table1[[#This Row],[Column4]]="","",(1+G4447)*(F4448)-1)</f>
        <v/>
      </c>
      <c r="H4448" s="1" t="str">
        <f>IF(Table1[[#This Row],[Column1]]="","",VLOOKUP(A4448,COPOMs!B:H,7)+prêmio_de_risco)</f>
        <v/>
      </c>
      <c r="I4448" s="3" t="str">
        <f>IF(Table1[[#This Row],[Tesouro Selic: Cenário 2]]="","",(H4448+1)^(1/252))</f>
        <v/>
      </c>
      <c r="J4448" s="2" t="str">
        <f>IF(Table1[[#This Row],[Column6]]="","",(1+J4447)*(I4448)-1)</f>
        <v/>
      </c>
      <c r="K4448" s="1" t="str">
        <f>IF(Table1[[#This Row],[Column1]]="","",VLOOKUP(A4448,COPOMs!B:K,10)+prêmio_de_risco)</f>
        <v/>
      </c>
      <c r="L4448" s="3" t="str">
        <f>IF(Table1[[#This Row],[Tesouro Selic: Cenário 3]]="","",(K4448+1)^(1/252))</f>
        <v/>
      </c>
      <c r="M4448" s="2" t="str">
        <f>IF(Table1[[#This Row],[Column8]]="","",(1+M4447)*(L4448)-1)</f>
        <v/>
      </c>
    </row>
    <row r="4449" spans="1:13" x14ac:dyDescent="0.25">
      <c r="A4449" s="15" t="str">
        <f t="shared" si="138"/>
        <v/>
      </c>
      <c r="B4449" s="25" t="str">
        <f t="shared" si="139"/>
        <v/>
      </c>
      <c r="C4449" s="3" t="str">
        <f>IF(Table1[[#This Row],[Tesouro Prefixado]]="","",(B4449+1)^(1/252))</f>
        <v/>
      </c>
      <c r="D4449" s="2" t="str">
        <f>IF(Table1[[#This Row],[Column2]]="","",(1+D4448)*(C4449)-1)</f>
        <v/>
      </c>
      <c r="E4449" s="1" t="str">
        <f>IF(Table1[[#This Row],[Column1]]="","",VLOOKUP(A4449,COPOMs!B:E,4)+prêmio_de_risco)</f>
        <v/>
      </c>
      <c r="F4449" s="3" t="str">
        <f>IF(Table1[[#This Row],[Tesouro Selic: Cenário 1]]="","",(E4449+1)^(1/252))</f>
        <v/>
      </c>
      <c r="G4449" s="2" t="str">
        <f>IF(Table1[[#This Row],[Column4]]="","",(1+G4448)*(F4449)-1)</f>
        <v/>
      </c>
      <c r="H4449" s="1" t="str">
        <f>IF(Table1[[#This Row],[Column1]]="","",VLOOKUP(A4449,COPOMs!B:H,7)+prêmio_de_risco)</f>
        <v/>
      </c>
      <c r="I4449" s="3" t="str">
        <f>IF(Table1[[#This Row],[Tesouro Selic: Cenário 2]]="","",(H4449+1)^(1/252))</f>
        <v/>
      </c>
      <c r="J4449" s="2" t="str">
        <f>IF(Table1[[#This Row],[Column6]]="","",(1+J4448)*(I4449)-1)</f>
        <v/>
      </c>
      <c r="K4449" s="1" t="str">
        <f>IF(Table1[[#This Row],[Column1]]="","",VLOOKUP(A4449,COPOMs!B:K,10)+prêmio_de_risco)</f>
        <v/>
      </c>
      <c r="L4449" s="3" t="str">
        <f>IF(Table1[[#This Row],[Tesouro Selic: Cenário 3]]="","",(K4449+1)^(1/252))</f>
        <v/>
      </c>
      <c r="M4449" s="2" t="str">
        <f>IF(Table1[[#This Row],[Column8]]="","",(1+M4448)*(L4449)-1)</f>
        <v/>
      </c>
    </row>
    <row r="4450" spans="1:13" x14ac:dyDescent="0.25">
      <c r="A4450" s="15" t="str">
        <f t="shared" si="138"/>
        <v/>
      </c>
      <c r="B4450" s="25" t="str">
        <f t="shared" si="139"/>
        <v/>
      </c>
      <c r="C4450" s="3" t="str">
        <f>IF(Table1[[#This Row],[Tesouro Prefixado]]="","",(B4450+1)^(1/252))</f>
        <v/>
      </c>
      <c r="D4450" s="2" t="str">
        <f>IF(Table1[[#This Row],[Column2]]="","",(1+D4449)*(C4450)-1)</f>
        <v/>
      </c>
      <c r="E4450" s="1" t="str">
        <f>IF(Table1[[#This Row],[Column1]]="","",VLOOKUP(A4450,COPOMs!B:E,4)+prêmio_de_risco)</f>
        <v/>
      </c>
      <c r="F4450" s="3" t="str">
        <f>IF(Table1[[#This Row],[Tesouro Selic: Cenário 1]]="","",(E4450+1)^(1/252))</f>
        <v/>
      </c>
      <c r="G4450" s="2" t="str">
        <f>IF(Table1[[#This Row],[Column4]]="","",(1+G4449)*(F4450)-1)</f>
        <v/>
      </c>
      <c r="H4450" s="1" t="str">
        <f>IF(Table1[[#This Row],[Column1]]="","",VLOOKUP(A4450,COPOMs!B:H,7)+prêmio_de_risco)</f>
        <v/>
      </c>
      <c r="I4450" s="3" t="str">
        <f>IF(Table1[[#This Row],[Tesouro Selic: Cenário 2]]="","",(H4450+1)^(1/252))</f>
        <v/>
      </c>
      <c r="J4450" s="2" t="str">
        <f>IF(Table1[[#This Row],[Column6]]="","",(1+J4449)*(I4450)-1)</f>
        <v/>
      </c>
      <c r="K4450" s="1" t="str">
        <f>IF(Table1[[#This Row],[Column1]]="","",VLOOKUP(A4450,COPOMs!B:K,10)+prêmio_de_risco)</f>
        <v/>
      </c>
      <c r="L4450" s="3" t="str">
        <f>IF(Table1[[#This Row],[Tesouro Selic: Cenário 3]]="","",(K4450+1)^(1/252))</f>
        <v/>
      </c>
      <c r="M4450" s="2" t="str">
        <f>IF(Table1[[#This Row],[Column8]]="","",(1+M4449)*(L4450)-1)</f>
        <v/>
      </c>
    </row>
    <row r="4451" spans="1:13" x14ac:dyDescent="0.25">
      <c r="A4451" s="15" t="str">
        <f t="shared" si="138"/>
        <v/>
      </c>
      <c r="B4451" s="25" t="str">
        <f t="shared" si="139"/>
        <v/>
      </c>
      <c r="C4451" s="3" t="str">
        <f>IF(Table1[[#This Row],[Tesouro Prefixado]]="","",(B4451+1)^(1/252))</f>
        <v/>
      </c>
      <c r="D4451" s="2" t="str">
        <f>IF(Table1[[#This Row],[Column2]]="","",(1+D4450)*(C4451)-1)</f>
        <v/>
      </c>
      <c r="E4451" s="1" t="str">
        <f>IF(Table1[[#This Row],[Column1]]="","",VLOOKUP(A4451,COPOMs!B:E,4)+prêmio_de_risco)</f>
        <v/>
      </c>
      <c r="F4451" s="3" t="str">
        <f>IF(Table1[[#This Row],[Tesouro Selic: Cenário 1]]="","",(E4451+1)^(1/252))</f>
        <v/>
      </c>
      <c r="G4451" s="2" t="str">
        <f>IF(Table1[[#This Row],[Column4]]="","",(1+G4450)*(F4451)-1)</f>
        <v/>
      </c>
      <c r="H4451" s="1" t="str">
        <f>IF(Table1[[#This Row],[Column1]]="","",VLOOKUP(A4451,COPOMs!B:H,7)+prêmio_de_risco)</f>
        <v/>
      </c>
      <c r="I4451" s="3" t="str">
        <f>IF(Table1[[#This Row],[Tesouro Selic: Cenário 2]]="","",(H4451+1)^(1/252))</f>
        <v/>
      </c>
      <c r="J4451" s="2" t="str">
        <f>IF(Table1[[#This Row],[Column6]]="","",(1+J4450)*(I4451)-1)</f>
        <v/>
      </c>
      <c r="K4451" s="1" t="str">
        <f>IF(Table1[[#This Row],[Column1]]="","",VLOOKUP(A4451,COPOMs!B:K,10)+prêmio_de_risco)</f>
        <v/>
      </c>
      <c r="L4451" s="3" t="str">
        <f>IF(Table1[[#This Row],[Tesouro Selic: Cenário 3]]="","",(K4451+1)^(1/252))</f>
        <v/>
      </c>
      <c r="M4451" s="2" t="str">
        <f>IF(Table1[[#This Row],[Column8]]="","",(1+M4450)*(L4451)-1)</f>
        <v/>
      </c>
    </row>
    <row r="4452" spans="1:13" x14ac:dyDescent="0.25">
      <c r="A4452" s="15" t="str">
        <f t="shared" si="138"/>
        <v/>
      </c>
      <c r="B4452" s="25" t="str">
        <f t="shared" si="139"/>
        <v/>
      </c>
      <c r="C4452" s="3" t="str">
        <f>IF(Table1[[#This Row],[Tesouro Prefixado]]="","",(B4452+1)^(1/252))</f>
        <v/>
      </c>
      <c r="D4452" s="2" t="str">
        <f>IF(Table1[[#This Row],[Column2]]="","",(1+D4451)*(C4452)-1)</f>
        <v/>
      </c>
      <c r="E4452" s="1" t="str">
        <f>IF(Table1[[#This Row],[Column1]]="","",VLOOKUP(A4452,COPOMs!B:E,4)+prêmio_de_risco)</f>
        <v/>
      </c>
      <c r="F4452" s="3" t="str">
        <f>IF(Table1[[#This Row],[Tesouro Selic: Cenário 1]]="","",(E4452+1)^(1/252))</f>
        <v/>
      </c>
      <c r="G4452" s="2" t="str">
        <f>IF(Table1[[#This Row],[Column4]]="","",(1+G4451)*(F4452)-1)</f>
        <v/>
      </c>
      <c r="H4452" s="1" t="str">
        <f>IF(Table1[[#This Row],[Column1]]="","",VLOOKUP(A4452,COPOMs!B:H,7)+prêmio_de_risco)</f>
        <v/>
      </c>
      <c r="I4452" s="3" t="str">
        <f>IF(Table1[[#This Row],[Tesouro Selic: Cenário 2]]="","",(H4452+1)^(1/252))</f>
        <v/>
      </c>
      <c r="J4452" s="2" t="str">
        <f>IF(Table1[[#This Row],[Column6]]="","",(1+J4451)*(I4452)-1)</f>
        <v/>
      </c>
      <c r="K4452" s="1" t="str">
        <f>IF(Table1[[#This Row],[Column1]]="","",VLOOKUP(A4452,COPOMs!B:K,10)+prêmio_de_risco)</f>
        <v/>
      </c>
      <c r="L4452" s="3" t="str">
        <f>IF(Table1[[#This Row],[Tesouro Selic: Cenário 3]]="","",(K4452+1)^(1/252))</f>
        <v/>
      </c>
      <c r="M4452" s="2" t="str">
        <f>IF(Table1[[#This Row],[Column8]]="","",(1+M4451)*(L4452)-1)</f>
        <v/>
      </c>
    </row>
    <row r="4453" spans="1:13" x14ac:dyDescent="0.25">
      <c r="A4453" s="15" t="str">
        <f t="shared" si="138"/>
        <v/>
      </c>
      <c r="B4453" s="25" t="str">
        <f t="shared" si="139"/>
        <v/>
      </c>
      <c r="C4453" s="3" t="str">
        <f>IF(Table1[[#This Row],[Tesouro Prefixado]]="","",(B4453+1)^(1/252))</f>
        <v/>
      </c>
      <c r="D4453" s="2" t="str">
        <f>IF(Table1[[#This Row],[Column2]]="","",(1+D4452)*(C4453)-1)</f>
        <v/>
      </c>
      <c r="E4453" s="1" t="str">
        <f>IF(Table1[[#This Row],[Column1]]="","",VLOOKUP(A4453,COPOMs!B:E,4)+prêmio_de_risco)</f>
        <v/>
      </c>
      <c r="F4453" s="3" t="str">
        <f>IF(Table1[[#This Row],[Tesouro Selic: Cenário 1]]="","",(E4453+1)^(1/252))</f>
        <v/>
      </c>
      <c r="G4453" s="2" t="str">
        <f>IF(Table1[[#This Row],[Column4]]="","",(1+G4452)*(F4453)-1)</f>
        <v/>
      </c>
      <c r="H4453" s="1" t="str">
        <f>IF(Table1[[#This Row],[Column1]]="","",VLOOKUP(A4453,COPOMs!B:H,7)+prêmio_de_risco)</f>
        <v/>
      </c>
      <c r="I4453" s="3" t="str">
        <f>IF(Table1[[#This Row],[Tesouro Selic: Cenário 2]]="","",(H4453+1)^(1/252))</f>
        <v/>
      </c>
      <c r="J4453" s="2" t="str">
        <f>IF(Table1[[#This Row],[Column6]]="","",(1+J4452)*(I4453)-1)</f>
        <v/>
      </c>
      <c r="K4453" s="1" t="str">
        <f>IF(Table1[[#This Row],[Column1]]="","",VLOOKUP(A4453,COPOMs!B:K,10)+prêmio_de_risco)</f>
        <v/>
      </c>
      <c r="L4453" s="3" t="str">
        <f>IF(Table1[[#This Row],[Tesouro Selic: Cenário 3]]="","",(K4453+1)^(1/252))</f>
        <v/>
      </c>
      <c r="M4453" s="2" t="str">
        <f>IF(Table1[[#This Row],[Column8]]="","",(1+M4452)*(L4453)-1)</f>
        <v/>
      </c>
    </row>
    <row r="4454" spans="1:13" x14ac:dyDescent="0.25">
      <c r="A4454" s="15" t="str">
        <f t="shared" si="138"/>
        <v/>
      </c>
      <c r="B4454" s="25" t="str">
        <f t="shared" si="139"/>
        <v/>
      </c>
      <c r="C4454" s="3" t="str">
        <f>IF(Table1[[#This Row],[Tesouro Prefixado]]="","",(B4454+1)^(1/252))</f>
        <v/>
      </c>
      <c r="D4454" s="2" t="str">
        <f>IF(Table1[[#This Row],[Column2]]="","",(1+D4453)*(C4454)-1)</f>
        <v/>
      </c>
      <c r="E4454" s="1" t="str">
        <f>IF(Table1[[#This Row],[Column1]]="","",VLOOKUP(A4454,COPOMs!B:E,4)+prêmio_de_risco)</f>
        <v/>
      </c>
      <c r="F4454" s="3" t="str">
        <f>IF(Table1[[#This Row],[Tesouro Selic: Cenário 1]]="","",(E4454+1)^(1/252))</f>
        <v/>
      </c>
      <c r="G4454" s="2" t="str">
        <f>IF(Table1[[#This Row],[Column4]]="","",(1+G4453)*(F4454)-1)</f>
        <v/>
      </c>
      <c r="H4454" s="1" t="str">
        <f>IF(Table1[[#This Row],[Column1]]="","",VLOOKUP(A4454,COPOMs!B:H,7)+prêmio_de_risco)</f>
        <v/>
      </c>
      <c r="I4454" s="3" t="str">
        <f>IF(Table1[[#This Row],[Tesouro Selic: Cenário 2]]="","",(H4454+1)^(1/252))</f>
        <v/>
      </c>
      <c r="J4454" s="2" t="str">
        <f>IF(Table1[[#This Row],[Column6]]="","",(1+J4453)*(I4454)-1)</f>
        <v/>
      </c>
      <c r="K4454" s="1" t="str">
        <f>IF(Table1[[#This Row],[Column1]]="","",VLOOKUP(A4454,COPOMs!B:K,10)+prêmio_de_risco)</f>
        <v/>
      </c>
      <c r="L4454" s="3" t="str">
        <f>IF(Table1[[#This Row],[Tesouro Selic: Cenário 3]]="","",(K4454+1)^(1/252))</f>
        <v/>
      </c>
      <c r="M4454" s="2" t="str">
        <f>IF(Table1[[#This Row],[Column8]]="","",(1+M4453)*(L4454)-1)</f>
        <v/>
      </c>
    </row>
    <row r="4455" spans="1:13" x14ac:dyDescent="0.25">
      <c r="A4455" s="15" t="str">
        <f t="shared" si="138"/>
        <v/>
      </c>
      <c r="B4455" s="25" t="str">
        <f t="shared" si="139"/>
        <v/>
      </c>
      <c r="C4455" s="3" t="str">
        <f>IF(Table1[[#This Row],[Tesouro Prefixado]]="","",(B4455+1)^(1/252))</f>
        <v/>
      </c>
      <c r="D4455" s="2" t="str">
        <f>IF(Table1[[#This Row],[Column2]]="","",(1+D4454)*(C4455)-1)</f>
        <v/>
      </c>
      <c r="E4455" s="1" t="str">
        <f>IF(Table1[[#This Row],[Column1]]="","",VLOOKUP(A4455,COPOMs!B:E,4)+prêmio_de_risco)</f>
        <v/>
      </c>
      <c r="F4455" s="3" t="str">
        <f>IF(Table1[[#This Row],[Tesouro Selic: Cenário 1]]="","",(E4455+1)^(1/252))</f>
        <v/>
      </c>
      <c r="G4455" s="2" t="str">
        <f>IF(Table1[[#This Row],[Column4]]="","",(1+G4454)*(F4455)-1)</f>
        <v/>
      </c>
      <c r="H4455" s="1" t="str">
        <f>IF(Table1[[#This Row],[Column1]]="","",VLOOKUP(A4455,COPOMs!B:H,7)+prêmio_de_risco)</f>
        <v/>
      </c>
      <c r="I4455" s="3" t="str">
        <f>IF(Table1[[#This Row],[Tesouro Selic: Cenário 2]]="","",(H4455+1)^(1/252))</f>
        <v/>
      </c>
      <c r="J4455" s="2" t="str">
        <f>IF(Table1[[#This Row],[Column6]]="","",(1+J4454)*(I4455)-1)</f>
        <v/>
      </c>
      <c r="K4455" s="1" t="str">
        <f>IF(Table1[[#This Row],[Column1]]="","",VLOOKUP(A4455,COPOMs!B:K,10)+prêmio_de_risco)</f>
        <v/>
      </c>
      <c r="L4455" s="3" t="str">
        <f>IF(Table1[[#This Row],[Tesouro Selic: Cenário 3]]="","",(K4455+1)^(1/252))</f>
        <v/>
      </c>
      <c r="M4455" s="2" t="str">
        <f>IF(Table1[[#This Row],[Column8]]="","",(1+M4454)*(L4455)-1)</f>
        <v/>
      </c>
    </row>
    <row r="4456" spans="1:13" x14ac:dyDescent="0.25">
      <c r="A4456" s="15" t="str">
        <f t="shared" si="138"/>
        <v/>
      </c>
      <c r="B4456" s="25" t="str">
        <f t="shared" si="139"/>
        <v/>
      </c>
      <c r="C4456" s="3" t="str">
        <f>IF(Table1[[#This Row],[Tesouro Prefixado]]="","",(B4456+1)^(1/252))</f>
        <v/>
      </c>
      <c r="D4456" s="2" t="str">
        <f>IF(Table1[[#This Row],[Column2]]="","",(1+D4455)*(C4456)-1)</f>
        <v/>
      </c>
      <c r="E4456" s="1" t="str">
        <f>IF(Table1[[#This Row],[Column1]]="","",VLOOKUP(A4456,COPOMs!B:E,4)+prêmio_de_risco)</f>
        <v/>
      </c>
      <c r="F4456" s="3" t="str">
        <f>IF(Table1[[#This Row],[Tesouro Selic: Cenário 1]]="","",(E4456+1)^(1/252))</f>
        <v/>
      </c>
      <c r="G4456" s="2" t="str">
        <f>IF(Table1[[#This Row],[Column4]]="","",(1+G4455)*(F4456)-1)</f>
        <v/>
      </c>
      <c r="H4456" s="1" t="str">
        <f>IF(Table1[[#This Row],[Column1]]="","",VLOOKUP(A4456,COPOMs!B:H,7)+prêmio_de_risco)</f>
        <v/>
      </c>
      <c r="I4456" s="3" t="str">
        <f>IF(Table1[[#This Row],[Tesouro Selic: Cenário 2]]="","",(H4456+1)^(1/252))</f>
        <v/>
      </c>
      <c r="J4456" s="2" t="str">
        <f>IF(Table1[[#This Row],[Column6]]="","",(1+J4455)*(I4456)-1)</f>
        <v/>
      </c>
      <c r="K4456" s="1" t="str">
        <f>IF(Table1[[#This Row],[Column1]]="","",VLOOKUP(A4456,COPOMs!B:K,10)+prêmio_de_risco)</f>
        <v/>
      </c>
      <c r="L4456" s="3" t="str">
        <f>IF(Table1[[#This Row],[Tesouro Selic: Cenário 3]]="","",(K4456+1)^(1/252))</f>
        <v/>
      </c>
      <c r="M4456" s="2" t="str">
        <f>IF(Table1[[#This Row],[Column8]]="","",(1+M4455)*(L4456)-1)</f>
        <v/>
      </c>
    </row>
    <row r="4457" spans="1:13" x14ac:dyDescent="0.25">
      <c r="A4457" s="15" t="str">
        <f t="shared" si="138"/>
        <v/>
      </c>
      <c r="B4457" s="25" t="str">
        <f t="shared" si="139"/>
        <v/>
      </c>
      <c r="C4457" s="3" t="str">
        <f>IF(Table1[[#This Row],[Tesouro Prefixado]]="","",(B4457+1)^(1/252))</f>
        <v/>
      </c>
      <c r="D4457" s="2" t="str">
        <f>IF(Table1[[#This Row],[Column2]]="","",(1+D4456)*(C4457)-1)</f>
        <v/>
      </c>
      <c r="E4457" s="1" t="str">
        <f>IF(Table1[[#This Row],[Column1]]="","",VLOOKUP(A4457,COPOMs!B:E,4)+prêmio_de_risco)</f>
        <v/>
      </c>
      <c r="F4457" s="3" t="str">
        <f>IF(Table1[[#This Row],[Tesouro Selic: Cenário 1]]="","",(E4457+1)^(1/252))</f>
        <v/>
      </c>
      <c r="G4457" s="2" t="str">
        <f>IF(Table1[[#This Row],[Column4]]="","",(1+G4456)*(F4457)-1)</f>
        <v/>
      </c>
      <c r="H4457" s="1" t="str">
        <f>IF(Table1[[#This Row],[Column1]]="","",VLOOKUP(A4457,COPOMs!B:H,7)+prêmio_de_risco)</f>
        <v/>
      </c>
      <c r="I4457" s="3" t="str">
        <f>IF(Table1[[#This Row],[Tesouro Selic: Cenário 2]]="","",(H4457+1)^(1/252))</f>
        <v/>
      </c>
      <c r="J4457" s="2" t="str">
        <f>IF(Table1[[#This Row],[Column6]]="","",(1+J4456)*(I4457)-1)</f>
        <v/>
      </c>
      <c r="K4457" s="1" t="str">
        <f>IF(Table1[[#This Row],[Column1]]="","",VLOOKUP(A4457,COPOMs!B:K,10)+prêmio_de_risco)</f>
        <v/>
      </c>
      <c r="L4457" s="3" t="str">
        <f>IF(Table1[[#This Row],[Tesouro Selic: Cenário 3]]="","",(K4457+1)^(1/252))</f>
        <v/>
      </c>
      <c r="M4457" s="2" t="str">
        <f>IF(Table1[[#This Row],[Column8]]="","",(1+M4456)*(L4457)-1)</f>
        <v/>
      </c>
    </row>
    <row r="4458" spans="1:13" x14ac:dyDescent="0.25">
      <c r="A4458" s="15" t="str">
        <f t="shared" si="138"/>
        <v/>
      </c>
      <c r="B4458" s="25" t="str">
        <f t="shared" si="139"/>
        <v/>
      </c>
      <c r="C4458" s="3" t="str">
        <f>IF(Table1[[#This Row],[Tesouro Prefixado]]="","",(B4458+1)^(1/252))</f>
        <v/>
      </c>
      <c r="D4458" s="2" t="str">
        <f>IF(Table1[[#This Row],[Column2]]="","",(1+D4457)*(C4458)-1)</f>
        <v/>
      </c>
      <c r="E4458" s="1" t="str">
        <f>IF(Table1[[#This Row],[Column1]]="","",VLOOKUP(A4458,COPOMs!B:E,4)+prêmio_de_risco)</f>
        <v/>
      </c>
      <c r="F4458" s="3" t="str">
        <f>IF(Table1[[#This Row],[Tesouro Selic: Cenário 1]]="","",(E4458+1)^(1/252))</f>
        <v/>
      </c>
      <c r="G4458" s="2" t="str">
        <f>IF(Table1[[#This Row],[Column4]]="","",(1+G4457)*(F4458)-1)</f>
        <v/>
      </c>
      <c r="H4458" s="1" t="str">
        <f>IF(Table1[[#This Row],[Column1]]="","",VLOOKUP(A4458,COPOMs!B:H,7)+prêmio_de_risco)</f>
        <v/>
      </c>
      <c r="I4458" s="3" t="str">
        <f>IF(Table1[[#This Row],[Tesouro Selic: Cenário 2]]="","",(H4458+1)^(1/252))</f>
        <v/>
      </c>
      <c r="J4458" s="2" t="str">
        <f>IF(Table1[[#This Row],[Column6]]="","",(1+J4457)*(I4458)-1)</f>
        <v/>
      </c>
      <c r="K4458" s="1" t="str">
        <f>IF(Table1[[#This Row],[Column1]]="","",VLOOKUP(A4458,COPOMs!B:K,10)+prêmio_de_risco)</f>
        <v/>
      </c>
      <c r="L4458" s="3" t="str">
        <f>IF(Table1[[#This Row],[Tesouro Selic: Cenário 3]]="","",(K4458+1)^(1/252))</f>
        <v/>
      </c>
      <c r="M4458" s="2" t="str">
        <f>IF(Table1[[#This Row],[Column8]]="","",(1+M4457)*(L4458)-1)</f>
        <v/>
      </c>
    </row>
    <row r="4459" spans="1:13" x14ac:dyDescent="0.25">
      <c r="A4459" s="15" t="str">
        <f t="shared" si="138"/>
        <v/>
      </c>
      <c r="B4459" s="25" t="str">
        <f t="shared" si="139"/>
        <v/>
      </c>
      <c r="C4459" s="3" t="str">
        <f>IF(Table1[[#This Row],[Tesouro Prefixado]]="","",(B4459+1)^(1/252))</f>
        <v/>
      </c>
      <c r="D4459" s="2" t="str">
        <f>IF(Table1[[#This Row],[Column2]]="","",(1+D4458)*(C4459)-1)</f>
        <v/>
      </c>
      <c r="E4459" s="1" t="str">
        <f>IF(Table1[[#This Row],[Column1]]="","",VLOOKUP(A4459,COPOMs!B:E,4)+prêmio_de_risco)</f>
        <v/>
      </c>
      <c r="F4459" s="3" t="str">
        <f>IF(Table1[[#This Row],[Tesouro Selic: Cenário 1]]="","",(E4459+1)^(1/252))</f>
        <v/>
      </c>
      <c r="G4459" s="2" t="str">
        <f>IF(Table1[[#This Row],[Column4]]="","",(1+G4458)*(F4459)-1)</f>
        <v/>
      </c>
      <c r="H4459" s="1" t="str">
        <f>IF(Table1[[#This Row],[Column1]]="","",VLOOKUP(A4459,COPOMs!B:H,7)+prêmio_de_risco)</f>
        <v/>
      </c>
      <c r="I4459" s="3" t="str">
        <f>IF(Table1[[#This Row],[Tesouro Selic: Cenário 2]]="","",(H4459+1)^(1/252))</f>
        <v/>
      </c>
      <c r="J4459" s="2" t="str">
        <f>IF(Table1[[#This Row],[Column6]]="","",(1+J4458)*(I4459)-1)</f>
        <v/>
      </c>
      <c r="K4459" s="1" t="str">
        <f>IF(Table1[[#This Row],[Column1]]="","",VLOOKUP(A4459,COPOMs!B:K,10)+prêmio_de_risco)</f>
        <v/>
      </c>
      <c r="L4459" s="3" t="str">
        <f>IF(Table1[[#This Row],[Tesouro Selic: Cenário 3]]="","",(K4459+1)^(1/252))</f>
        <v/>
      </c>
      <c r="M4459" s="2" t="str">
        <f>IF(Table1[[#This Row],[Column8]]="","",(1+M4458)*(L4459)-1)</f>
        <v/>
      </c>
    </row>
    <row r="4460" spans="1:13" x14ac:dyDescent="0.25">
      <c r="A4460" s="15" t="str">
        <f t="shared" si="138"/>
        <v/>
      </c>
      <c r="B4460" s="25" t="str">
        <f t="shared" si="139"/>
        <v/>
      </c>
      <c r="C4460" s="3" t="str">
        <f>IF(Table1[[#This Row],[Tesouro Prefixado]]="","",(B4460+1)^(1/252))</f>
        <v/>
      </c>
      <c r="D4460" s="2" t="str">
        <f>IF(Table1[[#This Row],[Column2]]="","",(1+D4459)*(C4460)-1)</f>
        <v/>
      </c>
      <c r="E4460" s="1" t="str">
        <f>IF(Table1[[#This Row],[Column1]]="","",VLOOKUP(A4460,COPOMs!B:E,4)+prêmio_de_risco)</f>
        <v/>
      </c>
      <c r="F4460" s="3" t="str">
        <f>IF(Table1[[#This Row],[Tesouro Selic: Cenário 1]]="","",(E4460+1)^(1/252))</f>
        <v/>
      </c>
      <c r="G4460" s="2" t="str">
        <f>IF(Table1[[#This Row],[Column4]]="","",(1+G4459)*(F4460)-1)</f>
        <v/>
      </c>
      <c r="H4460" s="1" t="str">
        <f>IF(Table1[[#This Row],[Column1]]="","",VLOOKUP(A4460,COPOMs!B:H,7)+prêmio_de_risco)</f>
        <v/>
      </c>
      <c r="I4460" s="3" t="str">
        <f>IF(Table1[[#This Row],[Tesouro Selic: Cenário 2]]="","",(H4460+1)^(1/252))</f>
        <v/>
      </c>
      <c r="J4460" s="2" t="str">
        <f>IF(Table1[[#This Row],[Column6]]="","",(1+J4459)*(I4460)-1)</f>
        <v/>
      </c>
      <c r="K4460" s="1" t="str">
        <f>IF(Table1[[#This Row],[Column1]]="","",VLOOKUP(A4460,COPOMs!B:K,10)+prêmio_de_risco)</f>
        <v/>
      </c>
      <c r="L4460" s="3" t="str">
        <f>IF(Table1[[#This Row],[Tesouro Selic: Cenário 3]]="","",(K4460+1)^(1/252))</f>
        <v/>
      </c>
      <c r="M4460" s="2" t="str">
        <f>IF(Table1[[#This Row],[Column8]]="","",(1+M4459)*(L4460)-1)</f>
        <v/>
      </c>
    </row>
    <row r="4461" spans="1:13" x14ac:dyDescent="0.25">
      <c r="A4461" s="15" t="str">
        <f t="shared" si="138"/>
        <v/>
      </c>
      <c r="B4461" s="25" t="str">
        <f t="shared" si="139"/>
        <v/>
      </c>
      <c r="C4461" s="3" t="str">
        <f>IF(Table1[[#This Row],[Tesouro Prefixado]]="","",(B4461+1)^(1/252))</f>
        <v/>
      </c>
      <c r="D4461" s="2" t="str">
        <f>IF(Table1[[#This Row],[Column2]]="","",(1+D4460)*(C4461)-1)</f>
        <v/>
      </c>
      <c r="E4461" s="1" t="str">
        <f>IF(Table1[[#This Row],[Column1]]="","",VLOOKUP(A4461,COPOMs!B:E,4)+prêmio_de_risco)</f>
        <v/>
      </c>
      <c r="F4461" s="3" t="str">
        <f>IF(Table1[[#This Row],[Tesouro Selic: Cenário 1]]="","",(E4461+1)^(1/252))</f>
        <v/>
      </c>
      <c r="G4461" s="2" t="str">
        <f>IF(Table1[[#This Row],[Column4]]="","",(1+G4460)*(F4461)-1)</f>
        <v/>
      </c>
      <c r="H4461" s="1" t="str">
        <f>IF(Table1[[#This Row],[Column1]]="","",VLOOKUP(A4461,COPOMs!B:H,7)+prêmio_de_risco)</f>
        <v/>
      </c>
      <c r="I4461" s="3" t="str">
        <f>IF(Table1[[#This Row],[Tesouro Selic: Cenário 2]]="","",(H4461+1)^(1/252))</f>
        <v/>
      </c>
      <c r="J4461" s="2" t="str">
        <f>IF(Table1[[#This Row],[Column6]]="","",(1+J4460)*(I4461)-1)</f>
        <v/>
      </c>
      <c r="K4461" s="1" t="str">
        <f>IF(Table1[[#This Row],[Column1]]="","",VLOOKUP(A4461,COPOMs!B:K,10)+prêmio_de_risco)</f>
        <v/>
      </c>
      <c r="L4461" s="3" t="str">
        <f>IF(Table1[[#This Row],[Tesouro Selic: Cenário 3]]="","",(K4461+1)^(1/252))</f>
        <v/>
      </c>
      <c r="M4461" s="2" t="str">
        <f>IF(Table1[[#This Row],[Column8]]="","",(1+M4460)*(L4461)-1)</f>
        <v/>
      </c>
    </row>
    <row r="4462" spans="1:13" x14ac:dyDescent="0.25">
      <c r="A4462" s="15" t="str">
        <f t="shared" si="138"/>
        <v/>
      </c>
      <c r="B4462" s="25" t="str">
        <f t="shared" si="139"/>
        <v/>
      </c>
      <c r="C4462" s="3" t="str">
        <f>IF(Table1[[#This Row],[Tesouro Prefixado]]="","",(B4462+1)^(1/252))</f>
        <v/>
      </c>
      <c r="D4462" s="2" t="str">
        <f>IF(Table1[[#This Row],[Column2]]="","",(1+D4461)*(C4462)-1)</f>
        <v/>
      </c>
      <c r="E4462" s="1" t="str">
        <f>IF(Table1[[#This Row],[Column1]]="","",VLOOKUP(A4462,COPOMs!B:E,4)+prêmio_de_risco)</f>
        <v/>
      </c>
      <c r="F4462" s="3" t="str">
        <f>IF(Table1[[#This Row],[Tesouro Selic: Cenário 1]]="","",(E4462+1)^(1/252))</f>
        <v/>
      </c>
      <c r="G4462" s="2" t="str">
        <f>IF(Table1[[#This Row],[Column4]]="","",(1+G4461)*(F4462)-1)</f>
        <v/>
      </c>
      <c r="H4462" s="1" t="str">
        <f>IF(Table1[[#This Row],[Column1]]="","",VLOOKUP(A4462,COPOMs!B:H,7)+prêmio_de_risco)</f>
        <v/>
      </c>
      <c r="I4462" s="3" t="str">
        <f>IF(Table1[[#This Row],[Tesouro Selic: Cenário 2]]="","",(H4462+1)^(1/252))</f>
        <v/>
      </c>
      <c r="J4462" s="2" t="str">
        <f>IF(Table1[[#This Row],[Column6]]="","",(1+J4461)*(I4462)-1)</f>
        <v/>
      </c>
      <c r="K4462" s="1" t="str">
        <f>IF(Table1[[#This Row],[Column1]]="","",VLOOKUP(A4462,COPOMs!B:K,10)+prêmio_de_risco)</f>
        <v/>
      </c>
      <c r="L4462" s="3" t="str">
        <f>IF(Table1[[#This Row],[Tesouro Selic: Cenário 3]]="","",(K4462+1)^(1/252))</f>
        <v/>
      </c>
      <c r="M4462" s="2" t="str">
        <f>IF(Table1[[#This Row],[Column8]]="","",(1+M4461)*(L4462)-1)</f>
        <v/>
      </c>
    </row>
    <row r="4463" spans="1:13" x14ac:dyDescent="0.25">
      <c r="A4463" s="15" t="str">
        <f t="shared" si="138"/>
        <v/>
      </c>
      <c r="B4463" s="25" t="str">
        <f t="shared" si="139"/>
        <v/>
      </c>
      <c r="C4463" s="3" t="str">
        <f>IF(Table1[[#This Row],[Tesouro Prefixado]]="","",(B4463+1)^(1/252))</f>
        <v/>
      </c>
      <c r="D4463" s="2" t="str">
        <f>IF(Table1[[#This Row],[Column2]]="","",(1+D4462)*(C4463)-1)</f>
        <v/>
      </c>
      <c r="E4463" s="1" t="str">
        <f>IF(Table1[[#This Row],[Column1]]="","",VLOOKUP(A4463,COPOMs!B:E,4)+prêmio_de_risco)</f>
        <v/>
      </c>
      <c r="F4463" s="3" t="str">
        <f>IF(Table1[[#This Row],[Tesouro Selic: Cenário 1]]="","",(E4463+1)^(1/252))</f>
        <v/>
      </c>
      <c r="G4463" s="2" t="str">
        <f>IF(Table1[[#This Row],[Column4]]="","",(1+G4462)*(F4463)-1)</f>
        <v/>
      </c>
      <c r="H4463" s="1" t="str">
        <f>IF(Table1[[#This Row],[Column1]]="","",VLOOKUP(A4463,COPOMs!B:H,7)+prêmio_de_risco)</f>
        <v/>
      </c>
      <c r="I4463" s="3" t="str">
        <f>IF(Table1[[#This Row],[Tesouro Selic: Cenário 2]]="","",(H4463+1)^(1/252))</f>
        <v/>
      </c>
      <c r="J4463" s="2" t="str">
        <f>IF(Table1[[#This Row],[Column6]]="","",(1+J4462)*(I4463)-1)</f>
        <v/>
      </c>
      <c r="K4463" s="1" t="str">
        <f>IF(Table1[[#This Row],[Column1]]="","",VLOOKUP(A4463,COPOMs!B:K,10)+prêmio_de_risco)</f>
        <v/>
      </c>
      <c r="L4463" s="3" t="str">
        <f>IF(Table1[[#This Row],[Tesouro Selic: Cenário 3]]="","",(K4463+1)^(1/252))</f>
        <v/>
      </c>
      <c r="M4463" s="2" t="str">
        <f>IF(Table1[[#This Row],[Column8]]="","",(1+M4462)*(L4463)-1)</f>
        <v/>
      </c>
    </row>
    <row r="4464" spans="1:13" x14ac:dyDescent="0.25">
      <c r="A4464" s="15" t="str">
        <f t="shared" si="138"/>
        <v/>
      </c>
      <c r="B4464" s="25" t="str">
        <f t="shared" si="139"/>
        <v/>
      </c>
      <c r="C4464" s="3" t="str">
        <f>IF(Table1[[#This Row],[Tesouro Prefixado]]="","",(B4464+1)^(1/252))</f>
        <v/>
      </c>
      <c r="D4464" s="2" t="str">
        <f>IF(Table1[[#This Row],[Column2]]="","",(1+D4463)*(C4464)-1)</f>
        <v/>
      </c>
      <c r="E4464" s="1" t="str">
        <f>IF(Table1[[#This Row],[Column1]]="","",VLOOKUP(A4464,COPOMs!B:E,4)+prêmio_de_risco)</f>
        <v/>
      </c>
      <c r="F4464" s="3" t="str">
        <f>IF(Table1[[#This Row],[Tesouro Selic: Cenário 1]]="","",(E4464+1)^(1/252))</f>
        <v/>
      </c>
      <c r="G4464" s="2" t="str">
        <f>IF(Table1[[#This Row],[Column4]]="","",(1+G4463)*(F4464)-1)</f>
        <v/>
      </c>
      <c r="H4464" s="1" t="str">
        <f>IF(Table1[[#This Row],[Column1]]="","",VLOOKUP(A4464,COPOMs!B:H,7)+prêmio_de_risco)</f>
        <v/>
      </c>
      <c r="I4464" s="3" t="str">
        <f>IF(Table1[[#This Row],[Tesouro Selic: Cenário 2]]="","",(H4464+1)^(1/252))</f>
        <v/>
      </c>
      <c r="J4464" s="2" t="str">
        <f>IF(Table1[[#This Row],[Column6]]="","",(1+J4463)*(I4464)-1)</f>
        <v/>
      </c>
      <c r="K4464" s="1" t="str">
        <f>IF(Table1[[#This Row],[Column1]]="","",VLOOKUP(A4464,COPOMs!B:K,10)+prêmio_de_risco)</f>
        <v/>
      </c>
      <c r="L4464" s="3" t="str">
        <f>IF(Table1[[#This Row],[Tesouro Selic: Cenário 3]]="","",(K4464+1)^(1/252))</f>
        <v/>
      </c>
      <c r="M4464" s="2" t="str">
        <f>IF(Table1[[#This Row],[Column8]]="","",(1+M4463)*(L4464)-1)</f>
        <v/>
      </c>
    </row>
    <row r="4465" spans="1:13" x14ac:dyDescent="0.25">
      <c r="A4465" s="15" t="str">
        <f t="shared" si="138"/>
        <v/>
      </c>
      <c r="B4465" s="25" t="str">
        <f t="shared" si="139"/>
        <v/>
      </c>
      <c r="C4465" s="3" t="str">
        <f>IF(Table1[[#This Row],[Tesouro Prefixado]]="","",(B4465+1)^(1/252))</f>
        <v/>
      </c>
      <c r="D4465" s="2" t="str">
        <f>IF(Table1[[#This Row],[Column2]]="","",(1+D4464)*(C4465)-1)</f>
        <v/>
      </c>
      <c r="E4465" s="1" t="str">
        <f>IF(Table1[[#This Row],[Column1]]="","",VLOOKUP(A4465,COPOMs!B:E,4)+prêmio_de_risco)</f>
        <v/>
      </c>
      <c r="F4465" s="3" t="str">
        <f>IF(Table1[[#This Row],[Tesouro Selic: Cenário 1]]="","",(E4465+1)^(1/252))</f>
        <v/>
      </c>
      <c r="G4465" s="2" t="str">
        <f>IF(Table1[[#This Row],[Column4]]="","",(1+G4464)*(F4465)-1)</f>
        <v/>
      </c>
      <c r="H4465" s="1" t="str">
        <f>IF(Table1[[#This Row],[Column1]]="","",VLOOKUP(A4465,COPOMs!B:H,7)+prêmio_de_risco)</f>
        <v/>
      </c>
      <c r="I4465" s="3" t="str">
        <f>IF(Table1[[#This Row],[Tesouro Selic: Cenário 2]]="","",(H4465+1)^(1/252))</f>
        <v/>
      </c>
      <c r="J4465" s="2" t="str">
        <f>IF(Table1[[#This Row],[Column6]]="","",(1+J4464)*(I4465)-1)</f>
        <v/>
      </c>
      <c r="K4465" s="1" t="str">
        <f>IF(Table1[[#This Row],[Column1]]="","",VLOOKUP(A4465,COPOMs!B:K,10)+prêmio_de_risco)</f>
        <v/>
      </c>
      <c r="L4465" s="3" t="str">
        <f>IF(Table1[[#This Row],[Tesouro Selic: Cenário 3]]="","",(K4465+1)^(1/252))</f>
        <v/>
      </c>
      <c r="M4465" s="2" t="str">
        <f>IF(Table1[[#This Row],[Column8]]="","",(1+M4464)*(L4465)-1)</f>
        <v/>
      </c>
    </row>
    <row r="4466" spans="1:13" x14ac:dyDescent="0.25">
      <c r="A4466" s="15" t="str">
        <f t="shared" si="138"/>
        <v/>
      </c>
      <c r="B4466" s="25" t="str">
        <f t="shared" si="139"/>
        <v/>
      </c>
      <c r="C4466" s="3" t="str">
        <f>IF(Table1[[#This Row],[Tesouro Prefixado]]="","",(B4466+1)^(1/252))</f>
        <v/>
      </c>
      <c r="D4466" s="2" t="str">
        <f>IF(Table1[[#This Row],[Column2]]="","",(1+D4465)*(C4466)-1)</f>
        <v/>
      </c>
      <c r="E4466" s="1" t="str">
        <f>IF(Table1[[#This Row],[Column1]]="","",VLOOKUP(A4466,COPOMs!B:E,4)+prêmio_de_risco)</f>
        <v/>
      </c>
      <c r="F4466" s="3" t="str">
        <f>IF(Table1[[#This Row],[Tesouro Selic: Cenário 1]]="","",(E4466+1)^(1/252))</f>
        <v/>
      </c>
      <c r="G4466" s="2" t="str">
        <f>IF(Table1[[#This Row],[Column4]]="","",(1+G4465)*(F4466)-1)</f>
        <v/>
      </c>
      <c r="H4466" s="1" t="str">
        <f>IF(Table1[[#This Row],[Column1]]="","",VLOOKUP(A4466,COPOMs!B:H,7)+prêmio_de_risco)</f>
        <v/>
      </c>
      <c r="I4466" s="3" t="str">
        <f>IF(Table1[[#This Row],[Tesouro Selic: Cenário 2]]="","",(H4466+1)^(1/252))</f>
        <v/>
      </c>
      <c r="J4466" s="2" t="str">
        <f>IF(Table1[[#This Row],[Column6]]="","",(1+J4465)*(I4466)-1)</f>
        <v/>
      </c>
      <c r="K4466" s="1" t="str">
        <f>IF(Table1[[#This Row],[Column1]]="","",VLOOKUP(A4466,COPOMs!B:K,10)+prêmio_de_risco)</f>
        <v/>
      </c>
      <c r="L4466" s="3" t="str">
        <f>IF(Table1[[#This Row],[Tesouro Selic: Cenário 3]]="","",(K4466+1)^(1/252))</f>
        <v/>
      </c>
      <c r="M4466" s="2" t="str">
        <f>IF(Table1[[#This Row],[Column8]]="","",(1+M4465)*(L4466)-1)</f>
        <v/>
      </c>
    </row>
    <row r="4467" spans="1:13" x14ac:dyDescent="0.25">
      <c r="A4467" s="15" t="str">
        <f t="shared" si="138"/>
        <v/>
      </c>
      <c r="B4467" s="25" t="str">
        <f t="shared" si="139"/>
        <v/>
      </c>
      <c r="C4467" s="3" t="str">
        <f>IF(Table1[[#This Row],[Tesouro Prefixado]]="","",(B4467+1)^(1/252))</f>
        <v/>
      </c>
      <c r="D4467" s="2" t="str">
        <f>IF(Table1[[#This Row],[Column2]]="","",(1+D4466)*(C4467)-1)</f>
        <v/>
      </c>
      <c r="E4467" s="1" t="str">
        <f>IF(Table1[[#This Row],[Column1]]="","",VLOOKUP(A4467,COPOMs!B:E,4)+prêmio_de_risco)</f>
        <v/>
      </c>
      <c r="F4467" s="3" t="str">
        <f>IF(Table1[[#This Row],[Tesouro Selic: Cenário 1]]="","",(E4467+1)^(1/252))</f>
        <v/>
      </c>
      <c r="G4467" s="2" t="str">
        <f>IF(Table1[[#This Row],[Column4]]="","",(1+G4466)*(F4467)-1)</f>
        <v/>
      </c>
      <c r="H4467" s="1" t="str">
        <f>IF(Table1[[#This Row],[Column1]]="","",VLOOKUP(A4467,COPOMs!B:H,7)+prêmio_de_risco)</f>
        <v/>
      </c>
      <c r="I4467" s="3" t="str">
        <f>IF(Table1[[#This Row],[Tesouro Selic: Cenário 2]]="","",(H4467+1)^(1/252))</f>
        <v/>
      </c>
      <c r="J4467" s="2" t="str">
        <f>IF(Table1[[#This Row],[Column6]]="","",(1+J4466)*(I4467)-1)</f>
        <v/>
      </c>
      <c r="K4467" s="1" t="str">
        <f>IF(Table1[[#This Row],[Column1]]="","",VLOOKUP(A4467,COPOMs!B:K,10)+prêmio_de_risco)</f>
        <v/>
      </c>
      <c r="L4467" s="3" t="str">
        <f>IF(Table1[[#This Row],[Tesouro Selic: Cenário 3]]="","",(K4467+1)^(1/252))</f>
        <v/>
      </c>
      <c r="M4467" s="2" t="str">
        <f>IF(Table1[[#This Row],[Column8]]="","",(1+M4466)*(L4467)-1)</f>
        <v/>
      </c>
    </row>
    <row r="4468" spans="1:13" x14ac:dyDescent="0.25">
      <c r="A4468" s="15" t="str">
        <f t="shared" si="138"/>
        <v/>
      </c>
      <c r="B4468" s="25" t="str">
        <f t="shared" si="139"/>
        <v/>
      </c>
      <c r="C4468" s="3" t="str">
        <f>IF(Table1[[#This Row],[Tesouro Prefixado]]="","",(B4468+1)^(1/252))</f>
        <v/>
      </c>
      <c r="D4468" s="2" t="str">
        <f>IF(Table1[[#This Row],[Column2]]="","",(1+D4467)*(C4468)-1)</f>
        <v/>
      </c>
      <c r="E4468" s="1" t="str">
        <f>IF(Table1[[#This Row],[Column1]]="","",VLOOKUP(A4468,COPOMs!B:E,4)+prêmio_de_risco)</f>
        <v/>
      </c>
      <c r="F4468" s="3" t="str">
        <f>IF(Table1[[#This Row],[Tesouro Selic: Cenário 1]]="","",(E4468+1)^(1/252))</f>
        <v/>
      </c>
      <c r="G4468" s="2" t="str">
        <f>IF(Table1[[#This Row],[Column4]]="","",(1+G4467)*(F4468)-1)</f>
        <v/>
      </c>
      <c r="H4468" s="1" t="str">
        <f>IF(Table1[[#This Row],[Column1]]="","",VLOOKUP(A4468,COPOMs!B:H,7)+prêmio_de_risco)</f>
        <v/>
      </c>
      <c r="I4468" s="3" t="str">
        <f>IF(Table1[[#This Row],[Tesouro Selic: Cenário 2]]="","",(H4468+1)^(1/252))</f>
        <v/>
      </c>
      <c r="J4468" s="2" t="str">
        <f>IF(Table1[[#This Row],[Column6]]="","",(1+J4467)*(I4468)-1)</f>
        <v/>
      </c>
      <c r="K4468" s="1" t="str">
        <f>IF(Table1[[#This Row],[Column1]]="","",VLOOKUP(A4468,COPOMs!B:K,10)+prêmio_de_risco)</f>
        <v/>
      </c>
      <c r="L4468" s="3" t="str">
        <f>IF(Table1[[#This Row],[Tesouro Selic: Cenário 3]]="","",(K4468+1)^(1/252))</f>
        <v/>
      </c>
      <c r="M4468" s="2" t="str">
        <f>IF(Table1[[#This Row],[Column8]]="","",(1+M4467)*(L4468)-1)</f>
        <v/>
      </c>
    </row>
    <row r="4469" spans="1:13" x14ac:dyDescent="0.25">
      <c r="A4469" s="15" t="str">
        <f t="shared" si="138"/>
        <v/>
      </c>
      <c r="B4469" s="25" t="str">
        <f t="shared" si="139"/>
        <v/>
      </c>
      <c r="C4469" s="3" t="str">
        <f>IF(Table1[[#This Row],[Tesouro Prefixado]]="","",(B4469+1)^(1/252))</f>
        <v/>
      </c>
      <c r="D4469" s="2" t="str">
        <f>IF(Table1[[#This Row],[Column2]]="","",(1+D4468)*(C4469)-1)</f>
        <v/>
      </c>
      <c r="E4469" s="1" t="str">
        <f>IF(Table1[[#This Row],[Column1]]="","",VLOOKUP(A4469,COPOMs!B:E,4)+prêmio_de_risco)</f>
        <v/>
      </c>
      <c r="F4469" s="3" t="str">
        <f>IF(Table1[[#This Row],[Tesouro Selic: Cenário 1]]="","",(E4469+1)^(1/252))</f>
        <v/>
      </c>
      <c r="G4469" s="2" t="str">
        <f>IF(Table1[[#This Row],[Column4]]="","",(1+G4468)*(F4469)-1)</f>
        <v/>
      </c>
      <c r="H4469" s="1" t="str">
        <f>IF(Table1[[#This Row],[Column1]]="","",VLOOKUP(A4469,COPOMs!B:H,7)+prêmio_de_risco)</f>
        <v/>
      </c>
      <c r="I4469" s="3" t="str">
        <f>IF(Table1[[#This Row],[Tesouro Selic: Cenário 2]]="","",(H4469+1)^(1/252))</f>
        <v/>
      </c>
      <c r="J4469" s="2" t="str">
        <f>IF(Table1[[#This Row],[Column6]]="","",(1+J4468)*(I4469)-1)</f>
        <v/>
      </c>
      <c r="K4469" s="1" t="str">
        <f>IF(Table1[[#This Row],[Column1]]="","",VLOOKUP(A4469,COPOMs!B:K,10)+prêmio_de_risco)</f>
        <v/>
      </c>
      <c r="L4469" s="3" t="str">
        <f>IF(Table1[[#This Row],[Tesouro Selic: Cenário 3]]="","",(K4469+1)^(1/252))</f>
        <v/>
      </c>
      <c r="M4469" s="2" t="str">
        <f>IF(Table1[[#This Row],[Column8]]="","",(1+M4468)*(L4469)-1)</f>
        <v/>
      </c>
    </row>
    <row r="4470" spans="1:13" x14ac:dyDescent="0.25">
      <c r="A4470" s="15" t="str">
        <f t="shared" si="138"/>
        <v/>
      </c>
      <c r="B4470" s="25" t="str">
        <f t="shared" si="139"/>
        <v/>
      </c>
      <c r="C4470" s="3" t="str">
        <f>IF(Table1[[#This Row],[Tesouro Prefixado]]="","",(B4470+1)^(1/252))</f>
        <v/>
      </c>
      <c r="D4470" s="2" t="str">
        <f>IF(Table1[[#This Row],[Column2]]="","",(1+D4469)*(C4470)-1)</f>
        <v/>
      </c>
      <c r="E4470" s="1" t="str">
        <f>IF(Table1[[#This Row],[Column1]]="","",VLOOKUP(A4470,COPOMs!B:E,4)+prêmio_de_risco)</f>
        <v/>
      </c>
      <c r="F4470" s="3" t="str">
        <f>IF(Table1[[#This Row],[Tesouro Selic: Cenário 1]]="","",(E4470+1)^(1/252))</f>
        <v/>
      </c>
      <c r="G4470" s="2" t="str">
        <f>IF(Table1[[#This Row],[Column4]]="","",(1+G4469)*(F4470)-1)</f>
        <v/>
      </c>
      <c r="H4470" s="1" t="str">
        <f>IF(Table1[[#This Row],[Column1]]="","",VLOOKUP(A4470,COPOMs!B:H,7)+prêmio_de_risco)</f>
        <v/>
      </c>
      <c r="I4470" s="3" t="str">
        <f>IF(Table1[[#This Row],[Tesouro Selic: Cenário 2]]="","",(H4470+1)^(1/252))</f>
        <v/>
      </c>
      <c r="J4470" s="2" t="str">
        <f>IF(Table1[[#This Row],[Column6]]="","",(1+J4469)*(I4470)-1)</f>
        <v/>
      </c>
      <c r="K4470" s="1" t="str">
        <f>IF(Table1[[#This Row],[Column1]]="","",VLOOKUP(A4470,COPOMs!B:K,10)+prêmio_de_risco)</f>
        <v/>
      </c>
      <c r="L4470" s="3" t="str">
        <f>IF(Table1[[#This Row],[Tesouro Selic: Cenário 3]]="","",(K4470+1)^(1/252))</f>
        <v/>
      </c>
      <c r="M4470" s="2" t="str">
        <f>IF(Table1[[#This Row],[Column8]]="","",(1+M4469)*(L4470)-1)</f>
        <v/>
      </c>
    </row>
    <row r="4471" spans="1:13" x14ac:dyDescent="0.25">
      <c r="A4471" s="15" t="str">
        <f t="shared" si="138"/>
        <v/>
      </c>
      <c r="B4471" s="25" t="str">
        <f t="shared" si="139"/>
        <v/>
      </c>
      <c r="C4471" s="3" t="str">
        <f>IF(Table1[[#This Row],[Tesouro Prefixado]]="","",(B4471+1)^(1/252))</f>
        <v/>
      </c>
      <c r="D4471" s="2" t="str">
        <f>IF(Table1[[#This Row],[Column2]]="","",(1+D4470)*(C4471)-1)</f>
        <v/>
      </c>
      <c r="E4471" s="1" t="str">
        <f>IF(Table1[[#This Row],[Column1]]="","",VLOOKUP(A4471,COPOMs!B:E,4)+prêmio_de_risco)</f>
        <v/>
      </c>
      <c r="F4471" s="3" t="str">
        <f>IF(Table1[[#This Row],[Tesouro Selic: Cenário 1]]="","",(E4471+1)^(1/252))</f>
        <v/>
      </c>
      <c r="G4471" s="2" t="str">
        <f>IF(Table1[[#This Row],[Column4]]="","",(1+G4470)*(F4471)-1)</f>
        <v/>
      </c>
      <c r="H4471" s="1" t="str">
        <f>IF(Table1[[#This Row],[Column1]]="","",VLOOKUP(A4471,COPOMs!B:H,7)+prêmio_de_risco)</f>
        <v/>
      </c>
      <c r="I4471" s="3" t="str">
        <f>IF(Table1[[#This Row],[Tesouro Selic: Cenário 2]]="","",(H4471+1)^(1/252))</f>
        <v/>
      </c>
      <c r="J4471" s="2" t="str">
        <f>IF(Table1[[#This Row],[Column6]]="","",(1+J4470)*(I4471)-1)</f>
        <v/>
      </c>
      <c r="K4471" s="1" t="str">
        <f>IF(Table1[[#This Row],[Column1]]="","",VLOOKUP(A4471,COPOMs!B:K,10)+prêmio_de_risco)</f>
        <v/>
      </c>
      <c r="L4471" s="3" t="str">
        <f>IF(Table1[[#This Row],[Tesouro Selic: Cenário 3]]="","",(K4471+1)^(1/252))</f>
        <v/>
      </c>
      <c r="M4471" s="2" t="str">
        <f>IF(Table1[[#This Row],[Column8]]="","",(1+M4470)*(L4471)-1)</f>
        <v/>
      </c>
    </row>
    <row r="4472" spans="1:13" x14ac:dyDescent="0.25">
      <c r="A4472" s="15" t="str">
        <f t="shared" si="138"/>
        <v/>
      </c>
      <c r="B4472" s="25" t="str">
        <f t="shared" si="139"/>
        <v/>
      </c>
      <c r="C4472" s="3" t="str">
        <f>IF(Table1[[#This Row],[Tesouro Prefixado]]="","",(B4472+1)^(1/252))</f>
        <v/>
      </c>
      <c r="D4472" s="2" t="str">
        <f>IF(Table1[[#This Row],[Column2]]="","",(1+D4471)*(C4472)-1)</f>
        <v/>
      </c>
      <c r="E4472" s="1" t="str">
        <f>IF(Table1[[#This Row],[Column1]]="","",VLOOKUP(A4472,COPOMs!B:E,4)+prêmio_de_risco)</f>
        <v/>
      </c>
      <c r="F4472" s="3" t="str">
        <f>IF(Table1[[#This Row],[Tesouro Selic: Cenário 1]]="","",(E4472+1)^(1/252))</f>
        <v/>
      </c>
      <c r="G4472" s="2" t="str">
        <f>IF(Table1[[#This Row],[Column4]]="","",(1+G4471)*(F4472)-1)</f>
        <v/>
      </c>
      <c r="H4472" s="1" t="str">
        <f>IF(Table1[[#This Row],[Column1]]="","",VLOOKUP(A4472,COPOMs!B:H,7)+prêmio_de_risco)</f>
        <v/>
      </c>
      <c r="I4472" s="3" t="str">
        <f>IF(Table1[[#This Row],[Tesouro Selic: Cenário 2]]="","",(H4472+1)^(1/252))</f>
        <v/>
      </c>
      <c r="J4472" s="2" t="str">
        <f>IF(Table1[[#This Row],[Column6]]="","",(1+J4471)*(I4472)-1)</f>
        <v/>
      </c>
      <c r="K4472" s="1" t="str">
        <f>IF(Table1[[#This Row],[Column1]]="","",VLOOKUP(A4472,COPOMs!B:K,10)+prêmio_de_risco)</f>
        <v/>
      </c>
      <c r="L4472" s="3" t="str">
        <f>IF(Table1[[#This Row],[Tesouro Selic: Cenário 3]]="","",(K4472+1)^(1/252))</f>
        <v/>
      </c>
      <c r="M4472" s="2" t="str">
        <f>IF(Table1[[#This Row],[Column8]]="","",(1+M4471)*(L4472)-1)</f>
        <v/>
      </c>
    </row>
    <row r="4473" spans="1:13" x14ac:dyDescent="0.25">
      <c r="A4473" s="15" t="str">
        <f t="shared" si="138"/>
        <v/>
      </c>
      <c r="B4473" s="25" t="str">
        <f t="shared" si="139"/>
        <v/>
      </c>
      <c r="C4473" s="3" t="str">
        <f>IF(Table1[[#This Row],[Tesouro Prefixado]]="","",(B4473+1)^(1/252))</f>
        <v/>
      </c>
      <c r="D4473" s="2" t="str">
        <f>IF(Table1[[#This Row],[Column2]]="","",(1+D4472)*(C4473)-1)</f>
        <v/>
      </c>
      <c r="E4473" s="1" t="str">
        <f>IF(Table1[[#This Row],[Column1]]="","",VLOOKUP(A4473,COPOMs!B:E,4)+prêmio_de_risco)</f>
        <v/>
      </c>
      <c r="F4473" s="3" t="str">
        <f>IF(Table1[[#This Row],[Tesouro Selic: Cenário 1]]="","",(E4473+1)^(1/252))</f>
        <v/>
      </c>
      <c r="G4473" s="2" t="str">
        <f>IF(Table1[[#This Row],[Column4]]="","",(1+G4472)*(F4473)-1)</f>
        <v/>
      </c>
      <c r="H4473" s="1" t="str">
        <f>IF(Table1[[#This Row],[Column1]]="","",VLOOKUP(A4473,COPOMs!B:H,7)+prêmio_de_risco)</f>
        <v/>
      </c>
      <c r="I4473" s="3" t="str">
        <f>IF(Table1[[#This Row],[Tesouro Selic: Cenário 2]]="","",(H4473+1)^(1/252))</f>
        <v/>
      </c>
      <c r="J4473" s="2" t="str">
        <f>IF(Table1[[#This Row],[Column6]]="","",(1+J4472)*(I4473)-1)</f>
        <v/>
      </c>
      <c r="K4473" s="1" t="str">
        <f>IF(Table1[[#This Row],[Column1]]="","",VLOOKUP(A4473,COPOMs!B:K,10)+prêmio_de_risco)</f>
        <v/>
      </c>
      <c r="L4473" s="3" t="str">
        <f>IF(Table1[[#This Row],[Tesouro Selic: Cenário 3]]="","",(K4473+1)^(1/252))</f>
        <v/>
      </c>
      <c r="M4473" s="2" t="str">
        <f>IF(Table1[[#This Row],[Column8]]="","",(1+M4472)*(L4473)-1)</f>
        <v/>
      </c>
    </row>
    <row r="4474" spans="1:13" x14ac:dyDescent="0.25">
      <c r="A4474" s="15" t="str">
        <f t="shared" si="138"/>
        <v/>
      </c>
      <c r="B4474" s="25" t="str">
        <f t="shared" si="139"/>
        <v/>
      </c>
      <c r="C4474" s="3" t="str">
        <f>IF(Table1[[#This Row],[Tesouro Prefixado]]="","",(B4474+1)^(1/252))</f>
        <v/>
      </c>
      <c r="D4474" s="2" t="str">
        <f>IF(Table1[[#This Row],[Column2]]="","",(1+D4473)*(C4474)-1)</f>
        <v/>
      </c>
      <c r="E4474" s="1" t="str">
        <f>IF(Table1[[#This Row],[Column1]]="","",VLOOKUP(A4474,COPOMs!B:E,4)+prêmio_de_risco)</f>
        <v/>
      </c>
      <c r="F4474" s="3" t="str">
        <f>IF(Table1[[#This Row],[Tesouro Selic: Cenário 1]]="","",(E4474+1)^(1/252))</f>
        <v/>
      </c>
      <c r="G4474" s="2" t="str">
        <f>IF(Table1[[#This Row],[Column4]]="","",(1+G4473)*(F4474)-1)</f>
        <v/>
      </c>
      <c r="H4474" s="1" t="str">
        <f>IF(Table1[[#This Row],[Column1]]="","",VLOOKUP(A4474,COPOMs!B:H,7)+prêmio_de_risco)</f>
        <v/>
      </c>
      <c r="I4474" s="3" t="str">
        <f>IF(Table1[[#This Row],[Tesouro Selic: Cenário 2]]="","",(H4474+1)^(1/252))</f>
        <v/>
      </c>
      <c r="J4474" s="2" t="str">
        <f>IF(Table1[[#This Row],[Column6]]="","",(1+J4473)*(I4474)-1)</f>
        <v/>
      </c>
      <c r="K4474" s="1" t="str">
        <f>IF(Table1[[#This Row],[Column1]]="","",VLOOKUP(A4474,COPOMs!B:K,10)+prêmio_de_risco)</f>
        <v/>
      </c>
      <c r="L4474" s="3" t="str">
        <f>IF(Table1[[#This Row],[Tesouro Selic: Cenário 3]]="","",(K4474+1)^(1/252))</f>
        <v/>
      </c>
      <c r="M4474" s="2" t="str">
        <f>IF(Table1[[#This Row],[Column8]]="","",(1+M4473)*(L4474)-1)</f>
        <v/>
      </c>
    </row>
    <row r="4475" spans="1:13" x14ac:dyDescent="0.25">
      <c r="A4475" s="15" t="str">
        <f t="shared" si="138"/>
        <v/>
      </c>
      <c r="B4475" s="25" t="str">
        <f t="shared" si="139"/>
        <v/>
      </c>
      <c r="C4475" s="3" t="str">
        <f>IF(Table1[[#This Row],[Tesouro Prefixado]]="","",(B4475+1)^(1/252))</f>
        <v/>
      </c>
      <c r="D4475" s="2" t="str">
        <f>IF(Table1[[#This Row],[Column2]]="","",(1+D4474)*(C4475)-1)</f>
        <v/>
      </c>
      <c r="E4475" s="1" t="str">
        <f>IF(Table1[[#This Row],[Column1]]="","",VLOOKUP(A4475,COPOMs!B:E,4)+prêmio_de_risco)</f>
        <v/>
      </c>
      <c r="F4475" s="3" t="str">
        <f>IF(Table1[[#This Row],[Tesouro Selic: Cenário 1]]="","",(E4475+1)^(1/252))</f>
        <v/>
      </c>
      <c r="G4475" s="2" t="str">
        <f>IF(Table1[[#This Row],[Column4]]="","",(1+G4474)*(F4475)-1)</f>
        <v/>
      </c>
      <c r="H4475" s="1" t="str">
        <f>IF(Table1[[#This Row],[Column1]]="","",VLOOKUP(A4475,COPOMs!B:H,7)+prêmio_de_risco)</f>
        <v/>
      </c>
      <c r="I4475" s="3" t="str">
        <f>IF(Table1[[#This Row],[Tesouro Selic: Cenário 2]]="","",(H4475+1)^(1/252))</f>
        <v/>
      </c>
      <c r="J4475" s="2" t="str">
        <f>IF(Table1[[#This Row],[Column6]]="","",(1+J4474)*(I4475)-1)</f>
        <v/>
      </c>
      <c r="K4475" s="1" t="str">
        <f>IF(Table1[[#This Row],[Column1]]="","",VLOOKUP(A4475,COPOMs!B:K,10)+prêmio_de_risco)</f>
        <v/>
      </c>
      <c r="L4475" s="3" t="str">
        <f>IF(Table1[[#This Row],[Tesouro Selic: Cenário 3]]="","",(K4475+1)^(1/252))</f>
        <v/>
      </c>
      <c r="M4475" s="2" t="str">
        <f>IF(Table1[[#This Row],[Column8]]="","",(1+M4474)*(L4475)-1)</f>
        <v/>
      </c>
    </row>
    <row r="4476" spans="1:13" x14ac:dyDescent="0.25">
      <c r="A4476" s="15" t="str">
        <f t="shared" si="138"/>
        <v/>
      </c>
      <c r="B4476" s="25" t="str">
        <f t="shared" si="139"/>
        <v/>
      </c>
      <c r="C4476" s="3" t="str">
        <f>IF(Table1[[#This Row],[Tesouro Prefixado]]="","",(B4476+1)^(1/252))</f>
        <v/>
      </c>
      <c r="D4476" s="2" t="str">
        <f>IF(Table1[[#This Row],[Column2]]="","",(1+D4475)*(C4476)-1)</f>
        <v/>
      </c>
      <c r="E4476" s="1" t="str">
        <f>IF(Table1[[#This Row],[Column1]]="","",VLOOKUP(A4476,COPOMs!B:E,4)+prêmio_de_risco)</f>
        <v/>
      </c>
      <c r="F4476" s="3" t="str">
        <f>IF(Table1[[#This Row],[Tesouro Selic: Cenário 1]]="","",(E4476+1)^(1/252))</f>
        <v/>
      </c>
      <c r="G4476" s="2" t="str">
        <f>IF(Table1[[#This Row],[Column4]]="","",(1+G4475)*(F4476)-1)</f>
        <v/>
      </c>
      <c r="H4476" s="1" t="str">
        <f>IF(Table1[[#This Row],[Column1]]="","",VLOOKUP(A4476,COPOMs!B:H,7)+prêmio_de_risco)</f>
        <v/>
      </c>
      <c r="I4476" s="3" t="str">
        <f>IF(Table1[[#This Row],[Tesouro Selic: Cenário 2]]="","",(H4476+1)^(1/252))</f>
        <v/>
      </c>
      <c r="J4476" s="2" t="str">
        <f>IF(Table1[[#This Row],[Column6]]="","",(1+J4475)*(I4476)-1)</f>
        <v/>
      </c>
      <c r="K4476" s="1" t="str">
        <f>IF(Table1[[#This Row],[Column1]]="","",VLOOKUP(A4476,COPOMs!B:K,10)+prêmio_de_risco)</f>
        <v/>
      </c>
      <c r="L4476" s="3" t="str">
        <f>IF(Table1[[#This Row],[Tesouro Selic: Cenário 3]]="","",(K4476+1)^(1/252))</f>
        <v/>
      </c>
      <c r="M4476" s="2" t="str">
        <f>IF(Table1[[#This Row],[Column8]]="","",(1+M4475)*(L4476)-1)</f>
        <v/>
      </c>
    </row>
    <row r="4477" spans="1:13" x14ac:dyDescent="0.25">
      <c r="A4477" s="15" t="str">
        <f t="shared" si="138"/>
        <v/>
      </c>
      <c r="B4477" s="25" t="str">
        <f t="shared" si="139"/>
        <v/>
      </c>
      <c r="C4477" s="3" t="str">
        <f>IF(Table1[[#This Row],[Tesouro Prefixado]]="","",(B4477+1)^(1/252))</f>
        <v/>
      </c>
      <c r="D4477" s="2" t="str">
        <f>IF(Table1[[#This Row],[Column2]]="","",(1+D4476)*(C4477)-1)</f>
        <v/>
      </c>
      <c r="E4477" s="1" t="str">
        <f>IF(Table1[[#This Row],[Column1]]="","",VLOOKUP(A4477,COPOMs!B:E,4)+prêmio_de_risco)</f>
        <v/>
      </c>
      <c r="F4477" s="3" t="str">
        <f>IF(Table1[[#This Row],[Tesouro Selic: Cenário 1]]="","",(E4477+1)^(1/252))</f>
        <v/>
      </c>
      <c r="G4477" s="2" t="str">
        <f>IF(Table1[[#This Row],[Column4]]="","",(1+G4476)*(F4477)-1)</f>
        <v/>
      </c>
      <c r="H4477" s="1" t="str">
        <f>IF(Table1[[#This Row],[Column1]]="","",VLOOKUP(A4477,COPOMs!B:H,7)+prêmio_de_risco)</f>
        <v/>
      </c>
      <c r="I4477" s="3" t="str">
        <f>IF(Table1[[#This Row],[Tesouro Selic: Cenário 2]]="","",(H4477+1)^(1/252))</f>
        <v/>
      </c>
      <c r="J4477" s="2" t="str">
        <f>IF(Table1[[#This Row],[Column6]]="","",(1+J4476)*(I4477)-1)</f>
        <v/>
      </c>
      <c r="K4477" s="1" t="str">
        <f>IF(Table1[[#This Row],[Column1]]="","",VLOOKUP(A4477,COPOMs!B:K,10)+prêmio_de_risco)</f>
        <v/>
      </c>
      <c r="L4477" s="3" t="str">
        <f>IF(Table1[[#This Row],[Tesouro Selic: Cenário 3]]="","",(K4477+1)^(1/252))</f>
        <v/>
      </c>
      <c r="M4477" s="2" t="str">
        <f>IF(Table1[[#This Row],[Column8]]="","",(1+M4476)*(L4477)-1)</f>
        <v/>
      </c>
    </row>
    <row r="4478" spans="1:13" x14ac:dyDescent="0.25">
      <c r="A4478" s="15" t="str">
        <f t="shared" si="138"/>
        <v/>
      </c>
      <c r="B4478" s="25" t="str">
        <f t="shared" si="139"/>
        <v/>
      </c>
      <c r="C4478" s="3" t="str">
        <f>IF(Table1[[#This Row],[Tesouro Prefixado]]="","",(B4478+1)^(1/252))</f>
        <v/>
      </c>
      <c r="D4478" s="2" t="str">
        <f>IF(Table1[[#This Row],[Column2]]="","",(1+D4477)*(C4478)-1)</f>
        <v/>
      </c>
      <c r="E4478" s="1" t="str">
        <f>IF(Table1[[#This Row],[Column1]]="","",VLOOKUP(A4478,COPOMs!B:E,4)+prêmio_de_risco)</f>
        <v/>
      </c>
      <c r="F4478" s="3" t="str">
        <f>IF(Table1[[#This Row],[Tesouro Selic: Cenário 1]]="","",(E4478+1)^(1/252))</f>
        <v/>
      </c>
      <c r="G4478" s="2" t="str">
        <f>IF(Table1[[#This Row],[Column4]]="","",(1+G4477)*(F4478)-1)</f>
        <v/>
      </c>
      <c r="H4478" s="1" t="str">
        <f>IF(Table1[[#This Row],[Column1]]="","",VLOOKUP(A4478,COPOMs!B:H,7)+prêmio_de_risco)</f>
        <v/>
      </c>
      <c r="I4478" s="3" t="str">
        <f>IF(Table1[[#This Row],[Tesouro Selic: Cenário 2]]="","",(H4478+1)^(1/252))</f>
        <v/>
      </c>
      <c r="J4478" s="2" t="str">
        <f>IF(Table1[[#This Row],[Column6]]="","",(1+J4477)*(I4478)-1)</f>
        <v/>
      </c>
      <c r="K4478" s="1" t="str">
        <f>IF(Table1[[#This Row],[Column1]]="","",VLOOKUP(A4478,COPOMs!B:K,10)+prêmio_de_risco)</f>
        <v/>
      </c>
      <c r="L4478" s="3" t="str">
        <f>IF(Table1[[#This Row],[Tesouro Selic: Cenário 3]]="","",(K4478+1)^(1/252))</f>
        <v/>
      </c>
      <c r="M4478" s="2" t="str">
        <f>IF(Table1[[#This Row],[Column8]]="","",(1+M4477)*(L4478)-1)</f>
        <v/>
      </c>
    </row>
    <row r="4479" spans="1:13" x14ac:dyDescent="0.25">
      <c r="A4479" s="15" t="str">
        <f t="shared" si="138"/>
        <v/>
      </c>
      <c r="B4479" s="25" t="str">
        <f t="shared" si="139"/>
        <v/>
      </c>
      <c r="C4479" s="3" t="str">
        <f>IF(Table1[[#This Row],[Tesouro Prefixado]]="","",(B4479+1)^(1/252))</f>
        <v/>
      </c>
      <c r="D4479" s="2" t="str">
        <f>IF(Table1[[#This Row],[Column2]]="","",(1+D4478)*(C4479)-1)</f>
        <v/>
      </c>
      <c r="E4479" s="1" t="str">
        <f>IF(Table1[[#This Row],[Column1]]="","",VLOOKUP(A4479,COPOMs!B:E,4)+prêmio_de_risco)</f>
        <v/>
      </c>
      <c r="F4479" s="3" t="str">
        <f>IF(Table1[[#This Row],[Tesouro Selic: Cenário 1]]="","",(E4479+1)^(1/252))</f>
        <v/>
      </c>
      <c r="G4479" s="2" t="str">
        <f>IF(Table1[[#This Row],[Column4]]="","",(1+G4478)*(F4479)-1)</f>
        <v/>
      </c>
      <c r="H4479" s="1" t="str">
        <f>IF(Table1[[#This Row],[Column1]]="","",VLOOKUP(A4479,COPOMs!B:H,7)+prêmio_de_risco)</f>
        <v/>
      </c>
      <c r="I4479" s="3" t="str">
        <f>IF(Table1[[#This Row],[Tesouro Selic: Cenário 2]]="","",(H4479+1)^(1/252))</f>
        <v/>
      </c>
      <c r="J4479" s="2" t="str">
        <f>IF(Table1[[#This Row],[Column6]]="","",(1+J4478)*(I4479)-1)</f>
        <v/>
      </c>
      <c r="K4479" s="1" t="str">
        <f>IF(Table1[[#This Row],[Column1]]="","",VLOOKUP(A4479,COPOMs!B:K,10)+prêmio_de_risco)</f>
        <v/>
      </c>
      <c r="L4479" s="3" t="str">
        <f>IF(Table1[[#This Row],[Tesouro Selic: Cenário 3]]="","",(K4479+1)^(1/252))</f>
        <v/>
      </c>
      <c r="M4479" s="2" t="str">
        <f>IF(Table1[[#This Row],[Column8]]="","",(1+M4478)*(L4479)-1)</f>
        <v/>
      </c>
    </row>
    <row r="4480" spans="1:13" x14ac:dyDescent="0.25">
      <c r="A4480" s="15" t="str">
        <f t="shared" si="138"/>
        <v/>
      </c>
      <c r="B4480" s="25" t="str">
        <f t="shared" si="139"/>
        <v/>
      </c>
      <c r="C4480" s="3" t="str">
        <f>IF(Table1[[#This Row],[Tesouro Prefixado]]="","",(B4480+1)^(1/252))</f>
        <v/>
      </c>
      <c r="D4480" s="2" t="str">
        <f>IF(Table1[[#This Row],[Column2]]="","",(1+D4479)*(C4480)-1)</f>
        <v/>
      </c>
      <c r="E4480" s="1" t="str">
        <f>IF(Table1[[#This Row],[Column1]]="","",VLOOKUP(A4480,COPOMs!B:E,4)+prêmio_de_risco)</f>
        <v/>
      </c>
      <c r="F4480" s="3" t="str">
        <f>IF(Table1[[#This Row],[Tesouro Selic: Cenário 1]]="","",(E4480+1)^(1/252))</f>
        <v/>
      </c>
      <c r="G4480" s="2" t="str">
        <f>IF(Table1[[#This Row],[Column4]]="","",(1+G4479)*(F4480)-1)</f>
        <v/>
      </c>
      <c r="H4480" s="1" t="str">
        <f>IF(Table1[[#This Row],[Column1]]="","",VLOOKUP(A4480,COPOMs!B:H,7)+prêmio_de_risco)</f>
        <v/>
      </c>
      <c r="I4480" s="3" t="str">
        <f>IF(Table1[[#This Row],[Tesouro Selic: Cenário 2]]="","",(H4480+1)^(1/252))</f>
        <v/>
      </c>
      <c r="J4480" s="2" t="str">
        <f>IF(Table1[[#This Row],[Column6]]="","",(1+J4479)*(I4480)-1)</f>
        <v/>
      </c>
      <c r="K4480" s="1" t="str">
        <f>IF(Table1[[#This Row],[Column1]]="","",VLOOKUP(A4480,COPOMs!B:K,10)+prêmio_de_risco)</f>
        <v/>
      </c>
      <c r="L4480" s="3" t="str">
        <f>IF(Table1[[#This Row],[Tesouro Selic: Cenário 3]]="","",(K4480+1)^(1/252))</f>
        <v/>
      </c>
      <c r="M4480" s="2" t="str">
        <f>IF(Table1[[#This Row],[Column8]]="","",(1+M4479)*(L4480)-1)</f>
        <v/>
      </c>
    </row>
    <row r="4481" spans="1:13" x14ac:dyDescent="0.25">
      <c r="A4481" s="15" t="str">
        <f t="shared" si="138"/>
        <v/>
      </c>
      <c r="B4481" s="25" t="str">
        <f t="shared" si="139"/>
        <v/>
      </c>
      <c r="C4481" s="3" t="str">
        <f>IF(Table1[[#This Row],[Tesouro Prefixado]]="","",(B4481+1)^(1/252))</f>
        <v/>
      </c>
      <c r="D4481" s="2" t="str">
        <f>IF(Table1[[#This Row],[Column2]]="","",(1+D4480)*(C4481)-1)</f>
        <v/>
      </c>
      <c r="E4481" s="1" t="str">
        <f>IF(Table1[[#This Row],[Column1]]="","",VLOOKUP(A4481,COPOMs!B:E,4)+prêmio_de_risco)</f>
        <v/>
      </c>
      <c r="F4481" s="3" t="str">
        <f>IF(Table1[[#This Row],[Tesouro Selic: Cenário 1]]="","",(E4481+1)^(1/252))</f>
        <v/>
      </c>
      <c r="G4481" s="2" t="str">
        <f>IF(Table1[[#This Row],[Column4]]="","",(1+G4480)*(F4481)-1)</f>
        <v/>
      </c>
      <c r="H4481" s="1" t="str">
        <f>IF(Table1[[#This Row],[Column1]]="","",VLOOKUP(A4481,COPOMs!B:H,7)+prêmio_de_risco)</f>
        <v/>
      </c>
      <c r="I4481" s="3" t="str">
        <f>IF(Table1[[#This Row],[Tesouro Selic: Cenário 2]]="","",(H4481+1)^(1/252))</f>
        <v/>
      </c>
      <c r="J4481" s="2" t="str">
        <f>IF(Table1[[#This Row],[Column6]]="","",(1+J4480)*(I4481)-1)</f>
        <v/>
      </c>
      <c r="K4481" s="1" t="str">
        <f>IF(Table1[[#This Row],[Column1]]="","",VLOOKUP(A4481,COPOMs!B:K,10)+prêmio_de_risco)</f>
        <v/>
      </c>
      <c r="L4481" s="3" t="str">
        <f>IF(Table1[[#This Row],[Tesouro Selic: Cenário 3]]="","",(K4481+1)^(1/252))</f>
        <v/>
      </c>
      <c r="M4481" s="2" t="str">
        <f>IF(Table1[[#This Row],[Column8]]="","",(1+M4480)*(L4481)-1)</f>
        <v/>
      </c>
    </row>
    <row r="4482" spans="1:13" x14ac:dyDescent="0.25">
      <c r="A4482" s="15" t="str">
        <f t="shared" si="138"/>
        <v/>
      </c>
      <c r="B4482" s="25" t="str">
        <f t="shared" si="139"/>
        <v/>
      </c>
      <c r="C4482" s="3" t="str">
        <f>IF(Table1[[#This Row],[Tesouro Prefixado]]="","",(B4482+1)^(1/252))</f>
        <v/>
      </c>
      <c r="D4482" s="2" t="str">
        <f>IF(Table1[[#This Row],[Column2]]="","",(1+D4481)*(C4482)-1)</f>
        <v/>
      </c>
      <c r="E4482" s="1" t="str">
        <f>IF(Table1[[#This Row],[Column1]]="","",VLOOKUP(A4482,COPOMs!B:E,4)+prêmio_de_risco)</f>
        <v/>
      </c>
      <c r="F4482" s="3" t="str">
        <f>IF(Table1[[#This Row],[Tesouro Selic: Cenário 1]]="","",(E4482+1)^(1/252))</f>
        <v/>
      </c>
      <c r="G4482" s="2" t="str">
        <f>IF(Table1[[#This Row],[Column4]]="","",(1+G4481)*(F4482)-1)</f>
        <v/>
      </c>
      <c r="H4482" s="1" t="str">
        <f>IF(Table1[[#This Row],[Column1]]="","",VLOOKUP(A4482,COPOMs!B:H,7)+prêmio_de_risco)</f>
        <v/>
      </c>
      <c r="I4482" s="3" t="str">
        <f>IF(Table1[[#This Row],[Tesouro Selic: Cenário 2]]="","",(H4482+1)^(1/252))</f>
        <v/>
      </c>
      <c r="J4482" s="2" t="str">
        <f>IF(Table1[[#This Row],[Column6]]="","",(1+J4481)*(I4482)-1)</f>
        <v/>
      </c>
      <c r="K4482" s="1" t="str">
        <f>IF(Table1[[#This Row],[Column1]]="","",VLOOKUP(A4482,COPOMs!B:K,10)+prêmio_de_risco)</f>
        <v/>
      </c>
      <c r="L4482" s="3" t="str">
        <f>IF(Table1[[#This Row],[Tesouro Selic: Cenário 3]]="","",(K4482+1)^(1/252))</f>
        <v/>
      </c>
      <c r="M4482" s="2" t="str">
        <f>IF(Table1[[#This Row],[Column8]]="","",(1+M4481)*(L4482)-1)</f>
        <v/>
      </c>
    </row>
    <row r="4483" spans="1:13" x14ac:dyDescent="0.25">
      <c r="A4483" s="15" t="str">
        <f t="shared" ref="A4483:A4546" si="140">IFERROR(IF(WORKDAY(A4482,1,feriados)&lt;=vencimento,WORKDAY(A4482,1,feriados),""),"")</f>
        <v/>
      </c>
      <c r="B4483" s="25" t="str">
        <f t="shared" ref="B4483:B4546" si="141">IF(A4483="","",taxa_pré)</f>
        <v/>
      </c>
      <c r="C4483" s="3" t="str">
        <f>IF(Table1[[#This Row],[Tesouro Prefixado]]="","",(B4483+1)^(1/252))</f>
        <v/>
      </c>
      <c r="D4483" s="2" t="str">
        <f>IF(Table1[[#This Row],[Column2]]="","",(1+D4482)*(C4483)-1)</f>
        <v/>
      </c>
      <c r="E4483" s="1" t="str">
        <f>IF(Table1[[#This Row],[Column1]]="","",VLOOKUP(A4483,COPOMs!B:E,4)+prêmio_de_risco)</f>
        <v/>
      </c>
      <c r="F4483" s="3" t="str">
        <f>IF(Table1[[#This Row],[Tesouro Selic: Cenário 1]]="","",(E4483+1)^(1/252))</f>
        <v/>
      </c>
      <c r="G4483" s="2" t="str">
        <f>IF(Table1[[#This Row],[Column4]]="","",(1+G4482)*(F4483)-1)</f>
        <v/>
      </c>
      <c r="H4483" s="1" t="str">
        <f>IF(Table1[[#This Row],[Column1]]="","",VLOOKUP(A4483,COPOMs!B:H,7)+prêmio_de_risco)</f>
        <v/>
      </c>
      <c r="I4483" s="3" t="str">
        <f>IF(Table1[[#This Row],[Tesouro Selic: Cenário 2]]="","",(H4483+1)^(1/252))</f>
        <v/>
      </c>
      <c r="J4483" s="2" t="str">
        <f>IF(Table1[[#This Row],[Column6]]="","",(1+J4482)*(I4483)-1)</f>
        <v/>
      </c>
      <c r="K4483" s="1" t="str">
        <f>IF(Table1[[#This Row],[Column1]]="","",VLOOKUP(A4483,COPOMs!B:K,10)+prêmio_de_risco)</f>
        <v/>
      </c>
      <c r="L4483" s="3" t="str">
        <f>IF(Table1[[#This Row],[Tesouro Selic: Cenário 3]]="","",(K4483+1)^(1/252))</f>
        <v/>
      </c>
      <c r="M4483" s="2" t="str">
        <f>IF(Table1[[#This Row],[Column8]]="","",(1+M4482)*(L4483)-1)</f>
        <v/>
      </c>
    </row>
    <row r="4484" spans="1:13" x14ac:dyDescent="0.25">
      <c r="A4484" s="15" t="str">
        <f t="shared" si="140"/>
        <v/>
      </c>
      <c r="B4484" s="25" t="str">
        <f t="shared" si="141"/>
        <v/>
      </c>
      <c r="C4484" s="3" t="str">
        <f>IF(Table1[[#This Row],[Tesouro Prefixado]]="","",(B4484+1)^(1/252))</f>
        <v/>
      </c>
      <c r="D4484" s="2" t="str">
        <f>IF(Table1[[#This Row],[Column2]]="","",(1+D4483)*(C4484)-1)</f>
        <v/>
      </c>
      <c r="E4484" s="1" t="str">
        <f>IF(Table1[[#This Row],[Column1]]="","",VLOOKUP(A4484,COPOMs!B:E,4)+prêmio_de_risco)</f>
        <v/>
      </c>
      <c r="F4484" s="3" t="str">
        <f>IF(Table1[[#This Row],[Tesouro Selic: Cenário 1]]="","",(E4484+1)^(1/252))</f>
        <v/>
      </c>
      <c r="G4484" s="2" t="str">
        <f>IF(Table1[[#This Row],[Column4]]="","",(1+G4483)*(F4484)-1)</f>
        <v/>
      </c>
      <c r="H4484" s="1" t="str">
        <f>IF(Table1[[#This Row],[Column1]]="","",VLOOKUP(A4484,COPOMs!B:H,7)+prêmio_de_risco)</f>
        <v/>
      </c>
      <c r="I4484" s="3" t="str">
        <f>IF(Table1[[#This Row],[Tesouro Selic: Cenário 2]]="","",(H4484+1)^(1/252))</f>
        <v/>
      </c>
      <c r="J4484" s="2" t="str">
        <f>IF(Table1[[#This Row],[Column6]]="","",(1+J4483)*(I4484)-1)</f>
        <v/>
      </c>
      <c r="K4484" s="1" t="str">
        <f>IF(Table1[[#This Row],[Column1]]="","",VLOOKUP(A4484,COPOMs!B:K,10)+prêmio_de_risco)</f>
        <v/>
      </c>
      <c r="L4484" s="3" t="str">
        <f>IF(Table1[[#This Row],[Tesouro Selic: Cenário 3]]="","",(K4484+1)^(1/252))</f>
        <v/>
      </c>
      <c r="M4484" s="2" t="str">
        <f>IF(Table1[[#This Row],[Column8]]="","",(1+M4483)*(L4484)-1)</f>
        <v/>
      </c>
    </row>
    <row r="4485" spans="1:13" x14ac:dyDescent="0.25">
      <c r="A4485" s="15" t="str">
        <f t="shared" si="140"/>
        <v/>
      </c>
      <c r="B4485" s="25" t="str">
        <f t="shared" si="141"/>
        <v/>
      </c>
      <c r="C4485" s="3" t="str">
        <f>IF(Table1[[#This Row],[Tesouro Prefixado]]="","",(B4485+1)^(1/252))</f>
        <v/>
      </c>
      <c r="D4485" s="2" t="str">
        <f>IF(Table1[[#This Row],[Column2]]="","",(1+D4484)*(C4485)-1)</f>
        <v/>
      </c>
      <c r="E4485" s="1" t="str">
        <f>IF(Table1[[#This Row],[Column1]]="","",VLOOKUP(A4485,COPOMs!B:E,4)+prêmio_de_risco)</f>
        <v/>
      </c>
      <c r="F4485" s="3" t="str">
        <f>IF(Table1[[#This Row],[Tesouro Selic: Cenário 1]]="","",(E4485+1)^(1/252))</f>
        <v/>
      </c>
      <c r="G4485" s="2" t="str">
        <f>IF(Table1[[#This Row],[Column4]]="","",(1+G4484)*(F4485)-1)</f>
        <v/>
      </c>
      <c r="H4485" s="1" t="str">
        <f>IF(Table1[[#This Row],[Column1]]="","",VLOOKUP(A4485,COPOMs!B:H,7)+prêmio_de_risco)</f>
        <v/>
      </c>
      <c r="I4485" s="3" t="str">
        <f>IF(Table1[[#This Row],[Tesouro Selic: Cenário 2]]="","",(H4485+1)^(1/252))</f>
        <v/>
      </c>
      <c r="J4485" s="2" t="str">
        <f>IF(Table1[[#This Row],[Column6]]="","",(1+J4484)*(I4485)-1)</f>
        <v/>
      </c>
      <c r="K4485" s="1" t="str">
        <f>IF(Table1[[#This Row],[Column1]]="","",VLOOKUP(A4485,COPOMs!B:K,10)+prêmio_de_risco)</f>
        <v/>
      </c>
      <c r="L4485" s="3" t="str">
        <f>IF(Table1[[#This Row],[Tesouro Selic: Cenário 3]]="","",(K4485+1)^(1/252))</f>
        <v/>
      </c>
      <c r="M4485" s="2" t="str">
        <f>IF(Table1[[#This Row],[Column8]]="","",(1+M4484)*(L4485)-1)</f>
        <v/>
      </c>
    </row>
    <row r="4486" spans="1:13" x14ac:dyDescent="0.25">
      <c r="A4486" s="15" t="str">
        <f t="shared" si="140"/>
        <v/>
      </c>
      <c r="B4486" s="25" t="str">
        <f t="shared" si="141"/>
        <v/>
      </c>
      <c r="C4486" s="3" t="str">
        <f>IF(Table1[[#This Row],[Tesouro Prefixado]]="","",(B4486+1)^(1/252))</f>
        <v/>
      </c>
      <c r="D4486" s="2" t="str">
        <f>IF(Table1[[#This Row],[Column2]]="","",(1+D4485)*(C4486)-1)</f>
        <v/>
      </c>
      <c r="E4486" s="1" t="str">
        <f>IF(Table1[[#This Row],[Column1]]="","",VLOOKUP(A4486,COPOMs!B:E,4)+prêmio_de_risco)</f>
        <v/>
      </c>
      <c r="F4486" s="3" t="str">
        <f>IF(Table1[[#This Row],[Tesouro Selic: Cenário 1]]="","",(E4486+1)^(1/252))</f>
        <v/>
      </c>
      <c r="G4486" s="2" t="str">
        <f>IF(Table1[[#This Row],[Column4]]="","",(1+G4485)*(F4486)-1)</f>
        <v/>
      </c>
      <c r="H4486" s="1" t="str">
        <f>IF(Table1[[#This Row],[Column1]]="","",VLOOKUP(A4486,COPOMs!B:H,7)+prêmio_de_risco)</f>
        <v/>
      </c>
      <c r="I4486" s="3" t="str">
        <f>IF(Table1[[#This Row],[Tesouro Selic: Cenário 2]]="","",(H4486+1)^(1/252))</f>
        <v/>
      </c>
      <c r="J4486" s="2" t="str">
        <f>IF(Table1[[#This Row],[Column6]]="","",(1+J4485)*(I4486)-1)</f>
        <v/>
      </c>
      <c r="K4486" s="1" t="str">
        <f>IF(Table1[[#This Row],[Column1]]="","",VLOOKUP(A4486,COPOMs!B:K,10)+prêmio_de_risco)</f>
        <v/>
      </c>
      <c r="L4486" s="3" t="str">
        <f>IF(Table1[[#This Row],[Tesouro Selic: Cenário 3]]="","",(K4486+1)^(1/252))</f>
        <v/>
      </c>
      <c r="M4486" s="2" t="str">
        <f>IF(Table1[[#This Row],[Column8]]="","",(1+M4485)*(L4486)-1)</f>
        <v/>
      </c>
    </row>
    <row r="4487" spans="1:13" x14ac:dyDescent="0.25">
      <c r="A4487" s="15" t="str">
        <f t="shared" si="140"/>
        <v/>
      </c>
      <c r="B4487" s="25" t="str">
        <f t="shared" si="141"/>
        <v/>
      </c>
      <c r="C4487" s="3" t="str">
        <f>IF(Table1[[#This Row],[Tesouro Prefixado]]="","",(B4487+1)^(1/252))</f>
        <v/>
      </c>
      <c r="D4487" s="2" t="str">
        <f>IF(Table1[[#This Row],[Column2]]="","",(1+D4486)*(C4487)-1)</f>
        <v/>
      </c>
      <c r="E4487" s="1" t="str">
        <f>IF(Table1[[#This Row],[Column1]]="","",VLOOKUP(A4487,COPOMs!B:E,4)+prêmio_de_risco)</f>
        <v/>
      </c>
      <c r="F4487" s="3" t="str">
        <f>IF(Table1[[#This Row],[Tesouro Selic: Cenário 1]]="","",(E4487+1)^(1/252))</f>
        <v/>
      </c>
      <c r="G4487" s="2" t="str">
        <f>IF(Table1[[#This Row],[Column4]]="","",(1+G4486)*(F4487)-1)</f>
        <v/>
      </c>
      <c r="H4487" s="1" t="str">
        <f>IF(Table1[[#This Row],[Column1]]="","",VLOOKUP(A4487,COPOMs!B:H,7)+prêmio_de_risco)</f>
        <v/>
      </c>
      <c r="I4487" s="3" t="str">
        <f>IF(Table1[[#This Row],[Tesouro Selic: Cenário 2]]="","",(H4487+1)^(1/252))</f>
        <v/>
      </c>
      <c r="J4487" s="2" t="str">
        <f>IF(Table1[[#This Row],[Column6]]="","",(1+J4486)*(I4487)-1)</f>
        <v/>
      </c>
      <c r="K4487" s="1" t="str">
        <f>IF(Table1[[#This Row],[Column1]]="","",VLOOKUP(A4487,COPOMs!B:K,10)+prêmio_de_risco)</f>
        <v/>
      </c>
      <c r="L4487" s="3" t="str">
        <f>IF(Table1[[#This Row],[Tesouro Selic: Cenário 3]]="","",(K4487+1)^(1/252))</f>
        <v/>
      </c>
      <c r="M4487" s="2" t="str">
        <f>IF(Table1[[#This Row],[Column8]]="","",(1+M4486)*(L4487)-1)</f>
        <v/>
      </c>
    </row>
    <row r="4488" spans="1:13" x14ac:dyDescent="0.25">
      <c r="A4488" s="15" t="str">
        <f t="shared" si="140"/>
        <v/>
      </c>
      <c r="B4488" s="25" t="str">
        <f t="shared" si="141"/>
        <v/>
      </c>
      <c r="C4488" s="3" t="str">
        <f>IF(Table1[[#This Row],[Tesouro Prefixado]]="","",(B4488+1)^(1/252))</f>
        <v/>
      </c>
      <c r="D4488" s="2" t="str">
        <f>IF(Table1[[#This Row],[Column2]]="","",(1+D4487)*(C4488)-1)</f>
        <v/>
      </c>
      <c r="E4488" s="1" t="str">
        <f>IF(Table1[[#This Row],[Column1]]="","",VLOOKUP(A4488,COPOMs!B:E,4)+prêmio_de_risco)</f>
        <v/>
      </c>
      <c r="F4488" s="3" t="str">
        <f>IF(Table1[[#This Row],[Tesouro Selic: Cenário 1]]="","",(E4488+1)^(1/252))</f>
        <v/>
      </c>
      <c r="G4488" s="2" t="str">
        <f>IF(Table1[[#This Row],[Column4]]="","",(1+G4487)*(F4488)-1)</f>
        <v/>
      </c>
      <c r="H4488" s="1" t="str">
        <f>IF(Table1[[#This Row],[Column1]]="","",VLOOKUP(A4488,COPOMs!B:H,7)+prêmio_de_risco)</f>
        <v/>
      </c>
      <c r="I4488" s="3" t="str">
        <f>IF(Table1[[#This Row],[Tesouro Selic: Cenário 2]]="","",(H4488+1)^(1/252))</f>
        <v/>
      </c>
      <c r="J4488" s="2" t="str">
        <f>IF(Table1[[#This Row],[Column6]]="","",(1+J4487)*(I4488)-1)</f>
        <v/>
      </c>
      <c r="K4488" s="1" t="str">
        <f>IF(Table1[[#This Row],[Column1]]="","",VLOOKUP(A4488,COPOMs!B:K,10)+prêmio_de_risco)</f>
        <v/>
      </c>
      <c r="L4488" s="3" t="str">
        <f>IF(Table1[[#This Row],[Tesouro Selic: Cenário 3]]="","",(K4488+1)^(1/252))</f>
        <v/>
      </c>
      <c r="M4488" s="2" t="str">
        <f>IF(Table1[[#This Row],[Column8]]="","",(1+M4487)*(L4488)-1)</f>
        <v/>
      </c>
    </row>
    <row r="4489" spans="1:13" x14ac:dyDescent="0.25">
      <c r="A4489" s="15" t="str">
        <f t="shared" si="140"/>
        <v/>
      </c>
      <c r="B4489" s="25" t="str">
        <f t="shared" si="141"/>
        <v/>
      </c>
      <c r="C4489" s="3" t="str">
        <f>IF(Table1[[#This Row],[Tesouro Prefixado]]="","",(B4489+1)^(1/252))</f>
        <v/>
      </c>
      <c r="D4489" s="2" t="str">
        <f>IF(Table1[[#This Row],[Column2]]="","",(1+D4488)*(C4489)-1)</f>
        <v/>
      </c>
      <c r="E4489" s="1" t="str">
        <f>IF(Table1[[#This Row],[Column1]]="","",VLOOKUP(A4489,COPOMs!B:E,4)+prêmio_de_risco)</f>
        <v/>
      </c>
      <c r="F4489" s="3" t="str">
        <f>IF(Table1[[#This Row],[Tesouro Selic: Cenário 1]]="","",(E4489+1)^(1/252))</f>
        <v/>
      </c>
      <c r="G4489" s="2" t="str">
        <f>IF(Table1[[#This Row],[Column4]]="","",(1+G4488)*(F4489)-1)</f>
        <v/>
      </c>
      <c r="H4489" s="1" t="str">
        <f>IF(Table1[[#This Row],[Column1]]="","",VLOOKUP(A4489,COPOMs!B:H,7)+prêmio_de_risco)</f>
        <v/>
      </c>
      <c r="I4489" s="3" t="str">
        <f>IF(Table1[[#This Row],[Tesouro Selic: Cenário 2]]="","",(H4489+1)^(1/252))</f>
        <v/>
      </c>
      <c r="J4489" s="2" t="str">
        <f>IF(Table1[[#This Row],[Column6]]="","",(1+J4488)*(I4489)-1)</f>
        <v/>
      </c>
      <c r="K4489" s="1" t="str">
        <f>IF(Table1[[#This Row],[Column1]]="","",VLOOKUP(A4489,COPOMs!B:K,10)+prêmio_de_risco)</f>
        <v/>
      </c>
      <c r="L4489" s="3" t="str">
        <f>IF(Table1[[#This Row],[Tesouro Selic: Cenário 3]]="","",(K4489+1)^(1/252))</f>
        <v/>
      </c>
      <c r="M4489" s="2" t="str">
        <f>IF(Table1[[#This Row],[Column8]]="","",(1+M4488)*(L4489)-1)</f>
        <v/>
      </c>
    </row>
    <row r="4490" spans="1:13" x14ac:dyDescent="0.25">
      <c r="A4490" s="15" t="str">
        <f t="shared" si="140"/>
        <v/>
      </c>
      <c r="B4490" s="25" t="str">
        <f t="shared" si="141"/>
        <v/>
      </c>
      <c r="C4490" s="3" t="str">
        <f>IF(Table1[[#This Row],[Tesouro Prefixado]]="","",(B4490+1)^(1/252))</f>
        <v/>
      </c>
      <c r="D4490" s="2" t="str">
        <f>IF(Table1[[#This Row],[Column2]]="","",(1+D4489)*(C4490)-1)</f>
        <v/>
      </c>
      <c r="E4490" s="1" t="str">
        <f>IF(Table1[[#This Row],[Column1]]="","",VLOOKUP(A4490,COPOMs!B:E,4)+prêmio_de_risco)</f>
        <v/>
      </c>
      <c r="F4490" s="3" t="str">
        <f>IF(Table1[[#This Row],[Tesouro Selic: Cenário 1]]="","",(E4490+1)^(1/252))</f>
        <v/>
      </c>
      <c r="G4490" s="2" t="str">
        <f>IF(Table1[[#This Row],[Column4]]="","",(1+G4489)*(F4490)-1)</f>
        <v/>
      </c>
      <c r="H4490" s="1" t="str">
        <f>IF(Table1[[#This Row],[Column1]]="","",VLOOKUP(A4490,COPOMs!B:H,7)+prêmio_de_risco)</f>
        <v/>
      </c>
      <c r="I4490" s="3" t="str">
        <f>IF(Table1[[#This Row],[Tesouro Selic: Cenário 2]]="","",(H4490+1)^(1/252))</f>
        <v/>
      </c>
      <c r="J4490" s="2" t="str">
        <f>IF(Table1[[#This Row],[Column6]]="","",(1+J4489)*(I4490)-1)</f>
        <v/>
      </c>
      <c r="K4490" s="1" t="str">
        <f>IF(Table1[[#This Row],[Column1]]="","",VLOOKUP(A4490,COPOMs!B:K,10)+prêmio_de_risco)</f>
        <v/>
      </c>
      <c r="L4490" s="3" t="str">
        <f>IF(Table1[[#This Row],[Tesouro Selic: Cenário 3]]="","",(K4490+1)^(1/252))</f>
        <v/>
      </c>
      <c r="M4490" s="2" t="str">
        <f>IF(Table1[[#This Row],[Column8]]="","",(1+M4489)*(L4490)-1)</f>
        <v/>
      </c>
    </row>
    <row r="4491" spans="1:13" x14ac:dyDescent="0.25">
      <c r="A4491" s="15" t="str">
        <f t="shared" si="140"/>
        <v/>
      </c>
      <c r="B4491" s="25" t="str">
        <f t="shared" si="141"/>
        <v/>
      </c>
      <c r="C4491" s="3" t="str">
        <f>IF(Table1[[#This Row],[Tesouro Prefixado]]="","",(B4491+1)^(1/252))</f>
        <v/>
      </c>
      <c r="D4491" s="2" t="str">
        <f>IF(Table1[[#This Row],[Column2]]="","",(1+D4490)*(C4491)-1)</f>
        <v/>
      </c>
      <c r="E4491" s="1" t="str">
        <f>IF(Table1[[#This Row],[Column1]]="","",VLOOKUP(A4491,COPOMs!B:E,4)+prêmio_de_risco)</f>
        <v/>
      </c>
      <c r="F4491" s="3" t="str">
        <f>IF(Table1[[#This Row],[Tesouro Selic: Cenário 1]]="","",(E4491+1)^(1/252))</f>
        <v/>
      </c>
      <c r="G4491" s="2" t="str">
        <f>IF(Table1[[#This Row],[Column4]]="","",(1+G4490)*(F4491)-1)</f>
        <v/>
      </c>
      <c r="H4491" s="1" t="str">
        <f>IF(Table1[[#This Row],[Column1]]="","",VLOOKUP(A4491,COPOMs!B:H,7)+prêmio_de_risco)</f>
        <v/>
      </c>
      <c r="I4491" s="3" t="str">
        <f>IF(Table1[[#This Row],[Tesouro Selic: Cenário 2]]="","",(H4491+1)^(1/252))</f>
        <v/>
      </c>
      <c r="J4491" s="2" t="str">
        <f>IF(Table1[[#This Row],[Column6]]="","",(1+J4490)*(I4491)-1)</f>
        <v/>
      </c>
      <c r="K4491" s="1" t="str">
        <f>IF(Table1[[#This Row],[Column1]]="","",VLOOKUP(A4491,COPOMs!B:K,10)+prêmio_de_risco)</f>
        <v/>
      </c>
      <c r="L4491" s="3" t="str">
        <f>IF(Table1[[#This Row],[Tesouro Selic: Cenário 3]]="","",(K4491+1)^(1/252))</f>
        <v/>
      </c>
      <c r="M4491" s="2" t="str">
        <f>IF(Table1[[#This Row],[Column8]]="","",(1+M4490)*(L4491)-1)</f>
        <v/>
      </c>
    </row>
    <row r="4492" spans="1:13" x14ac:dyDescent="0.25">
      <c r="A4492" s="15" t="str">
        <f t="shared" si="140"/>
        <v/>
      </c>
      <c r="B4492" s="25" t="str">
        <f t="shared" si="141"/>
        <v/>
      </c>
      <c r="C4492" s="3" t="str">
        <f>IF(Table1[[#This Row],[Tesouro Prefixado]]="","",(B4492+1)^(1/252))</f>
        <v/>
      </c>
      <c r="D4492" s="2" t="str">
        <f>IF(Table1[[#This Row],[Column2]]="","",(1+D4491)*(C4492)-1)</f>
        <v/>
      </c>
      <c r="E4492" s="1" t="str">
        <f>IF(Table1[[#This Row],[Column1]]="","",VLOOKUP(A4492,COPOMs!B:E,4)+prêmio_de_risco)</f>
        <v/>
      </c>
      <c r="F4492" s="3" t="str">
        <f>IF(Table1[[#This Row],[Tesouro Selic: Cenário 1]]="","",(E4492+1)^(1/252))</f>
        <v/>
      </c>
      <c r="G4492" s="2" t="str">
        <f>IF(Table1[[#This Row],[Column4]]="","",(1+G4491)*(F4492)-1)</f>
        <v/>
      </c>
      <c r="H4492" s="1" t="str">
        <f>IF(Table1[[#This Row],[Column1]]="","",VLOOKUP(A4492,COPOMs!B:H,7)+prêmio_de_risco)</f>
        <v/>
      </c>
      <c r="I4492" s="3" t="str">
        <f>IF(Table1[[#This Row],[Tesouro Selic: Cenário 2]]="","",(H4492+1)^(1/252))</f>
        <v/>
      </c>
      <c r="J4492" s="2" t="str">
        <f>IF(Table1[[#This Row],[Column6]]="","",(1+J4491)*(I4492)-1)</f>
        <v/>
      </c>
      <c r="K4492" s="1" t="str">
        <f>IF(Table1[[#This Row],[Column1]]="","",VLOOKUP(A4492,COPOMs!B:K,10)+prêmio_de_risco)</f>
        <v/>
      </c>
      <c r="L4492" s="3" t="str">
        <f>IF(Table1[[#This Row],[Tesouro Selic: Cenário 3]]="","",(K4492+1)^(1/252))</f>
        <v/>
      </c>
      <c r="M4492" s="2" t="str">
        <f>IF(Table1[[#This Row],[Column8]]="","",(1+M4491)*(L4492)-1)</f>
        <v/>
      </c>
    </row>
    <row r="4493" spans="1:13" x14ac:dyDescent="0.25">
      <c r="A4493" s="15" t="str">
        <f t="shared" si="140"/>
        <v/>
      </c>
      <c r="B4493" s="25" t="str">
        <f t="shared" si="141"/>
        <v/>
      </c>
      <c r="C4493" s="3" t="str">
        <f>IF(Table1[[#This Row],[Tesouro Prefixado]]="","",(B4493+1)^(1/252))</f>
        <v/>
      </c>
      <c r="D4493" s="2" t="str">
        <f>IF(Table1[[#This Row],[Column2]]="","",(1+D4492)*(C4493)-1)</f>
        <v/>
      </c>
      <c r="E4493" s="1" t="str">
        <f>IF(Table1[[#This Row],[Column1]]="","",VLOOKUP(A4493,COPOMs!B:E,4)+prêmio_de_risco)</f>
        <v/>
      </c>
      <c r="F4493" s="3" t="str">
        <f>IF(Table1[[#This Row],[Tesouro Selic: Cenário 1]]="","",(E4493+1)^(1/252))</f>
        <v/>
      </c>
      <c r="G4493" s="2" t="str">
        <f>IF(Table1[[#This Row],[Column4]]="","",(1+G4492)*(F4493)-1)</f>
        <v/>
      </c>
      <c r="H4493" s="1" t="str">
        <f>IF(Table1[[#This Row],[Column1]]="","",VLOOKUP(A4493,COPOMs!B:H,7)+prêmio_de_risco)</f>
        <v/>
      </c>
      <c r="I4493" s="3" t="str">
        <f>IF(Table1[[#This Row],[Tesouro Selic: Cenário 2]]="","",(H4493+1)^(1/252))</f>
        <v/>
      </c>
      <c r="J4493" s="2" t="str">
        <f>IF(Table1[[#This Row],[Column6]]="","",(1+J4492)*(I4493)-1)</f>
        <v/>
      </c>
      <c r="K4493" s="1" t="str">
        <f>IF(Table1[[#This Row],[Column1]]="","",VLOOKUP(A4493,COPOMs!B:K,10)+prêmio_de_risco)</f>
        <v/>
      </c>
      <c r="L4493" s="3" t="str">
        <f>IF(Table1[[#This Row],[Tesouro Selic: Cenário 3]]="","",(K4493+1)^(1/252))</f>
        <v/>
      </c>
      <c r="M4493" s="2" t="str">
        <f>IF(Table1[[#This Row],[Column8]]="","",(1+M4492)*(L4493)-1)</f>
        <v/>
      </c>
    </row>
    <row r="4494" spans="1:13" x14ac:dyDescent="0.25">
      <c r="A4494" s="15" t="str">
        <f t="shared" si="140"/>
        <v/>
      </c>
      <c r="B4494" s="25" t="str">
        <f t="shared" si="141"/>
        <v/>
      </c>
      <c r="C4494" s="3" t="str">
        <f>IF(Table1[[#This Row],[Tesouro Prefixado]]="","",(B4494+1)^(1/252))</f>
        <v/>
      </c>
      <c r="D4494" s="2" t="str">
        <f>IF(Table1[[#This Row],[Column2]]="","",(1+D4493)*(C4494)-1)</f>
        <v/>
      </c>
      <c r="E4494" s="1" t="str">
        <f>IF(Table1[[#This Row],[Column1]]="","",VLOOKUP(A4494,COPOMs!B:E,4)+prêmio_de_risco)</f>
        <v/>
      </c>
      <c r="F4494" s="3" t="str">
        <f>IF(Table1[[#This Row],[Tesouro Selic: Cenário 1]]="","",(E4494+1)^(1/252))</f>
        <v/>
      </c>
      <c r="G4494" s="2" t="str">
        <f>IF(Table1[[#This Row],[Column4]]="","",(1+G4493)*(F4494)-1)</f>
        <v/>
      </c>
      <c r="H4494" s="1" t="str">
        <f>IF(Table1[[#This Row],[Column1]]="","",VLOOKUP(A4494,COPOMs!B:H,7)+prêmio_de_risco)</f>
        <v/>
      </c>
      <c r="I4494" s="3" t="str">
        <f>IF(Table1[[#This Row],[Tesouro Selic: Cenário 2]]="","",(H4494+1)^(1/252))</f>
        <v/>
      </c>
      <c r="J4494" s="2" t="str">
        <f>IF(Table1[[#This Row],[Column6]]="","",(1+J4493)*(I4494)-1)</f>
        <v/>
      </c>
      <c r="K4494" s="1" t="str">
        <f>IF(Table1[[#This Row],[Column1]]="","",VLOOKUP(A4494,COPOMs!B:K,10)+prêmio_de_risco)</f>
        <v/>
      </c>
      <c r="L4494" s="3" t="str">
        <f>IF(Table1[[#This Row],[Tesouro Selic: Cenário 3]]="","",(K4494+1)^(1/252))</f>
        <v/>
      </c>
      <c r="M4494" s="2" t="str">
        <f>IF(Table1[[#This Row],[Column8]]="","",(1+M4493)*(L4494)-1)</f>
        <v/>
      </c>
    </row>
    <row r="4495" spans="1:13" x14ac:dyDescent="0.25">
      <c r="A4495" s="15" t="str">
        <f t="shared" si="140"/>
        <v/>
      </c>
      <c r="B4495" s="25" t="str">
        <f t="shared" si="141"/>
        <v/>
      </c>
      <c r="C4495" s="3" t="str">
        <f>IF(Table1[[#This Row],[Tesouro Prefixado]]="","",(B4495+1)^(1/252))</f>
        <v/>
      </c>
      <c r="D4495" s="2" t="str">
        <f>IF(Table1[[#This Row],[Column2]]="","",(1+D4494)*(C4495)-1)</f>
        <v/>
      </c>
      <c r="E4495" s="1" t="str">
        <f>IF(Table1[[#This Row],[Column1]]="","",VLOOKUP(A4495,COPOMs!B:E,4)+prêmio_de_risco)</f>
        <v/>
      </c>
      <c r="F4495" s="3" t="str">
        <f>IF(Table1[[#This Row],[Tesouro Selic: Cenário 1]]="","",(E4495+1)^(1/252))</f>
        <v/>
      </c>
      <c r="G4495" s="2" t="str">
        <f>IF(Table1[[#This Row],[Column4]]="","",(1+G4494)*(F4495)-1)</f>
        <v/>
      </c>
      <c r="H4495" s="1" t="str">
        <f>IF(Table1[[#This Row],[Column1]]="","",VLOOKUP(A4495,COPOMs!B:H,7)+prêmio_de_risco)</f>
        <v/>
      </c>
      <c r="I4495" s="3" t="str">
        <f>IF(Table1[[#This Row],[Tesouro Selic: Cenário 2]]="","",(H4495+1)^(1/252))</f>
        <v/>
      </c>
      <c r="J4495" s="2" t="str">
        <f>IF(Table1[[#This Row],[Column6]]="","",(1+J4494)*(I4495)-1)</f>
        <v/>
      </c>
      <c r="K4495" s="1" t="str">
        <f>IF(Table1[[#This Row],[Column1]]="","",VLOOKUP(A4495,COPOMs!B:K,10)+prêmio_de_risco)</f>
        <v/>
      </c>
      <c r="L4495" s="3" t="str">
        <f>IF(Table1[[#This Row],[Tesouro Selic: Cenário 3]]="","",(K4495+1)^(1/252))</f>
        <v/>
      </c>
      <c r="M4495" s="2" t="str">
        <f>IF(Table1[[#This Row],[Column8]]="","",(1+M4494)*(L4495)-1)</f>
        <v/>
      </c>
    </row>
    <row r="4496" spans="1:13" x14ac:dyDescent="0.25">
      <c r="A4496" s="15" t="str">
        <f t="shared" si="140"/>
        <v/>
      </c>
      <c r="B4496" s="25" t="str">
        <f t="shared" si="141"/>
        <v/>
      </c>
      <c r="C4496" s="3" t="str">
        <f>IF(Table1[[#This Row],[Tesouro Prefixado]]="","",(B4496+1)^(1/252))</f>
        <v/>
      </c>
      <c r="D4496" s="2" t="str">
        <f>IF(Table1[[#This Row],[Column2]]="","",(1+D4495)*(C4496)-1)</f>
        <v/>
      </c>
      <c r="E4496" s="1" t="str">
        <f>IF(Table1[[#This Row],[Column1]]="","",VLOOKUP(A4496,COPOMs!B:E,4)+prêmio_de_risco)</f>
        <v/>
      </c>
      <c r="F4496" s="3" t="str">
        <f>IF(Table1[[#This Row],[Tesouro Selic: Cenário 1]]="","",(E4496+1)^(1/252))</f>
        <v/>
      </c>
      <c r="G4496" s="2" t="str">
        <f>IF(Table1[[#This Row],[Column4]]="","",(1+G4495)*(F4496)-1)</f>
        <v/>
      </c>
      <c r="H4496" s="1" t="str">
        <f>IF(Table1[[#This Row],[Column1]]="","",VLOOKUP(A4496,COPOMs!B:H,7)+prêmio_de_risco)</f>
        <v/>
      </c>
      <c r="I4496" s="3" t="str">
        <f>IF(Table1[[#This Row],[Tesouro Selic: Cenário 2]]="","",(H4496+1)^(1/252))</f>
        <v/>
      </c>
      <c r="J4496" s="2" t="str">
        <f>IF(Table1[[#This Row],[Column6]]="","",(1+J4495)*(I4496)-1)</f>
        <v/>
      </c>
      <c r="K4496" s="1" t="str">
        <f>IF(Table1[[#This Row],[Column1]]="","",VLOOKUP(A4496,COPOMs!B:K,10)+prêmio_de_risco)</f>
        <v/>
      </c>
      <c r="L4496" s="3" t="str">
        <f>IF(Table1[[#This Row],[Tesouro Selic: Cenário 3]]="","",(K4496+1)^(1/252))</f>
        <v/>
      </c>
      <c r="M4496" s="2" t="str">
        <f>IF(Table1[[#This Row],[Column8]]="","",(1+M4495)*(L4496)-1)</f>
        <v/>
      </c>
    </row>
    <row r="4497" spans="1:13" x14ac:dyDescent="0.25">
      <c r="A4497" s="15" t="str">
        <f t="shared" si="140"/>
        <v/>
      </c>
      <c r="B4497" s="25" t="str">
        <f t="shared" si="141"/>
        <v/>
      </c>
      <c r="C4497" s="3" t="str">
        <f>IF(Table1[[#This Row],[Tesouro Prefixado]]="","",(B4497+1)^(1/252))</f>
        <v/>
      </c>
      <c r="D4497" s="2" t="str">
        <f>IF(Table1[[#This Row],[Column2]]="","",(1+D4496)*(C4497)-1)</f>
        <v/>
      </c>
      <c r="E4497" s="1" t="str">
        <f>IF(Table1[[#This Row],[Column1]]="","",VLOOKUP(A4497,COPOMs!B:E,4)+prêmio_de_risco)</f>
        <v/>
      </c>
      <c r="F4497" s="3" t="str">
        <f>IF(Table1[[#This Row],[Tesouro Selic: Cenário 1]]="","",(E4497+1)^(1/252))</f>
        <v/>
      </c>
      <c r="G4497" s="2" t="str">
        <f>IF(Table1[[#This Row],[Column4]]="","",(1+G4496)*(F4497)-1)</f>
        <v/>
      </c>
      <c r="H4497" s="1" t="str">
        <f>IF(Table1[[#This Row],[Column1]]="","",VLOOKUP(A4497,COPOMs!B:H,7)+prêmio_de_risco)</f>
        <v/>
      </c>
      <c r="I4497" s="3" t="str">
        <f>IF(Table1[[#This Row],[Tesouro Selic: Cenário 2]]="","",(H4497+1)^(1/252))</f>
        <v/>
      </c>
      <c r="J4497" s="2" t="str">
        <f>IF(Table1[[#This Row],[Column6]]="","",(1+J4496)*(I4497)-1)</f>
        <v/>
      </c>
      <c r="K4497" s="1" t="str">
        <f>IF(Table1[[#This Row],[Column1]]="","",VLOOKUP(A4497,COPOMs!B:K,10)+prêmio_de_risco)</f>
        <v/>
      </c>
      <c r="L4497" s="3" t="str">
        <f>IF(Table1[[#This Row],[Tesouro Selic: Cenário 3]]="","",(K4497+1)^(1/252))</f>
        <v/>
      </c>
      <c r="M4497" s="2" t="str">
        <f>IF(Table1[[#This Row],[Column8]]="","",(1+M4496)*(L4497)-1)</f>
        <v/>
      </c>
    </row>
    <row r="4498" spans="1:13" x14ac:dyDescent="0.25">
      <c r="A4498" s="15" t="str">
        <f t="shared" si="140"/>
        <v/>
      </c>
      <c r="B4498" s="25" t="str">
        <f t="shared" si="141"/>
        <v/>
      </c>
      <c r="C4498" s="3" t="str">
        <f>IF(Table1[[#This Row],[Tesouro Prefixado]]="","",(B4498+1)^(1/252))</f>
        <v/>
      </c>
      <c r="D4498" s="2" t="str">
        <f>IF(Table1[[#This Row],[Column2]]="","",(1+D4497)*(C4498)-1)</f>
        <v/>
      </c>
      <c r="E4498" s="1" t="str">
        <f>IF(Table1[[#This Row],[Column1]]="","",VLOOKUP(A4498,COPOMs!B:E,4)+prêmio_de_risco)</f>
        <v/>
      </c>
      <c r="F4498" s="3" t="str">
        <f>IF(Table1[[#This Row],[Tesouro Selic: Cenário 1]]="","",(E4498+1)^(1/252))</f>
        <v/>
      </c>
      <c r="G4498" s="2" t="str">
        <f>IF(Table1[[#This Row],[Column4]]="","",(1+G4497)*(F4498)-1)</f>
        <v/>
      </c>
      <c r="H4498" s="1" t="str">
        <f>IF(Table1[[#This Row],[Column1]]="","",VLOOKUP(A4498,COPOMs!B:H,7)+prêmio_de_risco)</f>
        <v/>
      </c>
      <c r="I4498" s="3" t="str">
        <f>IF(Table1[[#This Row],[Tesouro Selic: Cenário 2]]="","",(H4498+1)^(1/252))</f>
        <v/>
      </c>
      <c r="J4498" s="2" t="str">
        <f>IF(Table1[[#This Row],[Column6]]="","",(1+J4497)*(I4498)-1)</f>
        <v/>
      </c>
      <c r="K4498" s="1" t="str">
        <f>IF(Table1[[#This Row],[Column1]]="","",VLOOKUP(A4498,COPOMs!B:K,10)+prêmio_de_risco)</f>
        <v/>
      </c>
      <c r="L4498" s="3" t="str">
        <f>IF(Table1[[#This Row],[Tesouro Selic: Cenário 3]]="","",(K4498+1)^(1/252))</f>
        <v/>
      </c>
      <c r="M4498" s="2" t="str">
        <f>IF(Table1[[#This Row],[Column8]]="","",(1+M4497)*(L4498)-1)</f>
        <v/>
      </c>
    </row>
    <row r="4499" spans="1:13" x14ac:dyDescent="0.25">
      <c r="A4499" s="15" t="str">
        <f t="shared" si="140"/>
        <v/>
      </c>
      <c r="B4499" s="25" t="str">
        <f t="shared" si="141"/>
        <v/>
      </c>
      <c r="C4499" s="3" t="str">
        <f>IF(Table1[[#This Row],[Tesouro Prefixado]]="","",(B4499+1)^(1/252))</f>
        <v/>
      </c>
      <c r="D4499" s="2" t="str">
        <f>IF(Table1[[#This Row],[Column2]]="","",(1+D4498)*(C4499)-1)</f>
        <v/>
      </c>
      <c r="E4499" s="1" t="str">
        <f>IF(Table1[[#This Row],[Column1]]="","",VLOOKUP(A4499,COPOMs!B:E,4)+prêmio_de_risco)</f>
        <v/>
      </c>
      <c r="F4499" s="3" t="str">
        <f>IF(Table1[[#This Row],[Tesouro Selic: Cenário 1]]="","",(E4499+1)^(1/252))</f>
        <v/>
      </c>
      <c r="G4499" s="2" t="str">
        <f>IF(Table1[[#This Row],[Column4]]="","",(1+G4498)*(F4499)-1)</f>
        <v/>
      </c>
      <c r="H4499" s="1" t="str">
        <f>IF(Table1[[#This Row],[Column1]]="","",VLOOKUP(A4499,COPOMs!B:H,7)+prêmio_de_risco)</f>
        <v/>
      </c>
      <c r="I4499" s="3" t="str">
        <f>IF(Table1[[#This Row],[Tesouro Selic: Cenário 2]]="","",(H4499+1)^(1/252))</f>
        <v/>
      </c>
      <c r="J4499" s="2" t="str">
        <f>IF(Table1[[#This Row],[Column6]]="","",(1+J4498)*(I4499)-1)</f>
        <v/>
      </c>
      <c r="K4499" s="1" t="str">
        <f>IF(Table1[[#This Row],[Column1]]="","",VLOOKUP(A4499,COPOMs!B:K,10)+prêmio_de_risco)</f>
        <v/>
      </c>
      <c r="L4499" s="3" t="str">
        <f>IF(Table1[[#This Row],[Tesouro Selic: Cenário 3]]="","",(K4499+1)^(1/252))</f>
        <v/>
      </c>
      <c r="M4499" s="2" t="str">
        <f>IF(Table1[[#This Row],[Column8]]="","",(1+M4498)*(L4499)-1)</f>
        <v/>
      </c>
    </row>
    <row r="4500" spans="1:13" x14ac:dyDescent="0.25">
      <c r="A4500" s="15" t="str">
        <f t="shared" si="140"/>
        <v/>
      </c>
      <c r="B4500" s="25" t="str">
        <f t="shared" si="141"/>
        <v/>
      </c>
      <c r="C4500" s="3" t="str">
        <f>IF(Table1[[#This Row],[Tesouro Prefixado]]="","",(B4500+1)^(1/252))</f>
        <v/>
      </c>
      <c r="D4500" s="2" t="str">
        <f>IF(Table1[[#This Row],[Column2]]="","",(1+D4499)*(C4500)-1)</f>
        <v/>
      </c>
      <c r="E4500" s="1" t="str">
        <f>IF(Table1[[#This Row],[Column1]]="","",VLOOKUP(A4500,COPOMs!B:E,4)+prêmio_de_risco)</f>
        <v/>
      </c>
      <c r="F4500" s="3" t="str">
        <f>IF(Table1[[#This Row],[Tesouro Selic: Cenário 1]]="","",(E4500+1)^(1/252))</f>
        <v/>
      </c>
      <c r="G4500" s="2" t="str">
        <f>IF(Table1[[#This Row],[Column4]]="","",(1+G4499)*(F4500)-1)</f>
        <v/>
      </c>
      <c r="H4500" s="1" t="str">
        <f>IF(Table1[[#This Row],[Column1]]="","",VLOOKUP(A4500,COPOMs!B:H,7)+prêmio_de_risco)</f>
        <v/>
      </c>
      <c r="I4500" s="3" t="str">
        <f>IF(Table1[[#This Row],[Tesouro Selic: Cenário 2]]="","",(H4500+1)^(1/252))</f>
        <v/>
      </c>
      <c r="J4500" s="2" t="str">
        <f>IF(Table1[[#This Row],[Column6]]="","",(1+J4499)*(I4500)-1)</f>
        <v/>
      </c>
      <c r="K4500" s="1" t="str">
        <f>IF(Table1[[#This Row],[Column1]]="","",VLOOKUP(A4500,COPOMs!B:K,10)+prêmio_de_risco)</f>
        <v/>
      </c>
      <c r="L4500" s="3" t="str">
        <f>IF(Table1[[#This Row],[Tesouro Selic: Cenário 3]]="","",(K4500+1)^(1/252))</f>
        <v/>
      </c>
      <c r="M4500" s="2" t="str">
        <f>IF(Table1[[#This Row],[Column8]]="","",(1+M4499)*(L4500)-1)</f>
        <v/>
      </c>
    </row>
    <row r="4501" spans="1:13" x14ac:dyDescent="0.25">
      <c r="A4501" s="15" t="str">
        <f t="shared" si="140"/>
        <v/>
      </c>
      <c r="B4501" s="25" t="str">
        <f t="shared" si="141"/>
        <v/>
      </c>
      <c r="C4501" s="3" t="str">
        <f>IF(Table1[[#This Row],[Tesouro Prefixado]]="","",(B4501+1)^(1/252))</f>
        <v/>
      </c>
      <c r="D4501" s="2" t="str">
        <f>IF(Table1[[#This Row],[Column2]]="","",(1+D4500)*(C4501)-1)</f>
        <v/>
      </c>
      <c r="E4501" s="1" t="str">
        <f>IF(Table1[[#This Row],[Column1]]="","",VLOOKUP(A4501,COPOMs!B:E,4)+prêmio_de_risco)</f>
        <v/>
      </c>
      <c r="F4501" s="3" t="str">
        <f>IF(Table1[[#This Row],[Tesouro Selic: Cenário 1]]="","",(E4501+1)^(1/252))</f>
        <v/>
      </c>
      <c r="G4501" s="2" t="str">
        <f>IF(Table1[[#This Row],[Column4]]="","",(1+G4500)*(F4501)-1)</f>
        <v/>
      </c>
      <c r="H4501" s="1" t="str">
        <f>IF(Table1[[#This Row],[Column1]]="","",VLOOKUP(A4501,COPOMs!B:H,7)+prêmio_de_risco)</f>
        <v/>
      </c>
      <c r="I4501" s="3" t="str">
        <f>IF(Table1[[#This Row],[Tesouro Selic: Cenário 2]]="","",(H4501+1)^(1/252))</f>
        <v/>
      </c>
      <c r="J4501" s="2" t="str">
        <f>IF(Table1[[#This Row],[Column6]]="","",(1+J4500)*(I4501)-1)</f>
        <v/>
      </c>
      <c r="K4501" s="1" t="str">
        <f>IF(Table1[[#This Row],[Column1]]="","",VLOOKUP(A4501,COPOMs!B:K,10)+prêmio_de_risco)</f>
        <v/>
      </c>
      <c r="L4501" s="3" t="str">
        <f>IF(Table1[[#This Row],[Tesouro Selic: Cenário 3]]="","",(K4501+1)^(1/252))</f>
        <v/>
      </c>
      <c r="M4501" s="2" t="str">
        <f>IF(Table1[[#This Row],[Column8]]="","",(1+M4500)*(L4501)-1)</f>
        <v/>
      </c>
    </row>
    <row r="4502" spans="1:13" x14ac:dyDescent="0.25">
      <c r="A4502" s="15" t="str">
        <f t="shared" si="140"/>
        <v/>
      </c>
      <c r="B4502" s="25" t="str">
        <f t="shared" si="141"/>
        <v/>
      </c>
      <c r="C4502" s="3" t="str">
        <f>IF(Table1[[#This Row],[Tesouro Prefixado]]="","",(B4502+1)^(1/252))</f>
        <v/>
      </c>
      <c r="D4502" s="2" t="str">
        <f>IF(Table1[[#This Row],[Column2]]="","",(1+D4501)*(C4502)-1)</f>
        <v/>
      </c>
      <c r="E4502" s="1" t="str">
        <f>IF(Table1[[#This Row],[Column1]]="","",VLOOKUP(A4502,COPOMs!B:E,4)+prêmio_de_risco)</f>
        <v/>
      </c>
      <c r="F4502" s="3" t="str">
        <f>IF(Table1[[#This Row],[Tesouro Selic: Cenário 1]]="","",(E4502+1)^(1/252))</f>
        <v/>
      </c>
      <c r="G4502" s="2" t="str">
        <f>IF(Table1[[#This Row],[Column4]]="","",(1+G4501)*(F4502)-1)</f>
        <v/>
      </c>
      <c r="H4502" s="1" t="str">
        <f>IF(Table1[[#This Row],[Column1]]="","",VLOOKUP(A4502,COPOMs!B:H,7)+prêmio_de_risco)</f>
        <v/>
      </c>
      <c r="I4502" s="3" t="str">
        <f>IF(Table1[[#This Row],[Tesouro Selic: Cenário 2]]="","",(H4502+1)^(1/252))</f>
        <v/>
      </c>
      <c r="J4502" s="2" t="str">
        <f>IF(Table1[[#This Row],[Column6]]="","",(1+J4501)*(I4502)-1)</f>
        <v/>
      </c>
      <c r="K4502" s="1" t="str">
        <f>IF(Table1[[#This Row],[Column1]]="","",VLOOKUP(A4502,COPOMs!B:K,10)+prêmio_de_risco)</f>
        <v/>
      </c>
      <c r="L4502" s="3" t="str">
        <f>IF(Table1[[#This Row],[Tesouro Selic: Cenário 3]]="","",(K4502+1)^(1/252))</f>
        <v/>
      </c>
      <c r="M4502" s="2" t="str">
        <f>IF(Table1[[#This Row],[Column8]]="","",(1+M4501)*(L4502)-1)</f>
        <v/>
      </c>
    </row>
    <row r="4503" spans="1:13" x14ac:dyDescent="0.25">
      <c r="A4503" s="15" t="str">
        <f t="shared" si="140"/>
        <v/>
      </c>
      <c r="B4503" s="25" t="str">
        <f t="shared" si="141"/>
        <v/>
      </c>
      <c r="C4503" s="3" t="str">
        <f>IF(Table1[[#This Row],[Tesouro Prefixado]]="","",(B4503+1)^(1/252))</f>
        <v/>
      </c>
      <c r="D4503" s="2" t="str">
        <f>IF(Table1[[#This Row],[Column2]]="","",(1+D4502)*(C4503)-1)</f>
        <v/>
      </c>
      <c r="E4503" s="1" t="str">
        <f>IF(Table1[[#This Row],[Column1]]="","",VLOOKUP(A4503,COPOMs!B:E,4)+prêmio_de_risco)</f>
        <v/>
      </c>
      <c r="F4503" s="3" t="str">
        <f>IF(Table1[[#This Row],[Tesouro Selic: Cenário 1]]="","",(E4503+1)^(1/252))</f>
        <v/>
      </c>
      <c r="G4503" s="2" t="str">
        <f>IF(Table1[[#This Row],[Column4]]="","",(1+G4502)*(F4503)-1)</f>
        <v/>
      </c>
      <c r="H4503" s="1" t="str">
        <f>IF(Table1[[#This Row],[Column1]]="","",VLOOKUP(A4503,COPOMs!B:H,7)+prêmio_de_risco)</f>
        <v/>
      </c>
      <c r="I4503" s="3" t="str">
        <f>IF(Table1[[#This Row],[Tesouro Selic: Cenário 2]]="","",(H4503+1)^(1/252))</f>
        <v/>
      </c>
      <c r="J4503" s="2" t="str">
        <f>IF(Table1[[#This Row],[Column6]]="","",(1+J4502)*(I4503)-1)</f>
        <v/>
      </c>
      <c r="K4503" s="1" t="str">
        <f>IF(Table1[[#This Row],[Column1]]="","",VLOOKUP(A4503,COPOMs!B:K,10)+prêmio_de_risco)</f>
        <v/>
      </c>
      <c r="L4503" s="3" t="str">
        <f>IF(Table1[[#This Row],[Tesouro Selic: Cenário 3]]="","",(K4503+1)^(1/252))</f>
        <v/>
      </c>
      <c r="M4503" s="2" t="str">
        <f>IF(Table1[[#This Row],[Column8]]="","",(1+M4502)*(L4503)-1)</f>
        <v/>
      </c>
    </row>
    <row r="4504" spans="1:13" x14ac:dyDescent="0.25">
      <c r="A4504" s="15" t="str">
        <f t="shared" si="140"/>
        <v/>
      </c>
      <c r="B4504" s="25" t="str">
        <f t="shared" si="141"/>
        <v/>
      </c>
      <c r="C4504" s="3" t="str">
        <f>IF(Table1[[#This Row],[Tesouro Prefixado]]="","",(B4504+1)^(1/252))</f>
        <v/>
      </c>
      <c r="D4504" s="2" t="str">
        <f>IF(Table1[[#This Row],[Column2]]="","",(1+D4503)*(C4504)-1)</f>
        <v/>
      </c>
      <c r="E4504" s="1" t="str">
        <f>IF(Table1[[#This Row],[Column1]]="","",VLOOKUP(A4504,COPOMs!B:E,4)+prêmio_de_risco)</f>
        <v/>
      </c>
      <c r="F4504" s="3" t="str">
        <f>IF(Table1[[#This Row],[Tesouro Selic: Cenário 1]]="","",(E4504+1)^(1/252))</f>
        <v/>
      </c>
      <c r="G4504" s="2" t="str">
        <f>IF(Table1[[#This Row],[Column4]]="","",(1+G4503)*(F4504)-1)</f>
        <v/>
      </c>
      <c r="H4504" s="1" t="str">
        <f>IF(Table1[[#This Row],[Column1]]="","",VLOOKUP(A4504,COPOMs!B:H,7)+prêmio_de_risco)</f>
        <v/>
      </c>
      <c r="I4504" s="3" t="str">
        <f>IF(Table1[[#This Row],[Tesouro Selic: Cenário 2]]="","",(H4504+1)^(1/252))</f>
        <v/>
      </c>
      <c r="J4504" s="2" t="str">
        <f>IF(Table1[[#This Row],[Column6]]="","",(1+J4503)*(I4504)-1)</f>
        <v/>
      </c>
      <c r="K4504" s="1" t="str">
        <f>IF(Table1[[#This Row],[Column1]]="","",VLOOKUP(A4504,COPOMs!B:K,10)+prêmio_de_risco)</f>
        <v/>
      </c>
      <c r="L4504" s="3" t="str">
        <f>IF(Table1[[#This Row],[Tesouro Selic: Cenário 3]]="","",(K4504+1)^(1/252))</f>
        <v/>
      </c>
      <c r="M4504" s="2" t="str">
        <f>IF(Table1[[#This Row],[Column8]]="","",(1+M4503)*(L4504)-1)</f>
        <v/>
      </c>
    </row>
    <row r="4505" spans="1:13" x14ac:dyDescent="0.25">
      <c r="A4505" s="15" t="str">
        <f t="shared" si="140"/>
        <v/>
      </c>
      <c r="B4505" s="25" t="str">
        <f t="shared" si="141"/>
        <v/>
      </c>
      <c r="C4505" s="3" t="str">
        <f>IF(Table1[[#This Row],[Tesouro Prefixado]]="","",(B4505+1)^(1/252))</f>
        <v/>
      </c>
      <c r="D4505" s="2" t="str">
        <f>IF(Table1[[#This Row],[Column2]]="","",(1+D4504)*(C4505)-1)</f>
        <v/>
      </c>
      <c r="E4505" s="1" t="str">
        <f>IF(Table1[[#This Row],[Column1]]="","",VLOOKUP(A4505,COPOMs!B:E,4)+prêmio_de_risco)</f>
        <v/>
      </c>
      <c r="F4505" s="3" t="str">
        <f>IF(Table1[[#This Row],[Tesouro Selic: Cenário 1]]="","",(E4505+1)^(1/252))</f>
        <v/>
      </c>
      <c r="G4505" s="2" t="str">
        <f>IF(Table1[[#This Row],[Column4]]="","",(1+G4504)*(F4505)-1)</f>
        <v/>
      </c>
      <c r="H4505" s="1" t="str">
        <f>IF(Table1[[#This Row],[Column1]]="","",VLOOKUP(A4505,COPOMs!B:H,7)+prêmio_de_risco)</f>
        <v/>
      </c>
      <c r="I4505" s="3" t="str">
        <f>IF(Table1[[#This Row],[Tesouro Selic: Cenário 2]]="","",(H4505+1)^(1/252))</f>
        <v/>
      </c>
      <c r="J4505" s="2" t="str">
        <f>IF(Table1[[#This Row],[Column6]]="","",(1+J4504)*(I4505)-1)</f>
        <v/>
      </c>
      <c r="K4505" s="1" t="str">
        <f>IF(Table1[[#This Row],[Column1]]="","",VLOOKUP(A4505,COPOMs!B:K,10)+prêmio_de_risco)</f>
        <v/>
      </c>
      <c r="L4505" s="3" t="str">
        <f>IF(Table1[[#This Row],[Tesouro Selic: Cenário 3]]="","",(K4505+1)^(1/252))</f>
        <v/>
      </c>
      <c r="M4505" s="2" t="str">
        <f>IF(Table1[[#This Row],[Column8]]="","",(1+M4504)*(L4505)-1)</f>
        <v/>
      </c>
    </row>
    <row r="4506" spans="1:13" x14ac:dyDescent="0.25">
      <c r="A4506" s="15" t="str">
        <f t="shared" si="140"/>
        <v/>
      </c>
      <c r="B4506" s="25" t="str">
        <f t="shared" si="141"/>
        <v/>
      </c>
      <c r="C4506" s="3" t="str">
        <f>IF(Table1[[#This Row],[Tesouro Prefixado]]="","",(B4506+1)^(1/252))</f>
        <v/>
      </c>
      <c r="D4506" s="2" t="str">
        <f>IF(Table1[[#This Row],[Column2]]="","",(1+D4505)*(C4506)-1)</f>
        <v/>
      </c>
      <c r="E4506" s="1" t="str">
        <f>IF(Table1[[#This Row],[Column1]]="","",VLOOKUP(A4506,COPOMs!B:E,4)+prêmio_de_risco)</f>
        <v/>
      </c>
      <c r="F4506" s="3" t="str">
        <f>IF(Table1[[#This Row],[Tesouro Selic: Cenário 1]]="","",(E4506+1)^(1/252))</f>
        <v/>
      </c>
      <c r="G4506" s="2" t="str">
        <f>IF(Table1[[#This Row],[Column4]]="","",(1+G4505)*(F4506)-1)</f>
        <v/>
      </c>
      <c r="H4506" s="1" t="str">
        <f>IF(Table1[[#This Row],[Column1]]="","",VLOOKUP(A4506,COPOMs!B:H,7)+prêmio_de_risco)</f>
        <v/>
      </c>
      <c r="I4506" s="3" t="str">
        <f>IF(Table1[[#This Row],[Tesouro Selic: Cenário 2]]="","",(H4506+1)^(1/252))</f>
        <v/>
      </c>
      <c r="J4506" s="2" t="str">
        <f>IF(Table1[[#This Row],[Column6]]="","",(1+J4505)*(I4506)-1)</f>
        <v/>
      </c>
      <c r="K4506" s="1" t="str">
        <f>IF(Table1[[#This Row],[Column1]]="","",VLOOKUP(A4506,COPOMs!B:K,10)+prêmio_de_risco)</f>
        <v/>
      </c>
      <c r="L4506" s="3" t="str">
        <f>IF(Table1[[#This Row],[Tesouro Selic: Cenário 3]]="","",(K4506+1)^(1/252))</f>
        <v/>
      </c>
      <c r="M4506" s="2" t="str">
        <f>IF(Table1[[#This Row],[Column8]]="","",(1+M4505)*(L4506)-1)</f>
        <v/>
      </c>
    </row>
    <row r="4507" spans="1:13" x14ac:dyDescent="0.25">
      <c r="A4507" s="15" t="str">
        <f t="shared" si="140"/>
        <v/>
      </c>
      <c r="B4507" s="25" t="str">
        <f t="shared" si="141"/>
        <v/>
      </c>
      <c r="C4507" s="3" t="str">
        <f>IF(Table1[[#This Row],[Tesouro Prefixado]]="","",(B4507+1)^(1/252))</f>
        <v/>
      </c>
      <c r="D4507" s="2" t="str">
        <f>IF(Table1[[#This Row],[Column2]]="","",(1+D4506)*(C4507)-1)</f>
        <v/>
      </c>
      <c r="E4507" s="1" t="str">
        <f>IF(Table1[[#This Row],[Column1]]="","",VLOOKUP(A4507,COPOMs!B:E,4)+prêmio_de_risco)</f>
        <v/>
      </c>
      <c r="F4507" s="3" t="str">
        <f>IF(Table1[[#This Row],[Tesouro Selic: Cenário 1]]="","",(E4507+1)^(1/252))</f>
        <v/>
      </c>
      <c r="G4507" s="2" t="str">
        <f>IF(Table1[[#This Row],[Column4]]="","",(1+G4506)*(F4507)-1)</f>
        <v/>
      </c>
      <c r="H4507" s="1" t="str">
        <f>IF(Table1[[#This Row],[Column1]]="","",VLOOKUP(A4507,COPOMs!B:H,7)+prêmio_de_risco)</f>
        <v/>
      </c>
      <c r="I4507" s="3" t="str">
        <f>IF(Table1[[#This Row],[Tesouro Selic: Cenário 2]]="","",(H4507+1)^(1/252))</f>
        <v/>
      </c>
      <c r="J4507" s="2" t="str">
        <f>IF(Table1[[#This Row],[Column6]]="","",(1+J4506)*(I4507)-1)</f>
        <v/>
      </c>
      <c r="K4507" s="1" t="str">
        <f>IF(Table1[[#This Row],[Column1]]="","",VLOOKUP(A4507,COPOMs!B:K,10)+prêmio_de_risco)</f>
        <v/>
      </c>
      <c r="L4507" s="3" t="str">
        <f>IF(Table1[[#This Row],[Tesouro Selic: Cenário 3]]="","",(K4507+1)^(1/252))</f>
        <v/>
      </c>
      <c r="M4507" s="2" t="str">
        <f>IF(Table1[[#This Row],[Column8]]="","",(1+M4506)*(L4507)-1)</f>
        <v/>
      </c>
    </row>
    <row r="4508" spans="1:13" x14ac:dyDescent="0.25">
      <c r="A4508" s="15" t="str">
        <f t="shared" si="140"/>
        <v/>
      </c>
      <c r="B4508" s="25" t="str">
        <f t="shared" si="141"/>
        <v/>
      </c>
      <c r="C4508" s="3" t="str">
        <f>IF(Table1[[#This Row],[Tesouro Prefixado]]="","",(B4508+1)^(1/252))</f>
        <v/>
      </c>
      <c r="D4508" s="2" t="str">
        <f>IF(Table1[[#This Row],[Column2]]="","",(1+D4507)*(C4508)-1)</f>
        <v/>
      </c>
      <c r="E4508" s="1" t="str">
        <f>IF(Table1[[#This Row],[Column1]]="","",VLOOKUP(A4508,COPOMs!B:E,4)+prêmio_de_risco)</f>
        <v/>
      </c>
      <c r="F4508" s="3" t="str">
        <f>IF(Table1[[#This Row],[Tesouro Selic: Cenário 1]]="","",(E4508+1)^(1/252))</f>
        <v/>
      </c>
      <c r="G4508" s="2" t="str">
        <f>IF(Table1[[#This Row],[Column4]]="","",(1+G4507)*(F4508)-1)</f>
        <v/>
      </c>
      <c r="H4508" s="1" t="str">
        <f>IF(Table1[[#This Row],[Column1]]="","",VLOOKUP(A4508,COPOMs!B:H,7)+prêmio_de_risco)</f>
        <v/>
      </c>
      <c r="I4508" s="3" t="str">
        <f>IF(Table1[[#This Row],[Tesouro Selic: Cenário 2]]="","",(H4508+1)^(1/252))</f>
        <v/>
      </c>
      <c r="J4508" s="2" t="str">
        <f>IF(Table1[[#This Row],[Column6]]="","",(1+J4507)*(I4508)-1)</f>
        <v/>
      </c>
      <c r="K4508" s="1" t="str">
        <f>IF(Table1[[#This Row],[Column1]]="","",VLOOKUP(A4508,COPOMs!B:K,10)+prêmio_de_risco)</f>
        <v/>
      </c>
      <c r="L4508" s="3" t="str">
        <f>IF(Table1[[#This Row],[Tesouro Selic: Cenário 3]]="","",(K4508+1)^(1/252))</f>
        <v/>
      </c>
      <c r="M4508" s="2" t="str">
        <f>IF(Table1[[#This Row],[Column8]]="","",(1+M4507)*(L4508)-1)</f>
        <v/>
      </c>
    </row>
    <row r="4509" spans="1:13" x14ac:dyDescent="0.25">
      <c r="A4509" s="15" t="str">
        <f t="shared" si="140"/>
        <v/>
      </c>
      <c r="B4509" s="25" t="str">
        <f t="shared" si="141"/>
        <v/>
      </c>
      <c r="C4509" s="3" t="str">
        <f>IF(Table1[[#This Row],[Tesouro Prefixado]]="","",(B4509+1)^(1/252))</f>
        <v/>
      </c>
      <c r="D4509" s="2" t="str">
        <f>IF(Table1[[#This Row],[Column2]]="","",(1+D4508)*(C4509)-1)</f>
        <v/>
      </c>
      <c r="E4509" s="1" t="str">
        <f>IF(Table1[[#This Row],[Column1]]="","",VLOOKUP(A4509,COPOMs!B:E,4)+prêmio_de_risco)</f>
        <v/>
      </c>
      <c r="F4509" s="3" t="str">
        <f>IF(Table1[[#This Row],[Tesouro Selic: Cenário 1]]="","",(E4509+1)^(1/252))</f>
        <v/>
      </c>
      <c r="G4509" s="2" t="str">
        <f>IF(Table1[[#This Row],[Column4]]="","",(1+G4508)*(F4509)-1)</f>
        <v/>
      </c>
      <c r="H4509" s="1" t="str">
        <f>IF(Table1[[#This Row],[Column1]]="","",VLOOKUP(A4509,COPOMs!B:H,7)+prêmio_de_risco)</f>
        <v/>
      </c>
      <c r="I4509" s="3" t="str">
        <f>IF(Table1[[#This Row],[Tesouro Selic: Cenário 2]]="","",(H4509+1)^(1/252))</f>
        <v/>
      </c>
      <c r="J4509" s="2" t="str">
        <f>IF(Table1[[#This Row],[Column6]]="","",(1+J4508)*(I4509)-1)</f>
        <v/>
      </c>
      <c r="K4509" s="1" t="str">
        <f>IF(Table1[[#This Row],[Column1]]="","",VLOOKUP(A4509,COPOMs!B:K,10)+prêmio_de_risco)</f>
        <v/>
      </c>
      <c r="L4509" s="3" t="str">
        <f>IF(Table1[[#This Row],[Tesouro Selic: Cenário 3]]="","",(K4509+1)^(1/252))</f>
        <v/>
      </c>
      <c r="M4509" s="2" t="str">
        <f>IF(Table1[[#This Row],[Column8]]="","",(1+M4508)*(L4509)-1)</f>
        <v/>
      </c>
    </row>
    <row r="4510" spans="1:13" x14ac:dyDescent="0.25">
      <c r="A4510" s="15" t="str">
        <f t="shared" si="140"/>
        <v/>
      </c>
      <c r="B4510" s="25" t="str">
        <f t="shared" si="141"/>
        <v/>
      </c>
      <c r="C4510" s="3" t="str">
        <f>IF(Table1[[#This Row],[Tesouro Prefixado]]="","",(B4510+1)^(1/252))</f>
        <v/>
      </c>
      <c r="D4510" s="2" t="str">
        <f>IF(Table1[[#This Row],[Column2]]="","",(1+D4509)*(C4510)-1)</f>
        <v/>
      </c>
      <c r="E4510" s="1" t="str">
        <f>IF(Table1[[#This Row],[Column1]]="","",VLOOKUP(A4510,COPOMs!B:E,4)+prêmio_de_risco)</f>
        <v/>
      </c>
      <c r="F4510" s="3" t="str">
        <f>IF(Table1[[#This Row],[Tesouro Selic: Cenário 1]]="","",(E4510+1)^(1/252))</f>
        <v/>
      </c>
      <c r="G4510" s="2" t="str">
        <f>IF(Table1[[#This Row],[Column4]]="","",(1+G4509)*(F4510)-1)</f>
        <v/>
      </c>
      <c r="H4510" s="1" t="str">
        <f>IF(Table1[[#This Row],[Column1]]="","",VLOOKUP(A4510,COPOMs!B:H,7)+prêmio_de_risco)</f>
        <v/>
      </c>
      <c r="I4510" s="3" t="str">
        <f>IF(Table1[[#This Row],[Tesouro Selic: Cenário 2]]="","",(H4510+1)^(1/252))</f>
        <v/>
      </c>
      <c r="J4510" s="2" t="str">
        <f>IF(Table1[[#This Row],[Column6]]="","",(1+J4509)*(I4510)-1)</f>
        <v/>
      </c>
      <c r="K4510" s="1" t="str">
        <f>IF(Table1[[#This Row],[Column1]]="","",VLOOKUP(A4510,COPOMs!B:K,10)+prêmio_de_risco)</f>
        <v/>
      </c>
      <c r="L4510" s="3" t="str">
        <f>IF(Table1[[#This Row],[Tesouro Selic: Cenário 3]]="","",(K4510+1)^(1/252))</f>
        <v/>
      </c>
      <c r="M4510" s="2" t="str">
        <f>IF(Table1[[#This Row],[Column8]]="","",(1+M4509)*(L4510)-1)</f>
        <v/>
      </c>
    </row>
    <row r="4511" spans="1:13" x14ac:dyDescent="0.25">
      <c r="A4511" s="15" t="str">
        <f t="shared" si="140"/>
        <v/>
      </c>
      <c r="B4511" s="25" t="str">
        <f t="shared" si="141"/>
        <v/>
      </c>
      <c r="C4511" s="3" t="str">
        <f>IF(Table1[[#This Row],[Tesouro Prefixado]]="","",(B4511+1)^(1/252))</f>
        <v/>
      </c>
      <c r="D4511" s="2" t="str">
        <f>IF(Table1[[#This Row],[Column2]]="","",(1+D4510)*(C4511)-1)</f>
        <v/>
      </c>
      <c r="E4511" s="1" t="str">
        <f>IF(Table1[[#This Row],[Column1]]="","",VLOOKUP(A4511,COPOMs!B:E,4)+prêmio_de_risco)</f>
        <v/>
      </c>
      <c r="F4511" s="3" t="str">
        <f>IF(Table1[[#This Row],[Tesouro Selic: Cenário 1]]="","",(E4511+1)^(1/252))</f>
        <v/>
      </c>
      <c r="G4511" s="2" t="str">
        <f>IF(Table1[[#This Row],[Column4]]="","",(1+G4510)*(F4511)-1)</f>
        <v/>
      </c>
      <c r="H4511" s="1" t="str">
        <f>IF(Table1[[#This Row],[Column1]]="","",VLOOKUP(A4511,COPOMs!B:H,7)+prêmio_de_risco)</f>
        <v/>
      </c>
      <c r="I4511" s="3" t="str">
        <f>IF(Table1[[#This Row],[Tesouro Selic: Cenário 2]]="","",(H4511+1)^(1/252))</f>
        <v/>
      </c>
      <c r="J4511" s="2" t="str">
        <f>IF(Table1[[#This Row],[Column6]]="","",(1+J4510)*(I4511)-1)</f>
        <v/>
      </c>
      <c r="K4511" s="1" t="str">
        <f>IF(Table1[[#This Row],[Column1]]="","",VLOOKUP(A4511,COPOMs!B:K,10)+prêmio_de_risco)</f>
        <v/>
      </c>
      <c r="L4511" s="3" t="str">
        <f>IF(Table1[[#This Row],[Tesouro Selic: Cenário 3]]="","",(K4511+1)^(1/252))</f>
        <v/>
      </c>
      <c r="M4511" s="2" t="str">
        <f>IF(Table1[[#This Row],[Column8]]="","",(1+M4510)*(L4511)-1)</f>
        <v/>
      </c>
    </row>
    <row r="4512" spans="1:13" x14ac:dyDescent="0.25">
      <c r="A4512" s="15" t="str">
        <f t="shared" si="140"/>
        <v/>
      </c>
      <c r="B4512" s="25" t="str">
        <f t="shared" si="141"/>
        <v/>
      </c>
      <c r="C4512" s="3" t="str">
        <f>IF(Table1[[#This Row],[Tesouro Prefixado]]="","",(B4512+1)^(1/252))</f>
        <v/>
      </c>
      <c r="D4512" s="2" t="str">
        <f>IF(Table1[[#This Row],[Column2]]="","",(1+D4511)*(C4512)-1)</f>
        <v/>
      </c>
      <c r="E4512" s="1" t="str">
        <f>IF(Table1[[#This Row],[Column1]]="","",VLOOKUP(A4512,COPOMs!B:E,4)+prêmio_de_risco)</f>
        <v/>
      </c>
      <c r="F4512" s="3" t="str">
        <f>IF(Table1[[#This Row],[Tesouro Selic: Cenário 1]]="","",(E4512+1)^(1/252))</f>
        <v/>
      </c>
      <c r="G4512" s="2" t="str">
        <f>IF(Table1[[#This Row],[Column4]]="","",(1+G4511)*(F4512)-1)</f>
        <v/>
      </c>
      <c r="H4512" s="1" t="str">
        <f>IF(Table1[[#This Row],[Column1]]="","",VLOOKUP(A4512,COPOMs!B:H,7)+prêmio_de_risco)</f>
        <v/>
      </c>
      <c r="I4512" s="3" t="str">
        <f>IF(Table1[[#This Row],[Tesouro Selic: Cenário 2]]="","",(H4512+1)^(1/252))</f>
        <v/>
      </c>
      <c r="J4512" s="2" t="str">
        <f>IF(Table1[[#This Row],[Column6]]="","",(1+J4511)*(I4512)-1)</f>
        <v/>
      </c>
      <c r="K4512" s="1" t="str">
        <f>IF(Table1[[#This Row],[Column1]]="","",VLOOKUP(A4512,COPOMs!B:K,10)+prêmio_de_risco)</f>
        <v/>
      </c>
      <c r="L4512" s="3" t="str">
        <f>IF(Table1[[#This Row],[Tesouro Selic: Cenário 3]]="","",(K4512+1)^(1/252))</f>
        <v/>
      </c>
      <c r="M4512" s="2" t="str">
        <f>IF(Table1[[#This Row],[Column8]]="","",(1+M4511)*(L4512)-1)</f>
        <v/>
      </c>
    </row>
    <row r="4513" spans="1:13" x14ac:dyDescent="0.25">
      <c r="A4513" s="15" t="str">
        <f t="shared" si="140"/>
        <v/>
      </c>
      <c r="B4513" s="25" t="str">
        <f t="shared" si="141"/>
        <v/>
      </c>
      <c r="C4513" s="3" t="str">
        <f>IF(Table1[[#This Row],[Tesouro Prefixado]]="","",(B4513+1)^(1/252))</f>
        <v/>
      </c>
      <c r="D4513" s="2" t="str">
        <f>IF(Table1[[#This Row],[Column2]]="","",(1+D4512)*(C4513)-1)</f>
        <v/>
      </c>
      <c r="E4513" s="1" t="str">
        <f>IF(Table1[[#This Row],[Column1]]="","",VLOOKUP(A4513,COPOMs!B:E,4)+prêmio_de_risco)</f>
        <v/>
      </c>
      <c r="F4513" s="3" t="str">
        <f>IF(Table1[[#This Row],[Tesouro Selic: Cenário 1]]="","",(E4513+1)^(1/252))</f>
        <v/>
      </c>
      <c r="G4513" s="2" t="str">
        <f>IF(Table1[[#This Row],[Column4]]="","",(1+G4512)*(F4513)-1)</f>
        <v/>
      </c>
      <c r="H4513" s="1" t="str">
        <f>IF(Table1[[#This Row],[Column1]]="","",VLOOKUP(A4513,COPOMs!B:H,7)+prêmio_de_risco)</f>
        <v/>
      </c>
      <c r="I4513" s="3" t="str">
        <f>IF(Table1[[#This Row],[Tesouro Selic: Cenário 2]]="","",(H4513+1)^(1/252))</f>
        <v/>
      </c>
      <c r="J4513" s="2" t="str">
        <f>IF(Table1[[#This Row],[Column6]]="","",(1+J4512)*(I4513)-1)</f>
        <v/>
      </c>
      <c r="K4513" s="1" t="str">
        <f>IF(Table1[[#This Row],[Column1]]="","",VLOOKUP(A4513,COPOMs!B:K,10)+prêmio_de_risco)</f>
        <v/>
      </c>
      <c r="L4513" s="3" t="str">
        <f>IF(Table1[[#This Row],[Tesouro Selic: Cenário 3]]="","",(K4513+1)^(1/252))</f>
        <v/>
      </c>
      <c r="M4513" s="2" t="str">
        <f>IF(Table1[[#This Row],[Column8]]="","",(1+M4512)*(L4513)-1)</f>
        <v/>
      </c>
    </row>
    <row r="4514" spans="1:13" x14ac:dyDescent="0.25">
      <c r="A4514" s="15" t="str">
        <f t="shared" si="140"/>
        <v/>
      </c>
      <c r="B4514" s="25" t="str">
        <f t="shared" si="141"/>
        <v/>
      </c>
      <c r="C4514" s="3" t="str">
        <f>IF(Table1[[#This Row],[Tesouro Prefixado]]="","",(B4514+1)^(1/252))</f>
        <v/>
      </c>
      <c r="D4514" s="2" t="str">
        <f>IF(Table1[[#This Row],[Column2]]="","",(1+D4513)*(C4514)-1)</f>
        <v/>
      </c>
      <c r="E4514" s="1" t="str">
        <f>IF(Table1[[#This Row],[Column1]]="","",VLOOKUP(A4514,COPOMs!B:E,4)+prêmio_de_risco)</f>
        <v/>
      </c>
      <c r="F4514" s="3" t="str">
        <f>IF(Table1[[#This Row],[Tesouro Selic: Cenário 1]]="","",(E4514+1)^(1/252))</f>
        <v/>
      </c>
      <c r="G4514" s="2" t="str">
        <f>IF(Table1[[#This Row],[Column4]]="","",(1+G4513)*(F4514)-1)</f>
        <v/>
      </c>
      <c r="H4514" s="1" t="str">
        <f>IF(Table1[[#This Row],[Column1]]="","",VLOOKUP(A4514,COPOMs!B:H,7)+prêmio_de_risco)</f>
        <v/>
      </c>
      <c r="I4514" s="3" t="str">
        <f>IF(Table1[[#This Row],[Tesouro Selic: Cenário 2]]="","",(H4514+1)^(1/252))</f>
        <v/>
      </c>
      <c r="J4514" s="2" t="str">
        <f>IF(Table1[[#This Row],[Column6]]="","",(1+J4513)*(I4514)-1)</f>
        <v/>
      </c>
      <c r="K4514" s="1" t="str">
        <f>IF(Table1[[#This Row],[Column1]]="","",VLOOKUP(A4514,COPOMs!B:K,10)+prêmio_de_risco)</f>
        <v/>
      </c>
      <c r="L4514" s="3" t="str">
        <f>IF(Table1[[#This Row],[Tesouro Selic: Cenário 3]]="","",(K4514+1)^(1/252))</f>
        <v/>
      </c>
      <c r="M4514" s="2" t="str">
        <f>IF(Table1[[#This Row],[Column8]]="","",(1+M4513)*(L4514)-1)</f>
        <v/>
      </c>
    </row>
    <row r="4515" spans="1:13" x14ac:dyDescent="0.25">
      <c r="A4515" s="15" t="str">
        <f t="shared" si="140"/>
        <v/>
      </c>
      <c r="B4515" s="25" t="str">
        <f t="shared" si="141"/>
        <v/>
      </c>
      <c r="C4515" s="3" t="str">
        <f>IF(Table1[[#This Row],[Tesouro Prefixado]]="","",(B4515+1)^(1/252))</f>
        <v/>
      </c>
      <c r="D4515" s="2" t="str">
        <f>IF(Table1[[#This Row],[Column2]]="","",(1+D4514)*(C4515)-1)</f>
        <v/>
      </c>
      <c r="E4515" s="1" t="str">
        <f>IF(Table1[[#This Row],[Column1]]="","",VLOOKUP(A4515,COPOMs!B:E,4)+prêmio_de_risco)</f>
        <v/>
      </c>
      <c r="F4515" s="3" t="str">
        <f>IF(Table1[[#This Row],[Tesouro Selic: Cenário 1]]="","",(E4515+1)^(1/252))</f>
        <v/>
      </c>
      <c r="G4515" s="2" t="str">
        <f>IF(Table1[[#This Row],[Column4]]="","",(1+G4514)*(F4515)-1)</f>
        <v/>
      </c>
      <c r="H4515" s="1" t="str">
        <f>IF(Table1[[#This Row],[Column1]]="","",VLOOKUP(A4515,COPOMs!B:H,7)+prêmio_de_risco)</f>
        <v/>
      </c>
      <c r="I4515" s="3" t="str">
        <f>IF(Table1[[#This Row],[Tesouro Selic: Cenário 2]]="","",(H4515+1)^(1/252))</f>
        <v/>
      </c>
      <c r="J4515" s="2" t="str">
        <f>IF(Table1[[#This Row],[Column6]]="","",(1+J4514)*(I4515)-1)</f>
        <v/>
      </c>
      <c r="K4515" s="1" t="str">
        <f>IF(Table1[[#This Row],[Column1]]="","",VLOOKUP(A4515,COPOMs!B:K,10)+prêmio_de_risco)</f>
        <v/>
      </c>
      <c r="L4515" s="3" t="str">
        <f>IF(Table1[[#This Row],[Tesouro Selic: Cenário 3]]="","",(K4515+1)^(1/252))</f>
        <v/>
      </c>
      <c r="M4515" s="2" t="str">
        <f>IF(Table1[[#This Row],[Column8]]="","",(1+M4514)*(L4515)-1)</f>
        <v/>
      </c>
    </row>
    <row r="4516" spans="1:13" x14ac:dyDescent="0.25">
      <c r="A4516" s="15" t="str">
        <f t="shared" si="140"/>
        <v/>
      </c>
      <c r="B4516" s="25" t="str">
        <f t="shared" si="141"/>
        <v/>
      </c>
      <c r="C4516" s="3" t="str">
        <f>IF(Table1[[#This Row],[Tesouro Prefixado]]="","",(B4516+1)^(1/252))</f>
        <v/>
      </c>
      <c r="D4516" s="2" t="str">
        <f>IF(Table1[[#This Row],[Column2]]="","",(1+D4515)*(C4516)-1)</f>
        <v/>
      </c>
      <c r="E4516" s="1" t="str">
        <f>IF(Table1[[#This Row],[Column1]]="","",VLOOKUP(A4516,COPOMs!B:E,4)+prêmio_de_risco)</f>
        <v/>
      </c>
      <c r="F4516" s="3" t="str">
        <f>IF(Table1[[#This Row],[Tesouro Selic: Cenário 1]]="","",(E4516+1)^(1/252))</f>
        <v/>
      </c>
      <c r="G4516" s="2" t="str">
        <f>IF(Table1[[#This Row],[Column4]]="","",(1+G4515)*(F4516)-1)</f>
        <v/>
      </c>
      <c r="H4516" s="1" t="str">
        <f>IF(Table1[[#This Row],[Column1]]="","",VLOOKUP(A4516,COPOMs!B:H,7)+prêmio_de_risco)</f>
        <v/>
      </c>
      <c r="I4516" s="3" t="str">
        <f>IF(Table1[[#This Row],[Tesouro Selic: Cenário 2]]="","",(H4516+1)^(1/252))</f>
        <v/>
      </c>
      <c r="J4516" s="2" t="str">
        <f>IF(Table1[[#This Row],[Column6]]="","",(1+J4515)*(I4516)-1)</f>
        <v/>
      </c>
      <c r="K4516" s="1" t="str">
        <f>IF(Table1[[#This Row],[Column1]]="","",VLOOKUP(A4516,COPOMs!B:K,10)+prêmio_de_risco)</f>
        <v/>
      </c>
      <c r="L4516" s="3" t="str">
        <f>IF(Table1[[#This Row],[Tesouro Selic: Cenário 3]]="","",(K4516+1)^(1/252))</f>
        <v/>
      </c>
      <c r="M4516" s="2" t="str">
        <f>IF(Table1[[#This Row],[Column8]]="","",(1+M4515)*(L4516)-1)</f>
        <v/>
      </c>
    </row>
    <row r="4517" spans="1:13" x14ac:dyDescent="0.25">
      <c r="A4517" s="15" t="str">
        <f t="shared" si="140"/>
        <v/>
      </c>
      <c r="B4517" s="25" t="str">
        <f t="shared" si="141"/>
        <v/>
      </c>
      <c r="C4517" s="3" t="str">
        <f>IF(Table1[[#This Row],[Tesouro Prefixado]]="","",(B4517+1)^(1/252))</f>
        <v/>
      </c>
      <c r="D4517" s="2" t="str">
        <f>IF(Table1[[#This Row],[Column2]]="","",(1+D4516)*(C4517)-1)</f>
        <v/>
      </c>
      <c r="E4517" s="1" t="str">
        <f>IF(Table1[[#This Row],[Column1]]="","",VLOOKUP(A4517,COPOMs!B:E,4)+prêmio_de_risco)</f>
        <v/>
      </c>
      <c r="F4517" s="3" t="str">
        <f>IF(Table1[[#This Row],[Tesouro Selic: Cenário 1]]="","",(E4517+1)^(1/252))</f>
        <v/>
      </c>
      <c r="G4517" s="2" t="str">
        <f>IF(Table1[[#This Row],[Column4]]="","",(1+G4516)*(F4517)-1)</f>
        <v/>
      </c>
      <c r="H4517" s="1" t="str">
        <f>IF(Table1[[#This Row],[Column1]]="","",VLOOKUP(A4517,COPOMs!B:H,7)+prêmio_de_risco)</f>
        <v/>
      </c>
      <c r="I4517" s="3" t="str">
        <f>IF(Table1[[#This Row],[Tesouro Selic: Cenário 2]]="","",(H4517+1)^(1/252))</f>
        <v/>
      </c>
      <c r="J4517" s="2" t="str">
        <f>IF(Table1[[#This Row],[Column6]]="","",(1+J4516)*(I4517)-1)</f>
        <v/>
      </c>
      <c r="K4517" s="1" t="str">
        <f>IF(Table1[[#This Row],[Column1]]="","",VLOOKUP(A4517,COPOMs!B:K,10)+prêmio_de_risco)</f>
        <v/>
      </c>
      <c r="L4517" s="3" t="str">
        <f>IF(Table1[[#This Row],[Tesouro Selic: Cenário 3]]="","",(K4517+1)^(1/252))</f>
        <v/>
      </c>
      <c r="M4517" s="2" t="str">
        <f>IF(Table1[[#This Row],[Column8]]="","",(1+M4516)*(L4517)-1)</f>
        <v/>
      </c>
    </row>
    <row r="4518" spans="1:13" x14ac:dyDescent="0.25">
      <c r="A4518" s="15" t="str">
        <f t="shared" si="140"/>
        <v/>
      </c>
      <c r="B4518" s="25" t="str">
        <f t="shared" si="141"/>
        <v/>
      </c>
      <c r="C4518" s="3" t="str">
        <f>IF(Table1[[#This Row],[Tesouro Prefixado]]="","",(B4518+1)^(1/252))</f>
        <v/>
      </c>
      <c r="D4518" s="2" t="str">
        <f>IF(Table1[[#This Row],[Column2]]="","",(1+D4517)*(C4518)-1)</f>
        <v/>
      </c>
      <c r="E4518" s="1" t="str">
        <f>IF(Table1[[#This Row],[Column1]]="","",VLOOKUP(A4518,COPOMs!B:E,4)+prêmio_de_risco)</f>
        <v/>
      </c>
      <c r="F4518" s="3" t="str">
        <f>IF(Table1[[#This Row],[Tesouro Selic: Cenário 1]]="","",(E4518+1)^(1/252))</f>
        <v/>
      </c>
      <c r="G4518" s="2" t="str">
        <f>IF(Table1[[#This Row],[Column4]]="","",(1+G4517)*(F4518)-1)</f>
        <v/>
      </c>
      <c r="H4518" s="1" t="str">
        <f>IF(Table1[[#This Row],[Column1]]="","",VLOOKUP(A4518,COPOMs!B:H,7)+prêmio_de_risco)</f>
        <v/>
      </c>
      <c r="I4518" s="3" t="str">
        <f>IF(Table1[[#This Row],[Tesouro Selic: Cenário 2]]="","",(H4518+1)^(1/252))</f>
        <v/>
      </c>
      <c r="J4518" s="2" t="str">
        <f>IF(Table1[[#This Row],[Column6]]="","",(1+J4517)*(I4518)-1)</f>
        <v/>
      </c>
      <c r="K4518" s="1" t="str">
        <f>IF(Table1[[#This Row],[Column1]]="","",VLOOKUP(A4518,COPOMs!B:K,10)+prêmio_de_risco)</f>
        <v/>
      </c>
      <c r="L4518" s="3" t="str">
        <f>IF(Table1[[#This Row],[Tesouro Selic: Cenário 3]]="","",(K4518+1)^(1/252))</f>
        <v/>
      </c>
      <c r="M4518" s="2" t="str">
        <f>IF(Table1[[#This Row],[Column8]]="","",(1+M4517)*(L4518)-1)</f>
        <v/>
      </c>
    </row>
    <row r="4519" spans="1:13" x14ac:dyDescent="0.25">
      <c r="A4519" s="15" t="str">
        <f t="shared" si="140"/>
        <v/>
      </c>
      <c r="B4519" s="25" t="str">
        <f t="shared" si="141"/>
        <v/>
      </c>
      <c r="C4519" s="3" t="str">
        <f>IF(Table1[[#This Row],[Tesouro Prefixado]]="","",(B4519+1)^(1/252))</f>
        <v/>
      </c>
      <c r="D4519" s="2" t="str">
        <f>IF(Table1[[#This Row],[Column2]]="","",(1+D4518)*(C4519)-1)</f>
        <v/>
      </c>
      <c r="E4519" s="1" t="str">
        <f>IF(Table1[[#This Row],[Column1]]="","",VLOOKUP(A4519,COPOMs!B:E,4)+prêmio_de_risco)</f>
        <v/>
      </c>
      <c r="F4519" s="3" t="str">
        <f>IF(Table1[[#This Row],[Tesouro Selic: Cenário 1]]="","",(E4519+1)^(1/252))</f>
        <v/>
      </c>
      <c r="G4519" s="2" t="str">
        <f>IF(Table1[[#This Row],[Column4]]="","",(1+G4518)*(F4519)-1)</f>
        <v/>
      </c>
      <c r="H4519" s="1" t="str">
        <f>IF(Table1[[#This Row],[Column1]]="","",VLOOKUP(A4519,COPOMs!B:H,7)+prêmio_de_risco)</f>
        <v/>
      </c>
      <c r="I4519" s="3" t="str">
        <f>IF(Table1[[#This Row],[Tesouro Selic: Cenário 2]]="","",(H4519+1)^(1/252))</f>
        <v/>
      </c>
      <c r="J4519" s="2" t="str">
        <f>IF(Table1[[#This Row],[Column6]]="","",(1+J4518)*(I4519)-1)</f>
        <v/>
      </c>
      <c r="K4519" s="1" t="str">
        <f>IF(Table1[[#This Row],[Column1]]="","",VLOOKUP(A4519,COPOMs!B:K,10)+prêmio_de_risco)</f>
        <v/>
      </c>
      <c r="L4519" s="3" t="str">
        <f>IF(Table1[[#This Row],[Tesouro Selic: Cenário 3]]="","",(K4519+1)^(1/252))</f>
        <v/>
      </c>
      <c r="M4519" s="2" t="str">
        <f>IF(Table1[[#This Row],[Column8]]="","",(1+M4518)*(L4519)-1)</f>
        <v/>
      </c>
    </row>
    <row r="4520" spans="1:13" x14ac:dyDescent="0.25">
      <c r="A4520" s="15" t="str">
        <f t="shared" si="140"/>
        <v/>
      </c>
      <c r="B4520" s="25" t="str">
        <f t="shared" si="141"/>
        <v/>
      </c>
      <c r="C4520" s="3" t="str">
        <f>IF(Table1[[#This Row],[Tesouro Prefixado]]="","",(B4520+1)^(1/252))</f>
        <v/>
      </c>
      <c r="D4520" s="2" t="str">
        <f>IF(Table1[[#This Row],[Column2]]="","",(1+D4519)*(C4520)-1)</f>
        <v/>
      </c>
      <c r="E4520" s="1" t="str">
        <f>IF(Table1[[#This Row],[Column1]]="","",VLOOKUP(A4520,COPOMs!B:E,4)+prêmio_de_risco)</f>
        <v/>
      </c>
      <c r="F4520" s="3" t="str">
        <f>IF(Table1[[#This Row],[Tesouro Selic: Cenário 1]]="","",(E4520+1)^(1/252))</f>
        <v/>
      </c>
      <c r="G4520" s="2" t="str">
        <f>IF(Table1[[#This Row],[Column4]]="","",(1+G4519)*(F4520)-1)</f>
        <v/>
      </c>
      <c r="H4520" s="1" t="str">
        <f>IF(Table1[[#This Row],[Column1]]="","",VLOOKUP(A4520,COPOMs!B:H,7)+prêmio_de_risco)</f>
        <v/>
      </c>
      <c r="I4520" s="3" t="str">
        <f>IF(Table1[[#This Row],[Tesouro Selic: Cenário 2]]="","",(H4520+1)^(1/252))</f>
        <v/>
      </c>
      <c r="J4520" s="2" t="str">
        <f>IF(Table1[[#This Row],[Column6]]="","",(1+J4519)*(I4520)-1)</f>
        <v/>
      </c>
      <c r="K4520" s="1" t="str">
        <f>IF(Table1[[#This Row],[Column1]]="","",VLOOKUP(A4520,COPOMs!B:K,10)+prêmio_de_risco)</f>
        <v/>
      </c>
      <c r="L4520" s="3" t="str">
        <f>IF(Table1[[#This Row],[Tesouro Selic: Cenário 3]]="","",(K4520+1)^(1/252))</f>
        <v/>
      </c>
      <c r="M4520" s="2" t="str">
        <f>IF(Table1[[#This Row],[Column8]]="","",(1+M4519)*(L4520)-1)</f>
        <v/>
      </c>
    </row>
    <row r="4521" spans="1:13" x14ac:dyDescent="0.25">
      <c r="A4521" s="15" t="str">
        <f t="shared" si="140"/>
        <v/>
      </c>
      <c r="B4521" s="25" t="str">
        <f t="shared" si="141"/>
        <v/>
      </c>
      <c r="C4521" s="3" t="str">
        <f>IF(Table1[[#This Row],[Tesouro Prefixado]]="","",(B4521+1)^(1/252))</f>
        <v/>
      </c>
      <c r="D4521" s="2" t="str">
        <f>IF(Table1[[#This Row],[Column2]]="","",(1+D4520)*(C4521)-1)</f>
        <v/>
      </c>
      <c r="E4521" s="1" t="str">
        <f>IF(Table1[[#This Row],[Column1]]="","",VLOOKUP(A4521,COPOMs!B:E,4)+prêmio_de_risco)</f>
        <v/>
      </c>
      <c r="F4521" s="3" t="str">
        <f>IF(Table1[[#This Row],[Tesouro Selic: Cenário 1]]="","",(E4521+1)^(1/252))</f>
        <v/>
      </c>
      <c r="G4521" s="2" t="str">
        <f>IF(Table1[[#This Row],[Column4]]="","",(1+G4520)*(F4521)-1)</f>
        <v/>
      </c>
      <c r="H4521" s="1" t="str">
        <f>IF(Table1[[#This Row],[Column1]]="","",VLOOKUP(A4521,COPOMs!B:H,7)+prêmio_de_risco)</f>
        <v/>
      </c>
      <c r="I4521" s="3" t="str">
        <f>IF(Table1[[#This Row],[Tesouro Selic: Cenário 2]]="","",(H4521+1)^(1/252))</f>
        <v/>
      </c>
      <c r="J4521" s="2" t="str">
        <f>IF(Table1[[#This Row],[Column6]]="","",(1+J4520)*(I4521)-1)</f>
        <v/>
      </c>
      <c r="K4521" s="1" t="str">
        <f>IF(Table1[[#This Row],[Column1]]="","",VLOOKUP(A4521,COPOMs!B:K,10)+prêmio_de_risco)</f>
        <v/>
      </c>
      <c r="L4521" s="3" t="str">
        <f>IF(Table1[[#This Row],[Tesouro Selic: Cenário 3]]="","",(K4521+1)^(1/252))</f>
        <v/>
      </c>
      <c r="M4521" s="2" t="str">
        <f>IF(Table1[[#This Row],[Column8]]="","",(1+M4520)*(L4521)-1)</f>
        <v/>
      </c>
    </row>
    <row r="4522" spans="1:13" x14ac:dyDescent="0.25">
      <c r="A4522" s="15" t="str">
        <f t="shared" si="140"/>
        <v/>
      </c>
      <c r="B4522" s="25" t="str">
        <f t="shared" si="141"/>
        <v/>
      </c>
      <c r="C4522" s="3" t="str">
        <f>IF(Table1[[#This Row],[Tesouro Prefixado]]="","",(B4522+1)^(1/252))</f>
        <v/>
      </c>
      <c r="D4522" s="2" t="str">
        <f>IF(Table1[[#This Row],[Column2]]="","",(1+D4521)*(C4522)-1)</f>
        <v/>
      </c>
      <c r="E4522" s="1" t="str">
        <f>IF(Table1[[#This Row],[Column1]]="","",VLOOKUP(A4522,COPOMs!B:E,4)+prêmio_de_risco)</f>
        <v/>
      </c>
      <c r="F4522" s="3" t="str">
        <f>IF(Table1[[#This Row],[Tesouro Selic: Cenário 1]]="","",(E4522+1)^(1/252))</f>
        <v/>
      </c>
      <c r="G4522" s="2" t="str">
        <f>IF(Table1[[#This Row],[Column4]]="","",(1+G4521)*(F4522)-1)</f>
        <v/>
      </c>
      <c r="H4522" s="1" t="str">
        <f>IF(Table1[[#This Row],[Column1]]="","",VLOOKUP(A4522,COPOMs!B:H,7)+prêmio_de_risco)</f>
        <v/>
      </c>
      <c r="I4522" s="3" t="str">
        <f>IF(Table1[[#This Row],[Tesouro Selic: Cenário 2]]="","",(H4522+1)^(1/252))</f>
        <v/>
      </c>
      <c r="J4522" s="2" t="str">
        <f>IF(Table1[[#This Row],[Column6]]="","",(1+J4521)*(I4522)-1)</f>
        <v/>
      </c>
      <c r="K4522" s="1" t="str">
        <f>IF(Table1[[#This Row],[Column1]]="","",VLOOKUP(A4522,COPOMs!B:K,10)+prêmio_de_risco)</f>
        <v/>
      </c>
      <c r="L4522" s="3" t="str">
        <f>IF(Table1[[#This Row],[Tesouro Selic: Cenário 3]]="","",(K4522+1)^(1/252))</f>
        <v/>
      </c>
      <c r="M4522" s="2" t="str">
        <f>IF(Table1[[#This Row],[Column8]]="","",(1+M4521)*(L4522)-1)</f>
        <v/>
      </c>
    </row>
    <row r="4523" spans="1:13" x14ac:dyDescent="0.25">
      <c r="A4523" s="15" t="str">
        <f t="shared" si="140"/>
        <v/>
      </c>
      <c r="B4523" s="25" t="str">
        <f t="shared" si="141"/>
        <v/>
      </c>
      <c r="C4523" s="3" t="str">
        <f>IF(Table1[[#This Row],[Tesouro Prefixado]]="","",(B4523+1)^(1/252))</f>
        <v/>
      </c>
      <c r="D4523" s="2" t="str">
        <f>IF(Table1[[#This Row],[Column2]]="","",(1+D4522)*(C4523)-1)</f>
        <v/>
      </c>
      <c r="E4523" s="1" t="str">
        <f>IF(Table1[[#This Row],[Column1]]="","",VLOOKUP(A4523,COPOMs!B:E,4)+prêmio_de_risco)</f>
        <v/>
      </c>
      <c r="F4523" s="3" t="str">
        <f>IF(Table1[[#This Row],[Tesouro Selic: Cenário 1]]="","",(E4523+1)^(1/252))</f>
        <v/>
      </c>
      <c r="G4523" s="2" t="str">
        <f>IF(Table1[[#This Row],[Column4]]="","",(1+G4522)*(F4523)-1)</f>
        <v/>
      </c>
      <c r="H4523" s="1" t="str">
        <f>IF(Table1[[#This Row],[Column1]]="","",VLOOKUP(A4523,COPOMs!B:H,7)+prêmio_de_risco)</f>
        <v/>
      </c>
      <c r="I4523" s="3" t="str">
        <f>IF(Table1[[#This Row],[Tesouro Selic: Cenário 2]]="","",(H4523+1)^(1/252))</f>
        <v/>
      </c>
      <c r="J4523" s="2" t="str">
        <f>IF(Table1[[#This Row],[Column6]]="","",(1+J4522)*(I4523)-1)</f>
        <v/>
      </c>
      <c r="K4523" s="1" t="str">
        <f>IF(Table1[[#This Row],[Column1]]="","",VLOOKUP(A4523,COPOMs!B:K,10)+prêmio_de_risco)</f>
        <v/>
      </c>
      <c r="L4523" s="3" t="str">
        <f>IF(Table1[[#This Row],[Tesouro Selic: Cenário 3]]="","",(K4523+1)^(1/252))</f>
        <v/>
      </c>
      <c r="M4523" s="2" t="str">
        <f>IF(Table1[[#This Row],[Column8]]="","",(1+M4522)*(L4523)-1)</f>
        <v/>
      </c>
    </row>
    <row r="4524" spans="1:13" x14ac:dyDescent="0.25">
      <c r="A4524" s="15" t="str">
        <f t="shared" si="140"/>
        <v/>
      </c>
      <c r="B4524" s="25" t="str">
        <f t="shared" si="141"/>
        <v/>
      </c>
      <c r="C4524" s="3" t="str">
        <f>IF(Table1[[#This Row],[Tesouro Prefixado]]="","",(B4524+1)^(1/252))</f>
        <v/>
      </c>
      <c r="D4524" s="2" t="str">
        <f>IF(Table1[[#This Row],[Column2]]="","",(1+D4523)*(C4524)-1)</f>
        <v/>
      </c>
      <c r="E4524" s="1" t="str">
        <f>IF(Table1[[#This Row],[Column1]]="","",VLOOKUP(A4524,COPOMs!B:E,4)+prêmio_de_risco)</f>
        <v/>
      </c>
      <c r="F4524" s="3" t="str">
        <f>IF(Table1[[#This Row],[Tesouro Selic: Cenário 1]]="","",(E4524+1)^(1/252))</f>
        <v/>
      </c>
      <c r="G4524" s="2" t="str">
        <f>IF(Table1[[#This Row],[Column4]]="","",(1+G4523)*(F4524)-1)</f>
        <v/>
      </c>
      <c r="H4524" s="1" t="str">
        <f>IF(Table1[[#This Row],[Column1]]="","",VLOOKUP(A4524,COPOMs!B:H,7)+prêmio_de_risco)</f>
        <v/>
      </c>
      <c r="I4524" s="3" t="str">
        <f>IF(Table1[[#This Row],[Tesouro Selic: Cenário 2]]="","",(H4524+1)^(1/252))</f>
        <v/>
      </c>
      <c r="J4524" s="2" t="str">
        <f>IF(Table1[[#This Row],[Column6]]="","",(1+J4523)*(I4524)-1)</f>
        <v/>
      </c>
      <c r="K4524" s="1" t="str">
        <f>IF(Table1[[#This Row],[Column1]]="","",VLOOKUP(A4524,COPOMs!B:K,10)+prêmio_de_risco)</f>
        <v/>
      </c>
      <c r="L4524" s="3" t="str">
        <f>IF(Table1[[#This Row],[Tesouro Selic: Cenário 3]]="","",(K4524+1)^(1/252))</f>
        <v/>
      </c>
      <c r="M4524" s="2" t="str">
        <f>IF(Table1[[#This Row],[Column8]]="","",(1+M4523)*(L4524)-1)</f>
        <v/>
      </c>
    </row>
    <row r="4525" spans="1:13" x14ac:dyDescent="0.25">
      <c r="A4525" s="15" t="str">
        <f t="shared" si="140"/>
        <v/>
      </c>
      <c r="B4525" s="25" t="str">
        <f t="shared" si="141"/>
        <v/>
      </c>
      <c r="C4525" s="3" t="str">
        <f>IF(Table1[[#This Row],[Tesouro Prefixado]]="","",(B4525+1)^(1/252))</f>
        <v/>
      </c>
      <c r="D4525" s="2" t="str">
        <f>IF(Table1[[#This Row],[Column2]]="","",(1+D4524)*(C4525)-1)</f>
        <v/>
      </c>
      <c r="E4525" s="1" t="str">
        <f>IF(Table1[[#This Row],[Column1]]="","",VLOOKUP(A4525,COPOMs!B:E,4)+prêmio_de_risco)</f>
        <v/>
      </c>
      <c r="F4525" s="3" t="str">
        <f>IF(Table1[[#This Row],[Tesouro Selic: Cenário 1]]="","",(E4525+1)^(1/252))</f>
        <v/>
      </c>
      <c r="G4525" s="2" t="str">
        <f>IF(Table1[[#This Row],[Column4]]="","",(1+G4524)*(F4525)-1)</f>
        <v/>
      </c>
      <c r="H4525" s="1" t="str">
        <f>IF(Table1[[#This Row],[Column1]]="","",VLOOKUP(A4525,COPOMs!B:H,7)+prêmio_de_risco)</f>
        <v/>
      </c>
      <c r="I4525" s="3" t="str">
        <f>IF(Table1[[#This Row],[Tesouro Selic: Cenário 2]]="","",(H4525+1)^(1/252))</f>
        <v/>
      </c>
      <c r="J4525" s="2" t="str">
        <f>IF(Table1[[#This Row],[Column6]]="","",(1+J4524)*(I4525)-1)</f>
        <v/>
      </c>
      <c r="K4525" s="1" t="str">
        <f>IF(Table1[[#This Row],[Column1]]="","",VLOOKUP(A4525,COPOMs!B:K,10)+prêmio_de_risco)</f>
        <v/>
      </c>
      <c r="L4525" s="3" t="str">
        <f>IF(Table1[[#This Row],[Tesouro Selic: Cenário 3]]="","",(K4525+1)^(1/252))</f>
        <v/>
      </c>
      <c r="M4525" s="2" t="str">
        <f>IF(Table1[[#This Row],[Column8]]="","",(1+M4524)*(L4525)-1)</f>
        <v/>
      </c>
    </row>
    <row r="4526" spans="1:13" x14ac:dyDescent="0.25">
      <c r="A4526" s="15" t="str">
        <f t="shared" si="140"/>
        <v/>
      </c>
      <c r="B4526" s="25" t="str">
        <f t="shared" si="141"/>
        <v/>
      </c>
      <c r="C4526" s="3" t="str">
        <f>IF(Table1[[#This Row],[Tesouro Prefixado]]="","",(B4526+1)^(1/252))</f>
        <v/>
      </c>
      <c r="D4526" s="2" t="str">
        <f>IF(Table1[[#This Row],[Column2]]="","",(1+D4525)*(C4526)-1)</f>
        <v/>
      </c>
      <c r="E4526" s="1" t="str">
        <f>IF(Table1[[#This Row],[Column1]]="","",VLOOKUP(A4526,COPOMs!B:E,4)+prêmio_de_risco)</f>
        <v/>
      </c>
      <c r="F4526" s="3" t="str">
        <f>IF(Table1[[#This Row],[Tesouro Selic: Cenário 1]]="","",(E4526+1)^(1/252))</f>
        <v/>
      </c>
      <c r="G4526" s="2" t="str">
        <f>IF(Table1[[#This Row],[Column4]]="","",(1+G4525)*(F4526)-1)</f>
        <v/>
      </c>
      <c r="H4526" s="1" t="str">
        <f>IF(Table1[[#This Row],[Column1]]="","",VLOOKUP(A4526,COPOMs!B:H,7)+prêmio_de_risco)</f>
        <v/>
      </c>
      <c r="I4526" s="3" t="str">
        <f>IF(Table1[[#This Row],[Tesouro Selic: Cenário 2]]="","",(H4526+1)^(1/252))</f>
        <v/>
      </c>
      <c r="J4526" s="2" t="str">
        <f>IF(Table1[[#This Row],[Column6]]="","",(1+J4525)*(I4526)-1)</f>
        <v/>
      </c>
      <c r="K4526" s="1" t="str">
        <f>IF(Table1[[#This Row],[Column1]]="","",VLOOKUP(A4526,COPOMs!B:K,10)+prêmio_de_risco)</f>
        <v/>
      </c>
      <c r="L4526" s="3" t="str">
        <f>IF(Table1[[#This Row],[Tesouro Selic: Cenário 3]]="","",(K4526+1)^(1/252))</f>
        <v/>
      </c>
      <c r="M4526" s="2" t="str">
        <f>IF(Table1[[#This Row],[Column8]]="","",(1+M4525)*(L4526)-1)</f>
        <v/>
      </c>
    </row>
    <row r="4527" spans="1:13" x14ac:dyDescent="0.25">
      <c r="A4527" s="15" t="str">
        <f t="shared" si="140"/>
        <v/>
      </c>
      <c r="B4527" s="25" t="str">
        <f t="shared" si="141"/>
        <v/>
      </c>
      <c r="C4527" s="3" t="str">
        <f>IF(Table1[[#This Row],[Tesouro Prefixado]]="","",(B4527+1)^(1/252))</f>
        <v/>
      </c>
      <c r="D4527" s="2" t="str">
        <f>IF(Table1[[#This Row],[Column2]]="","",(1+D4526)*(C4527)-1)</f>
        <v/>
      </c>
      <c r="E4527" s="1" t="str">
        <f>IF(Table1[[#This Row],[Column1]]="","",VLOOKUP(A4527,COPOMs!B:E,4)+prêmio_de_risco)</f>
        <v/>
      </c>
      <c r="F4527" s="3" t="str">
        <f>IF(Table1[[#This Row],[Tesouro Selic: Cenário 1]]="","",(E4527+1)^(1/252))</f>
        <v/>
      </c>
      <c r="G4527" s="2" t="str">
        <f>IF(Table1[[#This Row],[Column4]]="","",(1+G4526)*(F4527)-1)</f>
        <v/>
      </c>
      <c r="H4527" s="1" t="str">
        <f>IF(Table1[[#This Row],[Column1]]="","",VLOOKUP(A4527,COPOMs!B:H,7)+prêmio_de_risco)</f>
        <v/>
      </c>
      <c r="I4527" s="3" t="str">
        <f>IF(Table1[[#This Row],[Tesouro Selic: Cenário 2]]="","",(H4527+1)^(1/252))</f>
        <v/>
      </c>
      <c r="J4527" s="2" t="str">
        <f>IF(Table1[[#This Row],[Column6]]="","",(1+J4526)*(I4527)-1)</f>
        <v/>
      </c>
      <c r="K4527" s="1" t="str">
        <f>IF(Table1[[#This Row],[Column1]]="","",VLOOKUP(A4527,COPOMs!B:K,10)+prêmio_de_risco)</f>
        <v/>
      </c>
      <c r="L4527" s="3" t="str">
        <f>IF(Table1[[#This Row],[Tesouro Selic: Cenário 3]]="","",(K4527+1)^(1/252))</f>
        <v/>
      </c>
      <c r="M4527" s="2" t="str">
        <f>IF(Table1[[#This Row],[Column8]]="","",(1+M4526)*(L4527)-1)</f>
        <v/>
      </c>
    </row>
    <row r="4528" spans="1:13" x14ac:dyDescent="0.25">
      <c r="A4528" s="15" t="str">
        <f t="shared" si="140"/>
        <v/>
      </c>
      <c r="B4528" s="25" t="str">
        <f t="shared" si="141"/>
        <v/>
      </c>
      <c r="C4528" s="3" t="str">
        <f>IF(Table1[[#This Row],[Tesouro Prefixado]]="","",(B4528+1)^(1/252))</f>
        <v/>
      </c>
      <c r="D4528" s="2" t="str">
        <f>IF(Table1[[#This Row],[Column2]]="","",(1+D4527)*(C4528)-1)</f>
        <v/>
      </c>
      <c r="E4528" s="1" t="str">
        <f>IF(Table1[[#This Row],[Column1]]="","",VLOOKUP(A4528,COPOMs!B:E,4)+prêmio_de_risco)</f>
        <v/>
      </c>
      <c r="F4528" s="3" t="str">
        <f>IF(Table1[[#This Row],[Tesouro Selic: Cenário 1]]="","",(E4528+1)^(1/252))</f>
        <v/>
      </c>
      <c r="G4528" s="2" t="str">
        <f>IF(Table1[[#This Row],[Column4]]="","",(1+G4527)*(F4528)-1)</f>
        <v/>
      </c>
      <c r="H4528" s="1" t="str">
        <f>IF(Table1[[#This Row],[Column1]]="","",VLOOKUP(A4528,COPOMs!B:H,7)+prêmio_de_risco)</f>
        <v/>
      </c>
      <c r="I4528" s="3" t="str">
        <f>IF(Table1[[#This Row],[Tesouro Selic: Cenário 2]]="","",(H4528+1)^(1/252))</f>
        <v/>
      </c>
      <c r="J4528" s="2" t="str">
        <f>IF(Table1[[#This Row],[Column6]]="","",(1+J4527)*(I4528)-1)</f>
        <v/>
      </c>
      <c r="K4528" s="1" t="str">
        <f>IF(Table1[[#This Row],[Column1]]="","",VLOOKUP(A4528,COPOMs!B:K,10)+prêmio_de_risco)</f>
        <v/>
      </c>
      <c r="L4528" s="3" t="str">
        <f>IF(Table1[[#This Row],[Tesouro Selic: Cenário 3]]="","",(K4528+1)^(1/252))</f>
        <v/>
      </c>
      <c r="M4528" s="2" t="str">
        <f>IF(Table1[[#This Row],[Column8]]="","",(1+M4527)*(L4528)-1)</f>
        <v/>
      </c>
    </row>
    <row r="4529" spans="1:13" x14ac:dyDescent="0.25">
      <c r="A4529" s="15" t="str">
        <f t="shared" si="140"/>
        <v/>
      </c>
      <c r="B4529" s="25" t="str">
        <f t="shared" si="141"/>
        <v/>
      </c>
      <c r="C4529" s="3" t="str">
        <f>IF(Table1[[#This Row],[Tesouro Prefixado]]="","",(B4529+1)^(1/252))</f>
        <v/>
      </c>
      <c r="D4529" s="2" t="str">
        <f>IF(Table1[[#This Row],[Column2]]="","",(1+D4528)*(C4529)-1)</f>
        <v/>
      </c>
      <c r="E4529" s="1" t="str">
        <f>IF(Table1[[#This Row],[Column1]]="","",VLOOKUP(A4529,COPOMs!B:E,4)+prêmio_de_risco)</f>
        <v/>
      </c>
      <c r="F4529" s="3" t="str">
        <f>IF(Table1[[#This Row],[Tesouro Selic: Cenário 1]]="","",(E4529+1)^(1/252))</f>
        <v/>
      </c>
      <c r="G4529" s="2" t="str">
        <f>IF(Table1[[#This Row],[Column4]]="","",(1+G4528)*(F4529)-1)</f>
        <v/>
      </c>
      <c r="H4529" s="1" t="str">
        <f>IF(Table1[[#This Row],[Column1]]="","",VLOOKUP(A4529,COPOMs!B:H,7)+prêmio_de_risco)</f>
        <v/>
      </c>
      <c r="I4529" s="3" t="str">
        <f>IF(Table1[[#This Row],[Tesouro Selic: Cenário 2]]="","",(H4529+1)^(1/252))</f>
        <v/>
      </c>
      <c r="J4529" s="2" t="str">
        <f>IF(Table1[[#This Row],[Column6]]="","",(1+J4528)*(I4529)-1)</f>
        <v/>
      </c>
      <c r="K4529" s="1" t="str">
        <f>IF(Table1[[#This Row],[Column1]]="","",VLOOKUP(A4529,COPOMs!B:K,10)+prêmio_de_risco)</f>
        <v/>
      </c>
      <c r="L4529" s="3" t="str">
        <f>IF(Table1[[#This Row],[Tesouro Selic: Cenário 3]]="","",(K4529+1)^(1/252))</f>
        <v/>
      </c>
      <c r="M4529" s="2" t="str">
        <f>IF(Table1[[#This Row],[Column8]]="","",(1+M4528)*(L4529)-1)</f>
        <v/>
      </c>
    </row>
    <row r="4530" spans="1:13" x14ac:dyDescent="0.25">
      <c r="A4530" s="15" t="str">
        <f t="shared" si="140"/>
        <v/>
      </c>
      <c r="B4530" s="25" t="str">
        <f t="shared" si="141"/>
        <v/>
      </c>
      <c r="C4530" s="3" t="str">
        <f>IF(Table1[[#This Row],[Tesouro Prefixado]]="","",(B4530+1)^(1/252))</f>
        <v/>
      </c>
      <c r="D4530" s="2" t="str">
        <f>IF(Table1[[#This Row],[Column2]]="","",(1+D4529)*(C4530)-1)</f>
        <v/>
      </c>
      <c r="E4530" s="1" t="str">
        <f>IF(Table1[[#This Row],[Column1]]="","",VLOOKUP(A4530,COPOMs!B:E,4)+prêmio_de_risco)</f>
        <v/>
      </c>
      <c r="F4530" s="3" t="str">
        <f>IF(Table1[[#This Row],[Tesouro Selic: Cenário 1]]="","",(E4530+1)^(1/252))</f>
        <v/>
      </c>
      <c r="G4530" s="2" t="str">
        <f>IF(Table1[[#This Row],[Column4]]="","",(1+G4529)*(F4530)-1)</f>
        <v/>
      </c>
      <c r="H4530" s="1" t="str">
        <f>IF(Table1[[#This Row],[Column1]]="","",VLOOKUP(A4530,COPOMs!B:H,7)+prêmio_de_risco)</f>
        <v/>
      </c>
      <c r="I4530" s="3" t="str">
        <f>IF(Table1[[#This Row],[Tesouro Selic: Cenário 2]]="","",(H4530+1)^(1/252))</f>
        <v/>
      </c>
      <c r="J4530" s="2" t="str">
        <f>IF(Table1[[#This Row],[Column6]]="","",(1+J4529)*(I4530)-1)</f>
        <v/>
      </c>
      <c r="K4530" s="1" t="str">
        <f>IF(Table1[[#This Row],[Column1]]="","",VLOOKUP(A4530,COPOMs!B:K,10)+prêmio_de_risco)</f>
        <v/>
      </c>
      <c r="L4530" s="3" t="str">
        <f>IF(Table1[[#This Row],[Tesouro Selic: Cenário 3]]="","",(K4530+1)^(1/252))</f>
        <v/>
      </c>
      <c r="M4530" s="2" t="str">
        <f>IF(Table1[[#This Row],[Column8]]="","",(1+M4529)*(L4530)-1)</f>
        <v/>
      </c>
    </row>
    <row r="4531" spans="1:13" x14ac:dyDescent="0.25">
      <c r="A4531" s="15" t="str">
        <f t="shared" si="140"/>
        <v/>
      </c>
      <c r="B4531" s="25" t="str">
        <f t="shared" si="141"/>
        <v/>
      </c>
      <c r="C4531" s="3" t="str">
        <f>IF(Table1[[#This Row],[Tesouro Prefixado]]="","",(B4531+1)^(1/252))</f>
        <v/>
      </c>
      <c r="D4531" s="2" t="str">
        <f>IF(Table1[[#This Row],[Column2]]="","",(1+D4530)*(C4531)-1)</f>
        <v/>
      </c>
      <c r="E4531" s="1" t="str">
        <f>IF(Table1[[#This Row],[Column1]]="","",VLOOKUP(A4531,COPOMs!B:E,4)+prêmio_de_risco)</f>
        <v/>
      </c>
      <c r="F4531" s="3" t="str">
        <f>IF(Table1[[#This Row],[Tesouro Selic: Cenário 1]]="","",(E4531+1)^(1/252))</f>
        <v/>
      </c>
      <c r="G4531" s="2" t="str">
        <f>IF(Table1[[#This Row],[Column4]]="","",(1+G4530)*(F4531)-1)</f>
        <v/>
      </c>
      <c r="H4531" s="1" t="str">
        <f>IF(Table1[[#This Row],[Column1]]="","",VLOOKUP(A4531,COPOMs!B:H,7)+prêmio_de_risco)</f>
        <v/>
      </c>
      <c r="I4531" s="3" t="str">
        <f>IF(Table1[[#This Row],[Tesouro Selic: Cenário 2]]="","",(H4531+1)^(1/252))</f>
        <v/>
      </c>
      <c r="J4531" s="2" t="str">
        <f>IF(Table1[[#This Row],[Column6]]="","",(1+J4530)*(I4531)-1)</f>
        <v/>
      </c>
      <c r="K4531" s="1" t="str">
        <f>IF(Table1[[#This Row],[Column1]]="","",VLOOKUP(A4531,COPOMs!B:K,10)+prêmio_de_risco)</f>
        <v/>
      </c>
      <c r="L4531" s="3" t="str">
        <f>IF(Table1[[#This Row],[Tesouro Selic: Cenário 3]]="","",(K4531+1)^(1/252))</f>
        <v/>
      </c>
      <c r="M4531" s="2" t="str">
        <f>IF(Table1[[#This Row],[Column8]]="","",(1+M4530)*(L4531)-1)</f>
        <v/>
      </c>
    </row>
    <row r="4532" spans="1:13" x14ac:dyDescent="0.25">
      <c r="A4532" s="15" t="str">
        <f t="shared" si="140"/>
        <v/>
      </c>
      <c r="B4532" s="25" t="str">
        <f t="shared" si="141"/>
        <v/>
      </c>
      <c r="C4532" s="3" t="str">
        <f>IF(Table1[[#This Row],[Tesouro Prefixado]]="","",(B4532+1)^(1/252))</f>
        <v/>
      </c>
      <c r="D4532" s="2" t="str">
        <f>IF(Table1[[#This Row],[Column2]]="","",(1+D4531)*(C4532)-1)</f>
        <v/>
      </c>
      <c r="E4532" s="1" t="str">
        <f>IF(Table1[[#This Row],[Column1]]="","",VLOOKUP(A4532,COPOMs!B:E,4)+prêmio_de_risco)</f>
        <v/>
      </c>
      <c r="F4532" s="3" t="str">
        <f>IF(Table1[[#This Row],[Tesouro Selic: Cenário 1]]="","",(E4532+1)^(1/252))</f>
        <v/>
      </c>
      <c r="G4532" s="2" t="str">
        <f>IF(Table1[[#This Row],[Column4]]="","",(1+G4531)*(F4532)-1)</f>
        <v/>
      </c>
      <c r="H4532" s="1" t="str">
        <f>IF(Table1[[#This Row],[Column1]]="","",VLOOKUP(A4532,COPOMs!B:H,7)+prêmio_de_risco)</f>
        <v/>
      </c>
      <c r="I4532" s="3" t="str">
        <f>IF(Table1[[#This Row],[Tesouro Selic: Cenário 2]]="","",(H4532+1)^(1/252))</f>
        <v/>
      </c>
      <c r="J4532" s="2" t="str">
        <f>IF(Table1[[#This Row],[Column6]]="","",(1+J4531)*(I4532)-1)</f>
        <v/>
      </c>
      <c r="K4532" s="1" t="str">
        <f>IF(Table1[[#This Row],[Column1]]="","",VLOOKUP(A4532,COPOMs!B:K,10)+prêmio_de_risco)</f>
        <v/>
      </c>
      <c r="L4532" s="3" t="str">
        <f>IF(Table1[[#This Row],[Tesouro Selic: Cenário 3]]="","",(K4532+1)^(1/252))</f>
        <v/>
      </c>
      <c r="M4532" s="2" t="str">
        <f>IF(Table1[[#This Row],[Column8]]="","",(1+M4531)*(L4532)-1)</f>
        <v/>
      </c>
    </row>
    <row r="4533" spans="1:13" x14ac:dyDescent="0.25">
      <c r="A4533" s="15" t="str">
        <f t="shared" si="140"/>
        <v/>
      </c>
      <c r="B4533" s="25" t="str">
        <f t="shared" si="141"/>
        <v/>
      </c>
      <c r="C4533" s="3" t="str">
        <f>IF(Table1[[#This Row],[Tesouro Prefixado]]="","",(B4533+1)^(1/252))</f>
        <v/>
      </c>
      <c r="D4533" s="2" t="str">
        <f>IF(Table1[[#This Row],[Column2]]="","",(1+D4532)*(C4533)-1)</f>
        <v/>
      </c>
      <c r="E4533" s="1" t="str">
        <f>IF(Table1[[#This Row],[Column1]]="","",VLOOKUP(A4533,COPOMs!B:E,4)+prêmio_de_risco)</f>
        <v/>
      </c>
      <c r="F4533" s="3" t="str">
        <f>IF(Table1[[#This Row],[Tesouro Selic: Cenário 1]]="","",(E4533+1)^(1/252))</f>
        <v/>
      </c>
      <c r="G4533" s="2" t="str">
        <f>IF(Table1[[#This Row],[Column4]]="","",(1+G4532)*(F4533)-1)</f>
        <v/>
      </c>
      <c r="H4533" s="1" t="str">
        <f>IF(Table1[[#This Row],[Column1]]="","",VLOOKUP(A4533,COPOMs!B:H,7)+prêmio_de_risco)</f>
        <v/>
      </c>
      <c r="I4533" s="3" t="str">
        <f>IF(Table1[[#This Row],[Tesouro Selic: Cenário 2]]="","",(H4533+1)^(1/252))</f>
        <v/>
      </c>
      <c r="J4533" s="2" t="str">
        <f>IF(Table1[[#This Row],[Column6]]="","",(1+J4532)*(I4533)-1)</f>
        <v/>
      </c>
      <c r="K4533" s="1" t="str">
        <f>IF(Table1[[#This Row],[Column1]]="","",VLOOKUP(A4533,COPOMs!B:K,10)+prêmio_de_risco)</f>
        <v/>
      </c>
      <c r="L4533" s="3" t="str">
        <f>IF(Table1[[#This Row],[Tesouro Selic: Cenário 3]]="","",(K4533+1)^(1/252))</f>
        <v/>
      </c>
      <c r="M4533" s="2" t="str">
        <f>IF(Table1[[#This Row],[Column8]]="","",(1+M4532)*(L4533)-1)</f>
        <v/>
      </c>
    </row>
    <row r="4534" spans="1:13" x14ac:dyDescent="0.25">
      <c r="A4534" s="15" t="str">
        <f t="shared" si="140"/>
        <v/>
      </c>
      <c r="B4534" s="25" t="str">
        <f t="shared" si="141"/>
        <v/>
      </c>
      <c r="C4534" s="3" t="str">
        <f>IF(Table1[[#This Row],[Tesouro Prefixado]]="","",(B4534+1)^(1/252))</f>
        <v/>
      </c>
      <c r="D4534" s="2" t="str">
        <f>IF(Table1[[#This Row],[Column2]]="","",(1+D4533)*(C4534)-1)</f>
        <v/>
      </c>
      <c r="E4534" s="1" t="str">
        <f>IF(Table1[[#This Row],[Column1]]="","",VLOOKUP(A4534,COPOMs!B:E,4)+prêmio_de_risco)</f>
        <v/>
      </c>
      <c r="F4534" s="3" t="str">
        <f>IF(Table1[[#This Row],[Tesouro Selic: Cenário 1]]="","",(E4534+1)^(1/252))</f>
        <v/>
      </c>
      <c r="G4534" s="2" t="str">
        <f>IF(Table1[[#This Row],[Column4]]="","",(1+G4533)*(F4534)-1)</f>
        <v/>
      </c>
      <c r="H4534" s="1" t="str">
        <f>IF(Table1[[#This Row],[Column1]]="","",VLOOKUP(A4534,COPOMs!B:H,7)+prêmio_de_risco)</f>
        <v/>
      </c>
      <c r="I4534" s="3" t="str">
        <f>IF(Table1[[#This Row],[Tesouro Selic: Cenário 2]]="","",(H4534+1)^(1/252))</f>
        <v/>
      </c>
      <c r="J4534" s="2" t="str">
        <f>IF(Table1[[#This Row],[Column6]]="","",(1+J4533)*(I4534)-1)</f>
        <v/>
      </c>
      <c r="K4534" s="1" t="str">
        <f>IF(Table1[[#This Row],[Column1]]="","",VLOOKUP(A4534,COPOMs!B:K,10)+prêmio_de_risco)</f>
        <v/>
      </c>
      <c r="L4534" s="3" t="str">
        <f>IF(Table1[[#This Row],[Tesouro Selic: Cenário 3]]="","",(K4534+1)^(1/252))</f>
        <v/>
      </c>
      <c r="M4534" s="2" t="str">
        <f>IF(Table1[[#This Row],[Column8]]="","",(1+M4533)*(L4534)-1)</f>
        <v/>
      </c>
    </row>
    <row r="4535" spans="1:13" x14ac:dyDescent="0.25">
      <c r="A4535" s="15" t="str">
        <f t="shared" si="140"/>
        <v/>
      </c>
      <c r="B4535" s="25" t="str">
        <f t="shared" si="141"/>
        <v/>
      </c>
      <c r="C4535" s="3" t="str">
        <f>IF(Table1[[#This Row],[Tesouro Prefixado]]="","",(B4535+1)^(1/252))</f>
        <v/>
      </c>
      <c r="D4535" s="2" t="str">
        <f>IF(Table1[[#This Row],[Column2]]="","",(1+D4534)*(C4535)-1)</f>
        <v/>
      </c>
      <c r="E4535" s="1" t="str">
        <f>IF(Table1[[#This Row],[Column1]]="","",VLOOKUP(A4535,COPOMs!B:E,4)+prêmio_de_risco)</f>
        <v/>
      </c>
      <c r="F4535" s="3" t="str">
        <f>IF(Table1[[#This Row],[Tesouro Selic: Cenário 1]]="","",(E4535+1)^(1/252))</f>
        <v/>
      </c>
      <c r="G4535" s="2" t="str">
        <f>IF(Table1[[#This Row],[Column4]]="","",(1+G4534)*(F4535)-1)</f>
        <v/>
      </c>
      <c r="H4535" s="1" t="str">
        <f>IF(Table1[[#This Row],[Column1]]="","",VLOOKUP(A4535,COPOMs!B:H,7)+prêmio_de_risco)</f>
        <v/>
      </c>
      <c r="I4535" s="3" t="str">
        <f>IF(Table1[[#This Row],[Tesouro Selic: Cenário 2]]="","",(H4535+1)^(1/252))</f>
        <v/>
      </c>
      <c r="J4535" s="2" t="str">
        <f>IF(Table1[[#This Row],[Column6]]="","",(1+J4534)*(I4535)-1)</f>
        <v/>
      </c>
      <c r="K4535" s="1" t="str">
        <f>IF(Table1[[#This Row],[Column1]]="","",VLOOKUP(A4535,COPOMs!B:K,10)+prêmio_de_risco)</f>
        <v/>
      </c>
      <c r="L4535" s="3" t="str">
        <f>IF(Table1[[#This Row],[Tesouro Selic: Cenário 3]]="","",(K4535+1)^(1/252))</f>
        <v/>
      </c>
      <c r="M4535" s="2" t="str">
        <f>IF(Table1[[#This Row],[Column8]]="","",(1+M4534)*(L4535)-1)</f>
        <v/>
      </c>
    </row>
    <row r="4536" spans="1:13" x14ac:dyDescent="0.25">
      <c r="A4536" s="15" t="str">
        <f t="shared" si="140"/>
        <v/>
      </c>
      <c r="B4536" s="25" t="str">
        <f t="shared" si="141"/>
        <v/>
      </c>
      <c r="C4536" s="3" t="str">
        <f>IF(Table1[[#This Row],[Tesouro Prefixado]]="","",(B4536+1)^(1/252))</f>
        <v/>
      </c>
      <c r="D4536" s="2" t="str">
        <f>IF(Table1[[#This Row],[Column2]]="","",(1+D4535)*(C4536)-1)</f>
        <v/>
      </c>
      <c r="E4536" s="1" t="str">
        <f>IF(Table1[[#This Row],[Column1]]="","",VLOOKUP(A4536,COPOMs!B:E,4)+prêmio_de_risco)</f>
        <v/>
      </c>
      <c r="F4536" s="3" t="str">
        <f>IF(Table1[[#This Row],[Tesouro Selic: Cenário 1]]="","",(E4536+1)^(1/252))</f>
        <v/>
      </c>
      <c r="G4536" s="2" t="str">
        <f>IF(Table1[[#This Row],[Column4]]="","",(1+G4535)*(F4536)-1)</f>
        <v/>
      </c>
      <c r="H4536" s="1" t="str">
        <f>IF(Table1[[#This Row],[Column1]]="","",VLOOKUP(A4536,COPOMs!B:H,7)+prêmio_de_risco)</f>
        <v/>
      </c>
      <c r="I4536" s="3" t="str">
        <f>IF(Table1[[#This Row],[Tesouro Selic: Cenário 2]]="","",(H4536+1)^(1/252))</f>
        <v/>
      </c>
      <c r="J4536" s="2" t="str">
        <f>IF(Table1[[#This Row],[Column6]]="","",(1+J4535)*(I4536)-1)</f>
        <v/>
      </c>
      <c r="K4536" s="1" t="str">
        <f>IF(Table1[[#This Row],[Column1]]="","",VLOOKUP(A4536,COPOMs!B:K,10)+prêmio_de_risco)</f>
        <v/>
      </c>
      <c r="L4536" s="3" t="str">
        <f>IF(Table1[[#This Row],[Tesouro Selic: Cenário 3]]="","",(K4536+1)^(1/252))</f>
        <v/>
      </c>
      <c r="M4536" s="2" t="str">
        <f>IF(Table1[[#This Row],[Column8]]="","",(1+M4535)*(L4536)-1)</f>
        <v/>
      </c>
    </row>
    <row r="4537" spans="1:13" x14ac:dyDescent="0.25">
      <c r="A4537" s="15" t="str">
        <f t="shared" si="140"/>
        <v/>
      </c>
      <c r="B4537" s="25" t="str">
        <f t="shared" si="141"/>
        <v/>
      </c>
      <c r="C4537" s="3" t="str">
        <f>IF(Table1[[#This Row],[Tesouro Prefixado]]="","",(B4537+1)^(1/252))</f>
        <v/>
      </c>
      <c r="D4537" s="2" t="str">
        <f>IF(Table1[[#This Row],[Column2]]="","",(1+D4536)*(C4537)-1)</f>
        <v/>
      </c>
      <c r="E4537" s="1" t="str">
        <f>IF(Table1[[#This Row],[Column1]]="","",VLOOKUP(A4537,COPOMs!B:E,4)+prêmio_de_risco)</f>
        <v/>
      </c>
      <c r="F4537" s="3" t="str">
        <f>IF(Table1[[#This Row],[Tesouro Selic: Cenário 1]]="","",(E4537+1)^(1/252))</f>
        <v/>
      </c>
      <c r="G4537" s="2" t="str">
        <f>IF(Table1[[#This Row],[Column4]]="","",(1+G4536)*(F4537)-1)</f>
        <v/>
      </c>
      <c r="H4537" s="1" t="str">
        <f>IF(Table1[[#This Row],[Column1]]="","",VLOOKUP(A4537,COPOMs!B:H,7)+prêmio_de_risco)</f>
        <v/>
      </c>
      <c r="I4537" s="3" t="str">
        <f>IF(Table1[[#This Row],[Tesouro Selic: Cenário 2]]="","",(H4537+1)^(1/252))</f>
        <v/>
      </c>
      <c r="J4537" s="2" t="str">
        <f>IF(Table1[[#This Row],[Column6]]="","",(1+J4536)*(I4537)-1)</f>
        <v/>
      </c>
      <c r="K4537" s="1" t="str">
        <f>IF(Table1[[#This Row],[Column1]]="","",VLOOKUP(A4537,COPOMs!B:K,10)+prêmio_de_risco)</f>
        <v/>
      </c>
      <c r="L4537" s="3" t="str">
        <f>IF(Table1[[#This Row],[Tesouro Selic: Cenário 3]]="","",(K4537+1)^(1/252))</f>
        <v/>
      </c>
      <c r="M4537" s="2" t="str">
        <f>IF(Table1[[#This Row],[Column8]]="","",(1+M4536)*(L4537)-1)</f>
        <v/>
      </c>
    </row>
    <row r="4538" spans="1:13" x14ac:dyDescent="0.25">
      <c r="A4538" s="15" t="str">
        <f t="shared" si="140"/>
        <v/>
      </c>
      <c r="B4538" s="25" t="str">
        <f t="shared" si="141"/>
        <v/>
      </c>
      <c r="C4538" s="3" t="str">
        <f>IF(Table1[[#This Row],[Tesouro Prefixado]]="","",(B4538+1)^(1/252))</f>
        <v/>
      </c>
      <c r="D4538" s="2" t="str">
        <f>IF(Table1[[#This Row],[Column2]]="","",(1+D4537)*(C4538)-1)</f>
        <v/>
      </c>
      <c r="E4538" s="1" t="str">
        <f>IF(Table1[[#This Row],[Column1]]="","",VLOOKUP(A4538,COPOMs!B:E,4)+prêmio_de_risco)</f>
        <v/>
      </c>
      <c r="F4538" s="3" t="str">
        <f>IF(Table1[[#This Row],[Tesouro Selic: Cenário 1]]="","",(E4538+1)^(1/252))</f>
        <v/>
      </c>
      <c r="G4538" s="2" t="str">
        <f>IF(Table1[[#This Row],[Column4]]="","",(1+G4537)*(F4538)-1)</f>
        <v/>
      </c>
      <c r="H4538" s="1" t="str">
        <f>IF(Table1[[#This Row],[Column1]]="","",VLOOKUP(A4538,COPOMs!B:H,7)+prêmio_de_risco)</f>
        <v/>
      </c>
      <c r="I4538" s="3" t="str">
        <f>IF(Table1[[#This Row],[Tesouro Selic: Cenário 2]]="","",(H4538+1)^(1/252))</f>
        <v/>
      </c>
      <c r="J4538" s="2" t="str">
        <f>IF(Table1[[#This Row],[Column6]]="","",(1+J4537)*(I4538)-1)</f>
        <v/>
      </c>
      <c r="K4538" s="1" t="str">
        <f>IF(Table1[[#This Row],[Column1]]="","",VLOOKUP(A4538,COPOMs!B:K,10)+prêmio_de_risco)</f>
        <v/>
      </c>
      <c r="L4538" s="3" t="str">
        <f>IF(Table1[[#This Row],[Tesouro Selic: Cenário 3]]="","",(K4538+1)^(1/252))</f>
        <v/>
      </c>
      <c r="M4538" s="2" t="str">
        <f>IF(Table1[[#This Row],[Column8]]="","",(1+M4537)*(L4538)-1)</f>
        <v/>
      </c>
    </row>
    <row r="4539" spans="1:13" x14ac:dyDescent="0.25">
      <c r="A4539" s="15" t="str">
        <f t="shared" si="140"/>
        <v/>
      </c>
      <c r="B4539" s="25" t="str">
        <f t="shared" si="141"/>
        <v/>
      </c>
      <c r="C4539" s="3" t="str">
        <f>IF(Table1[[#This Row],[Tesouro Prefixado]]="","",(B4539+1)^(1/252))</f>
        <v/>
      </c>
      <c r="D4539" s="2" t="str">
        <f>IF(Table1[[#This Row],[Column2]]="","",(1+D4538)*(C4539)-1)</f>
        <v/>
      </c>
      <c r="E4539" s="1" t="str">
        <f>IF(Table1[[#This Row],[Column1]]="","",VLOOKUP(A4539,COPOMs!B:E,4)+prêmio_de_risco)</f>
        <v/>
      </c>
      <c r="F4539" s="3" t="str">
        <f>IF(Table1[[#This Row],[Tesouro Selic: Cenário 1]]="","",(E4539+1)^(1/252))</f>
        <v/>
      </c>
      <c r="G4539" s="2" t="str">
        <f>IF(Table1[[#This Row],[Column4]]="","",(1+G4538)*(F4539)-1)</f>
        <v/>
      </c>
      <c r="H4539" s="1" t="str">
        <f>IF(Table1[[#This Row],[Column1]]="","",VLOOKUP(A4539,COPOMs!B:H,7)+prêmio_de_risco)</f>
        <v/>
      </c>
      <c r="I4539" s="3" t="str">
        <f>IF(Table1[[#This Row],[Tesouro Selic: Cenário 2]]="","",(H4539+1)^(1/252))</f>
        <v/>
      </c>
      <c r="J4539" s="2" t="str">
        <f>IF(Table1[[#This Row],[Column6]]="","",(1+J4538)*(I4539)-1)</f>
        <v/>
      </c>
      <c r="K4539" s="1" t="str">
        <f>IF(Table1[[#This Row],[Column1]]="","",VLOOKUP(A4539,COPOMs!B:K,10)+prêmio_de_risco)</f>
        <v/>
      </c>
      <c r="L4539" s="3" t="str">
        <f>IF(Table1[[#This Row],[Tesouro Selic: Cenário 3]]="","",(K4539+1)^(1/252))</f>
        <v/>
      </c>
      <c r="M4539" s="2" t="str">
        <f>IF(Table1[[#This Row],[Column8]]="","",(1+M4538)*(L4539)-1)</f>
        <v/>
      </c>
    </row>
    <row r="4540" spans="1:13" x14ac:dyDescent="0.25">
      <c r="A4540" s="15" t="str">
        <f t="shared" si="140"/>
        <v/>
      </c>
      <c r="B4540" s="25" t="str">
        <f t="shared" si="141"/>
        <v/>
      </c>
      <c r="C4540" s="3" t="str">
        <f>IF(Table1[[#This Row],[Tesouro Prefixado]]="","",(B4540+1)^(1/252))</f>
        <v/>
      </c>
      <c r="D4540" s="2" t="str">
        <f>IF(Table1[[#This Row],[Column2]]="","",(1+D4539)*(C4540)-1)</f>
        <v/>
      </c>
      <c r="E4540" s="1" t="str">
        <f>IF(Table1[[#This Row],[Column1]]="","",VLOOKUP(A4540,COPOMs!B:E,4)+prêmio_de_risco)</f>
        <v/>
      </c>
      <c r="F4540" s="3" t="str">
        <f>IF(Table1[[#This Row],[Tesouro Selic: Cenário 1]]="","",(E4540+1)^(1/252))</f>
        <v/>
      </c>
      <c r="G4540" s="2" t="str">
        <f>IF(Table1[[#This Row],[Column4]]="","",(1+G4539)*(F4540)-1)</f>
        <v/>
      </c>
      <c r="H4540" s="1" t="str">
        <f>IF(Table1[[#This Row],[Column1]]="","",VLOOKUP(A4540,COPOMs!B:H,7)+prêmio_de_risco)</f>
        <v/>
      </c>
      <c r="I4540" s="3" t="str">
        <f>IF(Table1[[#This Row],[Tesouro Selic: Cenário 2]]="","",(H4540+1)^(1/252))</f>
        <v/>
      </c>
      <c r="J4540" s="2" t="str">
        <f>IF(Table1[[#This Row],[Column6]]="","",(1+J4539)*(I4540)-1)</f>
        <v/>
      </c>
      <c r="K4540" s="1" t="str">
        <f>IF(Table1[[#This Row],[Column1]]="","",VLOOKUP(A4540,COPOMs!B:K,10)+prêmio_de_risco)</f>
        <v/>
      </c>
      <c r="L4540" s="3" t="str">
        <f>IF(Table1[[#This Row],[Tesouro Selic: Cenário 3]]="","",(K4540+1)^(1/252))</f>
        <v/>
      </c>
      <c r="M4540" s="2" t="str">
        <f>IF(Table1[[#This Row],[Column8]]="","",(1+M4539)*(L4540)-1)</f>
        <v/>
      </c>
    </row>
    <row r="4541" spans="1:13" x14ac:dyDescent="0.25">
      <c r="A4541" s="15" t="str">
        <f t="shared" si="140"/>
        <v/>
      </c>
      <c r="B4541" s="25" t="str">
        <f t="shared" si="141"/>
        <v/>
      </c>
      <c r="C4541" s="3" t="str">
        <f>IF(Table1[[#This Row],[Tesouro Prefixado]]="","",(B4541+1)^(1/252))</f>
        <v/>
      </c>
      <c r="D4541" s="2" t="str">
        <f>IF(Table1[[#This Row],[Column2]]="","",(1+D4540)*(C4541)-1)</f>
        <v/>
      </c>
      <c r="E4541" s="1" t="str">
        <f>IF(Table1[[#This Row],[Column1]]="","",VLOOKUP(A4541,COPOMs!B:E,4)+prêmio_de_risco)</f>
        <v/>
      </c>
      <c r="F4541" s="3" t="str">
        <f>IF(Table1[[#This Row],[Tesouro Selic: Cenário 1]]="","",(E4541+1)^(1/252))</f>
        <v/>
      </c>
      <c r="G4541" s="2" t="str">
        <f>IF(Table1[[#This Row],[Column4]]="","",(1+G4540)*(F4541)-1)</f>
        <v/>
      </c>
      <c r="H4541" s="1" t="str">
        <f>IF(Table1[[#This Row],[Column1]]="","",VLOOKUP(A4541,COPOMs!B:H,7)+prêmio_de_risco)</f>
        <v/>
      </c>
      <c r="I4541" s="3" t="str">
        <f>IF(Table1[[#This Row],[Tesouro Selic: Cenário 2]]="","",(H4541+1)^(1/252))</f>
        <v/>
      </c>
      <c r="J4541" s="2" t="str">
        <f>IF(Table1[[#This Row],[Column6]]="","",(1+J4540)*(I4541)-1)</f>
        <v/>
      </c>
      <c r="K4541" s="1" t="str">
        <f>IF(Table1[[#This Row],[Column1]]="","",VLOOKUP(A4541,COPOMs!B:K,10)+prêmio_de_risco)</f>
        <v/>
      </c>
      <c r="L4541" s="3" t="str">
        <f>IF(Table1[[#This Row],[Tesouro Selic: Cenário 3]]="","",(K4541+1)^(1/252))</f>
        <v/>
      </c>
      <c r="M4541" s="2" t="str">
        <f>IF(Table1[[#This Row],[Column8]]="","",(1+M4540)*(L4541)-1)</f>
        <v/>
      </c>
    </row>
    <row r="4542" spans="1:13" x14ac:dyDescent="0.25">
      <c r="A4542" s="15" t="str">
        <f t="shared" si="140"/>
        <v/>
      </c>
      <c r="B4542" s="25" t="str">
        <f t="shared" si="141"/>
        <v/>
      </c>
      <c r="C4542" s="3" t="str">
        <f>IF(Table1[[#This Row],[Tesouro Prefixado]]="","",(B4542+1)^(1/252))</f>
        <v/>
      </c>
      <c r="D4542" s="2" t="str">
        <f>IF(Table1[[#This Row],[Column2]]="","",(1+D4541)*(C4542)-1)</f>
        <v/>
      </c>
      <c r="E4542" s="1" t="str">
        <f>IF(Table1[[#This Row],[Column1]]="","",VLOOKUP(A4542,COPOMs!B:E,4)+prêmio_de_risco)</f>
        <v/>
      </c>
      <c r="F4542" s="3" t="str">
        <f>IF(Table1[[#This Row],[Tesouro Selic: Cenário 1]]="","",(E4542+1)^(1/252))</f>
        <v/>
      </c>
      <c r="G4542" s="2" t="str">
        <f>IF(Table1[[#This Row],[Column4]]="","",(1+G4541)*(F4542)-1)</f>
        <v/>
      </c>
      <c r="H4542" s="1" t="str">
        <f>IF(Table1[[#This Row],[Column1]]="","",VLOOKUP(A4542,COPOMs!B:H,7)+prêmio_de_risco)</f>
        <v/>
      </c>
      <c r="I4542" s="3" t="str">
        <f>IF(Table1[[#This Row],[Tesouro Selic: Cenário 2]]="","",(H4542+1)^(1/252))</f>
        <v/>
      </c>
      <c r="J4542" s="2" t="str">
        <f>IF(Table1[[#This Row],[Column6]]="","",(1+J4541)*(I4542)-1)</f>
        <v/>
      </c>
      <c r="K4542" s="1" t="str">
        <f>IF(Table1[[#This Row],[Column1]]="","",VLOOKUP(A4542,COPOMs!B:K,10)+prêmio_de_risco)</f>
        <v/>
      </c>
      <c r="L4542" s="3" t="str">
        <f>IF(Table1[[#This Row],[Tesouro Selic: Cenário 3]]="","",(K4542+1)^(1/252))</f>
        <v/>
      </c>
      <c r="M4542" s="2" t="str">
        <f>IF(Table1[[#This Row],[Column8]]="","",(1+M4541)*(L4542)-1)</f>
        <v/>
      </c>
    </row>
    <row r="4543" spans="1:13" x14ac:dyDescent="0.25">
      <c r="A4543" s="15" t="str">
        <f t="shared" si="140"/>
        <v/>
      </c>
      <c r="B4543" s="25" t="str">
        <f t="shared" si="141"/>
        <v/>
      </c>
      <c r="C4543" s="3" t="str">
        <f>IF(Table1[[#This Row],[Tesouro Prefixado]]="","",(B4543+1)^(1/252))</f>
        <v/>
      </c>
      <c r="D4543" s="2" t="str">
        <f>IF(Table1[[#This Row],[Column2]]="","",(1+D4542)*(C4543)-1)</f>
        <v/>
      </c>
      <c r="E4543" s="1" t="str">
        <f>IF(Table1[[#This Row],[Column1]]="","",VLOOKUP(A4543,COPOMs!B:E,4)+prêmio_de_risco)</f>
        <v/>
      </c>
      <c r="F4543" s="3" t="str">
        <f>IF(Table1[[#This Row],[Tesouro Selic: Cenário 1]]="","",(E4543+1)^(1/252))</f>
        <v/>
      </c>
      <c r="G4543" s="2" t="str">
        <f>IF(Table1[[#This Row],[Column4]]="","",(1+G4542)*(F4543)-1)</f>
        <v/>
      </c>
      <c r="H4543" s="1" t="str">
        <f>IF(Table1[[#This Row],[Column1]]="","",VLOOKUP(A4543,COPOMs!B:H,7)+prêmio_de_risco)</f>
        <v/>
      </c>
      <c r="I4543" s="3" t="str">
        <f>IF(Table1[[#This Row],[Tesouro Selic: Cenário 2]]="","",(H4543+1)^(1/252))</f>
        <v/>
      </c>
      <c r="J4543" s="2" t="str">
        <f>IF(Table1[[#This Row],[Column6]]="","",(1+J4542)*(I4543)-1)</f>
        <v/>
      </c>
      <c r="K4543" s="1" t="str">
        <f>IF(Table1[[#This Row],[Column1]]="","",VLOOKUP(A4543,COPOMs!B:K,10)+prêmio_de_risco)</f>
        <v/>
      </c>
      <c r="L4543" s="3" t="str">
        <f>IF(Table1[[#This Row],[Tesouro Selic: Cenário 3]]="","",(K4543+1)^(1/252))</f>
        <v/>
      </c>
      <c r="M4543" s="2" t="str">
        <f>IF(Table1[[#This Row],[Column8]]="","",(1+M4542)*(L4543)-1)</f>
        <v/>
      </c>
    </row>
    <row r="4544" spans="1:13" x14ac:dyDescent="0.25">
      <c r="A4544" s="15" t="str">
        <f t="shared" si="140"/>
        <v/>
      </c>
      <c r="B4544" s="25" t="str">
        <f t="shared" si="141"/>
        <v/>
      </c>
      <c r="C4544" s="3" t="str">
        <f>IF(Table1[[#This Row],[Tesouro Prefixado]]="","",(B4544+1)^(1/252))</f>
        <v/>
      </c>
      <c r="D4544" s="2" t="str">
        <f>IF(Table1[[#This Row],[Column2]]="","",(1+D4543)*(C4544)-1)</f>
        <v/>
      </c>
      <c r="E4544" s="1" t="str">
        <f>IF(Table1[[#This Row],[Column1]]="","",VLOOKUP(A4544,COPOMs!B:E,4)+prêmio_de_risco)</f>
        <v/>
      </c>
      <c r="F4544" s="3" t="str">
        <f>IF(Table1[[#This Row],[Tesouro Selic: Cenário 1]]="","",(E4544+1)^(1/252))</f>
        <v/>
      </c>
      <c r="G4544" s="2" t="str">
        <f>IF(Table1[[#This Row],[Column4]]="","",(1+G4543)*(F4544)-1)</f>
        <v/>
      </c>
      <c r="H4544" s="1" t="str">
        <f>IF(Table1[[#This Row],[Column1]]="","",VLOOKUP(A4544,COPOMs!B:H,7)+prêmio_de_risco)</f>
        <v/>
      </c>
      <c r="I4544" s="3" t="str">
        <f>IF(Table1[[#This Row],[Tesouro Selic: Cenário 2]]="","",(H4544+1)^(1/252))</f>
        <v/>
      </c>
      <c r="J4544" s="2" t="str">
        <f>IF(Table1[[#This Row],[Column6]]="","",(1+J4543)*(I4544)-1)</f>
        <v/>
      </c>
      <c r="K4544" s="1" t="str">
        <f>IF(Table1[[#This Row],[Column1]]="","",VLOOKUP(A4544,COPOMs!B:K,10)+prêmio_de_risco)</f>
        <v/>
      </c>
      <c r="L4544" s="3" t="str">
        <f>IF(Table1[[#This Row],[Tesouro Selic: Cenário 3]]="","",(K4544+1)^(1/252))</f>
        <v/>
      </c>
      <c r="M4544" s="2" t="str">
        <f>IF(Table1[[#This Row],[Column8]]="","",(1+M4543)*(L4544)-1)</f>
        <v/>
      </c>
    </row>
    <row r="4545" spans="1:13" x14ac:dyDescent="0.25">
      <c r="A4545" s="15" t="str">
        <f t="shared" si="140"/>
        <v/>
      </c>
      <c r="B4545" s="25" t="str">
        <f t="shared" si="141"/>
        <v/>
      </c>
      <c r="C4545" s="3" t="str">
        <f>IF(Table1[[#This Row],[Tesouro Prefixado]]="","",(B4545+1)^(1/252))</f>
        <v/>
      </c>
      <c r="D4545" s="2" t="str">
        <f>IF(Table1[[#This Row],[Column2]]="","",(1+D4544)*(C4545)-1)</f>
        <v/>
      </c>
      <c r="E4545" s="1" t="str">
        <f>IF(Table1[[#This Row],[Column1]]="","",VLOOKUP(A4545,COPOMs!B:E,4)+prêmio_de_risco)</f>
        <v/>
      </c>
      <c r="F4545" s="3" t="str">
        <f>IF(Table1[[#This Row],[Tesouro Selic: Cenário 1]]="","",(E4545+1)^(1/252))</f>
        <v/>
      </c>
      <c r="G4545" s="2" t="str">
        <f>IF(Table1[[#This Row],[Column4]]="","",(1+G4544)*(F4545)-1)</f>
        <v/>
      </c>
      <c r="H4545" s="1" t="str">
        <f>IF(Table1[[#This Row],[Column1]]="","",VLOOKUP(A4545,COPOMs!B:H,7)+prêmio_de_risco)</f>
        <v/>
      </c>
      <c r="I4545" s="3" t="str">
        <f>IF(Table1[[#This Row],[Tesouro Selic: Cenário 2]]="","",(H4545+1)^(1/252))</f>
        <v/>
      </c>
      <c r="J4545" s="2" t="str">
        <f>IF(Table1[[#This Row],[Column6]]="","",(1+J4544)*(I4545)-1)</f>
        <v/>
      </c>
      <c r="K4545" s="1" t="str">
        <f>IF(Table1[[#This Row],[Column1]]="","",VLOOKUP(A4545,COPOMs!B:K,10)+prêmio_de_risco)</f>
        <v/>
      </c>
      <c r="L4545" s="3" t="str">
        <f>IF(Table1[[#This Row],[Tesouro Selic: Cenário 3]]="","",(K4545+1)^(1/252))</f>
        <v/>
      </c>
      <c r="M4545" s="2" t="str">
        <f>IF(Table1[[#This Row],[Column8]]="","",(1+M4544)*(L4545)-1)</f>
        <v/>
      </c>
    </row>
    <row r="4546" spans="1:13" x14ac:dyDescent="0.25">
      <c r="A4546" s="15" t="str">
        <f t="shared" si="140"/>
        <v/>
      </c>
      <c r="B4546" s="25" t="str">
        <f t="shared" si="141"/>
        <v/>
      </c>
      <c r="C4546" s="3" t="str">
        <f>IF(Table1[[#This Row],[Tesouro Prefixado]]="","",(B4546+1)^(1/252))</f>
        <v/>
      </c>
      <c r="D4546" s="2" t="str">
        <f>IF(Table1[[#This Row],[Column2]]="","",(1+D4545)*(C4546)-1)</f>
        <v/>
      </c>
      <c r="E4546" s="1" t="str">
        <f>IF(Table1[[#This Row],[Column1]]="","",VLOOKUP(A4546,COPOMs!B:E,4)+prêmio_de_risco)</f>
        <v/>
      </c>
      <c r="F4546" s="3" t="str">
        <f>IF(Table1[[#This Row],[Tesouro Selic: Cenário 1]]="","",(E4546+1)^(1/252))</f>
        <v/>
      </c>
      <c r="G4546" s="2" t="str">
        <f>IF(Table1[[#This Row],[Column4]]="","",(1+G4545)*(F4546)-1)</f>
        <v/>
      </c>
      <c r="H4546" s="1" t="str">
        <f>IF(Table1[[#This Row],[Column1]]="","",VLOOKUP(A4546,COPOMs!B:H,7)+prêmio_de_risco)</f>
        <v/>
      </c>
      <c r="I4546" s="3" t="str">
        <f>IF(Table1[[#This Row],[Tesouro Selic: Cenário 2]]="","",(H4546+1)^(1/252))</f>
        <v/>
      </c>
      <c r="J4546" s="2" t="str">
        <f>IF(Table1[[#This Row],[Column6]]="","",(1+J4545)*(I4546)-1)</f>
        <v/>
      </c>
      <c r="K4546" s="1" t="str">
        <f>IF(Table1[[#This Row],[Column1]]="","",VLOOKUP(A4546,COPOMs!B:K,10)+prêmio_de_risco)</f>
        <v/>
      </c>
      <c r="L4546" s="3" t="str">
        <f>IF(Table1[[#This Row],[Tesouro Selic: Cenário 3]]="","",(K4546+1)^(1/252))</f>
        <v/>
      </c>
      <c r="M4546" s="2" t="str">
        <f>IF(Table1[[#This Row],[Column8]]="","",(1+M4545)*(L4546)-1)</f>
        <v/>
      </c>
    </row>
    <row r="4547" spans="1:13" x14ac:dyDescent="0.25">
      <c r="A4547" s="15" t="str">
        <f t="shared" ref="A4547:A4610" si="142">IFERROR(IF(WORKDAY(A4546,1,feriados)&lt;=vencimento,WORKDAY(A4546,1,feriados),""),"")</f>
        <v/>
      </c>
      <c r="B4547" s="25" t="str">
        <f t="shared" ref="B4547:B4610" si="143">IF(A4547="","",taxa_pré)</f>
        <v/>
      </c>
      <c r="C4547" s="3" t="str">
        <f>IF(Table1[[#This Row],[Tesouro Prefixado]]="","",(B4547+1)^(1/252))</f>
        <v/>
      </c>
      <c r="D4547" s="2" t="str">
        <f>IF(Table1[[#This Row],[Column2]]="","",(1+D4546)*(C4547)-1)</f>
        <v/>
      </c>
      <c r="E4547" s="1" t="str">
        <f>IF(Table1[[#This Row],[Column1]]="","",VLOOKUP(A4547,COPOMs!B:E,4)+prêmio_de_risco)</f>
        <v/>
      </c>
      <c r="F4547" s="3" t="str">
        <f>IF(Table1[[#This Row],[Tesouro Selic: Cenário 1]]="","",(E4547+1)^(1/252))</f>
        <v/>
      </c>
      <c r="G4547" s="2" t="str">
        <f>IF(Table1[[#This Row],[Column4]]="","",(1+G4546)*(F4547)-1)</f>
        <v/>
      </c>
      <c r="H4547" s="1" t="str">
        <f>IF(Table1[[#This Row],[Column1]]="","",VLOOKUP(A4547,COPOMs!B:H,7)+prêmio_de_risco)</f>
        <v/>
      </c>
      <c r="I4547" s="3" t="str">
        <f>IF(Table1[[#This Row],[Tesouro Selic: Cenário 2]]="","",(H4547+1)^(1/252))</f>
        <v/>
      </c>
      <c r="J4547" s="2" t="str">
        <f>IF(Table1[[#This Row],[Column6]]="","",(1+J4546)*(I4547)-1)</f>
        <v/>
      </c>
      <c r="K4547" s="1" t="str">
        <f>IF(Table1[[#This Row],[Column1]]="","",VLOOKUP(A4547,COPOMs!B:K,10)+prêmio_de_risco)</f>
        <v/>
      </c>
      <c r="L4547" s="3" t="str">
        <f>IF(Table1[[#This Row],[Tesouro Selic: Cenário 3]]="","",(K4547+1)^(1/252))</f>
        <v/>
      </c>
      <c r="M4547" s="2" t="str">
        <f>IF(Table1[[#This Row],[Column8]]="","",(1+M4546)*(L4547)-1)</f>
        <v/>
      </c>
    </row>
    <row r="4548" spans="1:13" x14ac:dyDescent="0.25">
      <c r="A4548" s="15" t="str">
        <f t="shared" si="142"/>
        <v/>
      </c>
      <c r="B4548" s="25" t="str">
        <f t="shared" si="143"/>
        <v/>
      </c>
      <c r="C4548" s="3" t="str">
        <f>IF(Table1[[#This Row],[Tesouro Prefixado]]="","",(B4548+1)^(1/252))</f>
        <v/>
      </c>
      <c r="D4548" s="2" t="str">
        <f>IF(Table1[[#This Row],[Column2]]="","",(1+D4547)*(C4548)-1)</f>
        <v/>
      </c>
      <c r="E4548" s="1" t="str">
        <f>IF(Table1[[#This Row],[Column1]]="","",VLOOKUP(A4548,COPOMs!B:E,4)+prêmio_de_risco)</f>
        <v/>
      </c>
      <c r="F4548" s="3" t="str">
        <f>IF(Table1[[#This Row],[Tesouro Selic: Cenário 1]]="","",(E4548+1)^(1/252))</f>
        <v/>
      </c>
      <c r="G4548" s="2" t="str">
        <f>IF(Table1[[#This Row],[Column4]]="","",(1+G4547)*(F4548)-1)</f>
        <v/>
      </c>
      <c r="H4548" s="1" t="str">
        <f>IF(Table1[[#This Row],[Column1]]="","",VLOOKUP(A4548,COPOMs!B:H,7)+prêmio_de_risco)</f>
        <v/>
      </c>
      <c r="I4548" s="3" t="str">
        <f>IF(Table1[[#This Row],[Tesouro Selic: Cenário 2]]="","",(H4548+1)^(1/252))</f>
        <v/>
      </c>
      <c r="J4548" s="2" t="str">
        <f>IF(Table1[[#This Row],[Column6]]="","",(1+J4547)*(I4548)-1)</f>
        <v/>
      </c>
      <c r="K4548" s="1" t="str">
        <f>IF(Table1[[#This Row],[Column1]]="","",VLOOKUP(A4548,COPOMs!B:K,10)+prêmio_de_risco)</f>
        <v/>
      </c>
      <c r="L4548" s="3" t="str">
        <f>IF(Table1[[#This Row],[Tesouro Selic: Cenário 3]]="","",(K4548+1)^(1/252))</f>
        <v/>
      </c>
      <c r="M4548" s="2" t="str">
        <f>IF(Table1[[#This Row],[Column8]]="","",(1+M4547)*(L4548)-1)</f>
        <v/>
      </c>
    </row>
    <row r="4549" spans="1:13" x14ac:dyDescent="0.25">
      <c r="A4549" s="15" t="str">
        <f t="shared" si="142"/>
        <v/>
      </c>
      <c r="B4549" s="25" t="str">
        <f t="shared" si="143"/>
        <v/>
      </c>
      <c r="C4549" s="3" t="str">
        <f>IF(Table1[[#This Row],[Tesouro Prefixado]]="","",(B4549+1)^(1/252))</f>
        <v/>
      </c>
      <c r="D4549" s="2" t="str">
        <f>IF(Table1[[#This Row],[Column2]]="","",(1+D4548)*(C4549)-1)</f>
        <v/>
      </c>
      <c r="E4549" s="1" t="str">
        <f>IF(Table1[[#This Row],[Column1]]="","",VLOOKUP(A4549,COPOMs!B:E,4)+prêmio_de_risco)</f>
        <v/>
      </c>
      <c r="F4549" s="3" t="str">
        <f>IF(Table1[[#This Row],[Tesouro Selic: Cenário 1]]="","",(E4549+1)^(1/252))</f>
        <v/>
      </c>
      <c r="G4549" s="2" t="str">
        <f>IF(Table1[[#This Row],[Column4]]="","",(1+G4548)*(F4549)-1)</f>
        <v/>
      </c>
      <c r="H4549" s="1" t="str">
        <f>IF(Table1[[#This Row],[Column1]]="","",VLOOKUP(A4549,COPOMs!B:H,7)+prêmio_de_risco)</f>
        <v/>
      </c>
      <c r="I4549" s="3" t="str">
        <f>IF(Table1[[#This Row],[Tesouro Selic: Cenário 2]]="","",(H4549+1)^(1/252))</f>
        <v/>
      </c>
      <c r="J4549" s="2" t="str">
        <f>IF(Table1[[#This Row],[Column6]]="","",(1+J4548)*(I4549)-1)</f>
        <v/>
      </c>
      <c r="K4549" s="1" t="str">
        <f>IF(Table1[[#This Row],[Column1]]="","",VLOOKUP(A4549,COPOMs!B:K,10)+prêmio_de_risco)</f>
        <v/>
      </c>
      <c r="L4549" s="3" t="str">
        <f>IF(Table1[[#This Row],[Tesouro Selic: Cenário 3]]="","",(K4549+1)^(1/252))</f>
        <v/>
      </c>
      <c r="M4549" s="2" t="str">
        <f>IF(Table1[[#This Row],[Column8]]="","",(1+M4548)*(L4549)-1)</f>
        <v/>
      </c>
    </row>
    <row r="4550" spans="1:13" x14ac:dyDescent="0.25">
      <c r="A4550" s="15" t="str">
        <f t="shared" si="142"/>
        <v/>
      </c>
      <c r="B4550" s="25" t="str">
        <f t="shared" si="143"/>
        <v/>
      </c>
      <c r="C4550" s="3" t="str">
        <f>IF(Table1[[#This Row],[Tesouro Prefixado]]="","",(B4550+1)^(1/252))</f>
        <v/>
      </c>
      <c r="D4550" s="2" t="str">
        <f>IF(Table1[[#This Row],[Column2]]="","",(1+D4549)*(C4550)-1)</f>
        <v/>
      </c>
      <c r="E4550" s="1" t="str">
        <f>IF(Table1[[#This Row],[Column1]]="","",VLOOKUP(A4550,COPOMs!B:E,4)+prêmio_de_risco)</f>
        <v/>
      </c>
      <c r="F4550" s="3" t="str">
        <f>IF(Table1[[#This Row],[Tesouro Selic: Cenário 1]]="","",(E4550+1)^(1/252))</f>
        <v/>
      </c>
      <c r="G4550" s="2" t="str">
        <f>IF(Table1[[#This Row],[Column4]]="","",(1+G4549)*(F4550)-1)</f>
        <v/>
      </c>
      <c r="H4550" s="1" t="str">
        <f>IF(Table1[[#This Row],[Column1]]="","",VLOOKUP(A4550,COPOMs!B:H,7)+prêmio_de_risco)</f>
        <v/>
      </c>
      <c r="I4550" s="3" t="str">
        <f>IF(Table1[[#This Row],[Tesouro Selic: Cenário 2]]="","",(H4550+1)^(1/252))</f>
        <v/>
      </c>
      <c r="J4550" s="2" t="str">
        <f>IF(Table1[[#This Row],[Column6]]="","",(1+J4549)*(I4550)-1)</f>
        <v/>
      </c>
      <c r="K4550" s="1" t="str">
        <f>IF(Table1[[#This Row],[Column1]]="","",VLOOKUP(A4550,COPOMs!B:K,10)+prêmio_de_risco)</f>
        <v/>
      </c>
      <c r="L4550" s="3" t="str">
        <f>IF(Table1[[#This Row],[Tesouro Selic: Cenário 3]]="","",(K4550+1)^(1/252))</f>
        <v/>
      </c>
      <c r="M4550" s="2" t="str">
        <f>IF(Table1[[#This Row],[Column8]]="","",(1+M4549)*(L4550)-1)</f>
        <v/>
      </c>
    </row>
    <row r="4551" spans="1:13" x14ac:dyDescent="0.25">
      <c r="A4551" s="15" t="str">
        <f t="shared" si="142"/>
        <v/>
      </c>
      <c r="B4551" s="25" t="str">
        <f t="shared" si="143"/>
        <v/>
      </c>
      <c r="C4551" s="3" t="str">
        <f>IF(Table1[[#This Row],[Tesouro Prefixado]]="","",(B4551+1)^(1/252))</f>
        <v/>
      </c>
      <c r="D4551" s="2" t="str">
        <f>IF(Table1[[#This Row],[Column2]]="","",(1+D4550)*(C4551)-1)</f>
        <v/>
      </c>
      <c r="E4551" s="1" t="str">
        <f>IF(Table1[[#This Row],[Column1]]="","",VLOOKUP(A4551,COPOMs!B:E,4)+prêmio_de_risco)</f>
        <v/>
      </c>
      <c r="F4551" s="3" t="str">
        <f>IF(Table1[[#This Row],[Tesouro Selic: Cenário 1]]="","",(E4551+1)^(1/252))</f>
        <v/>
      </c>
      <c r="G4551" s="2" t="str">
        <f>IF(Table1[[#This Row],[Column4]]="","",(1+G4550)*(F4551)-1)</f>
        <v/>
      </c>
      <c r="H4551" s="1" t="str">
        <f>IF(Table1[[#This Row],[Column1]]="","",VLOOKUP(A4551,COPOMs!B:H,7)+prêmio_de_risco)</f>
        <v/>
      </c>
      <c r="I4551" s="3" t="str">
        <f>IF(Table1[[#This Row],[Tesouro Selic: Cenário 2]]="","",(H4551+1)^(1/252))</f>
        <v/>
      </c>
      <c r="J4551" s="2" t="str">
        <f>IF(Table1[[#This Row],[Column6]]="","",(1+J4550)*(I4551)-1)</f>
        <v/>
      </c>
      <c r="K4551" s="1" t="str">
        <f>IF(Table1[[#This Row],[Column1]]="","",VLOOKUP(A4551,COPOMs!B:K,10)+prêmio_de_risco)</f>
        <v/>
      </c>
      <c r="L4551" s="3" t="str">
        <f>IF(Table1[[#This Row],[Tesouro Selic: Cenário 3]]="","",(K4551+1)^(1/252))</f>
        <v/>
      </c>
      <c r="M4551" s="2" t="str">
        <f>IF(Table1[[#This Row],[Column8]]="","",(1+M4550)*(L4551)-1)</f>
        <v/>
      </c>
    </row>
    <row r="4552" spans="1:13" x14ac:dyDescent="0.25">
      <c r="A4552" s="15" t="str">
        <f t="shared" si="142"/>
        <v/>
      </c>
      <c r="B4552" s="25" t="str">
        <f t="shared" si="143"/>
        <v/>
      </c>
      <c r="C4552" s="3" t="str">
        <f>IF(Table1[[#This Row],[Tesouro Prefixado]]="","",(B4552+1)^(1/252))</f>
        <v/>
      </c>
      <c r="D4552" s="2" t="str">
        <f>IF(Table1[[#This Row],[Column2]]="","",(1+D4551)*(C4552)-1)</f>
        <v/>
      </c>
      <c r="E4552" s="1" t="str">
        <f>IF(Table1[[#This Row],[Column1]]="","",VLOOKUP(A4552,COPOMs!B:E,4)+prêmio_de_risco)</f>
        <v/>
      </c>
      <c r="F4552" s="3" t="str">
        <f>IF(Table1[[#This Row],[Tesouro Selic: Cenário 1]]="","",(E4552+1)^(1/252))</f>
        <v/>
      </c>
      <c r="G4552" s="2" t="str">
        <f>IF(Table1[[#This Row],[Column4]]="","",(1+G4551)*(F4552)-1)</f>
        <v/>
      </c>
      <c r="H4552" s="1" t="str">
        <f>IF(Table1[[#This Row],[Column1]]="","",VLOOKUP(A4552,COPOMs!B:H,7)+prêmio_de_risco)</f>
        <v/>
      </c>
      <c r="I4552" s="3" t="str">
        <f>IF(Table1[[#This Row],[Tesouro Selic: Cenário 2]]="","",(H4552+1)^(1/252))</f>
        <v/>
      </c>
      <c r="J4552" s="2" t="str">
        <f>IF(Table1[[#This Row],[Column6]]="","",(1+J4551)*(I4552)-1)</f>
        <v/>
      </c>
      <c r="K4552" s="1" t="str">
        <f>IF(Table1[[#This Row],[Column1]]="","",VLOOKUP(A4552,COPOMs!B:K,10)+prêmio_de_risco)</f>
        <v/>
      </c>
      <c r="L4552" s="3" t="str">
        <f>IF(Table1[[#This Row],[Tesouro Selic: Cenário 3]]="","",(K4552+1)^(1/252))</f>
        <v/>
      </c>
      <c r="M4552" s="2" t="str">
        <f>IF(Table1[[#This Row],[Column8]]="","",(1+M4551)*(L4552)-1)</f>
        <v/>
      </c>
    </row>
    <row r="4553" spans="1:13" x14ac:dyDescent="0.25">
      <c r="A4553" s="15" t="str">
        <f t="shared" si="142"/>
        <v/>
      </c>
      <c r="B4553" s="25" t="str">
        <f t="shared" si="143"/>
        <v/>
      </c>
      <c r="C4553" s="3" t="str">
        <f>IF(Table1[[#This Row],[Tesouro Prefixado]]="","",(B4553+1)^(1/252))</f>
        <v/>
      </c>
      <c r="D4553" s="2" t="str">
        <f>IF(Table1[[#This Row],[Column2]]="","",(1+D4552)*(C4553)-1)</f>
        <v/>
      </c>
      <c r="E4553" s="1" t="str">
        <f>IF(Table1[[#This Row],[Column1]]="","",VLOOKUP(A4553,COPOMs!B:E,4)+prêmio_de_risco)</f>
        <v/>
      </c>
      <c r="F4553" s="3" t="str">
        <f>IF(Table1[[#This Row],[Tesouro Selic: Cenário 1]]="","",(E4553+1)^(1/252))</f>
        <v/>
      </c>
      <c r="G4553" s="2" t="str">
        <f>IF(Table1[[#This Row],[Column4]]="","",(1+G4552)*(F4553)-1)</f>
        <v/>
      </c>
      <c r="H4553" s="1" t="str">
        <f>IF(Table1[[#This Row],[Column1]]="","",VLOOKUP(A4553,COPOMs!B:H,7)+prêmio_de_risco)</f>
        <v/>
      </c>
      <c r="I4553" s="3" t="str">
        <f>IF(Table1[[#This Row],[Tesouro Selic: Cenário 2]]="","",(H4553+1)^(1/252))</f>
        <v/>
      </c>
      <c r="J4553" s="2" t="str">
        <f>IF(Table1[[#This Row],[Column6]]="","",(1+J4552)*(I4553)-1)</f>
        <v/>
      </c>
      <c r="K4553" s="1" t="str">
        <f>IF(Table1[[#This Row],[Column1]]="","",VLOOKUP(A4553,COPOMs!B:K,10)+prêmio_de_risco)</f>
        <v/>
      </c>
      <c r="L4553" s="3" t="str">
        <f>IF(Table1[[#This Row],[Tesouro Selic: Cenário 3]]="","",(K4553+1)^(1/252))</f>
        <v/>
      </c>
      <c r="M4553" s="2" t="str">
        <f>IF(Table1[[#This Row],[Column8]]="","",(1+M4552)*(L4553)-1)</f>
        <v/>
      </c>
    </row>
    <row r="4554" spans="1:13" x14ac:dyDescent="0.25">
      <c r="A4554" s="15" t="str">
        <f t="shared" si="142"/>
        <v/>
      </c>
      <c r="B4554" s="25" t="str">
        <f t="shared" si="143"/>
        <v/>
      </c>
      <c r="C4554" s="3" t="str">
        <f>IF(Table1[[#This Row],[Tesouro Prefixado]]="","",(B4554+1)^(1/252))</f>
        <v/>
      </c>
      <c r="D4554" s="2" t="str">
        <f>IF(Table1[[#This Row],[Column2]]="","",(1+D4553)*(C4554)-1)</f>
        <v/>
      </c>
      <c r="E4554" s="1" t="str">
        <f>IF(Table1[[#This Row],[Column1]]="","",VLOOKUP(A4554,COPOMs!B:E,4)+prêmio_de_risco)</f>
        <v/>
      </c>
      <c r="F4554" s="3" t="str">
        <f>IF(Table1[[#This Row],[Tesouro Selic: Cenário 1]]="","",(E4554+1)^(1/252))</f>
        <v/>
      </c>
      <c r="G4554" s="2" t="str">
        <f>IF(Table1[[#This Row],[Column4]]="","",(1+G4553)*(F4554)-1)</f>
        <v/>
      </c>
      <c r="H4554" s="1" t="str">
        <f>IF(Table1[[#This Row],[Column1]]="","",VLOOKUP(A4554,COPOMs!B:H,7)+prêmio_de_risco)</f>
        <v/>
      </c>
      <c r="I4554" s="3" t="str">
        <f>IF(Table1[[#This Row],[Tesouro Selic: Cenário 2]]="","",(H4554+1)^(1/252))</f>
        <v/>
      </c>
      <c r="J4554" s="2" t="str">
        <f>IF(Table1[[#This Row],[Column6]]="","",(1+J4553)*(I4554)-1)</f>
        <v/>
      </c>
      <c r="K4554" s="1" t="str">
        <f>IF(Table1[[#This Row],[Column1]]="","",VLOOKUP(A4554,COPOMs!B:K,10)+prêmio_de_risco)</f>
        <v/>
      </c>
      <c r="L4554" s="3" t="str">
        <f>IF(Table1[[#This Row],[Tesouro Selic: Cenário 3]]="","",(K4554+1)^(1/252))</f>
        <v/>
      </c>
      <c r="M4554" s="2" t="str">
        <f>IF(Table1[[#This Row],[Column8]]="","",(1+M4553)*(L4554)-1)</f>
        <v/>
      </c>
    </row>
    <row r="4555" spans="1:13" x14ac:dyDescent="0.25">
      <c r="A4555" s="15" t="str">
        <f t="shared" si="142"/>
        <v/>
      </c>
      <c r="B4555" s="25" t="str">
        <f t="shared" si="143"/>
        <v/>
      </c>
      <c r="C4555" s="3" t="str">
        <f>IF(Table1[[#This Row],[Tesouro Prefixado]]="","",(B4555+1)^(1/252))</f>
        <v/>
      </c>
      <c r="D4555" s="2" t="str">
        <f>IF(Table1[[#This Row],[Column2]]="","",(1+D4554)*(C4555)-1)</f>
        <v/>
      </c>
      <c r="E4555" s="1" t="str">
        <f>IF(Table1[[#This Row],[Column1]]="","",VLOOKUP(A4555,COPOMs!B:E,4)+prêmio_de_risco)</f>
        <v/>
      </c>
      <c r="F4555" s="3" t="str">
        <f>IF(Table1[[#This Row],[Tesouro Selic: Cenário 1]]="","",(E4555+1)^(1/252))</f>
        <v/>
      </c>
      <c r="G4555" s="2" t="str">
        <f>IF(Table1[[#This Row],[Column4]]="","",(1+G4554)*(F4555)-1)</f>
        <v/>
      </c>
      <c r="H4555" s="1" t="str">
        <f>IF(Table1[[#This Row],[Column1]]="","",VLOOKUP(A4555,COPOMs!B:H,7)+prêmio_de_risco)</f>
        <v/>
      </c>
      <c r="I4555" s="3" t="str">
        <f>IF(Table1[[#This Row],[Tesouro Selic: Cenário 2]]="","",(H4555+1)^(1/252))</f>
        <v/>
      </c>
      <c r="J4555" s="2" t="str">
        <f>IF(Table1[[#This Row],[Column6]]="","",(1+J4554)*(I4555)-1)</f>
        <v/>
      </c>
      <c r="K4555" s="1" t="str">
        <f>IF(Table1[[#This Row],[Column1]]="","",VLOOKUP(A4555,COPOMs!B:K,10)+prêmio_de_risco)</f>
        <v/>
      </c>
      <c r="L4555" s="3" t="str">
        <f>IF(Table1[[#This Row],[Tesouro Selic: Cenário 3]]="","",(K4555+1)^(1/252))</f>
        <v/>
      </c>
      <c r="M4555" s="2" t="str">
        <f>IF(Table1[[#This Row],[Column8]]="","",(1+M4554)*(L4555)-1)</f>
        <v/>
      </c>
    </row>
    <row r="4556" spans="1:13" x14ac:dyDescent="0.25">
      <c r="A4556" s="15" t="str">
        <f t="shared" si="142"/>
        <v/>
      </c>
      <c r="B4556" s="25" t="str">
        <f t="shared" si="143"/>
        <v/>
      </c>
      <c r="C4556" s="3" t="str">
        <f>IF(Table1[[#This Row],[Tesouro Prefixado]]="","",(B4556+1)^(1/252))</f>
        <v/>
      </c>
      <c r="D4556" s="2" t="str">
        <f>IF(Table1[[#This Row],[Column2]]="","",(1+D4555)*(C4556)-1)</f>
        <v/>
      </c>
      <c r="E4556" s="1" t="str">
        <f>IF(Table1[[#This Row],[Column1]]="","",VLOOKUP(A4556,COPOMs!B:E,4)+prêmio_de_risco)</f>
        <v/>
      </c>
      <c r="F4556" s="3" t="str">
        <f>IF(Table1[[#This Row],[Tesouro Selic: Cenário 1]]="","",(E4556+1)^(1/252))</f>
        <v/>
      </c>
      <c r="G4556" s="2" t="str">
        <f>IF(Table1[[#This Row],[Column4]]="","",(1+G4555)*(F4556)-1)</f>
        <v/>
      </c>
      <c r="H4556" s="1" t="str">
        <f>IF(Table1[[#This Row],[Column1]]="","",VLOOKUP(A4556,COPOMs!B:H,7)+prêmio_de_risco)</f>
        <v/>
      </c>
      <c r="I4556" s="3" t="str">
        <f>IF(Table1[[#This Row],[Tesouro Selic: Cenário 2]]="","",(H4556+1)^(1/252))</f>
        <v/>
      </c>
      <c r="J4556" s="2" t="str">
        <f>IF(Table1[[#This Row],[Column6]]="","",(1+J4555)*(I4556)-1)</f>
        <v/>
      </c>
      <c r="K4556" s="1" t="str">
        <f>IF(Table1[[#This Row],[Column1]]="","",VLOOKUP(A4556,COPOMs!B:K,10)+prêmio_de_risco)</f>
        <v/>
      </c>
      <c r="L4556" s="3" t="str">
        <f>IF(Table1[[#This Row],[Tesouro Selic: Cenário 3]]="","",(K4556+1)^(1/252))</f>
        <v/>
      </c>
      <c r="M4556" s="2" t="str">
        <f>IF(Table1[[#This Row],[Column8]]="","",(1+M4555)*(L4556)-1)</f>
        <v/>
      </c>
    </row>
    <row r="4557" spans="1:13" x14ac:dyDescent="0.25">
      <c r="A4557" s="15" t="str">
        <f t="shared" si="142"/>
        <v/>
      </c>
      <c r="B4557" s="25" t="str">
        <f t="shared" si="143"/>
        <v/>
      </c>
      <c r="C4557" s="3" t="str">
        <f>IF(Table1[[#This Row],[Tesouro Prefixado]]="","",(B4557+1)^(1/252))</f>
        <v/>
      </c>
      <c r="D4557" s="2" t="str">
        <f>IF(Table1[[#This Row],[Column2]]="","",(1+D4556)*(C4557)-1)</f>
        <v/>
      </c>
      <c r="E4557" s="1" t="str">
        <f>IF(Table1[[#This Row],[Column1]]="","",VLOOKUP(A4557,COPOMs!B:E,4)+prêmio_de_risco)</f>
        <v/>
      </c>
      <c r="F4557" s="3" t="str">
        <f>IF(Table1[[#This Row],[Tesouro Selic: Cenário 1]]="","",(E4557+1)^(1/252))</f>
        <v/>
      </c>
      <c r="G4557" s="2" t="str">
        <f>IF(Table1[[#This Row],[Column4]]="","",(1+G4556)*(F4557)-1)</f>
        <v/>
      </c>
      <c r="H4557" s="1" t="str">
        <f>IF(Table1[[#This Row],[Column1]]="","",VLOOKUP(A4557,COPOMs!B:H,7)+prêmio_de_risco)</f>
        <v/>
      </c>
      <c r="I4557" s="3" t="str">
        <f>IF(Table1[[#This Row],[Tesouro Selic: Cenário 2]]="","",(H4557+1)^(1/252))</f>
        <v/>
      </c>
      <c r="J4557" s="2" t="str">
        <f>IF(Table1[[#This Row],[Column6]]="","",(1+J4556)*(I4557)-1)</f>
        <v/>
      </c>
      <c r="K4557" s="1" t="str">
        <f>IF(Table1[[#This Row],[Column1]]="","",VLOOKUP(A4557,COPOMs!B:K,10)+prêmio_de_risco)</f>
        <v/>
      </c>
      <c r="L4557" s="3" t="str">
        <f>IF(Table1[[#This Row],[Tesouro Selic: Cenário 3]]="","",(K4557+1)^(1/252))</f>
        <v/>
      </c>
      <c r="M4557" s="2" t="str">
        <f>IF(Table1[[#This Row],[Column8]]="","",(1+M4556)*(L4557)-1)</f>
        <v/>
      </c>
    </row>
    <row r="4558" spans="1:13" x14ac:dyDescent="0.25">
      <c r="A4558" s="15" t="str">
        <f t="shared" si="142"/>
        <v/>
      </c>
      <c r="B4558" s="25" t="str">
        <f t="shared" si="143"/>
        <v/>
      </c>
      <c r="C4558" s="3" t="str">
        <f>IF(Table1[[#This Row],[Tesouro Prefixado]]="","",(B4558+1)^(1/252))</f>
        <v/>
      </c>
      <c r="D4558" s="2" t="str">
        <f>IF(Table1[[#This Row],[Column2]]="","",(1+D4557)*(C4558)-1)</f>
        <v/>
      </c>
      <c r="E4558" s="1" t="str">
        <f>IF(Table1[[#This Row],[Column1]]="","",VLOOKUP(A4558,COPOMs!B:E,4)+prêmio_de_risco)</f>
        <v/>
      </c>
      <c r="F4558" s="3" t="str">
        <f>IF(Table1[[#This Row],[Tesouro Selic: Cenário 1]]="","",(E4558+1)^(1/252))</f>
        <v/>
      </c>
      <c r="G4558" s="2" t="str">
        <f>IF(Table1[[#This Row],[Column4]]="","",(1+G4557)*(F4558)-1)</f>
        <v/>
      </c>
      <c r="H4558" s="1" t="str">
        <f>IF(Table1[[#This Row],[Column1]]="","",VLOOKUP(A4558,COPOMs!B:H,7)+prêmio_de_risco)</f>
        <v/>
      </c>
      <c r="I4558" s="3" t="str">
        <f>IF(Table1[[#This Row],[Tesouro Selic: Cenário 2]]="","",(H4558+1)^(1/252))</f>
        <v/>
      </c>
      <c r="J4558" s="2" t="str">
        <f>IF(Table1[[#This Row],[Column6]]="","",(1+J4557)*(I4558)-1)</f>
        <v/>
      </c>
      <c r="K4558" s="1" t="str">
        <f>IF(Table1[[#This Row],[Column1]]="","",VLOOKUP(A4558,COPOMs!B:K,10)+prêmio_de_risco)</f>
        <v/>
      </c>
      <c r="L4558" s="3" t="str">
        <f>IF(Table1[[#This Row],[Tesouro Selic: Cenário 3]]="","",(K4558+1)^(1/252))</f>
        <v/>
      </c>
      <c r="M4558" s="2" t="str">
        <f>IF(Table1[[#This Row],[Column8]]="","",(1+M4557)*(L4558)-1)</f>
        <v/>
      </c>
    </row>
    <row r="4559" spans="1:13" x14ac:dyDescent="0.25">
      <c r="A4559" s="15" t="str">
        <f t="shared" si="142"/>
        <v/>
      </c>
      <c r="B4559" s="25" t="str">
        <f t="shared" si="143"/>
        <v/>
      </c>
      <c r="C4559" s="3" t="str">
        <f>IF(Table1[[#This Row],[Tesouro Prefixado]]="","",(B4559+1)^(1/252))</f>
        <v/>
      </c>
      <c r="D4559" s="2" t="str">
        <f>IF(Table1[[#This Row],[Column2]]="","",(1+D4558)*(C4559)-1)</f>
        <v/>
      </c>
      <c r="E4559" s="1" t="str">
        <f>IF(Table1[[#This Row],[Column1]]="","",VLOOKUP(A4559,COPOMs!B:E,4)+prêmio_de_risco)</f>
        <v/>
      </c>
      <c r="F4559" s="3" t="str">
        <f>IF(Table1[[#This Row],[Tesouro Selic: Cenário 1]]="","",(E4559+1)^(1/252))</f>
        <v/>
      </c>
      <c r="G4559" s="2" t="str">
        <f>IF(Table1[[#This Row],[Column4]]="","",(1+G4558)*(F4559)-1)</f>
        <v/>
      </c>
      <c r="H4559" s="1" t="str">
        <f>IF(Table1[[#This Row],[Column1]]="","",VLOOKUP(A4559,COPOMs!B:H,7)+prêmio_de_risco)</f>
        <v/>
      </c>
      <c r="I4559" s="3" t="str">
        <f>IF(Table1[[#This Row],[Tesouro Selic: Cenário 2]]="","",(H4559+1)^(1/252))</f>
        <v/>
      </c>
      <c r="J4559" s="2" t="str">
        <f>IF(Table1[[#This Row],[Column6]]="","",(1+J4558)*(I4559)-1)</f>
        <v/>
      </c>
      <c r="K4559" s="1" t="str">
        <f>IF(Table1[[#This Row],[Column1]]="","",VLOOKUP(A4559,COPOMs!B:K,10)+prêmio_de_risco)</f>
        <v/>
      </c>
      <c r="L4559" s="3" t="str">
        <f>IF(Table1[[#This Row],[Tesouro Selic: Cenário 3]]="","",(K4559+1)^(1/252))</f>
        <v/>
      </c>
      <c r="M4559" s="2" t="str">
        <f>IF(Table1[[#This Row],[Column8]]="","",(1+M4558)*(L4559)-1)</f>
        <v/>
      </c>
    </row>
    <row r="4560" spans="1:13" x14ac:dyDescent="0.25">
      <c r="A4560" s="15" t="str">
        <f t="shared" si="142"/>
        <v/>
      </c>
      <c r="B4560" s="25" t="str">
        <f t="shared" si="143"/>
        <v/>
      </c>
      <c r="C4560" s="3" t="str">
        <f>IF(Table1[[#This Row],[Tesouro Prefixado]]="","",(B4560+1)^(1/252))</f>
        <v/>
      </c>
      <c r="D4560" s="2" t="str">
        <f>IF(Table1[[#This Row],[Column2]]="","",(1+D4559)*(C4560)-1)</f>
        <v/>
      </c>
      <c r="E4560" s="1" t="str">
        <f>IF(Table1[[#This Row],[Column1]]="","",VLOOKUP(A4560,COPOMs!B:E,4)+prêmio_de_risco)</f>
        <v/>
      </c>
      <c r="F4560" s="3" t="str">
        <f>IF(Table1[[#This Row],[Tesouro Selic: Cenário 1]]="","",(E4560+1)^(1/252))</f>
        <v/>
      </c>
      <c r="G4560" s="2" t="str">
        <f>IF(Table1[[#This Row],[Column4]]="","",(1+G4559)*(F4560)-1)</f>
        <v/>
      </c>
      <c r="H4560" s="1" t="str">
        <f>IF(Table1[[#This Row],[Column1]]="","",VLOOKUP(A4560,COPOMs!B:H,7)+prêmio_de_risco)</f>
        <v/>
      </c>
      <c r="I4560" s="3" t="str">
        <f>IF(Table1[[#This Row],[Tesouro Selic: Cenário 2]]="","",(H4560+1)^(1/252))</f>
        <v/>
      </c>
      <c r="J4560" s="2" t="str">
        <f>IF(Table1[[#This Row],[Column6]]="","",(1+J4559)*(I4560)-1)</f>
        <v/>
      </c>
      <c r="K4560" s="1" t="str">
        <f>IF(Table1[[#This Row],[Column1]]="","",VLOOKUP(A4560,COPOMs!B:K,10)+prêmio_de_risco)</f>
        <v/>
      </c>
      <c r="L4560" s="3" t="str">
        <f>IF(Table1[[#This Row],[Tesouro Selic: Cenário 3]]="","",(K4560+1)^(1/252))</f>
        <v/>
      </c>
      <c r="M4560" s="2" t="str">
        <f>IF(Table1[[#This Row],[Column8]]="","",(1+M4559)*(L4560)-1)</f>
        <v/>
      </c>
    </row>
    <row r="4561" spans="1:13" x14ac:dyDescent="0.25">
      <c r="A4561" s="15" t="str">
        <f t="shared" si="142"/>
        <v/>
      </c>
      <c r="B4561" s="25" t="str">
        <f t="shared" si="143"/>
        <v/>
      </c>
      <c r="C4561" s="3" t="str">
        <f>IF(Table1[[#This Row],[Tesouro Prefixado]]="","",(B4561+1)^(1/252))</f>
        <v/>
      </c>
      <c r="D4561" s="2" t="str">
        <f>IF(Table1[[#This Row],[Column2]]="","",(1+D4560)*(C4561)-1)</f>
        <v/>
      </c>
      <c r="E4561" s="1" t="str">
        <f>IF(Table1[[#This Row],[Column1]]="","",VLOOKUP(A4561,COPOMs!B:E,4)+prêmio_de_risco)</f>
        <v/>
      </c>
      <c r="F4561" s="3" t="str">
        <f>IF(Table1[[#This Row],[Tesouro Selic: Cenário 1]]="","",(E4561+1)^(1/252))</f>
        <v/>
      </c>
      <c r="G4561" s="2" t="str">
        <f>IF(Table1[[#This Row],[Column4]]="","",(1+G4560)*(F4561)-1)</f>
        <v/>
      </c>
      <c r="H4561" s="1" t="str">
        <f>IF(Table1[[#This Row],[Column1]]="","",VLOOKUP(A4561,COPOMs!B:H,7)+prêmio_de_risco)</f>
        <v/>
      </c>
      <c r="I4561" s="3" t="str">
        <f>IF(Table1[[#This Row],[Tesouro Selic: Cenário 2]]="","",(H4561+1)^(1/252))</f>
        <v/>
      </c>
      <c r="J4561" s="2" t="str">
        <f>IF(Table1[[#This Row],[Column6]]="","",(1+J4560)*(I4561)-1)</f>
        <v/>
      </c>
      <c r="K4561" s="1" t="str">
        <f>IF(Table1[[#This Row],[Column1]]="","",VLOOKUP(A4561,COPOMs!B:K,10)+prêmio_de_risco)</f>
        <v/>
      </c>
      <c r="L4561" s="3" t="str">
        <f>IF(Table1[[#This Row],[Tesouro Selic: Cenário 3]]="","",(K4561+1)^(1/252))</f>
        <v/>
      </c>
      <c r="M4561" s="2" t="str">
        <f>IF(Table1[[#This Row],[Column8]]="","",(1+M4560)*(L4561)-1)</f>
        <v/>
      </c>
    </row>
    <row r="4562" spans="1:13" x14ac:dyDescent="0.25">
      <c r="A4562" s="15" t="str">
        <f t="shared" si="142"/>
        <v/>
      </c>
      <c r="B4562" s="25" t="str">
        <f t="shared" si="143"/>
        <v/>
      </c>
      <c r="C4562" s="3" t="str">
        <f>IF(Table1[[#This Row],[Tesouro Prefixado]]="","",(B4562+1)^(1/252))</f>
        <v/>
      </c>
      <c r="D4562" s="2" t="str">
        <f>IF(Table1[[#This Row],[Column2]]="","",(1+D4561)*(C4562)-1)</f>
        <v/>
      </c>
      <c r="E4562" s="1" t="str">
        <f>IF(Table1[[#This Row],[Column1]]="","",VLOOKUP(A4562,COPOMs!B:E,4)+prêmio_de_risco)</f>
        <v/>
      </c>
      <c r="F4562" s="3" t="str">
        <f>IF(Table1[[#This Row],[Tesouro Selic: Cenário 1]]="","",(E4562+1)^(1/252))</f>
        <v/>
      </c>
      <c r="G4562" s="2" t="str">
        <f>IF(Table1[[#This Row],[Column4]]="","",(1+G4561)*(F4562)-1)</f>
        <v/>
      </c>
      <c r="H4562" s="1" t="str">
        <f>IF(Table1[[#This Row],[Column1]]="","",VLOOKUP(A4562,COPOMs!B:H,7)+prêmio_de_risco)</f>
        <v/>
      </c>
      <c r="I4562" s="3" t="str">
        <f>IF(Table1[[#This Row],[Tesouro Selic: Cenário 2]]="","",(H4562+1)^(1/252))</f>
        <v/>
      </c>
      <c r="J4562" s="2" t="str">
        <f>IF(Table1[[#This Row],[Column6]]="","",(1+J4561)*(I4562)-1)</f>
        <v/>
      </c>
      <c r="K4562" s="1" t="str">
        <f>IF(Table1[[#This Row],[Column1]]="","",VLOOKUP(A4562,COPOMs!B:K,10)+prêmio_de_risco)</f>
        <v/>
      </c>
      <c r="L4562" s="3" t="str">
        <f>IF(Table1[[#This Row],[Tesouro Selic: Cenário 3]]="","",(K4562+1)^(1/252))</f>
        <v/>
      </c>
      <c r="M4562" s="2" t="str">
        <f>IF(Table1[[#This Row],[Column8]]="","",(1+M4561)*(L4562)-1)</f>
        <v/>
      </c>
    </row>
    <row r="4563" spans="1:13" x14ac:dyDescent="0.25">
      <c r="A4563" s="15" t="str">
        <f t="shared" si="142"/>
        <v/>
      </c>
      <c r="B4563" s="25" t="str">
        <f t="shared" si="143"/>
        <v/>
      </c>
      <c r="C4563" s="3" t="str">
        <f>IF(Table1[[#This Row],[Tesouro Prefixado]]="","",(B4563+1)^(1/252))</f>
        <v/>
      </c>
      <c r="D4563" s="2" t="str">
        <f>IF(Table1[[#This Row],[Column2]]="","",(1+D4562)*(C4563)-1)</f>
        <v/>
      </c>
      <c r="E4563" s="1" t="str">
        <f>IF(Table1[[#This Row],[Column1]]="","",VLOOKUP(A4563,COPOMs!B:E,4)+prêmio_de_risco)</f>
        <v/>
      </c>
      <c r="F4563" s="3" t="str">
        <f>IF(Table1[[#This Row],[Tesouro Selic: Cenário 1]]="","",(E4563+1)^(1/252))</f>
        <v/>
      </c>
      <c r="G4563" s="2" t="str">
        <f>IF(Table1[[#This Row],[Column4]]="","",(1+G4562)*(F4563)-1)</f>
        <v/>
      </c>
      <c r="H4563" s="1" t="str">
        <f>IF(Table1[[#This Row],[Column1]]="","",VLOOKUP(A4563,COPOMs!B:H,7)+prêmio_de_risco)</f>
        <v/>
      </c>
      <c r="I4563" s="3" t="str">
        <f>IF(Table1[[#This Row],[Tesouro Selic: Cenário 2]]="","",(H4563+1)^(1/252))</f>
        <v/>
      </c>
      <c r="J4563" s="2" t="str">
        <f>IF(Table1[[#This Row],[Column6]]="","",(1+J4562)*(I4563)-1)</f>
        <v/>
      </c>
      <c r="K4563" s="1" t="str">
        <f>IF(Table1[[#This Row],[Column1]]="","",VLOOKUP(A4563,COPOMs!B:K,10)+prêmio_de_risco)</f>
        <v/>
      </c>
      <c r="L4563" s="3" t="str">
        <f>IF(Table1[[#This Row],[Tesouro Selic: Cenário 3]]="","",(K4563+1)^(1/252))</f>
        <v/>
      </c>
      <c r="M4563" s="2" t="str">
        <f>IF(Table1[[#This Row],[Column8]]="","",(1+M4562)*(L4563)-1)</f>
        <v/>
      </c>
    </row>
    <row r="4564" spans="1:13" x14ac:dyDescent="0.25">
      <c r="A4564" s="15" t="str">
        <f t="shared" si="142"/>
        <v/>
      </c>
      <c r="B4564" s="25" t="str">
        <f t="shared" si="143"/>
        <v/>
      </c>
      <c r="C4564" s="3" t="str">
        <f>IF(Table1[[#This Row],[Tesouro Prefixado]]="","",(B4564+1)^(1/252))</f>
        <v/>
      </c>
      <c r="D4564" s="2" t="str">
        <f>IF(Table1[[#This Row],[Column2]]="","",(1+D4563)*(C4564)-1)</f>
        <v/>
      </c>
      <c r="E4564" s="1" t="str">
        <f>IF(Table1[[#This Row],[Column1]]="","",VLOOKUP(A4564,COPOMs!B:E,4)+prêmio_de_risco)</f>
        <v/>
      </c>
      <c r="F4564" s="3" t="str">
        <f>IF(Table1[[#This Row],[Tesouro Selic: Cenário 1]]="","",(E4564+1)^(1/252))</f>
        <v/>
      </c>
      <c r="G4564" s="2" t="str">
        <f>IF(Table1[[#This Row],[Column4]]="","",(1+G4563)*(F4564)-1)</f>
        <v/>
      </c>
      <c r="H4564" s="1" t="str">
        <f>IF(Table1[[#This Row],[Column1]]="","",VLOOKUP(A4564,COPOMs!B:H,7)+prêmio_de_risco)</f>
        <v/>
      </c>
      <c r="I4564" s="3" t="str">
        <f>IF(Table1[[#This Row],[Tesouro Selic: Cenário 2]]="","",(H4564+1)^(1/252))</f>
        <v/>
      </c>
      <c r="J4564" s="2" t="str">
        <f>IF(Table1[[#This Row],[Column6]]="","",(1+J4563)*(I4564)-1)</f>
        <v/>
      </c>
      <c r="K4564" s="1" t="str">
        <f>IF(Table1[[#This Row],[Column1]]="","",VLOOKUP(A4564,COPOMs!B:K,10)+prêmio_de_risco)</f>
        <v/>
      </c>
      <c r="L4564" s="3" t="str">
        <f>IF(Table1[[#This Row],[Tesouro Selic: Cenário 3]]="","",(K4564+1)^(1/252))</f>
        <v/>
      </c>
      <c r="M4564" s="2" t="str">
        <f>IF(Table1[[#This Row],[Column8]]="","",(1+M4563)*(L4564)-1)</f>
        <v/>
      </c>
    </row>
    <row r="4565" spans="1:13" x14ac:dyDescent="0.25">
      <c r="A4565" s="15" t="str">
        <f t="shared" si="142"/>
        <v/>
      </c>
      <c r="B4565" s="25" t="str">
        <f t="shared" si="143"/>
        <v/>
      </c>
      <c r="C4565" s="3" t="str">
        <f>IF(Table1[[#This Row],[Tesouro Prefixado]]="","",(B4565+1)^(1/252))</f>
        <v/>
      </c>
      <c r="D4565" s="2" t="str">
        <f>IF(Table1[[#This Row],[Column2]]="","",(1+D4564)*(C4565)-1)</f>
        <v/>
      </c>
      <c r="E4565" s="1" t="str">
        <f>IF(Table1[[#This Row],[Column1]]="","",VLOOKUP(A4565,COPOMs!B:E,4)+prêmio_de_risco)</f>
        <v/>
      </c>
      <c r="F4565" s="3" t="str">
        <f>IF(Table1[[#This Row],[Tesouro Selic: Cenário 1]]="","",(E4565+1)^(1/252))</f>
        <v/>
      </c>
      <c r="G4565" s="2" t="str">
        <f>IF(Table1[[#This Row],[Column4]]="","",(1+G4564)*(F4565)-1)</f>
        <v/>
      </c>
      <c r="H4565" s="1" t="str">
        <f>IF(Table1[[#This Row],[Column1]]="","",VLOOKUP(A4565,COPOMs!B:H,7)+prêmio_de_risco)</f>
        <v/>
      </c>
      <c r="I4565" s="3" t="str">
        <f>IF(Table1[[#This Row],[Tesouro Selic: Cenário 2]]="","",(H4565+1)^(1/252))</f>
        <v/>
      </c>
      <c r="J4565" s="2" t="str">
        <f>IF(Table1[[#This Row],[Column6]]="","",(1+J4564)*(I4565)-1)</f>
        <v/>
      </c>
      <c r="K4565" s="1" t="str">
        <f>IF(Table1[[#This Row],[Column1]]="","",VLOOKUP(A4565,COPOMs!B:K,10)+prêmio_de_risco)</f>
        <v/>
      </c>
      <c r="L4565" s="3" t="str">
        <f>IF(Table1[[#This Row],[Tesouro Selic: Cenário 3]]="","",(K4565+1)^(1/252))</f>
        <v/>
      </c>
      <c r="M4565" s="2" t="str">
        <f>IF(Table1[[#This Row],[Column8]]="","",(1+M4564)*(L4565)-1)</f>
        <v/>
      </c>
    </row>
    <row r="4566" spans="1:13" x14ac:dyDescent="0.25">
      <c r="A4566" s="15" t="str">
        <f t="shared" si="142"/>
        <v/>
      </c>
      <c r="B4566" s="25" t="str">
        <f t="shared" si="143"/>
        <v/>
      </c>
      <c r="C4566" s="3" t="str">
        <f>IF(Table1[[#This Row],[Tesouro Prefixado]]="","",(B4566+1)^(1/252))</f>
        <v/>
      </c>
      <c r="D4566" s="2" t="str">
        <f>IF(Table1[[#This Row],[Column2]]="","",(1+D4565)*(C4566)-1)</f>
        <v/>
      </c>
      <c r="E4566" s="1" t="str">
        <f>IF(Table1[[#This Row],[Column1]]="","",VLOOKUP(A4566,COPOMs!B:E,4)+prêmio_de_risco)</f>
        <v/>
      </c>
      <c r="F4566" s="3" t="str">
        <f>IF(Table1[[#This Row],[Tesouro Selic: Cenário 1]]="","",(E4566+1)^(1/252))</f>
        <v/>
      </c>
      <c r="G4566" s="2" t="str">
        <f>IF(Table1[[#This Row],[Column4]]="","",(1+G4565)*(F4566)-1)</f>
        <v/>
      </c>
      <c r="H4566" s="1" t="str">
        <f>IF(Table1[[#This Row],[Column1]]="","",VLOOKUP(A4566,COPOMs!B:H,7)+prêmio_de_risco)</f>
        <v/>
      </c>
      <c r="I4566" s="3" t="str">
        <f>IF(Table1[[#This Row],[Tesouro Selic: Cenário 2]]="","",(H4566+1)^(1/252))</f>
        <v/>
      </c>
      <c r="J4566" s="2" t="str">
        <f>IF(Table1[[#This Row],[Column6]]="","",(1+J4565)*(I4566)-1)</f>
        <v/>
      </c>
      <c r="K4566" s="1" t="str">
        <f>IF(Table1[[#This Row],[Column1]]="","",VLOOKUP(A4566,COPOMs!B:K,10)+prêmio_de_risco)</f>
        <v/>
      </c>
      <c r="L4566" s="3" t="str">
        <f>IF(Table1[[#This Row],[Tesouro Selic: Cenário 3]]="","",(K4566+1)^(1/252))</f>
        <v/>
      </c>
      <c r="M4566" s="2" t="str">
        <f>IF(Table1[[#This Row],[Column8]]="","",(1+M4565)*(L4566)-1)</f>
        <v/>
      </c>
    </row>
    <row r="4567" spans="1:13" x14ac:dyDescent="0.25">
      <c r="A4567" s="15" t="str">
        <f t="shared" si="142"/>
        <v/>
      </c>
      <c r="B4567" s="25" t="str">
        <f t="shared" si="143"/>
        <v/>
      </c>
      <c r="C4567" s="3" t="str">
        <f>IF(Table1[[#This Row],[Tesouro Prefixado]]="","",(B4567+1)^(1/252))</f>
        <v/>
      </c>
      <c r="D4567" s="2" t="str">
        <f>IF(Table1[[#This Row],[Column2]]="","",(1+D4566)*(C4567)-1)</f>
        <v/>
      </c>
      <c r="E4567" s="1" t="str">
        <f>IF(Table1[[#This Row],[Column1]]="","",VLOOKUP(A4567,COPOMs!B:E,4)+prêmio_de_risco)</f>
        <v/>
      </c>
      <c r="F4567" s="3" t="str">
        <f>IF(Table1[[#This Row],[Tesouro Selic: Cenário 1]]="","",(E4567+1)^(1/252))</f>
        <v/>
      </c>
      <c r="G4567" s="2" t="str">
        <f>IF(Table1[[#This Row],[Column4]]="","",(1+G4566)*(F4567)-1)</f>
        <v/>
      </c>
      <c r="H4567" s="1" t="str">
        <f>IF(Table1[[#This Row],[Column1]]="","",VLOOKUP(A4567,COPOMs!B:H,7)+prêmio_de_risco)</f>
        <v/>
      </c>
      <c r="I4567" s="3" t="str">
        <f>IF(Table1[[#This Row],[Tesouro Selic: Cenário 2]]="","",(H4567+1)^(1/252))</f>
        <v/>
      </c>
      <c r="J4567" s="2" t="str">
        <f>IF(Table1[[#This Row],[Column6]]="","",(1+J4566)*(I4567)-1)</f>
        <v/>
      </c>
      <c r="K4567" s="1" t="str">
        <f>IF(Table1[[#This Row],[Column1]]="","",VLOOKUP(A4567,COPOMs!B:K,10)+prêmio_de_risco)</f>
        <v/>
      </c>
      <c r="L4567" s="3" t="str">
        <f>IF(Table1[[#This Row],[Tesouro Selic: Cenário 3]]="","",(K4567+1)^(1/252))</f>
        <v/>
      </c>
      <c r="M4567" s="2" t="str">
        <f>IF(Table1[[#This Row],[Column8]]="","",(1+M4566)*(L4567)-1)</f>
        <v/>
      </c>
    </row>
    <row r="4568" spans="1:13" x14ac:dyDescent="0.25">
      <c r="A4568" s="15" t="str">
        <f t="shared" si="142"/>
        <v/>
      </c>
      <c r="B4568" s="25" t="str">
        <f t="shared" si="143"/>
        <v/>
      </c>
      <c r="C4568" s="3" t="str">
        <f>IF(Table1[[#This Row],[Tesouro Prefixado]]="","",(B4568+1)^(1/252))</f>
        <v/>
      </c>
      <c r="D4568" s="2" t="str">
        <f>IF(Table1[[#This Row],[Column2]]="","",(1+D4567)*(C4568)-1)</f>
        <v/>
      </c>
      <c r="E4568" s="1" t="str">
        <f>IF(Table1[[#This Row],[Column1]]="","",VLOOKUP(A4568,COPOMs!B:E,4)+prêmio_de_risco)</f>
        <v/>
      </c>
      <c r="F4568" s="3" t="str">
        <f>IF(Table1[[#This Row],[Tesouro Selic: Cenário 1]]="","",(E4568+1)^(1/252))</f>
        <v/>
      </c>
      <c r="G4568" s="2" t="str">
        <f>IF(Table1[[#This Row],[Column4]]="","",(1+G4567)*(F4568)-1)</f>
        <v/>
      </c>
      <c r="H4568" s="1" t="str">
        <f>IF(Table1[[#This Row],[Column1]]="","",VLOOKUP(A4568,COPOMs!B:H,7)+prêmio_de_risco)</f>
        <v/>
      </c>
      <c r="I4568" s="3" t="str">
        <f>IF(Table1[[#This Row],[Tesouro Selic: Cenário 2]]="","",(H4568+1)^(1/252))</f>
        <v/>
      </c>
      <c r="J4568" s="2" t="str">
        <f>IF(Table1[[#This Row],[Column6]]="","",(1+J4567)*(I4568)-1)</f>
        <v/>
      </c>
      <c r="K4568" s="1" t="str">
        <f>IF(Table1[[#This Row],[Column1]]="","",VLOOKUP(A4568,COPOMs!B:K,10)+prêmio_de_risco)</f>
        <v/>
      </c>
      <c r="L4568" s="3" t="str">
        <f>IF(Table1[[#This Row],[Tesouro Selic: Cenário 3]]="","",(K4568+1)^(1/252))</f>
        <v/>
      </c>
      <c r="M4568" s="2" t="str">
        <f>IF(Table1[[#This Row],[Column8]]="","",(1+M4567)*(L4568)-1)</f>
        <v/>
      </c>
    </row>
    <row r="4569" spans="1:13" x14ac:dyDescent="0.25">
      <c r="A4569" s="15" t="str">
        <f t="shared" si="142"/>
        <v/>
      </c>
      <c r="B4569" s="25" t="str">
        <f t="shared" si="143"/>
        <v/>
      </c>
      <c r="C4569" s="3" t="str">
        <f>IF(Table1[[#This Row],[Tesouro Prefixado]]="","",(B4569+1)^(1/252))</f>
        <v/>
      </c>
      <c r="D4569" s="2" t="str">
        <f>IF(Table1[[#This Row],[Column2]]="","",(1+D4568)*(C4569)-1)</f>
        <v/>
      </c>
      <c r="E4569" s="1" t="str">
        <f>IF(Table1[[#This Row],[Column1]]="","",VLOOKUP(A4569,COPOMs!B:E,4)+prêmio_de_risco)</f>
        <v/>
      </c>
      <c r="F4569" s="3" t="str">
        <f>IF(Table1[[#This Row],[Tesouro Selic: Cenário 1]]="","",(E4569+1)^(1/252))</f>
        <v/>
      </c>
      <c r="G4569" s="2" t="str">
        <f>IF(Table1[[#This Row],[Column4]]="","",(1+G4568)*(F4569)-1)</f>
        <v/>
      </c>
      <c r="H4569" s="1" t="str">
        <f>IF(Table1[[#This Row],[Column1]]="","",VLOOKUP(A4569,COPOMs!B:H,7)+prêmio_de_risco)</f>
        <v/>
      </c>
      <c r="I4569" s="3" t="str">
        <f>IF(Table1[[#This Row],[Tesouro Selic: Cenário 2]]="","",(H4569+1)^(1/252))</f>
        <v/>
      </c>
      <c r="J4569" s="2" t="str">
        <f>IF(Table1[[#This Row],[Column6]]="","",(1+J4568)*(I4569)-1)</f>
        <v/>
      </c>
      <c r="K4569" s="1" t="str">
        <f>IF(Table1[[#This Row],[Column1]]="","",VLOOKUP(A4569,COPOMs!B:K,10)+prêmio_de_risco)</f>
        <v/>
      </c>
      <c r="L4569" s="3" t="str">
        <f>IF(Table1[[#This Row],[Tesouro Selic: Cenário 3]]="","",(K4569+1)^(1/252))</f>
        <v/>
      </c>
      <c r="M4569" s="2" t="str">
        <f>IF(Table1[[#This Row],[Column8]]="","",(1+M4568)*(L4569)-1)</f>
        <v/>
      </c>
    </row>
    <row r="4570" spans="1:13" x14ac:dyDescent="0.25">
      <c r="A4570" s="15" t="str">
        <f t="shared" si="142"/>
        <v/>
      </c>
      <c r="B4570" s="25" t="str">
        <f t="shared" si="143"/>
        <v/>
      </c>
      <c r="C4570" s="3" t="str">
        <f>IF(Table1[[#This Row],[Tesouro Prefixado]]="","",(B4570+1)^(1/252))</f>
        <v/>
      </c>
      <c r="D4570" s="2" t="str">
        <f>IF(Table1[[#This Row],[Column2]]="","",(1+D4569)*(C4570)-1)</f>
        <v/>
      </c>
      <c r="E4570" s="1" t="str">
        <f>IF(Table1[[#This Row],[Column1]]="","",VLOOKUP(A4570,COPOMs!B:E,4)+prêmio_de_risco)</f>
        <v/>
      </c>
      <c r="F4570" s="3" t="str">
        <f>IF(Table1[[#This Row],[Tesouro Selic: Cenário 1]]="","",(E4570+1)^(1/252))</f>
        <v/>
      </c>
      <c r="G4570" s="2" t="str">
        <f>IF(Table1[[#This Row],[Column4]]="","",(1+G4569)*(F4570)-1)</f>
        <v/>
      </c>
      <c r="H4570" s="1" t="str">
        <f>IF(Table1[[#This Row],[Column1]]="","",VLOOKUP(A4570,COPOMs!B:H,7)+prêmio_de_risco)</f>
        <v/>
      </c>
      <c r="I4570" s="3" t="str">
        <f>IF(Table1[[#This Row],[Tesouro Selic: Cenário 2]]="","",(H4570+1)^(1/252))</f>
        <v/>
      </c>
      <c r="J4570" s="2" t="str">
        <f>IF(Table1[[#This Row],[Column6]]="","",(1+J4569)*(I4570)-1)</f>
        <v/>
      </c>
      <c r="K4570" s="1" t="str">
        <f>IF(Table1[[#This Row],[Column1]]="","",VLOOKUP(A4570,COPOMs!B:K,10)+prêmio_de_risco)</f>
        <v/>
      </c>
      <c r="L4570" s="3" t="str">
        <f>IF(Table1[[#This Row],[Tesouro Selic: Cenário 3]]="","",(K4570+1)^(1/252))</f>
        <v/>
      </c>
      <c r="M4570" s="2" t="str">
        <f>IF(Table1[[#This Row],[Column8]]="","",(1+M4569)*(L4570)-1)</f>
        <v/>
      </c>
    </row>
    <row r="4571" spans="1:13" x14ac:dyDescent="0.25">
      <c r="A4571" s="15" t="str">
        <f t="shared" si="142"/>
        <v/>
      </c>
      <c r="B4571" s="25" t="str">
        <f t="shared" si="143"/>
        <v/>
      </c>
      <c r="C4571" s="3" t="str">
        <f>IF(Table1[[#This Row],[Tesouro Prefixado]]="","",(B4571+1)^(1/252))</f>
        <v/>
      </c>
      <c r="D4571" s="2" t="str">
        <f>IF(Table1[[#This Row],[Column2]]="","",(1+D4570)*(C4571)-1)</f>
        <v/>
      </c>
      <c r="E4571" s="1" t="str">
        <f>IF(Table1[[#This Row],[Column1]]="","",VLOOKUP(A4571,COPOMs!B:E,4)+prêmio_de_risco)</f>
        <v/>
      </c>
      <c r="F4571" s="3" t="str">
        <f>IF(Table1[[#This Row],[Tesouro Selic: Cenário 1]]="","",(E4571+1)^(1/252))</f>
        <v/>
      </c>
      <c r="G4571" s="2" t="str">
        <f>IF(Table1[[#This Row],[Column4]]="","",(1+G4570)*(F4571)-1)</f>
        <v/>
      </c>
      <c r="H4571" s="1" t="str">
        <f>IF(Table1[[#This Row],[Column1]]="","",VLOOKUP(A4571,COPOMs!B:H,7)+prêmio_de_risco)</f>
        <v/>
      </c>
      <c r="I4571" s="3" t="str">
        <f>IF(Table1[[#This Row],[Tesouro Selic: Cenário 2]]="","",(H4571+1)^(1/252))</f>
        <v/>
      </c>
      <c r="J4571" s="2" t="str">
        <f>IF(Table1[[#This Row],[Column6]]="","",(1+J4570)*(I4571)-1)</f>
        <v/>
      </c>
      <c r="K4571" s="1" t="str">
        <f>IF(Table1[[#This Row],[Column1]]="","",VLOOKUP(A4571,COPOMs!B:K,10)+prêmio_de_risco)</f>
        <v/>
      </c>
      <c r="L4571" s="3" t="str">
        <f>IF(Table1[[#This Row],[Tesouro Selic: Cenário 3]]="","",(K4571+1)^(1/252))</f>
        <v/>
      </c>
      <c r="M4571" s="2" t="str">
        <f>IF(Table1[[#This Row],[Column8]]="","",(1+M4570)*(L4571)-1)</f>
        <v/>
      </c>
    </row>
    <row r="4572" spans="1:13" x14ac:dyDescent="0.25">
      <c r="A4572" s="15" t="str">
        <f t="shared" si="142"/>
        <v/>
      </c>
      <c r="B4572" s="25" t="str">
        <f t="shared" si="143"/>
        <v/>
      </c>
      <c r="C4572" s="3" t="str">
        <f>IF(Table1[[#This Row],[Tesouro Prefixado]]="","",(B4572+1)^(1/252))</f>
        <v/>
      </c>
      <c r="D4572" s="2" t="str">
        <f>IF(Table1[[#This Row],[Column2]]="","",(1+D4571)*(C4572)-1)</f>
        <v/>
      </c>
      <c r="E4572" s="1" t="str">
        <f>IF(Table1[[#This Row],[Column1]]="","",VLOOKUP(A4572,COPOMs!B:E,4)+prêmio_de_risco)</f>
        <v/>
      </c>
      <c r="F4572" s="3" t="str">
        <f>IF(Table1[[#This Row],[Tesouro Selic: Cenário 1]]="","",(E4572+1)^(1/252))</f>
        <v/>
      </c>
      <c r="G4572" s="2" t="str">
        <f>IF(Table1[[#This Row],[Column4]]="","",(1+G4571)*(F4572)-1)</f>
        <v/>
      </c>
      <c r="H4572" s="1" t="str">
        <f>IF(Table1[[#This Row],[Column1]]="","",VLOOKUP(A4572,COPOMs!B:H,7)+prêmio_de_risco)</f>
        <v/>
      </c>
      <c r="I4572" s="3" t="str">
        <f>IF(Table1[[#This Row],[Tesouro Selic: Cenário 2]]="","",(H4572+1)^(1/252))</f>
        <v/>
      </c>
      <c r="J4572" s="2" t="str">
        <f>IF(Table1[[#This Row],[Column6]]="","",(1+J4571)*(I4572)-1)</f>
        <v/>
      </c>
      <c r="K4572" s="1" t="str">
        <f>IF(Table1[[#This Row],[Column1]]="","",VLOOKUP(A4572,COPOMs!B:K,10)+prêmio_de_risco)</f>
        <v/>
      </c>
      <c r="L4572" s="3" t="str">
        <f>IF(Table1[[#This Row],[Tesouro Selic: Cenário 3]]="","",(K4572+1)^(1/252))</f>
        <v/>
      </c>
      <c r="M4572" s="2" t="str">
        <f>IF(Table1[[#This Row],[Column8]]="","",(1+M4571)*(L4572)-1)</f>
        <v/>
      </c>
    </row>
    <row r="4573" spans="1:13" x14ac:dyDescent="0.25">
      <c r="A4573" s="15" t="str">
        <f t="shared" si="142"/>
        <v/>
      </c>
      <c r="B4573" s="25" t="str">
        <f t="shared" si="143"/>
        <v/>
      </c>
      <c r="C4573" s="3" t="str">
        <f>IF(Table1[[#This Row],[Tesouro Prefixado]]="","",(B4573+1)^(1/252))</f>
        <v/>
      </c>
      <c r="D4573" s="2" t="str">
        <f>IF(Table1[[#This Row],[Column2]]="","",(1+D4572)*(C4573)-1)</f>
        <v/>
      </c>
      <c r="E4573" s="1" t="str">
        <f>IF(Table1[[#This Row],[Column1]]="","",VLOOKUP(A4573,COPOMs!B:E,4)+prêmio_de_risco)</f>
        <v/>
      </c>
      <c r="F4573" s="3" t="str">
        <f>IF(Table1[[#This Row],[Tesouro Selic: Cenário 1]]="","",(E4573+1)^(1/252))</f>
        <v/>
      </c>
      <c r="G4573" s="2" t="str">
        <f>IF(Table1[[#This Row],[Column4]]="","",(1+G4572)*(F4573)-1)</f>
        <v/>
      </c>
      <c r="H4573" s="1" t="str">
        <f>IF(Table1[[#This Row],[Column1]]="","",VLOOKUP(A4573,COPOMs!B:H,7)+prêmio_de_risco)</f>
        <v/>
      </c>
      <c r="I4573" s="3" t="str">
        <f>IF(Table1[[#This Row],[Tesouro Selic: Cenário 2]]="","",(H4573+1)^(1/252))</f>
        <v/>
      </c>
      <c r="J4573" s="2" t="str">
        <f>IF(Table1[[#This Row],[Column6]]="","",(1+J4572)*(I4573)-1)</f>
        <v/>
      </c>
      <c r="K4573" s="1" t="str">
        <f>IF(Table1[[#This Row],[Column1]]="","",VLOOKUP(A4573,COPOMs!B:K,10)+prêmio_de_risco)</f>
        <v/>
      </c>
      <c r="L4573" s="3" t="str">
        <f>IF(Table1[[#This Row],[Tesouro Selic: Cenário 3]]="","",(K4573+1)^(1/252))</f>
        <v/>
      </c>
      <c r="M4573" s="2" t="str">
        <f>IF(Table1[[#This Row],[Column8]]="","",(1+M4572)*(L4573)-1)</f>
        <v/>
      </c>
    </row>
    <row r="4574" spans="1:13" x14ac:dyDescent="0.25">
      <c r="A4574" s="15" t="str">
        <f t="shared" si="142"/>
        <v/>
      </c>
      <c r="B4574" s="25" t="str">
        <f t="shared" si="143"/>
        <v/>
      </c>
      <c r="C4574" s="3" t="str">
        <f>IF(Table1[[#This Row],[Tesouro Prefixado]]="","",(B4574+1)^(1/252))</f>
        <v/>
      </c>
      <c r="D4574" s="2" t="str">
        <f>IF(Table1[[#This Row],[Column2]]="","",(1+D4573)*(C4574)-1)</f>
        <v/>
      </c>
      <c r="E4574" s="1" t="str">
        <f>IF(Table1[[#This Row],[Column1]]="","",VLOOKUP(A4574,COPOMs!B:E,4)+prêmio_de_risco)</f>
        <v/>
      </c>
      <c r="F4574" s="3" t="str">
        <f>IF(Table1[[#This Row],[Tesouro Selic: Cenário 1]]="","",(E4574+1)^(1/252))</f>
        <v/>
      </c>
      <c r="G4574" s="2" t="str">
        <f>IF(Table1[[#This Row],[Column4]]="","",(1+G4573)*(F4574)-1)</f>
        <v/>
      </c>
      <c r="H4574" s="1" t="str">
        <f>IF(Table1[[#This Row],[Column1]]="","",VLOOKUP(A4574,COPOMs!B:H,7)+prêmio_de_risco)</f>
        <v/>
      </c>
      <c r="I4574" s="3" t="str">
        <f>IF(Table1[[#This Row],[Tesouro Selic: Cenário 2]]="","",(H4574+1)^(1/252))</f>
        <v/>
      </c>
      <c r="J4574" s="2" t="str">
        <f>IF(Table1[[#This Row],[Column6]]="","",(1+J4573)*(I4574)-1)</f>
        <v/>
      </c>
      <c r="K4574" s="1" t="str">
        <f>IF(Table1[[#This Row],[Column1]]="","",VLOOKUP(A4574,COPOMs!B:K,10)+prêmio_de_risco)</f>
        <v/>
      </c>
      <c r="L4574" s="3" t="str">
        <f>IF(Table1[[#This Row],[Tesouro Selic: Cenário 3]]="","",(K4574+1)^(1/252))</f>
        <v/>
      </c>
      <c r="M4574" s="2" t="str">
        <f>IF(Table1[[#This Row],[Column8]]="","",(1+M4573)*(L4574)-1)</f>
        <v/>
      </c>
    </row>
    <row r="4575" spans="1:13" x14ac:dyDescent="0.25">
      <c r="A4575" s="15" t="str">
        <f t="shared" si="142"/>
        <v/>
      </c>
      <c r="B4575" s="25" t="str">
        <f t="shared" si="143"/>
        <v/>
      </c>
      <c r="C4575" s="3" t="str">
        <f>IF(Table1[[#This Row],[Tesouro Prefixado]]="","",(B4575+1)^(1/252))</f>
        <v/>
      </c>
      <c r="D4575" s="2" t="str">
        <f>IF(Table1[[#This Row],[Column2]]="","",(1+D4574)*(C4575)-1)</f>
        <v/>
      </c>
      <c r="E4575" s="1" t="str">
        <f>IF(Table1[[#This Row],[Column1]]="","",VLOOKUP(A4575,COPOMs!B:E,4)+prêmio_de_risco)</f>
        <v/>
      </c>
      <c r="F4575" s="3" t="str">
        <f>IF(Table1[[#This Row],[Tesouro Selic: Cenário 1]]="","",(E4575+1)^(1/252))</f>
        <v/>
      </c>
      <c r="G4575" s="2" t="str">
        <f>IF(Table1[[#This Row],[Column4]]="","",(1+G4574)*(F4575)-1)</f>
        <v/>
      </c>
      <c r="H4575" s="1" t="str">
        <f>IF(Table1[[#This Row],[Column1]]="","",VLOOKUP(A4575,COPOMs!B:H,7)+prêmio_de_risco)</f>
        <v/>
      </c>
      <c r="I4575" s="3" t="str">
        <f>IF(Table1[[#This Row],[Tesouro Selic: Cenário 2]]="","",(H4575+1)^(1/252))</f>
        <v/>
      </c>
      <c r="J4575" s="2" t="str">
        <f>IF(Table1[[#This Row],[Column6]]="","",(1+J4574)*(I4575)-1)</f>
        <v/>
      </c>
      <c r="K4575" s="1" t="str">
        <f>IF(Table1[[#This Row],[Column1]]="","",VLOOKUP(A4575,COPOMs!B:K,10)+prêmio_de_risco)</f>
        <v/>
      </c>
      <c r="L4575" s="3" t="str">
        <f>IF(Table1[[#This Row],[Tesouro Selic: Cenário 3]]="","",(K4575+1)^(1/252))</f>
        <v/>
      </c>
      <c r="M4575" s="2" t="str">
        <f>IF(Table1[[#This Row],[Column8]]="","",(1+M4574)*(L4575)-1)</f>
        <v/>
      </c>
    </row>
    <row r="4576" spans="1:13" x14ac:dyDescent="0.25">
      <c r="A4576" s="15" t="str">
        <f t="shared" si="142"/>
        <v/>
      </c>
      <c r="B4576" s="25" t="str">
        <f t="shared" si="143"/>
        <v/>
      </c>
      <c r="C4576" s="3" t="str">
        <f>IF(Table1[[#This Row],[Tesouro Prefixado]]="","",(B4576+1)^(1/252))</f>
        <v/>
      </c>
      <c r="D4576" s="2" t="str">
        <f>IF(Table1[[#This Row],[Column2]]="","",(1+D4575)*(C4576)-1)</f>
        <v/>
      </c>
      <c r="E4576" s="1" t="str">
        <f>IF(Table1[[#This Row],[Column1]]="","",VLOOKUP(A4576,COPOMs!B:E,4)+prêmio_de_risco)</f>
        <v/>
      </c>
      <c r="F4576" s="3" t="str">
        <f>IF(Table1[[#This Row],[Tesouro Selic: Cenário 1]]="","",(E4576+1)^(1/252))</f>
        <v/>
      </c>
      <c r="G4576" s="2" t="str">
        <f>IF(Table1[[#This Row],[Column4]]="","",(1+G4575)*(F4576)-1)</f>
        <v/>
      </c>
      <c r="H4576" s="1" t="str">
        <f>IF(Table1[[#This Row],[Column1]]="","",VLOOKUP(A4576,COPOMs!B:H,7)+prêmio_de_risco)</f>
        <v/>
      </c>
      <c r="I4576" s="3" t="str">
        <f>IF(Table1[[#This Row],[Tesouro Selic: Cenário 2]]="","",(H4576+1)^(1/252))</f>
        <v/>
      </c>
      <c r="J4576" s="2" t="str">
        <f>IF(Table1[[#This Row],[Column6]]="","",(1+J4575)*(I4576)-1)</f>
        <v/>
      </c>
      <c r="K4576" s="1" t="str">
        <f>IF(Table1[[#This Row],[Column1]]="","",VLOOKUP(A4576,COPOMs!B:K,10)+prêmio_de_risco)</f>
        <v/>
      </c>
      <c r="L4576" s="3" t="str">
        <f>IF(Table1[[#This Row],[Tesouro Selic: Cenário 3]]="","",(K4576+1)^(1/252))</f>
        <v/>
      </c>
      <c r="M4576" s="2" t="str">
        <f>IF(Table1[[#This Row],[Column8]]="","",(1+M4575)*(L4576)-1)</f>
        <v/>
      </c>
    </row>
    <row r="4577" spans="1:13" x14ac:dyDescent="0.25">
      <c r="A4577" s="15" t="str">
        <f t="shared" si="142"/>
        <v/>
      </c>
      <c r="B4577" s="25" t="str">
        <f t="shared" si="143"/>
        <v/>
      </c>
      <c r="C4577" s="3" t="str">
        <f>IF(Table1[[#This Row],[Tesouro Prefixado]]="","",(B4577+1)^(1/252))</f>
        <v/>
      </c>
      <c r="D4577" s="2" t="str">
        <f>IF(Table1[[#This Row],[Column2]]="","",(1+D4576)*(C4577)-1)</f>
        <v/>
      </c>
      <c r="E4577" s="1" t="str">
        <f>IF(Table1[[#This Row],[Column1]]="","",VLOOKUP(A4577,COPOMs!B:E,4)+prêmio_de_risco)</f>
        <v/>
      </c>
      <c r="F4577" s="3" t="str">
        <f>IF(Table1[[#This Row],[Tesouro Selic: Cenário 1]]="","",(E4577+1)^(1/252))</f>
        <v/>
      </c>
      <c r="G4577" s="2" t="str">
        <f>IF(Table1[[#This Row],[Column4]]="","",(1+G4576)*(F4577)-1)</f>
        <v/>
      </c>
      <c r="H4577" s="1" t="str">
        <f>IF(Table1[[#This Row],[Column1]]="","",VLOOKUP(A4577,COPOMs!B:H,7)+prêmio_de_risco)</f>
        <v/>
      </c>
      <c r="I4577" s="3" t="str">
        <f>IF(Table1[[#This Row],[Tesouro Selic: Cenário 2]]="","",(H4577+1)^(1/252))</f>
        <v/>
      </c>
      <c r="J4577" s="2" t="str">
        <f>IF(Table1[[#This Row],[Column6]]="","",(1+J4576)*(I4577)-1)</f>
        <v/>
      </c>
      <c r="K4577" s="1" t="str">
        <f>IF(Table1[[#This Row],[Column1]]="","",VLOOKUP(A4577,COPOMs!B:K,10)+prêmio_de_risco)</f>
        <v/>
      </c>
      <c r="L4577" s="3" t="str">
        <f>IF(Table1[[#This Row],[Tesouro Selic: Cenário 3]]="","",(K4577+1)^(1/252))</f>
        <v/>
      </c>
      <c r="M4577" s="2" t="str">
        <f>IF(Table1[[#This Row],[Column8]]="","",(1+M4576)*(L4577)-1)</f>
        <v/>
      </c>
    </row>
    <row r="4578" spans="1:13" x14ac:dyDescent="0.25">
      <c r="A4578" s="15" t="str">
        <f t="shared" si="142"/>
        <v/>
      </c>
      <c r="B4578" s="25" t="str">
        <f t="shared" si="143"/>
        <v/>
      </c>
      <c r="C4578" s="3" t="str">
        <f>IF(Table1[[#This Row],[Tesouro Prefixado]]="","",(B4578+1)^(1/252))</f>
        <v/>
      </c>
      <c r="D4578" s="2" t="str">
        <f>IF(Table1[[#This Row],[Column2]]="","",(1+D4577)*(C4578)-1)</f>
        <v/>
      </c>
      <c r="E4578" s="1" t="str">
        <f>IF(Table1[[#This Row],[Column1]]="","",VLOOKUP(A4578,COPOMs!B:E,4)+prêmio_de_risco)</f>
        <v/>
      </c>
      <c r="F4578" s="3" t="str">
        <f>IF(Table1[[#This Row],[Tesouro Selic: Cenário 1]]="","",(E4578+1)^(1/252))</f>
        <v/>
      </c>
      <c r="G4578" s="2" t="str">
        <f>IF(Table1[[#This Row],[Column4]]="","",(1+G4577)*(F4578)-1)</f>
        <v/>
      </c>
      <c r="H4578" s="1" t="str">
        <f>IF(Table1[[#This Row],[Column1]]="","",VLOOKUP(A4578,COPOMs!B:H,7)+prêmio_de_risco)</f>
        <v/>
      </c>
      <c r="I4578" s="3" t="str">
        <f>IF(Table1[[#This Row],[Tesouro Selic: Cenário 2]]="","",(H4578+1)^(1/252))</f>
        <v/>
      </c>
      <c r="J4578" s="2" t="str">
        <f>IF(Table1[[#This Row],[Column6]]="","",(1+J4577)*(I4578)-1)</f>
        <v/>
      </c>
      <c r="K4578" s="1" t="str">
        <f>IF(Table1[[#This Row],[Column1]]="","",VLOOKUP(A4578,COPOMs!B:K,10)+prêmio_de_risco)</f>
        <v/>
      </c>
      <c r="L4578" s="3" t="str">
        <f>IF(Table1[[#This Row],[Tesouro Selic: Cenário 3]]="","",(K4578+1)^(1/252))</f>
        <v/>
      </c>
      <c r="M4578" s="2" t="str">
        <f>IF(Table1[[#This Row],[Column8]]="","",(1+M4577)*(L4578)-1)</f>
        <v/>
      </c>
    </row>
    <row r="4579" spans="1:13" x14ac:dyDescent="0.25">
      <c r="A4579" s="15" t="str">
        <f t="shared" si="142"/>
        <v/>
      </c>
      <c r="B4579" s="25" t="str">
        <f t="shared" si="143"/>
        <v/>
      </c>
      <c r="C4579" s="3" t="str">
        <f>IF(Table1[[#This Row],[Tesouro Prefixado]]="","",(B4579+1)^(1/252))</f>
        <v/>
      </c>
      <c r="D4579" s="2" t="str">
        <f>IF(Table1[[#This Row],[Column2]]="","",(1+D4578)*(C4579)-1)</f>
        <v/>
      </c>
      <c r="E4579" s="1" t="str">
        <f>IF(Table1[[#This Row],[Column1]]="","",VLOOKUP(A4579,COPOMs!B:E,4)+prêmio_de_risco)</f>
        <v/>
      </c>
      <c r="F4579" s="3" t="str">
        <f>IF(Table1[[#This Row],[Tesouro Selic: Cenário 1]]="","",(E4579+1)^(1/252))</f>
        <v/>
      </c>
      <c r="G4579" s="2" t="str">
        <f>IF(Table1[[#This Row],[Column4]]="","",(1+G4578)*(F4579)-1)</f>
        <v/>
      </c>
      <c r="H4579" s="1" t="str">
        <f>IF(Table1[[#This Row],[Column1]]="","",VLOOKUP(A4579,COPOMs!B:H,7)+prêmio_de_risco)</f>
        <v/>
      </c>
      <c r="I4579" s="3" t="str">
        <f>IF(Table1[[#This Row],[Tesouro Selic: Cenário 2]]="","",(H4579+1)^(1/252))</f>
        <v/>
      </c>
      <c r="J4579" s="2" t="str">
        <f>IF(Table1[[#This Row],[Column6]]="","",(1+J4578)*(I4579)-1)</f>
        <v/>
      </c>
      <c r="K4579" s="1" t="str">
        <f>IF(Table1[[#This Row],[Column1]]="","",VLOOKUP(A4579,COPOMs!B:K,10)+prêmio_de_risco)</f>
        <v/>
      </c>
      <c r="L4579" s="3" t="str">
        <f>IF(Table1[[#This Row],[Tesouro Selic: Cenário 3]]="","",(K4579+1)^(1/252))</f>
        <v/>
      </c>
      <c r="M4579" s="2" t="str">
        <f>IF(Table1[[#This Row],[Column8]]="","",(1+M4578)*(L4579)-1)</f>
        <v/>
      </c>
    </row>
    <row r="4580" spans="1:13" x14ac:dyDescent="0.25">
      <c r="A4580" s="15" t="str">
        <f t="shared" si="142"/>
        <v/>
      </c>
      <c r="B4580" s="25" t="str">
        <f t="shared" si="143"/>
        <v/>
      </c>
      <c r="C4580" s="3" t="str">
        <f>IF(Table1[[#This Row],[Tesouro Prefixado]]="","",(B4580+1)^(1/252))</f>
        <v/>
      </c>
      <c r="D4580" s="2" t="str">
        <f>IF(Table1[[#This Row],[Column2]]="","",(1+D4579)*(C4580)-1)</f>
        <v/>
      </c>
      <c r="E4580" s="1" t="str">
        <f>IF(Table1[[#This Row],[Column1]]="","",VLOOKUP(A4580,COPOMs!B:E,4)+prêmio_de_risco)</f>
        <v/>
      </c>
      <c r="F4580" s="3" t="str">
        <f>IF(Table1[[#This Row],[Tesouro Selic: Cenário 1]]="","",(E4580+1)^(1/252))</f>
        <v/>
      </c>
      <c r="G4580" s="2" t="str">
        <f>IF(Table1[[#This Row],[Column4]]="","",(1+G4579)*(F4580)-1)</f>
        <v/>
      </c>
      <c r="H4580" s="1" t="str">
        <f>IF(Table1[[#This Row],[Column1]]="","",VLOOKUP(A4580,COPOMs!B:H,7)+prêmio_de_risco)</f>
        <v/>
      </c>
      <c r="I4580" s="3" t="str">
        <f>IF(Table1[[#This Row],[Tesouro Selic: Cenário 2]]="","",(H4580+1)^(1/252))</f>
        <v/>
      </c>
      <c r="J4580" s="2" t="str">
        <f>IF(Table1[[#This Row],[Column6]]="","",(1+J4579)*(I4580)-1)</f>
        <v/>
      </c>
      <c r="K4580" s="1" t="str">
        <f>IF(Table1[[#This Row],[Column1]]="","",VLOOKUP(A4580,COPOMs!B:K,10)+prêmio_de_risco)</f>
        <v/>
      </c>
      <c r="L4580" s="3" t="str">
        <f>IF(Table1[[#This Row],[Tesouro Selic: Cenário 3]]="","",(K4580+1)^(1/252))</f>
        <v/>
      </c>
      <c r="M4580" s="2" t="str">
        <f>IF(Table1[[#This Row],[Column8]]="","",(1+M4579)*(L4580)-1)</f>
        <v/>
      </c>
    </row>
    <row r="4581" spans="1:13" x14ac:dyDescent="0.25">
      <c r="A4581" s="15" t="str">
        <f t="shared" si="142"/>
        <v/>
      </c>
      <c r="B4581" s="25" t="str">
        <f t="shared" si="143"/>
        <v/>
      </c>
      <c r="C4581" s="3" t="str">
        <f>IF(Table1[[#This Row],[Tesouro Prefixado]]="","",(B4581+1)^(1/252))</f>
        <v/>
      </c>
      <c r="D4581" s="2" t="str">
        <f>IF(Table1[[#This Row],[Column2]]="","",(1+D4580)*(C4581)-1)</f>
        <v/>
      </c>
      <c r="E4581" s="1" t="str">
        <f>IF(Table1[[#This Row],[Column1]]="","",VLOOKUP(A4581,COPOMs!B:E,4)+prêmio_de_risco)</f>
        <v/>
      </c>
      <c r="F4581" s="3" t="str">
        <f>IF(Table1[[#This Row],[Tesouro Selic: Cenário 1]]="","",(E4581+1)^(1/252))</f>
        <v/>
      </c>
      <c r="G4581" s="2" t="str">
        <f>IF(Table1[[#This Row],[Column4]]="","",(1+G4580)*(F4581)-1)</f>
        <v/>
      </c>
      <c r="H4581" s="1" t="str">
        <f>IF(Table1[[#This Row],[Column1]]="","",VLOOKUP(A4581,COPOMs!B:H,7)+prêmio_de_risco)</f>
        <v/>
      </c>
      <c r="I4581" s="3" t="str">
        <f>IF(Table1[[#This Row],[Tesouro Selic: Cenário 2]]="","",(H4581+1)^(1/252))</f>
        <v/>
      </c>
      <c r="J4581" s="2" t="str">
        <f>IF(Table1[[#This Row],[Column6]]="","",(1+J4580)*(I4581)-1)</f>
        <v/>
      </c>
      <c r="K4581" s="1" t="str">
        <f>IF(Table1[[#This Row],[Column1]]="","",VLOOKUP(A4581,COPOMs!B:K,10)+prêmio_de_risco)</f>
        <v/>
      </c>
      <c r="L4581" s="3" t="str">
        <f>IF(Table1[[#This Row],[Tesouro Selic: Cenário 3]]="","",(K4581+1)^(1/252))</f>
        <v/>
      </c>
      <c r="M4581" s="2" t="str">
        <f>IF(Table1[[#This Row],[Column8]]="","",(1+M4580)*(L4581)-1)</f>
        <v/>
      </c>
    </row>
    <row r="4582" spans="1:13" x14ac:dyDescent="0.25">
      <c r="A4582" s="15" t="str">
        <f t="shared" si="142"/>
        <v/>
      </c>
      <c r="B4582" s="25" t="str">
        <f t="shared" si="143"/>
        <v/>
      </c>
      <c r="C4582" s="3" t="str">
        <f>IF(Table1[[#This Row],[Tesouro Prefixado]]="","",(B4582+1)^(1/252))</f>
        <v/>
      </c>
      <c r="D4582" s="2" t="str">
        <f>IF(Table1[[#This Row],[Column2]]="","",(1+D4581)*(C4582)-1)</f>
        <v/>
      </c>
      <c r="E4582" s="1" t="str">
        <f>IF(Table1[[#This Row],[Column1]]="","",VLOOKUP(A4582,COPOMs!B:E,4)+prêmio_de_risco)</f>
        <v/>
      </c>
      <c r="F4582" s="3" t="str">
        <f>IF(Table1[[#This Row],[Tesouro Selic: Cenário 1]]="","",(E4582+1)^(1/252))</f>
        <v/>
      </c>
      <c r="G4582" s="2" t="str">
        <f>IF(Table1[[#This Row],[Column4]]="","",(1+G4581)*(F4582)-1)</f>
        <v/>
      </c>
      <c r="H4582" s="1" t="str">
        <f>IF(Table1[[#This Row],[Column1]]="","",VLOOKUP(A4582,COPOMs!B:H,7)+prêmio_de_risco)</f>
        <v/>
      </c>
      <c r="I4582" s="3" t="str">
        <f>IF(Table1[[#This Row],[Tesouro Selic: Cenário 2]]="","",(H4582+1)^(1/252))</f>
        <v/>
      </c>
      <c r="J4582" s="2" t="str">
        <f>IF(Table1[[#This Row],[Column6]]="","",(1+J4581)*(I4582)-1)</f>
        <v/>
      </c>
      <c r="K4582" s="1" t="str">
        <f>IF(Table1[[#This Row],[Column1]]="","",VLOOKUP(A4582,COPOMs!B:K,10)+prêmio_de_risco)</f>
        <v/>
      </c>
      <c r="L4582" s="3" t="str">
        <f>IF(Table1[[#This Row],[Tesouro Selic: Cenário 3]]="","",(K4582+1)^(1/252))</f>
        <v/>
      </c>
      <c r="M4582" s="2" t="str">
        <f>IF(Table1[[#This Row],[Column8]]="","",(1+M4581)*(L4582)-1)</f>
        <v/>
      </c>
    </row>
    <row r="4583" spans="1:13" x14ac:dyDescent="0.25">
      <c r="A4583" s="15" t="str">
        <f t="shared" si="142"/>
        <v/>
      </c>
      <c r="B4583" s="25" t="str">
        <f t="shared" si="143"/>
        <v/>
      </c>
      <c r="C4583" s="3" t="str">
        <f>IF(Table1[[#This Row],[Tesouro Prefixado]]="","",(B4583+1)^(1/252))</f>
        <v/>
      </c>
      <c r="D4583" s="2" t="str">
        <f>IF(Table1[[#This Row],[Column2]]="","",(1+D4582)*(C4583)-1)</f>
        <v/>
      </c>
      <c r="E4583" s="1" t="str">
        <f>IF(Table1[[#This Row],[Column1]]="","",VLOOKUP(A4583,COPOMs!B:E,4)+prêmio_de_risco)</f>
        <v/>
      </c>
      <c r="F4583" s="3" t="str">
        <f>IF(Table1[[#This Row],[Tesouro Selic: Cenário 1]]="","",(E4583+1)^(1/252))</f>
        <v/>
      </c>
      <c r="G4583" s="2" t="str">
        <f>IF(Table1[[#This Row],[Column4]]="","",(1+G4582)*(F4583)-1)</f>
        <v/>
      </c>
      <c r="H4583" s="1" t="str">
        <f>IF(Table1[[#This Row],[Column1]]="","",VLOOKUP(A4583,COPOMs!B:H,7)+prêmio_de_risco)</f>
        <v/>
      </c>
      <c r="I4583" s="3" t="str">
        <f>IF(Table1[[#This Row],[Tesouro Selic: Cenário 2]]="","",(H4583+1)^(1/252))</f>
        <v/>
      </c>
      <c r="J4583" s="2" t="str">
        <f>IF(Table1[[#This Row],[Column6]]="","",(1+J4582)*(I4583)-1)</f>
        <v/>
      </c>
      <c r="K4583" s="1" t="str">
        <f>IF(Table1[[#This Row],[Column1]]="","",VLOOKUP(A4583,COPOMs!B:K,10)+prêmio_de_risco)</f>
        <v/>
      </c>
      <c r="L4583" s="3" t="str">
        <f>IF(Table1[[#This Row],[Tesouro Selic: Cenário 3]]="","",(K4583+1)^(1/252))</f>
        <v/>
      </c>
      <c r="M4583" s="2" t="str">
        <f>IF(Table1[[#This Row],[Column8]]="","",(1+M4582)*(L4583)-1)</f>
        <v/>
      </c>
    </row>
    <row r="4584" spans="1:13" x14ac:dyDescent="0.25">
      <c r="A4584" s="15" t="str">
        <f t="shared" si="142"/>
        <v/>
      </c>
      <c r="B4584" s="25" t="str">
        <f t="shared" si="143"/>
        <v/>
      </c>
      <c r="C4584" s="3" t="str">
        <f>IF(Table1[[#This Row],[Tesouro Prefixado]]="","",(B4584+1)^(1/252))</f>
        <v/>
      </c>
      <c r="D4584" s="2" t="str">
        <f>IF(Table1[[#This Row],[Column2]]="","",(1+D4583)*(C4584)-1)</f>
        <v/>
      </c>
      <c r="E4584" s="1" t="str">
        <f>IF(Table1[[#This Row],[Column1]]="","",VLOOKUP(A4584,COPOMs!B:E,4)+prêmio_de_risco)</f>
        <v/>
      </c>
      <c r="F4584" s="3" t="str">
        <f>IF(Table1[[#This Row],[Tesouro Selic: Cenário 1]]="","",(E4584+1)^(1/252))</f>
        <v/>
      </c>
      <c r="G4584" s="2" t="str">
        <f>IF(Table1[[#This Row],[Column4]]="","",(1+G4583)*(F4584)-1)</f>
        <v/>
      </c>
      <c r="H4584" s="1" t="str">
        <f>IF(Table1[[#This Row],[Column1]]="","",VLOOKUP(A4584,COPOMs!B:H,7)+prêmio_de_risco)</f>
        <v/>
      </c>
      <c r="I4584" s="3" t="str">
        <f>IF(Table1[[#This Row],[Tesouro Selic: Cenário 2]]="","",(H4584+1)^(1/252))</f>
        <v/>
      </c>
      <c r="J4584" s="2" t="str">
        <f>IF(Table1[[#This Row],[Column6]]="","",(1+J4583)*(I4584)-1)</f>
        <v/>
      </c>
      <c r="K4584" s="1" t="str">
        <f>IF(Table1[[#This Row],[Column1]]="","",VLOOKUP(A4584,COPOMs!B:K,10)+prêmio_de_risco)</f>
        <v/>
      </c>
      <c r="L4584" s="3" t="str">
        <f>IF(Table1[[#This Row],[Tesouro Selic: Cenário 3]]="","",(K4584+1)^(1/252))</f>
        <v/>
      </c>
      <c r="M4584" s="2" t="str">
        <f>IF(Table1[[#This Row],[Column8]]="","",(1+M4583)*(L4584)-1)</f>
        <v/>
      </c>
    </row>
    <row r="4585" spans="1:13" x14ac:dyDescent="0.25">
      <c r="A4585" s="15" t="str">
        <f t="shared" si="142"/>
        <v/>
      </c>
      <c r="B4585" s="25" t="str">
        <f t="shared" si="143"/>
        <v/>
      </c>
      <c r="C4585" s="3" t="str">
        <f>IF(Table1[[#This Row],[Tesouro Prefixado]]="","",(B4585+1)^(1/252))</f>
        <v/>
      </c>
      <c r="D4585" s="2" t="str">
        <f>IF(Table1[[#This Row],[Column2]]="","",(1+D4584)*(C4585)-1)</f>
        <v/>
      </c>
      <c r="E4585" s="1" t="str">
        <f>IF(Table1[[#This Row],[Column1]]="","",VLOOKUP(A4585,COPOMs!B:E,4)+prêmio_de_risco)</f>
        <v/>
      </c>
      <c r="F4585" s="3" t="str">
        <f>IF(Table1[[#This Row],[Tesouro Selic: Cenário 1]]="","",(E4585+1)^(1/252))</f>
        <v/>
      </c>
      <c r="G4585" s="2" t="str">
        <f>IF(Table1[[#This Row],[Column4]]="","",(1+G4584)*(F4585)-1)</f>
        <v/>
      </c>
      <c r="H4585" s="1" t="str">
        <f>IF(Table1[[#This Row],[Column1]]="","",VLOOKUP(A4585,COPOMs!B:H,7)+prêmio_de_risco)</f>
        <v/>
      </c>
      <c r="I4585" s="3" t="str">
        <f>IF(Table1[[#This Row],[Tesouro Selic: Cenário 2]]="","",(H4585+1)^(1/252))</f>
        <v/>
      </c>
      <c r="J4585" s="2" t="str">
        <f>IF(Table1[[#This Row],[Column6]]="","",(1+J4584)*(I4585)-1)</f>
        <v/>
      </c>
      <c r="K4585" s="1" t="str">
        <f>IF(Table1[[#This Row],[Column1]]="","",VLOOKUP(A4585,COPOMs!B:K,10)+prêmio_de_risco)</f>
        <v/>
      </c>
      <c r="L4585" s="3" t="str">
        <f>IF(Table1[[#This Row],[Tesouro Selic: Cenário 3]]="","",(K4585+1)^(1/252))</f>
        <v/>
      </c>
      <c r="M4585" s="2" t="str">
        <f>IF(Table1[[#This Row],[Column8]]="","",(1+M4584)*(L4585)-1)</f>
        <v/>
      </c>
    </row>
    <row r="4586" spans="1:13" x14ac:dyDescent="0.25">
      <c r="A4586" s="15" t="str">
        <f t="shared" si="142"/>
        <v/>
      </c>
      <c r="B4586" s="25" t="str">
        <f t="shared" si="143"/>
        <v/>
      </c>
      <c r="C4586" s="3" t="str">
        <f>IF(Table1[[#This Row],[Tesouro Prefixado]]="","",(B4586+1)^(1/252))</f>
        <v/>
      </c>
      <c r="D4586" s="2" t="str">
        <f>IF(Table1[[#This Row],[Column2]]="","",(1+D4585)*(C4586)-1)</f>
        <v/>
      </c>
      <c r="E4586" s="1" t="str">
        <f>IF(Table1[[#This Row],[Column1]]="","",VLOOKUP(A4586,COPOMs!B:E,4)+prêmio_de_risco)</f>
        <v/>
      </c>
      <c r="F4586" s="3" t="str">
        <f>IF(Table1[[#This Row],[Tesouro Selic: Cenário 1]]="","",(E4586+1)^(1/252))</f>
        <v/>
      </c>
      <c r="G4586" s="2" t="str">
        <f>IF(Table1[[#This Row],[Column4]]="","",(1+G4585)*(F4586)-1)</f>
        <v/>
      </c>
      <c r="H4586" s="1" t="str">
        <f>IF(Table1[[#This Row],[Column1]]="","",VLOOKUP(A4586,COPOMs!B:H,7)+prêmio_de_risco)</f>
        <v/>
      </c>
      <c r="I4586" s="3" t="str">
        <f>IF(Table1[[#This Row],[Tesouro Selic: Cenário 2]]="","",(H4586+1)^(1/252))</f>
        <v/>
      </c>
      <c r="J4586" s="2" t="str">
        <f>IF(Table1[[#This Row],[Column6]]="","",(1+J4585)*(I4586)-1)</f>
        <v/>
      </c>
      <c r="K4586" s="1" t="str">
        <f>IF(Table1[[#This Row],[Column1]]="","",VLOOKUP(A4586,COPOMs!B:K,10)+prêmio_de_risco)</f>
        <v/>
      </c>
      <c r="L4586" s="3" t="str">
        <f>IF(Table1[[#This Row],[Tesouro Selic: Cenário 3]]="","",(K4586+1)^(1/252))</f>
        <v/>
      </c>
      <c r="M4586" s="2" t="str">
        <f>IF(Table1[[#This Row],[Column8]]="","",(1+M4585)*(L4586)-1)</f>
        <v/>
      </c>
    </row>
    <row r="4587" spans="1:13" x14ac:dyDescent="0.25">
      <c r="A4587" s="15" t="str">
        <f t="shared" si="142"/>
        <v/>
      </c>
      <c r="B4587" s="25" t="str">
        <f t="shared" si="143"/>
        <v/>
      </c>
      <c r="C4587" s="3" t="str">
        <f>IF(Table1[[#This Row],[Tesouro Prefixado]]="","",(B4587+1)^(1/252))</f>
        <v/>
      </c>
      <c r="D4587" s="2" t="str">
        <f>IF(Table1[[#This Row],[Column2]]="","",(1+D4586)*(C4587)-1)</f>
        <v/>
      </c>
      <c r="E4587" s="1" t="str">
        <f>IF(Table1[[#This Row],[Column1]]="","",VLOOKUP(A4587,COPOMs!B:E,4)+prêmio_de_risco)</f>
        <v/>
      </c>
      <c r="F4587" s="3" t="str">
        <f>IF(Table1[[#This Row],[Tesouro Selic: Cenário 1]]="","",(E4587+1)^(1/252))</f>
        <v/>
      </c>
      <c r="G4587" s="2" t="str">
        <f>IF(Table1[[#This Row],[Column4]]="","",(1+G4586)*(F4587)-1)</f>
        <v/>
      </c>
      <c r="H4587" s="1" t="str">
        <f>IF(Table1[[#This Row],[Column1]]="","",VLOOKUP(A4587,COPOMs!B:H,7)+prêmio_de_risco)</f>
        <v/>
      </c>
      <c r="I4587" s="3" t="str">
        <f>IF(Table1[[#This Row],[Tesouro Selic: Cenário 2]]="","",(H4587+1)^(1/252))</f>
        <v/>
      </c>
      <c r="J4587" s="2" t="str">
        <f>IF(Table1[[#This Row],[Column6]]="","",(1+J4586)*(I4587)-1)</f>
        <v/>
      </c>
      <c r="K4587" s="1" t="str">
        <f>IF(Table1[[#This Row],[Column1]]="","",VLOOKUP(A4587,COPOMs!B:K,10)+prêmio_de_risco)</f>
        <v/>
      </c>
      <c r="L4587" s="3" t="str">
        <f>IF(Table1[[#This Row],[Tesouro Selic: Cenário 3]]="","",(K4587+1)^(1/252))</f>
        <v/>
      </c>
      <c r="M4587" s="2" t="str">
        <f>IF(Table1[[#This Row],[Column8]]="","",(1+M4586)*(L4587)-1)</f>
        <v/>
      </c>
    </row>
    <row r="4588" spans="1:13" x14ac:dyDescent="0.25">
      <c r="A4588" s="15" t="str">
        <f t="shared" si="142"/>
        <v/>
      </c>
      <c r="B4588" s="25" t="str">
        <f t="shared" si="143"/>
        <v/>
      </c>
      <c r="C4588" s="3" t="str">
        <f>IF(Table1[[#This Row],[Tesouro Prefixado]]="","",(B4588+1)^(1/252))</f>
        <v/>
      </c>
      <c r="D4588" s="2" t="str">
        <f>IF(Table1[[#This Row],[Column2]]="","",(1+D4587)*(C4588)-1)</f>
        <v/>
      </c>
      <c r="E4588" s="1" t="str">
        <f>IF(Table1[[#This Row],[Column1]]="","",VLOOKUP(A4588,COPOMs!B:E,4)+prêmio_de_risco)</f>
        <v/>
      </c>
      <c r="F4588" s="3" t="str">
        <f>IF(Table1[[#This Row],[Tesouro Selic: Cenário 1]]="","",(E4588+1)^(1/252))</f>
        <v/>
      </c>
      <c r="G4588" s="2" t="str">
        <f>IF(Table1[[#This Row],[Column4]]="","",(1+G4587)*(F4588)-1)</f>
        <v/>
      </c>
      <c r="H4588" s="1" t="str">
        <f>IF(Table1[[#This Row],[Column1]]="","",VLOOKUP(A4588,COPOMs!B:H,7)+prêmio_de_risco)</f>
        <v/>
      </c>
      <c r="I4588" s="3" t="str">
        <f>IF(Table1[[#This Row],[Tesouro Selic: Cenário 2]]="","",(H4588+1)^(1/252))</f>
        <v/>
      </c>
      <c r="J4588" s="2" t="str">
        <f>IF(Table1[[#This Row],[Column6]]="","",(1+J4587)*(I4588)-1)</f>
        <v/>
      </c>
      <c r="K4588" s="1" t="str">
        <f>IF(Table1[[#This Row],[Column1]]="","",VLOOKUP(A4588,COPOMs!B:K,10)+prêmio_de_risco)</f>
        <v/>
      </c>
      <c r="L4588" s="3" t="str">
        <f>IF(Table1[[#This Row],[Tesouro Selic: Cenário 3]]="","",(K4588+1)^(1/252))</f>
        <v/>
      </c>
      <c r="M4588" s="2" t="str">
        <f>IF(Table1[[#This Row],[Column8]]="","",(1+M4587)*(L4588)-1)</f>
        <v/>
      </c>
    </row>
    <row r="4589" spans="1:13" x14ac:dyDescent="0.25">
      <c r="A4589" s="15" t="str">
        <f t="shared" si="142"/>
        <v/>
      </c>
      <c r="B4589" s="25" t="str">
        <f t="shared" si="143"/>
        <v/>
      </c>
      <c r="C4589" s="3" t="str">
        <f>IF(Table1[[#This Row],[Tesouro Prefixado]]="","",(B4589+1)^(1/252))</f>
        <v/>
      </c>
      <c r="D4589" s="2" t="str">
        <f>IF(Table1[[#This Row],[Column2]]="","",(1+D4588)*(C4589)-1)</f>
        <v/>
      </c>
      <c r="E4589" s="1" t="str">
        <f>IF(Table1[[#This Row],[Column1]]="","",VLOOKUP(A4589,COPOMs!B:E,4)+prêmio_de_risco)</f>
        <v/>
      </c>
      <c r="F4589" s="3" t="str">
        <f>IF(Table1[[#This Row],[Tesouro Selic: Cenário 1]]="","",(E4589+1)^(1/252))</f>
        <v/>
      </c>
      <c r="G4589" s="2" t="str">
        <f>IF(Table1[[#This Row],[Column4]]="","",(1+G4588)*(F4589)-1)</f>
        <v/>
      </c>
      <c r="H4589" s="1" t="str">
        <f>IF(Table1[[#This Row],[Column1]]="","",VLOOKUP(A4589,COPOMs!B:H,7)+prêmio_de_risco)</f>
        <v/>
      </c>
      <c r="I4589" s="3" t="str">
        <f>IF(Table1[[#This Row],[Tesouro Selic: Cenário 2]]="","",(H4589+1)^(1/252))</f>
        <v/>
      </c>
      <c r="J4589" s="2" t="str">
        <f>IF(Table1[[#This Row],[Column6]]="","",(1+J4588)*(I4589)-1)</f>
        <v/>
      </c>
      <c r="K4589" s="1" t="str">
        <f>IF(Table1[[#This Row],[Column1]]="","",VLOOKUP(A4589,COPOMs!B:K,10)+prêmio_de_risco)</f>
        <v/>
      </c>
      <c r="L4589" s="3" t="str">
        <f>IF(Table1[[#This Row],[Tesouro Selic: Cenário 3]]="","",(K4589+1)^(1/252))</f>
        <v/>
      </c>
      <c r="M4589" s="2" t="str">
        <f>IF(Table1[[#This Row],[Column8]]="","",(1+M4588)*(L4589)-1)</f>
        <v/>
      </c>
    </row>
    <row r="4590" spans="1:13" x14ac:dyDescent="0.25">
      <c r="A4590" s="15" t="str">
        <f t="shared" si="142"/>
        <v/>
      </c>
      <c r="B4590" s="25" t="str">
        <f t="shared" si="143"/>
        <v/>
      </c>
      <c r="C4590" s="3" t="str">
        <f>IF(Table1[[#This Row],[Tesouro Prefixado]]="","",(B4590+1)^(1/252))</f>
        <v/>
      </c>
      <c r="D4590" s="2" t="str">
        <f>IF(Table1[[#This Row],[Column2]]="","",(1+D4589)*(C4590)-1)</f>
        <v/>
      </c>
      <c r="E4590" s="1" t="str">
        <f>IF(Table1[[#This Row],[Column1]]="","",VLOOKUP(A4590,COPOMs!B:E,4)+prêmio_de_risco)</f>
        <v/>
      </c>
      <c r="F4590" s="3" t="str">
        <f>IF(Table1[[#This Row],[Tesouro Selic: Cenário 1]]="","",(E4590+1)^(1/252))</f>
        <v/>
      </c>
      <c r="G4590" s="2" t="str">
        <f>IF(Table1[[#This Row],[Column4]]="","",(1+G4589)*(F4590)-1)</f>
        <v/>
      </c>
      <c r="H4590" s="1" t="str">
        <f>IF(Table1[[#This Row],[Column1]]="","",VLOOKUP(A4590,COPOMs!B:H,7)+prêmio_de_risco)</f>
        <v/>
      </c>
      <c r="I4590" s="3" t="str">
        <f>IF(Table1[[#This Row],[Tesouro Selic: Cenário 2]]="","",(H4590+1)^(1/252))</f>
        <v/>
      </c>
      <c r="J4590" s="2" t="str">
        <f>IF(Table1[[#This Row],[Column6]]="","",(1+J4589)*(I4590)-1)</f>
        <v/>
      </c>
      <c r="K4590" s="1" t="str">
        <f>IF(Table1[[#This Row],[Column1]]="","",VLOOKUP(A4590,COPOMs!B:K,10)+prêmio_de_risco)</f>
        <v/>
      </c>
      <c r="L4590" s="3" t="str">
        <f>IF(Table1[[#This Row],[Tesouro Selic: Cenário 3]]="","",(K4590+1)^(1/252))</f>
        <v/>
      </c>
      <c r="M4590" s="2" t="str">
        <f>IF(Table1[[#This Row],[Column8]]="","",(1+M4589)*(L4590)-1)</f>
        <v/>
      </c>
    </row>
    <row r="4591" spans="1:13" x14ac:dyDescent="0.25">
      <c r="A4591" s="15" t="str">
        <f t="shared" si="142"/>
        <v/>
      </c>
      <c r="B4591" s="25" t="str">
        <f t="shared" si="143"/>
        <v/>
      </c>
      <c r="C4591" s="3" t="str">
        <f>IF(Table1[[#This Row],[Tesouro Prefixado]]="","",(B4591+1)^(1/252))</f>
        <v/>
      </c>
      <c r="D4591" s="2" t="str">
        <f>IF(Table1[[#This Row],[Column2]]="","",(1+D4590)*(C4591)-1)</f>
        <v/>
      </c>
      <c r="E4591" s="1" t="str">
        <f>IF(Table1[[#This Row],[Column1]]="","",VLOOKUP(A4591,COPOMs!B:E,4)+prêmio_de_risco)</f>
        <v/>
      </c>
      <c r="F4591" s="3" t="str">
        <f>IF(Table1[[#This Row],[Tesouro Selic: Cenário 1]]="","",(E4591+1)^(1/252))</f>
        <v/>
      </c>
      <c r="G4591" s="2" t="str">
        <f>IF(Table1[[#This Row],[Column4]]="","",(1+G4590)*(F4591)-1)</f>
        <v/>
      </c>
      <c r="H4591" s="1" t="str">
        <f>IF(Table1[[#This Row],[Column1]]="","",VLOOKUP(A4591,COPOMs!B:H,7)+prêmio_de_risco)</f>
        <v/>
      </c>
      <c r="I4591" s="3" t="str">
        <f>IF(Table1[[#This Row],[Tesouro Selic: Cenário 2]]="","",(H4591+1)^(1/252))</f>
        <v/>
      </c>
      <c r="J4591" s="2" t="str">
        <f>IF(Table1[[#This Row],[Column6]]="","",(1+J4590)*(I4591)-1)</f>
        <v/>
      </c>
      <c r="K4591" s="1" t="str">
        <f>IF(Table1[[#This Row],[Column1]]="","",VLOOKUP(A4591,COPOMs!B:K,10)+prêmio_de_risco)</f>
        <v/>
      </c>
      <c r="L4591" s="3" t="str">
        <f>IF(Table1[[#This Row],[Tesouro Selic: Cenário 3]]="","",(K4591+1)^(1/252))</f>
        <v/>
      </c>
      <c r="M4591" s="2" t="str">
        <f>IF(Table1[[#This Row],[Column8]]="","",(1+M4590)*(L4591)-1)</f>
        <v/>
      </c>
    </row>
    <row r="4592" spans="1:13" x14ac:dyDescent="0.25">
      <c r="A4592" s="15" t="str">
        <f t="shared" si="142"/>
        <v/>
      </c>
      <c r="B4592" s="25" t="str">
        <f t="shared" si="143"/>
        <v/>
      </c>
      <c r="C4592" s="3" t="str">
        <f>IF(Table1[[#This Row],[Tesouro Prefixado]]="","",(B4592+1)^(1/252))</f>
        <v/>
      </c>
      <c r="D4592" s="2" t="str">
        <f>IF(Table1[[#This Row],[Column2]]="","",(1+D4591)*(C4592)-1)</f>
        <v/>
      </c>
      <c r="E4592" s="1" t="str">
        <f>IF(Table1[[#This Row],[Column1]]="","",VLOOKUP(A4592,COPOMs!B:E,4)+prêmio_de_risco)</f>
        <v/>
      </c>
      <c r="F4592" s="3" t="str">
        <f>IF(Table1[[#This Row],[Tesouro Selic: Cenário 1]]="","",(E4592+1)^(1/252))</f>
        <v/>
      </c>
      <c r="G4592" s="2" t="str">
        <f>IF(Table1[[#This Row],[Column4]]="","",(1+G4591)*(F4592)-1)</f>
        <v/>
      </c>
      <c r="H4592" s="1" t="str">
        <f>IF(Table1[[#This Row],[Column1]]="","",VLOOKUP(A4592,COPOMs!B:H,7)+prêmio_de_risco)</f>
        <v/>
      </c>
      <c r="I4592" s="3" t="str">
        <f>IF(Table1[[#This Row],[Tesouro Selic: Cenário 2]]="","",(H4592+1)^(1/252))</f>
        <v/>
      </c>
      <c r="J4592" s="2" t="str">
        <f>IF(Table1[[#This Row],[Column6]]="","",(1+J4591)*(I4592)-1)</f>
        <v/>
      </c>
      <c r="K4592" s="1" t="str">
        <f>IF(Table1[[#This Row],[Column1]]="","",VLOOKUP(A4592,COPOMs!B:K,10)+prêmio_de_risco)</f>
        <v/>
      </c>
      <c r="L4592" s="3" t="str">
        <f>IF(Table1[[#This Row],[Tesouro Selic: Cenário 3]]="","",(K4592+1)^(1/252))</f>
        <v/>
      </c>
      <c r="M4592" s="2" t="str">
        <f>IF(Table1[[#This Row],[Column8]]="","",(1+M4591)*(L4592)-1)</f>
        <v/>
      </c>
    </row>
    <row r="4593" spans="1:13" x14ac:dyDescent="0.25">
      <c r="A4593" s="15" t="str">
        <f t="shared" si="142"/>
        <v/>
      </c>
      <c r="B4593" s="25" t="str">
        <f t="shared" si="143"/>
        <v/>
      </c>
      <c r="C4593" s="3" t="str">
        <f>IF(Table1[[#This Row],[Tesouro Prefixado]]="","",(B4593+1)^(1/252))</f>
        <v/>
      </c>
      <c r="D4593" s="2" t="str">
        <f>IF(Table1[[#This Row],[Column2]]="","",(1+D4592)*(C4593)-1)</f>
        <v/>
      </c>
      <c r="E4593" s="1" t="str">
        <f>IF(Table1[[#This Row],[Column1]]="","",VLOOKUP(A4593,COPOMs!B:E,4)+prêmio_de_risco)</f>
        <v/>
      </c>
      <c r="F4593" s="3" t="str">
        <f>IF(Table1[[#This Row],[Tesouro Selic: Cenário 1]]="","",(E4593+1)^(1/252))</f>
        <v/>
      </c>
      <c r="G4593" s="2" t="str">
        <f>IF(Table1[[#This Row],[Column4]]="","",(1+G4592)*(F4593)-1)</f>
        <v/>
      </c>
      <c r="H4593" s="1" t="str">
        <f>IF(Table1[[#This Row],[Column1]]="","",VLOOKUP(A4593,COPOMs!B:H,7)+prêmio_de_risco)</f>
        <v/>
      </c>
      <c r="I4593" s="3" t="str">
        <f>IF(Table1[[#This Row],[Tesouro Selic: Cenário 2]]="","",(H4593+1)^(1/252))</f>
        <v/>
      </c>
      <c r="J4593" s="2" t="str">
        <f>IF(Table1[[#This Row],[Column6]]="","",(1+J4592)*(I4593)-1)</f>
        <v/>
      </c>
      <c r="K4593" s="1" t="str">
        <f>IF(Table1[[#This Row],[Column1]]="","",VLOOKUP(A4593,COPOMs!B:K,10)+prêmio_de_risco)</f>
        <v/>
      </c>
      <c r="L4593" s="3" t="str">
        <f>IF(Table1[[#This Row],[Tesouro Selic: Cenário 3]]="","",(K4593+1)^(1/252))</f>
        <v/>
      </c>
      <c r="M4593" s="2" t="str">
        <f>IF(Table1[[#This Row],[Column8]]="","",(1+M4592)*(L4593)-1)</f>
        <v/>
      </c>
    </row>
    <row r="4594" spans="1:13" x14ac:dyDescent="0.25">
      <c r="A4594" s="15" t="str">
        <f t="shared" si="142"/>
        <v/>
      </c>
      <c r="B4594" s="25" t="str">
        <f t="shared" si="143"/>
        <v/>
      </c>
      <c r="C4594" s="3" t="str">
        <f>IF(Table1[[#This Row],[Tesouro Prefixado]]="","",(B4594+1)^(1/252))</f>
        <v/>
      </c>
      <c r="D4594" s="2" t="str">
        <f>IF(Table1[[#This Row],[Column2]]="","",(1+D4593)*(C4594)-1)</f>
        <v/>
      </c>
      <c r="E4594" s="1" t="str">
        <f>IF(Table1[[#This Row],[Column1]]="","",VLOOKUP(A4594,COPOMs!B:E,4)+prêmio_de_risco)</f>
        <v/>
      </c>
      <c r="F4594" s="3" t="str">
        <f>IF(Table1[[#This Row],[Tesouro Selic: Cenário 1]]="","",(E4594+1)^(1/252))</f>
        <v/>
      </c>
      <c r="G4594" s="2" t="str">
        <f>IF(Table1[[#This Row],[Column4]]="","",(1+G4593)*(F4594)-1)</f>
        <v/>
      </c>
      <c r="H4594" s="1" t="str">
        <f>IF(Table1[[#This Row],[Column1]]="","",VLOOKUP(A4594,COPOMs!B:H,7)+prêmio_de_risco)</f>
        <v/>
      </c>
      <c r="I4594" s="3" t="str">
        <f>IF(Table1[[#This Row],[Tesouro Selic: Cenário 2]]="","",(H4594+1)^(1/252))</f>
        <v/>
      </c>
      <c r="J4594" s="2" t="str">
        <f>IF(Table1[[#This Row],[Column6]]="","",(1+J4593)*(I4594)-1)</f>
        <v/>
      </c>
      <c r="K4594" s="1" t="str">
        <f>IF(Table1[[#This Row],[Column1]]="","",VLOOKUP(A4594,COPOMs!B:K,10)+prêmio_de_risco)</f>
        <v/>
      </c>
      <c r="L4594" s="3" t="str">
        <f>IF(Table1[[#This Row],[Tesouro Selic: Cenário 3]]="","",(K4594+1)^(1/252))</f>
        <v/>
      </c>
      <c r="M4594" s="2" t="str">
        <f>IF(Table1[[#This Row],[Column8]]="","",(1+M4593)*(L4594)-1)</f>
        <v/>
      </c>
    </row>
    <row r="4595" spans="1:13" x14ac:dyDescent="0.25">
      <c r="A4595" s="15" t="str">
        <f t="shared" si="142"/>
        <v/>
      </c>
      <c r="B4595" s="25" t="str">
        <f t="shared" si="143"/>
        <v/>
      </c>
      <c r="C4595" s="3" t="str">
        <f>IF(Table1[[#This Row],[Tesouro Prefixado]]="","",(B4595+1)^(1/252))</f>
        <v/>
      </c>
      <c r="D4595" s="2" t="str">
        <f>IF(Table1[[#This Row],[Column2]]="","",(1+D4594)*(C4595)-1)</f>
        <v/>
      </c>
      <c r="E4595" s="1" t="str">
        <f>IF(Table1[[#This Row],[Column1]]="","",VLOOKUP(A4595,COPOMs!B:E,4)+prêmio_de_risco)</f>
        <v/>
      </c>
      <c r="F4595" s="3" t="str">
        <f>IF(Table1[[#This Row],[Tesouro Selic: Cenário 1]]="","",(E4595+1)^(1/252))</f>
        <v/>
      </c>
      <c r="G4595" s="2" t="str">
        <f>IF(Table1[[#This Row],[Column4]]="","",(1+G4594)*(F4595)-1)</f>
        <v/>
      </c>
      <c r="H4595" s="1" t="str">
        <f>IF(Table1[[#This Row],[Column1]]="","",VLOOKUP(A4595,COPOMs!B:H,7)+prêmio_de_risco)</f>
        <v/>
      </c>
      <c r="I4595" s="3" t="str">
        <f>IF(Table1[[#This Row],[Tesouro Selic: Cenário 2]]="","",(H4595+1)^(1/252))</f>
        <v/>
      </c>
      <c r="J4595" s="2" t="str">
        <f>IF(Table1[[#This Row],[Column6]]="","",(1+J4594)*(I4595)-1)</f>
        <v/>
      </c>
      <c r="K4595" s="1" t="str">
        <f>IF(Table1[[#This Row],[Column1]]="","",VLOOKUP(A4595,COPOMs!B:K,10)+prêmio_de_risco)</f>
        <v/>
      </c>
      <c r="L4595" s="3" t="str">
        <f>IF(Table1[[#This Row],[Tesouro Selic: Cenário 3]]="","",(K4595+1)^(1/252))</f>
        <v/>
      </c>
      <c r="M4595" s="2" t="str">
        <f>IF(Table1[[#This Row],[Column8]]="","",(1+M4594)*(L4595)-1)</f>
        <v/>
      </c>
    </row>
    <row r="4596" spans="1:13" x14ac:dyDescent="0.25">
      <c r="A4596" s="15" t="str">
        <f t="shared" si="142"/>
        <v/>
      </c>
      <c r="B4596" s="25" t="str">
        <f t="shared" si="143"/>
        <v/>
      </c>
      <c r="C4596" s="3" t="str">
        <f>IF(Table1[[#This Row],[Tesouro Prefixado]]="","",(B4596+1)^(1/252))</f>
        <v/>
      </c>
      <c r="D4596" s="2" t="str">
        <f>IF(Table1[[#This Row],[Column2]]="","",(1+D4595)*(C4596)-1)</f>
        <v/>
      </c>
      <c r="E4596" s="1" t="str">
        <f>IF(Table1[[#This Row],[Column1]]="","",VLOOKUP(A4596,COPOMs!B:E,4)+prêmio_de_risco)</f>
        <v/>
      </c>
      <c r="F4596" s="3" t="str">
        <f>IF(Table1[[#This Row],[Tesouro Selic: Cenário 1]]="","",(E4596+1)^(1/252))</f>
        <v/>
      </c>
      <c r="G4596" s="2" t="str">
        <f>IF(Table1[[#This Row],[Column4]]="","",(1+G4595)*(F4596)-1)</f>
        <v/>
      </c>
      <c r="H4596" s="1" t="str">
        <f>IF(Table1[[#This Row],[Column1]]="","",VLOOKUP(A4596,COPOMs!B:H,7)+prêmio_de_risco)</f>
        <v/>
      </c>
      <c r="I4596" s="3" t="str">
        <f>IF(Table1[[#This Row],[Tesouro Selic: Cenário 2]]="","",(H4596+1)^(1/252))</f>
        <v/>
      </c>
      <c r="J4596" s="2" t="str">
        <f>IF(Table1[[#This Row],[Column6]]="","",(1+J4595)*(I4596)-1)</f>
        <v/>
      </c>
      <c r="K4596" s="1" t="str">
        <f>IF(Table1[[#This Row],[Column1]]="","",VLOOKUP(A4596,COPOMs!B:K,10)+prêmio_de_risco)</f>
        <v/>
      </c>
      <c r="L4596" s="3" t="str">
        <f>IF(Table1[[#This Row],[Tesouro Selic: Cenário 3]]="","",(K4596+1)^(1/252))</f>
        <v/>
      </c>
      <c r="M4596" s="2" t="str">
        <f>IF(Table1[[#This Row],[Column8]]="","",(1+M4595)*(L4596)-1)</f>
        <v/>
      </c>
    </row>
    <row r="4597" spans="1:13" x14ac:dyDescent="0.25">
      <c r="A4597" s="15" t="str">
        <f t="shared" si="142"/>
        <v/>
      </c>
      <c r="B4597" s="25" t="str">
        <f t="shared" si="143"/>
        <v/>
      </c>
      <c r="C4597" s="3" t="str">
        <f>IF(Table1[[#This Row],[Tesouro Prefixado]]="","",(B4597+1)^(1/252))</f>
        <v/>
      </c>
      <c r="D4597" s="2" t="str">
        <f>IF(Table1[[#This Row],[Column2]]="","",(1+D4596)*(C4597)-1)</f>
        <v/>
      </c>
      <c r="E4597" s="1" t="str">
        <f>IF(Table1[[#This Row],[Column1]]="","",VLOOKUP(A4597,COPOMs!B:E,4)+prêmio_de_risco)</f>
        <v/>
      </c>
      <c r="F4597" s="3" t="str">
        <f>IF(Table1[[#This Row],[Tesouro Selic: Cenário 1]]="","",(E4597+1)^(1/252))</f>
        <v/>
      </c>
      <c r="G4597" s="2" t="str">
        <f>IF(Table1[[#This Row],[Column4]]="","",(1+G4596)*(F4597)-1)</f>
        <v/>
      </c>
      <c r="H4597" s="1" t="str">
        <f>IF(Table1[[#This Row],[Column1]]="","",VLOOKUP(A4597,COPOMs!B:H,7)+prêmio_de_risco)</f>
        <v/>
      </c>
      <c r="I4597" s="3" t="str">
        <f>IF(Table1[[#This Row],[Tesouro Selic: Cenário 2]]="","",(H4597+1)^(1/252))</f>
        <v/>
      </c>
      <c r="J4597" s="2" t="str">
        <f>IF(Table1[[#This Row],[Column6]]="","",(1+J4596)*(I4597)-1)</f>
        <v/>
      </c>
      <c r="K4597" s="1" t="str">
        <f>IF(Table1[[#This Row],[Column1]]="","",VLOOKUP(A4597,COPOMs!B:K,10)+prêmio_de_risco)</f>
        <v/>
      </c>
      <c r="L4597" s="3" t="str">
        <f>IF(Table1[[#This Row],[Tesouro Selic: Cenário 3]]="","",(K4597+1)^(1/252))</f>
        <v/>
      </c>
      <c r="M4597" s="2" t="str">
        <f>IF(Table1[[#This Row],[Column8]]="","",(1+M4596)*(L4597)-1)</f>
        <v/>
      </c>
    </row>
    <row r="4598" spans="1:13" x14ac:dyDescent="0.25">
      <c r="A4598" s="15" t="str">
        <f t="shared" si="142"/>
        <v/>
      </c>
      <c r="B4598" s="25" t="str">
        <f t="shared" si="143"/>
        <v/>
      </c>
      <c r="C4598" s="3" t="str">
        <f>IF(Table1[[#This Row],[Tesouro Prefixado]]="","",(B4598+1)^(1/252))</f>
        <v/>
      </c>
      <c r="D4598" s="2" t="str">
        <f>IF(Table1[[#This Row],[Column2]]="","",(1+D4597)*(C4598)-1)</f>
        <v/>
      </c>
      <c r="E4598" s="1" t="str">
        <f>IF(Table1[[#This Row],[Column1]]="","",VLOOKUP(A4598,COPOMs!B:E,4)+prêmio_de_risco)</f>
        <v/>
      </c>
      <c r="F4598" s="3" t="str">
        <f>IF(Table1[[#This Row],[Tesouro Selic: Cenário 1]]="","",(E4598+1)^(1/252))</f>
        <v/>
      </c>
      <c r="G4598" s="2" t="str">
        <f>IF(Table1[[#This Row],[Column4]]="","",(1+G4597)*(F4598)-1)</f>
        <v/>
      </c>
      <c r="H4598" s="1" t="str">
        <f>IF(Table1[[#This Row],[Column1]]="","",VLOOKUP(A4598,COPOMs!B:H,7)+prêmio_de_risco)</f>
        <v/>
      </c>
      <c r="I4598" s="3" t="str">
        <f>IF(Table1[[#This Row],[Tesouro Selic: Cenário 2]]="","",(H4598+1)^(1/252))</f>
        <v/>
      </c>
      <c r="J4598" s="2" t="str">
        <f>IF(Table1[[#This Row],[Column6]]="","",(1+J4597)*(I4598)-1)</f>
        <v/>
      </c>
      <c r="K4598" s="1" t="str">
        <f>IF(Table1[[#This Row],[Column1]]="","",VLOOKUP(A4598,COPOMs!B:K,10)+prêmio_de_risco)</f>
        <v/>
      </c>
      <c r="L4598" s="3" t="str">
        <f>IF(Table1[[#This Row],[Tesouro Selic: Cenário 3]]="","",(K4598+1)^(1/252))</f>
        <v/>
      </c>
      <c r="M4598" s="2" t="str">
        <f>IF(Table1[[#This Row],[Column8]]="","",(1+M4597)*(L4598)-1)</f>
        <v/>
      </c>
    </row>
    <row r="4599" spans="1:13" x14ac:dyDescent="0.25">
      <c r="A4599" s="15" t="str">
        <f t="shared" si="142"/>
        <v/>
      </c>
      <c r="B4599" s="25" t="str">
        <f t="shared" si="143"/>
        <v/>
      </c>
      <c r="C4599" s="3" t="str">
        <f>IF(Table1[[#This Row],[Tesouro Prefixado]]="","",(B4599+1)^(1/252))</f>
        <v/>
      </c>
      <c r="D4599" s="2" t="str">
        <f>IF(Table1[[#This Row],[Column2]]="","",(1+D4598)*(C4599)-1)</f>
        <v/>
      </c>
      <c r="E4599" s="1" t="str">
        <f>IF(Table1[[#This Row],[Column1]]="","",VLOOKUP(A4599,COPOMs!B:E,4)+prêmio_de_risco)</f>
        <v/>
      </c>
      <c r="F4599" s="3" t="str">
        <f>IF(Table1[[#This Row],[Tesouro Selic: Cenário 1]]="","",(E4599+1)^(1/252))</f>
        <v/>
      </c>
      <c r="G4599" s="2" t="str">
        <f>IF(Table1[[#This Row],[Column4]]="","",(1+G4598)*(F4599)-1)</f>
        <v/>
      </c>
      <c r="H4599" s="1" t="str">
        <f>IF(Table1[[#This Row],[Column1]]="","",VLOOKUP(A4599,COPOMs!B:H,7)+prêmio_de_risco)</f>
        <v/>
      </c>
      <c r="I4599" s="3" t="str">
        <f>IF(Table1[[#This Row],[Tesouro Selic: Cenário 2]]="","",(H4599+1)^(1/252))</f>
        <v/>
      </c>
      <c r="J4599" s="2" t="str">
        <f>IF(Table1[[#This Row],[Column6]]="","",(1+J4598)*(I4599)-1)</f>
        <v/>
      </c>
      <c r="K4599" s="1" t="str">
        <f>IF(Table1[[#This Row],[Column1]]="","",VLOOKUP(A4599,COPOMs!B:K,10)+prêmio_de_risco)</f>
        <v/>
      </c>
      <c r="L4599" s="3" t="str">
        <f>IF(Table1[[#This Row],[Tesouro Selic: Cenário 3]]="","",(K4599+1)^(1/252))</f>
        <v/>
      </c>
      <c r="M4599" s="2" t="str">
        <f>IF(Table1[[#This Row],[Column8]]="","",(1+M4598)*(L4599)-1)</f>
        <v/>
      </c>
    </row>
    <row r="4600" spans="1:13" x14ac:dyDescent="0.25">
      <c r="A4600" s="15" t="str">
        <f t="shared" si="142"/>
        <v/>
      </c>
      <c r="B4600" s="25" t="str">
        <f t="shared" si="143"/>
        <v/>
      </c>
      <c r="C4600" s="3" t="str">
        <f>IF(Table1[[#This Row],[Tesouro Prefixado]]="","",(B4600+1)^(1/252))</f>
        <v/>
      </c>
      <c r="D4600" s="2" t="str">
        <f>IF(Table1[[#This Row],[Column2]]="","",(1+D4599)*(C4600)-1)</f>
        <v/>
      </c>
      <c r="E4600" s="1" t="str">
        <f>IF(Table1[[#This Row],[Column1]]="","",VLOOKUP(A4600,COPOMs!B:E,4)+prêmio_de_risco)</f>
        <v/>
      </c>
      <c r="F4600" s="3" t="str">
        <f>IF(Table1[[#This Row],[Tesouro Selic: Cenário 1]]="","",(E4600+1)^(1/252))</f>
        <v/>
      </c>
      <c r="G4600" s="2" t="str">
        <f>IF(Table1[[#This Row],[Column4]]="","",(1+G4599)*(F4600)-1)</f>
        <v/>
      </c>
      <c r="H4600" s="1" t="str">
        <f>IF(Table1[[#This Row],[Column1]]="","",VLOOKUP(A4600,COPOMs!B:H,7)+prêmio_de_risco)</f>
        <v/>
      </c>
      <c r="I4600" s="3" t="str">
        <f>IF(Table1[[#This Row],[Tesouro Selic: Cenário 2]]="","",(H4600+1)^(1/252))</f>
        <v/>
      </c>
      <c r="J4600" s="2" t="str">
        <f>IF(Table1[[#This Row],[Column6]]="","",(1+J4599)*(I4600)-1)</f>
        <v/>
      </c>
      <c r="K4600" s="1" t="str">
        <f>IF(Table1[[#This Row],[Column1]]="","",VLOOKUP(A4600,COPOMs!B:K,10)+prêmio_de_risco)</f>
        <v/>
      </c>
      <c r="L4600" s="3" t="str">
        <f>IF(Table1[[#This Row],[Tesouro Selic: Cenário 3]]="","",(K4600+1)^(1/252))</f>
        <v/>
      </c>
      <c r="M4600" s="2" t="str">
        <f>IF(Table1[[#This Row],[Column8]]="","",(1+M4599)*(L4600)-1)</f>
        <v/>
      </c>
    </row>
    <row r="4601" spans="1:13" x14ac:dyDescent="0.25">
      <c r="A4601" s="15" t="str">
        <f t="shared" si="142"/>
        <v/>
      </c>
      <c r="B4601" s="25" t="str">
        <f t="shared" si="143"/>
        <v/>
      </c>
      <c r="C4601" s="3" t="str">
        <f>IF(Table1[[#This Row],[Tesouro Prefixado]]="","",(B4601+1)^(1/252))</f>
        <v/>
      </c>
      <c r="D4601" s="2" t="str">
        <f>IF(Table1[[#This Row],[Column2]]="","",(1+D4600)*(C4601)-1)</f>
        <v/>
      </c>
      <c r="E4601" s="1" t="str">
        <f>IF(Table1[[#This Row],[Column1]]="","",VLOOKUP(A4601,COPOMs!B:E,4)+prêmio_de_risco)</f>
        <v/>
      </c>
      <c r="F4601" s="3" t="str">
        <f>IF(Table1[[#This Row],[Tesouro Selic: Cenário 1]]="","",(E4601+1)^(1/252))</f>
        <v/>
      </c>
      <c r="G4601" s="2" t="str">
        <f>IF(Table1[[#This Row],[Column4]]="","",(1+G4600)*(F4601)-1)</f>
        <v/>
      </c>
      <c r="H4601" s="1" t="str">
        <f>IF(Table1[[#This Row],[Column1]]="","",VLOOKUP(A4601,COPOMs!B:H,7)+prêmio_de_risco)</f>
        <v/>
      </c>
      <c r="I4601" s="3" t="str">
        <f>IF(Table1[[#This Row],[Tesouro Selic: Cenário 2]]="","",(H4601+1)^(1/252))</f>
        <v/>
      </c>
      <c r="J4601" s="2" t="str">
        <f>IF(Table1[[#This Row],[Column6]]="","",(1+J4600)*(I4601)-1)</f>
        <v/>
      </c>
      <c r="K4601" s="1" t="str">
        <f>IF(Table1[[#This Row],[Column1]]="","",VLOOKUP(A4601,COPOMs!B:K,10)+prêmio_de_risco)</f>
        <v/>
      </c>
      <c r="L4601" s="3" t="str">
        <f>IF(Table1[[#This Row],[Tesouro Selic: Cenário 3]]="","",(K4601+1)^(1/252))</f>
        <v/>
      </c>
      <c r="M4601" s="2" t="str">
        <f>IF(Table1[[#This Row],[Column8]]="","",(1+M4600)*(L4601)-1)</f>
        <v/>
      </c>
    </row>
    <row r="4602" spans="1:13" x14ac:dyDescent="0.25">
      <c r="A4602" s="15" t="str">
        <f t="shared" si="142"/>
        <v/>
      </c>
      <c r="B4602" s="25" t="str">
        <f t="shared" si="143"/>
        <v/>
      </c>
      <c r="C4602" s="3" t="str">
        <f>IF(Table1[[#This Row],[Tesouro Prefixado]]="","",(B4602+1)^(1/252))</f>
        <v/>
      </c>
      <c r="D4602" s="2" t="str">
        <f>IF(Table1[[#This Row],[Column2]]="","",(1+D4601)*(C4602)-1)</f>
        <v/>
      </c>
      <c r="E4602" s="1" t="str">
        <f>IF(Table1[[#This Row],[Column1]]="","",VLOOKUP(A4602,COPOMs!B:E,4)+prêmio_de_risco)</f>
        <v/>
      </c>
      <c r="F4602" s="3" t="str">
        <f>IF(Table1[[#This Row],[Tesouro Selic: Cenário 1]]="","",(E4602+1)^(1/252))</f>
        <v/>
      </c>
      <c r="G4602" s="2" t="str">
        <f>IF(Table1[[#This Row],[Column4]]="","",(1+G4601)*(F4602)-1)</f>
        <v/>
      </c>
      <c r="H4602" s="1" t="str">
        <f>IF(Table1[[#This Row],[Column1]]="","",VLOOKUP(A4602,COPOMs!B:H,7)+prêmio_de_risco)</f>
        <v/>
      </c>
      <c r="I4602" s="3" t="str">
        <f>IF(Table1[[#This Row],[Tesouro Selic: Cenário 2]]="","",(H4602+1)^(1/252))</f>
        <v/>
      </c>
      <c r="J4602" s="2" t="str">
        <f>IF(Table1[[#This Row],[Column6]]="","",(1+J4601)*(I4602)-1)</f>
        <v/>
      </c>
      <c r="K4602" s="1" t="str">
        <f>IF(Table1[[#This Row],[Column1]]="","",VLOOKUP(A4602,COPOMs!B:K,10)+prêmio_de_risco)</f>
        <v/>
      </c>
      <c r="L4602" s="3" t="str">
        <f>IF(Table1[[#This Row],[Tesouro Selic: Cenário 3]]="","",(K4602+1)^(1/252))</f>
        <v/>
      </c>
      <c r="M4602" s="2" t="str">
        <f>IF(Table1[[#This Row],[Column8]]="","",(1+M4601)*(L4602)-1)</f>
        <v/>
      </c>
    </row>
    <row r="4603" spans="1:13" x14ac:dyDescent="0.25">
      <c r="A4603" s="15" t="str">
        <f t="shared" si="142"/>
        <v/>
      </c>
      <c r="B4603" s="25" t="str">
        <f t="shared" si="143"/>
        <v/>
      </c>
      <c r="C4603" s="3" t="str">
        <f>IF(Table1[[#This Row],[Tesouro Prefixado]]="","",(B4603+1)^(1/252))</f>
        <v/>
      </c>
      <c r="D4603" s="2" t="str">
        <f>IF(Table1[[#This Row],[Column2]]="","",(1+D4602)*(C4603)-1)</f>
        <v/>
      </c>
      <c r="E4603" s="1" t="str">
        <f>IF(Table1[[#This Row],[Column1]]="","",VLOOKUP(A4603,COPOMs!B:E,4)+prêmio_de_risco)</f>
        <v/>
      </c>
      <c r="F4603" s="3" t="str">
        <f>IF(Table1[[#This Row],[Tesouro Selic: Cenário 1]]="","",(E4603+1)^(1/252))</f>
        <v/>
      </c>
      <c r="G4603" s="2" t="str">
        <f>IF(Table1[[#This Row],[Column4]]="","",(1+G4602)*(F4603)-1)</f>
        <v/>
      </c>
      <c r="H4603" s="1" t="str">
        <f>IF(Table1[[#This Row],[Column1]]="","",VLOOKUP(A4603,COPOMs!B:H,7)+prêmio_de_risco)</f>
        <v/>
      </c>
      <c r="I4603" s="3" t="str">
        <f>IF(Table1[[#This Row],[Tesouro Selic: Cenário 2]]="","",(H4603+1)^(1/252))</f>
        <v/>
      </c>
      <c r="J4603" s="2" t="str">
        <f>IF(Table1[[#This Row],[Column6]]="","",(1+J4602)*(I4603)-1)</f>
        <v/>
      </c>
      <c r="K4603" s="1" t="str">
        <f>IF(Table1[[#This Row],[Column1]]="","",VLOOKUP(A4603,COPOMs!B:K,10)+prêmio_de_risco)</f>
        <v/>
      </c>
      <c r="L4603" s="3" t="str">
        <f>IF(Table1[[#This Row],[Tesouro Selic: Cenário 3]]="","",(K4603+1)^(1/252))</f>
        <v/>
      </c>
      <c r="M4603" s="2" t="str">
        <f>IF(Table1[[#This Row],[Column8]]="","",(1+M4602)*(L4603)-1)</f>
        <v/>
      </c>
    </row>
    <row r="4604" spans="1:13" x14ac:dyDescent="0.25">
      <c r="A4604" s="15" t="str">
        <f t="shared" si="142"/>
        <v/>
      </c>
      <c r="B4604" s="25" t="str">
        <f t="shared" si="143"/>
        <v/>
      </c>
      <c r="C4604" s="3" t="str">
        <f>IF(Table1[[#This Row],[Tesouro Prefixado]]="","",(B4604+1)^(1/252))</f>
        <v/>
      </c>
      <c r="D4604" s="2" t="str">
        <f>IF(Table1[[#This Row],[Column2]]="","",(1+D4603)*(C4604)-1)</f>
        <v/>
      </c>
      <c r="E4604" s="1" t="str">
        <f>IF(Table1[[#This Row],[Column1]]="","",VLOOKUP(A4604,COPOMs!B:E,4)+prêmio_de_risco)</f>
        <v/>
      </c>
      <c r="F4604" s="3" t="str">
        <f>IF(Table1[[#This Row],[Tesouro Selic: Cenário 1]]="","",(E4604+1)^(1/252))</f>
        <v/>
      </c>
      <c r="G4604" s="2" t="str">
        <f>IF(Table1[[#This Row],[Column4]]="","",(1+G4603)*(F4604)-1)</f>
        <v/>
      </c>
      <c r="H4604" s="1" t="str">
        <f>IF(Table1[[#This Row],[Column1]]="","",VLOOKUP(A4604,COPOMs!B:H,7)+prêmio_de_risco)</f>
        <v/>
      </c>
      <c r="I4604" s="3" t="str">
        <f>IF(Table1[[#This Row],[Tesouro Selic: Cenário 2]]="","",(H4604+1)^(1/252))</f>
        <v/>
      </c>
      <c r="J4604" s="2" t="str">
        <f>IF(Table1[[#This Row],[Column6]]="","",(1+J4603)*(I4604)-1)</f>
        <v/>
      </c>
      <c r="K4604" s="1" t="str">
        <f>IF(Table1[[#This Row],[Column1]]="","",VLOOKUP(A4604,COPOMs!B:K,10)+prêmio_de_risco)</f>
        <v/>
      </c>
      <c r="L4604" s="3" t="str">
        <f>IF(Table1[[#This Row],[Tesouro Selic: Cenário 3]]="","",(K4604+1)^(1/252))</f>
        <v/>
      </c>
      <c r="M4604" s="2" t="str">
        <f>IF(Table1[[#This Row],[Column8]]="","",(1+M4603)*(L4604)-1)</f>
        <v/>
      </c>
    </row>
    <row r="4605" spans="1:13" x14ac:dyDescent="0.25">
      <c r="A4605" s="15" t="str">
        <f t="shared" si="142"/>
        <v/>
      </c>
      <c r="B4605" s="25" t="str">
        <f t="shared" si="143"/>
        <v/>
      </c>
      <c r="C4605" s="3" t="str">
        <f>IF(Table1[[#This Row],[Tesouro Prefixado]]="","",(B4605+1)^(1/252))</f>
        <v/>
      </c>
      <c r="D4605" s="2" t="str">
        <f>IF(Table1[[#This Row],[Column2]]="","",(1+D4604)*(C4605)-1)</f>
        <v/>
      </c>
      <c r="E4605" s="1" t="str">
        <f>IF(Table1[[#This Row],[Column1]]="","",VLOOKUP(A4605,COPOMs!B:E,4)+prêmio_de_risco)</f>
        <v/>
      </c>
      <c r="F4605" s="3" t="str">
        <f>IF(Table1[[#This Row],[Tesouro Selic: Cenário 1]]="","",(E4605+1)^(1/252))</f>
        <v/>
      </c>
      <c r="G4605" s="2" t="str">
        <f>IF(Table1[[#This Row],[Column4]]="","",(1+G4604)*(F4605)-1)</f>
        <v/>
      </c>
      <c r="H4605" s="1" t="str">
        <f>IF(Table1[[#This Row],[Column1]]="","",VLOOKUP(A4605,COPOMs!B:H,7)+prêmio_de_risco)</f>
        <v/>
      </c>
      <c r="I4605" s="3" t="str">
        <f>IF(Table1[[#This Row],[Tesouro Selic: Cenário 2]]="","",(H4605+1)^(1/252))</f>
        <v/>
      </c>
      <c r="J4605" s="2" t="str">
        <f>IF(Table1[[#This Row],[Column6]]="","",(1+J4604)*(I4605)-1)</f>
        <v/>
      </c>
      <c r="K4605" s="1" t="str">
        <f>IF(Table1[[#This Row],[Column1]]="","",VLOOKUP(A4605,COPOMs!B:K,10)+prêmio_de_risco)</f>
        <v/>
      </c>
      <c r="L4605" s="3" t="str">
        <f>IF(Table1[[#This Row],[Tesouro Selic: Cenário 3]]="","",(K4605+1)^(1/252))</f>
        <v/>
      </c>
      <c r="M4605" s="2" t="str">
        <f>IF(Table1[[#This Row],[Column8]]="","",(1+M4604)*(L4605)-1)</f>
        <v/>
      </c>
    </row>
    <row r="4606" spans="1:13" x14ac:dyDescent="0.25">
      <c r="A4606" s="15" t="str">
        <f t="shared" si="142"/>
        <v/>
      </c>
      <c r="B4606" s="25" t="str">
        <f t="shared" si="143"/>
        <v/>
      </c>
      <c r="C4606" s="3" t="str">
        <f>IF(Table1[[#This Row],[Tesouro Prefixado]]="","",(B4606+1)^(1/252))</f>
        <v/>
      </c>
      <c r="D4606" s="2" t="str">
        <f>IF(Table1[[#This Row],[Column2]]="","",(1+D4605)*(C4606)-1)</f>
        <v/>
      </c>
      <c r="E4606" s="1" t="str">
        <f>IF(Table1[[#This Row],[Column1]]="","",VLOOKUP(A4606,COPOMs!B:E,4)+prêmio_de_risco)</f>
        <v/>
      </c>
      <c r="F4606" s="3" t="str">
        <f>IF(Table1[[#This Row],[Tesouro Selic: Cenário 1]]="","",(E4606+1)^(1/252))</f>
        <v/>
      </c>
      <c r="G4606" s="2" t="str">
        <f>IF(Table1[[#This Row],[Column4]]="","",(1+G4605)*(F4606)-1)</f>
        <v/>
      </c>
      <c r="H4606" s="1" t="str">
        <f>IF(Table1[[#This Row],[Column1]]="","",VLOOKUP(A4606,COPOMs!B:H,7)+prêmio_de_risco)</f>
        <v/>
      </c>
      <c r="I4606" s="3" t="str">
        <f>IF(Table1[[#This Row],[Tesouro Selic: Cenário 2]]="","",(H4606+1)^(1/252))</f>
        <v/>
      </c>
      <c r="J4606" s="2" t="str">
        <f>IF(Table1[[#This Row],[Column6]]="","",(1+J4605)*(I4606)-1)</f>
        <v/>
      </c>
      <c r="K4606" s="1" t="str">
        <f>IF(Table1[[#This Row],[Column1]]="","",VLOOKUP(A4606,COPOMs!B:K,10)+prêmio_de_risco)</f>
        <v/>
      </c>
      <c r="L4606" s="3" t="str">
        <f>IF(Table1[[#This Row],[Tesouro Selic: Cenário 3]]="","",(K4606+1)^(1/252))</f>
        <v/>
      </c>
      <c r="M4606" s="2" t="str">
        <f>IF(Table1[[#This Row],[Column8]]="","",(1+M4605)*(L4606)-1)</f>
        <v/>
      </c>
    </row>
    <row r="4607" spans="1:13" x14ac:dyDescent="0.25">
      <c r="A4607" s="15" t="str">
        <f t="shared" si="142"/>
        <v/>
      </c>
      <c r="B4607" s="25" t="str">
        <f t="shared" si="143"/>
        <v/>
      </c>
      <c r="C4607" s="3" t="str">
        <f>IF(Table1[[#This Row],[Tesouro Prefixado]]="","",(B4607+1)^(1/252))</f>
        <v/>
      </c>
      <c r="D4607" s="2" t="str">
        <f>IF(Table1[[#This Row],[Column2]]="","",(1+D4606)*(C4607)-1)</f>
        <v/>
      </c>
      <c r="E4607" s="1" t="str">
        <f>IF(Table1[[#This Row],[Column1]]="","",VLOOKUP(A4607,COPOMs!B:E,4)+prêmio_de_risco)</f>
        <v/>
      </c>
      <c r="F4607" s="3" t="str">
        <f>IF(Table1[[#This Row],[Tesouro Selic: Cenário 1]]="","",(E4607+1)^(1/252))</f>
        <v/>
      </c>
      <c r="G4607" s="2" t="str">
        <f>IF(Table1[[#This Row],[Column4]]="","",(1+G4606)*(F4607)-1)</f>
        <v/>
      </c>
      <c r="H4607" s="1" t="str">
        <f>IF(Table1[[#This Row],[Column1]]="","",VLOOKUP(A4607,COPOMs!B:H,7)+prêmio_de_risco)</f>
        <v/>
      </c>
      <c r="I4607" s="3" t="str">
        <f>IF(Table1[[#This Row],[Tesouro Selic: Cenário 2]]="","",(H4607+1)^(1/252))</f>
        <v/>
      </c>
      <c r="J4607" s="2" t="str">
        <f>IF(Table1[[#This Row],[Column6]]="","",(1+J4606)*(I4607)-1)</f>
        <v/>
      </c>
      <c r="K4607" s="1" t="str">
        <f>IF(Table1[[#This Row],[Column1]]="","",VLOOKUP(A4607,COPOMs!B:K,10)+prêmio_de_risco)</f>
        <v/>
      </c>
      <c r="L4607" s="3" t="str">
        <f>IF(Table1[[#This Row],[Tesouro Selic: Cenário 3]]="","",(K4607+1)^(1/252))</f>
        <v/>
      </c>
      <c r="M4607" s="2" t="str">
        <f>IF(Table1[[#This Row],[Column8]]="","",(1+M4606)*(L4607)-1)</f>
        <v/>
      </c>
    </row>
    <row r="4608" spans="1:13" x14ac:dyDescent="0.25">
      <c r="A4608" s="15" t="str">
        <f t="shared" si="142"/>
        <v/>
      </c>
      <c r="B4608" s="25" t="str">
        <f t="shared" si="143"/>
        <v/>
      </c>
      <c r="C4608" s="3" t="str">
        <f>IF(Table1[[#This Row],[Tesouro Prefixado]]="","",(B4608+1)^(1/252))</f>
        <v/>
      </c>
      <c r="D4608" s="2" t="str">
        <f>IF(Table1[[#This Row],[Column2]]="","",(1+D4607)*(C4608)-1)</f>
        <v/>
      </c>
      <c r="E4608" s="1" t="str">
        <f>IF(Table1[[#This Row],[Column1]]="","",VLOOKUP(A4608,COPOMs!B:E,4)+prêmio_de_risco)</f>
        <v/>
      </c>
      <c r="F4608" s="3" t="str">
        <f>IF(Table1[[#This Row],[Tesouro Selic: Cenário 1]]="","",(E4608+1)^(1/252))</f>
        <v/>
      </c>
      <c r="G4608" s="2" t="str">
        <f>IF(Table1[[#This Row],[Column4]]="","",(1+G4607)*(F4608)-1)</f>
        <v/>
      </c>
      <c r="H4608" s="1" t="str">
        <f>IF(Table1[[#This Row],[Column1]]="","",VLOOKUP(A4608,COPOMs!B:H,7)+prêmio_de_risco)</f>
        <v/>
      </c>
      <c r="I4608" s="3" t="str">
        <f>IF(Table1[[#This Row],[Tesouro Selic: Cenário 2]]="","",(H4608+1)^(1/252))</f>
        <v/>
      </c>
      <c r="J4608" s="2" t="str">
        <f>IF(Table1[[#This Row],[Column6]]="","",(1+J4607)*(I4608)-1)</f>
        <v/>
      </c>
      <c r="K4608" s="1" t="str">
        <f>IF(Table1[[#This Row],[Column1]]="","",VLOOKUP(A4608,COPOMs!B:K,10)+prêmio_de_risco)</f>
        <v/>
      </c>
      <c r="L4608" s="3" t="str">
        <f>IF(Table1[[#This Row],[Tesouro Selic: Cenário 3]]="","",(K4608+1)^(1/252))</f>
        <v/>
      </c>
      <c r="M4608" s="2" t="str">
        <f>IF(Table1[[#This Row],[Column8]]="","",(1+M4607)*(L4608)-1)</f>
        <v/>
      </c>
    </row>
    <row r="4609" spans="1:13" x14ac:dyDescent="0.25">
      <c r="A4609" s="15" t="str">
        <f t="shared" si="142"/>
        <v/>
      </c>
      <c r="B4609" s="25" t="str">
        <f t="shared" si="143"/>
        <v/>
      </c>
      <c r="C4609" s="3" t="str">
        <f>IF(Table1[[#This Row],[Tesouro Prefixado]]="","",(B4609+1)^(1/252))</f>
        <v/>
      </c>
      <c r="D4609" s="2" t="str">
        <f>IF(Table1[[#This Row],[Column2]]="","",(1+D4608)*(C4609)-1)</f>
        <v/>
      </c>
      <c r="E4609" s="1" t="str">
        <f>IF(Table1[[#This Row],[Column1]]="","",VLOOKUP(A4609,COPOMs!B:E,4)+prêmio_de_risco)</f>
        <v/>
      </c>
      <c r="F4609" s="3" t="str">
        <f>IF(Table1[[#This Row],[Tesouro Selic: Cenário 1]]="","",(E4609+1)^(1/252))</f>
        <v/>
      </c>
      <c r="G4609" s="2" t="str">
        <f>IF(Table1[[#This Row],[Column4]]="","",(1+G4608)*(F4609)-1)</f>
        <v/>
      </c>
      <c r="H4609" s="1" t="str">
        <f>IF(Table1[[#This Row],[Column1]]="","",VLOOKUP(A4609,COPOMs!B:H,7)+prêmio_de_risco)</f>
        <v/>
      </c>
      <c r="I4609" s="3" t="str">
        <f>IF(Table1[[#This Row],[Tesouro Selic: Cenário 2]]="","",(H4609+1)^(1/252))</f>
        <v/>
      </c>
      <c r="J4609" s="2" t="str">
        <f>IF(Table1[[#This Row],[Column6]]="","",(1+J4608)*(I4609)-1)</f>
        <v/>
      </c>
      <c r="K4609" s="1" t="str">
        <f>IF(Table1[[#This Row],[Column1]]="","",VLOOKUP(A4609,COPOMs!B:K,10)+prêmio_de_risco)</f>
        <v/>
      </c>
      <c r="L4609" s="3" t="str">
        <f>IF(Table1[[#This Row],[Tesouro Selic: Cenário 3]]="","",(K4609+1)^(1/252))</f>
        <v/>
      </c>
      <c r="M4609" s="2" t="str">
        <f>IF(Table1[[#This Row],[Column8]]="","",(1+M4608)*(L4609)-1)</f>
        <v/>
      </c>
    </row>
    <row r="4610" spans="1:13" x14ac:dyDescent="0.25">
      <c r="A4610" s="15" t="str">
        <f t="shared" si="142"/>
        <v/>
      </c>
      <c r="B4610" s="25" t="str">
        <f t="shared" si="143"/>
        <v/>
      </c>
      <c r="C4610" s="3" t="str">
        <f>IF(Table1[[#This Row],[Tesouro Prefixado]]="","",(B4610+1)^(1/252))</f>
        <v/>
      </c>
      <c r="D4610" s="2" t="str">
        <f>IF(Table1[[#This Row],[Column2]]="","",(1+D4609)*(C4610)-1)</f>
        <v/>
      </c>
      <c r="E4610" s="1" t="str">
        <f>IF(Table1[[#This Row],[Column1]]="","",VLOOKUP(A4610,COPOMs!B:E,4)+prêmio_de_risco)</f>
        <v/>
      </c>
      <c r="F4610" s="3" t="str">
        <f>IF(Table1[[#This Row],[Tesouro Selic: Cenário 1]]="","",(E4610+1)^(1/252))</f>
        <v/>
      </c>
      <c r="G4610" s="2" t="str">
        <f>IF(Table1[[#This Row],[Column4]]="","",(1+G4609)*(F4610)-1)</f>
        <v/>
      </c>
      <c r="H4610" s="1" t="str">
        <f>IF(Table1[[#This Row],[Column1]]="","",VLOOKUP(A4610,COPOMs!B:H,7)+prêmio_de_risco)</f>
        <v/>
      </c>
      <c r="I4610" s="3" t="str">
        <f>IF(Table1[[#This Row],[Tesouro Selic: Cenário 2]]="","",(H4610+1)^(1/252))</f>
        <v/>
      </c>
      <c r="J4610" s="2" t="str">
        <f>IF(Table1[[#This Row],[Column6]]="","",(1+J4609)*(I4610)-1)</f>
        <v/>
      </c>
      <c r="K4610" s="1" t="str">
        <f>IF(Table1[[#This Row],[Column1]]="","",VLOOKUP(A4610,COPOMs!B:K,10)+prêmio_de_risco)</f>
        <v/>
      </c>
      <c r="L4610" s="3" t="str">
        <f>IF(Table1[[#This Row],[Tesouro Selic: Cenário 3]]="","",(K4610+1)^(1/252))</f>
        <v/>
      </c>
      <c r="M4610" s="2" t="str">
        <f>IF(Table1[[#This Row],[Column8]]="","",(1+M4609)*(L4610)-1)</f>
        <v/>
      </c>
    </row>
    <row r="4611" spans="1:13" x14ac:dyDescent="0.25">
      <c r="A4611" s="15" t="str">
        <f t="shared" ref="A4611:A4674" si="144">IFERROR(IF(WORKDAY(A4610,1,feriados)&lt;=vencimento,WORKDAY(A4610,1,feriados),""),"")</f>
        <v/>
      </c>
      <c r="B4611" s="25" t="str">
        <f t="shared" ref="B4611:B4674" si="145">IF(A4611="","",taxa_pré)</f>
        <v/>
      </c>
      <c r="C4611" s="3" t="str">
        <f>IF(Table1[[#This Row],[Tesouro Prefixado]]="","",(B4611+1)^(1/252))</f>
        <v/>
      </c>
      <c r="D4611" s="2" t="str">
        <f>IF(Table1[[#This Row],[Column2]]="","",(1+D4610)*(C4611)-1)</f>
        <v/>
      </c>
      <c r="E4611" s="1" t="str">
        <f>IF(Table1[[#This Row],[Column1]]="","",VLOOKUP(A4611,COPOMs!B:E,4)+prêmio_de_risco)</f>
        <v/>
      </c>
      <c r="F4611" s="3" t="str">
        <f>IF(Table1[[#This Row],[Tesouro Selic: Cenário 1]]="","",(E4611+1)^(1/252))</f>
        <v/>
      </c>
      <c r="G4611" s="2" t="str">
        <f>IF(Table1[[#This Row],[Column4]]="","",(1+G4610)*(F4611)-1)</f>
        <v/>
      </c>
      <c r="H4611" s="1" t="str">
        <f>IF(Table1[[#This Row],[Column1]]="","",VLOOKUP(A4611,COPOMs!B:H,7)+prêmio_de_risco)</f>
        <v/>
      </c>
      <c r="I4611" s="3" t="str">
        <f>IF(Table1[[#This Row],[Tesouro Selic: Cenário 2]]="","",(H4611+1)^(1/252))</f>
        <v/>
      </c>
      <c r="J4611" s="2" t="str">
        <f>IF(Table1[[#This Row],[Column6]]="","",(1+J4610)*(I4611)-1)</f>
        <v/>
      </c>
      <c r="K4611" s="1" t="str">
        <f>IF(Table1[[#This Row],[Column1]]="","",VLOOKUP(A4611,COPOMs!B:K,10)+prêmio_de_risco)</f>
        <v/>
      </c>
      <c r="L4611" s="3" t="str">
        <f>IF(Table1[[#This Row],[Tesouro Selic: Cenário 3]]="","",(K4611+1)^(1/252))</f>
        <v/>
      </c>
      <c r="M4611" s="2" t="str">
        <f>IF(Table1[[#This Row],[Column8]]="","",(1+M4610)*(L4611)-1)</f>
        <v/>
      </c>
    </row>
    <row r="4612" spans="1:13" x14ac:dyDescent="0.25">
      <c r="A4612" s="15" t="str">
        <f t="shared" si="144"/>
        <v/>
      </c>
      <c r="B4612" s="25" t="str">
        <f t="shared" si="145"/>
        <v/>
      </c>
      <c r="C4612" s="3" t="str">
        <f>IF(Table1[[#This Row],[Tesouro Prefixado]]="","",(B4612+1)^(1/252))</f>
        <v/>
      </c>
      <c r="D4612" s="2" t="str">
        <f>IF(Table1[[#This Row],[Column2]]="","",(1+D4611)*(C4612)-1)</f>
        <v/>
      </c>
      <c r="E4612" s="1" t="str">
        <f>IF(Table1[[#This Row],[Column1]]="","",VLOOKUP(A4612,COPOMs!B:E,4)+prêmio_de_risco)</f>
        <v/>
      </c>
      <c r="F4612" s="3" t="str">
        <f>IF(Table1[[#This Row],[Tesouro Selic: Cenário 1]]="","",(E4612+1)^(1/252))</f>
        <v/>
      </c>
      <c r="G4612" s="2" t="str">
        <f>IF(Table1[[#This Row],[Column4]]="","",(1+G4611)*(F4612)-1)</f>
        <v/>
      </c>
      <c r="H4612" s="1" t="str">
        <f>IF(Table1[[#This Row],[Column1]]="","",VLOOKUP(A4612,COPOMs!B:H,7)+prêmio_de_risco)</f>
        <v/>
      </c>
      <c r="I4612" s="3" t="str">
        <f>IF(Table1[[#This Row],[Tesouro Selic: Cenário 2]]="","",(H4612+1)^(1/252))</f>
        <v/>
      </c>
      <c r="J4612" s="2" t="str">
        <f>IF(Table1[[#This Row],[Column6]]="","",(1+J4611)*(I4612)-1)</f>
        <v/>
      </c>
      <c r="K4612" s="1" t="str">
        <f>IF(Table1[[#This Row],[Column1]]="","",VLOOKUP(A4612,COPOMs!B:K,10)+prêmio_de_risco)</f>
        <v/>
      </c>
      <c r="L4612" s="3" t="str">
        <f>IF(Table1[[#This Row],[Tesouro Selic: Cenário 3]]="","",(K4612+1)^(1/252))</f>
        <v/>
      </c>
      <c r="M4612" s="2" t="str">
        <f>IF(Table1[[#This Row],[Column8]]="","",(1+M4611)*(L4612)-1)</f>
        <v/>
      </c>
    </row>
    <row r="4613" spans="1:13" x14ac:dyDescent="0.25">
      <c r="A4613" s="15" t="str">
        <f t="shared" si="144"/>
        <v/>
      </c>
      <c r="B4613" s="25" t="str">
        <f t="shared" si="145"/>
        <v/>
      </c>
      <c r="C4613" s="3" t="str">
        <f>IF(Table1[[#This Row],[Tesouro Prefixado]]="","",(B4613+1)^(1/252))</f>
        <v/>
      </c>
      <c r="D4613" s="2" t="str">
        <f>IF(Table1[[#This Row],[Column2]]="","",(1+D4612)*(C4613)-1)</f>
        <v/>
      </c>
      <c r="E4613" s="1" t="str">
        <f>IF(Table1[[#This Row],[Column1]]="","",VLOOKUP(A4613,COPOMs!B:E,4)+prêmio_de_risco)</f>
        <v/>
      </c>
      <c r="F4613" s="3" t="str">
        <f>IF(Table1[[#This Row],[Tesouro Selic: Cenário 1]]="","",(E4613+1)^(1/252))</f>
        <v/>
      </c>
      <c r="G4613" s="2" t="str">
        <f>IF(Table1[[#This Row],[Column4]]="","",(1+G4612)*(F4613)-1)</f>
        <v/>
      </c>
      <c r="H4613" s="1" t="str">
        <f>IF(Table1[[#This Row],[Column1]]="","",VLOOKUP(A4613,COPOMs!B:H,7)+prêmio_de_risco)</f>
        <v/>
      </c>
      <c r="I4613" s="3" t="str">
        <f>IF(Table1[[#This Row],[Tesouro Selic: Cenário 2]]="","",(H4613+1)^(1/252))</f>
        <v/>
      </c>
      <c r="J4613" s="2" t="str">
        <f>IF(Table1[[#This Row],[Column6]]="","",(1+J4612)*(I4613)-1)</f>
        <v/>
      </c>
      <c r="K4613" s="1" t="str">
        <f>IF(Table1[[#This Row],[Column1]]="","",VLOOKUP(A4613,COPOMs!B:K,10)+prêmio_de_risco)</f>
        <v/>
      </c>
      <c r="L4613" s="3" t="str">
        <f>IF(Table1[[#This Row],[Tesouro Selic: Cenário 3]]="","",(K4613+1)^(1/252))</f>
        <v/>
      </c>
      <c r="M4613" s="2" t="str">
        <f>IF(Table1[[#This Row],[Column8]]="","",(1+M4612)*(L4613)-1)</f>
        <v/>
      </c>
    </row>
    <row r="4614" spans="1:13" x14ac:dyDescent="0.25">
      <c r="A4614" s="15" t="str">
        <f t="shared" si="144"/>
        <v/>
      </c>
      <c r="B4614" s="25" t="str">
        <f t="shared" si="145"/>
        <v/>
      </c>
      <c r="C4614" s="3" t="str">
        <f>IF(Table1[[#This Row],[Tesouro Prefixado]]="","",(B4614+1)^(1/252))</f>
        <v/>
      </c>
      <c r="D4614" s="2" t="str">
        <f>IF(Table1[[#This Row],[Column2]]="","",(1+D4613)*(C4614)-1)</f>
        <v/>
      </c>
      <c r="E4614" s="1" t="str">
        <f>IF(Table1[[#This Row],[Column1]]="","",VLOOKUP(A4614,COPOMs!B:E,4)+prêmio_de_risco)</f>
        <v/>
      </c>
      <c r="F4614" s="3" t="str">
        <f>IF(Table1[[#This Row],[Tesouro Selic: Cenário 1]]="","",(E4614+1)^(1/252))</f>
        <v/>
      </c>
      <c r="G4614" s="2" t="str">
        <f>IF(Table1[[#This Row],[Column4]]="","",(1+G4613)*(F4614)-1)</f>
        <v/>
      </c>
      <c r="H4614" s="1" t="str">
        <f>IF(Table1[[#This Row],[Column1]]="","",VLOOKUP(A4614,COPOMs!B:H,7)+prêmio_de_risco)</f>
        <v/>
      </c>
      <c r="I4614" s="3" t="str">
        <f>IF(Table1[[#This Row],[Tesouro Selic: Cenário 2]]="","",(H4614+1)^(1/252))</f>
        <v/>
      </c>
      <c r="J4614" s="2" t="str">
        <f>IF(Table1[[#This Row],[Column6]]="","",(1+J4613)*(I4614)-1)</f>
        <v/>
      </c>
      <c r="K4614" s="1" t="str">
        <f>IF(Table1[[#This Row],[Column1]]="","",VLOOKUP(A4614,COPOMs!B:K,10)+prêmio_de_risco)</f>
        <v/>
      </c>
      <c r="L4614" s="3" t="str">
        <f>IF(Table1[[#This Row],[Tesouro Selic: Cenário 3]]="","",(K4614+1)^(1/252))</f>
        <v/>
      </c>
      <c r="M4614" s="2" t="str">
        <f>IF(Table1[[#This Row],[Column8]]="","",(1+M4613)*(L4614)-1)</f>
        <v/>
      </c>
    </row>
    <row r="4615" spans="1:13" x14ac:dyDescent="0.25">
      <c r="A4615" s="15" t="str">
        <f t="shared" si="144"/>
        <v/>
      </c>
      <c r="B4615" s="25" t="str">
        <f t="shared" si="145"/>
        <v/>
      </c>
      <c r="C4615" s="3" t="str">
        <f>IF(Table1[[#This Row],[Tesouro Prefixado]]="","",(B4615+1)^(1/252))</f>
        <v/>
      </c>
      <c r="D4615" s="2" t="str">
        <f>IF(Table1[[#This Row],[Column2]]="","",(1+D4614)*(C4615)-1)</f>
        <v/>
      </c>
      <c r="E4615" s="1" t="str">
        <f>IF(Table1[[#This Row],[Column1]]="","",VLOOKUP(A4615,COPOMs!B:E,4)+prêmio_de_risco)</f>
        <v/>
      </c>
      <c r="F4615" s="3" t="str">
        <f>IF(Table1[[#This Row],[Tesouro Selic: Cenário 1]]="","",(E4615+1)^(1/252))</f>
        <v/>
      </c>
      <c r="G4615" s="2" t="str">
        <f>IF(Table1[[#This Row],[Column4]]="","",(1+G4614)*(F4615)-1)</f>
        <v/>
      </c>
      <c r="H4615" s="1" t="str">
        <f>IF(Table1[[#This Row],[Column1]]="","",VLOOKUP(A4615,COPOMs!B:H,7)+prêmio_de_risco)</f>
        <v/>
      </c>
      <c r="I4615" s="3" t="str">
        <f>IF(Table1[[#This Row],[Tesouro Selic: Cenário 2]]="","",(H4615+1)^(1/252))</f>
        <v/>
      </c>
      <c r="J4615" s="2" t="str">
        <f>IF(Table1[[#This Row],[Column6]]="","",(1+J4614)*(I4615)-1)</f>
        <v/>
      </c>
      <c r="K4615" s="1" t="str">
        <f>IF(Table1[[#This Row],[Column1]]="","",VLOOKUP(A4615,COPOMs!B:K,10)+prêmio_de_risco)</f>
        <v/>
      </c>
      <c r="L4615" s="3" t="str">
        <f>IF(Table1[[#This Row],[Tesouro Selic: Cenário 3]]="","",(K4615+1)^(1/252))</f>
        <v/>
      </c>
      <c r="M4615" s="2" t="str">
        <f>IF(Table1[[#This Row],[Column8]]="","",(1+M4614)*(L4615)-1)</f>
        <v/>
      </c>
    </row>
    <row r="4616" spans="1:13" x14ac:dyDescent="0.25">
      <c r="A4616" s="15" t="str">
        <f t="shared" si="144"/>
        <v/>
      </c>
      <c r="B4616" s="25" t="str">
        <f t="shared" si="145"/>
        <v/>
      </c>
      <c r="C4616" s="3" t="str">
        <f>IF(Table1[[#This Row],[Tesouro Prefixado]]="","",(B4616+1)^(1/252))</f>
        <v/>
      </c>
      <c r="D4616" s="2" t="str">
        <f>IF(Table1[[#This Row],[Column2]]="","",(1+D4615)*(C4616)-1)</f>
        <v/>
      </c>
      <c r="E4616" s="1" t="str">
        <f>IF(Table1[[#This Row],[Column1]]="","",VLOOKUP(A4616,COPOMs!B:E,4)+prêmio_de_risco)</f>
        <v/>
      </c>
      <c r="F4616" s="3" t="str">
        <f>IF(Table1[[#This Row],[Tesouro Selic: Cenário 1]]="","",(E4616+1)^(1/252))</f>
        <v/>
      </c>
      <c r="G4616" s="2" t="str">
        <f>IF(Table1[[#This Row],[Column4]]="","",(1+G4615)*(F4616)-1)</f>
        <v/>
      </c>
      <c r="H4616" s="1" t="str">
        <f>IF(Table1[[#This Row],[Column1]]="","",VLOOKUP(A4616,COPOMs!B:H,7)+prêmio_de_risco)</f>
        <v/>
      </c>
      <c r="I4616" s="3" t="str">
        <f>IF(Table1[[#This Row],[Tesouro Selic: Cenário 2]]="","",(H4616+1)^(1/252))</f>
        <v/>
      </c>
      <c r="J4616" s="2" t="str">
        <f>IF(Table1[[#This Row],[Column6]]="","",(1+J4615)*(I4616)-1)</f>
        <v/>
      </c>
      <c r="K4616" s="1" t="str">
        <f>IF(Table1[[#This Row],[Column1]]="","",VLOOKUP(A4616,COPOMs!B:K,10)+prêmio_de_risco)</f>
        <v/>
      </c>
      <c r="L4616" s="3" t="str">
        <f>IF(Table1[[#This Row],[Tesouro Selic: Cenário 3]]="","",(K4616+1)^(1/252))</f>
        <v/>
      </c>
      <c r="M4616" s="2" t="str">
        <f>IF(Table1[[#This Row],[Column8]]="","",(1+M4615)*(L4616)-1)</f>
        <v/>
      </c>
    </row>
    <row r="4617" spans="1:13" x14ac:dyDescent="0.25">
      <c r="A4617" s="15" t="str">
        <f t="shared" si="144"/>
        <v/>
      </c>
      <c r="B4617" s="25" t="str">
        <f t="shared" si="145"/>
        <v/>
      </c>
      <c r="C4617" s="3" t="str">
        <f>IF(Table1[[#This Row],[Tesouro Prefixado]]="","",(B4617+1)^(1/252))</f>
        <v/>
      </c>
      <c r="D4617" s="2" t="str">
        <f>IF(Table1[[#This Row],[Column2]]="","",(1+D4616)*(C4617)-1)</f>
        <v/>
      </c>
      <c r="E4617" s="1" t="str">
        <f>IF(Table1[[#This Row],[Column1]]="","",VLOOKUP(A4617,COPOMs!B:E,4)+prêmio_de_risco)</f>
        <v/>
      </c>
      <c r="F4617" s="3" t="str">
        <f>IF(Table1[[#This Row],[Tesouro Selic: Cenário 1]]="","",(E4617+1)^(1/252))</f>
        <v/>
      </c>
      <c r="G4617" s="2" t="str">
        <f>IF(Table1[[#This Row],[Column4]]="","",(1+G4616)*(F4617)-1)</f>
        <v/>
      </c>
      <c r="H4617" s="1" t="str">
        <f>IF(Table1[[#This Row],[Column1]]="","",VLOOKUP(A4617,COPOMs!B:H,7)+prêmio_de_risco)</f>
        <v/>
      </c>
      <c r="I4617" s="3" t="str">
        <f>IF(Table1[[#This Row],[Tesouro Selic: Cenário 2]]="","",(H4617+1)^(1/252))</f>
        <v/>
      </c>
      <c r="J4617" s="2" t="str">
        <f>IF(Table1[[#This Row],[Column6]]="","",(1+J4616)*(I4617)-1)</f>
        <v/>
      </c>
      <c r="K4617" s="1" t="str">
        <f>IF(Table1[[#This Row],[Column1]]="","",VLOOKUP(A4617,COPOMs!B:K,10)+prêmio_de_risco)</f>
        <v/>
      </c>
      <c r="L4617" s="3" t="str">
        <f>IF(Table1[[#This Row],[Tesouro Selic: Cenário 3]]="","",(K4617+1)^(1/252))</f>
        <v/>
      </c>
      <c r="M4617" s="2" t="str">
        <f>IF(Table1[[#This Row],[Column8]]="","",(1+M4616)*(L4617)-1)</f>
        <v/>
      </c>
    </row>
    <row r="4618" spans="1:13" x14ac:dyDescent="0.25">
      <c r="A4618" s="15" t="str">
        <f t="shared" si="144"/>
        <v/>
      </c>
      <c r="B4618" s="25" t="str">
        <f t="shared" si="145"/>
        <v/>
      </c>
      <c r="C4618" s="3" t="str">
        <f>IF(Table1[[#This Row],[Tesouro Prefixado]]="","",(B4618+1)^(1/252))</f>
        <v/>
      </c>
      <c r="D4618" s="2" t="str">
        <f>IF(Table1[[#This Row],[Column2]]="","",(1+D4617)*(C4618)-1)</f>
        <v/>
      </c>
      <c r="E4618" s="1" t="str">
        <f>IF(Table1[[#This Row],[Column1]]="","",VLOOKUP(A4618,COPOMs!B:E,4)+prêmio_de_risco)</f>
        <v/>
      </c>
      <c r="F4618" s="3" t="str">
        <f>IF(Table1[[#This Row],[Tesouro Selic: Cenário 1]]="","",(E4618+1)^(1/252))</f>
        <v/>
      </c>
      <c r="G4618" s="2" t="str">
        <f>IF(Table1[[#This Row],[Column4]]="","",(1+G4617)*(F4618)-1)</f>
        <v/>
      </c>
      <c r="H4618" s="1" t="str">
        <f>IF(Table1[[#This Row],[Column1]]="","",VLOOKUP(A4618,COPOMs!B:H,7)+prêmio_de_risco)</f>
        <v/>
      </c>
      <c r="I4618" s="3" t="str">
        <f>IF(Table1[[#This Row],[Tesouro Selic: Cenário 2]]="","",(H4618+1)^(1/252))</f>
        <v/>
      </c>
      <c r="J4618" s="2" t="str">
        <f>IF(Table1[[#This Row],[Column6]]="","",(1+J4617)*(I4618)-1)</f>
        <v/>
      </c>
      <c r="K4618" s="1" t="str">
        <f>IF(Table1[[#This Row],[Column1]]="","",VLOOKUP(A4618,COPOMs!B:K,10)+prêmio_de_risco)</f>
        <v/>
      </c>
      <c r="L4618" s="3" t="str">
        <f>IF(Table1[[#This Row],[Tesouro Selic: Cenário 3]]="","",(K4618+1)^(1/252))</f>
        <v/>
      </c>
      <c r="M4618" s="2" t="str">
        <f>IF(Table1[[#This Row],[Column8]]="","",(1+M4617)*(L4618)-1)</f>
        <v/>
      </c>
    </row>
    <row r="4619" spans="1:13" x14ac:dyDescent="0.25">
      <c r="A4619" s="15" t="str">
        <f t="shared" si="144"/>
        <v/>
      </c>
      <c r="B4619" s="25" t="str">
        <f t="shared" si="145"/>
        <v/>
      </c>
      <c r="C4619" s="3" t="str">
        <f>IF(Table1[[#This Row],[Tesouro Prefixado]]="","",(B4619+1)^(1/252))</f>
        <v/>
      </c>
      <c r="D4619" s="2" t="str">
        <f>IF(Table1[[#This Row],[Column2]]="","",(1+D4618)*(C4619)-1)</f>
        <v/>
      </c>
      <c r="E4619" s="1" t="str">
        <f>IF(Table1[[#This Row],[Column1]]="","",VLOOKUP(A4619,COPOMs!B:E,4)+prêmio_de_risco)</f>
        <v/>
      </c>
      <c r="F4619" s="3" t="str">
        <f>IF(Table1[[#This Row],[Tesouro Selic: Cenário 1]]="","",(E4619+1)^(1/252))</f>
        <v/>
      </c>
      <c r="G4619" s="2" t="str">
        <f>IF(Table1[[#This Row],[Column4]]="","",(1+G4618)*(F4619)-1)</f>
        <v/>
      </c>
      <c r="H4619" s="1" t="str">
        <f>IF(Table1[[#This Row],[Column1]]="","",VLOOKUP(A4619,COPOMs!B:H,7)+prêmio_de_risco)</f>
        <v/>
      </c>
      <c r="I4619" s="3" t="str">
        <f>IF(Table1[[#This Row],[Tesouro Selic: Cenário 2]]="","",(H4619+1)^(1/252))</f>
        <v/>
      </c>
      <c r="J4619" s="2" t="str">
        <f>IF(Table1[[#This Row],[Column6]]="","",(1+J4618)*(I4619)-1)</f>
        <v/>
      </c>
      <c r="K4619" s="1" t="str">
        <f>IF(Table1[[#This Row],[Column1]]="","",VLOOKUP(A4619,COPOMs!B:K,10)+prêmio_de_risco)</f>
        <v/>
      </c>
      <c r="L4619" s="3" t="str">
        <f>IF(Table1[[#This Row],[Tesouro Selic: Cenário 3]]="","",(K4619+1)^(1/252))</f>
        <v/>
      </c>
      <c r="M4619" s="2" t="str">
        <f>IF(Table1[[#This Row],[Column8]]="","",(1+M4618)*(L4619)-1)</f>
        <v/>
      </c>
    </row>
    <row r="4620" spans="1:13" x14ac:dyDescent="0.25">
      <c r="A4620" s="15" t="str">
        <f t="shared" si="144"/>
        <v/>
      </c>
      <c r="B4620" s="25" t="str">
        <f t="shared" si="145"/>
        <v/>
      </c>
      <c r="C4620" s="3" t="str">
        <f>IF(Table1[[#This Row],[Tesouro Prefixado]]="","",(B4620+1)^(1/252))</f>
        <v/>
      </c>
      <c r="D4620" s="2" t="str">
        <f>IF(Table1[[#This Row],[Column2]]="","",(1+D4619)*(C4620)-1)</f>
        <v/>
      </c>
      <c r="E4620" s="1" t="str">
        <f>IF(Table1[[#This Row],[Column1]]="","",VLOOKUP(A4620,COPOMs!B:E,4)+prêmio_de_risco)</f>
        <v/>
      </c>
      <c r="F4620" s="3" t="str">
        <f>IF(Table1[[#This Row],[Tesouro Selic: Cenário 1]]="","",(E4620+1)^(1/252))</f>
        <v/>
      </c>
      <c r="G4620" s="2" t="str">
        <f>IF(Table1[[#This Row],[Column4]]="","",(1+G4619)*(F4620)-1)</f>
        <v/>
      </c>
      <c r="H4620" s="1" t="str">
        <f>IF(Table1[[#This Row],[Column1]]="","",VLOOKUP(A4620,COPOMs!B:H,7)+prêmio_de_risco)</f>
        <v/>
      </c>
      <c r="I4620" s="3" t="str">
        <f>IF(Table1[[#This Row],[Tesouro Selic: Cenário 2]]="","",(H4620+1)^(1/252))</f>
        <v/>
      </c>
      <c r="J4620" s="2" t="str">
        <f>IF(Table1[[#This Row],[Column6]]="","",(1+J4619)*(I4620)-1)</f>
        <v/>
      </c>
      <c r="K4620" s="1" t="str">
        <f>IF(Table1[[#This Row],[Column1]]="","",VLOOKUP(A4620,COPOMs!B:K,10)+prêmio_de_risco)</f>
        <v/>
      </c>
      <c r="L4620" s="3" t="str">
        <f>IF(Table1[[#This Row],[Tesouro Selic: Cenário 3]]="","",(K4620+1)^(1/252))</f>
        <v/>
      </c>
      <c r="M4620" s="2" t="str">
        <f>IF(Table1[[#This Row],[Column8]]="","",(1+M4619)*(L4620)-1)</f>
        <v/>
      </c>
    </row>
    <row r="4621" spans="1:13" x14ac:dyDescent="0.25">
      <c r="A4621" s="15" t="str">
        <f t="shared" si="144"/>
        <v/>
      </c>
      <c r="B4621" s="25" t="str">
        <f t="shared" si="145"/>
        <v/>
      </c>
      <c r="C4621" s="3" t="str">
        <f>IF(Table1[[#This Row],[Tesouro Prefixado]]="","",(B4621+1)^(1/252))</f>
        <v/>
      </c>
      <c r="D4621" s="2" t="str">
        <f>IF(Table1[[#This Row],[Column2]]="","",(1+D4620)*(C4621)-1)</f>
        <v/>
      </c>
      <c r="E4621" s="1" t="str">
        <f>IF(Table1[[#This Row],[Column1]]="","",VLOOKUP(A4621,COPOMs!B:E,4)+prêmio_de_risco)</f>
        <v/>
      </c>
      <c r="F4621" s="3" t="str">
        <f>IF(Table1[[#This Row],[Tesouro Selic: Cenário 1]]="","",(E4621+1)^(1/252))</f>
        <v/>
      </c>
      <c r="G4621" s="2" t="str">
        <f>IF(Table1[[#This Row],[Column4]]="","",(1+G4620)*(F4621)-1)</f>
        <v/>
      </c>
      <c r="H4621" s="1" t="str">
        <f>IF(Table1[[#This Row],[Column1]]="","",VLOOKUP(A4621,COPOMs!B:H,7)+prêmio_de_risco)</f>
        <v/>
      </c>
      <c r="I4621" s="3" t="str">
        <f>IF(Table1[[#This Row],[Tesouro Selic: Cenário 2]]="","",(H4621+1)^(1/252))</f>
        <v/>
      </c>
      <c r="J4621" s="2" t="str">
        <f>IF(Table1[[#This Row],[Column6]]="","",(1+J4620)*(I4621)-1)</f>
        <v/>
      </c>
      <c r="K4621" s="1" t="str">
        <f>IF(Table1[[#This Row],[Column1]]="","",VLOOKUP(A4621,COPOMs!B:K,10)+prêmio_de_risco)</f>
        <v/>
      </c>
      <c r="L4621" s="3" t="str">
        <f>IF(Table1[[#This Row],[Tesouro Selic: Cenário 3]]="","",(K4621+1)^(1/252))</f>
        <v/>
      </c>
      <c r="M4621" s="2" t="str">
        <f>IF(Table1[[#This Row],[Column8]]="","",(1+M4620)*(L4621)-1)</f>
        <v/>
      </c>
    </row>
    <row r="4622" spans="1:13" x14ac:dyDescent="0.25">
      <c r="A4622" s="15" t="str">
        <f t="shared" si="144"/>
        <v/>
      </c>
      <c r="B4622" s="25" t="str">
        <f t="shared" si="145"/>
        <v/>
      </c>
      <c r="C4622" s="3" t="str">
        <f>IF(Table1[[#This Row],[Tesouro Prefixado]]="","",(B4622+1)^(1/252))</f>
        <v/>
      </c>
      <c r="D4622" s="2" t="str">
        <f>IF(Table1[[#This Row],[Column2]]="","",(1+D4621)*(C4622)-1)</f>
        <v/>
      </c>
      <c r="E4622" s="1" t="str">
        <f>IF(Table1[[#This Row],[Column1]]="","",VLOOKUP(A4622,COPOMs!B:E,4)+prêmio_de_risco)</f>
        <v/>
      </c>
      <c r="F4622" s="3" t="str">
        <f>IF(Table1[[#This Row],[Tesouro Selic: Cenário 1]]="","",(E4622+1)^(1/252))</f>
        <v/>
      </c>
      <c r="G4622" s="2" t="str">
        <f>IF(Table1[[#This Row],[Column4]]="","",(1+G4621)*(F4622)-1)</f>
        <v/>
      </c>
      <c r="H4622" s="1" t="str">
        <f>IF(Table1[[#This Row],[Column1]]="","",VLOOKUP(A4622,COPOMs!B:H,7)+prêmio_de_risco)</f>
        <v/>
      </c>
      <c r="I4622" s="3" t="str">
        <f>IF(Table1[[#This Row],[Tesouro Selic: Cenário 2]]="","",(H4622+1)^(1/252))</f>
        <v/>
      </c>
      <c r="J4622" s="2" t="str">
        <f>IF(Table1[[#This Row],[Column6]]="","",(1+J4621)*(I4622)-1)</f>
        <v/>
      </c>
      <c r="K4622" s="1" t="str">
        <f>IF(Table1[[#This Row],[Column1]]="","",VLOOKUP(A4622,COPOMs!B:K,10)+prêmio_de_risco)</f>
        <v/>
      </c>
      <c r="L4622" s="3" t="str">
        <f>IF(Table1[[#This Row],[Tesouro Selic: Cenário 3]]="","",(K4622+1)^(1/252))</f>
        <v/>
      </c>
      <c r="M4622" s="2" t="str">
        <f>IF(Table1[[#This Row],[Column8]]="","",(1+M4621)*(L4622)-1)</f>
        <v/>
      </c>
    </row>
    <row r="4623" spans="1:13" x14ac:dyDescent="0.25">
      <c r="A4623" s="15" t="str">
        <f t="shared" si="144"/>
        <v/>
      </c>
      <c r="B4623" s="25" t="str">
        <f t="shared" si="145"/>
        <v/>
      </c>
      <c r="C4623" s="3" t="str">
        <f>IF(Table1[[#This Row],[Tesouro Prefixado]]="","",(B4623+1)^(1/252))</f>
        <v/>
      </c>
      <c r="D4623" s="2" t="str">
        <f>IF(Table1[[#This Row],[Column2]]="","",(1+D4622)*(C4623)-1)</f>
        <v/>
      </c>
      <c r="E4623" s="1" t="str">
        <f>IF(Table1[[#This Row],[Column1]]="","",VLOOKUP(A4623,COPOMs!B:E,4)+prêmio_de_risco)</f>
        <v/>
      </c>
      <c r="F4623" s="3" t="str">
        <f>IF(Table1[[#This Row],[Tesouro Selic: Cenário 1]]="","",(E4623+1)^(1/252))</f>
        <v/>
      </c>
      <c r="G4623" s="2" t="str">
        <f>IF(Table1[[#This Row],[Column4]]="","",(1+G4622)*(F4623)-1)</f>
        <v/>
      </c>
      <c r="H4623" s="1" t="str">
        <f>IF(Table1[[#This Row],[Column1]]="","",VLOOKUP(A4623,COPOMs!B:H,7)+prêmio_de_risco)</f>
        <v/>
      </c>
      <c r="I4623" s="3" t="str">
        <f>IF(Table1[[#This Row],[Tesouro Selic: Cenário 2]]="","",(H4623+1)^(1/252))</f>
        <v/>
      </c>
      <c r="J4623" s="2" t="str">
        <f>IF(Table1[[#This Row],[Column6]]="","",(1+J4622)*(I4623)-1)</f>
        <v/>
      </c>
      <c r="K4623" s="1" t="str">
        <f>IF(Table1[[#This Row],[Column1]]="","",VLOOKUP(A4623,COPOMs!B:K,10)+prêmio_de_risco)</f>
        <v/>
      </c>
      <c r="L4623" s="3" t="str">
        <f>IF(Table1[[#This Row],[Tesouro Selic: Cenário 3]]="","",(K4623+1)^(1/252))</f>
        <v/>
      </c>
      <c r="M4623" s="2" t="str">
        <f>IF(Table1[[#This Row],[Column8]]="","",(1+M4622)*(L4623)-1)</f>
        <v/>
      </c>
    </row>
    <row r="4624" spans="1:13" x14ac:dyDescent="0.25">
      <c r="A4624" s="15" t="str">
        <f t="shared" si="144"/>
        <v/>
      </c>
      <c r="B4624" s="25" t="str">
        <f t="shared" si="145"/>
        <v/>
      </c>
      <c r="C4624" s="3" t="str">
        <f>IF(Table1[[#This Row],[Tesouro Prefixado]]="","",(B4624+1)^(1/252))</f>
        <v/>
      </c>
      <c r="D4624" s="2" t="str">
        <f>IF(Table1[[#This Row],[Column2]]="","",(1+D4623)*(C4624)-1)</f>
        <v/>
      </c>
      <c r="E4624" s="1" t="str">
        <f>IF(Table1[[#This Row],[Column1]]="","",VLOOKUP(A4624,COPOMs!B:E,4)+prêmio_de_risco)</f>
        <v/>
      </c>
      <c r="F4624" s="3" t="str">
        <f>IF(Table1[[#This Row],[Tesouro Selic: Cenário 1]]="","",(E4624+1)^(1/252))</f>
        <v/>
      </c>
      <c r="G4624" s="2" t="str">
        <f>IF(Table1[[#This Row],[Column4]]="","",(1+G4623)*(F4624)-1)</f>
        <v/>
      </c>
      <c r="H4624" s="1" t="str">
        <f>IF(Table1[[#This Row],[Column1]]="","",VLOOKUP(A4624,COPOMs!B:H,7)+prêmio_de_risco)</f>
        <v/>
      </c>
      <c r="I4624" s="3" t="str">
        <f>IF(Table1[[#This Row],[Tesouro Selic: Cenário 2]]="","",(H4624+1)^(1/252))</f>
        <v/>
      </c>
      <c r="J4624" s="2" t="str">
        <f>IF(Table1[[#This Row],[Column6]]="","",(1+J4623)*(I4624)-1)</f>
        <v/>
      </c>
      <c r="K4624" s="1" t="str">
        <f>IF(Table1[[#This Row],[Column1]]="","",VLOOKUP(A4624,COPOMs!B:K,10)+prêmio_de_risco)</f>
        <v/>
      </c>
      <c r="L4624" s="3" t="str">
        <f>IF(Table1[[#This Row],[Tesouro Selic: Cenário 3]]="","",(K4624+1)^(1/252))</f>
        <v/>
      </c>
      <c r="M4624" s="2" t="str">
        <f>IF(Table1[[#This Row],[Column8]]="","",(1+M4623)*(L4624)-1)</f>
        <v/>
      </c>
    </row>
    <row r="4625" spans="1:13" x14ac:dyDescent="0.25">
      <c r="A4625" s="15" t="str">
        <f t="shared" si="144"/>
        <v/>
      </c>
      <c r="B4625" s="25" t="str">
        <f t="shared" si="145"/>
        <v/>
      </c>
      <c r="C4625" s="3" t="str">
        <f>IF(Table1[[#This Row],[Tesouro Prefixado]]="","",(B4625+1)^(1/252))</f>
        <v/>
      </c>
      <c r="D4625" s="2" t="str">
        <f>IF(Table1[[#This Row],[Column2]]="","",(1+D4624)*(C4625)-1)</f>
        <v/>
      </c>
      <c r="E4625" s="1" t="str">
        <f>IF(Table1[[#This Row],[Column1]]="","",VLOOKUP(A4625,COPOMs!B:E,4)+prêmio_de_risco)</f>
        <v/>
      </c>
      <c r="F4625" s="3" t="str">
        <f>IF(Table1[[#This Row],[Tesouro Selic: Cenário 1]]="","",(E4625+1)^(1/252))</f>
        <v/>
      </c>
      <c r="G4625" s="2" t="str">
        <f>IF(Table1[[#This Row],[Column4]]="","",(1+G4624)*(F4625)-1)</f>
        <v/>
      </c>
      <c r="H4625" s="1" t="str">
        <f>IF(Table1[[#This Row],[Column1]]="","",VLOOKUP(A4625,COPOMs!B:H,7)+prêmio_de_risco)</f>
        <v/>
      </c>
      <c r="I4625" s="3" t="str">
        <f>IF(Table1[[#This Row],[Tesouro Selic: Cenário 2]]="","",(H4625+1)^(1/252))</f>
        <v/>
      </c>
      <c r="J4625" s="2" t="str">
        <f>IF(Table1[[#This Row],[Column6]]="","",(1+J4624)*(I4625)-1)</f>
        <v/>
      </c>
      <c r="K4625" s="1" t="str">
        <f>IF(Table1[[#This Row],[Column1]]="","",VLOOKUP(A4625,COPOMs!B:K,10)+prêmio_de_risco)</f>
        <v/>
      </c>
      <c r="L4625" s="3" t="str">
        <f>IF(Table1[[#This Row],[Tesouro Selic: Cenário 3]]="","",(K4625+1)^(1/252))</f>
        <v/>
      </c>
      <c r="M4625" s="2" t="str">
        <f>IF(Table1[[#This Row],[Column8]]="","",(1+M4624)*(L4625)-1)</f>
        <v/>
      </c>
    </row>
    <row r="4626" spans="1:13" x14ac:dyDescent="0.25">
      <c r="A4626" s="15" t="str">
        <f t="shared" si="144"/>
        <v/>
      </c>
      <c r="B4626" s="25" t="str">
        <f t="shared" si="145"/>
        <v/>
      </c>
      <c r="C4626" s="3" t="str">
        <f>IF(Table1[[#This Row],[Tesouro Prefixado]]="","",(B4626+1)^(1/252))</f>
        <v/>
      </c>
      <c r="D4626" s="2" t="str">
        <f>IF(Table1[[#This Row],[Column2]]="","",(1+D4625)*(C4626)-1)</f>
        <v/>
      </c>
      <c r="E4626" s="1" t="str">
        <f>IF(Table1[[#This Row],[Column1]]="","",VLOOKUP(A4626,COPOMs!B:E,4)+prêmio_de_risco)</f>
        <v/>
      </c>
      <c r="F4626" s="3" t="str">
        <f>IF(Table1[[#This Row],[Tesouro Selic: Cenário 1]]="","",(E4626+1)^(1/252))</f>
        <v/>
      </c>
      <c r="G4626" s="2" t="str">
        <f>IF(Table1[[#This Row],[Column4]]="","",(1+G4625)*(F4626)-1)</f>
        <v/>
      </c>
      <c r="H4626" s="1" t="str">
        <f>IF(Table1[[#This Row],[Column1]]="","",VLOOKUP(A4626,COPOMs!B:H,7)+prêmio_de_risco)</f>
        <v/>
      </c>
      <c r="I4626" s="3" t="str">
        <f>IF(Table1[[#This Row],[Tesouro Selic: Cenário 2]]="","",(H4626+1)^(1/252))</f>
        <v/>
      </c>
      <c r="J4626" s="2" t="str">
        <f>IF(Table1[[#This Row],[Column6]]="","",(1+J4625)*(I4626)-1)</f>
        <v/>
      </c>
      <c r="K4626" s="1" t="str">
        <f>IF(Table1[[#This Row],[Column1]]="","",VLOOKUP(A4626,COPOMs!B:K,10)+prêmio_de_risco)</f>
        <v/>
      </c>
      <c r="L4626" s="3" t="str">
        <f>IF(Table1[[#This Row],[Tesouro Selic: Cenário 3]]="","",(K4626+1)^(1/252))</f>
        <v/>
      </c>
      <c r="M4626" s="2" t="str">
        <f>IF(Table1[[#This Row],[Column8]]="","",(1+M4625)*(L4626)-1)</f>
        <v/>
      </c>
    </row>
    <row r="4627" spans="1:13" x14ac:dyDescent="0.25">
      <c r="A4627" s="15" t="str">
        <f t="shared" si="144"/>
        <v/>
      </c>
      <c r="B4627" s="25" t="str">
        <f t="shared" si="145"/>
        <v/>
      </c>
      <c r="C4627" s="3" t="str">
        <f>IF(Table1[[#This Row],[Tesouro Prefixado]]="","",(B4627+1)^(1/252))</f>
        <v/>
      </c>
      <c r="D4627" s="2" t="str">
        <f>IF(Table1[[#This Row],[Column2]]="","",(1+D4626)*(C4627)-1)</f>
        <v/>
      </c>
      <c r="E4627" s="1" t="str">
        <f>IF(Table1[[#This Row],[Column1]]="","",VLOOKUP(A4627,COPOMs!B:E,4)+prêmio_de_risco)</f>
        <v/>
      </c>
      <c r="F4627" s="3" t="str">
        <f>IF(Table1[[#This Row],[Tesouro Selic: Cenário 1]]="","",(E4627+1)^(1/252))</f>
        <v/>
      </c>
      <c r="G4627" s="2" t="str">
        <f>IF(Table1[[#This Row],[Column4]]="","",(1+G4626)*(F4627)-1)</f>
        <v/>
      </c>
      <c r="H4627" s="1" t="str">
        <f>IF(Table1[[#This Row],[Column1]]="","",VLOOKUP(A4627,COPOMs!B:H,7)+prêmio_de_risco)</f>
        <v/>
      </c>
      <c r="I4627" s="3" t="str">
        <f>IF(Table1[[#This Row],[Tesouro Selic: Cenário 2]]="","",(H4627+1)^(1/252))</f>
        <v/>
      </c>
      <c r="J4627" s="2" t="str">
        <f>IF(Table1[[#This Row],[Column6]]="","",(1+J4626)*(I4627)-1)</f>
        <v/>
      </c>
      <c r="K4627" s="1" t="str">
        <f>IF(Table1[[#This Row],[Column1]]="","",VLOOKUP(A4627,COPOMs!B:K,10)+prêmio_de_risco)</f>
        <v/>
      </c>
      <c r="L4627" s="3" t="str">
        <f>IF(Table1[[#This Row],[Tesouro Selic: Cenário 3]]="","",(K4627+1)^(1/252))</f>
        <v/>
      </c>
      <c r="M4627" s="2" t="str">
        <f>IF(Table1[[#This Row],[Column8]]="","",(1+M4626)*(L4627)-1)</f>
        <v/>
      </c>
    </row>
    <row r="4628" spans="1:13" x14ac:dyDescent="0.25">
      <c r="A4628" s="15" t="str">
        <f t="shared" si="144"/>
        <v/>
      </c>
      <c r="B4628" s="25" t="str">
        <f t="shared" si="145"/>
        <v/>
      </c>
      <c r="C4628" s="3" t="str">
        <f>IF(Table1[[#This Row],[Tesouro Prefixado]]="","",(B4628+1)^(1/252))</f>
        <v/>
      </c>
      <c r="D4628" s="2" t="str">
        <f>IF(Table1[[#This Row],[Column2]]="","",(1+D4627)*(C4628)-1)</f>
        <v/>
      </c>
      <c r="E4628" s="1" t="str">
        <f>IF(Table1[[#This Row],[Column1]]="","",VLOOKUP(A4628,COPOMs!B:E,4)+prêmio_de_risco)</f>
        <v/>
      </c>
      <c r="F4628" s="3" t="str">
        <f>IF(Table1[[#This Row],[Tesouro Selic: Cenário 1]]="","",(E4628+1)^(1/252))</f>
        <v/>
      </c>
      <c r="G4628" s="2" t="str">
        <f>IF(Table1[[#This Row],[Column4]]="","",(1+G4627)*(F4628)-1)</f>
        <v/>
      </c>
      <c r="H4628" s="1" t="str">
        <f>IF(Table1[[#This Row],[Column1]]="","",VLOOKUP(A4628,COPOMs!B:H,7)+prêmio_de_risco)</f>
        <v/>
      </c>
      <c r="I4628" s="3" t="str">
        <f>IF(Table1[[#This Row],[Tesouro Selic: Cenário 2]]="","",(H4628+1)^(1/252))</f>
        <v/>
      </c>
      <c r="J4628" s="2" t="str">
        <f>IF(Table1[[#This Row],[Column6]]="","",(1+J4627)*(I4628)-1)</f>
        <v/>
      </c>
      <c r="K4628" s="1" t="str">
        <f>IF(Table1[[#This Row],[Column1]]="","",VLOOKUP(A4628,COPOMs!B:K,10)+prêmio_de_risco)</f>
        <v/>
      </c>
      <c r="L4628" s="3" t="str">
        <f>IF(Table1[[#This Row],[Tesouro Selic: Cenário 3]]="","",(K4628+1)^(1/252))</f>
        <v/>
      </c>
      <c r="M4628" s="2" t="str">
        <f>IF(Table1[[#This Row],[Column8]]="","",(1+M4627)*(L4628)-1)</f>
        <v/>
      </c>
    </row>
    <row r="4629" spans="1:13" x14ac:dyDescent="0.25">
      <c r="A4629" s="15" t="str">
        <f t="shared" si="144"/>
        <v/>
      </c>
      <c r="B4629" s="25" t="str">
        <f t="shared" si="145"/>
        <v/>
      </c>
      <c r="C4629" s="3" t="str">
        <f>IF(Table1[[#This Row],[Tesouro Prefixado]]="","",(B4629+1)^(1/252))</f>
        <v/>
      </c>
      <c r="D4629" s="2" t="str">
        <f>IF(Table1[[#This Row],[Column2]]="","",(1+D4628)*(C4629)-1)</f>
        <v/>
      </c>
      <c r="E4629" s="1" t="str">
        <f>IF(Table1[[#This Row],[Column1]]="","",VLOOKUP(A4629,COPOMs!B:E,4)+prêmio_de_risco)</f>
        <v/>
      </c>
      <c r="F4629" s="3" t="str">
        <f>IF(Table1[[#This Row],[Tesouro Selic: Cenário 1]]="","",(E4629+1)^(1/252))</f>
        <v/>
      </c>
      <c r="G4629" s="2" t="str">
        <f>IF(Table1[[#This Row],[Column4]]="","",(1+G4628)*(F4629)-1)</f>
        <v/>
      </c>
      <c r="H4629" s="1" t="str">
        <f>IF(Table1[[#This Row],[Column1]]="","",VLOOKUP(A4629,COPOMs!B:H,7)+prêmio_de_risco)</f>
        <v/>
      </c>
      <c r="I4629" s="3" t="str">
        <f>IF(Table1[[#This Row],[Tesouro Selic: Cenário 2]]="","",(H4629+1)^(1/252))</f>
        <v/>
      </c>
      <c r="J4629" s="2" t="str">
        <f>IF(Table1[[#This Row],[Column6]]="","",(1+J4628)*(I4629)-1)</f>
        <v/>
      </c>
      <c r="K4629" s="1" t="str">
        <f>IF(Table1[[#This Row],[Column1]]="","",VLOOKUP(A4629,COPOMs!B:K,10)+prêmio_de_risco)</f>
        <v/>
      </c>
      <c r="L4629" s="3" t="str">
        <f>IF(Table1[[#This Row],[Tesouro Selic: Cenário 3]]="","",(K4629+1)^(1/252))</f>
        <v/>
      </c>
      <c r="M4629" s="2" t="str">
        <f>IF(Table1[[#This Row],[Column8]]="","",(1+M4628)*(L4629)-1)</f>
        <v/>
      </c>
    </row>
    <row r="4630" spans="1:13" x14ac:dyDescent="0.25">
      <c r="A4630" s="15" t="str">
        <f t="shared" si="144"/>
        <v/>
      </c>
      <c r="B4630" s="25" t="str">
        <f t="shared" si="145"/>
        <v/>
      </c>
      <c r="C4630" s="3" t="str">
        <f>IF(Table1[[#This Row],[Tesouro Prefixado]]="","",(B4630+1)^(1/252))</f>
        <v/>
      </c>
      <c r="D4630" s="2" t="str">
        <f>IF(Table1[[#This Row],[Column2]]="","",(1+D4629)*(C4630)-1)</f>
        <v/>
      </c>
      <c r="E4630" s="1" t="str">
        <f>IF(Table1[[#This Row],[Column1]]="","",VLOOKUP(A4630,COPOMs!B:E,4)+prêmio_de_risco)</f>
        <v/>
      </c>
      <c r="F4630" s="3" t="str">
        <f>IF(Table1[[#This Row],[Tesouro Selic: Cenário 1]]="","",(E4630+1)^(1/252))</f>
        <v/>
      </c>
      <c r="G4630" s="2" t="str">
        <f>IF(Table1[[#This Row],[Column4]]="","",(1+G4629)*(F4630)-1)</f>
        <v/>
      </c>
      <c r="H4630" s="1" t="str">
        <f>IF(Table1[[#This Row],[Column1]]="","",VLOOKUP(A4630,COPOMs!B:H,7)+prêmio_de_risco)</f>
        <v/>
      </c>
      <c r="I4630" s="3" t="str">
        <f>IF(Table1[[#This Row],[Tesouro Selic: Cenário 2]]="","",(H4630+1)^(1/252))</f>
        <v/>
      </c>
      <c r="J4630" s="2" t="str">
        <f>IF(Table1[[#This Row],[Column6]]="","",(1+J4629)*(I4630)-1)</f>
        <v/>
      </c>
      <c r="K4630" s="1" t="str">
        <f>IF(Table1[[#This Row],[Column1]]="","",VLOOKUP(A4630,COPOMs!B:K,10)+prêmio_de_risco)</f>
        <v/>
      </c>
      <c r="L4630" s="3" t="str">
        <f>IF(Table1[[#This Row],[Tesouro Selic: Cenário 3]]="","",(K4630+1)^(1/252))</f>
        <v/>
      </c>
      <c r="M4630" s="2" t="str">
        <f>IF(Table1[[#This Row],[Column8]]="","",(1+M4629)*(L4630)-1)</f>
        <v/>
      </c>
    </row>
    <row r="4631" spans="1:13" x14ac:dyDescent="0.25">
      <c r="A4631" s="15" t="str">
        <f t="shared" si="144"/>
        <v/>
      </c>
      <c r="B4631" s="25" t="str">
        <f t="shared" si="145"/>
        <v/>
      </c>
      <c r="C4631" s="3" t="str">
        <f>IF(Table1[[#This Row],[Tesouro Prefixado]]="","",(B4631+1)^(1/252))</f>
        <v/>
      </c>
      <c r="D4631" s="2" t="str">
        <f>IF(Table1[[#This Row],[Column2]]="","",(1+D4630)*(C4631)-1)</f>
        <v/>
      </c>
      <c r="E4631" s="1" t="str">
        <f>IF(Table1[[#This Row],[Column1]]="","",VLOOKUP(A4631,COPOMs!B:E,4)+prêmio_de_risco)</f>
        <v/>
      </c>
      <c r="F4631" s="3" t="str">
        <f>IF(Table1[[#This Row],[Tesouro Selic: Cenário 1]]="","",(E4631+1)^(1/252))</f>
        <v/>
      </c>
      <c r="G4631" s="2" t="str">
        <f>IF(Table1[[#This Row],[Column4]]="","",(1+G4630)*(F4631)-1)</f>
        <v/>
      </c>
      <c r="H4631" s="1" t="str">
        <f>IF(Table1[[#This Row],[Column1]]="","",VLOOKUP(A4631,COPOMs!B:H,7)+prêmio_de_risco)</f>
        <v/>
      </c>
      <c r="I4631" s="3" t="str">
        <f>IF(Table1[[#This Row],[Tesouro Selic: Cenário 2]]="","",(H4631+1)^(1/252))</f>
        <v/>
      </c>
      <c r="J4631" s="2" t="str">
        <f>IF(Table1[[#This Row],[Column6]]="","",(1+J4630)*(I4631)-1)</f>
        <v/>
      </c>
      <c r="K4631" s="1" t="str">
        <f>IF(Table1[[#This Row],[Column1]]="","",VLOOKUP(A4631,COPOMs!B:K,10)+prêmio_de_risco)</f>
        <v/>
      </c>
      <c r="L4631" s="3" t="str">
        <f>IF(Table1[[#This Row],[Tesouro Selic: Cenário 3]]="","",(K4631+1)^(1/252))</f>
        <v/>
      </c>
      <c r="M4631" s="2" t="str">
        <f>IF(Table1[[#This Row],[Column8]]="","",(1+M4630)*(L4631)-1)</f>
        <v/>
      </c>
    </row>
    <row r="4632" spans="1:13" x14ac:dyDescent="0.25">
      <c r="A4632" s="15" t="str">
        <f t="shared" si="144"/>
        <v/>
      </c>
      <c r="B4632" s="25" t="str">
        <f t="shared" si="145"/>
        <v/>
      </c>
      <c r="C4632" s="3" t="str">
        <f>IF(Table1[[#This Row],[Tesouro Prefixado]]="","",(B4632+1)^(1/252))</f>
        <v/>
      </c>
      <c r="D4632" s="2" t="str">
        <f>IF(Table1[[#This Row],[Column2]]="","",(1+D4631)*(C4632)-1)</f>
        <v/>
      </c>
      <c r="E4632" s="1" t="str">
        <f>IF(Table1[[#This Row],[Column1]]="","",VLOOKUP(A4632,COPOMs!B:E,4)+prêmio_de_risco)</f>
        <v/>
      </c>
      <c r="F4632" s="3" t="str">
        <f>IF(Table1[[#This Row],[Tesouro Selic: Cenário 1]]="","",(E4632+1)^(1/252))</f>
        <v/>
      </c>
      <c r="G4632" s="2" t="str">
        <f>IF(Table1[[#This Row],[Column4]]="","",(1+G4631)*(F4632)-1)</f>
        <v/>
      </c>
      <c r="H4632" s="1" t="str">
        <f>IF(Table1[[#This Row],[Column1]]="","",VLOOKUP(A4632,COPOMs!B:H,7)+prêmio_de_risco)</f>
        <v/>
      </c>
      <c r="I4632" s="3" t="str">
        <f>IF(Table1[[#This Row],[Tesouro Selic: Cenário 2]]="","",(H4632+1)^(1/252))</f>
        <v/>
      </c>
      <c r="J4632" s="2" t="str">
        <f>IF(Table1[[#This Row],[Column6]]="","",(1+J4631)*(I4632)-1)</f>
        <v/>
      </c>
      <c r="K4632" s="1" t="str">
        <f>IF(Table1[[#This Row],[Column1]]="","",VLOOKUP(A4632,COPOMs!B:K,10)+prêmio_de_risco)</f>
        <v/>
      </c>
      <c r="L4632" s="3" t="str">
        <f>IF(Table1[[#This Row],[Tesouro Selic: Cenário 3]]="","",(K4632+1)^(1/252))</f>
        <v/>
      </c>
      <c r="M4632" s="2" t="str">
        <f>IF(Table1[[#This Row],[Column8]]="","",(1+M4631)*(L4632)-1)</f>
        <v/>
      </c>
    </row>
    <row r="4633" spans="1:13" x14ac:dyDescent="0.25">
      <c r="A4633" s="15" t="str">
        <f t="shared" si="144"/>
        <v/>
      </c>
      <c r="B4633" s="25" t="str">
        <f t="shared" si="145"/>
        <v/>
      </c>
      <c r="C4633" s="3" t="str">
        <f>IF(Table1[[#This Row],[Tesouro Prefixado]]="","",(B4633+1)^(1/252))</f>
        <v/>
      </c>
      <c r="D4633" s="2" t="str">
        <f>IF(Table1[[#This Row],[Column2]]="","",(1+D4632)*(C4633)-1)</f>
        <v/>
      </c>
      <c r="E4633" s="1" t="str">
        <f>IF(Table1[[#This Row],[Column1]]="","",VLOOKUP(A4633,COPOMs!B:E,4)+prêmio_de_risco)</f>
        <v/>
      </c>
      <c r="F4633" s="3" t="str">
        <f>IF(Table1[[#This Row],[Tesouro Selic: Cenário 1]]="","",(E4633+1)^(1/252))</f>
        <v/>
      </c>
      <c r="G4633" s="2" t="str">
        <f>IF(Table1[[#This Row],[Column4]]="","",(1+G4632)*(F4633)-1)</f>
        <v/>
      </c>
      <c r="H4633" s="1" t="str">
        <f>IF(Table1[[#This Row],[Column1]]="","",VLOOKUP(A4633,COPOMs!B:H,7)+prêmio_de_risco)</f>
        <v/>
      </c>
      <c r="I4633" s="3" t="str">
        <f>IF(Table1[[#This Row],[Tesouro Selic: Cenário 2]]="","",(H4633+1)^(1/252))</f>
        <v/>
      </c>
      <c r="J4633" s="2" t="str">
        <f>IF(Table1[[#This Row],[Column6]]="","",(1+J4632)*(I4633)-1)</f>
        <v/>
      </c>
      <c r="K4633" s="1" t="str">
        <f>IF(Table1[[#This Row],[Column1]]="","",VLOOKUP(A4633,COPOMs!B:K,10)+prêmio_de_risco)</f>
        <v/>
      </c>
      <c r="L4633" s="3" t="str">
        <f>IF(Table1[[#This Row],[Tesouro Selic: Cenário 3]]="","",(K4633+1)^(1/252))</f>
        <v/>
      </c>
      <c r="M4633" s="2" t="str">
        <f>IF(Table1[[#This Row],[Column8]]="","",(1+M4632)*(L4633)-1)</f>
        <v/>
      </c>
    </row>
    <row r="4634" spans="1:13" x14ac:dyDescent="0.25">
      <c r="A4634" s="15" t="str">
        <f t="shared" si="144"/>
        <v/>
      </c>
      <c r="B4634" s="25" t="str">
        <f t="shared" si="145"/>
        <v/>
      </c>
      <c r="C4634" s="3" t="str">
        <f>IF(Table1[[#This Row],[Tesouro Prefixado]]="","",(B4634+1)^(1/252))</f>
        <v/>
      </c>
      <c r="D4634" s="2" t="str">
        <f>IF(Table1[[#This Row],[Column2]]="","",(1+D4633)*(C4634)-1)</f>
        <v/>
      </c>
      <c r="E4634" s="1" t="str">
        <f>IF(Table1[[#This Row],[Column1]]="","",VLOOKUP(A4634,COPOMs!B:E,4)+prêmio_de_risco)</f>
        <v/>
      </c>
      <c r="F4634" s="3" t="str">
        <f>IF(Table1[[#This Row],[Tesouro Selic: Cenário 1]]="","",(E4634+1)^(1/252))</f>
        <v/>
      </c>
      <c r="G4634" s="2" t="str">
        <f>IF(Table1[[#This Row],[Column4]]="","",(1+G4633)*(F4634)-1)</f>
        <v/>
      </c>
      <c r="H4634" s="1" t="str">
        <f>IF(Table1[[#This Row],[Column1]]="","",VLOOKUP(A4634,COPOMs!B:H,7)+prêmio_de_risco)</f>
        <v/>
      </c>
      <c r="I4634" s="3" t="str">
        <f>IF(Table1[[#This Row],[Tesouro Selic: Cenário 2]]="","",(H4634+1)^(1/252))</f>
        <v/>
      </c>
      <c r="J4634" s="2" t="str">
        <f>IF(Table1[[#This Row],[Column6]]="","",(1+J4633)*(I4634)-1)</f>
        <v/>
      </c>
      <c r="K4634" s="1" t="str">
        <f>IF(Table1[[#This Row],[Column1]]="","",VLOOKUP(A4634,COPOMs!B:K,10)+prêmio_de_risco)</f>
        <v/>
      </c>
      <c r="L4634" s="3" t="str">
        <f>IF(Table1[[#This Row],[Tesouro Selic: Cenário 3]]="","",(K4634+1)^(1/252))</f>
        <v/>
      </c>
      <c r="M4634" s="2" t="str">
        <f>IF(Table1[[#This Row],[Column8]]="","",(1+M4633)*(L4634)-1)</f>
        <v/>
      </c>
    </row>
    <row r="4635" spans="1:13" x14ac:dyDescent="0.25">
      <c r="A4635" s="15" t="str">
        <f t="shared" si="144"/>
        <v/>
      </c>
      <c r="B4635" s="25" t="str">
        <f t="shared" si="145"/>
        <v/>
      </c>
      <c r="C4635" s="3" t="str">
        <f>IF(Table1[[#This Row],[Tesouro Prefixado]]="","",(B4635+1)^(1/252))</f>
        <v/>
      </c>
      <c r="D4635" s="2" t="str">
        <f>IF(Table1[[#This Row],[Column2]]="","",(1+D4634)*(C4635)-1)</f>
        <v/>
      </c>
      <c r="E4635" s="1" t="str">
        <f>IF(Table1[[#This Row],[Column1]]="","",VLOOKUP(A4635,COPOMs!B:E,4)+prêmio_de_risco)</f>
        <v/>
      </c>
      <c r="F4635" s="3" t="str">
        <f>IF(Table1[[#This Row],[Tesouro Selic: Cenário 1]]="","",(E4635+1)^(1/252))</f>
        <v/>
      </c>
      <c r="G4635" s="2" t="str">
        <f>IF(Table1[[#This Row],[Column4]]="","",(1+G4634)*(F4635)-1)</f>
        <v/>
      </c>
      <c r="H4635" s="1" t="str">
        <f>IF(Table1[[#This Row],[Column1]]="","",VLOOKUP(A4635,COPOMs!B:H,7)+prêmio_de_risco)</f>
        <v/>
      </c>
      <c r="I4635" s="3" t="str">
        <f>IF(Table1[[#This Row],[Tesouro Selic: Cenário 2]]="","",(H4635+1)^(1/252))</f>
        <v/>
      </c>
      <c r="J4635" s="2" t="str">
        <f>IF(Table1[[#This Row],[Column6]]="","",(1+J4634)*(I4635)-1)</f>
        <v/>
      </c>
      <c r="K4635" s="1" t="str">
        <f>IF(Table1[[#This Row],[Column1]]="","",VLOOKUP(A4635,COPOMs!B:K,10)+prêmio_de_risco)</f>
        <v/>
      </c>
      <c r="L4635" s="3" t="str">
        <f>IF(Table1[[#This Row],[Tesouro Selic: Cenário 3]]="","",(K4635+1)^(1/252))</f>
        <v/>
      </c>
      <c r="M4635" s="2" t="str">
        <f>IF(Table1[[#This Row],[Column8]]="","",(1+M4634)*(L4635)-1)</f>
        <v/>
      </c>
    </row>
    <row r="4636" spans="1:13" x14ac:dyDescent="0.25">
      <c r="A4636" s="15" t="str">
        <f t="shared" si="144"/>
        <v/>
      </c>
      <c r="B4636" s="25" t="str">
        <f t="shared" si="145"/>
        <v/>
      </c>
      <c r="C4636" s="3" t="str">
        <f>IF(Table1[[#This Row],[Tesouro Prefixado]]="","",(B4636+1)^(1/252))</f>
        <v/>
      </c>
      <c r="D4636" s="2" t="str">
        <f>IF(Table1[[#This Row],[Column2]]="","",(1+D4635)*(C4636)-1)</f>
        <v/>
      </c>
      <c r="E4636" s="1" t="str">
        <f>IF(Table1[[#This Row],[Column1]]="","",VLOOKUP(A4636,COPOMs!B:E,4)+prêmio_de_risco)</f>
        <v/>
      </c>
      <c r="F4636" s="3" t="str">
        <f>IF(Table1[[#This Row],[Tesouro Selic: Cenário 1]]="","",(E4636+1)^(1/252))</f>
        <v/>
      </c>
      <c r="G4636" s="2" t="str">
        <f>IF(Table1[[#This Row],[Column4]]="","",(1+G4635)*(F4636)-1)</f>
        <v/>
      </c>
      <c r="H4636" s="1" t="str">
        <f>IF(Table1[[#This Row],[Column1]]="","",VLOOKUP(A4636,COPOMs!B:H,7)+prêmio_de_risco)</f>
        <v/>
      </c>
      <c r="I4636" s="3" t="str">
        <f>IF(Table1[[#This Row],[Tesouro Selic: Cenário 2]]="","",(H4636+1)^(1/252))</f>
        <v/>
      </c>
      <c r="J4636" s="2" t="str">
        <f>IF(Table1[[#This Row],[Column6]]="","",(1+J4635)*(I4636)-1)</f>
        <v/>
      </c>
      <c r="K4636" s="1" t="str">
        <f>IF(Table1[[#This Row],[Column1]]="","",VLOOKUP(A4636,COPOMs!B:K,10)+prêmio_de_risco)</f>
        <v/>
      </c>
      <c r="L4636" s="3" t="str">
        <f>IF(Table1[[#This Row],[Tesouro Selic: Cenário 3]]="","",(K4636+1)^(1/252))</f>
        <v/>
      </c>
      <c r="M4636" s="2" t="str">
        <f>IF(Table1[[#This Row],[Column8]]="","",(1+M4635)*(L4636)-1)</f>
        <v/>
      </c>
    </row>
    <row r="4637" spans="1:13" x14ac:dyDescent="0.25">
      <c r="A4637" s="15" t="str">
        <f t="shared" si="144"/>
        <v/>
      </c>
      <c r="B4637" s="25" t="str">
        <f t="shared" si="145"/>
        <v/>
      </c>
      <c r="C4637" s="3" t="str">
        <f>IF(Table1[[#This Row],[Tesouro Prefixado]]="","",(B4637+1)^(1/252))</f>
        <v/>
      </c>
      <c r="D4637" s="2" t="str">
        <f>IF(Table1[[#This Row],[Column2]]="","",(1+D4636)*(C4637)-1)</f>
        <v/>
      </c>
      <c r="E4637" s="1" t="str">
        <f>IF(Table1[[#This Row],[Column1]]="","",VLOOKUP(A4637,COPOMs!B:E,4)+prêmio_de_risco)</f>
        <v/>
      </c>
      <c r="F4637" s="3" t="str">
        <f>IF(Table1[[#This Row],[Tesouro Selic: Cenário 1]]="","",(E4637+1)^(1/252))</f>
        <v/>
      </c>
      <c r="G4637" s="2" t="str">
        <f>IF(Table1[[#This Row],[Column4]]="","",(1+G4636)*(F4637)-1)</f>
        <v/>
      </c>
      <c r="H4637" s="1" t="str">
        <f>IF(Table1[[#This Row],[Column1]]="","",VLOOKUP(A4637,COPOMs!B:H,7)+prêmio_de_risco)</f>
        <v/>
      </c>
      <c r="I4637" s="3" t="str">
        <f>IF(Table1[[#This Row],[Tesouro Selic: Cenário 2]]="","",(H4637+1)^(1/252))</f>
        <v/>
      </c>
      <c r="J4637" s="2" t="str">
        <f>IF(Table1[[#This Row],[Column6]]="","",(1+J4636)*(I4637)-1)</f>
        <v/>
      </c>
      <c r="K4637" s="1" t="str">
        <f>IF(Table1[[#This Row],[Column1]]="","",VLOOKUP(A4637,COPOMs!B:K,10)+prêmio_de_risco)</f>
        <v/>
      </c>
      <c r="L4637" s="3" t="str">
        <f>IF(Table1[[#This Row],[Tesouro Selic: Cenário 3]]="","",(K4637+1)^(1/252))</f>
        <v/>
      </c>
      <c r="M4637" s="2" t="str">
        <f>IF(Table1[[#This Row],[Column8]]="","",(1+M4636)*(L4637)-1)</f>
        <v/>
      </c>
    </row>
    <row r="4638" spans="1:13" x14ac:dyDescent="0.25">
      <c r="A4638" s="15" t="str">
        <f t="shared" si="144"/>
        <v/>
      </c>
      <c r="B4638" s="25" t="str">
        <f t="shared" si="145"/>
        <v/>
      </c>
      <c r="C4638" s="3" t="str">
        <f>IF(Table1[[#This Row],[Tesouro Prefixado]]="","",(B4638+1)^(1/252))</f>
        <v/>
      </c>
      <c r="D4638" s="2" t="str">
        <f>IF(Table1[[#This Row],[Column2]]="","",(1+D4637)*(C4638)-1)</f>
        <v/>
      </c>
      <c r="E4638" s="1" t="str">
        <f>IF(Table1[[#This Row],[Column1]]="","",VLOOKUP(A4638,COPOMs!B:E,4)+prêmio_de_risco)</f>
        <v/>
      </c>
      <c r="F4638" s="3" t="str">
        <f>IF(Table1[[#This Row],[Tesouro Selic: Cenário 1]]="","",(E4638+1)^(1/252))</f>
        <v/>
      </c>
      <c r="G4638" s="2" t="str">
        <f>IF(Table1[[#This Row],[Column4]]="","",(1+G4637)*(F4638)-1)</f>
        <v/>
      </c>
      <c r="H4638" s="1" t="str">
        <f>IF(Table1[[#This Row],[Column1]]="","",VLOOKUP(A4638,COPOMs!B:H,7)+prêmio_de_risco)</f>
        <v/>
      </c>
      <c r="I4638" s="3" t="str">
        <f>IF(Table1[[#This Row],[Tesouro Selic: Cenário 2]]="","",(H4638+1)^(1/252))</f>
        <v/>
      </c>
      <c r="J4638" s="2" t="str">
        <f>IF(Table1[[#This Row],[Column6]]="","",(1+J4637)*(I4638)-1)</f>
        <v/>
      </c>
      <c r="K4638" s="1" t="str">
        <f>IF(Table1[[#This Row],[Column1]]="","",VLOOKUP(A4638,COPOMs!B:K,10)+prêmio_de_risco)</f>
        <v/>
      </c>
      <c r="L4638" s="3" t="str">
        <f>IF(Table1[[#This Row],[Tesouro Selic: Cenário 3]]="","",(K4638+1)^(1/252))</f>
        <v/>
      </c>
      <c r="M4638" s="2" t="str">
        <f>IF(Table1[[#This Row],[Column8]]="","",(1+M4637)*(L4638)-1)</f>
        <v/>
      </c>
    </row>
    <row r="4639" spans="1:13" x14ac:dyDescent="0.25">
      <c r="A4639" s="15" t="str">
        <f t="shared" si="144"/>
        <v/>
      </c>
      <c r="B4639" s="25" t="str">
        <f t="shared" si="145"/>
        <v/>
      </c>
      <c r="C4639" s="3" t="str">
        <f>IF(Table1[[#This Row],[Tesouro Prefixado]]="","",(B4639+1)^(1/252))</f>
        <v/>
      </c>
      <c r="D4639" s="2" t="str">
        <f>IF(Table1[[#This Row],[Column2]]="","",(1+D4638)*(C4639)-1)</f>
        <v/>
      </c>
      <c r="E4639" s="1" t="str">
        <f>IF(Table1[[#This Row],[Column1]]="","",VLOOKUP(A4639,COPOMs!B:E,4)+prêmio_de_risco)</f>
        <v/>
      </c>
      <c r="F4639" s="3" t="str">
        <f>IF(Table1[[#This Row],[Tesouro Selic: Cenário 1]]="","",(E4639+1)^(1/252))</f>
        <v/>
      </c>
      <c r="G4639" s="2" t="str">
        <f>IF(Table1[[#This Row],[Column4]]="","",(1+G4638)*(F4639)-1)</f>
        <v/>
      </c>
      <c r="H4639" s="1" t="str">
        <f>IF(Table1[[#This Row],[Column1]]="","",VLOOKUP(A4639,COPOMs!B:H,7)+prêmio_de_risco)</f>
        <v/>
      </c>
      <c r="I4639" s="3" t="str">
        <f>IF(Table1[[#This Row],[Tesouro Selic: Cenário 2]]="","",(H4639+1)^(1/252))</f>
        <v/>
      </c>
      <c r="J4639" s="2" t="str">
        <f>IF(Table1[[#This Row],[Column6]]="","",(1+J4638)*(I4639)-1)</f>
        <v/>
      </c>
      <c r="K4639" s="1" t="str">
        <f>IF(Table1[[#This Row],[Column1]]="","",VLOOKUP(A4639,COPOMs!B:K,10)+prêmio_de_risco)</f>
        <v/>
      </c>
      <c r="L4639" s="3" t="str">
        <f>IF(Table1[[#This Row],[Tesouro Selic: Cenário 3]]="","",(K4639+1)^(1/252))</f>
        <v/>
      </c>
      <c r="M4639" s="2" t="str">
        <f>IF(Table1[[#This Row],[Column8]]="","",(1+M4638)*(L4639)-1)</f>
        <v/>
      </c>
    </row>
    <row r="4640" spans="1:13" x14ac:dyDescent="0.25">
      <c r="A4640" s="15" t="str">
        <f t="shared" si="144"/>
        <v/>
      </c>
      <c r="B4640" s="25" t="str">
        <f t="shared" si="145"/>
        <v/>
      </c>
      <c r="C4640" s="3" t="str">
        <f>IF(Table1[[#This Row],[Tesouro Prefixado]]="","",(B4640+1)^(1/252))</f>
        <v/>
      </c>
      <c r="D4640" s="2" t="str">
        <f>IF(Table1[[#This Row],[Column2]]="","",(1+D4639)*(C4640)-1)</f>
        <v/>
      </c>
      <c r="E4640" s="1" t="str">
        <f>IF(Table1[[#This Row],[Column1]]="","",VLOOKUP(A4640,COPOMs!B:E,4)+prêmio_de_risco)</f>
        <v/>
      </c>
      <c r="F4640" s="3" t="str">
        <f>IF(Table1[[#This Row],[Tesouro Selic: Cenário 1]]="","",(E4640+1)^(1/252))</f>
        <v/>
      </c>
      <c r="G4640" s="2" t="str">
        <f>IF(Table1[[#This Row],[Column4]]="","",(1+G4639)*(F4640)-1)</f>
        <v/>
      </c>
      <c r="H4640" s="1" t="str">
        <f>IF(Table1[[#This Row],[Column1]]="","",VLOOKUP(A4640,COPOMs!B:H,7)+prêmio_de_risco)</f>
        <v/>
      </c>
      <c r="I4640" s="3" t="str">
        <f>IF(Table1[[#This Row],[Tesouro Selic: Cenário 2]]="","",(H4640+1)^(1/252))</f>
        <v/>
      </c>
      <c r="J4640" s="2" t="str">
        <f>IF(Table1[[#This Row],[Column6]]="","",(1+J4639)*(I4640)-1)</f>
        <v/>
      </c>
      <c r="K4640" s="1" t="str">
        <f>IF(Table1[[#This Row],[Column1]]="","",VLOOKUP(A4640,COPOMs!B:K,10)+prêmio_de_risco)</f>
        <v/>
      </c>
      <c r="L4640" s="3" t="str">
        <f>IF(Table1[[#This Row],[Tesouro Selic: Cenário 3]]="","",(K4640+1)^(1/252))</f>
        <v/>
      </c>
      <c r="M4640" s="2" t="str">
        <f>IF(Table1[[#This Row],[Column8]]="","",(1+M4639)*(L4640)-1)</f>
        <v/>
      </c>
    </row>
    <row r="4641" spans="1:13" x14ac:dyDescent="0.25">
      <c r="A4641" s="15" t="str">
        <f t="shared" si="144"/>
        <v/>
      </c>
      <c r="B4641" s="25" t="str">
        <f t="shared" si="145"/>
        <v/>
      </c>
      <c r="C4641" s="3" t="str">
        <f>IF(Table1[[#This Row],[Tesouro Prefixado]]="","",(B4641+1)^(1/252))</f>
        <v/>
      </c>
      <c r="D4641" s="2" t="str">
        <f>IF(Table1[[#This Row],[Column2]]="","",(1+D4640)*(C4641)-1)</f>
        <v/>
      </c>
      <c r="E4641" s="1" t="str">
        <f>IF(Table1[[#This Row],[Column1]]="","",VLOOKUP(A4641,COPOMs!B:E,4)+prêmio_de_risco)</f>
        <v/>
      </c>
      <c r="F4641" s="3" t="str">
        <f>IF(Table1[[#This Row],[Tesouro Selic: Cenário 1]]="","",(E4641+1)^(1/252))</f>
        <v/>
      </c>
      <c r="G4641" s="2" t="str">
        <f>IF(Table1[[#This Row],[Column4]]="","",(1+G4640)*(F4641)-1)</f>
        <v/>
      </c>
      <c r="H4641" s="1" t="str">
        <f>IF(Table1[[#This Row],[Column1]]="","",VLOOKUP(A4641,COPOMs!B:H,7)+prêmio_de_risco)</f>
        <v/>
      </c>
      <c r="I4641" s="3" t="str">
        <f>IF(Table1[[#This Row],[Tesouro Selic: Cenário 2]]="","",(H4641+1)^(1/252))</f>
        <v/>
      </c>
      <c r="J4641" s="2" t="str">
        <f>IF(Table1[[#This Row],[Column6]]="","",(1+J4640)*(I4641)-1)</f>
        <v/>
      </c>
      <c r="K4641" s="1" t="str">
        <f>IF(Table1[[#This Row],[Column1]]="","",VLOOKUP(A4641,COPOMs!B:K,10)+prêmio_de_risco)</f>
        <v/>
      </c>
      <c r="L4641" s="3" t="str">
        <f>IF(Table1[[#This Row],[Tesouro Selic: Cenário 3]]="","",(K4641+1)^(1/252))</f>
        <v/>
      </c>
      <c r="M4641" s="2" t="str">
        <f>IF(Table1[[#This Row],[Column8]]="","",(1+M4640)*(L4641)-1)</f>
        <v/>
      </c>
    </row>
    <row r="4642" spans="1:13" x14ac:dyDescent="0.25">
      <c r="A4642" s="15" t="str">
        <f t="shared" si="144"/>
        <v/>
      </c>
      <c r="B4642" s="25" t="str">
        <f t="shared" si="145"/>
        <v/>
      </c>
      <c r="C4642" s="3" t="str">
        <f>IF(Table1[[#This Row],[Tesouro Prefixado]]="","",(B4642+1)^(1/252))</f>
        <v/>
      </c>
      <c r="D4642" s="2" t="str">
        <f>IF(Table1[[#This Row],[Column2]]="","",(1+D4641)*(C4642)-1)</f>
        <v/>
      </c>
      <c r="E4642" s="1" t="str">
        <f>IF(Table1[[#This Row],[Column1]]="","",VLOOKUP(A4642,COPOMs!B:E,4)+prêmio_de_risco)</f>
        <v/>
      </c>
      <c r="F4642" s="3" t="str">
        <f>IF(Table1[[#This Row],[Tesouro Selic: Cenário 1]]="","",(E4642+1)^(1/252))</f>
        <v/>
      </c>
      <c r="G4642" s="2" t="str">
        <f>IF(Table1[[#This Row],[Column4]]="","",(1+G4641)*(F4642)-1)</f>
        <v/>
      </c>
      <c r="H4642" s="1" t="str">
        <f>IF(Table1[[#This Row],[Column1]]="","",VLOOKUP(A4642,COPOMs!B:H,7)+prêmio_de_risco)</f>
        <v/>
      </c>
      <c r="I4642" s="3" t="str">
        <f>IF(Table1[[#This Row],[Tesouro Selic: Cenário 2]]="","",(H4642+1)^(1/252))</f>
        <v/>
      </c>
      <c r="J4642" s="2" t="str">
        <f>IF(Table1[[#This Row],[Column6]]="","",(1+J4641)*(I4642)-1)</f>
        <v/>
      </c>
      <c r="K4642" s="1" t="str">
        <f>IF(Table1[[#This Row],[Column1]]="","",VLOOKUP(A4642,COPOMs!B:K,10)+prêmio_de_risco)</f>
        <v/>
      </c>
      <c r="L4642" s="3" t="str">
        <f>IF(Table1[[#This Row],[Tesouro Selic: Cenário 3]]="","",(K4642+1)^(1/252))</f>
        <v/>
      </c>
      <c r="M4642" s="2" t="str">
        <f>IF(Table1[[#This Row],[Column8]]="","",(1+M4641)*(L4642)-1)</f>
        <v/>
      </c>
    </row>
    <row r="4643" spans="1:13" x14ac:dyDescent="0.25">
      <c r="A4643" s="15" t="str">
        <f t="shared" si="144"/>
        <v/>
      </c>
      <c r="B4643" s="25" t="str">
        <f t="shared" si="145"/>
        <v/>
      </c>
      <c r="C4643" s="3" t="str">
        <f>IF(Table1[[#This Row],[Tesouro Prefixado]]="","",(B4643+1)^(1/252))</f>
        <v/>
      </c>
      <c r="D4643" s="2" t="str">
        <f>IF(Table1[[#This Row],[Column2]]="","",(1+D4642)*(C4643)-1)</f>
        <v/>
      </c>
      <c r="E4643" s="1" t="str">
        <f>IF(Table1[[#This Row],[Column1]]="","",VLOOKUP(A4643,COPOMs!B:E,4)+prêmio_de_risco)</f>
        <v/>
      </c>
      <c r="F4643" s="3" t="str">
        <f>IF(Table1[[#This Row],[Tesouro Selic: Cenário 1]]="","",(E4643+1)^(1/252))</f>
        <v/>
      </c>
      <c r="G4643" s="2" t="str">
        <f>IF(Table1[[#This Row],[Column4]]="","",(1+G4642)*(F4643)-1)</f>
        <v/>
      </c>
      <c r="H4643" s="1" t="str">
        <f>IF(Table1[[#This Row],[Column1]]="","",VLOOKUP(A4643,COPOMs!B:H,7)+prêmio_de_risco)</f>
        <v/>
      </c>
      <c r="I4643" s="3" t="str">
        <f>IF(Table1[[#This Row],[Tesouro Selic: Cenário 2]]="","",(H4643+1)^(1/252))</f>
        <v/>
      </c>
      <c r="J4643" s="2" t="str">
        <f>IF(Table1[[#This Row],[Column6]]="","",(1+J4642)*(I4643)-1)</f>
        <v/>
      </c>
      <c r="K4643" s="1" t="str">
        <f>IF(Table1[[#This Row],[Column1]]="","",VLOOKUP(A4643,COPOMs!B:K,10)+prêmio_de_risco)</f>
        <v/>
      </c>
      <c r="L4643" s="3" t="str">
        <f>IF(Table1[[#This Row],[Tesouro Selic: Cenário 3]]="","",(K4643+1)^(1/252))</f>
        <v/>
      </c>
      <c r="M4643" s="2" t="str">
        <f>IF(Table1[[#This Row],[Column8]]="","",(1+M4642)*(L4643)-1)</f>
        <v/>
      </c>
    </row>
    <row r="4644" spans="1:13" x14ac:dyDescent="0.25">
      <c r="A4644" s="15" t="str">
        <f t="shared" si="144"/>
        <v/>
      </c>
      <c r="B4644" s="25" t="str">
        <f t="shared" si="145"/>
        <v/>
      </c>
      <c r="C4644" s="3" t="str">
        <f>IF(Table1[[#This Row],[Tesouro Prefixado]]="","",(B4644+1)^(1/252))</f>
        <v/>
      </c>
      <c r="D4644" s="2" t="str">
        <f>IF(Table1[[#This Row],[Column2]]="","",(1+D4643)*(C4644)-1)</f>
        <v/>
      </c>
      <c r="E4644" s="1" t="str">
        <f>IF(Table1[[#This Row],[Column1]]="","",VLOOKUP(A4644,COPOMs!B:E,4)+prêmio_de_risco)</f>
        <v/>
      </c>
      <c r="F4644" s="3" t="str">
        <f>IF(Table1[[#This Row],[Tesouro Selic: Cenário 1]]="","",(E4644+1)^(1/252))</f>
        <v/>
      </c>
      <c r="G4644" s="2" t="str">
        <f>IF(Table1[[#This Row],[Column4]]="","",(1+G4643)*(F4644)-1)</f>
        <v/>
      </c>
      <c r="H4644" s="1" t="str">
        <f>IF(Table1[[#This Row],[Column1]]="","",VLOOKUP(A4644,COPOMs!B:H,7)+prêmio_de_risco)</f>
        <v/>
      </c>
      <c r="I4644" s="3" t="str">
        <f>IF(Table1[[#This Row],[Tesouro Selic: Cenário 2]]="","",(H4644+1)^(1/252))</f>
        <v/>
      </c>
      <c r="J4644" s="2" t="str">
        <f>IF(Table1[[#This Row],[Column6]]="","",(1+J4643)*(I4644)-1)</f>
        <v/>
      </c>
      <c r="K4644" s="1" t="str">
        <f>IF(Table1[[#This Row],[Column1]]="","",VLOOKUP(A4644,COPOMs!B:K,10)+prêmio_de_risco)</f>
        <v/>
      </c>
      <c r="L4644" s="3" t="str">
        <f>IF(Table1[[#This Row],[Tesouro Selic: Cenário 3]]="","",(K4644+1)^(1/252))</f>
        <v/>
      </c>
      <c r="M4644" s="2" t="str">
        <f>IF(Table1[[#This Row],[Column8]]="","",(1+M4643)*(L4644)-1)</f>
        <v/>
      </c>
    </row>
    <row r="4645" spans="1:13" x14ac:dyDescent="0.25">
      <c r="A4645" s="15" t="str">
        <f t="shared" si="144"/>
        <v/>
      </c>
      <c r="B4645" s="25" t="str">
        <f t="shared" si="145"/>
        <v/>
      </c>
      <c r="C4645" s="3" t="str">
        <f>IF(Table1[[#This Row],[Tesouro Prefixado]]="","",(B4645+1)^(1/252))</f>
        <v/>
      </c>
      <c r="D4645" s="2" t="str">
        <f>IF(Table1[[#This Row],[Column2]]="","",(1+D4644)*(C4645)-1)</f>
        <v/>
      </c>
      <c r="E4645" s="1" t="str">
        <f>IF(Table1[[#This Row],[Column1]]="","",VLOOKUP(A4645,COPOMs!B:E,4)+prêmio_de_risco)</f>
        <v/>
      </c>
      <c r="F4645" s="3" t="str">
        <f>IF(Table1[[#This Row],[Tesouro Selic: Cenário 1]]="","",(E4645+1)^(1/252))</f>
        <v/>
      </c>
      <c r="G4645" s="2" t="str">
        <f>IF(Table1[[#This Row],[Column4]]="","",(1+G4644)*(F4645)-1)</f>
        <v/>
      </c>
      <c r="H4645" s="1" t="str">
        <f>IF(Table1[[#This Row],[Column1]]="","",VLOOKUP(A4645,COPOMs!B:H,7)+prêmio_de_risco)</f>
        <v/>
      </c>
      <c r="I4645" s="3" t="str">
        <f>IF(Table1[[#This Row],[Tesouro Selic: Cenário 2]]="","",(H4645+1)^(1/252))</f>
        <v/>
      </c>
      <c r="J4645" s="2" t="str">
        <f>IF(Table1[[#This Row],[Column6]]="","",(1+J4644)*(I4645)-1)</f>
        <v/>
      </c>
      <c r="K4645" s="1" t="str">
        <f>IF(Table1[[#This Row],[Column1]]="","",VLOOKUP(A4645,COPOMs!B:K,10)+prêmio_de_risco)</f>
        <v/>
      </c>
      <c r="L4645" s="3" t="str">
        <f>IF(Table1[[#This Row],[Tesouro Selic: Cenário 3]]="","",(K4645+1)^(1/252))</f>
        <v/>
      </c>
      <c r="M4645" s="2" t="str">
        <f>IF(Table1[[#This Row],[Column8]]="","",(1+M4644)*(L4645)-1)</f>
        <v/>
      </c>
    </row>
    <row r="4646" spans="1:13" x14ac:dyDescent="0.25">
      <c r="A4646" s="15" t="str">
        <f t="shared" si="144"/>
        <v/>
      </c>
      <c r="B4646" s="25" t="str">
        <f t="shared" si="145"/>
        <v/>
      </c>
      <c r="C4646" s="3" t="str">
        <f>IF(Table1[[#This Row],[Tesouro Prefixado]]="","",(B4646+1)^(1/252))</f>
        <v/>
      </c>
      <c r="D4646" s="2" t="str">
        <f>IF(Table1[[#This Row],[Column2]]="","",(1+D4645)*(C4646)-1)</f>
        <v/>
      </c>
      <c r="E4646" s="1" t="str">
        <f>IF(Table1[[#This Row],[Column1]]="","",VLOOKUP(A4646,COPOMs!B:E,4)+prêmio_de_risco)</f>
        <v/>
      </c>
      <c r="F4646" s="3" t="str">
        <f>IF(Table1[[#This Row],[Tesouro Selic: Cenário 1]]="","",(E4646+1)^(1/252))</f>
        <v/>
      </c>
      <c r="G4646" s="2" t="str">
        <f>IF(Table1[[#This Row],[Column4]]="","",(1+G4645)*(F4646)-1)</f>
        <v/>
      </c>
      <c r="H4646" s="1" t="str">
        <f>IF(Table1[[#This Row],[Column1]]="","",VLOOKUP(A4646,COPOMs!B:H,7)+prêmio_de_risco)</f>
        <v/>
      </c>
      <c r="I4646" s="3" t="str">
        <f>IF(Table1[[#This Row],[Tesouro Selic: Cenário 2]]="","",(H4646+1)^(1/252))</f>
        <v/>
      </c>
      <c r="J4646" s="2" t="str">
        <f>IF(Table1[[#This Row],[Column6]]="","",(1+J4645)*(I4646)-1)</f>
        <v/>
      </c>
      <c r="K4646" s="1" t="str">
        <f>IF(Table1[[#This Row],[Column1]]="","",VLOOKUP(A4646,COPOMs!B:K,10)+prêmio_de_risco)</f>
        <v/>
      </c>
      <c r="L4646" s="3" t="str">
        <f>IF(Table1[[#This Row],[Tesouro Selic: Cenário 3]]="","",(K4646+1)^(1/252))</f>
        <v/>
      </c>
      <c r="M4646" s="2" t="str">
        <f>IF(Table1[[#This Row],[Column8]]="","",(1+M4645)*(L4646)-1)</f>
        <v/>
      </c>
    </row>
    <row r="4647" spans="1:13" x14ac:dyDescent="0.25">
      <c r="A4647" s="15" t="str">
        <f t="shared" si="144"/>
        <v/>
      </c>
      <c r="B4647" s="25" t="str">
        <f t="shared" si="145"/>
        <v/>
      </c>
      <c r="C4647" s="3" t="str">
        <f>IF(Table1[[#This Row],[Tesouro Prefixado]]="","",(B4647+1)^(1/252))</f>
        <v/>
      </c>
      <c r="D4647" s="2" t="str">
        <f>IF(Table1[[#This Row],[Column2]]="","",(1+D4646)*(C4647)-1)</f>
        <v/>
      </c>
      <c r="E4647" s="1" t="str">
        <f>IF(Table1[[#This Row],[Column1]]="","",VLOOKUP(A4647,COPOMs!B:E,4)+prêmio_de_risco)</f>
        <v/>
      </c>
      <c r="F4647" s="3" t="str">
        <f>IF(Table1[[#This Row],[Tesouro Selic: Cenário 1]]="","",(E4647+1)^(1/252))</f>
        <v/>
      </c>
      <c r="G4647" s="2" t="str">
        <f>IF(Table1[[#This Row],[Column4]]="","",(1+G4646)*(F4647)-1)</f>
        <v/>
      </c>
      <c r="H4647" s="1" t="str">
        <f>IF(Table1[[#This Row],[Column1]]="","",VLOOKUP(A4647,COPOMs!B:H,7)+prêmio_de_risco)</f>
        <v/>
      </c>
      <c r="I4647" s="3" t="str">
        <f>IF(Table1[[#This Row],[Tesouro Selic: Cenário 2]]="","",(H4647+1)^(1/252))</f>
        <v/>
      </c>
      <c r="J4647" s="2" t="str">
        <f>IF(Table1[[#This Row],[Column6]]="","",(1+J4646)*(I4647)-1)</f>
        <v/>
      </c>
      <c r="K4647" s="1" t="str">
        <f>IF(Table1[[#This Row],[Column1]]="","",VLOOKUP(A4647,COPOMs!B:K,10)+prêmio_de_risco)</f>
        <v/>
      </c>
      <c r="L4647" s="3" t="str">
        <f>IF(Table1[[#This Row],[Tesouro Selic: Cenário 3]]="","",(K4647+1)^(1/252))</f>
        <v/>
      </c>
      <c r="M4647" s="2" t="str">
        <f>IF(Table1[[#This Row],[Column8]]="","",(1+M4646)*(L4647)-1)</f>
        <v/>
      </c>
    </row>
    <row r="4648" spans="1:13" x14ac:dyDescent="0.25">
      <c r="A4648" s="15" t="str">
        <f t="shared" si="144"/>
        <v/>
      </c>
      <c r="B4648" s="25" t="str">
        <f t="shared" si="145"/>
        <v/>
      </c>
      <c r="C4648" s="3" t="str">
        <f>IF(Table1[[#This Row],[Tesouro Prefixado]]="","",(B4648+1)^(1/252))</f>
        <v/>
      </c>
      <c r="D4648" s="2" t="str">
        <f>IF(Table1[[#This Row],[Column2]]="","",(1+D4647)*(C4648)-1)</f>
        <v/>
      </c>
      <c r="E4648" s="1" t="str">
        <f>IF(Table1[[#This Row],[Column1]]="","",VLOOKUP(A4648,COPOMs!B:E,4)+prêmio_de_risco)</f>
        <v/>
      </c>
      <c r="F4648" s="3" t="str">
        <f>IF(Table1[[#This Row],[Tesouro Selic: Cenário 1]]="","",(E4648+1)^(1/252))</f>
        <v/>
      </c>
      <c r="G4648" s="2" t="str">
        <f>IF(Table1[[#This Row],[Column4]]="","",(1+G4647)*(F4648)-1)</f>
        <v/>
      </c>
      <c r="H4648" s="1" t="str">
        <f>IF(Table1[[#This Row],[Column1]]="","",VLOOKUP(A4648,COPOMs!B:H,7)+prêmio_de_risco)</f>
        <v/>
      </c>
      <c r="I4648" s="3" t="str">
        <f>IF(Table1[[#This Row],[Tesouro Selic: Cenário 2]]="","",(H4648+1)^(1/252))</f>
        <v/>
      </c>
      <c r="J4648" s="2" t="str">
        <f>IF(Table1[[#This Row],[Column6]]="","",(1+J4647)*(I4648)-1)</f>
        <v/>
      </c>
      <c r="K4648" s="1" t="str">
        <f>IF(Table1[[#This Row],[Column1]]="","",VLOOKUP(A4648,COPOMs!B:K,10)+prêmio_de_risco)</f>
        <v/>
      </c>
      <c r="L4648" s="3" t="str">
        <f>IF(Table1[[#This Row],[Tesouro Selic: Cenário 3]]="","",(K4648+1)^(1/252))</f>
        <v/>
      </c>
      <c r="M4648" s="2" t="str">
        <f>IF(Table1[[#This Row],[Column8]]="","",(1+M4647)*(L4648)-1)</f>
        <v/>
      </c>
    </row>
    <row r="4649" spans="1:13" x14ac:dyDescent="0.25">
      <c r="A4649" s="15" t="str">
        <f t="shared" si="144"/>
        <v/>
      </c>
      <c r="B4649" s="25" t="str">
        <f t="shared" si="145"/>
        <v/>
      </c>
      <c r="C4649" s="3" t="str">
        <f>IF(Table1[[#This Row],[Tesouro Prefixado]]="","",(B4649+1)^(1/252))</f>
        <v/>
      </c>
      <c r="D4649" s="2" t="str">
        <f>IF(Table1[[#This Row],[Column2]]="","",(1+D4648)*(C4649)-1)</f>
        <v/>
      </c>
      <c r="E4649" s="1" t="str">
        <f>IF(Table1[[#This Row],[Column1]]="","",VLOOKUP(A4649,COPOMs!B:E,4)+prêmio_de_risco)</f>
        <v/>
      </c>
      <c r="F4649" s="3" t="str">
        <f>IF(Table1[[#This Row],[Tesouro Selic: Cenário 1]]="","",(E4649+1)^(1/252))</f>
        <v/>
      </c>
      <c r="G4649" s="2" t="str">
        <f>IF(Table1[[#This Row],[Column4]]="","",(1+G4648)*(F4649)-1)</f>
        <v/>
      </c>
      <c r="H4649" s="1" t="str">
        <f>IF(Table1[[#This Row],[Column1]]="","",VLOOKUP(A4649,COPOMs!B:H,7)+prêmio_de_risco)</f>
        <v/>
      </c>
      <c r="I4649" s="3" t="str">
        <f>IF(Table1[[#This Row],[Tesouro Selic: Cenário 2]]="","",(H4649+1)^(1/252))</f>
        <v/>
      </c>
      <c r="J4649" s="2" t="str">
        <f>IF(Table1[[#This Row],[Column6]]="","",(1+J4648)*(I4649)-1)</f>
        <v/>
      </c>
      <c r="K4649" s="1" t="str">
        <f>IF(Table1[[#This Row],[Column1]]="","",VLOOKUP(A4649,COPOMs!B:K,10)+prêmio_de_risco)</f>
        <v/>
      </c>
      <c r="L4649" s="3" t="str">
        <f>IF(Table1[[#This Row],[Tesouro Selic: Cenário 3]]="","",(K4649+1)^(1/252))</f>
        <v/>
      </c>
      <c r="M4649" s="2" t="str">
        <f>IF(Table1[[#This Row],[Column8]]="","",(1+M4648)*(L4649)-1)</f>
        <v/>
      </c>
    </row>
    <row r="4650" spans="1:13" x14ac:dyDescent="0.25">
      <c r="A4650" s="15" t="str">
        <f t="shared" si="144"/>
        <v/>
      </c>
      <c r="B4650" s="25" t="str">
        <f t="shared" si="145"/>
        <v/>
      </c>
      <c r="C4650" s="3" t="str">
        <f>IF(Table1[[#This Row],[Tesouro Prefixado]]="","",(B4650+1)^(1/252))</f>
        <v/>
      </c>
      <c r="D4650" s="2" t="str">
        <f>IF(Table1[[#This Row],[Column2]]="","",(1+D4649)*(C4650)-1)</f>
        <v/>
      </c>
      <c r="E4650" s="1" t="str">
        <f>IF(Table1[[#This Row],[Column1]]="","",VLOOKUP(A4650,COPOMs!B:E,4)+prêmio_de_risco)</f>
        <v/>
      </c>
      <c r="F4650" s="3" t="str">
        <f>IF(Table1[[#This Row],[Tesouro Selic: Cenário 1]]="","",(E4650+1)^(1/252))</f>
        <v/>
      </c>
      <c r="G4650" s="2" t="str">
        <f>IF(Table1[[#This Row],[Column4]]="","",(1+G4649)*(F4650)-1)</f>
        <v/>
      </c>
      <c r="H4650" s="1" t="str">
        <f>IF(Table1[[#This Row],[Column1]]="","",VLOOKUP(A4650,COPOMs!B:H,7)+prêmio_de_risco)</f>
        <v/>
      </c>
      <c r="I4650" s="3" t="str">
        <f>IF(Table1[[#This Row],[Tesouro Selic: Cenário 2]]="","",(H4650+1)^(1/252))</f>
        <v/>
      </c>
      <c r="J4650" s="2" t="str">
        <f>IF(Table1[[#This Row],[Column6]]="","",(1+J4649)*(I4650)-1)</f>
        <v/>
      </c>
      <c r="K4650" s="1" t="str">
        <f>IF(Table1[[#This Row],[Column1]]="","",VLOOKUP(A4650,COPOMs!B:K,10)+prêmio_de_risco)</f>
        <v/>
      </c>
      <c r="L4650" s="3" t="str">
        <f>IF(Table1[[#This Row],[Tesouro Selic: Cenário 3]]="","",(K4650+1)^(1/252))</f>
        <v/>
      </c>
      <c r="M4650" s="2" t="str">
        <f>IF(Table1[[#This Row],[Column8]]="","",(1+M4649)*(L4650)-1)</f>
        <v/>
      </c>
    </row>
    <row r="4651" spans="1:13" x14ac:dyDescent="0.25">
      <c r="A4651" s="15" t="str">
        <f t="shared" si="144"/>
        <v/>
      </c>
      <c r="B4651" s="25" t="str">
        <f t="shared" si="145"/>
        <v/>
      </c>
      <c r="C4651" s="3" t="str">
        <f>IF(Table1[[#This Row],[Tesouro Prefixado]]="","",(B4651+1)^(1/252))</f>
        <v/>
      </c>
      <c r="D4651" s="2" t="str">
        <f>IF(Table1[[#This Row],[Column2]]="","",(1+D4650)*(C4651)-1)</f>
        <v/>
      </c>
      <c r="E4651" s="1" t="str">
        <f>IF(Table1[[#This Row],[Column1]]="","",VLOOKUP(A4651,COPOMs!B:E,4)+prêmio_de_risco)</f>
        <v/>
      </c>
      <c r="F4651" s="3" t="str">
        <f>IF(Table1[[#This Row],[Tesouro Selic: Cenário 1]]="","",(E4651+1)^(1/252))</f>
        <v/>
      </c>
      <c r="G4651" s="2" t="str">
        <f>IF(Table1[[#This Row],[Column4]]="","",(1+G4650)*(F4651)-1)</f>
        <v/>
      </c>
      <c r="H4651" s="1" t="str">
        <f>IF(Table1[[#This Row],[Column1]]="","",VLOOKUP(A4651,COPOMs!B:H,7)+prêmio_de_risco)</f>
        <v/>
      </c>
      <c r="I4651" s="3" t="str">
        <f>IF(Table1[[#This Row],[Tesouro Selic: Cenário 2]]="","",(H4651+1)^(1/252))</f>
        <v/>
      </c>
      <c r="J4651" s="2" t="str">
        <f>IF(Table1[[#This Row],[Column6]]="","",(1+J4650)*(I4651)-1)</f>
        <v/>
      </c>
      <c r="K4651" s="1" t="str">
        <f>IF(Table1[[#This Row],[Column1]]="","",VLOOKUP(A4651,COPOMs!B:K,10)+prêmio_de_risco)</f>
        <v/>
      </c>
      <c r="L4651" s="3" t="str">
        <f>IF(Table1[[#This Row],[Tesouro Selic: Cenário 3]]="","",(K4651+1)^(1/252))</f>
        <v/>
      </c>
      <c r="M4651" s="2" t="str">
        <f>IF(Table1[[#This Row],[Column8]]="","",(1+M4650)*(L4651)-1)</f>
        <v/>
      </c>
    </row>
    <row r="4652" spans="1:13" x14ac:dyDescent="0.25">
      <c r="A4652" s="15" t="str">
        <f t="shared" si="144"/>
        <v/>
      </c>
      <c r="B4652" s="25" t="str">
        <f t="shared" si="145"/>
        <v/>
      </c>
      <c r="C4652" s="3" t="str">
        <f>IF(Table1[[#This Row],[Tesouro Prefixado]]="","",(B4652+1)^(1/252))</f>
        <v/>
      </c>
      <c r="D4652" s="2" t="str">
        <f>IF(Table1[[#This Row],[Column2]]="","",(1+D4651)*(C4652)-1)</f>
        <v/>
      </c>
      <c r="E4652" s="1" t="str">
        <f>IF(Table1[[#This Row],[Column1]]="","",VLOOKUP(A4652,COPOMs!B:E,4)+prêmio_de_risco)</f>
        <v/>
      </c>
      <c r="F4652" s="3" t="str">
        <f>IF(Table1[[#This Row],[Tesouro Selic: Cenário 1]]="","",(E4652+1)^(1/252))</f>
        <v/>
      </c>
      <c r="G4652" s="2" t="str">
        <f>IF(Table1[[#This Row],[Column4]]="","",(1+G4651)*(F4652)-1)</f>
        <v/>
      </c>
      <c r="H4652" s="1" t="str">
        <f>IF(Table1[[#This Row],[Column1]]="","",VLOOKUP(A4652,COPOMs!B:H,7)+prêmio_de_risco)</f>
        <v/>
      </c>
      <c r="I4652" s="3" t="str">
        <f>IF(Table1[[#This Row],[Tesouro Selic: Cenário 2]]="","",(H4652+1)^(1/252))</f>
        <v/>
      </c>
      <c r="J4652" s="2" t="str">
        <f>IF(Table1[[#This Row],[Column6]]="","",(1+J4651)*(I4652)-1)</f>
        <v/>
      </c>
      <c r="K4652" s="1" t="str">
        <f>IF(Table1[[#This Row],[Column1]]="","",VLOOKUP(A4652,COPOMs!B:K,10)+prêmio_de_risco)</f>
        <v/>
      </c>
      <c r="L4652" s="3" t="str">
        <f>IF(Table1[[#This Row],[Tesouro Selic: Cenário 3]]="","",(K4652+1)^(1/252))</f>
        <v/>
      </c>
      <c r="M4652" s="2" t="str">
        <f>IF(Table1[[#This Row],[Column8]]="","",(1+M4651)*(L4652)-1)</f>
        <v/>
      </c>
    </row>
    <row r="4653" spans="1:13" x14ac:dyDescent="0.25">
      <c r="A4653" s="15" t="str">
        <f t="shared" si="144"/>
        <v/>
      </c>
      <c r="B4653" s="25" t="str">
        <f t="shared" si="145"/>
        <v/>
      </c>
      <c r="C4653" s="3" t="str">
        <f>IF(Table1[[#This Row],[Tesouro Prefixado]]="","",(B4653+1)^(1/252))</f>
        <v/>
      </c>
      <c r="D4653" s="2" t="str">
        <f>IF(Table1[[#This Row],[Column2]]="","",(1+D4652)*(C4653)-1)</f>
        <v/>
      </c>
      <c r="E4653" s="1" t="str">
        <f>IF(Table1[[#This Row],[Column1]]="","",VLOOKUP(A4653,COPOMs!B:E,4)+prêmio_de_risco)</f>
        <v/>
      </c>
      <c r="F4653" s="3" t="str">
        <f>IF(Table1[[#This Row],[Tesouro Selic: Cenário 1]]="","",(E4653+1)^(1/252))</f>
        <v/>
      </c>
      <c r="G4653" s="2" t="str">
        <f>IF(Table1[[#This Row],[Column4]]="","",(1+G4652)*(F4653)-1)</f>
        <v/>
      </c>
      <c r="H4653" s="1" t="str">
        <f>IF(Table1[[#This Row],[Column1]]="","",VLOOKUP(A4653,COPOMs!B:H,7)+prêmio_de_risco)</f>
        <v/>
      </c>
      <c r="I4653" s="3" t="str">
        <f>IF(Table1[[#This Row],[Tesouro Selic: Cenário 2]]="","",(H4653+1)^(1/252))</f>
        <v/>
      </c>
      <c r="J4653" s="2" t="str">
        <f>IF(Table1[[#This Row],[Column6]]="","",(1+J4652)*(I4653)-1)</f>
        <v/>
      </c>
      <c r="K4653" s="1" t="str">
        <f>IF(Table1[[#This Row],[Column1]]="","",VLOOKUP(A4653,COPOMs!B:K,10)+prêmio_de_risco)</f>
        <v/>
      </c>
      <c r="L4653" s="3" t="str">
        <f>IF(Table1[[#This Row],[Tesouro Selic: Cenário 3]]="","",(K4653+1)^(1/252))</f>
        <v/>
      </c>
      <c r="M4653" s="2" t="str">
        <f>IF(Table1[[#This Row],[Column8]]="","",(1+M4652)*(L4653)-1)</f>
        <v/>
      </c>
    </row>
    <row r="4654" spans="1:13" x14ac:dyDescent="0.25">
      <c r="A4654" s="15" t="str">
        <f t="shared" si="144"/>
        <v/>
      </c>
      <c r="B4654" s="25" t="str">
        <f t="shared" si="145"/>
        <v/>
      </c>
      <c r="C4654" s="3" t="str">
        <f>IF(Table1[[#This Row],[Tesouro Prefixado]]="","",(B4654+1)^(1/252))</f>
        <v/>
      </c>
      <c r="D4654" s="2" t="str">
        <f>IF(Table1[[#This Row],[Column2]]="","",(1+D4653)*(C4654)-1)</f>
        <v/>
      </c>
      <c r="E4654" s="1" t="str">
        <f>IF(Table1[[#This Row],[Column1]]="","",VLOOKUP(A4654,COPOMs!B:E,4)+prêmio_de_risco)</f>
        <v/>
      </c>
      <c r="F4654" s="3" t="str">
        <f>IF(Table1[[#This Row],[Tesouro Selic: Cenário 1]]="","",(E4654+1)^(1/252))</f>
        <v/>
      </c>
      <c r="G4654" s="2" t="str">
        <f>IF(Table1[[#This Row],[Column4]]="","",(1+G4653)*(F4654)-1)</f>
        <v/>
      </c>
      <c r="H4654" s="1" t="str">
        <f>IF(Table1[[#This Row],[Column1]]="","",VLOOKUP(A4654,COPOMs!B:H,7)+prêmio_de_risco)</f>
        <v/>
      </c>
      <c r="I4654" s="3" t="str">
        <f>IF(Table1[[#This Row],[Tesouro Selic: Cenário 2]]="","",(H4654+1)^(1/252))</f>
        <v/>
      </c>
      <c r="J4654" s="2" t="str">
        <f>IF(Table1[[#This Row],[Column6]]="","",(1+J4653)*(I4654)-1)</f>
        <v/>
      </c>
      <c r="K4654" s="1" t="str">
        <f>IF(Table1[[#This Row],[Column1]]="","",VLOOKUP(A4654,COPOMs!B:K,10)+prêmio_de_risco)</f>
        <v/>
      </c>
      <c r="L4654" s="3" t="str">
        <f>IF(Table1[[#This Row],[Tesouro Selic: Cenário 3]]="","",(K4654+1)^(1/252))</f>
        <v/>
      </c>
      <c r="M4654" s="2" t="str">
        <f>IF(Table1[[#This Row],[Column8]]="","",(1+M4653)*(L4654)-1)</f>
        <v/>
      </c>
    </row>
    <row r="4655" spans="1:13" x14ac:dyDescent="0.25">
      <c r="A4655" s="15" t="str">
        <f t="shared" si="144"/>
        <v/>
      </c>
      <c r="B4655" s="25" t="str">
        <f t="shared" si="145"/>
        <v/>
      </c>
      <c r="C4655" s="3" t="str">
        <f>IF(Table1[[#This Row],[Tesouro Prefixado]]="","",(B4655+1)^(1/252))</f>
        <v/>
      </c>
      <c r="D4655" s="2" t="str">
        <f>IF(Table1[[#This Row],[Column2]]="","",(1+D4654)*(C4655)-1)</f>
        <v/>
      </c>
      <c r="E4655" s="1" t="str">
        <f>IF(Table1[[#This Row],[Column1]]="","",VLOOKUP(A4655,COPOMs!B:E,4)+prêmio_de_risco)</f>
        <v/>
      </c>
      <c r="F4655" s="3" t="str">
        <f>IF(Table1[[#This Row],[Tesouro Selic: Cenário 1]]="","",(E4655+1)^(1/252))</f>
        <v/>
      </c>
      <c r="G4655" s="2" t="str">
        <f>IF(Table1[[#This Row],[Column4]]="","",(1+G4654)*(F4655)-1)</f>
        <v/>
      </c>
      <c r="H4655" s="1" t="str">
        <f>IF(Table1[[#This Row],[Column1]]="","",VLOOKUP(A4655,COPOMs!B:H,7)+prêmio_de_risco)</f>
        <v/>
      </c>
      <c r="I4655" s="3" t="str">
        <f>IF(Table1[[#This Row],[Tesouro Selic: Cenário 2]]="","",(H4655+1)^(1/252))</f>
        <v/>
      </c>
      <c r="J4655" s="2" t="str">
        <f>IF(Table1[[#This Row],[Column6]]="","",(1+J4654)*(I4655)-1)</f>
        <v/>
      </c>
      <c r="K4655" s="1" t="str">
        <f>IF(Table1[[#This Row],[Column1]]="","",VLOOKUP(A4655,COPOMs!B:K,10)+prêmio_de_risco)</f>
        <v/>
      </c>
      <c r="L4655" s="3" t="str">
        <f>IF(Table1[[#This Row],[Tesouro Selic: Cenário 3]]="","",(K4655+1)^(1/252))</f>
        <v/>
      </c>
      <c r="M4655" s="2" t="str">
        <f>IF(Table1[[#This Row],[Column8]]="","",(1+M4654)*(L4655)-1)</f>
        <v/>
      </c>
    </row>
    <row r="4656" spans="1:13" x14ac:dyDescent="0.25">
      <c r="A4656" s="15" t="str">
        <f t="shared" si="144"/>
        <v/>
      </c>
      <c r="B4656" s="25" t="str">
        <f t="shared" si="145"/>
        <v/>
      </c>
      <c r="C4656" s="3" t="str">
        <f>IF(Table1[[#This Row],[Tesouro Prefixado]]="","",(B4656+1)^(1/252))</f>
        <v/>
      </c>
      <c r="D4656" s="2" t="str">
        <f>IF(Table1[[#This Row],[Column2]]="","",(1+D4655)*(C4656)-1)</f>
        <v/>
      </c>
      <c r="E4656" s="1" t="str">
        <f>IF(Table1[[#This Row],[Column1]]="","",VLOOKUP(A4656,COPOMs!B:E,4)+prêmio_de_risco)</f>
        <v/>
      </c>
      <c r="F4656" s="3" t="str">
        <f>IF(Table1[[#This Row],[Tesouro Selic: Cenário 1]]="","",(E4656+1)^(1/252))</f>
        <v/>
      </c>
      <c r="G4656" s="2" t="str">
        <f>IF(Table1[[#This Row],[Column4]]="","",(1+G4655)*(F4656)-1)</f>
        <v/>
      </c>
      <c r="H4656" s="1" t="str">
        <f>IF(Table1[[#This Row],[Column1]]="","",VLOOKUP(A4656,COPOMs!B:H,7)+prêmio_de_risco)</f>
        <v/>
      </c>
      <c r="I4656" s="3" t="str">
        <f>IF(Table1[[#This Row],[Tesouro Selic: Cenário 2]]="","",(H4656+1)^(1/252))</f>
        <v/>
      </c>
      <c r="J4656" s="2" t="str">
        <f>IF(Table1[[#This Row],[Column6]]="","",(1+J4655)*(I4656)-1)</f>
        <v/>
      </c>
      <c r="K4656" s="1" t="str">
        <f>IF(Table1[[#This Row],[Column1]]="","",VLOOKUP(A4656,COPOMs!B:K,10)+prêmio_de_risco)</f>
        <v/>
      </c>
      <c r="L4656" s="3" t="str">
        <f>IF(Table1[[#This Row],[Tesouro Selic: Cenário 3]]="","",(K4656+1)^(1/252))</f>
        <v/>
      </c>
      <c r="M4656" s="2" t="str">
        <f>IF(Table1[[#This Row],[Column8]]="","",(1+M4655)*(L4656)-1)</f>
        <v/>
      </c>
    </row>
    <row r="4657" spans="1:13" x14ac:dyDescent="0.25">
      <c r="A4657" s="15" t="str">
        <f t="shared" si="144"/>
        <v/>
      </c>
      <c r="B4657" s="25" t="str">
        <f t="shared" si="145"/>
        <v/>
      </c>
      <c r="C4657" s="3" t="str">
        <f>IF(Table1[[#This Row],[Tesouro Prefixado]]="","",(B4657+1)^(1/252))</f>
        <v/>
      </c>
      <c r="D4657" s="2" t="str">
        <f>IF(Table1[[#This Row],[Column2]]="","",(1+D4656)*(C4657)-1)</f>
        <v/>
      </c>
      <c r="E4657" s="1" t="str">
        <f>IF(Table1[[#This Row],[Column1]]="","",VLOOKUP(A4657,COPOMs!B:E,4)+prêmio_de_risco)</f>
        <v/>
      </c>
      <c r="F4657" s="3" t="str">
        <f>IF(Table1[[#This Row],[Tesouro Selic: Cenário 1]]="","",(E4657+1)^(1/252))</f>
        <v/>
      </c>
      <c r="G4657" s="2" t="str">
        <f>IF(Table1[[#This Row],[Column4]]="","",(1+G4656)*(F4657)-1)</f>
        <v/>
      </c>
      <c r="H4657" s="1" t="str">
        <f>IF(Table1[[#This Row],[Column1]]="","",VLOOKUP(A4657,COPOMs!B:H,7)+prêmio_de_risco)</f>
        <v/>
      </c>
      <c r="I4657" s="3" t="str">
        <f>IF(Table1[[#This Row],[Tesouro Selic: Cenário 2]]="","",(H4657+1)^(1/252))</f>
        <v/>
      </c>
      <c r="J4657" s="2" t="str">
        <f>IF(Table1[[#This Row],[Column6]]="","",(1+J4656)*(I4657)-1)</f>
        <v/>
      </c>
      <c r="K4657" s="1" t="str">
        <f>IF(Table1[[#This Row],[Column1]]="","",VLOOKUP(A4657,COPOMs!B:K,10)+prêmio_de_risco)</f>
        <v/>
      </c>
      <c r="L4657" s="3" t="str">
        <f>IF(Table1[[#This Row],[Tesouro Selic: Cenário 3]]="","",(K4657+1)^(1/252))</f>
        <v/>
      </c>
      <c r="M4657" s="2" t="str">
        <f>IF(Table1[[#This Row],[Column8]]="","",(1+M4656)*(L4657)-1)</f>
        <v/>
      </c>
    </row>
    <row r="4658" spans="1:13" x14ac:dyDescent="0.25">
      <c r="A4658" s="15" t="str">
        <f t="shared" si="144"/>
        <v/>
      </c>
      <c r="B4658" s="25" t="str">
        <f t="shared" si="145"/>
        <v/>
      </c>
      <c r="C4658" s="3" t="str">
        <f>IF(Table1[[#This Row],[Tesouro Prefixado]]="","",(B4658+1)^(1/252))</f>
        <v/>
      </c>
      <c r="D4658" s="2" t="str">
        <f>IF(Table1[[#This Row],[Column2]]="","",(1+D4657)*(C4658)-1)</f>
        <v/>
      </c>
      <c r="E4658" s="1" t="str">
        <f>IF(Table1[[#This Row],[Column1]]="","",VLOOKUP(A4658,COPOMs!B:E,4)+prêmio_de_risco)</f>
        <v/>
      </c>
      <c r="F4658" s="3" t="str">
        <f>IF(Table1[[#This Row],[Tesouro Selic: Cenário 1]]="","",(E4658+1)^(1/252))</f>
        <v/>
      </c>
      <c r="G4658" s="2" t="str">
        <f>IF(Table1[[#This Row],[Column4]]="","",(1+G4657)*(F4658)-1)</f>
        <v/>
      </c>
      <c r="H4658" s="1" t="str">
        <f>IF(Table1[[#This Row],[Column1]]="","",VLOOKUP(A4658,COPOMs!B:H,7)+prêmio_de_risco)</f>
        <v/>
      </c>
      <c r="I4658" s="3" t="str">
        <f>IF(Table1[[#This Row],[Tesouro Selic: Cenário 2]]="","",(H4658+1)^(1/252))</f>
        <v/>
      </c>
      <c r="J4658" s="2" t="str">
        <f>IF(Table1[[#This Row],[Column6]]="","",(1+J4657)*(I4658)-1)</f>
        <v/>
      </c>
      <c r="K4658" s="1" t="str">
        <f>IF(Table1[[#This Row],[Column1]]="","",VLOOKUP(A4658,COPOMs!B:K,10)+prêmio_de_risco)</f>
        <v/>
      </c>
      <c r="L4658" s="3" t="str">
        <f>IF(Table1[[#This Row],[Tesouro Selic: Cenário 3]]="","",(K4658+1)^(1/252))</f>
        <v/>
      </c>
      <c r="M4658" s="2" t="str">
        <f>IF(Table1[[#This Row],[Column8]]="","",(1+M4657)*(L4658)-1)</f>
        <v/>
      </c>
    </row>
    <row r="4659" spans="1:13" x14ac:dyDescent="0.25">
      <c r="A4659" s="15" t="str">
        <f t="shared" si="144"/>
        <v/>
      </c>
      <c r="B4659" s="25" t="str">
        <f t="shared" si="145"/>
        <v/>
      </c>
      <c r="C4659" s="3" t="str">
        <f>IF(Table1[[#This Row],[Tesouro Prefixado]]="","",(B4659+1)^(1/252))</f>
        <v/>
      </c>
      <c r="D4659" s="2" t="str">
        <f>IF(Table1[[#This Row],[Column2]]="","",(1+D4658)*(C4659)-1)</f>
        <v/>
      </c>
      <c r="E4659" s="1" t="str">
        <f>IF(Table1[[#This Row],[Column1]]="","",VLOOKUP(A4659,COPOMs!B:E,4)+prêmio_de_risco)</f>
        <v/>
      </c>
      <c r="F4659" s="3" t="str">
        <f>IF(Table1[[#This Row],[Tesouro Selic: Cenário 1]]="","",(E4659+1)^(1/252))</f>
        <v/>
      </c>
      <c r="G4659" s="2" t="str">
        <f>IF(Table1[[#This Row],[Column4]]="","",(1+G4658)*(F4659)-1)</f>
        <v/>
      </c>
      <c r="H4659" s="1" t="str">
        <f>IF(Table1[[#This Row],[Column1]]="","",VLOOKUP(A4659,COPOMs!B:H,7)+prêmio_de_risco)</f>
        <v/>
      </c>
      <c r="I4659" s="3" t="str">
        <f>IF(Table1[[#This Row],[Tesouro Selic: Cenário 2]]="","",(H4659+1)^(1/252))</f>
        <v/>
      </c>
      <c r="J4659" s="2" t="str">
        <f>IF(Table1[[#This Row],[Column6]]="","",(1+J4658)*(I4659)-1)</f>
        <v/>
      </c>
      <c r="K4659" s="1" t="str">
        <f>IF(Table1[[#This Row],[Column1]]="","",VLOOKUP(A4659,COPOMs!B:K,10)+prêmio_de_risco)</f>
        <v/>
      </c>
      <c r="L4659" s="3" t="str">
        <f>IF(Table1[[#This Row],[Tesouro Selic: Cenário 3]]="","",(K4659+1)^(1/252))</f>
        <v/>
      </c>
      <c r="M4659" s="2" t="str">
        <f>IF(Table1[[#This Row],[Column8]]="","",(1+M4658)*(L4659)-1)</f>
        <v/>
      </c>
    </row>
    <row r="4660" spans="1:13" x14ac:dyDescent="0.25">
      <c r="A4660" s="15" t="str">
        <f t="shared" si="144"/>
        <v/>
      </c>
      <c r="B4660" s="25" t="str">
        <f t="shared" si="145"/>
        <v/>
      </c>
      <c r="C4660" s="3" t="str">
        <f>IF(Table1[[#This Row],[Tesouro Prefixado]]="","",(B4660+1)^(1/252))</f>
        <v/>
      </c>
      <c r="D4660" s="2" t="str">
        <f>IF(Table1[[#This Row],[Column2]]="","",(1+D4659)*(C4660)-1)</f>
        <v/>
      </c>
      <c r="E4660" s="1" t="str">
        <f>IF(Table1[[#This Row],[Column1]]="","",VLOOKUP(A4660,COPOMs!B:E,4)+prêmio_de_risco)</f>
        <v/>
      </c>
      <c r="F4660" s="3" t="str">
        <f>IF(Table1[[#This Row],[Tesouro Selic: Cenário 1]]="","",(E4660+1)^(1/252))</f>
        <v/>
      </c>
      <c r="G4660" s="2" t="str">
        <f>IF(Table1[[#This Row],[Column4]]="","",(1+G4659)*(F4660)-1)</f>
        <v/>
      </c>
      <c r="H4660" s="1" t="str">
        <f>IF(Table1[[#This Row],[Column1]]="","",VLOOKUP(A4660,COPOMs!B:H,7)+prêmio_de_risco)</f>
        <v/>
      </c>
      <c r="I4660" s="3" t="str">
        <f>IF(Table1[[#This Row],[Tesouro Selic: Cenário 2]]="","",(H4660+1)^(1/252))</f>
        <v/>
      </c>
      <c r="J4660" s="2" t="str">
        <f>IF(Table1[[#This Row],[Column6]]="","",(1+J4659)*(I4660)-1)</f>
        <v/>
      </c>
      <c r="K4660" s="1" t="str">
        <f>IF(Table1[[#This Row],[Column1]]="","",VLOOKUP(A4660,COPOMs!B:K,10)+prêmio_de_risco)</f>
        <v/>
      </c>
      <c r="L4660" s="3" t="str">
        <f>IF(Table1[[#This Row],[Tesouro Selic: Cenário 3]]="","",(K4660+1)^(1/252))</f>
        <v/>
      </c>
      <c r="M4660" s="2" t="str">
        <f>IF(Table1[[#This Row],[Column8]]="","",(1+M4659)*(L4660)-1)</f>
        <v/>
      </c>
    </row>
    <row r="4661" spans="1:13" x14ac:dyDescent="0.25">
      <c r="A4661" s="15" t="str">
        <f t="shared" si="144"/>
        <v/>
      </c>
      <c r="B4661" s="25" t="str">
        <f t="shared" si="145"/>
        <v/>
      </c>
      <c r="C4661" s="3" t="str">
        <f>IF(Table1[[#This Row],[Tesouro Prefixado]]="","",(B4661+1)^(1/252))</f>
        <v/>
      </c>
      <c r="D4661" s="2" t="str">
        <f>IF(Table1[[#This Row],[Column2]]="","",(1+D4660)*(C4661)-1)</f>
        <v/>
      </c>
      <c r="E4661" s="1" t="str">
        <f>IF(Table1[[#This Row],[Column1]]="","",VLOOKUP(A4661,COPOMs!B:E,4)+prêmio_de_risco)</f>
        <v/>
      </c>
      <c r="F4661" s="3" t="str">
        <f>IF(Table1[[#This Row],[Tesouro Selic: Cenário 1]]="","",(E4661+1)^(1/252))</f>
        <v/>
      </c>
      <c r="G4661" s="2" t="str">
        <f>IF(Table1[[#This Row],[Column4]]="","",(1+G4660)*(F4661)-1)</f>
        <v/>
      </c>
      <c r="H4661" s="1" t="str">
        <f>IF(Table1[[#This Row],[Column1]]="","",VLOOKUP(A4661,COPOMs!B:H,7)+prêmio_de_risco)</f>
        <v/>
      </c>
      <c r="I4661" s="3" t="str">
        <f>IF(Table1[[#This Row],[Tesouro Selic: Cenário 2]]="","",(H4661+1)^(1/252))</f>
        <v/>
      </c>
      <c r="J4661" s="2" t="str">
        <f>IF(Table1[[#This Row],[Column6]]="","",(1+J4660)*(I4661)-1)</f>
        <v/>
      </c>
      <c r="K4661" s="1" t="str">
        <f>IF(Table1[[#This Row],[Column1]]="","",VLOOKUP(A4661,COPOMs!B:K,10)+prêmio_de_risco)</f>
        <v/>
      </c>
      <c r="L4661" s="3" t="str">
        <f>IF(Table1[[#This Row],[Tesouro Selic: Cenário 3]]="","",(K4661+1)^(1/252))</f>
        <v/>
      </c>
      <c r="M4661" s="2" t="str">
        <f>IF(Table1[[#This Row],[Column8]]="","",(1+M4660)*(L4661)-1)</f>
        <v/>
      </c>
    </row>
    <row r="4662" spans="1:13" x14ac:dyDescent="0.25">
      <c r="A4662" s="15" t="str">
        <f t="shared" si="144"/>
        <v/>
      </c>
      <c r="B4662" s="25" t="str">
        <f t="shared" si="145"/>
        <v/>
      </c>
      <c r="C4662" s="3" t="str">
        <f>IF(Table1[[#This Row],[Tesouro Prefixado]]="","",(B4662+1)^(1/252))</f>
        <v/>
      </c>
      <c r="D4662" s="2" t="str">
        <f>IF(Table1[[#This Row],[Column2]]="","",(1+D4661)*(C4662)-1)</f>
        <v/>
      </c>
      <c r="E4662" s="1" t="str">
        <f>IF(Table1[[#This Row],[Column1]]="","",VLOOKUP(A4662,COPOMs!B:E,4)+prêmio_de_risco)</f>
        <v/>
      </c>
      <c r="F4662" s="3" t="str">
        <f>IF(Table1[[#This Row],[Tesouro Selic: Cenário 1]]="","",(E4662+1)^(1/252))</f>
        <v/>
      </c>
      <c r="G4662" s="2" t="str">
        <f>IF(Table1[[#This Row],[Column4]]="","",(1+G4661)*(F4662)-1)</f>
        <v/>
      </c>
      <c r="H4662" s="1" t="str">
        <f>IF(Table1[[#This Row],[Column1]]="","",VLOOKUP(A4662,COPOMs!B:H,7)+prêmio_de_risco)</f>
        <v/>
      </c>
      <c r="I4662" s="3" t="str">
        <f>IF(Table1[[#This Row],[Tesouro Selic: Cenário 2]]="","",(H4662+1)^(1/252))</f>
        <v/>
      </c>
      <c r="J4662" s="2" t="str">
        <f>IF(Table1[[#This Row],[Column6]]="","",(1+J4661)*(I4662)-1)</f>
        <v/>
      </c>
      <c r="K4662" s="1" t="str">
        <f>IF(Table1[[#This Row],[Column1]]="","",VLOOKUP(A4662,COPOMs!B:K,10)+prêmio_de_risco)</f>
        <v/>
      </c>
      <c r="L4662" s="3" t="str">
        <f>IF(Table1[[#This Row],[Tesouro Selic: Cenário 3]]="","",(K4662+1)^(1/252))</f>
        <v/>
      </c>
      <c r="M4662" s="2" t="str">
        <f>IF(Table1[[#This Row],[Column8]]="","",(1+M4661)*(L4662)-1)</f>
        <v/>
      </c>
    </row>
    <row r="4663" spans="1:13" x14ac:dyDescent="0.25">
      <c r="A4663" s="15" t="str">
        <f t="shared" si="144"/>
        <v/>
      </c>
      <c r="B4663" s="25" t="str">
        <f t="shared" si="145"/>
        <v/>
      </c>
      <c r="C4663" s="3" t="str">
        <f>IF(Table1[[#This Row],[Tesouro Prefixado]]="","",(B4663+1)^(1/252))</f>
        <v/>
      </c>
      <c r="D4663" s="2" t="str">
        <f>IF(Table1[[#This Row],[Column2]]="","",(1+D4662)*(C4663)-1)</f>
        <v/>
      </c>
      <c r="E4663" s="1" t="str">
        <f>IF(Table1[[#This Row],[Column1]]="","",VLOOKUP(A4663,COPOMs!B:E,4)+prêmio_de_risco)</f>
        <v/>
      </c>
      <c r="F4663" s="3" t="str">
        <f>IF(Table1[[#This Row],[Tesouro Selic: Cenário 1]]="","",(E4663+1)^(1/252))</f>
        <v/>
      </c>
      <c r="G4663" s="2" t="str">
        <f>IF(Table1[[#This Row],[Column4]]="","",(1+G4662)*(F4663)-1)</f>
        <v/>
      </c>
      <c r="H4663" s="1" t="str">
        <f>IF(Table1[[#This Row],[Column1]]="","",VLOOKUP(A4663,COPOMs!B:H,7)+prêmio_de_risco)</f>
        <v/>
      </c>
      <c r="I4663" s="3" t="str">
        <f>IF(Table1[[#This Row],[Tesouro Selic: Cenário 2]]="","",(H4663+1)^(1/252))</f>
        <v/>
      </c>
      <c r="J4663" s="2" t="str">
        <f>IF(Table1[[#This Row],[Column6]]="","",(1+J4662)*(I4663)-1)</f>
        <v/>
      </c>
      <c r="K4663" s="1" t="str">
        <f>IF(Table1[[#This Row],[Column1]]="","",VLOOKUP(A4663,COPOMs!B:K,10)+prêmio_de_risco)</f>
        <v/>
      </c>
      <c r="L4663" s="3" t="str">
        <f>IF(Table1[[#This Row],[Tesouro Selic: Cenário 3]]="","",(K4663+1)^(1/252))</f>
        <v/>
      </c>
      <c r="M4663" s="2" t="str">
        <f>IF(Table1[[#This Row],[Column8]]="","",(1+M4662)*(L4663)-1)</f>
        <v/>
      </c>
    </row>
    <row r="4664" spans="1:13" x14ac:dyDescent="0.25">
      <c r="A4664" s="15" t="str">
        <f t="shared" si="144"/>
        <v/>
      </c>
      <c r="B4664" s="25" t="str">
        <f t="shared" si="145"/>
        <v/>
      </c>
      <c r="C4664" s="3" t="str">
        <f>IF(Table1[[#This Row],[Tesouro Prefixado]]="","",(B4664+1)^(1/252))</f>
        <v/>
      </c>
      <c r="D4664" s="2" t="str">
        <f>IF(Table1[[#This Row],[Column2]]="","",(1+D4663)*(C4664)-1)</f>
        <v/>
      </c>
      <c r="E4664" s="1" t="str">
        <f>IF(Table1[[#This Row],[Column1]]="","",VLOOKUP(A4664,COPOMs!B:E,4)+prêmio_de_risco)</f>
        <v/>
      </c>
      <c r="F4664" s="3" t="str">
        <f>IF(Table1[[#This Row],[Tesouro Selic: Cenário 1]]="","",(E4664+1)^(1/252))</f>
        <v/>
      </c>
      <c r="G4664" s="2" t="str">
        <f>IF(Table1[[#This Row],[Column4]]="","",(1+G4663)*(F4664)-1)</f>
        <v/>
      </c>
      <c r="H4664" s="1" t="str">
        <f>IF(Table1[[#This Row],[Column1]]="","",VLOOKUP(A4664,COPOMs!B:H,7)+prêmio_de_risco)</f>
        <v/>
      </c>
      <c r="I4664" s="3" t="str">
        <f>IF(Table1[[#This Row],[Tesouro Selic: Cenário 2]]="","",(H4664+1)^(1/252))</f>
        <v/>
      </c>
      <c r="J4664" s="2" t="str">
        <f>IF(Table1[[#This Row],[Column6]]="","",(1+J4663)*(I4664)-1)</f>
        <v/>
      </c>
      <c r="K4664" s="1" t="str">
        <f>IF(Table1[[#This Row],[Column1]]="","",VLOOKUP(A4664,COPOMs!B:K,10)+prêmio_de_risco)</f>
        <v/>
      </c>
      <c r="L4664" s="3" t="str">
        <f>IF(Table1[[#This Row],[Tesouro Selic: Cenário 3]]="","",(K4664+1)^(1/252))</f>
        <v/>
      </c>
      <c r="M4664" s="2" t="str">
        <f>IF(Table1[[#This Row],[Column8]]="","",(1+M4663)*(L4664)-1)</f>
        <v/>
      </c>
    </row>
    <row r="4665" spans="1:13" x14ac:dyDescent="0.25">
      <c r="A4665" s="15" t="str">
        <f t="shared" si="144"/>
        <v/>
      </c>
      <c r="B4665" s="25" t="str">
        <f t="shared" si="145"/>
        <v/>
      </c>
      <c r="C4665" s="3" t="str">
        <f>IF(Table1[[#This Row],[Tesouro Prefixado]]="","",(B4665+1)^(1/252))</f>
        <v/>
      </c>
      <c r="D4665" s="2" t="str">
        <f>IF(Table1[[#This Row],[Column2]]="","",(1+D4664)*(C4665)-1)</f>
        <v/>
      </c>
      <c r="E4665" s="1" t="str">
        <f>IF(Table1[[#This Row],[Column1]]="","",VLOOKUP(A4665,COPOMs!B:E,4)+prêmio_de_risco)</f>
        <v/>
      </c>
      <c r="F4665" s="3" t="str">
        <f>IF(Table1[[#This Row],[Tesouro Selic: Cenário 1]]="","",(E4665+1)^(1/252))</f>
        <v/>
      </c>
      <c r="G4665" s="2" t="str">
        <f>IF(Table1[[#This Row],[Column4]]="","",(1+G4664)*(F4665)-1)</f>
        <v/>
      </c>
      <c r="H4665" s="1" t="str">
        <f>IF(Table1[[#This Row],[Column1]]="","",VLOOKUP(A4665,COPOMs!B:H,7)+prêmio_de_risco)</f>
        <v/>
      </c>
      <c r="I4665" s="3" t="str">
        <f>IF(Table1[[#This Row],[Tesouro Selic: Cenário 2]]="","",(H4665+1)^(1/252))</f>
        <v/>
      </c>
      <c r="J4665" s="2" t="str">
        <f>IF(Table1[[#This Row],[Column6]]="","",(1+J4664)*(I4665)-1)</f>
        <v/>
      </c>
      <c r="K4665" s="1" t="str">
        <f>IF(Table1[[#This Row],[Column1]]="","",VLOOKUP(A4665,COPOMs!B:K,10)+prêmio_de_risco)</f>
        <v/>
      </c>
      <c r="L4665" s="3" t="str">
        <f>IF(Table1[[#This Row],[Tesouro Selic: Cenário 3]]="","",(K4665+1)^(1/252))</f>
        <v/>
      </c>
      <c r="M4665" s="2" t="str">
        <f>IF(Table1[[#This Row],[Column8]]="","",(1+M4664)*(L4665)-1)</f>
        <v/>
      </c>
    </row>
    <row r="4666" spans="1:13" x14ac:dyDescent="0.25">
      <c r="A4666" s="15" t="str">
        <f t="shared" si="144"/>
        <v/>
      </c>
      <c r="B4666" s="25" t="str">
        <f t="shared" si="145"/>
        <v/>
      </c>
      <c r="C4666" s="3" t="str">
        <f>IF(Table1[[#This Row],[Tesouro Prefixado]]="","",(B4666+1)^(1/252))</f>
        <v/>
      </c>
      <c r="D4666" s="2" t="str">
        <f>IF(Table1[[#This Row],[Column2]]="","",(1+D4665)*(C4666)-1)</f>
        <v/>
      </c>
      <c r="E4666" s="1" t="str">
        <f>IF(Table1[[#This Row],[Column1]]="","",VLOOKUP(A4666,COPOMs!B:E,4)+prêmio_de_risco)</f>
        <v/>
      </c>
      <c r="F4666" s="3" t="str">
        <f>IF(Table1[[#This Row],[Tesouro Selic: Cenário 1]]="","",(E4666+1)^(1/252))</f>
        <v/>
      </c>
      <c r="G4666" s="2" t="str">
        <f>IF(Table1[[#This Row],[Column4]]="","",(1+G4665)*(F4666)-1)</f>
        <v/>
      </c>
      <c r="H4666" s="1" t="str">
        <f>IF(Table1[[#This Row],[Column1]]="","",VLOOKUP(A4666,COPOMs!B:H,7)+prêmio_de_risco)</f>
        <v/>
      </c>
      <c r="I4666" s="3" t="str">
        <f>IF(Table1[[#This Row],[Tesouro Selic: Cenário 2]]="","",(H4666+1)^(1/252))</f>
        <v/>
      </c>
      <c r="J4666" s="2" t="str">
        <f>IF(Table1[[#This Row],[Column6]]="","",(1+J4665)*(I4666)-1)</f>
        <v/>
      </c>
      <c r="K4666" s="1" t="str">
        <f>IF(Table1[[#This Row],[Column1]]="","",VLOOKUP(A4666,COPOMs!B:K,10)+prêmio_de_risco)</f>
        <v/>
      </c>
      <c r="L4666" s="3" t="str">
        <f>IF(Table1[[#This Row],[Tesouro Selic: Cenário 3]]="","",(K4666+1)^(1/252))</f>
        <v/>
      </c>
      <c r="M4666" s="2" t="str">
        <f>IF(Table1[[#This Row],[Column8]]="","",(1+M4665)*(L4666)-1)</f>
        <v/>
      </c>
    </row>
    <row r="4667" spans="1:13" x14ac:dyDescent="0.25">
      <c r="A4667" s="15" t="str">
        <f t="shared" si="144"/>
        <v/>
      </c>
      <c r="B4667" s="25" t="str">
        <f t="shared" si="145"/>
        <v/>
      </c>
      <c r="C4667" s="3" t="str">
        <f>IF(Table1[[#This Row],[Tesouro Prefixado]]="","",(B4667+1)^(1/252))</f>
        <v/>
      </c>
      <c r="D4667" s="2" t="str">
        <f>IF(Table1[[#This Row],[Column2]]="","",(1+D4666)*(C4667)-1)</f>
        <v/>
      </c>
      <c r="E4667" s="1" t="str">
        <f>IF(Table1[[#This Row],[Column1]]="","",VLOOKUP(A4667,COPOMs!B:E,4)+prêmio_de_risco)</f>
        <v/>
      </c>
      <c r="F4667" s="3" t="str">
        <f>IF(Table1[[#This Row],[Tesouro Selic: Cenário 1]]="","",(E4667+1)^(1/252))</f>
        <v/>
      </c>
      <c r="G4667" s="2" t="str">
        <f>IF(Table1[[#This Row],[Column4]]="","",(1+G4666)*(F4667)-1)</f>
        <v/>
      </c>
      <c r="H4667" s="1" t="str">
        <f>IF(Table1[[#This Row],[Column1]]="","",VLOOKUP(A4667,COPOMs!B:H,7)+prêmio_de_risco)</f>
        <v/>
      </c>
      <c r="I4667" s="3" t="str">
        <f>IF(Table1[[#This Row],[Tesouro Selic: Cenário 2]]="","",(H4667+1)^(1/252))</f>
        <v/>
      </c>
      <c r="J4667" s="2" t="str">
        <f>IF(Table1[[#This Row],[Column6]]="","",(1+J4666)*(I4667)-1)</f>
        <v/>
      </c>
      <c r="K4667" s="1" t="str">
        <f>IF(Table1[[#This Row],[Column1]]="","",VLOOKUP(A4667,COPOMs!B:K,10)+prêmio_de_risco)</f>
        <v/>
      </c>
      <c r="L4667" s="3" t="str">
        <f>IF(Table1[[#This Row],[Tesouro Selic: Cenário 3]]="","",(K4667+1)^(1/252))</f>
        <v/>
      </c>
      <c r="M4667" s="2" t="str">
        <f>IF(Table1[[#This Row],[Column8]]="","",(1+M4666)*(L4667)-1)</f>
        <v/>
      </c>
    </row>
    <row r="4668" spans="1:13" x14ac:dyDescent="0.25">
      <c r="A4668" s="15" t="str">
        <f t="shared" si="144"/>
        <v/>
      </c>
      <c r="B4668" s="25" t="str">
        <f t="shared" si="145"/>
        <v/>
      </c>
      <c r="C4668" s="3" t="str">
        <f>IF(Table1[[#This Row],[Tesouro Prefixado]]="","",(B4668+1)^(1/252))</f>
        <v/>
      </c>
      <c r="D4668" s="2" t="str">
        <f>IF(Table1[[#This Row],[Column2]]="","",(1+D4667)*(C4668)-1)</f>
        <v/>
      </c>
      <c r="E4668" s="1" t="str">
        <f>IF(Table1[[#This Row],[Column1]]="","",VLOOKUP(A4668,COPOMs!B:E,4)+prêmio_de_risco)</f>
        <v/>
      </c>
      <c r="F4668" s="3" t="str">
        <f>IF(Table1[[#This Row],[Tesouro Selic: Cenário 1]]="","",(E4668+1)^(1/252))</f>
        <v/>
      </c>
      <c r="G4668" s="2" t="str">
        <f>IF(Table1[[#This Row],[Column4]]="","",(1+G4667)*(F4668)-1)</f>
        <v/>
      </c>
      <c r="H4668" s="1" t="str">
        <f>IF(Table1[[#This Row],[Column1]]="","",VLOOKUP(A4668,COPOMs!B:H,7)+prêmio_de_risco)</f>
        <v/>
      </c>
      <c r="I4668" s="3" t="str">
        <f>IF(Table1[[#This Row],[Tesouro Selic: Cenário 2]]="","",(H4668+1)^(1/252))</f>
        <v/>
      </c>
      <c r="J4668" s="2" t="str">
        <f>IF(Table1[[#This Row],[Column6]]="","",(1+J4667)*(I4668)-1)</f>
        <v/>
      </c>
      <c r="K4668" s="1" t="str">
        <f>IF(Table1[[#This Row],[Column1]]="","",VLOOKUP(A4668,COPOMs!B:K,10)+prêmio_de_risco)</f>
        <v/>
      </c>
      <c r="L4668" s="3" t="str">
        <f>IF(Table1[[#This Row],[Tesouro Selic: Cenário 3]]="","",(K4668+1)^(1/252))</f>
        <v/>
      </c>
      <c r="M4668" s="2" t="str">
        <f>IF(Table1[[#This Row],[Column8]]="","",(1+M4667)*(L4668)-1)</f>
        <v/>
      </c>
    </row>
    <row r="4669" spans="1:13" x14ac:dyDescent="0.25">
      <c r="A4669" s="15" t="str">
        <f t="shared" si="144"/>
        <v/>
      </c>
      <c r="B4669" s="25" t="str">
        <f t="shared" si="145"/>
        <v/>
      </c>
      <c r="C4669" s="3" t="str">
        <f>IF(Table1[[#This Row],[Tesouro Prefixado]]="","",(B4669+1)^(1/252))</f>
        <v/>
      </c>
      <c r="D4669" s="2" t="str">
        <f>IF(Table1[[#This Row],[Column2]]="","",(1+D4668)*(C4669)-1)</f>
        <v/>
      </c>
      <c r="E4669" s="1" t="str">
        <f>IF(Table1[[#This Row],[Column1]]="","",VLOOKUP(A4669,COPOMs!B:E,4)+prêmio_de_risco)</f>
        <v/>
      </c>
      <c r="F4669" s="3" t="str">
        <f>IF(Table1[[#This Row],[Tesouro Selic: Cenário 1]]="","",(E4669+1)^(1/252))</f>
        <v/>
      </c>
      <c r="G4669" s="2" t="str">
        <f>IF(Table1[[#This Row],[Column4]]="","",(1+G4668)*(F4669)-1)</f>
        <v/>
      </c>
      <c r="H4669" s="1" t="str">
        <f>IF(Table1[[#This Row],[Column1]]="","",VLOOKUP(A4669,COPOMs!B:H,7)+prêmio_de_risco)</f>
        <v/>
      </c>
      <c r="I4669" s="3" t="str">
        <f>IF(Table1[[#This Row],[Tesouro Selic: Cenário 2]]="","",(H4669+1)^(1/252))</f>
        <v/>
      </c>
      <c r="J4669" s="2" t="str">
        <f>IF(Table1[[#This Row],[Column6]]="","",(1+J4668)*(I4669)-1)</f>
        <v/>
      </c>
      <c r="K4669" s="1" t="str">
        <f>IF(Table1[[#This Row],[Column1]]="","",VLOOKUP(A4669,COPOMs!B:K,10)+prêmio_de_risco)</f>
        <v/>
      </c>
      <c r="L4669" s="3" t="str">
        <f>IF(Table1[[#This Row],[Tesouro Selic: Cenário 3]]="","",(K4669+1)^(1/252))</f>
        <v/>
      </c>
      <c r="M4669" s="2" t="str">
        <f>IF(Table1[[#This Row],[Column8]]="","",(1+M4668)*(L4669)-1)</f>
        <v/>
      </c>
    </row>
    <row r="4670" spans="1:13" x14ac:dyDescent="0.25">
      <c r="A4670" s="15" t="str">
        <f t="shared" si="144"/>
        <v/>
      </c>
      <c r="B4670" s="25" t="str">
        <f t="shared" si="145"/>
        <v/>
      </c>
      <c r="C4670" s="3" t="str">
        <f>IF(Table1[[#This Row],[Tesouro Prefixado]]="","",(B4670+1)^(1/252))</f>
        <v/>
      </c>
      <c r="D4670" s="2" t="str">
        <f>IF(Table1[[#This Row],[Column2]]="","",(1+D4669)*(C4670)-1)</f>
        <v/>
      </c>
      <c r="E4670" s="1" t="str">
        <f>IF(Table1[[#This Row],[Column1]]="","",VLOOKUP(A4670,COPOMs!B:E,4)+prêmio_de_risco)</f>
        <v/>
      </c>
      <c r="F4670" s="3" t="str">
        <f>IF(Table1[[#This Row],[Tesouro Selic: Cenário 1]]="","",(E4670+1)^(1/252))</f>
        <v/>
      </c>
      <c r="G4670" s="2" t="str">
        <f>IF(Table1[[#This Row],[Column4]]="","",(1+G4669)*(F4670)-1)</f>
        <v/>
      </c>
      <c r="H4670" s="1" t="str">
        <f>IF(Table1[[#This Row],[Column1]]="","",VLOOKUP(A4670,COPOMs!B:H,7)+prêmio_de_risco)</f>
        <v/>
      </c>
      <c r="I4670" s="3" t="str">
        <f>IF(Table1[[#This Row],[Tesouro Selic: Cenário 2]]="","",(H4670+1)^(1/252))</f>
        <v/>
      </c>
      <c r="J4670" s="2" t="str">
        <f>IF(Table1[[#This Row],[Column6]]="","",(1+J4669)*(I4670)-1)</f>
        <v/>
      </c>
      <c r="K4670" s="1" t="str">
        <f>IF(Table1[[#This Row],[Column1]]="","",VLOOKUP(A4670,COPOMs!B:K,10)+prêmio_de_risco)</f>
        <v/>
      </c>
      <c r="L4670" s="3" t="str">
        <f>IF(Table1[[#This Row],[Tesouro Selic: Cenário 3]]="","",(K4670+1)^(1/252))</f>
        <v/>
      </c>
      <c r="M4670" s="2" t="str">
        <f>IF(Table1[[#This Row],[Column8]]="","",(1+M4669)*(L4670)-1)</f>
        <v/>
      </c>
    </row>
    <row r="4671" spans="1:13" x14ac:dyDescent="0.25">
      <c r="A4671" s="15" t="str">
        <f t="shared" si="144"/>
        <v/>
      </c>
      <c r="B4671" s="25" t="str">
        <f t="shared" si="145"/>
        <v/>
      </c>
      <c r="C4671" s="3" t="str">
        <f>IF(Table1[[#This Row],[Tesouro Prefixado]]="","",(B4671+1)^(1/252))</f>
        <v/>
      </c>
      <c r="D4671" s="2" t="str">
        <f>IF(Table1[[#This Row],[Column2]]="","",(1+D4670)*(C4671)-1)</f>
        <v/>
      </c>
      <c r="E4671" s="1" t="str">
        <f>IF(Table1[[#This Row],[Column1]]="","",VLOOKUP(A4671,COPOMs!B:E,4)+prêmio_de_risco)</f>
        <v/>
      </c>
      <c r="F4671" s="3" t="str">
        <f>IF(Table1[[#This Row],[Tesouro Selic: Cenário 1]]="","",(E4671+1)^(1/252))</f>
        <v/>
      </c>
      <c r="G4671" s="2" t="str">
        <f>IF(Table1[[#This Row],[Column4]]="","",(1+G4670)*(F4671)-1)</f>
        <v/>
      </c>
      <c r="H4671" s="1" t="str">
        <f>IF(Table1[[#This Row],[Column1]]="","",VLOOKUP(A4671,COPOMs!B:H,7)+prêmio_de_risco)</f>
        <v/>
      </c>
      <c r="I4671" s="3" t="str">
        <f>IF(Table1[[#This Row],[Tesouro Selic: Cenário 2]]="","",(H4671+1)^(1/252))</f>
        <v/>
      </c>
      <c r="J4671" s="2" t="str">
        <f>IF(Table1[[#This Row],[Column6]]="","",(1+J4670)*(I4671)-1)</f>
        <v/>
      </c>
      <c r="K4671" s="1" t="str">
        <f>IF(Table1[[#This Row],[Column1]]="","",VLOOKUP(A4671,COPOMs!B:K,10)+prêmio_de_risco)</f>
        <v/>
      </c>
      <c r="L4671" s="3" t="str">
        <f>IF(Table1[[#This Row],[Tesouro Selic: Cenário 3]]="","",(K4671+1)^(1/252))</f>
        <v/>
      </c>
      <c r="M4671" s="2" t="str">
        <f>IF(Table1[[#This Row],[Column8]]="","",(1+M4670)*(L4671)-1)</f>
        <v/>
      </c>
    </row>
    <row r="4672" spans="1:13" x14ac:dyDescent="0.25">
      <c r="A4672" s="15" t="str">
        <f t="shared" si="144"/>
        <v/>
      </c>
      <c r="B4672" s="25" t="str">
        <f t="shared" si="145"/>
        <v/>
      </c>
      <c r="C4672" s="3" t="str">
        <f>IF(Table1[[#This Row],[Tesouro Prefixado]]="","",(B4672+1)^(1/252))</f>
        <v/>
      </c>
      <c r="D4672" s="2" t="str">
        <f>IF(Table1[[#This Row],[Column2]]="","",(1+D4671)*(C4672)-1)</f>
        <v/>
      </c>
      <c r="E4672" s="1" t="str">
        <f>IF(Table1[[#This Row],[Column1]]="","",VLOOKUP(A4672,COPOMs!B:E,4)+prêmio_de_risco)</f>
        <v/>
      </c>
      <c r="F4672" s="3" t="str">
        <f>IF(Table1[[#This Row],[Tesouro Selic: Cenário 1]]="","",(E4672+1)^(1/252))</f>
        <v/>
      </c>
      <c r="G4672" s="2" t="str">
        <f>IF(Table1[[#This Row],[Column4]]="","",(1+G4671)*(F4672)-1)</f>
        <v/>
      </c>
      <c r="H4672" s="1" t="str">
        <f>IF(Table1[[#This Row],[Column1]]="","",VLOOKUP(A4672,COPOMs!B:H,7)+prêmio_de_risco)</f>
        <v/>
      </c>
      <c r="I4672" s="3" t="str">
        <f>IF(Table1[[#This Row],[Tesouro Selic: Cenário 2]]="","",(H4672+1)^(1/252))</f>
        <v/>
      </c>
      <c r="J4672" s="2" t="str">
        <f>IF(Table1[[#This Row],[Column6]]="","",(1+J4671)*(I4672)-1)</f>
        <v/>
      </c>
      <c r="K4672" s="1" t="str">
        <f>IF(Table1[[#This Row],[Column1]]="","",VLOOKUP(A4672,COPOMs!B:K,10)+prêmio_de_risco)</f>
        <v/>
      </c>
      <c r="L4672" s="3" t="str">
        <f>IF(Table1[[#This Row],[Tesouro Selic: Cenário 3]]="","",(K4672+1)^(1/252))</f>
        <v/>
      </c>
      <c r="M4672" s="2" t="str">
        <f>IF(Table1[[#This Row],[Column8]]="","",(1+M4671)*(L4672)-1)</f>
        <v/>
      </c>
    </row>
    <row r="4673" spans="1:13" x14ac:dyDescent="0.25">
      <c r="A4673" s="15" t="str">
        <f t="shared" si="144"/>
        <v/>
      </c>
      <c r="B4673" s="25" t="str">
        <f t="shared" si="145"/>
        <v/>
      </c>
      <c r="C4673" s="3" t="str">
        <f>IF(Table1[[#This Row],[Tesouro Prefixado]]="","",(B4673+1)^(1/252))</f>
        <v/>
      </c>
      <c r="D4673" s="2" t="str">
        <f>IF(Table1[[#This Row],[Column2]]="","",(1+D4672)*(C4673)-1)</f>
        <v/>
      </c>
      <c r="E4673" s="1" t="str">
        <f>IF(Table1[[#This Row],[Column1]]="","",VLOOKUP(A4673,COPOMs!B:E,4)+prêmio_de_risco)</f>
        <v/>
      </c>
      <c r="F4673" s="3" t="str">
        <f>IF(Table1[[#This Row],[Tesouro Selic: Cenário 1]]="","",(E4673+1)^(1/252))</f>
        <v/>
      </c>
      <c r="G4673" s="2" t="str">
        <f>IF(Table1[[#This Row],[Column4]]="","",(1+G4672)*(F4673)-1)</f>
        <v/>
      </c>
      <c r="H4673" s="1" t="str">
        <f>IF(Table1[[#This Row],[Column1]]="","",VLOOKUP(A4673,COPOMs!B:H,7)+prêmio_de_risco)</f>
        <v/>
      </c>
      <c r="I4673" s="3" t="str">
        <f>IF(Table1[[#This Row],[Tesouro Selic: Cenário 2]]="","",(H4673+1)^(1/252))</f>
        <v/>
      </c>
      <c r="J4673" s="2" t="str">
        <f>IF(Table1[[#This Row],[Column6]]="","",(1+J4672)*(I4673)-1)</f>
        <v/>
      </c>
      <c r="K4673" s="1" t="str">
        <f>IF(Table1[[#This Row],[Column1]]="","",VLOOKUP(A4673,COPOMs!B:K,10)+prêmio_de_risco)</f>
        <v/>
      </c>
      <c r="L4673" s="3" t="str">
        <f>IF(Table1[[#This Row],[Tesouro Selic: Cenário 3]]="","",(K4673+1)^(1/252))</f>
        <v/>
      </c>
      <c r="M4673" s="2" t="str">
        <f>IF(Table1[[#This Row],[Column8]]="","",(1+M4672)*(L4673)-1)</f>
        <v/>
      </c>
    </row>
    <row r="4674" spans="1:13" x14ac:dyDescent="0.25">
      <c r="A4674" s="15" t="str">
        <f t="shared" si="144"/>
        <v/>
      </c>
      <c r="B4674" s="25" t="str">
        <f t="shared" si="145"/>
        <v/>
      </c>
      <c r="C4674" s="3" t="str">
        <f>IF(Table1[[#This Row],[Tesouro Prefixado]]="","",(B4674+1)^(1/252))</f>
        <v/>
      </c>
      <c r="D4674" s="2" t="str">
        <f>IF(Table1[[#This Row],[Column2]]="","",(1+D4673)*(C4674)-1)</f>
        <v/>
      </c>
      <c r="E4674" s="1" t="str">
        <f>IF(Table1[[#This Row],[Column1]]="","",VLOOKUP(A4674,COPOMs!B:E,4)+prêmio_de_risco)</f>
        <v/>
      </c>
      <c r="F4674" s="3" t="str">
        <f>IF(Table1[[#This Row],[Tesouro Selic: Cenário 1]]="","",(E4674+1)^(1/252))</f>
        <v/>
      </c>
      <c r="G4674" s="2" t="str">
        <f>IF(Table1[[#This Row],[Column4]]="","",(1+G4673)*(F4674)-1)</f>
        <v/>
      </c>
      <c r="H4674" s="1" t="str">
        <f>IF(Table1[[#This Row],[Column1]]="","",VLOOKUP(A4674,COPOMs!B:H,7)+prêmio_de_risco)</f>
        <v/>
      </c>
      <c r="I4674" s="3" t="str">
        <f>IF(Table1[[#This Row],[Tesouro Selic: Cenário 2]]="","",(H4674+1)^(1/252))</f>
        <v/>
      </c>
      <c r="J4674" s="2" t="str">
        <f>IF(Table1[[#This Row],[Column6]]="","",(1+J4673)*(I4674)-1)</f>
        <v/>
      </c>
      <c r="K4674" s="1" t="str">
        <f>IF(Table1[[#This Row],[Column1]]="","",VLOOKUP(A4674,COPOMs!B:K,10)+prêmio_de_risco)</f>
        <v/>
      </c>
      <c r="L4674" s="3" t="str">
        <f>IF(Table1[[#This Row],[Tesouro Selic: Cenário 3]]="","",(K4674+1)^(1/252))</f>
        <v/>
      </c>
      <c r="M4674" s="2" t="str">
        <f>IF(Table1[[#This Row],[Column8]]="","",(1+M4673)*(L4674)-1)</f>
        <v/>
      </c>
    </row>
    <row r="4675" spans="1:13" x14ac:dyDescent="0.25">
      <c r="A4675" s="15" t="str">
        <f t="shared" ref="A4675:A4738" si="146">IFERROR(IF(WORKDAY(A4674,1,feriados)&lt;=vencimento,WORKDAY(A4674,1,feriados),""),"")</f>
        <v/>
      </c>
      <c r="B4675" s="25" t="str">
        <f t="shared" ref="B4675:B4738" si="147">IF(A4675="","",taxa_pré)</f>
        <v/>
      </c>
      <c r="C4675" s="3" t="str">
        <f>IF(Table1[[#This Row],[Tesouro Prefixado]]="","",(B4675+1)^(1/252))</f>
        <v/>
      </c>
      <c r="D4675" s="2" t="str">
        <f>IF(Table1[[#This Row],[Column2]]="","",(1+D4674)*(C4675)-1)</f>
        <v/>
      </c>
      <c r="E4675" s="1" t="str">
        <f>IF(Table1[[#This Row],[Column1]]="","",VLOOKUP(A4675,COPOMs!B:E,4)+prêmio_de_risco)</f>
        <v/>
      </c>
      <c r="F4675" s="3" t="str">
        <f>IF(Table1[[#This Row],[Tesouro Selic: Cenário 1]]="","",(E4675+1)^(1/252))</f>
        <v/>
      </c>
      <c r="G4675" s="2" t="str">
        <f>IF(Table1[[#This Row],[Column4]]="","",(1+G4674)*(F4675)-1)</f>
        <v/>
      </c>
      <c r="H4675" s="1" t="str">
        <f>IF(Table1[[#This Row],[Column1]]="","",VLOOKUP(A4675,COPOMs!B:H,7)+prêmio_de_risco)</f>
        <v/>
      </c>
      <c r="I4675" s="3" t="str">
        <f>IF(Table1[[#This Row],[Tesouro Selic: Cenário 2]]="","",(H4675+1)^(1/252))</f>
        <v/>
      </c>
      <c r="J4675" s="2" t="str">
        <f>IF(Table1[[#This Row],[Column6]]="","",(1+J4674)*(I4675)-1)</f>
        <v/>
      </c>
      <c r="K4675" s="1" t="str">
        <f>IF(Table1[[#This Row],[Column1]]="","",VLOOKUP(A4675,COPOMs!B:K,10)+prêmio_de_risco)</f>
        <v/>
      </c>
      <c r="L4675" s="3" t="str">
        <f>IF(Table1[[#This Row],[Tesouro Selic: Cenário 3]]="","",(K4675+1)^(1/252))</f>
        <v/>
      </c>
      <c r="M4675" s="2" t="str">
        <f>IF(Table1[[#This Row],[Column8]]="","",(1+M4674)*(L4675)-1)</f>
        <v/>
      </c>
    </row>
    <row r="4676" spans="1:13" x14ac:dyDescent="0.25">
      <c r="A4676" s="15" t="str">
        <f t="shared" si="146"/>
        <v/>
      </c>
      <c r="B4676" s="25" t="str">
        <f t="shared" si="147"/>
        <v/>
      </c>
      <c r="C4676" s="3" t="str">
        <f>IF(Table1[[#This Row],[Tesouro Prefixado]]="","",(B4676+1)^(1/252))</f>
        <v/>
      </c>
      <c r="D4676" s="2" t="str">
        <f>IF(Table1[[#This Row],[Column2]]="","",(1+D4675)*(C4676)-1)</f>
        <v/>
      </c>
      <c r="E4676" s="1" t="str">
        <f>IF(Table1[[#This Row],[Column1]]="","",VLOOKUP(A4676,COPOMs!B:E,4)+prêmio_de_risco)</f>
        <v/>
      </c>
      <c r="F4676" s="3" t="str">
        <f>IF(Table1[[#This Row],[Tesouro Selic: Cenário 1]]="","",(E4676+1)^(1/252))</f>
        <v/>
      </c>
      <c r="G4676" s="2" t="str">
        <f>IF(Table1[[#This Row],[Column4]]="","",(1+G4675)*(F4676)-1)</f>
        <v/>
      </c>
      <c r="H4676" s="1" t="str">
        <f>IF(Table1[[#This Row],[Column1]]="","",VLOOKUP(A4676,COPOMs!B:H,7)+prêmio_de_risco)</f>
        <v/>
      </c>
      <c r="I4676" s="3" t="str">
        <f>IF(Table1[[#This Row],[Tesouro Selic: Cenário 2]]="","",(H4676+1)^(1/252))</f>
        <v/>
      </c>
      <c r="J4676" s="2" t="str">
        <f>IF(Table1[[#This Row],[Column6]]="","",(1+J4675)*(I4676)-1)</f>
        <v/>
      </c>
      <c r="K4676" s="1" t="str">
        <f>IF(Table1[[#This Row],[Column1]]="","",VLOOKUP(A4676,COPOMs!B:K,10)+prêmio_de_risco)</f>
        <v/>
      </c>
      <c r="L4676" s="3" t="str">
        <f>IF(Table1[[#This Row],[Tesouro Selic: Cenário 3]]="","",(K4676+1)^(1/252))</f>
        <v/>
      </c>
      <c r="M4676" s="2" t="str">
        <f>IF(Table1[[#This Row],[Column8]]="","",(1+M4675)*(L4676)-1)</f>
        <v/>
      </c>
    </row>
    <row r="4677" spans="1:13" x14ac:dyDescent="0.25">
      <c r="A4677" s="15" t="str">
        <f t="shared" si="146"/>
        <v/>
      </c>
      <c r="B4677" s="25" t="str">
        <f t="shared" si="147"/>
        <v/>
      </c>
      <c r="C4677" s="3" t="str">
        <f>IF(Table1[[#This Row],[Tesouro Prefixado]]="","",(B4677+1)^(1/252))</f>
        <v/>
      </c>
      <c r="D4677" s="2" t="str">
        <f>IF(Table1[[#This Row],[Column2]]="","",(1+D4676)*(C4677)-1)</f>
        <v/>
      </c>
      <c r="E4677" s="1" t="str">
        <f>IF(Table1[[#This Row],[Column1]]="","",VLOOKUP(A4677,COPOMs!B:E,4)+prêmio_de_risco)</f>
        <v/>
      </c>
      <c r="F4677" s="3" t="str">
        <f>IF(Table1[[#This Row],[Tesouro Selic: Cenário 1]]="","",(E4677+1)^(1/252))</f>
        <v/>
      </c>
      <c r="G4677" s="2" t="str">
        <f>IF(Table1[[#This Row],[Column4]]="","",(1+G4676)*(F4677)-1)</f>
        <v/>
      </c>
      <c r="H4677" s="1" t="str">
        <f>IF(Table1[[#This Row],[Column1]]="","",VLOOKUP(A4677,COPOMs!B:H,7)+prêmio_de_risco)</f>
        <v/>
      </c>
      <c r="I4677" s="3" t="str">
        <f>IF(Table1[[#This Row],[Tesouro Selic: Cenário 2]]="","",(H4677+1)^(1/252))</f>
        <v/>
      </c>
      <c r="J4677" s="2" t="str">
        <f>IF(Table1[[#This Row],[Column6]]="","",(1+J4676)*(I4677)-1)</f>
        <v/>
      </c>
      <c r="K4677" s="1" t="str">
        <f>IF(Table1[[#This Row],[Column1]]="","",VLOOKUP(A4677,COPOMs!B:K,10)+prêmio_de_risco)</f>
        <v/>
      </c>
      <c r="L4677" s="3" t="str">
        <f>IF(Table1[[#This Row],[Tesouro Selic: Cenário 3]]="","",(K4677+1)^(1/252))</f>
        <v/>
      </c>
      <c r="M4677" s="2" t="str">
        <f>IF(Table1[[#This Row],[Column8]]="","",(1+M4676)*(L4677)-1)</f>
        <v/>
      </c>
    </row>
    <row r="4678" spans="1:13" x14ac:dyDescent="0.25">
      <c r="A4678" s="15" t="str">
        <f t="shared" si="146"/>
        <v/>
      </c>
      <c r="B4678" s="25" t="str">
        <f t="shared" si="147"/>
        <v/>
      </c>
      <c r="C4678" s="3" t="str">
        <f>IF(Table1[[#This Row],[Tesouro Prefixado]]="","",(B4678+1)^(1/252))</f>
        <v/>
      </c>
      <c r="D4678" s="2" t="str">
        <f>IF(Table1[[#This Row],[Column2]]="","",(1+D4677)*(C4678)-1)</f>
        <v/>
      </c>
      <c r="E4678" s="1" t="str">
        <f>IF(Table1[[#This Row],[Column1]]="","",VLOOKUP(A4678,COPOMs!B:E,4)+prêmio_de_risco)</f>
        <v/>
      </c>
      <c r="F4678" s="3" t="str">
        <f>IF(Table1[[#This Row],[Tesouro Selic: Cenário 1]]="","",(E4678+1)^(1/252))</f>
        <v/>
      </c>
      <c r="G4678" s="2" t="str">
        <f>IF(Table1[[#This Row],[Column4]]="","",(1+G4677)*(F4678)-1)</f>
        <v/>
      </c>
      <c r="H4678" s="1" t="str">
        <f>IF(Table1[[#This Row],[Column1]]="","",VLOOKUP(A4678,COPOMs!B:H,7)+prêmio_de_risco)</f>
        <v/>
      </c>
      <c r="I4678" s="3" t="str">
        <f>IF(Table1[[#This Row],[Tesouro Selic: Cenário 2]]="","",(H4678+1)^(1/252))</f>
        <v/>
      </c>
      <c r="J4678" s="2" t="str">
        <f>IF(Table1[[#This Row],[Column6]]="","",(1+J4677)*(I4678)-1)</f>
        <v/>
      </c>
      <c r="K4678" s="1" t="str">
        <f>IF(Table1[[#This Row],[Column1]]="","",VLOOKUP(A4678,COPOMs!B:K,10)+prêmio_de_risco)</f>
        <v/>
      </c>
      <c r="L4678" s="3" t="str">
        <f>IF(Table1[[#This Row],[Tesouro Selic: Cenário 3]]="","",(K4678+1)^(1/252))</f>
        <v/>
      </c>
      <c r="M4678" s="2" t="str">
        <f>IF(Table1[[#This Row],[Column8]]="","",(1+M4677)*(L4678)-1)</f>
        <v/>
      </c>
    </row>
    <row r="4679" spans="1:13" x14ac:dyDescent="0.25">
      <c r="A4679" s="15" t="str">
        <f t="shared" si="146"/>
        <v/>
      </c>
      <c r="B4679" s="25" t="str">
        <f t="shared" si="147"/>
        <v/>
      </c>
      <c r="C4679" s="3" t="str">
        <f>IF(Table1[[#This Row],[Tesouro Prefixado]]="","",(B4679+1)^(1/252))</f>
        <v/>
      </c>
      <c r="D4679" s="2" t="str">
        <f>IF(Table1[[#This Row],[Column2]]="","",(1+D4678)*(C4679)-1)</f>
        <v/>
      </c>
      <c r="E4679" s="1" t="str">
        <f>IF(Table1[[#This Row],[Column1]]="","",VLOOKUP(A4679,COPOMs!B:E,4)+prêmio_de_risco)</f>
        <v/>
      </c>
      <c r="F4679" s="3" t="str">
        <f>IF(Table1[[#This Row],[Tesouro Selic: Cenário 1]]="","",(E4679+1)^(1/252))</f>
        <v/>
      </c>
      <c r="G4679" s="2" t="str">
        <f>IF(Table1[[#This Row],[Column4]]="","",(1+G4678)*(F4679)-1)</f>
        <v/>
      </c>
      <c r="H4679" s="1" t="str">
        <f>IF(Table1[[#This Row],[Column1]]="","",VLOOKUP(A4679,COPOMs!B:H,7)+prêmio_de_risco)</f>
        <v/>
      </c>
      <c r="I4679" s="3" t="str">
        <f>IF(Table1[[#This Row],[Tesouro Selic: Cenário 2]]="","",(H4679+1)^(1/252))</f>
        <v/>
      </c>
      <c r="J4679" s="2" t="str">
        <f>IF(Table1[[#This Row],[Column6]]="","",(1+J4678)*(I4679)-1)</f>
        <v/>
      </c>
      <c r="K4679" s="1" t="str">
        <f>IF(Table1[[#This Row],[Column1]]="","",VLOOKUP(A4679,COPOMs!B:K,10)+prêmio_de_risco)</f>
        <v/>
      </c>
      <c r="L4679" s="3" t="str">
        <f>IF(Table1[[#This Row],[Tesouro Selic: Cenário 3]]="","",(K4679+1)^(1/252))</f>
        <v/>
      </c>
      <c r="M4679" s="2" t="str">
        <f>IF(Table1[[#This Row],[Column8]]="","",(1+M4678)*(L4679)-1)</f>
        <v/>
      </c>
    </row>
    <row r="4680" spans="1:13" x14ac:dyDescent="0.25">
      <c r="A4680" s="15" t="str">
        <f t="shared" si="146"/>
        <v/>
      </c>
      <c r="B4680" s="25" t="str">
        <f t="shared" si="147"/>
        <v/>
      </c>
      <c r="C4680" s="3" t="str">
        <f>IF(Table1[[#This Row],[Tesouro Prefixado]]="","",(B4680+1)^(1/252))</f>
        <v/>
      </c>
      <c r="D4680" s="2" t="str">
        <f>IF(Table1[[#This Row],[Column2]]="","",(1+D4679)*(C4680)-1)</f>
        <v/>
      </c>
      <c r="E4680" s="1" t="str">
        <f>IF(Table1[[#This Row],[Column1]]="","",VLOOKUP(A4680,COPOMs!B:E,4)+prêmio_de_risco)</f>
        <v/>
      </c>
      <c r="F4680" s="3" t="str">
        <f>IF(Table1[[#This Row],[Tesouro Selic: Cenário 1]]="","",(E4680+1)^(1/252))</f>
        <v/>
      </c>
      <c r="G4680" s="2" t="str">
        <f>IF(Table1[[#This Row],[Column4]]="","",(1+G4679)*(F4680)-1)</f>
        <v/>
      </c>
      <c r="H4680" s="1" t="str">
        <f>IF(Table1[[#This Row],[Column1]]="","",VLOOKUP(A4680,COPOMs!B:H,7)+prêmio_de_risco)</f>
        <v/>
      </c>
      <c r="I4680" s="3" t="str">
        <f>IF(Table1[[#This Row],[Tesouro Selic: Cenário 2]]="","",(H4680+1)^(1/252))</f>
        <v/>
      </c>
      <c r="J4680" s="2" t="str">
        <f>IF(Table1[[#This Row],[Column6]]="","",(1+J4679)*(I4680)-1)</f>
        <v/>
      </c>
      <c r="K4680" s="1" t="str">
        <f>IF(Table1[[#This Row],[Column1]]="","",VLOOKUP(A4680,COPOMs!B:K,10)+prêmio_de_risco)</f>
        <v/>
      </c>
      <c r="L4680" s="3" t="str">
        <f>IF(Table1[[#This Row],[Tesouro Selic: Cenário 3]]="","",(K4680+1)^(1/252))</f>
        <v/>
      </c>
      <c r="M4680" s="2" t="str">
        <f>IF(Table1[[#This Row],[Column8]]="","",(1+M4679)*(L4680)-1)</f>
        <v/>
      </c>
    </row>
    <row r="4681" spans="1:13" x14ac:dyDescent="0.25">
      <c r="A4681" s="15" t="str">
        <f t="shared" si="146"/>
        <v/>
      </c>
      <c r="B4681" s="25" t="str">
        <f t="shared" si="147"/>
        <v/>
      </c>
      <c r="C4681" s="3" t="str">
        <f>IF(Table1[[#This Row],[Tesouro Prefixado]]="","",(B4681+1)^(1/252))</f>
        <v/>
      </c>
      <c r="D4681" s="2" t="str">
        <f>IF(Table1[[#This Row],[Column2]]="","",(1+D4680)*(C4681)-1)</f>
        <v/>
      </c>
      <c r="E4681" s="1" t="str">
        <f>IF(Table1[[#This Row],[Column1]]="","",VLOOKUP(A4681,COPOMs!B:E,4)+prêmio_de_risco)</f>
        <v/>
      </c>
      <c r="F4681" s="3" t="str">
        <f>IF(Table1[[#This Row],[Tesouro Selic: Cenário 1]]="","",(E4681+1)^(1/252))</f>
        <v/>
      </c>
      <c r="G4681" s="2" t="str">
        <f>IF(Table1[[#This Row],[Column4]]="","",(1+G4680)*(F4681)-1)</f>
        <v/>
      </c>
      <c r="H4681" s="1" t="str">
        <f>IF(Table1[[#This Row],[Column1]]="","",VLOOKUP(A4681,COPOMs!B:H,7)+prêmio_de_risco)</f>
        <v/>
      </c>
      <c r="I4681" s="3" t="str">
        <f>IF(Table1[[#This Row],[Tesouro Selic: Cenário 2]]="","",(H4681+1)^(1/252))</f>
        <v/>
      </c>
      <c r="J4681" s="2" t="str">
        <f>IF(Table1[[#This Row],[Column6]]="","",(1+J4680)*(I4681)-1)</f>
        <v/>
      </c>
      <c r="K4681" s="1" t="str">
        <f>IF(Table1[[#This Row],[Column1]]="","",VLOOKUP(A4681,COPOMs!B:K,10)+prêmio_de_risco)</f>
        <v/>
      </c>
      <c r="L4681" s="3" t="str">
        <f>IF(Table1[[#This Row],[Tesouro Selic: Cenário 3]]="","",(K4681+1)^(1/252))</f>
        <v/>
      </c>
      <c r="M4681" s="2" t="str">
        <f>IF(Table1[[#This Row],[Column8]]="","",(1+M4680)*(L4681)-1)</f>
        <v/>
      </c>
    </row>
    <row r="4682" spans="1:13" x14ac:dyDescent="0.25">
      <c r="A4682" s="15" t="str">
        <f t="shared" si="146"/>
        <v/>
      </c>
      <c r="B4682" s="25" t="str">
        <f t="shared" si="147"/>
        <v/>
      </c>
      <c r="C4682" s="3" t="str">
        <f>IF(Table1[[#This Row],[Tesouro Prefixado]]="","",(B4682+1)^(1/252))</f>
        <v/>
      </c>
      <c r="D4682" s="2" t="str">
        <f>IF(Table1[[#This Row],[Column2]]="","",(1+D4681)*(C4682)-1)</f>
        <v/>
      </c>
      <c r="E4682" s="1" t="str">
        <f>IF(Table1[[#This Row],[Column1]]="","",VLOOKUP(A4682,COPOMs!B:E,4)+prêmio_de_risco)</f>
        <v/>
      </c>
      <c r="F4682" s="3" t="str">
        <f>IF(Table1[[#This Row],[Tesouro Selic: Cenário 1]]="","",(E4682+1)^(1/252))</f>
        <v/>
      </c>
      <c r="G4682" s="2" t="str">
        <f>IF(Table1[[#This Row],[Column4]]="","",(1+G4681)*(F4682)-1)</f>
        <v/>
      </c>
      <c r="H4682" s="1" t="str">
        <f>IF(Table1[[#This Row],[Column1]]="","",VLOOKUP(A4682,COPOMs!B:H,7)+prêmio_de_risco)</f>
        <v/>
      </c>
      <c r="I4682" s="3" t="str">
        <f>IF(Table1[[#This Row],[Tesouro Selic: Cenário 2]]="","",(H4682+1)^(1/252))</f>
        <v/>
      </c>
      <c r="J4682" s="2" t="str">
        <f>IF(Table1[[#This Row],[Column6]]="","",(1+J4681)*(I4682)-1)</f>
        <v/>
      </c>
      <c r="K4682" s="1" t="str">
        <f>IF(Table1[[#This Row],[Column1]]="","",VLOOKUP(A4682,COPOMs!B:K,10)+prêmio_de_risco)</f>
        <v/>
      </c>
      <c r="L4682" s="3" t="str">
        <f>IF(Table1[[#This Row],[Tesouro Selic: Cenário 3]]="","",(K4682+1)^(1/252))</f>
        <v/>
      </c>
      <c r="M4682" s="2" t="str">
        <f>IF(Table1[[#This Row],[Column8]]="","",(1+M4681)*(L4682)-1)</f>
        <v/>
      </c>
    </row>
    <row r="4683" spans="1:13" x14ac:dyDescent="0.25">
      <c r="A4683" s="15" t="str">
        <f t="shared" si="146"/>
        <v/>
      </c>
      <c r="B4683" s="25" t="str">
        <f t="shared" si="147"/>
        <v/>
      </c>
      <c r="C4683" s="3" t="str">
        <f>IF(Table1[[#This Row],[Tesouro Prefixado]]="","",(B4683+1)^(1/252))</f>
        <v/>
      </c>
      <c r="D4683" s="2" t="str">
        <f>IF(Table1[[#This Row],[Column2]]="","",(1+D4682)*(C4683)-1)</f>
        <v/>
      </c>
      <c r="E4683" s="1" t="str">
        <f>IF(Table1[[#This Row],[Column1]]="","",VLOOKUP(A4683,COPOMs!B:E,4)+prêmio_de_risco)</f>
        <v/>
      </c>
      <c r="F4683" s="3" t="str">
        <f>IF(Table1[[#This Row],[Tesouro Selic: Cenário 1]]="","",(E4683+1)^(1/252))</f>
        <v/>
      </c>
      <c r="G4683" s="2" t="str">
        <f>IF(Table1[[#This Row],[Column4]]="","",(1+G4682)*(F4683)-1)</f>
        <v/>
      </c>
      <c r="H4683" s="1" t="str">
        <f>IF(Table1[[#This Row],[Column1]]="","",VLOOKUP(A4683,COPOMs!B:H,7)+prêmio_de_risco)</f>
        <v/>
      </c>
      <c r="I4683" s="3" t="str">
        <f>IF(Table1[[#This Row],[Tesouro Selic: Cenário 2]]="","",(H4683+1)^(1/252))</f>
        <v/>
      </c>
      <c r="J4683" s="2" t="str">
        <f>IF(Table1[[#This Row],[Column6]]="","",(1+J4682)*(I4683)-1)</f>
        <v/>
      </c>
      <c r="K4683" s="1" t="str">
        <f>IF(Table1[[#This Row],[Column1]]="","",VLOOKUP(A4683,COPOMs!B:K,10)+prêmio_de_risco)</f>
        <v/>
      </c>
      <c r="L4683" s="3" t="str">
        <f>IF(Table1[[#This Row],[Tesouro Selic: Cenário 3]]="","",(K4683+1)^(1/252))</f>
        <v/>
      </c>
      <c r="M4683" s="2" t="str">
        <f>IF(Table1[[#This Row],[Column8]]="","",(1+M4682)*(L4683)-1)</f>
        <v/>
      </c>
    </row>
    <row r="4684" spans="1:13" x14ac:dyDescent="0.25">
      <c r="A4684" s="15" t="str">
        <f t="shared" si="146"/>
        <v/>
      </c>
      <c r="B4684" s="25" t="str">
        <f t="shared" si="147"/>
        <v/>
      </c>
      <c r="C4684" s="3" t="str">
        <f>IF(Table1[[#This Row],[Tesouro Prefixado]]="","",(B4684+1)^(1/252))</f>
        <v/>
      </c>
      <c r="D4684" s="2" t="str">
        <f>IF(Table1[[#This Row],[Column2]]="","",(1+D4683)*(C4684)-1)</f>
        <v/>
      </c>
      <c r="E4684" s="1" t="str">
        <f>IF(Table1[[#This Row],[Column1]]="","",VLOOKUP(A4684,COPOMs!B:E,4)+prêmio_de_risco)</f>
        <v/>
      </c>
      <c r="F4684" s="3" t="str">
        <f>IF(Table1[[#This Row],[Tesouro Selic: Cenário 1]]="","",(E4684+1)^(1/252))</f>
        <v/>
      </c>
      <c r="G4684" s="2" t="str">
        <f>IF(Table1[[#This Row],[Column4]]="","",(1+G4683)*(F4684)-1)</f>
        <v/>
      </c>
      <c r="H4684" s="1" t="str">
        <f>IF(Table1[[#This Row],[Column1]]="","",VLOOKUP(A4684,COPOMs!B:H,7)+prêmio_de_risco)</f>
        <v/>
      </c>
      <c r="I4684" s="3" t="str">
        <f>IF(Table1[[#This Row],[Tesouro Selic: Cenário 2]]="","",(H4684+1)^(1/252))</f>
        <v/>
      </c>
      <c r="J4684" s="2" t="str">
        <f>IF(Table1[[#This Row],[Column6]]="","",(1+J4683)*(I4684)-1)</f>
        <v/>
      </c>
      <c r="K4684" s="1" t="str">
        <f>IF(Table1[[#This Row],[Column1]]="","",VLOOKUP(A4684,COPOMs!B:K,10)+prêmio_de_risco)</f>
        <v/>
      </c>
      <c r="L4684" s="3" t="str">
        <f>IF(Table1[[#This Row],[Tesouro Selic: Cenário 3]]="","",(K4684+1)^(1/252))</f>
        <v/>
      </c>
      <c r="M4684" s="2" t="str">
        <f>IF(Table1[[#This Row],[Column8]]="","",(1+M4683)*(L4684)-1)</f>
        <v/>
      </c>
    </row>
    <row r="4685" spans="1:13" x14ac:dyDescent="0.25">
      <c r="A4685" s="15" t="str">
        <f t="shared" si="146"/>
        <v/>
      </c>
      <c r="B4685" s="25" t="str">
        <f t="shared" si="147"/>
        <v/>
      </c>
      <c r="C4685" s="3" t="str">
        <f>IF(Table1[[#This Row],[Tesouro Prefixado]]="","",(B4685+1)^(1/252))</f>
        <v/>
      </c>
      <c r="D4685" s="2" t="str">
        <f>IF(Table1[[#This Row],[Column2]]="","",(1+D4684)*(C4685)-1)</f>
        <v/>
      </c>
      <c r="E4685" s="1" t="str">
        <f>IF(Table1[[#This Row],[Column1]]="","",VLOOKUP(A4685,COPOMs!B:E,4)+prêmio_de_risco)</f>
        <v/>
      </c>
      <c r="F4685" s="3" t="str">
        <f>IF(Table1[[#This Row],[Tesouro Selic: Cenário 1]]="","",(E4685+1)^(1/252))</f>
        <v/>
      </c>
      <c r="G4685" s="2" t="str">
        <f>IF(Table1[[#This Row],[Column4]]="","",(1+G4684)*(F4685)-1)</f>
        <v/>
      </c>
      <c r="H4685" s="1" t="str">
        <f>IF(Table1[[#This Row],[Column1]]="","",VLOOKUP(A4685,COPOMs!B:H,7)+prêmio_de_risco)</f>
        <v/>
      </c>
      <c r="I4685" s="3" t="str">
        <f>IF(Table1[[#This Row],[Tesouro Selic: Cenário 2]]="","",(H4685+1)^(1/252))</f>
        <v/>
      </c>
      <c r="J4685" s="2" t="str">
        <f>IF(Table1[[#This Row],[Column6]]="","",(1+J4684)*(I4685)-1)</f>
        <v/>
      </c>
      <c r="K4685" s="1" t="str">
        <f>IF(Table1[[#This Row],[Column1]]="","",VLOOKUP(A4685,COPOMs!B:K,10)+prêmio_de_risco)</f>
        <v/>
      </c>
      <c r="L4685" s="3" t="str">
        <f>IF(Table1[[#This Row],[Tesouro Selic: Cenário 3]]="","",(K4685+1)^(1/252))</f>
        <v/>
      </c>
      <c r="M4685" s="2" t="str">
        <f>IF(Table1[[#This Row],[Column8]]="","",(1+M4684)*(L4685)-1)</f>
        <v/>
      </c>
    </row>
    <row r="4686" spans="1:13" x14ac:dyDescent="0.25">
      <c r="A4686" s="15" t="str">
        <f t="shared" si="146"/>
        <v/>
      </c>
      <c r="B4686" s="25" t="str">
        <f t="shared" si="147"/>
        <v/>
      </c>
      <c r="C4686" s="3" t="str">
        <f>IF(Table1[[#This Row],[Tesouro Prefixado]]="","",(B4686+1)^(1/252))</f>
        <v/>
      </c>
      <c r="D4686" s="2" t="str">
        <f>IF(Table1[[#This Row],[Column2]]="","",(1+D4685)*(C4686)-1)</f>
        <v/>
      </c>
      <c r="E4686" s="1" t="str">
        <f>IF(Table1[[#This Row],[Column1]]="","",VLOOKUP(A4686,COPOMs!B:E,4)+prêmio_de_risco)</f>
        <v/>
      </c>
      <c r="F4686" s="3" t="str">
        <f>IF(Table1[[#This Row],[Tesouro Selic: Cenário 1]]="","",(E4686+1)^(1/252))</f>
        <v/>
      </c>
      <c r="G4686" s="2" t="str">
        <f>IF(Table1[[#This Row],[Column4]]="","",(1+G4685)*(F4686)-1)</f>
        <v/>
      </c>
      <c r="H4686" s="1" t="str">
        <f>IF(Table1[[#This Row],[Column1]]="","",VLOOKUP(A4686,COPOMs!B:H,7)+prêmio_de_risco)</f>
        <v/>
      </c>
      <c r="I4686" s="3" t="str">
        <f>IF(Table1[[#This Row],[Tesouro Selic: Cenário 2]]="","",(H4686+1)^(1/252))</f>
        <v/>
      </c>
      <c r="J4686" s="2" t="str">
        <f>IF(Table1[[#This Row],[Column6]]="","",(1+J4685)*(I4686)-1)</f>
        <v/>
      </c>
      <c r="K4686" s="1" t="str">
        <f>IF(Table1[[#This Row],[Column1]]="","",VLOOKUP(A4686,COPOMs!B:K,10)+prêmio_de_risco)</f>
        <v/>
      </c>
      <c r="L4686" s="3" t="str">
        <f>IF(Table1[[#This Row],[Tesouro Selic: Cenário 3]]="","",(K4686+1)^(1/252))</f>
        <v/>
      </c>
      <c r="M4686" s="2" t="str">
        <f>IF(Table1[[#This Row],[Column8]]="","",(1+M4685)*(L4686)-1)</f>
        <v/>
      </c>
    </row>
    <row r="4687" spans="1:13" x14ac:dyDescent="0.25">
      <c r="A4687" s="15" t="str">
        <f t="shared" si="146"/>
        <v/>
      </c>
      <c r="B4687" s="25" t="str">
        <f t="shared" si="147"/>
        <v/>
      </c>
      <c r="C4687" s="3" t="str">
        <f>IF(Table1[[#This Row],[Tesouro Prefixado]]="","",(B4687+1)^(1/252))</f>
        <v/>
      </c>
      <c r="D4687" s="2" t="str">
        <f>IF(Table1[[#This Row],[Column2]]="","",(1+D4686)*(C4687)-1)</f>
        <v/>
      </c>
      <c r="E4687" s="1" t="str">
        <f>IF(Table1[[#This Row],[Column1]]="","",VLOOKUP(A4687,COPOMs!B:E,4)+prêmio_de_risco)</f>
        <v/>
      </c>
      <c r="F4687" s="3" t="str">
        <f>IF(Table1[[#This Row],[Tesouro Selic: Cenário 1]]="","",(E4687+1)^(1/252))</f>
        <v/>
      </c>
      <c r="G4687" s="2" t="str">
        <f>IF(Table1[[#This Row],[Column4]]="","",(1+G4686)*(F4687)-1)</f>
        <v/>
      </c>
      <c r="H4687" s="1" t="str">
        <f>IF(Table1[[#This Row],[Column1]]="","",VLOOKUP(A4687,COPOMs!B:H,7)+prêmio_de_risco)</f>
        <v/>
      </c>
      <c r="I4687" s="3" t="str">
        <f>IF(Table1[[#This Row],[Tesouro Selic: Cenário 2]]="","",(H4687+1)^(1/252))</f>
        <v/>
      </c>
      <c r="J4687" s="2" t="str">
        <f>IF(Table1[[#This Row],[Column6]]="","",(1+J4686)*(I4687)-1)</f>
        <v/>
      </c>
      <c r="K4687" s="1" t="str">
        <f>IF(Table1[[#This Row],[Column1]]="","",VLOOKUP(A4687,COPOMs!B:K,10)+prêmio_de_risco)</f>
        <v/>
      </c>
      <c r="L4687" s="3" t="str">
        <f>IF(Table1[[#This Row],[Tesouro Selic: Cenário 3]]="","",(K4687+1)^(1/252))</f>
        <v/>
      </c>
      <c r="M4687" s="2" t="str">
        <f>IF(Table1[[#This Row],[Column8]]="","",(1+M4686)*(L4687)-1)</f>
        <v/>
      </c>
    </row>
    <row r="4688" spans="1:13" x14ac:dyDescent="0.25">
      <c r="A4688" s="15" t="str">
        <f t="shared" si="146"/>
        <v/>
      </c>
      <c r="B4688" s="25" t="str">
        <f t="shared" si="147"/>
        <v/>
      </c>
      <c r="C4688" s="3" t="str">
        <f>IF(Table1[[#This Row],[Tesouro Prefixado]]="","",(B4688+1)^(1/252))</f>
        <v/>
      </c>
      <c r="D4688" s="2" t="str">
        <f>IF(Table1[[#This Row],[Column2]]="","",(1+D4687)*(C4688)-1)</f>
        <v/>
      </c>
      <c r="E4688" s="1" t="str">
        <f>IF(Table1[[#This Row],[Column1]]="","",VLOOKUP(A4688,COPOMs!B:E,4)+prêmio_de_risco)</f>
        <v/>
      </c>
      <c r="F4688" s="3" t="str">
        <f>IF(Table1[[#This Row],[Tesouro Selic: Cenário 1]]="","",(E4688+1)^(1/252))</f>
        <v/>
      </c>
      <c r="G4688" s="2" t="str">
        <f>IF(Table1[[#This Row],[Column4]]="","",(1+G4687)*(F4688)-1)</f>
        <v/>
      </c>
      <c r="H4688" s="1" t="str">
        <f>IF(Table1[[#This Row],[Column1]]="","",VLOOKUP(A4688,COPOMs!B:H,7)+prêmio_de_risco)</f>
        <v/>
      </c>
      <c r="I4688" s="3" t="str">
        <f>IF(Table1[[#This Row],[Tesouro Selic: Cenário 2]]="","",(H4688+1)^(1/252))</f>
        <v/>
      </c>
      <c r="J4688" s="2" t="str">
        <f>IF(Table1[[#This Row],[Column6]]="","",(1+J4687)*(I4688)-1)</f>
        <v/>
      </c>
      <c r="K4688" s="1" t="str">
        <f>IF(Table1[[#This Row],[Column1]]="","",VLOOKUP(A4688,COPOMs!B:K,10)+prêmio_de_risco)</f>
        <v/>
      </c>
      <c r="L4688" s="3" t="str">
        <f>IF(Table1[[#This Row],[Tesouro Selic: Cenário 3]]="","",(K4688+1)^(1/252))</f>
        <v/>
      </c>
      <c r="M4688" s="2" t="str">
        <f>IF(Table1[[#This Row],[Column8]]="","",(1+M4687)*(L4688)-1)</f>
        <v/>
      </c>
    </row>
    <row r="4689" spans="1:13" x14ac:dyDescent="0.25">
      <c r="A4689" s="15" t="str">
        <f t="shared" si="146"/>
        <v/>
      </c>
      <c r="B4689" s="25" t="str">
        <f t="shared" si="147"/>
        <v/>
      </c>
      <c r="C4689" s="3" t="str">
        <f>IF(Table1[[#This Row],[Tesouro Prefixado]]="","",(B4689+1)^(1/252))</f>
        <v/>
      </c>
      <c r="D4689" s="2" t="str">
        <f>IF(Table1[[#This Row],[Column2]]="","",(1+D4688)*(C4689)-1)</f>
        <v/>
      </c>
      <c r="E4689" s="1" t="str">
        <f>IF(Table1[[#This Row],[Column1]]="","",VLOOKUP(A4689,COPOMs!B:E,4)+prêmio_de_risco)</f>
        <v/>
      </c>
      <c r="F4689" s="3" t="str">
        <f>IF(Table1[[#This Row],[Tesouro Selic: Cenário 1]]="","",(E4689+1)^(1/252))</f>
        <v/>
      </c>
      <c r="G4689" s="2" t="str">
        <f>IF(Table1[[#This Row],[Column4]]="","",(1+G4688)*(F4689)-1)</f>
        <v/>
      </c>
      <c r="H4689" s="1" t="str">
        <f>IF(Table1[[#This Row],[Column1]]="","",VLOOKUP(A4689,COPOMs!B:H,7)+prêmio_de_risco)</f>
        <v/>
      </c>
      <c r="I4689" s="3" t="str">
        <f>IF(Table1[[#This Row],[Tesouro Selic: Cenário 2]]="","",(H4689+1)^(1/252))</f>
        <v/>
      </c>
      <c r="J4689" s="2" t="str">
        <f>IF(Table1[[#This Row],[Column6]]="","",(1+J4688)*(I4689)-1)</f>
        <v/>
      </c>
      <c r="K4689" s="1" t="str">
        <f>IF(Table1[[#This Row],[Column1]]="","",VLOOKUP(A4689,COPOMs!B:K,10)+prêmio_de_risco)</f>
        <v/>
      </c>
      <c r="L4689" s="3" t="str">
        <f>IF(Table1[[#This Row],[Tesouro Selic: Cenário 3]]="","",(K4689+1)^(1/252))</f>
        <v/>
      </c>
      <c r="M4689" s="2" t="str">
        <f>IF(Table1[[#This Row],[Column8]]="","",(1+M4688)*(L4689)-1)</f>
        <v/>
      </c>
    </row>
    <row r="4690" spans="1:13" x14ac:dyDescent="0.25">
      <c r="A4690" s="15" t="str">
        <f t="shared" si="146"/>
        <v/>
      </c>
      <c r="B4690" s="25" t="str">
        <f t="shared" si="147"/>
        <v/>
      </c>
      <c r="C4690" s="3" t="str">
        <f>IF(Table1[[#This Row],[Tesouro Prefixado]]="","",(B4690+1)^(1/252))</f>
        <v/>
      </c>
      <c r="D4690" s="2" t="str">
        <f>IF(Table1[[#This Row],[Column2]]="","",(1+D4689)*(C4690)-1)</f>
        <v/>
      </c>
      <c r="E4690" s="1" t="str">
        <f>IF(Table1[[#This Row],[Column1]]="","",VLOOKUP(A4690,COPOMs!B:E,4)+prêmio_de_risco)</f>
        <v/>
      </c>
      <c r="F4690" s="3" t="str">
        <f>IF(Table1[[#This Row],[Tesouro Selic: Cenário 1]]="","",(E4690+1)^(1/252))</f>
        <v/>
      </c>
      <c r="G4690" s="2" t="str">
        <f>IF(Table1[[#This Row],[Column4]]="","",(1+G4689)*(F4690)-1)</f>
        <v/>
      </c>
      <c r="H4690" s="1" t="str">
        <f>IF(Table1[[#This Row],[Column1]]="","",VLOOKUP(A4690,COPOMs!B:H,7)+prêmio_de_risco)</f>
        <v/>
      </c>
      <c r="I4690" s="3" t="str">
        <f>IF(Table1[[#This Row],[Tesouro Selic: Cenário 2]]="","",(H4690+1)^(1/252))</f>
        <v/>
      </c>
      <c r="J4690" s="2" t="str">
        <f>IF(Table1[[#This Row],[Column6]]="","",(1+J4689)*(I4690)-1)</f>
        <v/>
      </c>
      <c r="K4690" s="1" t="str">
        <f>IF(Table1[[#This Row],[Column1]]="","",VLOOKUP(A4690,COPOMs!B:K,10)+prêmio_de_risco)</f>
        <v/>
      </c>
      <c r="L4690" s="3" t="str">
        <f>IF(Table1[[#This Row],[Tesouro Selic: Cenário 3]]="","",(K4690+1)^(1/252))</f>
        <v/>
      </c>
      <c r="M4690" s="2" t="str">
        <f>IF(Table1[[#This Row],[Column8]]="","",(1+M4689)*(L4690)-1)</f>
        <v/>
      </c>
    </row>
    <row r="4691" spans="1:13" x14ac:dyDescent="0.25">
      <c r="A4691" s="15" t="str">
        <f t="shared" si="146"/>
        <v/>
      </c>
      <c r="B4691" s="25" t="str">
        <f t="shared" si="147"/>
        <v/>
      </c>
      <c r="C4691" s="3" t="str">
        <f>IF(Table1[[#This Row],[Tesouro Prefixado]]="","",(B4691+1)^(1/252))</f>
        <v/>
      </c>
      <c r="D4691" s="2" t="str">
        <f>IF(Table1[[#This Row],[Column2]]="","",(1+D4690)*(C4691)-1)</f>
        <v/>
      </c>
      <c r="E4691" s="1" t="str">
        <f>IF(Table1[[#This Row],[Column1]]="","",VLOOKUP(A4691,COPOMs!B:E,4)+prêmio_de_risco)</f>
        <v/>
      </c>
      <c r="F4691" s="3" t="str">
        <f>IF(Table1[[#This Row],[Tesouro Selic: Cenário 1]]="","",(E4691+1)^(1/252))</f>
        <v/>
      </c>
      <c r="G4691" s="2" t="str">
        <f>IF(Table1[[#This Row],[Column4]]="","",(1+G4690)*(F4691)-1)</f>
        <v/>
      </c>
      <c r="H4691" s="1" t="str">
        <f>IF(Table1[[#This Row],[Column1]]="","",VLOOKUP(A4691,COPOMs!B:H,7)+prêmio_de_risco)</f>
        <v/>
      </c>
      <c r="I4691" s="3" t="str">
        <f>IF(Table1[[#This Row],[Tesouro Selic: Cenário 2]]="","",(H4691+1)^(1/252))</f>
        <v/>
      </c>
      <c r="J4691" s="2" t="str">
        <f>IF(Table1[[#This Row],[Column6]]="","",(1+J4690)*(I4691)-1)</f>
        <v/>
      </c>
      <c r="K4691" s="1" t="str">
        <f>IF(Table1[[#This Row],[Column1]]="","",VLOOKUP(A4691,COPOMs!B:K,10)+prêmio_de_risco)</f>
        <v/>
      </c>
      <c r="L4691" s="3" t="str">
        <f>IF(Table1[[#This Row],[Tesouro Selic: Cenário 3]]="","",(K4691+1)^(1/252))</f>
        <v/>
      </c>
      <c r="M4691" s="2" t="str">
        <f>IF(Table1[[#This Row],[Column8]]="","",(1+M4690)*(L4691)-1)</f>
        <v/>
      </c>
    </row>
    <row r="4692" spans="1:13" x14ac:dyDescent="0.25">
      <c r="A4692" s="15" t="str">
        <f t="shared" si="146"/>
        <v/>
      </c>
      <c r="B4692" s="25" t="str">
        <f t="shared" si="147"/>
        <v/>
      </c>
      <c r="C4692" s="3" t="str">
        <f>IF(Table1[[#This Row],[Tesouro Prefixado]]="","",(B4692+1)^(1/252))</f>
        <v/>
      </c>
      <c r="D4692" s="2" t="str">
        <f>IF(Table1[[#This Row],[Column2]]="","",(1+D4691)*(C4692)-1)</f>
        <v/>
      </c>
      <c r="E4692" s="1" t="str">
        <f>IF(Table1[[#This Row],[Column1]]="","",VLOOKUP(A4692,COPOMs!B:E,4)+prêmio_de_risco)</f>
        <v/>
      </c>
      <c r="F4692" s="3" t="str">
        <f>IF(Table1[[#This Row],[Tesouro Selic: Cenário 1]]="","",(E4692+1)^(1/252))</f>
        <v/>
      </c>
      <c r="G4692" s="2" t="str">
        <f>IF(Table1[[#This Row],[Column4]]="","",(1+G4691)*(F4692)-1)</f>
        <v/>
      </c>
      <c r="H4692" s="1" t="str">
        <f>IF(Table1[[#This Row],[Column1]]="","",VLOOKUP(A4692,COPOMs!B:H,7)+prêmio_de_risco)</f>
        <v/>
      </c>
      <c r="I4692" s="3" t="str">
        <f>IF(Table1[[#This Row],[Tesouro Selic: Cenário 2]]="","",(H4692+1)^(1/252))</f>
        <v/>
      </c>
      <c r="J4692" s="2" t="str">
        <f>IF(Table1[[#This Row],[Column6]]="","",(1+J4691)*(I4692)-1)</f>
        <v/>
      </c>
      <c r="K4692" s="1" t="str">
        <f>IF(Table1[[#This Row],[Column1]]="","",VLOOKUP(A4692,COPOMs!B:K,10)+prêmio_de_risco)</f>
        <v/>
      </c>
      <c r="L4692" s="3" t="str">
        <f>IF(Table1[[#This Row],[Tesouro Selic: Cenário 3]]="","",(K4692+1)^(1/252))</f>
        <v/>
      </c>
      <c r="M4692" s="2" t="str">
        <f>IF(Table1[[#This Row],[Column8]]="","",(1+M4691)*(L4692)-1)</f>
        <v/>
      </c>
    </row>
    <row r="4693" spans="1:13" x14ac:dyDescent="0.25">
      <c r="A4693" s="15" t="str">
        <f t="shared" si="146"/>
        <v/>
      </c>
      <c r="B4693" s="25" t="str">
        <f t="shared" si="147"/>
        <v/>
      </c>
      <c r="C4693" s="3" t="str">
        <f>IF(Table1[[#This Row],[Tesouro Prefixado]]="","",(B4693+1)^(1/252))</f>
        <v/>
      </c>
      <c r="D4693" s="2" t="str">
        <f>IF(Table1[[#This Row],[Column2]]="","",(1+D4692)*(C4693)-1)</f>
        <v/>
      </c>
      <c r="E4693" s="1" t="str">
        <f>IF(Table1[[#This Row],[Column1]]="","",VLOOKUP(A4693,COPOMs!B:E,4)+prêmio_de_risco)</f>
        <v/>
      </c>
      <c r="F4693" s="3" t="str">
        <f>IF(Table1[[#This Row],[Tesouro Selic: Cenário 1]]="","",(E4693+1)^(1/252))</f>
        <v/>
      </c>
      <c r="G4693" s="2" t="str">
        <f>IF(Table1[[#This Row],[Column4]]="","",(1+G4692)*(F4693)-1)</f>
        <v/>
      </c>
      <c r="H4693" s="1" t="str">
        <f>IF(Table1[[#This Row],[Column1]]="","",VLOOKUP(A4693,COPOMs!B:H,7)+prêmio_de_risco)</f>
        <v/>
      </c>
      <c r="I4693" s="3" t="str">
        <f>IF(Table1[[#This Row],[Tesouro Selic: Cenário 2]]="","",(H4693+1)^(1/252))</f>
        <v/>
      </c>
      <c r="J4693" s="2" t="str">
        <f>IF(Table1[[#This Row],[Column6]]="","",(1+J4692)*(I4693)-1)</f>
        <v/>
      </c>
      <c r="K4693" s="1" t="str">
        <f>IF(Table1[[#This Row],[Column1]]="","",VLOOKUP(A4693,COPOMs!B:K,10)+prêmio_de_risco)</f>
        <v/>
      </c>
      <c r="L4693" s="3" t="str">
        <f>IF(Table1[[#This Row],[Tesouro Selic: Cenário 3]]="","",(K4693+1)^(1/252))</f>
        <v/>
      </c>
      <c r="M4693" s="2" t="str">
        <f>IF(Table1[[#This Row],[Column8]]="","",(1+M4692)*(L4693)-1)</f>
        <v/>
      </c>
    </row>
    <row r="4694" spans="1:13" x14ac:dyDescent="0.25">
      <c r="A4694" s="15" t="str">
        <f t="shared" si="146"/>
        <v/>
      </c>
      <c r="B4694" s="25" t="str">
        <f t="shared" si="147"/>
        <v/>
      </c>
      <c r="C4694" s="3" t="str">
        <f>IF(Table1[[#This Row],[Tesouro Prefixado]]="","",(B4694+1)^(1/252))</f>
        <v/>
      </c>
      <c r="D4694" s="2" t="str">
        <f>IF(Table1[[#This Row],[Column2]]="","",(1+D4693)*(C4694)-1)</f>
        <v/>
      </c>
      <c r="E4694" s="1" t="str">
        <f>IF(Table1[[#This Row],[Column1]]="","",VLOOKUP(A4694,COPOMs!B:E,4)+prêmio_de_risco)</f>
        <v/>
      </c>
      <c r="F4694" s="3" t="str">
        <f>IF(Table1[[#This Row],[Tesouro Selic: Cenário 1]]="","",(E4694+1)^(1/252))</f>
        <v/>
      </c>
      <c r="G4694" s="2" t="str">
        <f>IF(Table1[[#This Row],[Column4]]="","",(1+G4693)*(F4694)-1)</f>
        <v/>
      </c>
      <c r="H4694" s="1" t="str">
        <f>IF(Table1[[#This Row],[Column1]]="","",VLOOKUP(A4694,COPOMs!B:H,7)+prêmio_de_risco)</f>
        <v/>
      </c>
      <c r="I4694" s="3" t="str">
        <f>IF(Table1[[#This Row],[Tesouro Selic: Cenário 2]]="","",(H4694+1)^(1/252))</f>
        <v/>
      </c>
      <c r="J4694" s="2" t="str">
        <f>IF(Table1[[#This Row],[Column6]]="","",(1+J4693)*(I4694)-1)</f>
        <v/>
      </c>
      <c r="K4694" s="1" t="str">
        <f>IF(Table1[[#This Row],[Column1]]="","",VLOOKUP(A4694,COPOMs!B:K,10)+prêmio_de_risco)</f>
        <v/>
      </c>
      <c r="L4694" s="3" t="str">
        <f>IF(Table1[[#This Row],[Tesouro Selic: Cenário 3]]="","",(K4694+1)^(1/252))</f>
        <v/>
      </c>
      <c r="M4694" s="2" t="str">
        <f>IF(Table1[[#This Row],[Column8]]="","",(1+M4693)*(L4694)-1)</f>
        <v/>
      </c>
    </row>
    <row r="4695" spans="1:13" x14ac:dyDescent="0.25">
      <c r="A4695" s="15" t="str">
        <f t="shared" si="146"/>
        <v/>
      </c>
      <c r="B4695" s="25" t="str">
        <f t="shared" si="147"/>
        <v/>
      </c>
      <c r="C4695" s="3" t="str">
        <f>IF(Table1[[#This Row],[Tesouro Prefixado]]="","",(B4695+1)^(1/252))</f>
        <v/>
      </c>
      <c r="D4695" s="2" t="str">
        <f>IF(Table1[[#This Row],[Column2]]="","",(1+D4694)*(C4695)-1)</f>
        <v/>
      </c>
      <c r="E4695" s="1" t="str">
        <f>IF(Table1[[#This Row],[Column1]]="","",VLOOKUP(A4695,COPOMs!B:E,4)+prêmio_de_risco)</f>
        <v/>
      </c>
      <c r="F4695" s="3" t="str">
        <f>IF(Table1[[#This Row],[Tesouro Selic: Cenário 1]]="","",(E4695+1)^(1/252))</f>
        <v/>
      </c>
      <c r="G4695" s="2" t="str">
        <f>IF(Table1[[#This Row],[Column4]]="","",(1+G4694)*(F4695)-1)</f>
        <v/>
      </c>
      <c r="H4695" s="1" t="str">
        <f>IF(Table1[[#This Row],[Column1]]="","",VLOOKUP(A4695,COPOMs!B:H,7)+prêmio_de_risco)</f>
        <v/>
      </c>
      <c r="I4695" s="3" t="str">
        <f>IF(Table1[[#This Row],[Tesouro Selic: Cenário 2]]="","",(H4695+1)^(1/252))</f>
        <v/>
      </c>
      <c r="J4695" s="2" t="str">
        <f>IF(Table1[[#This Row],[Column6]]="","",(1+J4694)*(I4695)-1)</f>
        <v/>
      </c>
      <c r="K4695" s="1" t="str">
        <f>IF(Table1[[#This Row],[Column1]]="","",VLOOKUP(A4695,COPOMs!B:K,10)+prêmio_de_risco)</f>
        <v/>
      </c>
      <c r="L4695" s="3" t="str">
        <f>IF(Table1[[#This Row],[Tesouro Selic: Cenário 3]]="","",(K4695+1)^(1/252))</f>
        <v/>
      </c>
      <c r="M4695" s="2" t="str">
        <f>IF(Table1[[#This Row],[Column8]]="","",(1+M4694)*(L4695)-1)</f>
        <v/>
      </c>
    </row>
    <row r="4696" spans="1:13" x14ac:dyDescent="0.25">
      <c r="A4696" s="15" t="str">
        <f t="shared" si="146"/>
        <v/>
      </c>
      <c r="B4696" s="25" t="str">
        <f t="shared" si="147"/>
        <v/>
      </c>
      <c r="C4696" s="3" t="str">
        <f>IF(Table1[[#This Row],[Tesouro Prefixado]]="","",(B4696+1)^(1/252))</f>
        <v/>
      </c>
      <c r="D4696" s="2" t="str">
        <f>IF(Table1[[#This Row],[Column2]]="","",(1+D4695)*(C4696)-1)</f>
        <v/>
      </c>
      <c r="E4696" s="1" t="str">
        <f>IF(Table1[[#This Row],[Column1]]="","",VLOOKUP(A4696,COPOMs!B:E,4)+prêmio_de_risco)</f>
        <v/>
      </c>
      <c r="F4696" s="3" t="str">
        <f>IF(Table1[[#This Row],[Tesouro Selic: Cenário 1]]="","",(E4696+1)^(1/252))</f>
        <v/>
      </c>
      <c r="G4696" s="2" t="str">
        <f>IF(Table1[[#This Row],[Column4]]="","",(1+G4695)*(F4696)-1)</f>
        <v/>
      </c>
      <c r="H4696" s="1" t="str">
        <f>IF(Table1[[#This Row],[Column1]]="","",VLOOKUP(A4696,COPOMs!B:H,7)+prêmio_de_risco)</f>
        <v/>
      </c>
      <c r="I4696" s="3" t="str">
        <f>IF(Table1[[#This Row],[Tesouro Selic: Cenário 2]]="","",(H4696+1)^(1/252))</f>
        <v/>
      </c>
      <c r="J4696" s="2" t="str">
        <f>IF(Table1[[#This Row],[Column6]]="","",(1+J4695)*(I4696)-1)</f>
        <v/>
      </c>
      <c r="K4696" s="1" t="str">
        <f>IF(Table1[[#This Row],[Column1]]="","",VLOOKUP(A4696,COPOMs!B:K,10)+prêmio_de_risco)</f>
        <v/>
      </c>
      <c r="L4696" s="3" t="str">
        <f>IF(Table1[[#This Row],[Tesouro Selic: Cenário 3]]="","",(K4696+1)^(1/252))</f>
        <v/>
      </c>
      <c r="M4696" s="2" t="str">
        <f>IF(Table1[[#This Row],[Column8]]="","",(1+M4695)*(L4696)-1)</f>
        <v/>
      </c>
    </row>
    <row r="4697" spans="1:13" x14ac:dyDescent="0.25">
      <c r="A4697" s="15" t="str">
        <f t="shared" si="146"/>
        <v/>
      </c>
      <c r="B4697" s="25" t="str">
        <f t="shared" si="147"/>
        <v/>
      </c>
      <c r="C4697" s="3" t="str">
        <f>IF(Table1[[#This Row],[Tesouro Prefixado]]="","",(B4697+1)^(1/252))</f>
        <v/>
      </c>
      <c r="D4697" s="2" t="str">
        <f>IF(Table1[[#This Row],[Column2]]="","",(1+D4696)*(C4697)-1)</f>
        <v/>
      </c>
      <c r="E4697" s="1" t="str">
        <f>IF(Table1[[#This Row],[Column1]]="","",VLOOKUP(A4697,COPOMs!B:E,4)+prêmio_de_risco)</f>
        <v/>
      </c>
      <c r="F4697" s="3" t="str">
        <f>IF(Table1[[#This Row],[Tesouro Selic: Cenário 1]]="","",(E4697+1)^(1/252))</f>
        <v/>
      </c>
      <c r="G4697" s="2" t="str">
        <f>IF(Table1[[#This Row],[Column4]]="","",(1+G4696)*(F4697)-1)</f>
        <v/>
      </c>
      <c r="H4697" s="1" t="str">
        <f>IF(Table1[[#This Row],[Column1]]="","",VLOOKUP(A4697,COPOMs!B:H,7)+prêmio_de_risco)</f>
        <v/>
      </c>
      <c r="I4697" s="3" t="str">
        <f>IF(Table1[[#This Row],[Tesouro Selic: Cenário 2]]="","",(H4697+1)^(1/252))</f>
        <v/>
      </c>
      <c r="J4697" s="2" t="str">
        <f>IF(Table1[[#This Row],[Column6]]="","",(1+J4696)*(I4697)-1)</f>
        <v/>
      </c>
      <c r="K4697" s="1" t="str">
        <f>IF(Table1[[#This Row],[Column1]]="","",VLOOKUP(A4697,COPOMs!B:K,10)+prêmio_de_risco)</f>
        <v/>
      </c>
      <c r="L4697" s="3" t="str">
        <f>IF(Table1[[#This Row],[Tesouro Selic: Cenário 3]]="","",(K4697+1)^(1/252))</f>
        <v/>
      </c>
      <c r="M4697" s="2" t="str">
        <f>IF(Table1[[#This Row],[Column8]]="","",(1+M4696)*(L4697)-1)</f>
        <v/>
      </c>
    </row>
    <row r="4698" spans="1:13" x14ac:dyDescent="0.25">
      <c r="A4698" s="15" t="str">
        <f t="shared" si="146"/>
        <v/>
      </c>
      <c r="B4698" s="25" t="str">
        <f t="shared" si="147"/>
        <v/>
      </c>
      <c r="C4698" s="3" t="str">
        <f>IF(Table1[[#This Row],[Tesouro Prefixado]]="","",(B4698+1)^(1/252))</f>
        <v/>
      </c>
      <c r="D4698" s="2" t="str">
        <f>IF(Table1[[#This Row],[Column2]]="","",(1+D4697)*(C4698)-1)</f>
        <v/>
      </c>
      <c r="E4698" s="1" t="str">
        <f>IF(Table1[[#This Row],[Column1]]="","",VLOOKUP(A4698,COPOMs!B:E,4)+prêmio_de_risco)</f>
        <v/>
      </c>
      <c r="F4698" s="3" t="str">
        <f>IF(Table1[[#This Row],[Tesouro Selic: Cenário 1]]="","",(E4698+1)^(1/252))</f>
        <v/>
      </c>
      <c r="G4698" s="2" t="str">
        <f>IF(Table1[[#This Row],[Column4]]="","",(1+G4697)*(F4698)-1)</f>
        <v/>
      </c>
      <c r="H4698" s="1" t="str">
        <f>IF(Table1[[#This Row],[Column1]]="","",VLOOKUP(A4698,COPOMs!B:H,7)+prêmio_de_risco)</f>
        <v/>
      </c>
      <c r="I4698" s="3" t="str">
        <f>IF(Table1[[#This Row],[Tesouro Selic: Cenário 2]]="","",(H4698+1)^(1/252))</f>
        <v/>
      </c>
      <c r="J4698" s="2" t="str">
        <f>IF(Table1[[#This Row],[Column6]]="","",(1+J4697)*(I4698)-1)</f>
        <v/>
      </c>
      <c r="K4698" s="1" t="str">
        <f>IF(Table1[[#This Row],[Column1]]="","",VLOOKUP(A4698,COPOMs!B:K,10)+prêmio_de_risco)</f>
        <v/>
      </c>
      <c r="L4698" s="3" t="str">
        <f>IF(Table1[[#This Row],[Tesouro Selic: Cenário 3]]="","",(K4698+1)^(1/252))</f>
        <v/>
      </c>
      <c r="M4698" s="2" t="str">
        <f>IF(Table1[[#This Row],[Column8]]="","",(1+M4697)*(L4698)-1)</f>
        <v/>
      </c>
    </row>
    <row r="4699" spans="1:13" x14ac:dyDescent="0.25">
      <c r="A4699" s="15" t="str">
        <f t="shared" si="146"/>
        <v/>
      </c>
      <c r="B4699" s="25" t="str">
        <f t="shared" si="147"/>
        <v/>
      </c>
      <c r="C4699" s="3" t="str">
        <f>IF(Table1[[#This Row],[Tesouro Prefixado]]="","",(B4699+1)^(1/252))</f>
        <v/>
      </c>
      <c r="D4699" s="2" t="str">
        <f>IF(Table1[[#This Row],[Column2]]="","",(1+D4698)*(C4699)-1)</f>
        <v/>
      </c>
      <c r="E4699" s="1" t="str">
        <f>IF(Table1[[#This Row],[Column1]]="","",VLOOKUP(A4699,COPOMs!B:E,4)+prêmio_de_risco)</f>
        <v/>
      </c>
      <c r="F4699" s="3" t="str">
        <f>IF(Table1[[#This Row],[Tesouro Selic: Cenário 1]]="","",(E4699+1)^(1/252))</f>
        <v/>
      </c>
      <c r="G4699" s="2" t="str">
        <f>IF(Table1[[#This Row],[Column4]]="","",(1+G4698)*(F4699)-1)</f>
        <v/>
      </c>
      <c r="H4699" s="1" t="str">
        <f>IF(Table1[[#This Row],[Column1]]="","",VLOOKUP(A4699,COPOMs!B:H,7)+prêmio_de_risco)</f>
        <v/>
      </c>
      <c r="I4699" s="3" t="str">
        <f>IF(Table1[[#This Row],[Tesouro Selic: Cenário 2]]="","",(H4699+1)^(1/252))</f>
        <v/>
      </c>
      <c r="J4699" s="2" t="str">
        <f>IF(Table1[[#This Row],[Column6]]="","",(1+J4698)*(I4699)-1)</f>
        <v/>
      </c>
      <c r="K4699" s="1" t="str">
        <f>IF(Table1[[#This Row],[Column1]]="","",VLOOKUP(A4699,COPOMs!B:K,10)+prêmio_de_risco)</f>
        <v/>
      </c>
      <c r="L4699" s="3" t="str">
        <f>IF(Table1[[#This Row],[Tesouro Selic: Cenário 3]]="","",(K4699+1)^(1/252))</f>
        <v/>
      </c>
      <c r="M4699" s="2" t="str">
        <f>IF(Table1[[#This Row],[Column8]]="","",(1+M4698)*(L4699)-1)</f>
        <v/>
      </c>
    </row>
    <row r="4700" spans="1:13" x14ac:dyDescent="0.25">
      <c r="A4700" s="15" t="str">
        <f t="shared" si="146"/>
        <v/>
      </c>
      <c r="B4700" s="25" t="str">
        <f t="shared" si="147"/>
        <v/>
      </c>
      <c r="C4700" s="3" t="str">
        <f>IF(Table1[[#This Row],[Tesouro Prefixado]]="","",(B4700+1)^(1/252))</f>
        <v/>
      </c>
      <c r="D4700" s="2" t="str">
        <f>IF(Table1[[#This Row],[Column2]]="","",(1+D4699)*(C4700)-1)</f>
        <v/>
      </c>
      <c r="E4700" s="1" t="str">
        <f>IF(Table1[[#This Row],[Column1]]="","",VLOOKUP(A4700,COPOMs!B:E,4)+prêmio_de_risco)</f>
        <v/>
      </c>
      <c r="F4700" s="3" t="str">
        <f>IF(Table1[[#This Row],[Tesouro Selic: Cenário 1]]="","",(E4700+1)^(1/252))</f>
        <v/>
      </c>
      <c r="G4700" s="2" t="str">
        <f>IF(Table1[[#This Row],[Column4]]="","",(1+G4699)*(F4700)-1)</f>
        <v/>
      </c>
      <c r="H4700" s="1" t="str">
        <f>IF(Table1[[#This Row],[Column1]]="","",VLOOKUP(A4700,COPOMs!B:H,7)+prêmio_de_risco)</f>
        <v/>
      </c>
      <c r="I4700" s="3" t="str">
        <f>IF(Table1[[#This Row],[Tesouro Selic: Cenário 2]]="","",(H4700+1)^(1/252))</f>
        <v/>
      </c>
      <c r="J4700" s="2" t="str">
        <f>IF(Table1[[#This Row],[Column6]]="","",(1+J4699)*(I4700)-1)</f>
        <v/>
      </c>
      <c r="K4700" s="1" t="str">
        <f>IF(Table1[[#This Row],[Column1]]="","",VLOOKUP(A4700,COPOMs!B:K,10)+prêmio_de_risco)</f>
        <v/>
      </c>
      <c r="L4700" s="3" t="str">
        <f>IF(Table1[[#This Row],[Tesouro Selic: Cenário 3]]="","",(K4700+1)^(1/252))</f>
        <v/>
      </c>
      <c r="M4700" s="2" t="str">
        <f>IF(Table1[[#This Row],[Column8]]="","",(1+M4699)*(L4700)-1)</f>
        <v/>
      </c>
    </row>
    <row r="4701" spans="1:13" x14ac:dyDescent="0.25">
      <c r="A4701" s="15" t="str">
        <f t="shared" si="146"/>
        <v/>
      </c>
      <c r="B4701" s="25" t="str">
        <f t="shared" si="147"/>
        <v/>
      </c>
      <c r="C4701" s="3" t="str">
        <f>IF(Table1[[#This Row],[Tesouro Prefixado]]="","",(B4701+1)^(1/252))</f>
        <v/>
      </c>
      <c r="D4701" s="2" t="str">
        <f>IF(Table1[[#This Row],[Column2]]="","",(1+D4700)*(C4701)-1)</f>
        <v/>
      </c>
      <c r="E4701" s="1" t="str">
        <f>IF(Table1[[#This Row],[Column1]]="","",VLOOKUP(A4701,COPOMs!B:E,4)+prêmio_de_risco)</f>
        <v/>
      </c>
      <c r="F4701" s="3" t="str">
        <f>IF(Table1[[#This Row],[Tesouro Selic: Cenário 1]]="","",(E4701+1)^(1/252))</f>
        <v/>
      </c>
      <c r="G4701" s="2" t="str">
        <f>IF(Table1[[#This Row],[Column4]]="","",(1+G4700)*(F4701)-1)</f>
        <v/>
      </c>
      <c r="H4701" s="1" t="str">
        <f>IF(Table1[[#This Row],[Column1]]="","",VLOOKUP(A4701,COPOMs!B:H,7)+prêmio_de_risco)</f>
        <v/>
      </c>
      <c r="I4701" s="3" t="str">
        <f>IF(Table1[[#This Row],[Tesouro Selic: Cenário 2]]="","",(H4701+1)^(1/252))</f>
        <v/>
      </c>
      <c r="J4701" s="2" t="str">
        <f>IF(Table1[[#This Row],[Column6]]="","",(1+J4700)*(I4701)-1)</f>
        <v/>
      </c>
      <c r="K4701" s="1" t="str">
        <f>IF(Table1[[#This Row],[Column1]]="","",VLOOKUP(A4701,COPOMs!B:K,10)+prêmio_de_risco)</f>
        <v/>
      </c>
      <c r="L4701" s="3" t="str">
        <f>IF(Table1[[#This Row],[Tesouro Selic: Cenário 3]]="","",(K4701+1)^(1/252))</f>
        <v/>
      </c>
      <c r="M4701" s="2" t="str">
        <f>IF(Table1[[#This Row],[Column8]]="","",(1+M4700)*(L4701)-1)</f>
        <v/>
      </c>
    </row>
    <row r="4702" spans="1:13" x14ac:dyDescent="0.25">
      <c r="A4702" s="15" t="str">
        <f t="shared" si="146"/>
        <v/>
      </c>
      <c r="B4702" s="25" t="str">
        <f t="shared" si="147"/>
        <v/>
      </c>
      <c r="C4702" s="3" t="str">
        <f>IF(Table1[[#This Row],[Tesouro Prefixado]]="","",(B4702+1)^(1/252))</f>
        <v/>
      </c>
      <c r="D4702" s="2" t="str">
        <f>IF(Table1[[#This Row],[Column2]]="","",(1+D4701)*(C4702)-1)</f>
        <v/>
      </c>
      <c r="E4702" s="1" t="str">
        <f>IF(Table1[[#This Row],[Column1]]="","",VLOOKUP(A4702,COPOMs!B:E,4)+prêmio_de_risco)</f>
        <v/>
      </c>
      <c r="F4702" s="3" t="str">
        <f>IF(Table1[[#This Row],[Tesouro Selic: Cenário 1]]="","",(E4702+1)^(1/252))</f>
        <v/>
      </c>
      <c r="G4702" s="2" t="str">
        <f>IF(Table1[[#This Row],[Column4]]="","",(1+G4701)*(F4702)-1)</f>
        <v/>
      </c>
      <c r="H4702" s="1" t="str">
        <f>IF(Table1[[#This Row],[Column1]]="","",VLOOKUP(A4702,COPOMs!B:H,7)+prêmio_de_risco)</f>
        <v/>
      </c>
      <c r="I4702" s="3" t="str">
        <f>IF(Table1[[#This Row],[Tesouro Selic: Cenário 2]]="","",(H4702+1)^(1/252))</f>
        <v/>
      </c>
      <c r="J4702" s="2" t="str">
        <f>IF(Table1[[#This Row],[Column6]]="","",(1+J4701)*(I4702)-1)</f>
        <v/>
      </c>
      <c r="K4702" s="1" t="str">
        <f>IF(Table1[[#This Row],[Column1]]="","",VLOOKUP(A4702,COPOMs!B:K,10)+prêmio_de_risco)</f>
        <v/>
      </c>
      <c r="L4702" s="3" t="str">
        <f>IF(Table1[[#This Row],[Tesouro Selic: Cenário 3]]="","",(K4702+1)^(1/252))</f>
        <v/>
      </c>
      <c r="M4702" s="2" t="str">
        <f>IF(Table1[[#This Row],[Column8]]="","",(1+M4701)*(L4702)-1)</f>
        <v/>
      </c>
    </row>
    <row r="4703" spans="1:13" x14ac:dyDescent="0.25">
      <c r="A4703" s="15" t="str">
        <f t="shared" si="146"/>
        <v/>
      </c>
      <c r="B4703" s="25" t="str">
        <f t="shared" si="147"/>
        <v/>
      </c>
      <c r="C4703" s="3" t="str">
        <f>IF(Table1[[#This Row],[Tesouro Prefixado]]="","",(B4703+1)^(1/252))</f>
        <v/>
      </c>
      <c r="D4703" s="2" t="str">
        <f>IF(Table1[[#This Row],[Column2]]="","",(1+D4702)*(C4703)-1)</f>
        <v/>
      </c>
      <c r="E4703" s="1" t="str">
        <f>IF(Table1[[#This Row],[Column1]]="","",VLOOKUP(A4703,COPOMs!B:E,4)+prêmio_de_risco)</f>
        <v/>
      </c>
      <c r="F4703" s="3" t="str">
        <f>IF(Table1[[#This Row],[Tesouro Selic: Cenário 1]]="","",(E4703+1)^(1/252))</f>
        <v/>
      </c>
      <c r="G4703" s="2" t="str">
        <f>IF(Table1[[#This Row],[Column4]]="","",(1+G4702)*(F4703)-1)</f>
        <v/>
      </c>
      <c r="H4703" s="1" t="str">
        <f>IF(Table1[[#This Row],[Column1]]="","",VLOOKUP(A4703,COPOMs!B:H,7)+prêmio_de_risco)</f>
        <v/>
      </c>
      <c r="I4703" s="3" t="str">
        <f>IF(Table1[[#This Row],[Tesouro Selic: Cenário 2]]="","",(H4703+1)^(1/252))</f>
        <v/>
      </c>
      <c r="J4703" s="2" t="str">
        <f>IF(Table1[[#This Row],[Column6]]="","",(1+J4702)*(I4703)-1)</f>
        <v/>
      </c>
      <c r="K4703" s="1" t="str">
        <f>IF(Table1[[#This Row],[Column1]]="","",VLOOKUP(A4703,COPOMs!B:K,10)+prêmio_de_risco)</f>
        <v/>
      </c>
      <c r="L4703" s="3" t="str">
        <f>IF(Table1[[#This Row],[Tesouro Selic: Cenário 3]]="","",(K4703+1)^(1/252))</f>
        <v/>
      </c>
      <c r="M4703" s="2" t="str">
        <f>IF(Table1[[#This Row],[Column8]]="","",(1+M4702)*(L4703)-1)</f>
        <v/>
      </c>
    </row>
    <row r="4704" spans="1:13" x14ac:dyDescent="0.25">
      <c r="A4704" s="15" t="str">
        <f t="shared" si="146"/>
        <v/>
      </c>
      <c r="B4704" s="25" t="str">
        <f t="shared" si="147"/>
        <v/>
      </c>
      <c r="C4704" s="3" t="str">
        <f>IF(Table1[[#This Row],[Tesouro Prefixado]]="","",(B4704+1)^(1/252))</f>
        <v/>
      </c>
      <c r="D4704" s="2" t="str">
        <f>IF(Table1[[#This Row],[Column2]]="","",(1+D4703)*(C4704)-1)</f>
        <v/>
      </c>
      <c r="E4704" s="1" t="str">
        <f>IF(Table1[[#This Row],[Column1]]="","",VLOOKUP(A4704,COPOMs!B:E,4)+prêmio_de_risco)</f>
        <v/>
      </c>
      <c r="F4704" s="3" t="str">
        <f>IF(Table1[[#This Row],[Tesouro Selic: Cenário 1]]="","",(E4704+1)^(1/252))</f>
        <v/>
      </c>
      <c r="G4704" s="2" t="str">
        <f>IF(Table1[[#This Row],[Column4]]="","",(1+G4703)*(F4704)-1)</f>
        <v/>
      </c>
      <c r="H4704" s="1" t="str">
        <f>IF(Table1[[#This Row],[Column1]]="","",VLOOKUP(A4704,COPOMs!B:H,7)+prêmio_de_risco)</f>
        <v/>
      </c>
      <c r="I4704" s="3" t="str">
        <f>IF(Table1[[#This Row],[Tesouro Selic: Cenário 2]]="","",(H4704+1)^(1/252))</f>
        <v/>
      </c>
      <c r="J4704" s="2" t="str">
        <f>IF(Table1[[#This Row],[Column6]]="","",(1+J4703)*(I4704)-1)</f>
        <v/>
      </c>
      <c r="K4704" s="1" t="str">
        <f>IF(Table1[[#This Row],[Column1]]="","",VLOOKUP(A4704,COPOMs!B:K,10)+prêmio_de_risco)</f>
        <v/>
      </c>
      <c r="L4704" s="3" t="str">
        <f>IF(Table1[[#This Row],[Tesouro Selic: Cenário 3]]="","",(K4704+1)^(1/252))</f>
        <v/>
      </c>
      <c r="M4704" s="2" t="str">
        <f>IF(Table1[[#This Row],[Column8]]="","",(1+M4703)*(L4704)-1)</f>
        <v/>
      </c>
    </row>
    <row r="4705" spans="1:13" x14ac:dyDescent="0.25">
      <c r="A4705" s="15" t="str">
        <f t="shared" si="146"/>
        <v/>
      </c>
      <c r="B4705" s="25" t="str">
        <f t="shared" si="147"/>
        <v/>
      </c>
      <c r="C4705" s="3" t="str">
        <f>IF(Table1[[#This Row],[Tesouro Prefixado]]="","",(B4705+1)^(1/252))</f>
        <v/>
      </c>
      <c r="D4705" s="2" t="str">
        <f>IF(Table1[[#This Row],[Column2]]="","",(1+D4704)*(C4705)-1)</f>
        <v/>
      </c>
      <c r="E4705" s="1" t="str">
        <f>IF(Table1[[#This Row],[Column1]]="","",VLOOKUP(A4705,COPOMs!B:E,4)+prêmio_de_risco)</f>
        <v/>
      </c>
      <c r="F4705" s="3" t="str">
        <f>IF(Table1[[#This Row],[Tesouro Selic: Cenário 1]]="","",(E4705+1)^(1/252))</f>
        <v/>
      </c>
      <c r="G4705" s="2" t="str">
        <f>IF(Table1[[#This Row],[Column4]]="","",(1+G4704)*(F4705)-1)</f>
        <v/>
      </c>
      <c r="H4705" s="1" t="str">
        <f>IF(Table1[[#This Row],[Column1]]="","",VLOOKUP(A4705,COPOMs!B:H,7)+prêmio_de_risco)</f>
        <v/>
      </c>
      <c r="I4705" s="3" t="str">
        <f>IF(Table1[[#This Row],[Tesouro Selic: Cenário 2]]="","",(H4705+1)^(1/252))</f>
        <v/>
      </c>
      <c r="J4705" s="2" t="str">
        <f>IF(Table1[[#This Row],[Column6]]="","",(1+J4704)*(I4705)-1)</f>
        <v/>
      </c>
      <c r="K4705" s="1" t="str">
        <f>IF(Table1[[#This Row],[Column1]]="","",VLOOKUP(A4705,COPOMs!B:K,10)+prêmio_de_risco)</f>
        <v/>
      </c>
      <c r="L4705" s="3" t="str">
        <f>IF(Table1[[#This Row],[Tesouro Selic: Cenário 3]]="","",(K4705+1)^(1/252))</f>
        <v/>
      </c>
      <c r="M4705" s="2" t="str">
        <f>IF(Table1[[#This Row],[Column8]]="","",(1+M4704)*(L4705)-1)</f>
        <v/>
      </c>
    </row>
    <row r="4706" spans="1:13" x14ac:dyDescent="0.25">
      <c r="A4706" s="15" t="str">
        <f t="shared" si="146"/>
        <v/>
      </c>
      <c r="B4706" s="25" t="str">
        <f t="shared" si="147"/>
        <v/>
      </c>
      <c r="C4706" s="3" t="str">
        <f>IF(Table1[[#This Row],[Tesouro Prefixado]]="","",(B4706+1)^(1/252))</f>
        <v/>
      </c>
      <c r="D4706" s="2" t="str">
        <f>IF(Table1[[#This Row],[Column2]]="","",(1+D4705)*(C4706)-1)</f>
        <v/>
      </c>
      <c r="E4706" s="1" t="str">
        <f>IF(Table1[[#This Row],[Column1]]="","",VLOOKUP(A4706,COPOMs!B:E,4)+prêmio_de_risco)</f>
        <v/>
      </c>
      <c r="F4706" s="3" t="str">
        <f>IF(Table1[[#This Row],[Tesouro Selic: Cenário 1]]="","",(E4706+1)^(1/252))</f>
        <v/>
      </c>
      <c r="G4706" s="2" t="str">
        <f>IF(Table1[[#This Row],[Column4]]="","",(1+G4705)*(F4706)-1)</f>
        <v/>
      </c>
      <c r="H4706" s="1" t="str">
        <f>IF(Table1[[#This Row],[Column1]]="","",VLOOKUP(A4706,COPOMs!B:H,7)+prêmio_de_risco)</f>
        <v/>
      </c>
      <c r="I4706" s="3" t="str">
        <f>IF(Table1[[#This Row],[Tesouro Selic: Cenário 2]]="","",(H4706+1)^(1/252))</f>
        <v/>
      </c>
      <c r="J4706" s="2" t="str">
        <f>IF(Table1[[#This Row],[Column6]]="","",(1+J4705)*(I4706)-1)</f>
        <v/>
      </c>
      <c r="K4706" s="1" t="str">
        <f>IF(Table1[[#This Row],[Column1]]="","",VLOOKUP(A4706,COPOMs!B:K,10)+prêmio_de_risco)</f>
        <v/>
      </c>
      <c r="L4706" s="3" t="str">
        <f>IF(Table1[[#This Row],[Tesouro Selic: Cenário 3]]="","",(K4706+1)^(1/252))</f>
        <v/>
      </c>
      <c r="M4706" s="2" t="str">
        <f>IF(Table1[[#This Row],[Column8]]="","",(1+M4705)*(L4706)-1)</f>
        <v/>
      </c>
    </row>
    <row r="4707" spans="1:13" x14ac:dyDescent="0.25">
      <c r="A4707" s="15" t="str">
        <f t="shared" si="146"/>
        <v/>
      </c>
      <c r="B4707" s="25" t="str">
        <f t="shared" si="147"/>
        <v/>
      </c>
      <c r="C4707" s="3" t="str">
        <f>IF(Table1[[#This Row],[Tesouro Prefixado]]="","",(B4707+1)^(1/252))</f>
        <v/>
      </c>
      <c r="D4707" s="2" t="str">
        <f>IF(Table1[[#This Row],[Column2]]="","",(1+D4706)*(C4707)-1)</f>
        <v/>
      </c>
      <c r="E4707" s="1" t="str">
        <f>IF(Table1[[#This Row],[Column1]]="","",VLOOKUP(A4707,COPOMs!B:E,4)+prêmio_de_risco)</f>
        <v/>
      </c>
      <c r="F4707" s="3" t="str">
        <f>IF(Table1[[#This Row],[Tesouro Selic: Cenário 1]]="","",(E4707+1)^(1/252))</f>
        <v/>
      </c>
      <c r="G4707" s="2" t="str">
        <f>IF(Table1[[#This Row],[Column4]]="","",(1+G4706)*(F4707)-1)</f>
        <v/>
      </c>
      <c r="H4707" s="1" t="str">
        <f>IF(Table1[[#This Row],[Column1]]="","",VLOOKUP(A4707,COPOMs!B:H,7)+prêmio_de_risco)</f>
        <v/>
      </c>
      <c r="I4707" s="3" t="str">
        <f>IF(Table1[[#This Row],[Tesouro Selic: Cenário 2]]="","",(H4707+1)^(1/252))</f>
        <v/>
      </c>
      <c r="J4707" s="2" t="str">
        <f>IF(Table1[[#This Row],[Column6]]="","",(1+J4706)*(I4707)-1)</f>
        <v/>
      </c>
      <c r="K4707" s="1" t="str">
        <f>IF(Table1[[#This Row],[Column1]]="","",VLOOKUP(A4707,COPOMs!B:K,10)+prêmio_de_risco)</f>
        <v/>
      </c>
      <c r="L4707" s="3" t="str">
        <f>IF(Table1[[#This Row],[Tesouro Selic: Cenário 3]]="","",(K4707+1)^(1/252))</f>
        <v/>
      </c>
      <c r="M4707" s="2" t="str">
        <f>IF(Table1[[#This Row],[Column8]]="","",(1+M4706)*(L4707)-1)</f>
        <v/>
      </c>
    </row>
    <row r="4708" spans="1:13" x14ac:dyDescent="0.25">
      <c r="A4708" s="15" t="str">
        <f t="shared" si="146"/>
        <v/>
      </c>
      <c r="B4708" s="25" t="str">
        <f t="shared" si="147"/>
        <v/>
      </c>
      <c r="C4708" s="3" t="str">
        <f>IF(Table1[[#This Row],[Tesouro Prefixado]]="","",(B4708+1)^(1/252))</f>
        <v/>
      </c>
      <c r="D4708" s="2" t="str">
        <f>IF(Table1[[#This Row],[Column2]]="","",(1+D4707)*(C4708)-1)</f>
        <v/>
      </c>
      <c r="E4708" s="1" t="str">
        <f>IF(Table1[[#This Row],[Column1]]="","",VLOOKUP(A4708,COPOMs!B:E,4)+prêmio_de_risco)</f>
        <v/>
      </c>
      <c r="F4708" s="3" t="str">
        <f>IF(Table1[[#This Row],[Tesouro Selic: Cenário 1]]="","",(E4708+1)^(1/252))</f>
        <v/>
      </c>
      <c r="G4708" s="2" t="str">
        <f>IF(Table1[[#This Row],[Column4]]="","",(1+G4707)*(F4708)-1)</f>
        <v/>
      </c>
      <c r="H4708" s="1" t="str">
        <f>IF(Table1[[#This Row],[Column1]]="","",VLOOKUP(A4708,COPOMs!B:H,7)+prêmio_de_risco)</f>
        <v/>
      </c>
      <c r="I4708" s="3" t="str">
        <f>IF(Table1[[#This Row],[Tesouro Selic: Cenário 2]]="","",(H4708+1)^(1/252))</f>
        <v/>
      </c>
      <c r="J4708" s="2" t="str">
        <f>IF(Table1[[#This Row],[Column6]]="","",(1+J4707)*(I4708)-1)</f>
        <v/>
      </c>
      <c r="K4708" s="1" t="str">
        <f>IF(Table1[[#This Row],[Column1]]="","",VLOOKUP(A4708,COPOMs!B:K,10)+prêmio_de_risco)</f>
        <v/>
      </c>
      <c r="L4708" s="3" t="str">
        <f>IF(Table1[[#This Row],[Tesouro Selic: Cenário 3]]="","",(K4708+1)^(1/252))</f>
        <v/>
      </c>
      <c r="M4708" s="2" t="str">
        <f>IF(Table1[[#This Row],[Column8]]="","",(1+M4707)*(L4708)-1)</f>
        <v/>
      </c>
    </row>
    <row r="4709" spans="1:13" x14ac:dyDescent="0.25">
      <c r="A4709" s="15" t="str">
        <f t="shared" si="146"/>
        <v/>
      </c>
      <c r="B4709" s="25" t="str">
        <f t="shared" si="147"/>
        <v/>
      </c>
      <c r="C4709" s="3" t="str">
        <f>IF(Table1[[#This Row],[Tesouro Prefixado]]="","",(B4709+1)^(1/252))</f>
        <v/>
      </c>
      <c r="D4709" s="2" t="str">
        <f>IF(Table1[[#This Row],[Column2]]="","",(1+D4708)*(C4709)-1)</f>
        <v/>
      </c>
      <c r="E4709" s="1" t="str">
        <f>IF(Table1[[#This Row],[Column1]]="","",VLOOKUP(A4709,COPOMs!B:E,4)+prêmio_de_risco)</f>
        <v/>
      </c>
      <c r="F4709" s="3" t="str">
        <f>IF(Table1[[#This Row],[Tesouro Selic: Cenário 1]]="","",(E4709+1)^(1/252))</f>
        <v/>
      </c>
      <c r="G4709" s="2" t="str">
        <f>IF(Table1[[#This Row],[Column4]]="","",(1+G4708)*(F4709)-1)</f>
        <v/>
      </c>
      <c r="H4709" s="1" t="str">
        <f>IF(Table1[[#This Row],[Column1]]="","",VLOOKUP(A4709,COPOMs!B:H,7)+prêmio_de_risco)</f>
        <v/>
      </c>
      <c r="I4709" s="3" t="str">
        <f>IF(Table1[[#This Row],[Tesouro Selic: Cenário 2]]="","",(H4709+1)^(1/252))</f>
        <v/>
      </c>
      <c r="J4709" s="2" t="str">
        <f>IF(Table1[[#This Row],[Column6]]="","",(1+J4708)*(I4709)-1)</f>
        <v/>
      </c>
      <c r="K4709" s="1" t="str">
        <f>IF(Table1[[#This Row],[Column1]]="","",VLOOKUP(A4709,COPOMs!B:K,10)+prêmio_de_risco)</f>
        <v/>
      </c>
      <c r="L4709" s="3" t="str">
        <f>IF(Table1[[#This Row],[Tesouro Selic: Cenário 3]]="","",(K4709+1)^(1/252))</f>
        <v/>
      </c>
      <c r="M4709" s="2" t="str">
        <f>IF(Table1[[#This Row],[Column8]]="","",(1+M4708)*(L4709)-1)</f>
        <v/>
      </c>
    </row>
    <row r="4710" spans="1:13" x14ac:dyDescent="0.25">
      <c r="A4710" s="15" t="str">
        <f t="shared" si="146"/>
        <v/>
      </c>
      <c r="B4710" s="25" t="str">
        <f t="shared" si="147"/>
        <v/>
      </c>
      <c r="C4710" s="3" t="str">
        <f>IF(Table1[[#This Row],[Tesouro Prefixado]]="","",(B4710+1)^(1/252))</f>
        <v/>
      </c>
      <c r="D4710" s="2" t="str">
        <f>IF(Table1[[#This Row],[Column2]]="","",(1+D4709)*(C4710)-1)</f>
        <v/>
      </c>
      <c r="E4710" s="1" t="str">
        <f>IF(Table1[[#This Row],[Column1]]="","",VLOOKUP(A4710,COPOMs!B:E,4)+prêmio_de_risco)</f>
        <v/>
      </c>
      <c r="F4710" s="3" t="str">
        <f>IF(Table1[[#This Row],[Tesouro Selic: Cenário 1]]="","",(E4710+1)^(1/252))</f>
        <v/>
      </c>
      <c r="G4710" s="2" t="str">
        <f>IF(Table1[[#This Row],[Column4]]="","",(1+G4709)*(F4710)-1)</f>
        <v/>
      </c>
      <c r="H4710" s="1" t="str">
        <f>IF(Table1[[#This Row],[Column1]]="","",VLOOKUP(A4710,COPOMs!B:H,7)+prêmio_de_risco)</f>
        <v/>
      </c>
      <c r="I4710" s="3" t="str">
        <f>IF(Table1[[#This Row],[Tesouro Selic: Cenário 2]]="","",(H4710+1)^(1/252))</f>
        <v/>
      </c>
      <c r="J4710" s="2" t="str">
        <f>IF(Table1[[#This Row],[Column6]]="","",(1+J4709)*(I4710)-1)</f>
        <v/>
      </c>
      <c r="K4710" s="1" t="str">
        <f>IF(Table1[[#This Row],[Column1]]="","",VLOOKUP(A4710,COPOMs!B:K,10)+prêmio_de_risco)</f>
        <v/>
      </c>
      <c r="L4710" s="3" t="str">
        <f>IF(Table1[[#This Row],[Tesouro Selic: Cenário 3]]="","",(K4710+1)^(1/252))</f>
        <v/>
      </c>
      <c r="M4710" s="2" t="str">
        <f>IF(Table1[[#This Row],[Column8]]="","",(1+M4709)*(L4710)-1)</f>
        <v/>
      </c>
    </row>
    <row r="4711" spans="1:13" x14ac:dyDescent="0.25">
      <c r="A4711" s="15" t="str">
        <f t="shared" si="146"/>
        <v/>
      </c>
      <c r="B4711" s="25" t="str">
        <f t="shared" si="147"/>
        <v/>
      </c>
      <c r="C4711" s="3" t="str">
        <f>IF(Table1[[#This Row],[Tesouro Prefixado]]="","",(B4711+1)^(1/252))</f>
        <v/>
      </c>
      <c r="D4711" s="2" t="str">
        <f>IF(Table1[[#This Row],[Column2]]="","",(1+D4710)*(C4711)-1)</f>
        <v/>
      </c>
      <c r="E4711" s="1" t="str">
        <f>IF(Table1[[#This Row],[Column1]]="","",VLOOKUP(A4711,COPOMs!B:E,4)+prêmio_de_risco)</f>
        <v/>
      </c>
      <c r="F4711" s="3" t="str">
        <f>IF(Table1[[#This Row],[Tesouro Selic: Cenário 1]]="","",(E4711+1)^(1/252))</f>
        <v/>
      </c>
      <c r="G4711" s="2" t="str">
        <f>IF(Table1[[#This Row],[Column4]]="","",(1+G4710)*(F4711)-1)</f>
        <v/>
      </c>
      <c r="H4711" s="1" t="str">
        <f>IF(Table1[[#This Row],[Column1]]="","",VLOOKUP(A4711,COPOMs!B:H,7)+prêmio_de_risco)</f>
        <v/>
      </c>
      <c r="I4711" s="3" t="str">
        <f>IF(Table1[[#This Row],[Tesouro Selic: Cenário 2]]="","",(H4711+1)^(1/252))</f>
        <v/>
      </c>
      <c r="J4711" s="2" t="str">
        <f>IF(Table1[[#This Row],[Column6]]="","",(1+J4710)*(I4711)-1)</f>
        <v/>
      </c>
      <c r="K4711" s="1" t="str">
        <f>IF(Table1[[#This Row],[Column1]]="","",VLOOKUP(A4711,COPOMs!B:K,10)+prêmio_de_risco)</f>
        <v/>
      </c>
      <c r="L4711" s="3" t="str">
        <f>IF(Table1[[#This Row],[Tesouro Selic: Cenário 3]]="","",(K4711+1)^(1/252))</f>
        <v/>
      </c>
      <c r="M4711" s="2" t="str">
        <f>IF(Table1[[#This Row],[Column8]]="","",(1+M4710)*(L4711)-1)</f>
        <v/>
      </c>
    </row>
    <row r="4712" spans="1:13" x14ac:dyDescent="0.25">
      <c r="A4712" s="15" t="str">
        <f t="shared" si="146"/>
        <v/>
      </c>
      <c r="B4712" s="25" t="str">
        <f t="shared" si="147"/>
        <v/>
      </c>
      <c r="C4712" s="3" t="str">
        <f>IF(Table1[[#This Row],[Tesouro Prefixado]]="","",(B4712+1)^(1/252))</f>
        <v/>
      </c>
      <c r="D4712" s="2" t="str">
        <f>IF(Table1[[#This Row],[Column2]]="","",(1+D4711)*(C4712)-1)</f>
        <v/>
      </c>
      <c r="E4712" s="1" t="str">
        <f>IF(Table1[[#This Row],[Column1]]="","",VLOOKUP(A4712,COPOMs!B:E,4)+prêmio_de_risco)</f>
        <v/>
      </c>
      <c r="F4712" s="3" t="str">
        <f>IF(Table1[[#This Row],[Tesouro Selic: Cenário 1]]="","",(E4712+1)^(1/252))</f>
        <v/>
      </c>
      <c r="G4712" s="2" t="str">
        <f>IF(Table1[[#This Row],[Column4]]="","",(1+G4711)*(F4712)-1)</f>
        <v/>
      </c>
      <c r="H4712" s="1" t="str">
        <f>IF(Table1[[#This Row],[Column1]]="","",VLOOKUP(A4712,COPOMs!B:H,7)+prêmio_de_risco)</f>
        <v/>
      </c>
      <c r="I4712" s="3" t="str">
        <f>IF(Table1[[#This Row],[Tesouro Selic: Cenário 2]]="","",(H4712+1)^(1/252))</f>
        <v/>
      </c>
      <c r="J4712" s="2" t="str">
        <f>IF(Table1[[#This Row],[Column6]]="","",(1+J4711)*(I4712)-1)</f>
        <v/>
      </c>
      <c r="K4712" s="1" t="str">
        <f>IF(Table1[[#This Row],[Column1]]="","",VLOOKUP(A4712,COPOMs!B:K,10)+prêmio_de_risco)</f>
        <v/>
      </c>
      <c r="L4712" s="3" t="str">
        <f>IF(Table1[[#This Row],[Tesouro Selic: Cenário 3]]="","",(K4712+1)^(1/252))</f>
        <v/>
      </c>
      <c r="M4712" s="2" t="str">
        <f>IF(Table1[[#This Row],[Column8]]="","",(1+M4711)*(L4712)-1)</f>
        <v/>
      </c>
    </row>
    <row r="4713" spans="1:13" x14ac:dyDescent="0.25">
      <c r="A4713" s="15" t="str">
        <f t="shared" si="146"/>
        <v/>
      </c>
      <c r="B4713" s="25" t="str">
        <f t="shared" si="147"/>
        <v/>
      </c>
      <c r="C4713" s="3" t="str">
        <f>IF(Table1[[#This Row],[Tesouro Prefixado]]="","",(B4713+1)^(1/252))</f>
        <v/>
      </c>
      <c r="D4713" s="2" t="str">
        <f>IF(Table1[[#This Row],[Column2]]="","",(1+D4712)*(C4713)-1)</f>
        <v/>
      </c>
      <c r="E4713" s="1" t="str">
        <f>IF(Table1[[#This Row],[Column1]]="","",VLOOKUP(A4713,COPOMs!B:E,4)+prêmio_de_risco)</f>
        <v/>
      </c>
      <c r="F4713" s="3" t="str">
        <f>IF(Table1[[#This Row],[Tesouro Selic: Cenário 1]]="","",(E4713+1)^(1/252))</f>
        <v/>
      </c>
      <c r="G4713" s="2" t="str">
        <f>IF(Table1[[#This Row],[Column4]]="","",(1+G4712)*(F4713)-1)</f>
        <v/>
      </c>
      <c r="H4713" s="1" t="str">
        <f>IF(Table1[[#This Row],[Column1]]="","",VLOOKUP(A4713,COPOMs!B:H,7)+prêmio_de_risco)</f>
        <v/>
      </c>
      <c r="I4713" s="3" t="str">
        <f>IF(Table1[[#This Row],[Tesouro Selic: Cenário 2]]="","",(H4713+1)^(1/252))</f>
        <v/>
      </c>
      <c r="J4713" s="2" t="str">
        <f>IF(Table1[[#This Row],[Column6]]="","",(1+J4712)*(I4713)-1)</f>
        <v/>
      </c>
      <c r="K4713" s="1" t="str">
        <f>IF(Table1[[#This Row],[Column1]]="","",VLOOKUP(A4713,COPOMs!B:K,10)+prêmio_de_risco)</f>
        <v/>
      </c>
      <c r="L4713" s="3" t="str">
        <f>IF(Table1[[#This Row],[Tesouro Selic: Cenário 3]]="","",(K4713+1)^(1/252))</f>
        <v/>
      </c>
      <c r="M4713" s="2" t="str">
        <f>IF(Table1[[#This Row],[Column8]]="","",(1+M4712)*(L4713)-1)</f>
        <v/>
      </c>
    </row>
    <row r="4714" spans="1:13" x14ac:dyDescent="0.25">
      <c r="A4714" s="15" t="str">
        <f t="shared" si="146"/>
        <v/>
      </c>
      <c r="B4714" s="25" t="str">
        <f t="shared" si="147"/>
        <v/>
      </c>
      <c r="C4714" s="3" t="str">
        <f>IF(Table1[[#This Row],[Tesouro Prefixado]]="","",(B4714+1)^(1/252))</f>
        <v/>
      </c>
      <c r="D4714" s="2" t="str">
        <f>IF(Table1[[#This Row],[Column2]]="","",(1+D4713)*(C4714)-1)</f>
        <v/>
      </c>
      <c r="E4714" s="1" t="str">
        <f>IF(Table1[[#This Row],[Column1]]="","",VLOOKUP(A4714,COPOMs!B:E,4)+prêmio_de_risco)</f>
        <v/>
      </c>
      <c r="F4714" s="3" t="str">
        <f>IF(Table1[[#This Row],[Tesouro Selic: Cenário 1]]="","",(E4714+1)^(1/252))</f>
        <v/>
      </c>
      <c r="G4714" s="2" t="str">
        <f>IF(Table1[[#This Row],[Column4]]="","",(1+G4713)*(F4714)-1)</f>
        <v/>
      </c>
      <c r="H4714" s="1" t="str">
        <f>IF(Table1[[#This Row],[Column1]]="","",VLOOKUP(A4714,COPOMs!B:H,7)+prêmio_de_risco)</f>
        <v/>
      </c>
      <c r="I4714" s="3" t="str">
        <f>IF(Table1[[#This Row],[Tesouro Selic: Cenário 2]]="","",(H4714+1)^(1/252))</f>
        <v/>
      </c>
      <c r="J4714" s="2" t="str">
        <f>IF(Table1[[#This Row],[Column6]]="","",(1+J4713)*(I4714)-1)</f>
        <v/>
      </c>
      <c r="K4714" s="1" t="str">
        <f>IF(Table1[[#This Row],[Column1]]="","",VLOOKUP(A4714,COPOMs!B:K,10)+prêmio_de_risco)</f>
        <v/>
      </c>
      <c r="L4714" s="3" t="str">
        <f>IF(Table1[[#This Row],[Tesouro Selic: Cenário 3]]="","",(K4714+1)^(1/252))</f>
        <v/>
      </c>
      <c r="M4714" s="2" t="str">
        <f>IF(Table1[[#This Row],[Column8]]="","",(1+M4713)*(L4714)-1)</f>
        <v/>
      </c>
    </row>
    <row r="4715" spans="1:13" x14ac:dyDescent="0.25">
      <c r="A4715" s="15" t="str">
        <f t="shared" si="146"/>
        <v/>
      </c>
      <c r="B4715" s="25" t="str">
        <f t="shared" si="147"/>
        <v/>
      </c>
      <c r="C4715" s="3" t="str">
        <f>IF(Table1[[#This Row],[Tesouro Prefixado]]="","",(B4715+1)^(1/252))</f>
        <v/>
      </c>
      <c r="D4715" s="2" t="str">
        <f>IF(Table1[[#This Row],[Column2]]="","",(1+D4714)*(C4715)-1)</f>
        <v/>
      </c>
      <c r="E4715" s="1" t="str">
        <f>IF(Table1[[#This Row],[Column1]]="","",VLOOKUP(A4715,COPOMs!B:E,4)+prêmio_de_risco)</f>
        <v/>
      </c>
      <c r="F4715" s="3" t="str">
        <f>IF(Table1[[#This Row],[Tesouro Selic: Cenário 1]]="","",(E4715+1)^(1/252))</f>
        <v/>
      </c>
      <c r="G4715" s="2" t="str">
        <f>IF(Table1[[#This Row],[Column4]]="","",(1+G4714)*(F4715)-1)</f>
        <v/>
      </c>
      <c r="H4715" s="1" t="str">
        <f>IF(Table1[[#This Row],[Column1]]="","",VLOOKUP(A4715,COPOMs!B:H,7)+prêmio_de_risco)</f>
        <v/>
      </c>
      <c r="I4715" s="3" t="str">
        <f>IF(Table1[[#This Row],[Tesouro Selic: Cenário 2]]="","",(H4715+1)^(1/252))</f>
        <v/>
      </c>
      <c r="J4715" s="2" t="str">
        <f>IF(Table1[[#This Row],[Column6]]="","",(1+J4714)*(I4715)-1)</f>
        <v/>
      </c>
      <c r="K4715" s="1" t="str">
        <f>IF(Table1[[#This Row],[Column1]]="","",VLOOKUP(A4715,COPOMs!B:K,10)+prêmio_de_risco)</f>
        <v/>
      </c>
      <c r="L4715" s="3" t="str">
        <f>IF(Table1[[#This Row],[Tesouro Selic: Cenário 3]]="","",(K4715+1)^(1/252))</f>
        <v/>
      </c>
      <c r="M4715" s="2" t="str">
        <f>IF(Table1[[#This Row],[Column8]]="","",(1+M4714)*(L4715)-1)</f>
        <v/>
      </c>
    </row>
    <row r="4716" spans="1:13" x14ac:dyDescent="0.25">
      <c r="A4716" s="15" t="str">
        <f t="shared" si="146"/>
        <v/>
      </c>
      <c r="B4716" s="25" t="str">
        <f t="shared" si="147"/>
        <v/>
      </c>
      <c r="C4716" s="3" t="str">
        <f>IF(Table1[[#This Row],[Tesouro Prefixado]]="","",(B4716+1)^(1/252))</f>
        <v/>
      </c>
      <c r="D4716" s="2" t="str">
        <f>IF(Table1[[#This Row],[Column2]]="","",(1+D4715)*(C4716)-1)</f>
        <v/>
      </c>
      <c r="E4716" s="1" t="str">
        <f>IF(Table1[[#This Row],[Column1]]="","",VLOOKUP(A4716,COPOMs!B:E,4)+prêmio_de_risco)</f>
        <v/>
      </c>
      <c r="F4716" s="3" t="str">
        <f>IF(Table1[[#This Row],[Tesouro Selic: Cenário 1]]="","",(E4716+1)^(1/252))</f>
        <v/>
      </c>
      <c r="G4716" s="2" t="str">
        <f>IF(Table1[[#This Row],[Column4]]="","",(1+G4715)*(F4716)-1)</f>
        <v/>
      </c>
      <c r="H4716" s="1" t="str">
        <f>IF(Table1[[#This Row],[Column1]]="","",VLOOKUP(A4716,COPOMs!B:H,7)+prêmio_de_risco)</f>
        <v/>
      </c>
      <c r="I4716" s="3" t="str">
        <f>IF(Table1[[#This Row],[Tesouro Selic: Cenário 2]]="","",(H4716+1)^(1/252))</f>
        <v/>
      </c>
      <c r="J4716" s="2" t="str">
        <f>IF(Table1[[#This Row],[Column6]]="","",(1+J4715)*(I4716)-1)</f>
        <v/>
      </c>
      <c r="K4716" s="1" t="str">
        <f>IF(Table1[[#This Row],[Column1]]="","",VLOOKUP(A4716,COPOMs!B:K,10)+prêmio_de_risco)</f>
        <v/>
      </c>
      <c r="L4716" s="3" t="str">
        <f>IF(Table1[[#This Row],[Tesouro Selic: Cenário 3]]="","",(K4716+1)^(1/252))</f>
        <v/>
      </c>
      <c r="M4716" s="2" t="str">
        <f>IF(Table1[[#This Row],[Column8]]="","",(1+M4715)*(L4716)-1)</f>
        <v/>
      </c>
    </row>
    <row r="4717" spans="1:13" x14ac:dyDescent="0.25">
      <c r="A4717" s="15" t="str">
        <f t="shared" si="146"/>
        <v/>
      </c>
      <c r="B4717" s="25" t="str">
        <f t="shared" si="147"/>
        <v/>
      </c>
      <c r="C4717" s="3" t="str">
        <f>IF(Table1[[#This Row],[Tesouro Prefixado]]="","",(B4717+1)^(1/252))</f>
        <v/>
      </c>
      <c r="D4717" s="2" t="str">
        <f>IF(Table1[[#This Row],[Column2]]="","",(1+D4716)*(C4717)-1)</f>
        <v/>
      </c>
      <c r="E4717" s="1" t="str">
        <f>IF(Table1[[#This Row],[Column1]]="","",VLOOKUP(A4717,COPOMs!B:E,4)+prêmio_de_risco)</f>
        <v/>
      </c>
      <c r="F4717" s="3" t="str">
        <f>IF(Table1[[#This Row],[Tesouro Selic: Cenário 1]]="","",(E4717+1)^(1/252))</f>
        <v/>
      </c>
      <c r="G4717" s="2" t="str">
        <f>IF(Table1[[#This Row],[Column4]]="","",(1+G4716)*(F4717)-1)</f>
        <v/>
      </c>
      <c r="H4717" s="1" t="str">
        <f>IF(Table1[[#This Row],[Column1]]="","",VLOOKUP(A4717,COPOMs!B:H,7)+prêmio_de_risco)</f>
        <v/>
      </c>
      <c r="I4717" s="3" t="str">
        <f>IF(Table1[[#This Row],[Tesouro Selic: Cenário 2]]="","",(H4717+1)^(1/252))</f>
        <v/>
      </c>
      <c r="J4717" s="2" t="str">
        <f>IF(Table1[[#This Row],[Column6]]="","",(1+J4716)*(I4717)-1)</f>
        <v/>
      </c>
      <c r="K4717" s="1" t="str">
        <f>IF(Table1[[#This Row],[Column1]]="","",VLOOKUP(A4717,COPOMs!B:K,10)+prêmio_de_risco)</f>
        <v/>
      </c>
      <c r="L4717" s="3" t="str">
        <f>IF(Table1[[#This Row],[Tesouro Selic: Cenário 3]]="","",(K4717+1)^(1/252))</f>
        <v/>
      </c>
      <c r="M4717" s="2" t="str">
        <f>IF(Table1[[#This Row],[Column8]]="","",(1+M4716)*(L4717)-1)</f>
        <v/>
      </c>
    </row>
    <row r="4718" spans="1:13" x14ac:dyDescent="0.25">
      <c r="A4718" s="15" t="str">
        <f t="shared" si="146"/>
        <v/>
      </c>
      <c r="B4718" s="25" t="str">
        <f t="shared" si="147"/>
        <v/>
      </c>
      <c r="C4718" s="3" t="str">
        <f>IF(Table1[[#This Row],[Tesouro Prefixado]]="","",(B4718+1)^(1/252))</f>
        <v/>
      </c>
      <c r="D4718" s="2" t="str">
        <f>IF(Table1[[#This Row],[Column2]]="","",(1+D4717)*(C4718)-1)</f>
        <v/>
      </c>
      <c r="E4718" s="1" t="str">
        <f>IF(Table1[[#This Row],[Column1]]="","",VLOOKUP(A4718,COPOMs!B:E,4)+prêmio_de_risco)</f>
        <v/>
      </c>
      <c r="F4718" s="3" t="str">
        <f>IF(Table1[[#This Row],[Tesouro Selic: Cenário 1]]="","",(E4718+1)^(1/252))</f>
        <v/>
      </c>
      <c r="G4718" s="2" t="str">
        <f>IF(Table1[[#This Row],[Column4]]="","",(1+G4717)*(F4718)-1)</f>
        <v/>
      </c>
      <c r="H4718" s="1" t="str">
        <f>IF(Table1[[#This Row],[Column1]]="","",VLOOKUP(A4718,COPOMs!B:H,7)+prêmio_de_risco)</f>
        <v/>
      </c>
      <c r="I4718" s="3" t="str">
        <f>IF(Table1[[#This Row],[Tesouro Selic: Cenário 2]]="","",(H4718+1)^(1/252))</f>
        <v/>
      </c>
      <c r="J4718" s="2" t="str">
        <f>IF(Table1[[#This Row],[Column6]]="","",(1+J4717)*(I4718)-1)</f>
        <v/>
      </c>
      <c r="K4718" s="1" t="str">
        <f>IF(Table1[[#This Row],[Column1]]="","",VLOOKUP(A4718,COPOMs!B:K,10)+prêmio_de_risco)</f>
        <v/>
      </c>
      <c r="L4718" s="3" t="str">
        <f>IF(Table1[[#This Row],[Tesouro Selic: Cenário 3]]="","",(K4718+1)^(1/252))</f>
        <v/>
      </c>
      <c r="M4718" s="2" t="str">
        <f>IF(Table1[[#This Row],[Column8]]="","",(1+M4717)*(L4718)-1)</f>
        <v/>
      </c>
    </row>
    <row r="4719" spans="1:13" x14ac:dyDescent="0.25">
      <c r="A4719" s="15" t="str">
        <f t="shared" si="146"/>
        <v/>
      </c>
      <c r="B4719" s="25" t="str">
        <f t="shared" si="147"/>
        <v/>
      </c>
      <c r="C4719" s="3" t="str">
        <f>IF(Table1[[#This Row],[Tesouro Prefixado]]="","",(B4719+1)^(1/252))</f>
        <v/>
      </c>
      <c r="D4719" s="2" t="str">
        <f>IF(Table1[[#This Row],[Column2]]="","",(1+D4718)*(C4719)-1)</f>
        <v/>
      </c>
      <c r="E4719" s="1" t="str">
        <f>IF(Table1[[#This Row],[Column1]]="","",VLOOKUP(A4719,COPOMs!B:E,4)+prêmio_de_risco)</f>
        <v/>
      </c>
      <c r="F4719" s="3" t="str">
        <f>IF(Table1[[#This Row],[Tesouro Selic: Cenário 1]]="","",(E4719+1)^(1/252))</f>
        <v/>
      </c>
      <c r="G4719" s="2" t="str">
        <f>IF(Table1[[#This Row],[Column4]]="","",(1+G4718)*(F4719)-1)</f>
        <v/>
      </c>
      <c r="H4719" s="1" t="str">
        <f>IF(Table1[[#This Row],[Column1]]="","",VLOOKUP(A4719,COPOMs!B:H,7)+prêmio_de_risco)</f>
        <v/>
      </c>
      <c r="I4719" s="3" t="str">
        <f>IF(Table1[[#This Row],[Tesouro Selic: Cenário 2]]="","",(H4719+1)^(1/252))</f>
        <v/>
      </c>
      <c r="J4719" s="2" t="str">
        <f>IF(Table1[[#This Row],[Column6]]="","",(1+J4718)*(I4719)-1)</f>
        <v/>
      </c>
      <c r="K4719" s="1" t="str">
        <f>IF(Table1[[#This Row],[Column1]]="","",VLOOKUP(A4719,COPOMs!B:K,10)+prêmio_de_risco)</f>
        <v/>
      </c>
      <c r="L4719" s="3" t="str">
        <f>IF(Table1[[#This Row],[Tesouro Selic: Cenário 3]]="","",(K4719+1)^(1/252))</f>
        <v/>
      </c>
      <c r="M4719" s="2" t="str">
        <f>IF(Table1[[#This Row],[Column8]]="","",(1+M4718)*(L4719)-1)</f>
        <v/>
      </c>
    </row>
    <row r="4720" spans="1:13" x14ac:dyDescent="0.25">
      <c r="A4720" s="15" t="str">
        <f t="shared" si="146"/>
        <v/>
      </c>
      <c r="B4720" s="25" t="str">
        <f t="shared" si="147"/>
        <v/>
      </c>
      <c r="C4720" s="3" t="str">
        <f>IF(Table1[[#This Row],[Tesouro Prefixado]]="","",(B4720+1)^(1/252))</f>
        <v/>
      </c>
      <c r="D4720" s="2" t="str">
        <f>IF(Table1[[#This Row],[Column2]]="","",(1+D4719)*(C4720)-1)</f>
        <v/>
      </c>
      <c r="E4720" s="1" t="str">
        <f>IF(Table1[[#This Row],[Column1]]="","",VLOOKUP(A4720,COPOMs!B:E,4)+prêmio_de_risco)</f>
        <v/>
      </c>
      <c r="F4720" s="3" t="str">
        <f>IF(Table1[[#This Row],[Tesouro Selic: Cenário 1]]="","",(E4720+1)^(1/252))</f>
        <v/>
      </c>
      <c r="G4720" s="2" t="str">
        <f>IF(Table1[[#This Row],[Column4]]="","",(1+G4719)*(F4720)-1)</f>
        <v/>
      </c>
      <c r="H4720" s="1" t="str">
        <f>IF(Table1[[#This Row],[Column1]]="","",VLOOKUP(A4720,COPOMs!B:H,7)+prêmio_de_risco)</f>
        <v/>
      </c>
      <c r="I4720" s="3" t="str">
        <f>IF(Table1[[#This Row],[Tesouro Selic: Cenário 2]]="","",(H4720+1)^(1/252))</f>
        <v/>
      </c>
      <c r="J4720" s="2" t="str">
        <f>IF(Table1[[#This Row],[Column6]]="","",(1+J4719)*(I4720)-1)</f>
        <v/>
      </c>
      <c r="K4720" s="1" t="str">
        <f>IF(Table1[[#This Row],[Column1]]="","",VLOOKUP(A4720,COPOMs!B:K,10)+prêmio_de_risco)</f>
        <v/>
      </c>
      <c r="L4720" s="3" t="str">
        <f>IF(Table1[[#This Row],[Tesouro Selic: Cenário 3]]="","",(K4720+1)^(1/252))</f>
        <v/>
      </c>
      <c r="M4720" s="2" t="str">
        <f>IF(Table1[[#This Row],[Column8]]="","",(1+M4719)*(L4720)-1)</f>
        <v/>
      </c>
    </row>
    <row r="4721" spans="1:13" x14ac:dyDescent="0.25">
      <c r="A4721" s="15" t="str">
        <f t="shared" si="146"/>
        <v/>
      </c>
      <c r="B4721" s="25" t="str">
        <f t="shared" si="147"/>
        <v/>
      </c>
      <c r="C4721" s="3" t="str">
        <f>IF(Table1[[#This Row],[Tesouro Prefixado]]="","",(B4721+1)^(1/252))</f>
        <v/>
      </c>
      <c r="D4721" s="2" t="str">
        <f>IF(Table1[[#This Row],[Column2]]="","",(1+D4720)*(C4721)-1)</f>
        <v/>
      </c>
      <c r="E4721" s="1" t="str">
        <f>IF(Table1[[#This Row],[Column1]]="","",VLOOKUP(A4721,COPOMs!B:E,4)+prêmio_de_risco)</f>
        <v/>
      </c>
      <c r="F4721" s="3" t="str">
        <f>IF(Table1[[#This Row],[Tesouro Selic: Cenário 1]]="","",(E4721+1)^(1/252))</f>
        <v/>
      </c>
      <c r="G4721" s="2" t="str">
        <f>IF(Table1[[#This Row],[Column4]]="","",(1+G4720)*(F4721)-1)</f>
        <v/>
      </c>
      <c r="H4721" s="1" t="str">
        <f>IF(Table1[[#This Row],[Column1]]="","",VLOOKUP(A4721,COPOMs!B:H,7)+prêmio_de_risco)</f>
        <v/>
      </c>
      <c r="I4721" s="3" t="str">
        <f>IF(Table1[[#This Row],[Tesouro Selic: Cenário 2]]="","",(H4721+1)^(1/252))</f>
        <v/>
      </c>
      <c r="J4721" s="2" t="str">
        <f>IF(Table1[[#This Row],[Column6]]="","",(1+J4720)*(I4721)-1)</f>
        <v/>
      </c>
      <c r="K4721" s="1" t="str">
        <f>IF(Table1[[#This Row],[Column1]]="","",VLOOKUP(A4721,COPOMs!B:K,10)+prêmio_de_risco)</f>
        <v/>
      </c>
      <c r="L4721" s="3" t="str">
        <f>IF(Table1[[#This Row],[Tesouro Selic: Cenário 3]]="","",(K4721+1)^(1/252))</f>
        <v/>
      </c>
      <c r="M4721" s="2" t="str">
        <f>IF(Table1[[#This Row],[Column8]]="","",(1+M4720)*(L4721)-1)</f>
        <v/>
      </c>
    </row>
    <row r="4722" spans="1:13" x14ac:dyDescent="0.25">
      <c r="A4722" s="15" t="str">
        <f t="shared" si="146"/>
        <v/>
      </c>
      <c r="B4722" s="25" t="str">
        <f t="shared" si="147"/>
        <v/>
      </c>
      <c r="C4722" s="3" t="str">
        <f>IF(Table1[[#This Row],[Tesouro Prefixado]]="","",(B4722+1)^(1/252))</f>
        <v/>
      </c>
      <c r="D4722" s="2" t="str">
        <f>IF(Table1[[#This Row],[Column2]]="","",(1+D4721)*(C4722)-1)</f>
        <v/>
      </c>
      <c r="E4722" s="1" t="str">
        <f>IF(Table1[[#This Row],[Column1]]="","",VLOOKUP(A4722,COPOMs!B:E,4)+prêmio_de_risco)</f>
        <v/>
      </c>
      <c r="F4722" s="3" t="str">
        <f>IF(Table1[[#This Row],[Tesouro Selic: Cenário 1]]="","",(E4722+1)^(1/252))</f>
        <v/>
      </c>
      <c r="G4722" s="2" t="str">
        <f>IF(Table1[[#This Row],[Column4]]="","",(1+G4721)*(F4722)-1)</f>
        <v/>
      </c>
      <c r="H4722" s="1" t="str">
        <f>IF(Table1[[#This Row],[Column1]]="","",VLOOKUP(A4722,COPOMs!B:H,7)+prêmio_de_risco)</f>
        <v/>
      </c>
      <c r="I4722" s="3" t="str">
        <f>IF(Table1[[#This Row],[Tesouro Selic: Cenário 2]]="","",(H4722+1)^(1/252))</f>
        <v/>
      </c>
      <c r="J4722" s="2" t="str">
        <f>IF(Table1[[#This Row],[Column6]]="","",(1+J4721)*(I4722)-1)</f>
        <v/>
      </c>
      <c r="K4722" s="1" t="str">
        <f>IF(Table1[[#This Row],[Column1]]="","",VLOOKUP(A4722,COPOMs!B:K,10)+prêmio_de_risco)</f>
        <v/>
      </c>
      <c r="L4722" s="3" t="str">
        <f>IF(Table1[[#This Row],[Tesouro Selic: Cenário 3]]="","",(K4722+1)^(1/252))</f>
        <v/>
      </c>
      <c r="M4722" s="2" t="str">
        <f>IF(Table1[[#This Row],[Column8]]="","",(1+M4721)*(L4722)-1)</f>
        <v/>
      </c>
    </row>
    <row r="4723" spans="1:13" x14ac:dyDescent="0.25">
      <c r="A4723" s="15" t="str">
        <f t="shared" si="146"/>
        <v/>
      </c>
      <c r="B4723" s="25" t="str">
        <f t="shared" si="147"/>
        <v/>
      </c>
      <c r="C4723" s="3" t="str">
        <f>IF(Table1[[#This Row],[Tesouro Prefixado]]="","",(B4723+1)^(1/252))</f>
        <v/>
      </c>
      <c r="D4723" s="2" t="str">
        <f>IF(Table1[[#This Row],[Column2]]="","",(1+D4722)*(C4723)-1)</f>
        <v/>
      </c>
      <c r="E4723" s="1" t="str">
        <f>IF(Table1[[#This Row],[Column1]]="","",VLOOKUP(A4723,COPOMs!B:E,4)+prêmio_de_risco)</f>
        <v/>
      </c>
      <c r="F4723" s="3" t="str">
        <f>IF(Table1[[#This Row],[Tesouro Selic: Cenário 1]]="","",(E4723+1)^(1/252))</f>
        <v/>
      </c>
      <c r="G4723" s="2" t="str">
        <f>IF(Table1[[#This Row],[Column4]]="","",(1+G4722)*(F4723)-1)</f>
        <v/>
      </c>
      <c r="H4723" s="1" t="str">
        <f>IF(Table1[[#This Row],[Column1]]="","",VLOOKUP(A4723,COPOMs!B:H,7)+prêmio_de_risco)</f>
        <v/>
      </c>
      <c r="I4723" s="3" t="str">
        <f>IF(Table1[[#This Row],[Tesouro Selic: Cenário 2]]="","",(H4723+1)^(1/252))</f>
        <v/>
      </c>
      <c r="J4723" s="2" t="str">
        <f>IF(Table1[[#This Row],[Column6]]="","",(1+J4722)*(I4723)-1)</f>
        <v/>
      </c>
      <c r="K4723" s="1" t="str">
        <f>IF(Table1[[#This Row],[Column1]]="","",VLOOKUP(A4723,COPOMs!B:K,10)+prêmio_de_risco)</f>
        <v/>
      </c>
      <c r="L4723" s="3" t="str">
        <f>IF(Table1[[#This Row],[Tesouro Selic: Cenário 3]]="","",(K4723+1)^(1/252))</f>
        <v/>
      </c>
      <c r="M4723" s="2" t="str">
        <f>IF(Table1[[#This Row],[Column8]]="","",(1+M4722)*(L4723)-1)</f>
        <v/>
      </c>
    </row>
    <row r="4724" spans="1:13" x14ac:dyDescent="0.25">
      <c r="A4724" s="15" t="str">
        <f t="shared" si="146"/>
        <v/>
      </c>
      <c r="B4724" s="25" t="str">
        <f t="shared" si="147"/>
        <v/>
      </c>
      <c r="C4724" s="3" t="str">
        <f>IF(Table1[[#This Row],[Tesouro Prefixado]]="","",(B4724+1)^(1/252))</f>
        <v/>
      </c>
      <c r="D4724" s="2" t="str">
        <f>IF(Table1[[#This Row],[Column2]]="","",(1+D4723)*(C4724)-1)</f>
        <v/>
      </c>
      <c r="E4724" s="1" t="str">
        <f>IF(Table1[[#This Row],[Column1]]="","",VLOOKUP(A4724,COPOMs!B:E,4)+prêmio_de_risco)</f>
        <v/>
      </c>
      <c r="F4724" s="3" t="str">
        <f>IF(Table1[[#This Row],[Tesouro Selic: Cenário 1]]="","",(E4724+1)^(1/252))</f>
        <v/>
      </c>
      <c r="G4724" s="2" t="str">
        <f>IF(Table1[[#This Row],[Column4]]="","",(1+G4723)*(F4724)-1)</f>
        <v/>
      </c>
      <c r="H4724" s="1" t="str">
        <f>IF(Table1[[#This Row],[Column1]]="","",VLOOKUP(A4724,COPOMs!B:H,7)+prêmio_de_risco)</f>
        <v/>
      </c>
      <c r="I4724" s="3" t="str">
        <f>IF(Table1[[#This Row],[Tesouro Selic: Cenário 2]]="","",(H4724+1)^(1/252))</f>
        <v/>
      </c>
      <c r="J4724" s="2" t="str">
        <f>IF(Table1[[#This Row],[Column6]]="","",(1+J4723)*(I4724)-1)</f>
        <v/>
      </c>
      <c r="K4724" s="1" t="str">
        <f>IF(Table1[[#This Row],[Column1]]="","",VLOOKUP(A4724,COPOMs!B:K,10)+prêmio_de_risco)</f>
        <v/>
      </c>
      <c r="L4724" s="3" t="str">
        <f>IF(Table1[[#This Row],[Tesouro Selic: Cenário 3]]="","",(K4724+1)^(1/252))</f>
        <v/>
      </c>
      <c r="M4724" s="2" t="str">
        <f>IF(Table1[[#This Row],[Column8]]="","",(1+M4723)*(L4724)-1)</f>
        <v/>
      </c>
    </row>
    <row r="4725" spans="1:13" x14ac:dyDescent="0.25">
      <c r="A4725" s="15" t="str">
        <f t="shared" si="146"/>
        <v/>
      </c>
      <c r="B4725" s="25" t="str">
        <f t="shared" si="147"/>
        <v/>
      </c>
      <c r="C4725" s="3" t="str">
        <f>IF(Table1[[#This Row],[Tesouro Prefixado]]="","",(B4725+1)^(1/252))</f>
        <v/>
      </c>
      <c r="D4725" s="2" t="str">
        <f>IF(Table1[[#This Row],[Column2]]="","",(1+D4724)*(C4725)-1)</f>
        <v/>
      </c>
      <c r="E4725" s="1" t="str">
        <f>IF(Table1[[#This Row],[Column1]]="","",VLOOKUP(A4725,COPOMs!B:E,4)+prêmio_de_risco)</f>
        <v/>
      </c>
      <c r="F4725" s="3" t="str">
        <f>IF(Table1[[#This Row],[Tesouro Selic: Cenário 1]]="","",(E4725+1)^(1/252))</f>
        <v/>
      </c>
      <c r="G4725" s="2" t="str">
        <f>IF(Table1[[#This Row],[Column4]]="","",(1+G4724)*(F4725)-1)</f>
        <v/>
      </c>
      <c r="H4725" s="1" t="str">
        <f>IF(Table1[[#This Row],[Column1]]="","",VLOOKUP(A4725,COPOMs!B:H,7)+prêmio_de_risco)</f>
        <v/>
      </c>
      <c r="I4725" s="3" t="str">
        <f>IF(Table1[[#This Row],[Tesouro Selic: Cenário 2]]="","",(H4725+1)^(1/252))</f>
        <v/>
      </c>
      <c r="J4725" s="2" t="str">
        <f>IF(Table1[[#This Row],[Column6]]="","",(1+J4724)*(I4725)-1)</f>
        <v/>
      </c>
      <c r="K4725" s="1" t="str">
        <f>IF(Table1[[#This Row],[Column1]]="","",VLOOKUP(A4725,COPOMs!B:K,10)+prêmio_de_risco)</f>
        <v/>
      </c>
      <c r="L4725" s="3" t="str">
        <f>IF(Table1[[#This Row],[Tesouro Selic: Cenário 3]]="","",(K4725+1)^(1/252))</f>
        <v/>
      </c>
      <c r="M4725" s="2" t="str">
        <f>IF(Table1[[#This Row],[Column8]]="","",(1+M4724)*(L4725)-1)</f>
        <v/>
      </c>
    </row>
    <row r="4726" spans="1:13" x14ac:dyDescent="0.25">
      <c r="A4726" s="15" t="str">
        <f t="shared" si="146"/>
        <v/>
      </c>
      <c r="B4726" s="25" t="str">
        <f t="shared" si="147"/>
        <v/>
      </c>
      <c r="C4726" s="3" t="str">
        <f>IF(Table1[[#This Row],[Tesouro Prefixado]]="","",(B4726+1)^(1/252))</f>
        <v/>
      </c>
      <c r="D4726" s="2" t="str">
        <f>IF(Table1[[#This Row],[Column2]]="","",(1+D4725)*(C4726)-1)</f>
        <v/>
      </c>
      <c r="E4726" s="1" t="str">
        <f>IF(Table1[[#This Row],[Column1]]="","",VLOOKUP(A4726,COPOMs!B:E,4)+prêmio_de_risco)</f>
        <v/>
      </c>
      <c r="F4726" s="3" t="str">
        <f>IF(Table1[[#This Row],[Tesouro Selic: Cenário 1]]="","",(E4726+1)^(1/252))</f>
        <v/>
      </c>
      <c r="G4726" s="2" t="str">
        <f>IF(Table1[[#This Row],[Column4]]="","",(1+G4725)*(F4726)-1)</f>
        <v/>
      </c>
      <c r="H4726" s="1" t="str">
        <f>IF(Table1[[#This Row],[Column1]]="","",VLOOKUP(A4726,COPOMs!B:H,7)+prêmio_de_risco)</f>
        <v/>
      </c>
      <c r="I4726" s="3" t="str">
        <f>IF(Table1[[#This Row],[Tesouro Selic: Cenário 2]]="","",(H4726+1)^(1/252))</f>
        <v/>
      </c>
      <c r="J4726" s="2" t="str">
        <f>IF(Table1[[#This Row],[Column6]]="","",(1+J4725)*(I4726)-1)</f>
        <v/>
      </c>
      <c r="K4726" s="1" t="str">
        <f>IF(Table1[[#This Row],[Column1]]="","",VLOOKUP(A4726,COPOMs!B:K,10)+prêmio_de_risco)</f>
        <v/>
      </c>
      <c r="L4726" s="3" t="str">
        <f>IF(Table1[[#This Row],[Tesouro Selic: Cenário 3]]="","",(K4726+1)^(1/252))</f>
        <v/>
      </c>
      <c r="M4726" s="2" t="str">
        <f>IF(Table1[[#This Row],[Column8]]="","",(1+M4725)*(L4726)-1)</f>
        <v/>
      </c>
    </row>
    <row r="4727" spans="1:13" x14ac:dyDescent="0.25">
      <c r="A4727" s="15" t="str">
        <f t="shared" si="146"/>
        <v/>
      </c>
      <c r="B4727" s="25" t="str">
        <f t="shared" si="147"/>
        <v/>
      </c>
      <c r="C4727" s="3" t="str">
        <f>IF(Table1[[#This Row],[Tesouro Prefixado]]="","",(B4727+1)^(1/252))</f>
        <v/>
      </c>
      <c r="D4727" s="2" t="str">
        <f>IF(Table1[[#This Row],[Column2]]="","",(1+D4726)*(C4727)-1)</f>
        <v/>
      </c>
      <c r="E4727" s="1" t="str">
        <f>IF(Table1[[#This Row],[Column1]]="","",VLOOKUP(A4727,COPOMs!B:E,4)+prêmio_de_risco)</f>
        <v/>
      </c>
      <c r="F4727" s="3" t="str">
        <f>IF(Table1[[#This Row],[Tesouro Selic: Cenário 1]]="","",(E4727+1)^(1/252))</f>
        <v/>
      </c>
      <c r="G4727" s="2" t="str">
        <f>IF(Table1[[#This Row],[Column4]]="","",(1+G4726)*(F4727)-1)</f>
        <v/>
      </c>
      <c r="H4727" s="1" t="str">
        <f>IF(Table1[[#This Row],[Column1]]="","",VLOOKUP(A4727,COPOMs!B:H,7)+prêmio_de_risco)</f>
        <v/>
      </c>
      <c r="I4727" s="3" t="str">
        <f>IF(Table1[[#This Row],[Tesouro Selic: Cenário 2]]="","",(H4727+1)^(1/252))</f>
        <v/>
      </c>
      <c r="J4727" s="2" t="str">
        <f>IF(Table1[[#This Row],[Column6]]="","",(1+J4726)*(I4727)-1)</f>
        <v/>
      </c>
      <c r="K4727" s="1" t="str">
        <f>IF(Table1[[#This Row],[Column1]]="","",VLOOKUP(A4727,COPOMs!B:K,10)+prêmio_de_risco)</f>
        <v/>
      </c>
      <c r="L4727" s="3" t="str">
        <f>IF(Table1[[#This Row],[Tesouro Selic: Cenário 3]]="","",(K4727+1)^(1/252))</f>
        <v/>
      </c>
      <c r="M4727" s="2" t="str">
        <f>IF(Table1[[#This Row],[Column8]]="","",(1+M4726)*(L4727)-1)</f>
        <v/>
      </c>
    </row>
    <row r="4728" spans="1:13" x14ac:dyDescent="0.25">
      <c r="A4728" s="15" t="str">
        <f t="shared" si="146"/>
        <v/>
      </c>
      <c r="B4728" s="25" t="str">
        <f t="shared" si="147"/>
        <v/>
      </c>
      <c r="C4728" s="3" t="str">
        <f>IF(Table1[[#This Row],[Tesouro Prefixado]]="","",(B4728+1)^(1/252))</f>
        <v/>
      </c>
      <c r="D4728" s="2" t="str">
        <f>IF(Table1[[#This Row],[Column2]]="","",(1+D4727)*(C4728)-1)</f>
        <v/>
      </c>
      <c r="E4728" s="1" t="str">
        <f>IF(Table1[[#This Row],[Column1]]="","",VLOOKUP(A4728,COPOMs!B:E,4)+prêmio_de_risco)</f>
        <v/>
      </c>
      <c r="F4728" s="3" t="str">
        <f>IF(Table1[[#This Row],[Tesouro Selic: Cenário 1]]="","",(E4728+1)^(1/252))</f>
        <v/>
      </c>
      <c r="G4728" s="2" t="str">
        <f>IF(Table1[[#This Row],[Column4]]="","",(1+G4727)*(F4728)-1)</f>
        <v/>
      </c>
      <c r="H4728" s="1" t="str">
        <f>IF(Table1[[#This Row],[Column1]]="","",VLOOKUP(A4728,COPOMs!B:H,7)+prêmio_de_risco)</f>
        <v/>
      </c>
      <c r="I4728" s="3" t="str">
        <f>IF(Table1[[#This Row],[Tesouro Selic: Cenário 2]]="","",(H4728+1)^(1/252))</f>
        <v/>
      </c>
      <c r="J4728" s="2" t="str">
        <f>IF(Table1[[#This Row],[Column6]]="","",(1+J4727)*(I4728)-1)</f>
        <v/>
      </c>
      <c r="K4728" s="1" t="str">
        <f>IF(Table1[[#This Row],[Column1]]="","",VLOOKUP(A4728,COPOMs!B:K,10)+prêmio_de_risco)</f>
        <v/>
      </c>
      <c r="L4728" s="3" t="str">
        <f>IF(Table1[[#This Row],[Tesouro Selic: Cenário 3]]="","",(K4728+1)^(1/252))</f>
        <v/>
      </c>
      <c r="M4728" s="2" t="str">
        <f>IF(Table1[[#This Row],[Column8]]="","",(1+M4727)*(L4728)-1)</f>
        <v/>
      </c>
    </row>
    <row r="4729" spans="1:13" x14ac:dyDescent="0.25">
      <c r="A4729" s="15" t="str">
        <f t="shared" si="146"/>
        <v/>
      </c>
      <c r="B4729" s="25" t="str">
        <f t="shared" si="147"/>
        <v/>
      </c>
      <c r="C4729" s="3" t="str">
        <f>IF(Table1[[#This Row],[Tesouro Prefixado]]="","",(B4729+1)^(1/252))</f>
        <v/>
      </c>
      <c r="D4729" s="2" t="str">
        <f>IF(Table1[[#This Row],[Column2]]="","",(1+D4728)*(C4729)-1)</f>
        <v/>
      </c>
      <c r="E4729" s="1" t="str">
        <f>IF(Table1[[#This Row],[Column1]]="","",VLOOKUP(A4729,COPOMs!B:E,4)+prêmio_de_risco)</f>
        <v/>
      </c>
      <c r="F4729" s="3" t="str">
        <f>IF(Table1[[#This Row],[Tesouro Selic: Cenário 1]]="","",(E4729+1)^(1/252))</f>
        <v/>
      </c>
      <c r="G4729" s="2" t="str">
        <f>IF(Table1[[#This Row],[Column4]]="","",(1+G4728)*(F4729)-1)</f>
        <v/>
      </c>
      <c r="H4729" s="1" t="str">
        <f>IF(Table1[[#This Row],[Column1]]="","",VLOOKUP(A4729,COPOMs!B:H,7)+prêmio_de_risco)</f>
        <v/>
      </c>
      <c r="I4729" s="3" t="str">
        <f>IF(Table1[[#This Row],[Tesouro Selic: Cenário 2]]="","",(H4729+1)^(1/252))</f>
        <v/>
      </c>
      <c r="J4729" s="2" t="str">
        <f>IF(Table1[[#This Row],[Column6]]="","",(1+J4728)*(I4729)-1)</f>
        <v/>
      </c>
      <c r="K4729" s="1" t="str">
        <f>IF(Table1[[#This Row],[Column1]]="","",VLOOKUP(A4729,COPOMs!B:K,10)+prêmio_de_risco)</f>
        <v/>
      </c>
      <c r="L4729" s="3" t="str">
        <f>IF(Table1[[#This Row],[Tesouro Selic: Cenário 3]]="","",(K4729+1)^(1/252))</f>
        <v/>
      </c>
      <c r="M4729" s="2" t="str">
        <f>IF(Table1[[#This Row],[Column8]]="","",(1+M4728)*(L4729)-1)</f>
        <v/>
      </c>
    </row>
    <row r="4730" spans="1:13" x14ac:dyDescent="0.25">
      <c r="A4730" s="15" t="str">
        <f t="shared" si="146"/>
        <v/>
      </c>
      <c r="B4730" s="25" t="str">
        <f t="shared" si="147"/>
        <v/>
      </c>
      <c r="C4730" s="3" t="str">
        <f>IF(Table1[[#This Row],[Tesouro Prefixado]]="","",(B4730+1)^(1/252))</f>
        <v/>
      </c>
      <c r="D4730" s="2" t="str">
        <f>IF(Table1[[#This Row],[Column2]]="","",(1+D4729)*(C4730)-1)</f>
        <v/>
      </c>
      <c r="E4730" s="1" t="str">
        <f>IF(Table1[[#This Row],[Column1]]="","",VLOOKUP(A4730,COPOMs!B:E,4)+prêmio_de_risco)</f>
        <v/>
      </c>
      <c r="F4730" s="3" t="str">
        <f>IF(Table1[[#This Row],[Tesouro Selic: Cenário 1]]="","",(E4730+1)^(1/252))</f>
        <v/>
      </c>
      <c r="G4730" s="2" t="str">
        <f>IF(Table1[[#This Row],[Column4]]="","",(1+G4729)*(F4730)-1)</f>
        <v/>
      </c>
      <c r="H4730" s="1" t="str">
        <f>IF(Table1[[#This Row],[Column1]]="","",VLOOKUP(A4730,COPOMs!B:H,7)+prêmio_de_risco)</f>
        <v/>
      </c>
      <c r="I4730" s="3" t="str">
        <f>IF(Table1[[#This Row],[Tesouro Selic: Cenário 2]]="","",(H4730+1)^(1/252))</f>
        <v/>
      </c>
      <c r="J4730" s="2" t="str">
        <f>IF(Table1[[#This Row],[Column6]]="","",(1+J4729)*(I4730)-1)</f>
        <v/>
      </c>
      <c r="K4730" s="1" t="str">
        <f>IF(Table1[[#This Row],[Column1]]="","",VLOOKUP(A4730,COPOMs!B:K,10)+prêmio_de_risco)</f>
        <v/>
      </c>
      <c r="L4730" s="3" t="str">
        <f>IF(Table1[[#This Row],[Tesouro Selic: Cenário 3]]="","",(K4730+1)^(1/252))</f>
        <v/>
      </c>
      <c r="M4730" s="2" t="str">
        <f>IF(Table1[[#This Row],[Column8]]="","",(1+M4729)*(L4730)-1)</f>
        <v/>
      </c>
    </row>
    <row r="4731" spans="1:13" x14ac:dyDescent="0.25">
      <c r="A4731" s="15" t="str">
        <f t="shared" si="146"/>
        <v/>
      </c>
      <c r="B4731" s="25" t="str">
        <f t="shared" si="147"/>
        <v/>
      </c>
      <c r="C4731" s="3" t="str">
        <f>IF(Table1[[#This Row],[Tesouro Prefixado]]="","",(B4731+1)^(1/252))</f>
        <v/>
      </c>
      <c r="D4731" s="2" t="str">
        <f>IF(Table1[[#This Row],[Column2]]="","",(1+D4730)*(C4731)-1)</f>
        <v/>
      </c>
      <c r="E4731" s="1" t="str">
        <f>IF(Table1[[#This Row],[Column1]]="","",VLOOKUP(A4731,COPOMs!B:E,4)+prêmio_de_risco)</f>
        <v/>
      </c>
      <c r="F4731" s="3" t="str">
        <f>IF(Table1[[#This Row],[Tesouro Selic: Cenário 1]]="","",(E4731+1)^(1/252))</f>
        <v/>
      </c>
      <c r="G4731" s="2" t="str">
        <f>IF(Table1[[#This Row],[Column4]]="","",(1+G4730)*(F4731)-1)</f>
        <v/>
      </c>
      <c r="H4731" s="1" t="str">
        <f>IF(Table1[[#This Row],[Column1]]="","",VLOOKUP(A4731,COPOMs!B:H,7)+prêmio_de_risco)</f>
        <v/>
      </c>
      <c r="I4731" s="3" t="str">
        <f>IF(Table1[[#This Row],[Tesouro Selic: Cenário 2]]="","",(H4731+1)^(1/252))</f>
        <v/>
      </c>
      <c r="J4731" s="2" t="str">
        <f>IF(Table1[[#This Row],[Column6]]="","",(1+J4730)*(I4731)-1)</f>
        <v/>
      </c>
      <c r="K4731" s="1" t="str">
        <f>IF(Table1[[#This Row],[Column1]]="","",VLOOKUP(A4731,COPOMs!B:K,10)+prêmio_de_risco)</f>
        <v/>
      </c>
      <c r="L4731" s="3" t="str">
        <f>IF(Table1[[#This Row],[Tesouro Selic: Cenário 3]]="","",(K4731+1)^(1/252))</f>
        <v/>
      </c>
      <c r="M4731" s="2" t="str">
        <f>IF(Table1[[#This Row],[Column8]]="","",(1+M4730)*(L4731)-1)</f>
        <v/>
      </c>
    </row>
    <row r="4732" spans="1:13" x14ac:dyDescent="0.25">
      <c r="A4732" s="15" t="str">
        <f t="shared" si="146"/>
        <v/>
      </c>
      <c r="B4732" s="25" t="str">
        <f t="shared" si="147"/>
        <v/>
      </c>
      <c r="C4732" s="3" t="str">
        <f>IF(Table1[[#This Row],[Tesouro Prefixado]]="","",(B4732+1)^(1/252))</f>
        <v/>
      </c>
      <c r="D4732" s="2" t="str">
        <f>IF(Table1[[#This Row],[Column2]]="","",(1+D4731)*(C4732)-1)</f>
        <v/>
      </c>
      <c r="E4732" s="1" t="str">
        <f>IF(Table1[[#This Row],[Column1]]="","",VLOOKUP(A4732,COPOMs!B:E,4)+prêmio_de_risco)</f>
        <v/>
      </c>
      <c r="F4732" s="3" t="str">
        <f>IF(Table1[[#This Row],[Tesouro Selic: Cenário 1]]="","",(E4732+1)^(1/252))</f>
        <v/>
      </c>
      <c r="G4732" s="2" t="str">
        <f>IF(Table1[[#This Row],[Column4]]="","",(1+G4731)*(F4732)-1)</f>
        <v/>
      </c>
      <c r="H4732" s="1" t="str">
        <f>IF(Table1[[#This Row],[Column1]]="","",VLOOKUP(A4732,COPOMs!B:H,7)+prêmio_de_risco)</f>
        <v/>
      </c>
      <c r="I4732" s="3" t="str">
        <f>IF(Table1[[#This Row],[Tesouro Selic: Cenário 2]]="","",(H4732+1)^(1/252))</f>
        <v/>
      </c>
      <c r="J4732" s="2" t="str">
        <f>IF(Table1[[#This Row],[Column6]]="","",(1+J4731)*(I4732)-1)</f>
        <v/>
      </c>
      <c r="K4732" s="1" t="str">
        <f>IF(Table1[[#This Row],[Column1]]="","",VLOOKUP(A4732,COPOMs!B:K,10)+prêmio_de_risco)</f>
        <v/>
      </c>
      <c r="L4732" s="3" t="str">
        <f>IF(Table1[[#This Row],[Tesouro Selic: Cenário 3]]="","",(K4732+1)^(1/252))</f>
        <v/>
      </c>
      <c r="M4732" s="2" t="str">
        <f>IF(Table1[[#This Row],[Column8]]="","",(1+M4731)*(L4732)-1)</f>
        <v/>
      </c>
    </row>
    <row r="4733" spans="1:13" x14ac:dyDescent="0.25">
      <c r="A4733" s="15" t="str">
        <f t="shared" si="146"/>
        <v/>
      </c>
      <c r="B4733" s="25" t="str">
        <f t="shared" si="147"/>
        <v/>
      </c>
      <c r="C4733" s="3" t="str">
        <f>IF(Table1[[#This Row],[Tesouro Prefixado]]="","",(B4733+1)^(1/252))</f>
        <v/>
      </c>
      <c r="D4733" s="2" t="str">
        <f>IF(Table1[[#This Row],[Column2]]="","",(1+D4732)*(C4733)-1)</f>
        <v/>
      </c>
      <c r="E4733" s="1" t="str">
        <f>IF(Table1[[#This Row],[Column1]]="","",VLOOKUP(A4733,COPOMs!B:E,4)+prêmio_de_risco)</f>
        <v/>
      </c>
      <c r="F4733" s="3" t="str">
        <f>IF(Table1[[#This Row],[Tesouro Selic: Cenário 1]]="","",(E4733+1)^(1/252))</f>
        <v/>
      </c>
      <c r="G4733" s="2" t="str">
        <f>IF(Table1[[#This Row],[Column4]]="","",(1+G4732)*(F4733)-1)</f>
        <v/>
      </c>
      <c r="H4733" s="1" t="str">
        <f>IF(Table1[[#This Row],[Column1]]="","",VLOOKUP(A4733,COPOMs!B:H,7)+prêmio_de_risco)</f>
        <v/>
      </c>
      <c r="I4733" s="3" t="str">
        <f>IF(Table1[[#This Row],[Tesouro Selic: Cenário 2]]="","",(H4733+1)^(1/252))</f>
        <v/>
      </c>
      <c r="J4733" s="2" t="str">
        <f>IF(Table1[[#This Row],[Column6]]="","",(1+J4732)*(I4733)-1)</f>
        <v/>
      </c>
      <c r="K4733" s="1" t="str">
        <f>IF(Table1[[#This Row],[Column1]]="","",VLOOKUP(A4733,COPOMs!B:K,10)+prêmio_de_risco)</f>
        <v/>
      </c>
      <c r="L4733" s="3" t="str">
        <f>IF(Table1[[#This Row],[Tesouro Selic: Cenário 3]]="","",(K4733+1)^(1/252))</f>
        <v/>
      </c>
      <c r="M4733" s="2" t="str">
        <f>IF(Table1[[#This Row],[Column8]]="","",(1+M4732)*(L4733)-1)</f>
        <v/>
      </c>
    </row>
    <row r="4734" spans="1:13" x14ac:dyDescent="0.25">
      <c r="A4734" s="15" t="str">
        <f t="shared" si="146"/>
        <v/>
      </c>
      <c r="B4734" s="25" t="str">
        <f t="shared" si="147"/>
        <v/>
      </c>
      <c r="C4734" s="3" t="str">
        <f>IF(Table1[[#This Row],[Tesouro Prefixado]]="","",(B4734+1)^(1/252))</f>
        <v/>
      </c>
      <c r="D4734" s="2" t="str">
        <f>IF(Table1[[#This Row],[Column2]]="","",(1+D4733)*(C4734)-1)</f>
        <v/>
      </c>
      <c r="E4734" s="1" t="str">
        <f>IF(Table1[[#This Row],[Column1]]="","",VLOOKUP(A4734,COPOMs!B:E,4)+prêmio_de_risco)</f>
        <v/>
      </c>
      <c r="F4734" s="3" t="str">
        <f>IF(Table1[[#This Row],[Tesouro Selic: Cenário 1]]="","",(E4734+1)^(1/252))</f>
        <v/>
      </c>
      <c r="G4734" s="2" t="str">
        <f>IF(Table1[[#This Row],[Column4]]="","",(1+G4733)*(F4734)-1)</f>
        <v/>
      </c>
      <c r="H4734" s="1" t="str">
        <f>IF(Table1[[#This Row],[Column1]]="","",VLOOKUP(A4734,COPOMs!B:H,7)+prêmio_de_risco)</f>
        <v/>
      </c>
      <c r="I4734" s="3" t="str">
        <f>IF(Table1[[#This Row],[Tesouro Selic: Cenário 2]]="","",(H4734+1)^(1/252))</f>
        <v/>
      </c>
      <c r="J4734" s="2" t="str">
        <f>IF(Table1[[#This Row],[Column6]]="","",(1+J4733)*(I4734)-1)</f>
        <v/>
      </c>
      <c r="K4734" s="1" t="str">
        <f>IF(Table1[[#This Row],[Column1]]="","",VLOOKUP(A4734,COPOMs!B:K,10)+prêmio_de_risco)</f>
        <v/>
      </c>
      <c r="L4734" s="3" t="str">
        <f>IF(Table1[[#This Row],[Tesouro Selic: Cenário 3]]="","",(K4734+1)^(1/252))</f>
        <v/>
      </c>
      <c r="M4734" s="2" t="str">
        <f>IF(Table1[[#This Row],[Column8]]="","",(1+M4733)*(L4734)-1)</f>
        <v/>
      </c>
    </row>
    <row r="4735" spans="1:13" x14ac:dyDescent="0.25">
      <c r="A4735" s="15" t="str">
        <f t="shared" si="146"/>
        <v/>
      </c>
      <c r="B4735" s="25" t="str">
        <f t="shared" si="147"/>
        <v/>
      </c>
      <c r="C4735" s="3" t="str">
        <f>IF(Table1[[#This Row],[Tesouro Prefixado]]="","",(B4735+1)^(1/252))</f>
        <v/>
      </c>
      <c r="D4735" s="2" t="str">
        <f>IF(Table1[[#This Row],[Column2]]="","",(1+D4734)*(C4735)-1)</f>
        <v/>
      </c>
      <c r="E4735" s="1" t="str">
        <f>IF(Table1[[#This Row],[Column1]]="","",VLOOKUP(A4735,COPOMs!B:E,4)+prêmio_de_risco)</f>
        <v/>
      </c>
      <c r="F4735" s="3" t="str">
        <f>IF(Table1[[#This Row],[Tesouro Selic: Cenário 1]]="","",(E4735+1)^(1/252))</f>
        <v/>
      </c>
      <c r="G4735" s="2" t="str">
        <f>IF(Table1[[#This Row],[Column4]]="","",(1+G4734)*(F4735)-1)</f>
        <v/>
      </c>
      <c r="H4735" s="1" t="str">
        <f>IF(Table1[[#This Row],[Column1]]="","",VLOOKUP(A4735,COPOMs!B:H,7)+prêmio_de_risco)</f>
        <v/>
      </c>
      <c r="I4735" s="3" t="str">
        <f>IF(Table1[[#This Row],[Tesouro Selic: Cenário 2]]="","",(H4735+1)^(1/252))</f>
        <v/>
      </c>
      <c r="J4735" s="2" t="str">
        <f>IF(Table1[[#This Row],[Column6]]="","",(1+J4734)*(I4735)-1)</f>
        <v/>
      </c>
      <c r="K4735" s="1" t="str">
        <f>IF(Table1[[#This Row],[Column1]]="","",VLOOKUP(A4735,COPOMs!B:K,10)+prêmio_de_risco)</f>
        <v/>
      </c>
      <c r="L4735" s="3" t="str">
        <f>IF(Table1[[#This Row],[Tesouro Selic: Cenário 3]]="","",(K4735+1)^(1/252))</f>
        <v/>
      </c>
      <c r="M4735" s="2" t="str">
        <f>IF(Table1[[#This Row],[Column8]]="","",(1+M4734)*(L4735)-1)</f>
        <v/>
      </c>
    </row>
    <row r="4736" spans="1:13" x14ac:dyDescent="0.25">
      <c r="A4736" s="15" t="str">
        <f t="shared" si="146"/>
        <v/>
      </c>
      <c r="B4736" s="25" t="str">
        <f t="shared" si="147"/>
        <v/>
      </c>
      <c r="C4736" s="3" t="str">
        <f>IF(Table1[[#This Row],[Tesouro Prefixado]]="","",(B4736+1)^(1/252))</f>
        <v/>
      </c>
      <c r="D4736" s="2" t="str">
        <f>IF(Table1[[#This Row],[Column2]]="","",(1+D4735)*(C4736)-1)</f>
        <v/>
      </c>
      <c r="E4736" s="1" t="str">
        <f>IF(Table1[[#This Row],[Column1]]="","",VLOOKUP(A4736,COPOMs!B:E,4)+prêmio_de_risco)</f>
        <v/>
      </c>
      <c r="F4736" s="3" t="str">
        <f>IF(Table1[[#This Row],[Tesouro Selic: Cenário 1]]="","",(E4736+1)^(1/252))</f>
        <v/>
      </c>
      <c r="G4736" s="2" t="str">
        <f>IF(Table1[[#This Row],[Column4]]="","",(1+G4735)*(F4736)-1)</f>
        <v/>
      </c>
      <c r="H4736" s="1" t="str">
        <f>IF(Table1[[#This Row],[Column1]]="","",VLOOKUP(A4736,COPOMs!B:H,7)+prêmio_de_risco)</f>
        <v/>
      </c>
      <c r="I4736" s="3" t="str">
        <f>IF(Table1[[#This Row],[Tesouro Selic: Cenário 2]]="","",(H4736+1)^(1/252))</f>
        <v/>
      </c>
      <c r="J4736" s="2" t="str">
        <f>IF(Table1[[#This Row],[Column6]]="","",(1+J4735)*(I4736)-1)</f>
        <v/>
      </c>
      <c r="K4736" s="1" t="str">
        <f>IF(Table1[[#This Row],[Column1]]="","",VLOOKUP(A4736,COPOMs!B:K,10)+prêmio_de_risco)</f>
        <v/>
      </c>
      <c r="L4736" s="3" t="str">
        <f>IF(Table1[[#This Row],[Tesouro Selic: Cenário 3]]="","",(K4736+1)^(1/252))</f>
        <v/>
      </c>
      <c r="M4736" s="2" t="str">
        <f>IF(Table1[[#This Row],[Column8]]="","",(1+M4735)*(L4736)-1)</f>
        <v/>
      </c>
    </row>
    <row r="4737" spans="1:13" x14ac:dyDescent="0.25">
      <c r="A4737" s="15" t="str">
        <f t="shared" si="146"/>
        <v/>
      </c>
      <c r="B4737" s="25" t="str">
        <f t="shared" si="147"/>
        <v/>
      </c>
      <c r="C4737" s="3" t="str">
        <f>IF(Table1[[#This Row],[Tesouro Prefixado]]="","",(B4737+1)^(1/252))</f>
        <v/>
      </c>
      <c r="D4737" s="2" t="str">
        <f>IF(Table1[[#This Row],[Column2]]="","",(1+D4736)*(C4737)-1)</f>
        <v/>
      </c>
      <c r="E4737" s="1" t="str">
        <f>IF(Table1[[#This Row],[Column1]]="","",VLOOKUP(A4737,COPOMs!B:E,4)+prêmio_de_risco)</f>
        <v/>
      </c>
      <c r="F4737" s="3" t="str">
        <f>IF(Table1[[#This Row],[Tesouro Selic: Cenário 1]]="","",(E4737+1)^(1/252))</f>
        <v/>
      </c>
      <c r="G4737" s="2" t="str">
        <f>IF(Table1[[#This Row],[Column4]]="","",(1+G4736)*(F4737)-1)</f>
        <v/>
      </c>
      <c r="H4737" s="1" t="str">
        <f>IF(Table1[[#This Row],[Column1]]="","",VLOOKUP(A4737,COPOMs!B:H,7)+prêmio_de_risco)</f>
        <v/>
      </c>
      <c r="I4737" s="3" t="str">
        <f>IF(Table1[[#This Row],[Tesouro Selic: Cenário 2]]="","",(H4737+1)^(1/252))</f>
        <v/>
      </c>
      <c r="J4737" s="2" t="str">
        <f>IF(Table1[[#This Row],[Column6]]="","",(1+J4736)*(I4737)-1)</f>
        <v/>
      </c>
      <c r="K4737" s="1" t="str">
        <f>IF(Table1[[#This Row],[Column1]]="","",VLOOKUP(A4737,COPOMs!B:K,10)+prêmio_de_risco)</f>
        <v/>
      </c>
      <c r="L4737" s="3" t="str">
        <f>IF(Table1[[#This Row],[Tesouro Selic: Cenário 3]]="","",(K4737+1)^(1/252))</f>
        <v/>
      </c>
      <c r="M4737" s="2" t="str">
        <f>IF(Table1[[#This Row],[Column8]]="","",(1+M4736)*(L4737)-1)</f>
        <v/>
      </c>
    </row>
    <row r="4738" spans="1:13" x14ac:dyDescent="0.25">
      <c r="A4738" s="15" t="str">
        <f t="shared" si="146"/>
        <v/>
      </c>
      <c r="B4738" s="25" t="str">
        <f t="shared" si="147"/>
        <v/>
      </c>
      <c r="C4738" s="3" t="str">
        <f>IF(Table1[[#This Row],[Tesouro Prefixado]]="","",(B4738+1)^(1/252))</f>
        <v/>
      </c>
      <c r="D4738" s="2" t="str">
        <f>IF(Table1[[#This Row],[Column2]]="","",(1+D4737)*(C4738)-1)</f>
        <v/>
      </c>
      <c r="E4738" s="1" t="str">
        <f>IF(Table1[[#This Row],[Column1]]="","",VLOOKUP(A4738,COPOMs!B:E,4)+prêmio_de_risco)</f>
        <v/>
      </c>
      <c r="F4738" s="3" t="str">
        <f>IF(Table1[[#This Row],[Tesouro Selic: Cenário 1]]="","",(E4738+1)^(1/252))</f>
        <v/>
      </c>
      <c r="G4738" s="2" t="str">
        <f>IF(Table1[[#This Row],[Column4]]="","",(1+G4737)*(F4738)-1)</f>
        <v/>
      </c>
      <c r="H4738" s="1" t="str">
        <f>IF(Table1[[#This Row],[Column1]]="","",VLOOKUP(A4738,COPOMs!B:H,7)+prêmio_de_risco)</f>
        <v/>
      </c>
      <c r="I4738" s="3" t="str">
        <f>IF(Table1[[#This Row],[Tesouro Selic: Cenário 2]]="","",(H4738+1)^(1/252))</f>
        <v/>
      </c>
      <c r="J4738" s="2" t="str">
        <f>IF(Table1[[#This Row],[Column6]]="","",(1+J4737)*(I4738)-1)</f>
        <v/>
      </c>
      <c r="K4738" s="1" t="str">
        <f>IF(Table1[[#This Row],[Column1]]="","",VLOOKUP(A4738,COPOMs!B:K,10)+prêmio_de_risco)</f>
        <v/>
      </c>
      <c r="L4738" s="3" t="str">
        <f>IF(Table1[[#This Row],[Tesouro Selic: Cenário 3]]="","",(K4738+1)^(1/252))</f>
        <v/>
      </c>
      <c r="M4738" s="2" t="str">
        <f>IF(Table1[[#This Row],[Column8]]="","",(1+M4737)*(L4738)-1)</f>
        <v/>
      </c>
    </row>
    <row r="4739" spans="1:13" x14ac:dyDescent="0.25">
      <c r="A4739" s="15" t="str">
        <f t="shared" ref="A4739:A4802" si="148">IFERROR(IF(WORKDAY(A4738,1,feriados)&lt;=vencimento,WORKDAY(A4738,1,feriados),""),"")</f>
        <v/>
      </c>
      <c r="B4739" s="25" t="str">
        <f t="shared" ref="B4739:B4802" si="149">IF(A4739="","",taxa_pré)</f>
        <v/>
      </c>
      <c r="C4739" s="3" t="str">
        <f>IF(Table1[[#This Row],[Tesouro Prefixado]]="","",(B4739+1)^(1/252))</f>
        <v/>
      </c>
      <c r="D4739" s="2" t="str">
        <f>IF(Table1[[#This Row],[Column2]]="","",(1+D4738)*(C4739)-1)</f>
        <v/>
      </c>
      <c r="E4739" s="1" t="str">
        <f>IF(Table1[[#This Row],[Column1]]="","",VLOOKUP(A4739,COPOMs!B:E,4)+prêmio_de_risco)</f>
        <v/>
      </c>
      <c r="F4739" s="3" t="str">
        <f>IF(Table1[[#This Row],[Tesouro Selic: Cenário 1]]="","",(E4739+1)^(1/252))</f>
        <v/>
      </c>
      <c r="G4739" s="2" t="str">
        <f>IF(Table1[[#This Row],[Column4]]="","",(1+G4738)*(F4739)-1)</f>
        <v/>
      </c>
      <c r="H4739" s="1" t="str">
        <f>IF(Table1[[#This Row],[Column1]]="","",VLOOKUP(A4739,COPOMs!B:H,7)+prêmio_de_risco)</f>
        <v/>
      </c>
      <c r="I4739" s="3" t="str">
        <f>IF(Table1[[#This Row],[Tesouro Selic: Cenário 2]]="","",(H4739+1)^(1/252))</f>
        <v/>
      </c>
      <c r="J4739" s="2" t="str">
        <f>IF(Table1[[#This Row],[Column6]]="","",(1+J4738)*(I4739)-1)</f>
        <v/>
      </c>
      <c r="K4739" s="1" t="str">
        <f>IF(Table1[[#This Row],[Column1]]="","",VLOOKUP(A4739,COPOMs!B:K,10)+prêmio_de_risco)</f>
        <v/>
      </c>
      <c r="L4739" s="3" t="str">
        <f>IF(Table1[[#This Row],[Tesouro Selic: Cenário 3]]="","",(K4739+1)^(1/252))</f>
        <v/>
      </c>
      <c r="M4739" s="2" t="str">
        <f>IF(Table1[[#This Row],[Column8]]="","",(1+M4738)*(L4739)-1)</f>
        <v/>
      </c>
    </row>
    <row r="4740" spans="1:13" x14ac:dyDescent="0.25">
      <c r="A4740" s="15" t="str">
        <f t="shared" si="148"/>
        <v/>
      </c>
      <c r="B4740" s="25" t="str">
        <f t="shared" si="149"/>
        <v/>
      </c>
      <c r="C4740" s="3" t="str">
        <f>IF(Table1[[#This Row],[Tesouro Prefixado]]="","",(B4740+1)^(1/252))</f>
        <v/>
      </c>
      <c r="D4740" s="2" t="str">
        <f>IF(Table1[[#This Row],[Column2]]="","",(1+D4739)*(C4740)-1)</f>
        <v/>
      </c>
      <c r="E4740" s="1" t="str">
        <f>IF(Table1[[#This Row],[Column1]]="","",VLOOKUP(A4740,COPOMs!B:E,4)+prêmio_de_risco)</f>
        <v/>
      </c>
      <c r="F4740" s="3" t="str">
        <f>IF(Table1[[#This Row],[Tesouro Selic: Cenário 1]]="","",(E4740+1)^(1/252))</f>
        <v/>
      </c>
      <c r="G4740" s="2" t="str">
        <f>IF(Table1[[#This Row],[Column4]]="","",(1+G4739)*(F4740)-1)</f>
        <v/>
      </c>
      <c r="H4740" s="1" t="str">
        <f>IF(Table1[[#This Row],[Column1]]="","",VLOOKUP(A4740,COPOMs!B:H,7)+prêmio_de_risco)</f>
        <v/>
      </c>
      <c r="I4740" s="3" t="str">
        <f>IF(Table1[[#This Row],[Tesouro Selic: Cenário 2]]="","",(H4740+1)^(1/252))</f>
        <v/>
      </c>
      <c r="J4740" s="2" t="str">
        <f>IF(Table1[[#This Row],[Column6]]="","",(1+J4739)*(I4740)-1)</f>
        <v/>
      </c>
      <c r="K4740" s="1" t="str">
        <f>IF(Table1[[#This Row],[Column1]]="","",VLOOKUP(A4740,COPOMs!B:K,10)+prêmio_de_risco)</f>
        <v/>
      </c>
      <c r="L4740" s="3" t="str">
        <f>IF(Table1[[#This Row],[Tesouro Selic: Cenário 3]]="","",(K4740+1)^(1/252))</f>
        <v/>
      </c>
      <c r="M4740" s="2" t="str">
        <f>IF(Table1[[#This Row],[Column8]]="","",(1+M4739)*(L4740)-1)</f>
        <v/>
      </c>
    </row>
    <row r="4741" spans="1:13" x14ac:dyDescent="0.25">
      <c r="A4741" s="15" t="str">
        <f t="shared" si="148"/>
        <v/>
      </c>
      <c r="B4741" s="25" t="str">
        <f t="shared" si="149"/>
        <v/>
      </c>
      <c r="C4741" s="3" t="str">
        <f>IF(Table1[[#This Row],[Tesouro Prefixado]]="","",(B4741+1)^(1/252))</f>
        <v/>
      </c>
      <c r="D4741" s="2" t="str">
        <f>IF(Table1[[#This Row],[Column2]]="","",(1+D4740)*(C4741)-1)</f>
        <v/>
      </c>
      <c r="E4741" s="1" t="str">
        <f>IF(Table1[[#This Row],[Column1]]="","",VLOOKUP(A4741,COPOMs!B:E,4)+prêmio_de_risco)</f>
        <v/>
      </c>
      <c r="F4741" s="3" t="str">
        <f>IF(Table1[[#This Row],[Tesouro Selic: Cenário 1]]="","",(E4741+1)^(1/252))</f>
        <v/>
      </c>
      <c r="G4741" s="2" t="str">
        <f>IF(Table1[[#This Row],[Column4]]="","",(1+G4740)*(F4741)-1)</f>
        <v/>
      </c>
      <c r="H4741" s="1" t="str">
        <f>IF(Table1[[#This Row],[Column1]]="","",VLOOKUP(A4741,COPOMs!B:H,7)+prêmio_de_risco)</f>
        <v/>
      </c>
      <c r="I4741" s="3" t="str">
        <f>IF(Table1[[#This Row],[Tesouro Selic: Cenário 2]]="","",(H4741+1)^(1/252))</f>
        <v/>
      </c>
      <c r="J4741" s="2" t="str">
        <f>IF(Table1[[#This Row],[Column6]]="","",(1+J4740)*(I4741)-1)</f>
        <v/>
      </c>
      <c r="K4741" s="1" t="str">
        <f>IF(Table1[[#This Row],[Column1]]="","",VLOOKUP(A4741,COPOMs!B:K,10)+prêmio_de_risco)</f>
        <v/>
      </c>
      <c r="L4741" s="3" t="str">
        <f>IF(Table1[[#This Row],[Tesouro Selic: Cenário 3]]="","",(K4741+1)^(1/252))</f>
        <v/>
      </c>
      <c r="M4741" s="2" t="str">
        <f>IF(Table1[[#This Row],[Column8]]="","",(1+M4740)*(L4741)-1)</f>
        <v/>
      </c>
    </row>
    <row r="4742" spans="1:13" x14ac:dyDescent="0.25">
      <c r="A4742" s="15" t="str">
        <f t="shared" si="148"/>
        <v/>
      </c>
      <c r="B4742" s="25" t="str">
        <f t="shared" si="149"/>
        <v/>
      </c>
      <c r="C4742" s="3" t="str">
        <f>IF(Table1[[#This Row],[Tesouro Prefixado]]="","",(B4742+1)^(1/252))</f>
        <v/>
      </c>
      <c r="D4742" s="2" t="str">
        <f>IF(Table1[[#This Row],[Column2]]="","",(1+D4741)*(C4742)-1)</f>
        <v/>
      </c>
      <c r="E4742" s="1" t="str">
        <f>IF(Table1[[#This Row],[Column1]]="","",VLOOKUP(A4742,COPOMs!B:E,4)+prêmio_de_risco)</f>
        <v/>
      </c>
      <c r="F4742" s="3" t="str">
        <f>IF(Table1[[#This Row],[Tesouro Selic: Cenário 1]]="","",(E4742+1)^(1/252))</f>
        <v/>
      </c>
      <c r="G4742" s="2" t="str">
        <f>IF(Table1[[#This Row],[Column4]]="","",(1+G4741)*(F4742)-1)</f>
        <v/>
      </c>
      <c r="H4742" s="1" t="str">
        <f>IF(Table1[[#This Row],[Column1]]="","",VLOOKUP(A4742,COPOMs!B:H,7)+prêmio_de_risco)</f>
        <v/>
      </c>
      <c r="I4742" s="3" t="str">
        <f>IF(Table1[[#This Row],[Tesouro Selic: Cenário 2]]="","",(H4742+1)^(1/252))</f>
        <v/>
      </c>
      <c r="J4742" s="2" t="str">
        <f>IF(Table1[[#This Row],[Column6]]="","",(1+J4741)*(I4742)-1)</f>
        <v/>
      </c>
      <c r="K4742" s="1" t="str">
        <f>IF(Table1[[#This Row],[Column1]]="","",VLOOKUP(A4742,COPOMs!B:K,10)+prêmio_de_risco)</f>
        <v/>
      </c>
      <c r="L4742" s="3" t="str">
        <f>IF(Table1[[#This Row],[Tesouro Selic: Cenário 3]]="","",(K4742+1)^(1/252))</f>
        <v/>
      </c>
      <c r="M4742" s="2" t="str">
        <f>IF(Table1[[#This Row],[Column8]]="","",(1+M4741)*(L4742)-1)</f>
        <v/>
      </c>
    </row>
    <row r="4743" spans="1:13" x14ac:dyDescent="0.25">
      <c r="A4743" s="15" t="str">
        <f t="shared" si="148"/>
        <v/>
      </c>
      <c r="B4743" s="25" t="str">
        <f t="shared" si="149"/>
        <v/>
      </c>
      <c r="C4743" s="3" t="str">
        <f>IF(Table1[[#This Row],[Tesouro Prefixado]]="","",(B4743+1)^(1/252))</f>
        <v/>
      </c>
      <c r="D4743" s="2" t="str">
        <f>IF(Table1[[#This Row],[Column2]]="","",(1+D4742)*(C4743)-1)</f>
        <v/>
      </c>
      <c r="E4743" s="1" t="str">
        <f>IF(Table1[[#This Row],[Column1]]="","",VLOOKUP(A4743,COPOMs!B:E,4)+prêmio_de_risco)</f>
        <v/>
      </c>
      <c r="F4743" s="3" t="str">
        <f>IF(Table1[[#This Row],[Tesouro Selic: Cenário 1]]="","",(E4743+1)^(1/252))</f>
        <v/>
      </c>
      <c r="G4743" s="2" t="str">
        <f>IF(Table1[[#This Row],[Column4]]="","",(1+G4742)*(F4743)-1)</f>
        <v/>
      </c>
      <c r="H4743" s="1" t="str">
        <f>IF(Table1[[#This Row],[Column1]]="","",VLOOKUP(A4743,COPOMs!B:H,7)+prêmio_de_risco)</f>
        <v/>
      </c>
      <c r="I4743" s="3" t="str">
        <f>IF(Table1[[#This Row],[Tesouro Selic: Cenário 2]]="","",(H4743+1)^(1/252))</f>
        <v/>
      </c>
      <c r="J4743" s="2" t="str">
        <f>IF(Table1[[#This Row],[Column6]]="","",(1+J4742)*(I4743)-1)</f>
        <v/>
      </c>
      <c r="K4743" s="1" t="str">
        <f>IF(Table1[[#This Row],[Column1]]="","",VLOOKUP(A4743,COPOMs!B:K,10)+prêmio_de_risco)</f>
        <v/>
      </c>
      <c r="L4743" s="3" t="str">
        <f>IF(Table1[[#This Row],[Tesouro Selic: Cenário 3]]="","",(K4743+1)^(1/252))</f>
        <v/>
      </c>
      <c r="M4743" s="2" t="str">
        <f>IF(Table1[[#This Row],[Column8]]="","",(1+M4742)*(L4743)-1)</f>
        <v/>
      </c>
    </row>
    <row r="4744" spans="1:13" x14ac:dyDescent="0.25">
      <c r="A4744" s="15" t="str">
        <f t="shared" si="148"/>
        <v/>
      </c>
      <c r="B4744" s="25" t="str">
        <f t="shared" si="149"/>
        <v/>
      </c>
      <c r="C4744" s="3" t="str">
        <f>IF(Table1[[#This Row],[Tesouro Prefixado]]="","",(B4744+1)^(1/252))</f>
        <v/>
      </c>
      <c r="D4744" s="2" t="str">
        <f>IF(Table1[[#This Row],[Column2]]="","",(1+D4743)*(C4744)-1)</f>
        <v/>
      </c>
      <c r="E4744" s="1" t="str">
        <f>IF(Table1[[#This Row],[Column1]]="","",VLOOKUP(A4744,COPOMs!B:E,4)+prêmio_de_risco)</f>
        <v/>
      </c>
      <c r="F4744" s="3" t="str">
        <f>IF(Table1[[#This Row],[Tesouro Selic: Cenário 1]]="","",(E4744+1)^(1/252))</f>
        <v/>
      </c>
      <c r="G4744" s="2" t="str">
        <f>IF(Table1[[#This Row],[Column4]]="","",(1+G4743)*(F4744)-1)</f>
        <v/>
      </c>
      <c r="H4744" s="1" t="str">
        <f>IF(Table1[[#This Row],[Column1]]="","",VLOOKUP(A4744,COPOMs!B:H,7)+prêmio_de_risco)</f>
        <v/>
      </c>
      <c r="I4744" s="3" t="str">
        <f>IF(Table1[[#This Row],[Tesouro Selic: Cenário 2]]="","",(H4744+1)^(1/252))</f>
        <v/>
      </c>
      <c r="J4744" s="2" t="str">
        <f>IF(Table1[[#This Row],[Column6]]="","",(1+J4743)*(I4744)-1)</f>
        <v/>
      </c>
      <c r="K4744" s="1" t="str">
        <f>IF(Table1[[#This Row],[Column1]]="","",VLOOKUP(A4744,COPOMs!B:K,10)+prêmio_de_risco)</f>
        <v/>
      </c>
      <c r="L4744" s="3" t="str">
        <f>IF(Table1[[#This Row],[Tesouro Selic: Cenário 3]]="","",(K4744+1)^(1/252))</f>
        <v/>
      </c>
      <c r="M4744" s="2" t="str">
        <f>IF(Table1[[#This Row],[Column8]]="","",(1+M4743)*(L4744)-1)</f>
        <v/>
      </c>
    </row>
    <row r="4745" spans="1:13" x14ac:dyDescent="0.25">
      <c r="A4745" s="15" t="str">
        <f t="shared" si="148"/>
        <v/>
      </c>
      <c r="B4745" s="25" t="str">
        <f t="shared" si="149"/>
        <v/>
      </c>
      <c r="C4745" s="3" t="str">
        <f>IF(Table1[[#This Row],[Tesouro Prefixado]]="","",(B4745+1)^(1/252))</f>
        <v/>
      </c>
      <c r="D4745" s="2" t="str">
        <f>IF(Table1[[#This Row],[Column2]]="","",(1+D4744)*(C4745)-1)</f>
        <v/>
      </c>
      <c r="E4745" s="1" t="str">
        <f>IF(Table1[[#This Row],[Column1]]="","",VLOOKUP(A4745,COPOMs!B:E,4)+prêmio_de_risco)</f>
        <v/>
      </c>
      <c r="F4745" s="3" t="str">
        <f>IF(Table1[[#This Row],[Tesouro Selic: Cenário 1]]="","",(E4745+1)^(1/252))</f>
        <v/>
      </c>
      <c r="G4745" s="2" t="str">
        <f>IF(Table1[[#This Row],[Column4]]="","",(1+G4744)*(F4745)-1)</f>
        <v/>
      </c>
      <c r="H4745" s="1" t="str">
        <f>IF(Table1[[#This Row],[Column1]]="","",VLOOKUP(A4745,COPOMs!B:H,7)+prêmio_de_risco)</f>
        <v/>
      </c>
      <c r="I4745" s="3" t="str">
        <f>IF(Table1[[#This Row],[Tesouro Selic: Cenário 2]]="","",(H4745+1)^(1/252))</f>
        <v/>
      </c>
      <c r="J4745" s="2" t="str">
        <f>IF(Table1[[#This Row],[Column6]]="","",(1+J4744)*(I4745)-1)</f>
        <v/>
      </c>
      <c r="K4745" s="1" t="str">
        <f>IF(Table1[[#This Row],[Column1]]="","",VLOOKUP(A4745,COPOMs!B:K,10)+prêmio_de_risco)</f>
        <v/>
      </c>
      <c r="L4745" s="3" t="str">
        <f>IF(Table1[[#This Row],[Tesouro Selic: Cenário 3]]="","",(K4745+1)^(1/252))</f>
        <v/>
      </c>
      <c r="M4745" s="2" t="str">
        <f>IF(Table1[[#This Row],[Column8]]="","",(1+M4744)*(L4745)-1)</f>
        <v/>
      </c>
    </row>
    <row r="4746" spans="1:13" x14ac:dyDescent="0.25">
      <c r="A4746" s="15" t="str">
        <f t="shared" si="148"/>
        <v/>
      </c>
      <c r="B4746" s="25" t="str">
        <f t="shared" si="149"/>
        <v/>
      </c>
      <c r="C4746" s="3" t="str">
        <f>IF(Table1[[#This Row],[Tesouro Prefixado]]="","",(B4746+1)^(1/252))</f>
        <v/>
      </c>
      <c r="D4746" s="2" t="str">
        <f>IF(Table1[[#This Row],[Column2]]="","",(1+D4745)*(C4746)-1)</f>
        <v/>
      </c>
      <c r="E4746" s="1" t="str">
        <f>IF(Table1[[#This Row],[Column1]]="","",VLOOKUP(A4746,COPOMs!B:E,4)+prêmio_de_risco)</f>
        <v/>
      </c>
      <c r="F4746" s="3" t="str">
        <f>IF(Table1[[#This Row],[Tesouro Selic: Cenário 1]]="","",(E4746+1)^(1/252))</f>
        <v/>
      </c>
      <c r="G4746" s="2" t="str">
        <f>IF(Table1[[#This Row],[Column4]]="","",(1+G4745)*(F4746)-1)</f>
        <v/>
      </c>
      <c r="H4746" s="1" t="str">
        <f>IF(Table1[[#This Row],[Column1]]="","",VLOOKUP(A4746,COPOMs!B:H,7)+prêmio_de_risco)</f>
        <v/>
      </c>
      <c r="I4746" s="3" t="str">
        <f>IF(Table1[[#This Row],[Tesouro Selic: Cenário 2]]="","",(H4746+1)^(1/252))</f>
        <v/>
      </c>
      <c r="J4746" s="2" t="str">
        <f>IF(Table1[[#This Row],[Column6]]="","",(1+J4745)*(I4746)-1)</f>
        <v/>
      </c>
      <c r="K4746" s="1" t="str">
        <f>IF(Table1[[#This Row],[Column1]]="","",VLOOKUP(A4746,COPOMs!B:K,10)+prêmio_de_risco)</f>
        <v/>
      </c>
      <c r="L4746" s="3" t="str">
        <f>IF(Table1[[#This Row],[Tesouro Selic: Cenário 3]]="","",(K4746+1)^(1/252))</f>
        <v/>
      </c>
      <c r="M4746" s="2" t="str">
        <f>IF(Table1[[#This Row],[Column8]]="","",(1+M4745)*(L4746)-1)</f>
        <v/>
      </c>
    </row>
    <row r="4747" spans="1:13" x14ac:dyDescent="0.25">
      <c r="A4747" s="15" t="str">
        <f t="shared" si="148"/>
        <v/>
      </c>
      <c r="B4747" s="25" t="str">
        <f t="shared" si="149"/>
        <v/>
      </c>
      <c r="C4747" s="3" t="str">
        <f>IF(Table1[[#This Row],[Tesouro Prefixado]]="","",(B4747+1)^(1/252))</f>
        <v/>
      </c>
      <c r="D4747" s="2" t="str">
        <f>IF(Table1[[#This Row],[Column2]]="","",(1+D4746)*(C4747)-1)</f>
        <v/>
      </c>
      <c r="E4747" s="1" t="str">
        <f>IF(Table1[[#This Row],[Column1]]="","",VLOOKUP(A4747,COPOMs!B:E,4)+prêmio_de_risco)</f>
        <v/>
      </c>
      <c r="F4747" s="3" t="str">
        <f>IF(Table1[[#This Row],[Tesouro Selic: Cenário 1]]="","",(E4747+1)^(1/252))</f>
        <v/>
      </c>
      <c r="G4747" s="2" t="str">
        <f>IF(Table1[[#This Row],[Column4]]="","",(1+G4746)*(F4747)-1)</f>
        <v/>
      </c>
      <c r="H4747" s="1" t="str">
        <f>IF(Table1[[#This Row],[Column1]]="","",VLOOKUP(A4747,COPOMs!B:H,7)+prêmio_de_risco)</f>
        <v/>
      </c>
      <c r="I4747" s="3" t="str">
        <f>IF(Table1[[#This Row],[Tesouro Selic: Cenário 2]]="","",(H4747+1)^(1/252))</f>
        <v/>
      </c>
      <c r="J4747" s="2" t="str">
        <f>IF(Table1[[#This Row],[Column6]]="","",(1+J4746)*(I4747)-1)</f>
        <v/>
      </c>
      <c r="K4747" s="1" t="str">
        <f>IF(Table1[[#This Row],[Column1]]="","",VLOOKUP(A4747,COPOMs!B:K,10)+prêmio_de_risco)</f>
        <v/>
      </c>
      <c r="L4747" s="3" t="str">
        <f>IF(Table1[[#This Row],[Tesouro Selic: Cenário 3]]="","",(K4747+1)^(1/252))</f>
        <v/>
      </c>
      <c r="M4747" s="2" t="str">
        <f>IF(Table1[[#This Row],[Column8]]="","",(1+M4746)*(L4747)-1)</f>
        <v/>
      </c>
    </row>
    <row r="4748" spans="1:13" x14ac:dyDescent="0.25">
      <c r="A4748" s="15" t="str">
        <f t="shared" si="148"/>
        <v/>
      </c>
      <c r="B4748" s="25" t="str">
        <f t="shared" si="149"/>
        <v/>
      </c>
      <c r="C4748" s="3" t="str">
        <f>IF(Table1[[#This Row],[Tesouro Prefixado]]="","",(B4748+1)^(1/252))</f>
        <v/>
      </c>
      <c r="D4748" s="2" t="str">
        <f>IF(Table1[[#This Row],[Column2]]="","",(1+D4747)*(C4748)-1)</f>
        <v/>
      </c>
      <c r="E4748" s="1" t="str">
        <f>IF(Table1[[#This Row],[Column1]]="","",VLOOKUP(A4748,COPOMs!B:E,4)+prêmio_de_risco)</f>
        <v/>
      </c>
      <c r="F4748" s="3" t="str">
        <f>IF(Table1[[#This Row],[Tesouro Selic: Cenário 1]]="","",(E4748+1)^(1/252))</f>
        <v/>
      </c>
      <c r="G4748" s="2" t="str">
        <f>IF(Table1[[#This Row],[Column4]]="","",(1+G4747)*(F4748)-1)</f>
        <v/>
      </c>
      <c r="H4748" s="1" t="str">
        <f>IF(Table1[[#This Row],[Column1]]="","",VLOOKUP(A4748,COPOMs!B:H,7)+prêmio_de_risco)</f>
        <v/>
      </c>
      <c r="I4748" s="3" t="str">
        <f>IF(Table1[[#This Row],[Tesouro Selic: Cenário 2]]="","",(H4748+1)^(1/252))</f>
        <v/>
      </c>
      <c r="J4748" s="2" t="str">
        <f>IF(Table1[[#This Row],[Column6]]="","",(1+J4747)*(I4748)-1)</f>
        <v/>
      </c>
      <c r="K4748" s="1" t="str">
        <f>IF(Table1[[#This Row],[Column1]]="","",VLOOKUP(A4748,COPOMs!B:K,10)+prêmio_de_risco)</f>
        <v/>
      </c>
      <c r="L4748" s="3" t="str">
        <f>IF(Table1[[#This Row],[Tesouro Selic: Cenário 3]]="","",(K4748+1)^(1/252))</f>
        <v/>
      </c>
      <c r="M4748" s="2" t="str">
        <f>IF(Table1[[#This Row],[Column8]]="","",(1+M4747)*(L4748)-1)</f>
        <v/>
      </c>
    </row>
    <row r="4749" spans="1:13" x14ac:dyDescent="0.25">
      <c r="A4749" s="15" t="str">
        <f t="shared" si="148"/>
        <v/>
      </c>
      <c r="B4749" s="25" t="str">
        <f t="shared" si="149"/>
        <v/>
      </c>
      <c r="C4749" s="3" t="str">
        <f>IF(Table1[[#This Row],[Tesouro Prefixado]]="","",(B4749+1)^(1/252))</f>
        <v/>
      </c>
      <c r="D4749" s="2" t="str">
        <f>IF(Table1[[#This Row],[Column2]]="","",(1+D4748)*(C4749)-1)</f>
        <v/>
      </c>
      <c r="E4749" s="1" t="str">
        <f>IF(Table1[[#This Row],[Column1]]="","",VLOOKUP(A4749,COPOMs!B:E,4)+prêmio_de_risco)</f>
        <v/>
      </c>
      <c r="F4749" s="3" t="str">
        <f>IF(Table1[[#This Row],[Tesouro Selic: Cenário 1]]="","",(E4749+1)^(1/252))</f>
        <v/>
      </c>
      <c r="G4749" s="2" t="str">
        <f>IF(Table1[[#This Row],[Column4]]="","",(1+G4748)*(F4749)-1)</f>
        <v/>
      </c>
      <c r="H4749" s="1" t="str">
        <f>IF(Table1[[#This Row],[Column1]]="","",VLOOKUP(A4749,COPOMs!B:H,7)+prêmio_de_risco)</f>
        <v/>
      </c>
      <c r="I4749" s="3" t="str">
        <f>IF(Table1[[#This Row],[Tesouro Selic: Cenário 2]]="","",(H4749+1)^(1/252))</f>
        <v/>
      </c>
      <c r="J4749" s="2" t="str">
        <f>IF(Table1[[#This Row],[Column6]]="","",(1+J4748)*(I4749)-1)</f>
        <v/>
      </c>
      <c r="K4749" s="1" t="str">
        <f>IF(Table1[[#This Row],[Column1]]="","",VLOOKUP(A4749,COPOMs!B:K,10)+prêmio_de_risco)</f>
        <v/>
      </c>
      <c r="L4749" s="3" t="str">
        <f>IF(Table1[[#This Row],[Tesouro Selic: Cenário 3]]="","",(K4749+1)^(1/252))</f>
        <v/>
      </c>
      <c r="M4749" s="2" t="str">
        <f>IF(Table1[[#This Row],[Column8]]="","",(1+M4748)*(L4749)-1)</f>
        <v/>
      </c>
    </row>
    <row r="4750" spans="1:13" x14ac:dyDescent="0.25">
      <c r="A4750" s="15" t="str">
        <f t="shared" si="148"/>
        <v/>
      </c>
      <c r="B4750" s="25" t="str">
        <f t="shared" si="149"/>
        <v/>
      </c>
      <c r="C4750" s="3" t="str">
        <f>IF(Table1[[#This Row],[Tesouro Prefixado]]="","",(B4750+1)^(1/252))</f>
        <v/>
      </c>
      <c r="D4750" s="2" t="str">
        <f>IF(Table1[[#This Row],[Column2]]="","",(1+D4749)*(C4750)-1)</f>
        <v/>
      </c>
      <c r="E4750" s="1" t="str">
        <f>IF(Table1[[#This Row],[Column1]]="","",VLOOKUP(A4750,COPOMs!B:E,4)+prêmio_de_risco)</f>
        <v/>
      </c>
      <c r="F4750" s="3" t="str">
        <f>IF(Table1[[#This Row],[Tesouro Selic: Cenário 1]]="","",(E4750+1)^(1/252))</f>
        <v/>
      </c>
      <c r="G4750" s="2" t="str">
        <f>IF(Table1[[#This Row],[Column4]]="","",(1+G4749)*(F4750)-1)</f>
        <v/>
      </c>
      <c r="H4750" s="1" t="str">
        <f>IF(Table1[[#This Row],[Column1]]="","",VLOOKUP(A4750,COPOMs!B:H,7)+prêmio_de_risco)</f>
        <v/>
      </c>
      <c r="I4750" s="3" t="str">
        <f>IF(Table1[[#This Row],[Tesouro Selic: Cenário 2]]="","",(H4750+1)^(1/252))</f>
        <v/>
      </c>
      <c r="J4750" s="2" t="str">
        <f>IF(Table1[[#This Row],[Column6]]="","",(1+J4749)*(I4750)-1)</f>
        <v/>
      </c>
      <c r="K4750" s="1" t="str">
        <f>IF(Table1[[#This Row],[Column1]]="","",VLOOKUP(A4750,COPOMs!B:K,10)+prêmio_de_risco)</f>
        <v/>
      </c>
      <c r="L4750" s="3" t="str">
        <f>IF(Table1[[#This Row],[Tesouro Selic: Cenário 3]]="","",(K4750+1)^(1/252))</f>
        <v/>
      </c>
      <c r="M4750" s="2" t="str">
        <f>IF(Table1[[#This Row],[Column8]]="","",(1+M4749)*(L4750)-1)</f>
        <v/>
      </c>
    </row>
    <row r="4751" spans="1:13" x14ac:dyDescent="0.25">
      <c r="A4751" s="15" t="str">
        <f t="shared" si="148"/>
        <v/>
      </c>
      <c r="B4751" s="25" t="str">
        <f t="shared" si="149"/>
        <v/>
      </c>
      <c r="C4751" s="3" t="str">
        <f>IF(Table1[[#This Row],[Tesouro Prefixado]]="","",(B4751+1)^(1/252))</f>
        <v/>
      </c>
      <c r="D4751" s="2" t="str">
        <f>IF(Table1[[#This Row],[Column2]]="","",(1+D4750)*(C4751)-1)</f>
        <v/>
      </c>
      <c r="E4751" s="1" t="str">
        <f>IF(Table1[[#This Row],[Column1]]="","",VLOOKUP(A4751,COPOMs!B:E,4)+prêmio_de_risco)</f>
        <v/>
      </c>
      <c r="F4751" s="3" t="str">
        <f>IF(Table1[[#This Row],[Tesouro Selic: Cenário 1]]="","",(E4751+1)^(1/252))</f>
        <v/>
      </c>
      <c r="G4751" s="2" t="str">
        <f>IF(Table1[[#This Row],[Column4]]="","",(1+G4750)*(F4751)-1)</f>
        <v/>
      </c>
      <c r="H4751" s="1" t="str">
        <f>IF(Table1[[#This Row],[Column1]]="","",VLOOKUP(A4751,COPOMs!B:H,7)+prêmio_de_risco)</f>
        <v/>
      </c>
      <c r="I4751" s="3" t="str">
        <f>IF(Table1[[#This Row],[Tesouro Selic: Cenário 2]]="","",(H4751+1)^(1/252))</f>
        <v/>
      </c>
      <c r="J4751" s="2" t="str">
        <f>IF(Table1[[#This Row],[Column6]]="","",(1+J4750)*(I4751)-1)</f>
        <v/>
      </c>
      <c r="K4751" s="1" t="str">
        <f>IF(Table1[[#This Row],[Column1]]="","",VLOOKUP(A4751,COPOMs!B:K,10)+prêmio_de_risco)</f>
        <v/>
      </c>
      <c r="L4751" s="3" t="str">
        <f>IF(Table1[[#This Row],[Tesouro Selic: Cenário 3]]="","",(K4751+1)^(1/252))</f>
        <v/>
      </c>
      <c r="M4751" s="2" t="str">
        <f>IF(Table1[[#This Row],[Column8]]="","",(1+M4750)*(L4751)-1)</f>
        <v/>
      </c>
    </row>
    <row r="4752" spans="1:13" x14ac:dyDescent="0.25">
      <c r="A4752" s="15" t="str">
        <f t="shared" si="148"/>
        <v/>
      </c>
      <c r="B4752" s="25" t="str">
        <f t="shared" si="149"/>
        <v/>
      </c>
      <c r="C4752" s="3" t="str">
        <f>IF(Table1[[#This Row],[Tesouro Prefixado]]="","",(B4752+1)^(1/252))</f>
        <v/>
      </c>
      <c r="D4752" s="2" t="str">
        <f>IF(Table1[[#This Row],[Column2]]="","",(1+D4751)*(C4752)-1)</f>
        <v/>
      </c>
      <c r="E4752" s="1" t="str">
        <f>IF(Table1[[#This Row],[Column1]]="","",VLOOKUP(A4752,COPOMs!B:E,4)+prêmio_de_risco)</f>
        <v/>
      </c>
      <c r="F4752" s="3" t="str">
        <f>IF(Table1[[#This Row],[Tesouro Selic: Cenário 1]]="","",(E4752+1)^(1/252))</f>
        <v/>
      </c>
      <c r="G4752" s="2" t="str">
        <f>IF(Table1[[#This Row],[Column4]]="","",(1+G4751)*(F4752)-1)</f>
        <v/>
      </c>
      <c r="H4752" s="1" t="str">
        <f>IF(Table1[[#This Row],[Column1]]="","",VLOOKUP(A4752,COPOMs!B:H,7)+prêmio_de_risco)</f>
        <v/>
      </c>
      <c r="I4752" s="3" t="str">
        <f>IF(Table1[[#This Row],[Tesouro Selic: Cenário 2]]="","",(H4752+1)^(1/252))</f>
        <v/>
      </c>
      <c r="J4752" s="2" t="str">
        <f>IF(Table1[[#This Row],[Column6]]="","",(1+J4751)*(I4752)-1)</f>
        <v/>
      </c>
      <c r="K4752" s="1" t="str">
        <f>IF(Table1[[#This Row],[Column1]]="","",VLOOKUP(A4752,COPOMs!B:K,10)+prêmio_de_risco)</f>
        <v/>
      </c>
      <c r="L4752" s="3" t="str">
        <f>IF(Table1[[#This Row],[Tesouro Selic: Cenário 3]]="","",(K4752+1)^(1/252))</f>
        <v/>
      </c>
      <c r="M4752" s="2" t="str">
        <f>IF(Table1[[#This Row],[Column8]]="","",(1+M4751)*(L4752)-1)</f>
        <v/>
      </c>
    </row>
    <row r="4753" spans="1:13" x14ac:dyDescent="0.25">
      <c r="A4753" s="15" t="str">
        <f t="shared" si="148"/>
        <v/>
      </c>
      <c r="B4753" s="25" t="str">
        <f t="shared" si="149"/>
        <v/>
      </c>
      <c r="C4753" s="3" t="str">
        <f>IF(Table1[[#This Row],[Tesouro Prefixado]]="","",(B4753+1)^(1/252))</f>
        <v/>
      </c>
      <c r="D4753" s="2" t="str">
        <f>IF(Table1[[#This Row],[Column2]]="","",(1+D4752)*(C4753)-1)</f>
        <v/>
      </c>
      <c r="E4753" s="1" t="str">
        <f>IF(Table1[[#This Row],[Column1]]="","",VLOOKUP(A4753,COPOMs!B:E,4)+prêmio_de_risco)</f>
        <v/>
      </c>
      <c r="F4753" s="3" t="str">
        <f>IF(Table1[[#This Row],[Tesouro Selic: Cenário 1]]="","",(E4753+1)^(1/252))</f>
        <v/>
      </c>
      <c r="G4753" s="2" t="str">
        <f>IF(Table1[[#This Row],[Column4]]="","",(1+G4752)*(F4753)-1)</f>
        <v/>
      </c>
      <c r="H4753" s="1" t="str">
        <f>IF(Table1[[#This Row],[Column1]]="","",VLOOKUP(A4753,COPOMs!B:H,7)+prêmio_de_risco)</f>
        <v/>
      </c>
      <c r="I4753" s="3" t="str">
        <f>IF(Table1[[#This Row],[Tesouro Selic: Cenário 2]]="","",(H4753+1)^(1/252))</f>
        <v/>
      </c>
      <c r="J4753" s="2" t="str">
        <f>IF(Table1[[#This Row],[Column6]]="","",(1+J4752)*(I4753)-1)</f>
        <v/>
      </c>
      <c r="K4753" s="1" t="str">
        <f>IF(Table1[[#This Row],[Column1]]="","",VLOOKUP(A4753,COPOMs!B:K,10)+prêmio_de_risco)</f>
        <v/>
      </c>
      <c r="L4753" s="3" t="str">
        <f>IF(Table1[[#This Row],[Tesouro Selic: Cenário 3]]="","",(K4753+1)^(1/252))</f>
        <v/>
      </c>
      <c r="M4753" s="2" t="str">
        <f>IF(Table1[[#This Row],[Column8]]="","",(1+M4752)*(L4753)-1)</f>
        <v/>
      </c>
    </row>
    <row r="4754" spans="1:13" x14ac:dyDescent="0.25">
      <c r="A4754" s="15" t="str">
        <f t="shared" si="148"/>
        <v/>
      </c>
      <c r="B4754" s="25" t="str">
        <f t="shared" si="149"/>
        <v/>
      </c>
      <c r="C4754" s="3" t="str">
        <f>IF(Table1[[#This Row],[Tesouro Prefixado]]="","",(B4754+1)^(1/252))</f>
        <v/>
      </c>
      <c r="D4754" s="2" t="str">
        <f>IF(Table1[[#This Row],[Column2]]="","",(1+D4753)*(C4754)-1)</f>
        <v/>
      </c>
      <c r="E4754" s="1" t="str">
        <f>IF(Table1[[#This Row],[Column1]]="","",VLOOKUP(A4754,COPOMs!B:E,4)+prêmio_de_risco)</f>
        <v/>
      </c>
      <c r="F4754" s="3" t="str">
        <f>IF(Table1[[#This Row],[Tesouro Selic: Cenário 1]]="","",(E4754+1)^(1/252))</f>
        <v/>
      </c>
      <c r="G4754" s="2" t="str">
        <f>IF(Table1[[#This Row],[Column4]]="","",(1+G4753)*(F4754)-1)</f>
        <v/>
      </c>
      <c r="H4754" s="1" t="str">
        <f>IF(Table1[[#This Row],[Column1]]="","",VLOOKUP(A4754,COPOMs!B:H,7)+prêmio_de_risco)</f>
        <v/>
      </c>
      <c r="I4754" s="3" t="str">
        <f>IF(Table1[[#This Row],[Tesouro Selic: Cenário 2]]="","",(H4754+1)^(1/252))</f>
        <v/>
      </c>
      <c r="J4754" s="2" t="str">
        <f>IF(Table1[[#This Row],[Column6]]="","",(1+J4753)*(I4754)-1)</f>
        <v/>
      </c>
      <c r="K4754" s="1" t="str">
        <f>IF(Table1[[#This Row],[Column1]]="","",VLOOKUP(A4754,COPOMs!B:K,10)+prêmio_de_risco)</f>
        <v/>
      </c>
      <c r="L4754" s="3" t="str">
        <f>IF(Table1[[#This Row],[Tesouro Selic: Cenário 3]]="","",(K4754+1)^(1/252))</f>
        <v/>
      </c>
      <c r="M4754" s="2" t="str">
        <f>IF(Table1[[#This Row],[Column8]]="","",(1+M4753)*(L4754)-1)</f>
        <v/>
      </c>
    </row>
    <row r="4755" spans="1:13" x14ac:dyDescent="0.25">
      <c r="A4755" s="15" t="str">
        <f t="shared" si="148"/>
        <v/>
      </c>
      <c r="B4755" s="25" t="str">
        <f t="shared" si="149"/>
        <v/>
      </c>
      <c r="C4755" s="3" t="str">
        <f>IF(Table1[[#This Row],[Tesouro Prefixado]]="","",(B4755+1)^(1/252))</f>
        <v/>
      </c>
      <c r="D4755" s="2" t="str">
        <f>IF(Table1[[#This Row],[Column2]]="","",(1+D4754)*(C4755)-1)</f>
        <v/>
      </c>
      <c r="E4755" s="1" t="str">
        <f>IF(Table1[[#This Row],[Column1]]="","",VLOOKUP(A4755,COPOMs!B:E,4)+prêmio_de_risco)</f>
        <v/>
      </c>
      <c r="F4755" s="3" t="str">
        <f>IF(Table1[[#This Row],[Tesouro Selic: Cenário 1]]="","",(E4755+1)^(1/252))</f>
        <v/>
      </c>
      <c r="G4755" s="2" t="str">
        <f>IF(Table1[[#This Row],[Column4]]="","",(1+G4754)*(F4755)-1)</f>
        <v/>
      </c>
      <c r="H4755" s="1" t="str">
        <f>IF(Table1[[#This Row],[Column1]]="","",VLOOKUP(A4755,COPOMs!B:H,7)+prêmio_de_risco)</f>
        <v/>
      </c>
      <c r="I4755" s="3" t="str">
        <f>IF(Table1[[#This Row],[Tesouro Selic: Cenário 2]]="","",(H4755+1)^(1/252))</f>
        <v/>
      </c>
      <c r="J4755" s="2" t="str">
        <f>IF(Table1[[#This Row],[Column6]]="","",(1+J4754)*(I4755)-1)</f>
        <v/>
      </c>
      <c r="K4755" s="1" t="str">
        <f>IF(Table1[[#This Row],[Column1]]="","",VLOOKUP(A4755,COPOMs!B:K,10)+prêmio_de_risco)</f>
        <v/>
      </c>
      <c r="L4755" s="3" t="str">
        <f>IF(Table1[[#This Row],[Tesouro Selic: Cenário 3]]="","",(K4755+1)^(1/252))</f>
        <v/>
      </c>
      <c r="M4755" s="2" t="str">
        <f>IF(Table1[[#This Row],[Column8]]="","",(1+M4754)*(L4755)-1)</f>
        <v/>
      </c>
    </row>
    <row r="4756" spans="1:13" x14ac:dyDescent="0.25">
      <c r="A4756" s="15" t="str">
        <f t="shared" si="148"/>
        <v/>
      </c>
      <c r="B4756" s="25" t="str">
        <f t="shared" si="149"/>
        <v/>
      </c>
      <c r="C4756" s="3" t="str">
        <f>IF(Table1[[#This Row],[Tesouro Prefixado]]="","",(B4756+1)^(1/252))</f>
        <v/>
      </c>
      <c r="D4756" s="2" t="str">
        <f>IF(Table1[[#This Row],[Column2]]="","",(1+D4755)*(C4756)-1)</f>
        <v/>
      </c>
      <c r="E4756" s="1" t="str">
        <f>IF(Table1[[#This Row],[Column1]]="","",VLOOKUP(A4756,COPOMs!B:E,4)+prêmio_de_risco)</f>
        <v/>
      </c>
      <c r="F4756" s="3" t="str">
        <f>IF(Table1[[#This Row],[Tesouro Selic: Cenário 1]]="","",(E4756+1)^(1/252))</f>
        <v/>
      </c>
      <c r="G4756" s="2" t="str">
        <f>IF(Table1[[#This Row],[Column4]]="","",(1+G4755)*(F4756)-1)</f>
        <v/>
      </c>
      <c r="H4756" s="1" t="str">
        <f>IF(Table1[[#This Row],[Column1]]="","",VLOOKUP(A4756,COPOMs!B:H,7)+prêmio_de_risco)</f>
        <v/>
      </c>
      <c r="I4756" s="3" t="str">
        <f>IF(Table1[[#This Row],[Tesouro Selic: Cenário 2]]="","",(H4756+1)^(1/252))</f>
        <v/>
      </c>
      <c r="J4756" s="2" t="str">
        <f>IF(Table1[[#This Row],[Column6]]="","",(1+J4755)*(I4756)-1)</f>
        <v/>
      </c>
      <c r="K4756" s="1" t="str">
        <f>IF(Table1[[#This Row],[Column1]]="","",VLOOKUP(A4756,COPOMs!B:K,10)+prêmio_de_risco)</f>
        <v/>
      </c>
      <c r="L4756" s="3" t="str">
        <f>IF(Table1[[#This Row],[Tesouro Selic: Cenário 3]]="","",(K4756+1)^(1/252))</f>
        <v/>
      </c>
      <c r="M4756" s="2" t="str">
        <f>IF(Table1[[#This Row],[Column8]]="","",(1+M4755)*(L4756)-1)</f>
        <v/>
      </c>
    </row>
    <row r="4757" spans="1:13" x14ac:dyDescent="0.25">
      <c r="A4757" s="15" t="str">
        <f t="shared" si="148"/>
        <v/>
      </c>
      <c r="B4757" s="25" t="str">
        <f t="shared" si="149"/>
        <v/>
      </c>
      <c r="C4757" s="3" t="str">
        <f>IF(Table1[[#This Row],[Tesouro Prefixado]]="","",(B4757+1)^(1/252))</f>
        <v/>
      </c>
      <c r="D4757" s="2" t="str">
        <f>IF(Table1[[#This Row],[Column2]]="","",(1+D4756)*(C4757)-1)</f>
        <v/>
      </c>
      <c r="E4757" s="1" t="str">
        <f>IF(Table1[[#This Row],[Column1]]="","",VLOOKUP(A4757,COPOMs!B:E,4)+prêmio_de_risco)</f>
        <v/>
      </c>
      <c r="F4757" s="3" t="str">
        <f>IF(Table1[[#This Row],[Tesouro Selic: Cenário 1]]="","",(E4757+1)^(1/252))</f>
        <v/>
      </c>
      <c r="G4757" s="2" t="str">
        <f>IF(Table1[[#This Row],[Column4]]="","",(1+G4756)*(F4757)-1)</f>
        <v/>
      </c>
      <c r="H4757" s="1" t="str">
        <f>IF(Table1[[#This Row],[Column1]]="","",VLOOKUP(A4757,COPOMs!B:H,7)+prêmio_de_risco)</f>
        <v/>
      </c>
      <c r="I4757" s="3" t="str">
        <f>IF(Table1[[#This Row],[Tesouro Selic: Cenário 2]]="","",(H4757+1)^(1/252))</f>
        <v/>
      </c>
      <c r="J4757" s="2" t="str">
        <f>IF(Table1[[#This Row],[Column6]]="","",(1+J4756)*(I4757)-1)</f>
        <v/>
      </c>
      <c r="K4757" s="1" t="str">
        <f>IF(Table1[[#This Row],[Column1]]="","",VLOOKUP(A4757,COPOMs!B:K,10)+prêmio_de_risco)</f>
        <v/>
      </c>
      <c r="L4757" s="3" t="str">
        <f>IF(Table1[[#This Row],[Tesouro Selic: Cenário 3]]="","",(K4757+1)^(1/252))</f>
        <v/>
      </c>
      <c r="M4757" s="2" t="str">
        <f>IF(Table1[[#This Row],[Column8]]="","",(1+M4756)*(L4757)-1)</f>
        <v/>
      </c>
    </row>
    <row r="4758" spans="1:13" x14ac:dyDescent="0.25">
      <c r="A4758" s="15" t="str">
        <f t="shared" si="148"/>
        <v/>
      </c>
      <c r="B4758" s="25" t="str">
        <f t="shared" si="149"/>
        <v/>
      </c>
      <c r="C4758" s="3" t="str">
        <f>IF(Table1[[#This Row],[Tesouro Prefixado]]="","",(B4758+1)^(1/252))</f>
        <v/>
      </c>
      <c r="D4758" s="2" t="str">
        <f>IF(Table1[[#This Row],[Column2]]="","",(1+D4757)*(C4758)-1)</f>
        <v/>
      </c>
      <c r="E4758" s="1" t="str">
        <f>IF(Table1[[#This Row],[Column1]]="","",VLOOKUP(A4758,COPOMs!B:E,4)+prêmio_de_risco)</f>
        <v/>
      </c>
      <c r="F4758" s="3" t="str">
        <f>IF(Table1[[#This Row],[Tesouro Selic: Cenário 1]]="","",(E4758+1)^(1/252))</f>
        <v/>
      </c>
      <c r="G4758" s="2" t="str">
        <f>IF(Table1[[#This Row],[Column4]]="","",(1+G4757)*(F4758)-1)</f>
        <v/>
      </c>
      <c r="H4758" s="1" t="str">
        <f>IF(Table1[[#This Row],[Column1]]="","",VLOOKUP(A4758,COPOMs!B:H,7)+prêmio_de_risco)</f>
        <v/>
      </c>
      <c r="I4758" s="3" t="str">
        <f>IF(Table1[[#This Row],[Tesouro Selic: Cenário 2]]="","",(H4758+1)^(1/252))</f>
        <v/>
      </c>
      <c r="J4758" s="2" t="str">
        <f>IF(Table1[[#This Row],[Column6]]="","",(1+J4757)*(I4758)-1)</f>
        <v/>
      </c>
      <c r="K4758" s="1" t="str">
        <f>IF(Table1[[#This Row],[Column1]]="","",VLOOKUP(A4758,COPOMs!B:K,10)+prêmio_de_risco)</f>
        <v/>
      </c>
      <c r="L4758" s="3" t="str">
        <f>IF(Table1[[#This Row],[Tesouro Selic: Cenário 3]]="","",(K4758+1)^(1/252))</f>
        <v/>
      </c>
      <c r="M4758" s="2" t="str">
        <f>IF(Table1[[#This Row],[Column8]]="","",(1+M4757)*(L4758)-1)</f>
        <v/>
      </c>
    </row>
    <row r="4759" spans="1:13" x14ac:dyDescent="0.25">
      <c r="A4759" s="15" t="str">
        <f t="shared" si="148"/>
        <v/>
      </c>
      <c r="B4759" s="25" t="str">
        <f t="shared" si="149"/>
        <v/>
      </c>
      <c r="C4759" s="3" t="str">
        <f>IF(Table1[[#This Row],[Tesouro Prefixado]]="","",(B4759+1)^(1/252))</f>
        <v/>
      </c>
      <c r="D4759" s="2" t="str">
        <f>IF(Table1[[#This Row],[Column2]]="","",(1+D4758)*(C4759)-1)</f>
        <v/>
      </c>
      <c r="E4759" s="1" t="str">
        <f>IF(Table1[[#This Row],[Column1]]="","",VLOOKUP(A4759,COPOMs!B:E,4)+prêmio_de_risco)</f>
        <v/>
      </c>
      <c r="F4759" s="3" t="str">
        <f>IF(Table1[[#This Row],[Tesouro Selic: Cenário 1]]="","",(E4759+1)^(1/252))</f>
        <v/>
      </c>
      <c r="G4759" s="2" t="str">
        <f>IF(Table1[[#This Row],[Column4]]="","",(1+G4758)*(F4759)-1)</f>
        <v/>
      </c>
      <c r="H4759" s="1" t="str">
        <f>IF(Table1[[#This Row],[Column1]]="","",VLOOKUP(A4759,COPOMs!B:H,7)+prêmio_de_risco)</f>
        <v/>
      </c>
      <c r="I4759" s="3" t="str">
        <f>IF(Table1[[#This Row],[Tesouro Selic: Cenário 2]]="","",(H4759+1)^(1/252))</f>
        <v/>
      </c>
      <c r="J4759" s="2" t="str">
        <f>IF(Table1[[#This Row],[Column6]]="","",(1+J4758)*(I4759)-1)</f>
        <v/>
      </c>
      <c r="K4759" s="1" t="str">
        <f>IF(Table1[[#This Row],[Column1]]="","",VLOOKUP(A4759,COPOMs!B:K,10)+prêmio_de_risco)</f>
        <v/>
      </c>
      <c r="L4759" s="3" t="str">
        <f>IF(Table1[[#This Row],[Tesouro Selic: Cenário 3]]="","",(K4759+1)^(1/252))</f>
        <v/>
      </c>
      <c r="M4759" s="2" t="str">
        <f>IF(Table1[[#This Row],[Column8]]="","",(1+M4758)*(L4759)-1)</f>
        <v/>
      </c>
    </row>
    <row r="4760" spans="1:13" x14ac:dyDescent="0.25">
      <c r="A4760" s="15" t="str">
        <f t="shared" si="148"/>
        <v/>
      </c>
      <c r="B4760" s="25" t="str">
        <f t="shared" si="149"/>
        <v/>
      </c>
      <c r="C4760" s="3" t="str">
        <f>IF(Table1[[#This Row],[Tesouro Prefixado]]="","",(B4760+1)^(1/252))</f>
        <v/>
      </c>
      <c r="D4760" s="2" t="str">
        <f>IF(Table1[[#This Row],[Column2]]="","",(1+D4759)*(C4760)-1)</f>
        <v/>
      </c>
      <c r="E4760" s="1" t="str">
        <f>IF(Table1[[#This Row],[Column1]]="","",VLOOKUP(A4760,COPOMs!B:E,4)+prêmio_de_risco)</f>
        <v/>
      </c>
      <c r="F4760" s="3" t="str">
        <f>IF(Table1[[#This Row],[Tesouro Selic: Cenário 1]]="","",(E4760+1)^(1/252))</f>
        <v/>
      </c>
      <c r="G4760" s="2" t="str">
        <f>IF(Table1[[#This Row],[Column4]]="","",(1+G4759)*(F4760)-1)</f>
        <v/>
      </c>
      <c r="H4760" s="1" t="str">
        <f>IF(Table1[[#This Row],[Column1]]="","",VLOOKUP(A4760,COPOMs!B:H,7)+prêmio_de_risco)</f>
        <v/>
      </c>
      <c r="I4760" s="3" t="str">
        <f>IF(Table1[[#This Row],[Tesouro Selic: Cenário 2]]="","",(H4760+1)^(1/252))</f>
        <v/>
      </c>
      <c r="J4760" s="2" t="str">
        <f>IF(Table1[[#This Row],[Column6]]="","",(1+J4759)*(I4760)-1)</f>
        <v/>
      </c>
      <c r="K4760" s="1" t="str">
        <f>IF(Table1[[#This Row],[Column1]]="","",VLOOKUP(A4760,COPOMs!B:K,10)+prêmio_de_risco)</f>
        <v/>
      </c>
      <c r="L4760" s="3" t="str">
        <f>IF(Table1[[#This Row],[Tesouro Selic: Cenário 3]]="","",(K4760+1)^(1/252))</f>
        <v/>
      </c>
      <c r="M4760" s="2" t="str">
        <f>IF(Table1[[#This Row],[Column8]]="","",(1+M4759)*(L4760)-1)</f>
        <v/>
      </c>
    </row>
    <row r="4761" spans="1:13" x14ac:dyDescent="0.25">
      <c r="A4761" s="15" t="str">
        <f t="shared" si="148"/>
        <v/>
      </c>
      <c r="B4761" s="25" t="str">
        <f t="shared" si="149"/>
        <v/>
      </c>
      <c r="C4761" s="3" t="str">
        <f>IF(Table1[[#This Row],[Tesouro Prefixado]]="","",(B4761+1)^(1/252))</f>
        <v/>
      </c>
      <c r="D4761" s="2" t="str">
        <f>IF(Table1[[#This Row],[Column2]]="","",(1+D4760)*(C4761)-1)</f>
        <v/>
      </c>
      <c r="E4761" s="1" t="str">
        <f>IF(Table1[[#This Row],[Column1]]="","",VLOOKUP(A4761,COPOMs!B:E,4)+prêmio_de_risco)</f>
        <v/>
      </c>
      <c r="F4761" s="3" t="str">
        <f>IF(Table1[[#This Row],[Tesouro Selic: Cenário 1]]="","",(E4761+1)^(1/252))</f>
        <v/>
      </c>
      <c r="G4761" s="2" t="str">
        <f>IF(Table1[[#This Row],[Column4]]="","",(1+G4760)*(F4761)-1)</f>
        <v/>
      </c>
      <c r="H4761" s="1" t="str">
        <f>IF(Table1[[#This Row],[Column1]]="","",VLOOKUP(A4761,COPOMs!B:H,7)+prêmio_de_risco)</f>
        <v/>
      </c>
      <c r="I4761" s="3" t="str">
        <f>IF(Table1[[#This Row],[Tesouro Selic: Cenário 2]]="","",(H4761+1)^(1/252))</f>
        <v/>
      </c>
      <c r="J4761" s="2" t="str">
        <f>IF(Table1[[#This Row],[Column6]]="","",(1+J4760)*(I4761)-1)</f>
        <v/>
      </c>
      <c r="K4761" s="1" t="str">
        <f>IF(Table1[[#This Row],[Column1]]="","",VLOOKUP(A4761,COPOMs!B:K,10)+prêmio_de_risco)</f>
        <v/>
      </c>
      <c r="L4761" s="3" t="str">
        <f>IF(Table1[[#This Row],[Tesouro Selic: Cenário 3]]="","",(K4761+1)^(1/252))</f>
        <v/>
      </c>
      <c r="M4761" s="2" t="str">
        <f>IF(Table1[[#This Row],[Column8]]="","",(1+M4760)*(L4761)-1)</f>
        <v/>
      </c>
    </row>
    <row r="4762" spans="1:13" x14ac:dyDescent="0.25">
      <c r="A4762" s="15" t="str">
        <f t="shared" si="148"/>
        <v/>
      </c>
      <c r="B4762" s="25" t="str">
        <f t="shared" si="149"/>
        <v/>
      </c>
      <c r="C4762" s="3" t="str">
        <f>IF(Table1[[#This Row],[Tesouro Prefixado]]="","",(B4762+1)^(1/252))</f>
        <v/>
      </c>
      <c r="D4762" s="2" t="str">
        <f>IF(Table1[[#This Row],[Column2]]="","",(1+D4761)*(C4762)-1)</f>
        <v/>
      </c>
      <c r="E4762" s="1" t="str">
        <f>IF(Table1[[#This Row],[Column1]]="","",VLOOKUP(A4762,COPOMs!B:E,4)+prêmio_de_risco)</f>
        <v/>
      </c>
      <c r="F4762" s="3" t="str">
        <f>IF(Table1[[#This Row],[Tesouro Selic: Cenário 1]]="","",(E4762+1)^(1/252))</f>
        <v/>
      </c>
      <c r="G4762" s="2" t="str">
        <f>IF(Table1[[#This Row],[Column4]]="","",(1+G4761)*(F4762)-1)</f>
        <v/>
      </c>
      <c r="H4762" s="1" t="str">
        <f>IF(Table1[[#This Row],[Column1]]="","",VLOOKUP(A4762,COPOMs!B:H,7)+prêmio_de_risco)</f>
        <v/>
      </c>
      <c r="I4762" s="3" t="str">
        <f>IF(Table1[[#This Row],[Tesouro Selic: Cenário 2]]="","",(H4762+1)^(1/252))</f>
        <v/>
      </c>
      <c r="J4762" s="2" t="str">
        <f>IF(Table1[[#This Row],[Column6]]="","",(1+J4761)*(I4762)-1)</f>
        <v/>
      </c>
      <c r="K4762" s="1" t="str">
        <f>IF(Table1[[#This Row],[Column1]]="","",VLOOKUP(A4762,COPOMs!B:K,10)+prêmio_de_risco)</f>
        <v/>
      </c>
      <c r="L4762" s="3" t="str">
        <f>IF(Table1[[#This Row],[Tesouro Selic: Cenário 3]]="","",(K4762+1)^(1/252))</f>
        <v/>
      </c>
      <c r="M4762" s="2" t="str">
        <f>IF(Table1[[#This Row],[Column8]]="","",(1+M4761)*(L4762)-1)</f>
        <v/>
      </c>
    </row>
    <row r="4763" spans="1:13" x14ac:dyDescent="0.25">
      <c r="A4763" s="15" t="str">
        <f t="shared" si="148"/>
        <v/>
      </c>
      <c r="B4763" s="25" t="str">
        <f t="shared" si="149"/>
        <v/>
      </c>
      <c r="C4763" s="3" t="str">
        <f>IF(Table1[[#This Row],[Tesouro Prefixado]]="","",(B4763+1)^(1/252))</f>
        <v/>
      </c>
      <c r="D4763" s="2" t="str">
        <f>IF(Table1[[#This Row],[Column2]]="","",(1+D4762)*(C4763)-1)</f>
        <v/>
      </c>
      <c r="E4763" s="1" t="str">
        <f>IF(Table1[[#This Row],[Column1]]="","",VLOOKUP(A4763,COPOMs!B:E,4)+prêmio_de_risco)</f>
        <v/>
      </c>
      <c r="F4763" s="3" t="str">
        <f>IF(Table1[[#This Row],[Tesouro Selic: Cenário 1]]="","",(E4763+1)^(1/252))</f>
        <v/>
      </c>
      <c r="G4763" s="2" t="str">
        <f>IF(Table1[[#This Row],[Column4]]="","",(1+G4762)*(F4763)-1)</f>
        <v/>
      </c>
      <c r="H4763" s="1" t="str">
        <f>IF(Table1[[#This Row],[Column1]]="","",VLOOKUP(A4763,COPOMs!B:H,7)+prêmio_de_risco)</f>
        <v/>
      </c>
      <c r="I4763" s="3" t="str">
        <f>IF(Table1[[#This Row],[Tesouro Selic: Cenário 2]]="","",(H4763+1)^(1/252))</f>
        <v/>
      </c>
      <c r="J4763" s="2" t="str">
        <f>IF(Table1[[#This Row],[Column6]]="","",(1+J4762)*(I4763)-1)</f>
        <v/>
      </c>
      <c r="K4763" s="1" t="str">
        <f>IF(Table1[[#This Row],[Column1]]="","",VLOOKUP(A4763,COPOMs!B:K,10)+prêmio_de_risco)</f>
        <v/>
      </c>
      <c r="L4763" s="3" t="str">
        <f>IF(Table1[[#This Row],[Tesouro Selic: Cenário 3]]="","",(K4763+1)^(1/252))</f>
        <v/>
      </c>
      <c r="M4763" s="2" t="str">
        <f>IF(Table1[[#This Row],[Column8]]="","",(1+M4762)*(L4763)-1)</f>
        <v/>
      </c>
    </row>
    <row r="4764" spans="1:13" x14ac:dyDescent="0.25">
      <c r="A4764" s="15" t="str">
        <f t="shared" si="148"/>
        <v/>
      </c>
      <c r="B4764" s="25" t="str">
        <f t="shared" si="149"/>
        <v/>
      </c>
      <c r="C4764" s="3" t="str">
        <f>IF(Table1[[#This Row],[Tesouro Prefixado]]="","",(B4764+1)^(1/252))</f>
        <v/>
      </c>
      <c r="D4764" s="2" t="str">
        <f>IF(Table1[[#This Row],[Column2]]="","",(1+D4763)*(C4764)-1)</f>
        <v/>
      </c>
      <c r="E4764" s="1" t="str">
        <f>IF(Table1[[#This Row],[Column1]]="","",VLOOKUP(A4764,COPOMs!B:E,4)+prêmio_de_risco)</f>
        <v/>
      </c>
      <c r="F4764" s="3" t="str">
        <f>IF(Table1[[#This Row],[Tesouro Selic: Cenário 1]]="","",(E4764+1)^(1/252))</f>
        <v/>
      </c>
      <c r="G4764" s="2" t="str">
        <f>IF(Table1[[#This Row],[Column4]]="","",(1+G4763)*(F4764)-1)</f>
        <v/>
      </c>
      <c r="H4764" s="1" t="str">
        <f>IF(Table1[[#This Row],[Column1]]="","",VLOOKUP(A4764,COPOMs!B:H,7)+prêmio_de_risco)</f>
        <v/>
      </c>
      <c r="I4764" s="3" t="str">
        <f>IF(Table1[[#This Row],[Tesouro Selic: Cenário 2]]="","",(H4764+1)^(1/252))</f>
        <v/>
      </c>
      <c r="J4764" s="2" t="str">
        <f>IF(Table1[[#This Row],[Column6]]="","",(1+J4763)*(I4764)-1)</f>
        <v/>
      </c>
      <c r="K4764" s="1" t="str">
        <f>IF(Table1[[#This Row],[Column1]]="","",VLOOKUP(A4764,COPOMs!B:K,10)+prêmio_de_risco)</f>
        <v/>
      </c>
      <c r="L4764" s="3" t="str">
        <f>IF(Table1[[#This Row],[Tesouro Selic: Cenário 3]]="","",(K4764+1)^(1/252))</f>
        <v/>
      </c>
      <c r="M4764" s="2" t="str">
        <f>IF(Table1[[#This Row],[Column8]]="","",(1+M4763)*(L4764)-1)</f>
        <v/>
      </c>
    </row>
    <row r="4765" spans="1:13" x14ac:dyDescent="0.25">
      <c r="A4765" s="15" t="str">
        <f t="shared" si="148"/>
        <v/>
      </c>
      <c r="B4765" s="25" t="str">
        <f t="shared" si="149"/>
        <v/>
      </c>
      <c r="C4765" s="3" t="str">
        <f>IF(Table1[[#This Row],[Tesouro Prefixado]]="","",(B4765+1)^(1/252))</f>
        <v/>
      </c>
      <c r="D4765" s="2" t="str">
        <f>IF(Table1[[#This Row],[Column2]]="","",(1+D4764)*(C4765)-1)</f>
        <v/>
      </c>
      <c r="E4765" s="1" t="str">
        <f>IF(Table1[[#This Row],[Column1]]="","",VLOOKUP(A4765,COPOMs!B:E,4)+prêmio_de_risco)</f>
        <v/>
      </c>
      <c r="F4765" s="3" t="str">
        <f>IF(Table1[[#This Row],[Tesouro Selic: Cenário 1]]="","",(E4765+1)^(1/252))</f>
        <v/>
      </c>
      <c r="G4765" s="2" t="str">
        <f>IF(Table1[[#This Row],[Column4]]="","",(1+G4764)*(F4765)-1)</f>
        <v/>
      </c>
      <c r="H4765" s="1" t="str">
        <f>IF(Table1[[#This Row],[Column1]]="","",VLOOKUP(A4765,COPOMs!B:H,7)+prêmio_de_risco)</f>
        <v/>
      </c>
      <c r="I4765" s="3" t="str">
        <f>IF(Table1[[#This Row],[Tesouro Selic: Cenário 2]]="","",(H4765+1)^(1/252))</f>
        <v/>
      </c>
      <c r="J4765" s="2" t="str">
        <f>IF(Table1[[#This Row],[Column6]]="","",(1+J4764)*(I4765)-1)</f>
        <v/>
      </c>
      <c r="K4765" s="1" t="str">
        <f>IF(Table1[[#This Row],[Column1]]="","",VLOOKUP(A4765,COPOMs!B:K,10)+prêmio_de_risco)</f>
        <v/>
      </c>
      <c r="L4765" s="3" t="str">
        <f>IF(Table1[[#This Row],[Tesouro Selic: Cenário 3]]="","",(K4765+1)^(1/252))</f>
        <v/>
      </c>
      <c r="M4765" s="2" t="str">
        <f>IF(Table1[[#This Row],[Column8]]="","",(1+M4764)*(L4765)-1)</f>
        <v/>
      </c>
    </row>
    <row r="4766" spans="1:13" x14ac:dyDescent="0.25">
      <c r="A4766" s="15" t="str">
        <f t="shared" si="148"/>
        <v/>
      </c>
      <c r="B4766" s="25" t="str">
        <f t="shared" si="149"/>
        <v/>
      </c>
      <c r="C4766" s="3" t="str">
        <f>IF(Table1[[#This Row],[Tesouro Prefixado]]="","",(B4766+1)^(1/252))</f>
        <v/>
      </c>
      <c r="D4766" s="2" t="str">
        <f>IF(Table1[[#This Row],[Column2]]="","",(1+D4765)*(C4766)-1)</f>
        <v/>
      </c>
      <c r="E4766" s="1" t="str">
        <f>IF(Table1[[#This Row],[Column1]]="","",VLOOKUP(A4766,COPOMs!B:E,4)+prêmio_de_risco)</f>
        <v/>
      </c>
      <c r="F4766" s="3" t="str">
        <f>IF(Table1[[#This Row],[Tesouro Selic: Cenário 1]]="","",(E4766+1)^(1/252))</f>
        <v/>
      </c>
      <c r="G4766" s="2" t="str">
        <f>IF(Table1[[#This Row],[Column4]]="","",(1+G4765)*(F4766)-1)</f>
        <v/>
      </c>
      <c r="H4766" s="1" t="str">
        <f>IF(Table1[[#This Row],[Column1]]="","",VLOOKUP(A4766,COPOMs!B:H,7)+prêmio_de_risco)</f>
        <v/>
      </c>
      <c r="I4766" s="3" t="str">
        <f>IF(Table1[[#This Row],[Tesouro Selic: Cenário 2]]="","",(H4766+1)^(1/252))</f>
        <v/>
      </c>
      <c r="J4766" s="2" t="str">
        <f>IF(Table1[[#This Row],[Column6]]="","",(1+J4765)*(I4766)-1)</f>
        <v/>
      </c>
      <c r="K4766" s="1" t="str">
        <f>IF(Table1[[#This Row],[Column1]]="","",VLOOKUP(A4766,COPOMs!B:K,10)+prêmio_de_risco)</f>
        <v/>
      </c>
      <c r="L4766" s="3" t="str">
        <f>IF(Table1[[#This Row],[Tesouro Selic: Cenário 3]]="","",(K4766+1)^(1/252))</f>
        <v/>
      </c>
      <c r="M4766" s="2" t="str">
        <f>IF(Table1[[#This Row],[Column8]]="","",(1+M4765)*(L4766)-1)</f>
        <v/>
      </c>
    </row>
    <row r="4767" spans="1:13" x14ac:dyDescent="0.25">
      <c r="A4767" s="15" t="str">
        <f t="shared" si="148"/>
        <v/>
      </c>
      <c r="B4767" s="25" t="str">
        <f t="shared" si="149"/>
        <v/>
      </c>
      <c r="C4767" s="3" t="str">
        <f>IF(Table1[[#This Row],[Tesouro Prefixado]]="","",(B4767+1)^(1/252))</f>
        <v/>
      </c>
      <c r="D4767" s="2" t="str">
        <f>IF(Table1[[#This Row],[Column2]]="","",(1+D4766)*(C4767)-1)</f>
        <v/>
      </c>
      <c r="E4767" s="1" t="str">
        <f>IF(Table1[[#This Row],[Column1]]="","",VLOOKUP(A4767,COPOMs!B:E,4)+prêmio_de_risco)</f>
        <v/>
      </c>
      <c r="F4767" s="3" t="str">
        <f>IF(Table1[[#This Row],[Tesouro Selic: Cenário 1]]="","",(E4767+1)^(1/252))</f>
        <v/>
      </c>
      <c r="G4767" s="2" t="str">
        <f>IF(Table1[[#This Row],[Column4]]="","",(1+G4766)*(F4767)-1)</f>
        <v/>
      </c>
      <c r="H4767" s="1" t="str">
        <f>IF(Table1[[#This Row],[Column1]]="","",VLOOKUP(A4767,COPOMs!B:H,7)+prêmio_de_risco)</f>
        <v/>
      </c>
      <c r="I4767" s="3" t="str">
        <f>IF(Table1[[#This Row],[Tesouro Selic: Cenário 2]]="","",(H4767+1)^(1/252))</f>
        <v/>
      </c>
      <c r="J4767" s="2" t="str">
        <f>IF(Table1[[#This Row],[Column6]]="","",(1+J4766)*(I4767)-1)</f>
        <v/>
      </c>
      <c r="K4767" s="1" t="str">
        <f>IF(Table1[[#This Row],[Column1]]="","",VLOOKUP(A4767,COPOMs!B:K,10)+prêmio_de_risco)</f>
        <v/>
      </c>
      <c r="L4767" s="3" t="str">
        <f>IF(Table1[[#This Row],[Tesouro Selic: Cenário 3]]="","",(K4767+1)^(1/252))</f>
        <v/>
      </c>
      <c r="M4767" s="2" t="str">
        <f>IF(Table1[[#This Row],[Column8]]="","",(1+M4766)*(L4767)-1)</f>
        <v/>
      </c>
    </row>
    <row r="4768" spans="1:13" x14ac:dyDescent="0.25">
      <c r="A4768" s="15" t="str">
        <f t="shared" si="148"/>
        <v/>
      </c>
      <c r="B4768" s="25" t="str">
        <f t="shared" si="149"/>
        <v/>
      </c>
      <c r="C4768" s="3" t="str">
        <f>IF(Table1[[#This Row],[Tesouro Prefixado]]="","",(B4768+1)^(1/252))</f>
        <v/>
      </c>
      <c r="D4768" s="2" t="str">
        <f>IF(Table1[[#This Row],[Column2]]="","",(1+D4767)*(C4768)-1)</f>
        <v/>
      </c>
      <c r="E4768" s="1" t="str">
        <f>IF(Table1[[#This Row],[Column1]]="","",VLOOKUP(A4768,COPOMs!B:E,4)+prêmio_de_risco)</f>
        <v/>
      </c>
      <c r="F4768" s="3" t="str">
        <f>IF(Table1[[#This Row],[Tesouro Selic: Cenário 1]]="","",(E4768+1)^(1/252))</f>
        <v/>
      </c>
      <c r="G4768" s="2" t="str">
        <f>IF(Table1[[#This Row],[Column4]]="","",(1+G4767)*(F4768)-1)</f>
        <v/>
      </c>
      <c r="H4768" s="1" t="str">
        <f>IF(Table1[[#This Row],[Column1]]="","",VLOOKUP(A4768,COPOMs!B:H,7)+prêmio_de_risco)</f>
        <v/>
      </c>
      <c r="I4768" s="3" t="str">
        <f>IF(Table1[[#This Row],[Tesouro Selic: Cenário 2]]="","",(H4768+1)^(1/252))</f>
        <v/>
      </c>
      <c r="J4768" s="2" t="str">
        <f>IF(Table1[[#This Row],[Column6]]="","",(1+J4767)*(I4768)-1)</f>
        <v/>
      </c>
      <c r="K4768" s="1" t="str">
        <f>IF(Table1[[#This Row],[Column1]]="","",VLOOKUP(A4768,COPOMs!B:K,10)+prêmio_de_risco)</f>
        <v/>
      </c>
      <c r="L4768" s="3" t="str">
        <f>IF(Table1[[#This Row],[Tesouro Selic: Cenário 3]]="","",(K4768+1)^(1/252))</f>
        <v/>
      </c>
      <c r="M4768" s="2" t="str">
        <f>IF(Table1[[#This Row],[Column8]]="","",(1+M4767)*(L4768)-1)</f>
        <v/>
      </c>
    </row>
    <row r="4769" spans="1:13" x14ac:dyDescent="0.25">
      <c r="A4769" s="15" t="str">
        <f t="shared" si="148"/>
        <v/>
      </c>
      <c r="B4769" s="25" t="str">
        <f t="shared" si="149"/>
        <v/>
      </c>
      <c r="C4769" s="3" t="str">
        <f>IF(Table1[[#This Row],[Tesouro Prefixado]]="","",(B4769+1)^(1/252))</f>
        <v/>
      </c>
      <c r="D4769" s="2" t="str">
        <f>IF(Table1[[#This Row],[Column2]]="","",(1+D4768)*(C4769)-1)</f>
        <v/>
      </c>
      <c r="E4769" s="1" t="str">
        <f>IF(Table1[[#This Row],[Column1]]="","",VLOOKUP(A4769,COPOMs!B:E,4)+prêmio_de_risco)</f>
        <v/>
      </c>
      <c r="F4769" s="3" t="str">
        <f>IF(Table1[[#This Row],[Tesouro Selic: Cenário 1]]="","",(E4769+1)^(1/252))</f>
        <v/>
      </c>
      <c r="G4769" s="2" t="str">
        <f>IF(Table1[[#This Row],[Column4]]="","",(1+G4768)*(F4769)-1)</f>
        <v/>
      </c>
      <c r="H4769" s="1" t="str">
        <f>IF(Table1[[#This Row],[Column1]]="","",VLOOKUP(A4769,COPOMs!B:H,7)+prêmio_de_risco)</f>
        <v/>
      </c>
      <c r="I4769" s="3" t="str">
        <f>IF(Table1[[#This Row],[Tesouro Selic: Cenário 2]]="","",(H4769+1)^(1/252))</f>
        <v/>
      </c>
      <c r="J4769" s="2" t="str">
        <f>IF(Table1[[#This Row],[Column6]]="","",(1+J4768)*(I4769)-1)</f>
        <v/>
      </c>
      <c r="K4769" s="1" t="str">
        <f>IF(Table1[[#This Row],[Column1]]="","",VLOOKUP(A4769,COPOMs!B:K,10)+prêmio_de_risco)</f>
        <v/>
      </c>
      <c r="L4769" s="3" t="str">
        <f>IF(Table1[[#This Row],[Tesouro Selic: Cenário 3]]="","",(K4769+1)^(1/252))</f>
        <v/>
      </c>
      <c r="M4769" s="2" t="str">
        <f>IF(Table1[[#This Row],[Column8]]="","",(1+M4768)*(L4769)-1)</f>
        <v/>
      </c>
    </row>
    <row r="4770" spans="1:13" x14ac:dyDescent="0.25">
      <c r="A4770" s="15" t="str">
        <f t="shared" si="148"/>
        <v/>
      </c>
      <c r="B4770" s="25" t="str">
        <f t="shared" si="149"/>
        <v/>
      </c>
      <c r="C4770" s="3" t="str">
        <f>IF(Table1[[#This Row],[Tesouro Prefixado]]="","",(B4770+1)^(1/252))</f>
        <v/>
      </c>
      <c r="D4770" s="2" t="str">
        <f>IF(Table1[[#This Row],[Column2]]="","",(1+D4769)*(C4770)-1)</f>
        <v/>
      </c>
      <c r="E4770" s="1" t="str">
        <f>IF(Table1[[#This Row],[Column1]]="","",VLOOKUP(A4770,COPOMs!B:E,4)+prêmio_de_risco)</f>
        <v/>
      </c>
      <c r="F4770" s="3" t="str">
        <f>IF(Table1[[#This Row],[Tesouro Selic: Cenário 1]]="","",(E4770+1)^(1/252))</f>
        <v/>
      </c>
      <c r="G4770" s="2" t="str">
        <f>IF(Table1[[#This Row],[Column4]]="","",(1+G4769)*(F4770)-1)</f>
        <v/>
      </c>
      <c r="H4770" s="1" t="str">
        <f>IF(Table1[[#This Row],[Column1]]="","",VLOOKUP(A4770,COPOMs!B:H,7)+prêmio_de_risco)</f>
        <v/>
      </c>
      <c r="I4770" s="3" t="str">
        <f>IF(Table1[[#This Row],[Tesouro Selic: Cenário 2]]="","",(H4770+1)^(1/252))</f>
        <v/>
      </c>
      <c r="J4770" s="2" t="str">
        <f>IF(Table1[[#This Row],[Column6]]="","",(1+J4769)*(I4770)-1)</f>
        <v/>
      </c>
      <c r="K4770" s="1" t="str">
        <f>IF(Table1[[#This Row],[Column1]]="","",VLOOKUP(A4770,COPOMs!B:K,10)+prêmio_de_risco)</f>
        <v/>
      </c>
      <c r="L4770" s="3" t="str">
        <f>IF(Table1[[#This Row],[Tesouro Selic: Cenário 3]]="","",(K4770+1)^(1/252))</f>
        <v/>
      </c>
      <c r="M4770" s="2" t="str">
        <f>IF(Table1[[#This Row],[Column8]]="","",(1+M4769)*(L4770)-1)</f>
        <v/>
      </c>
    </row>
    <row r="4771" spans="1:13" x14ac:dyDescent="0.25">
      <c r="A4771" s="15" t="str">
        <f t="shared" si="148"/>
        <v/>
      </c>
      <c r="B4771" s="25" t="str">
        <f t="shared" si="149"/>
        <v/>
      </c>
      <c r="C4771" s="3" t="str">
        <f>IF(Table1[[#This Row],[Tesouro Prefixado]]="","",(B4771+1)^(1/252))</f>
        <v/>
      </c>
      <c r="D4771" s="2" t="str">
        <f>IF(Table1[[#This Row],[Column2]]="","",(1+D4770)*(C4771)-1)</f>
        <v/>
      </c>
      <c r="E4771" s="1" t="str">
        <f>IF(Table1[[#This Row],[Column1]]="","",VLOOKUP(A4771,COPOMs!B:E,4)+prêmio_de_risco)</f>
        <v/>
      </c>
      <c r="F4771" s="3" t="str">
        <f>IF(Table1[[#This Row],[Tesouro Selic: Cenário 1]]="","",(E4771+1)^(1/252))</f>
        <v/>
      </c>
      <c r="G4771" s="2" t="str">
        <f>IF(Table1[[#This Row],[Column4]]="","",(1+G4770)*(F4771)-1)</f>
        <v/>
      </c>
      <c r="H4771" s="1" t="str">
        <f>IF(Table1[[#This Row],[Column1]]="","",VLOOKUP(A4771,COPOMs!B:H,7)+prêmio_de_risco)</f>
        <v/>
      </c>
      <c r="I4771" s="3" t="str">
        <f>IF(Table1[[#This Row],[Tesouro Selic: Cenário 2]]="","",(H4771+1)^(1/252))</f>
        <v/>
      </c>
      <c r="J4771" s="2" t="str">
        <f>IF(Table1[[#This Row],[Column6]]="","",(1+J4770)*(I4771)-1)</f>
        <v/>
      </c>
      <c r="K4771" s="1" t="str">
        <f>IF(Table1[[#This Row],[Column1]]="","",VLOOKUP(A4771,COPOMs!B:K,10)+prêmio_de_risco)</f>
        <v/>
      </c>
      <c r="L4771" s="3" t="str">
        <f>IF(Table1[[#This Row],[Tesouro Selic: Cenário 3]]="","",(K4771+1)^(1/252))</f>
        <v/>
      </c>
      <c r="M4771" s="2" t="str">
        <f>IF(Table1[[#This Row],[Column8]]="","",(1+M4770)*(L4771)-1)</f>
        <v/>
      </c>
    </row>
    <row r="4772" spans="1:13" x14ac:dyDescent="0.25">
      <c r="A4772" s="15" t="str">
        <f t="shared" si="148"/>
        <v/>
      </c>
      <c r="B4772" s="25" t="str">
        <f t="shared" si="149"/>
        <v/>
      </c>
      <c r="C4772" s="3" t="str">
        <f>IF(Table1[[#This Row],[Tesouro Prefixado]]="","",(B4772+1)^(1/252))</f>
        <v/>
      </c>
      <c r="D4772" s="2" t="str">
        <f>IF(Table1[[#This Row],[Column2]]="","",(1+D4771)*(C4772)-1)</f>
        <v/>
      </c>
      <c r="E4772" s="1" t="str">
        <f>IF(Table1[[#This Row],[Column1]]="","",VLOOKUP(A4772,COPOMs!B:E,4)+prêmio_de_risco)</f>
        <v/>
      </c>
      <c r="F4772" s="3" t="str">
        <f>IF(Table1[[#This Row],[Tesouro Selic: Cenário 1]]="","",(E4772+1)^(1/252))</f>
        <v/>
      </c>
      <c r="G4772" s="2" t="str">
        <f>IF(Table1[[#This Row],[Column4]]="","",(1+G4771)*(F4772)-1)</f>
        <v/>
      </c>
      <c r="H4772" s="1" t="str">
        <f>IF(Table1[[#This Row],[Column1]]="","",VLOOKUP(A4772,COPOMs!B:H,7)+prêmio_de_risco)</f>
        <v/>
      </c>
      <c r="I4772" s="3" t="str">
        <f>IF(Table1[[#This Row],[Tesouro Selic: Cenário 2]]="","",(H4772+1)^(1/252))</f>
        <v/>
      </c>
      <c r="J4772" s="2" t="str">
        <f>IF(Table1[[#This Row],[Column6]]="","",(1+J4771)*(I4772)-1)</f>
        <v/>
      </c>
      <c r="K4772" s="1" t="str">
        <f>IF(Table1[[#This Row],[Column1]]="","",VLOOKUP(A4772,COPOMs!B:K,10)+prêmio_de_risco)</f>
        <v/>
      </c>
      <c r="L4772" s="3" t="str">
        <f>IF(Table1[[#This Row],[Tesouro Selic: Cenário 3]]="","",(K4772+1)^(1/252))</f>
        <v/>
      </c>
      <c r="M4772" s="2" t="str">
        <f>IF(Table1[[#This Row],[Column8]]="","",(1+M4771)*(L4772)-1)</f>
        <v/>
      </c>
    </row>
    <row r="4773" spans="1:13" x14ac:dyDescent="0.25">
      <c r="A4773" s="15" t="str">
        <f t="shared" si="148"/>
        <v/>
      </c>
      <c r="B4773" s="25" t="str">
        <f t="shared" si="149"/>
        <v/>
      </c>
      <c r="C4773" s="3" t="str">
        <f>IF(Table1[[#This Row],[Tesouro Prefixado]]="","",(B4773+1)^(1/252))</f>
        <v/>
      </c>
      <c r="D4773" s="2" t="str">
        <f>IF(Table1[[#This Row],[Column2]]="","",(1+D4772)*(C4773)-1)</f>
        <v/>
      </c>
      <c r="E4773" s="1" t="str">
        <f>IF(Table1[[#This Row],[Column1]]="","",VLOOKUP(A4773,COPOMs!B:E,4)+prêmio_de_risco)</f>
        <v/>
      </c>
      <c r="F4773" s="3" t="str">
        <f>IF(Table1[[#This Row],[Tesouro Selic: Cenário 1]]="","",(E4773+1)^(1/252))</f>
        <v/>
      </c>
      <c r="G4773" s="2" t="str">
        <f>IF(Table1[[#This Row],[Column4]]="","",(1+G4772)*(F4773)-1)</f>
        <v/>
      </c>
      <c r="H4773" s="1" t="str">
        <f>IF(Table1[[#This Row],[Column1]]="","",VLOOKUP(A4773,COPOMs!B:H,7)+prêmio_de_risco)</f>
        <v/>
      </c>
      <c r="I4773" s="3" t="str">
        <f>IF(Table1[[#This Row],[Tesouro Selic: Cenário 2]]="","",(H4773+1)^(1/252))</f>
        <v/>
      </c>
      <c r="J4773" s="2" t="str">
        <f>IF(Table1[[#This Row],[Column6]]="","",(1+J4772)*(I4773)-1)</f>
        <v/>
      </c>
      <c r="K4773" s="1" t="str">
        <f>IF(Table1[[#This Row],[Column1]]="","",VLOOKUP(A4773,COPOMs!B:K,10)+prêmio_de_risco)</f>
        <v/>
      </c>
      <c r="L4773" s="3" t="str">
        <f>IF(Table1[[#This Row],[Tesouro Selic: Cenário 3]]="","",(K4773+1)^(1/252))</f>
        <v/>
      </c>
      <c r="M4773" s="2" t="str">
        <f>IF(Table1[[#This Row],[Column8]]="","",(1+M4772)*(L4773)-1)</f>
        <v/>
      </c>
    </row>
    <row r="4774" spans="1:13" x14ac:dyDescent="0.25">
      <c r="A4774" s="15" t="str">
        <f t="shared" si="148"/>
        <v/>
      </c>
      <c r="B4774" s="25" t="str">
        <f t="shared" si="149"/>
        <v/>
      </c>
      <c r="C4774" s="3" t="str">
        <f>IF(Table1[[#This Row],[Tesouro Prefixado]]="","",(B4774+1)^(1/252))</f>
        <v/>
      </c>
      <c r="D4774" s="2" t="str">
        <f>IF(Table1[[#This Row],[Column2]]="","",(1+D4773)*(C4774)-1)</f>
        <v/>
      </c>
      <c r="E4774" s="1" t="str">
        <f>IF(Table1[[#This Row],[Column1]]="","",VLOOKUP(A4774,COPOMs!B:E,4)+prêmio_de_risco)</f>
        <v/>
      </c>
      <c r="F4774" s="3" t="str">
        <f>IF(Table1[[#This Row],[Tesouro Selic: Cenário 1]]="","",(E4774+1)^(1/252))</f>
        <v/>
      </c>
      <c r="G4774" s="2" t="str">
        <f>IF(Table1[[#This Row],[Column4]]="","",(1+G4773)*(F4774)-1)</f>
        <v/>
      </c>
      <c r="H4774" s="1" t="str">
        <f>IF(Table1[[#This Row],[Column1]]="","",VLOOKUP(A4774,COPOMs!B:H,7)+prêmio_de_risco)</f>
        <v/>
      </c>
      <c r="I4774" s="3" t="str">
        <f>IF(Table1[[#This Row],[Tesouro Selic: Cenário 2]]="","",(H4774+1)^(1/252))</f>
        <v/>
      </c>
      <c r="J4774" s="2" t="str">
        <f>IF(Table1[[#This Row],[Column6]]="","",(1+J4773)*(I4774)-1)</f>
        <v/>
      </c>
      <c r="K4774" s="1" t="str">
        <f>IF(Table1[[#This Row],[Column1]]="","",VLOOKUP(A4774,COPOMs!B:K,10)+prêmio_de_risco)</f>
        <v/>
      </c>
      <c r="L4774" s="3" t="str">
        <f>IF(Table1[[#This Row],[Tesouro Selic: Cenário 3]]="","",(K4774+1)^(1/252))</f>
        <v/>
      </c>
      <c r="M4774" s="2" t="str">
        <f>IF(Table1[[#This Row],[Column8]]="","",(1+M4773)*(L4774)-1)</f>
        <v/>
      </c>
    </row>
    <row r="4775" spans="1:13" x14ac:dyDescent="0.25">
      <c r="A4775" s="15" t="str">
        <f t="shared" si="148"/>
        <v/>
      </c>
      <c r="B4775" s="25" t="str">
        <f t="shared" si="149"/>
        <v/>
      </c>
      <c r="C4775" s="3" t="str">
        <f>IF(Table1[[#This Row],[Tesouro Prefixado]]="","",(B4775+1)^(1/252))</f>
        <v/>
      </c>
      <c r="D4775" s="2" t="str">
        <f>IF(Table1[[#This Row],[Column2]]="","",(1+D4774)*(C4775)-1)</f>
        <v/>
      </c>
      <c r="E4775" s="1" t="str">
        <f>IF(Table1[[#This Row],[Column1]]="","",VLOOKUP(A4775,COPOMs!B:E,4)+prêmio_de_risco)</f>
        <v/>
      </c>
      <c r="F4775" s="3" t="str">
        <f>IF(Table1[[#This Row],[Tesouro Selic: Cenário 1]]="","",(E4775+1)^(1/252))</f>
        <v/>
      </c>
      <c r="G4775" s="2" t="str">
        <f>IF(Table1[[#This Row],[Column4]]="","",(1+G4774)*(F4775)-1)</f>
        <v/>
      </c>
      <c r="H4775" s="1" t="str">
        <f>IF(Table1[[#This Row],[Column1]]="","",VLOOKUP(A4775,COPOMs!B:H,7)+prêmio_de_risco)</f>
        <v/>
      </c>
      <c r="I4775" s="3" t="str">
        <f>IF(Table1[[#This Row],[Tesouro Selic: Cenário 2]]="","",(H4775+1)^(1/252))</f>
        <v/>
      </c>
      <c r="J4775" s="2" t="str">
        <f>IF(Table1[[#This Row],[Column6]]="","",(1+J4774)*(I4775)-1)</f>
        <v/>
      </c>
      <c r="K4775" s="1" t="str">
        <f>IF(Table1[[#This Row],[Column1]]="","",VLOOKUP(A4775,COPOMs!B:K,10)+prêmio_de_risco)</f>
        <v/>
      </c>
      <c r="L4775" s="3" t="str">
        <f>IF(Table1[[#This Row],[Tesouro Selic: Cenário 3]]="","",(K4775+1)^(1/252))</f>
        <v/>
      </c>
      <c r="M4775" s="2" t="str">
        <f>IF(Table1[[#This Row],[Column8]]="","",(1+M4774)*(L4775)-1)</f>
        <v/>
      </c>
    </row>
    <row r="4776" spans="1:13" x14ac:dyDescent="0.25">
      <c r="A4776" s="15" t="str">
        <f t="shared" si="148"/>
        <v/>
      </c>
      <c r="B4776" s="25" t="str">
        <f t="shared" si="149"/>
        <v/>
      </c>
      <c r="C4776" s="3" t="str">
        <f>IF(Table1[[#This Row],[Tesouro Prefixado]]="","",(B4776+1)^(1/252))</f>
        <v/>
      </c>
      <c r="D4776" s="2" t="str">
        <f>IF(Table1[[#This Row],[Column2]]="","",(1+D4775)*(C4776)-1)</f>
        <v/>
      </c>
      <c r="E4776" s="1" t="str">
        <f>IF(Table1[[#This Row],[Column1]]="","",VLOOKUP(A4776,COPOMs!B:E,4)+prêmio_de_risco)</f>
        <v/>
      </c>
      <c r="F4776" s="3" t="str">
        <f>IF(Table1[[#This Row],[Tesouro Selic: Cenário 1]]="","",(E4776+1)^(1/252))</f>
        <v/>
      </c>
      <c r="G4776" s="2" t="str">
        <f>IF(Table1[[#This Row],[Column4]]="","",(1+G4775)*(F4776)-1)</f>
        <v/>
      </c>
      <c r="H4776" s="1" t="str">
        <f>IF(Table1[[#This Row],[Column1]]="","",VLOOKUP(A4776,COPOMs!B:H,7)+prêmio_de_risco)</f>
        <v/>
      </c>
      <c r="I4776" s="3" t="str">
        <f>IF(Table1[[#This Row],[Tesouro Selic: Cenário 2]]="","",(H4776+1)^(1/252))</f>
        <v/>
      </c>
      <c r="J4776" s="2" t="str">
        <f>IF(Table1[[#This Row],[Column6]]="","",(1+J4775)*(I4776)-1)</f>
        <v/>
      </c>
      <c r="K4776" s="1" t="str">
        <f>IF(Table1[[#This Row],[Column1]]="","",VLOOKUP(A4776,COPOMs!B:K,10)+prêmio_de_risco)</f>
        <v/>
      </c>
      <c r="L4776" s="3" t="str">
        <f>IF(Table1[[#This Row],[Tesouro Selic: Cenário 3]]="","",(K4776+1)^(1/252))</f>
        <v/>
      </c>
      <c r="M4776" s="2" t="str">
        <f>IF(Table1[[#This Row],[Column8]]="","",(1+M4775)*(L4776)-1)</f>
        <v/>
      </c>
    </row>
    <row r="4777" spans="1:13" x14ac:dyDescent="0.25">
      <c r="A4777" s="15" t="str">
        <f t="shared" si="148"/>
        <v/>
      </c>
      <c r="B4777" s="25" t="str">
        <f t="shared" si="149"/>
        <v/>
      </c>
      <c r="C4777" s="3" t="str">
        <f>IF(Table1[[#This Row],[Tesouro Prefixado]]="","",(B4777+1)^(1/252))</f>
        <v/>
      </c>
      <c r="D4777" s="2" t="str">
        <f>IF(Table1[[#This Row],[Column2]]="","",(1+D4776)*(C4777)-1)</f>
        <v/>
      </c>
      <c r="E4777" s="1" t="str">
        <f>IF(Table1[[#This Row],[Column1]]="","",VLOOKUP(A4777,COPOMs!B:E,4)+prêmio_de_risco)</f>
        <v/>
      </c>
      <c r="F4777" s="3" t="str">
        <f>IF(Table1[[#This Row],[Tesouro Selic: Cenário 1]]="","",(E4777+1)^(1/252))</f>
        <v/>
      </c>
      <c r="G4777" s="2" t="str">
        <f>IF(Table1[[#This Row],[Column4]]="","",(1+G4776)*(F4777)-1)</f>
        <v/>
      </c>
      <c r="H4777" s="1" t="str">
        <f>IF(Table1[[#This Row],[Column1]]="","",VLOOKUP(A4777,COPOMs!B:H,7)+prêmio_de_risco)</f>
        <v/>
      </c>
      <c r="I4777" s="3" t="str">
        <f>IF(Table1[[#This Row],[Tesouro Selic: Cenário 2]]="","",(H4777+1)^(1/252))</f>
        <v/>
      </c>
      <c r="J4777" s="2" t="str">
        <f>IF(Table1[[#This Row],[Column6]]="","",(1+J4776)*(I4777)-1)</f>
        <v/>
      </c>
      <c r="K4777" s="1" t="str">
        <f>IF(Table1[[#This Row],[Column1]]="","",VLOOKUP(A4777,COPOMs!B:K,10)+prêmio_de_risco)</f>
        <v/>
      </c>
      <c r="L4777" s="3" t="str">
        <f>IF(Table1[[#This Row],[Tesouro Selic: Cenário 3]]="","",(K4777+1)^(1/252))</f>
        <v/>
      </c>
      <c r="M4777" s="2" t="str">
        <f>IF(Table1[[#This Row],[Column8]]="","",(1+M4776)*(L4777)-1)</f>
        <v/>
      </c>
    </row>
    <row r="4778" spans="1:13" x14ac:dyDescent="0.25">
      <c r="A4778" s="15" t="str">
        <f t="shared" si="148"/>
        <v/>
      </c>
      <c r="B4778" s="25" t="str">
        <f t="shared" si="149"/>
        <v/>
      </c>
      <c r="C4778" s="3" t="str">
        <f>IF(Table1[[#This Row],[Tesouro Prefixado]]="","",(B4778+1)^(1/252))</f>
        <v/>
      </c>
      <c r="D4778" s="2" t="str">
        <f>IF(Table1[[#This Row],[Column2]]="","",(1+D4777)*(C4778)-1)</f>
        <v/>
      </c>
      <c r="E4778" s="1" t="str">
        <f>IF(Table1[[#This Row],[Column1]]="","",VLOOKUP(A4778,COPOMs!B:E,4)+prêmio_de_risco)</f>
        <v/>
      </c>
      <c r="F4778" s="3" t="str">
        <f>IF(Table1[[#This Row],[Tesouro Selic: Cenário 1]]="","",(E4778+1)^(1/252))</f>
        <v/>
      </c>
      <c r="G4778" s="2" t="str">
        <f>IF(Table1[[#This Row],[Column4]]="","",(1+G4777)*(F4778)-1)</f>
        <v/>
      </c>
      <c r="H4778" s="1" t="str">
        <f>IF(Table1[[#This Row],[Column1]]="","",VLOOKUP(A4778,COPOMs!B:H,7)+prêmio_de_risco)</f>
        <v/>
      </c>
      <c r="I4778" s="3" t="str">
        <f>IF(Table1[[#This Row],[Tesouro Selic: Cenário 2]]="","",(H4778+1)^(1/252))</f>
        <v/>
      </c>
      <c r="J4778" s="2" t="str">
        <f>IF(Table1[[#This Row],[Column6]]="","",(1+J4777)*(I4778)-1)</f>
        <v/>
      </c>
      <c r="K4778" s="1" t="str">
        <f>IF(Table1[[#This Row],[Column1]]="","",VLOOKUP(A4778,COPOMs!B:K,10)+prêmio_de_risco)</f>
        <v/>
      </c>
      <c r="L4778" s="3" t="str">
        <f>IF(Table1[[#This Row],[Tesouro Selic: Cenário 3]]="","",(K4778+1)^(1/252))</f>
        <v/>
      </c>
      <c r="M4778" s="2" t="str">
        <f>IF(Table1[[#This Row],[Column8]]="","",(1+M4777)*(L4778)-1)</f>
        <v/>
      </c>
    </row>
    <row r="4779" spans="1:13" x14ac:dyDescent="0.25">
      <c r="A4779" s="15" t="str">
        <f t="shared" si="148"/>
        <v/>
      </c>
      <c r="B4779" s="25" t="str">
        <f t="shared" si="149"/>
        <v/>
      </c>
      <c r="C4779" s="3" t="str">
        <f>IF(Table1[[#This Row],[Tesouro Prefixado]]="","",(B4779+1)^(1/252))</f>
        <v/>
      </c>
      <c r="D4779" s="2" t="str">
        <f>IF(Table1[[#This Row],[Column2]]="","",(1+D4778)*(C4779)-1)</f>
        <v/>
      </c>
      <c r="E4779" s="1" t="str">
        <f>IF(Table1[[#This Row],[Column1]]="","",VLOOKUP(A4779,COPOMs!B:E,4)+prêmio_de_risco)</f>
        <v/>
      </c>
      <c r="F4779" s="3" t="str">
        <f>IF(Table1[[#This Row],[Tesouro Selic: Cenário 1]]="","",(E4779+1)^(1/252))</f>
        <v/>
      </c>
      <c r="G4779" s="2" t="str">
        <f>IF(Table1[[#This Row],[Column4]]="","",(1+G4778)*(F4779)-1)</f>
        <v/>
      </c>
      <c r="H4779" s="1" t="str">
        <f>IF(Table1[[#This Row],[Column1]]="","",VLOOKUP(A4779,COPOMs!B:H,7)+prêmio_de_risco)</f>
        <v/>
      </c>
      <c r="I4779" s="3" t="str">
        <f>IF(Table1[[#This Row],[Tesouro Selic: Cenário 2]]="","",(H4779+1)^(1/252))</f>
        <v/>
      </c>
      <c r="J4779" s="2" t="str">
        <f>IF(Table1[[#This Row],[Column6]]="","",(1+J4778)*(I4779)-1)</f>
        <v/>
      </c>
      <c r="K4779" s="1" t="str">
        <f>IF(Table1[[#This Row],[Column1]]="","",VLOOKUP(A4779,COPOMs!B:K,10)+prêmio_de_risco)</f>
        <v/>
      </c>
      <c r="L4779" s="3" t="str">
        <f>IF(Table1[[#This Row],[Tesouro Selic: Cenário 3]]="","",(K4779+1)^(1/252))</f>
        <v/>
      </c>
      <c r="M4779" s="2" t="str">
        <f>IF(Table1[[#This Row],[Column8]]="","",(1+M4778)*(L4779)-1)</f>
        <v/>
      </c>
    </row>
    <row r="4780" spans="1:13" x14ac:dyDescent="0.25">
      <c r="A4780" s="15" t="str">
        <f t="shared" si="148"/>
        <v/>
      </c>
      <c r="B4780" s="25" t="str">
        <f t="shared" si="149"/>
        <v/>
      </c>
      <c r="C4780" s="3" t="str">
        <f>IF(Table1[[#This Row],[Tesouro Prefixado]]="","",(B4780+1)^(1/252))</f>
        <v/>
      </c>
      <c r="D4780" s="2" t="str">
        <f>IF(Table1[[#This Row],[Column2]]="","",(1+D4779)*(C4780)-1)</f>
        <v/>
      </c>
      <c r="E4780" s="1" t="str">
        <f>IF(Table1[[#This Row],[Column1]]="","",VLOOKUP(A4780,COPOMs!B:E,4)+prêmio_de_risco)</f>
        <v/>
      </c>
      <c r="F4780" s="3" t="str">
        <f>IF(Table1[[#This Row],[Tesouro Selic: Cenário 1]]="","",(E4780+1)^(1/252))</f>
        <v/>
      </c>
      <c r="G4780" s="2" t="str">
        <f>IF(Table1[[#This Row],[Column4]]="","",(1+G4779)*(F4780)-1)</f>
        <v/>
      </c>
      <c r="H4780" s="1" t="str">
        <f>IF(Table1[[#This Row],[Column1]]="","",VLOOKUP(A4780,COPOMs!B:H,7)+prêmio_de_risco)</f>
        <v/>
      </c>
      <c r="I4780" s="3" t="str">
        <f>IF(Table1[[#This Row],[Tesouro Selic: Cenário 2]]="","",(H4780+1)^(1/252))</f>
        <v/>
      </c>
      <c r="J4780" s="2" t="str">
        <f>IF(Table1[[#This Row],[Column6]]="","",(1+J4779)*(I4780)-1)</f>
        <v/>
      </c>
      <c r="K4780" s="1" t="str">
        <f>IF(Table1[[#This Row],[Column1]]="","",VLOOKUP(A4780,COPOMs!B:K,10)+prêmio_de_risco)</f>
        <v/>
      </c>
      <c r="L4780" s="3" t="str">
        <f>IF(Table1[[#This Row],[Tesouro Selic: Cenário 3]]="","",(K4780+1)^(1/252))</f>
        <v/>
      </c>
      <c r="M4780" s="2" t="str">
        <f>IF(Table1[[#This Row],[Column8]]="","",(1+M4779)*(L4780)-1)</f>
        <v/>
      </c>
    </row>
    <row r="4781" spans="1:13" x14ac:dyDescent="0.25">
      <c r="A4781" s="15" t="str">
        <f t="shared" si="148"/>
        <v/>
      </c>
      <c r="B4781" s="25" t="str">
        <f t="shared" si="149"/>
        <v/>
      </c>
      <c r="C4781" s="3" t="str">
        <f>IF(Table1[[#This Row],[Tesouro Prefixado]]="","",(B4781+1)^(1/252))</f>
        <v/>
      </c>
      <c r="D4781" s="2" t="str">
        <f>IF(Table1[[#This Row],[Column2]]="","",(1+D4780)*(C4781)-1)</f>
        <v/>
      </c>
      <c r="E4781" s="1" t="str">
        <f>IF(Table1[[#This Row],[Column1]]="","",VLOOKUP(A4781,COPOMs!B:E,4)+prêmio_de_risco)</f>
        <v/>
      </c>
      <c r="F4781" s="3" t="str">
        <f>IF(Table1[[#This Row],[Tesouro Selic: Cenário 1]]="","",(E4781+1)^(1/252))</f>
        <v/>
      </c>
      <c r="G4781" s="2" t="str">
        <f>IF(Table1[[#This Row],[Column4]]="","",(1+G4780)*(F4781)-1)</f>
        <v/>
      </c>
      <c r="H4781" s="1" t="str">
        <f>IF(Table1[[#This Row],[Column1]]="","",VLOOKUP(A4781,COPOMs!B:H,7)+prêmio_de_risco)</f>
        <v/>
      </c>
      <c r="I4781" s="3" t="str">
        <f>IF(Table1[[#This Row],[Tesouro Selic: Cenário 2]]="","",(H4781+1)^(1/252))</f>
        <v/>
      </c>
      <c r="J4781" s="2" t="str">
        <f>IF(Table1[[#This Row],[Column6]]="","",(1+J4780)*(I4781)-1)</f>
        <v/>
      </c>
      <c r="K4781" s="1" t="str">
        <f>IF(Table1[[#This Row],[Column1]]="","",VLOOKUP(A4781,COPOMs!B:K,10)+prêmio_de_risco)</f>
        <v/>
      </c>
      <c r="L4781" s="3" t="str">
        <f>IF(Table1[[#This Row],[Tesouro Selic: Cenário 3]]="","",(K4781+1)^(1/252))</f>
        <v/>
      </c>
      <c r="M4781" s="2" t="str">
        <f>IF(Table1[[#This Row],[Column8]]="","",(1+M4780)*(L4781)-1)</f>
        <v/>
      </c>
    </row>
    <row r="4782" spans="1:13" x14ac:dyDescent="0.25">
      <c r="A4782" s="15" t="str">
        <f t="shared" si="148"/>
        <v/>
      </c>
      <c r="B4782" s="25" t="str">
        <f t="shared" si="149"/>
        <v/>
      </c>
      <c r="C4782" s="3" t="str">
        <f>IF(Table1[[#This Row],[Tesouro Prefixado]]="","",(B4782+1)^(1/252))</f>
        <v/>
      </c>
      <c r="D4782" s="2" t="str">
        <f>IF(Table1[[#This Row],[Column2]]="","",(1+D4781)*(C4782)-1)</f>
        <v/>
      </c>
      <c r="E4782" s="1" t="str">
        <f>IF(Table1[[#This Row],[Column1]]="","",VLOOKUP(A4782,COPOMs!B:E,4)+prêmio_de_risco)</f>
        <v/>
      </c>
      <c r="F4782" s="3" t="str">
        <f>IF(Table1[[#This Row],[Tesouro Selic: Cenário 1]]="","",(E4782+1)^(1/252))</f>
        <v/>
      </c>
      <c r="G4782" s="2" t="str">
        <f>IF(Table1[[#This Row],[Column4]]="","",(1+G4781)*(F4782)-1)</f>
        <v/>
      </c>
      <c r="H4782" s="1" t="str">
        <f>IF(Table1[[#This Row],[Column1]]="","",VLOOKUP(A4782,COPOMs!B:H,7)+prêmio_de_risco)</f>
        <v/>
      </c>
      <c r="I4782" s="3" t="str">
        <f>IF(Table1[[#This Row],[Tesouro Selic: Cenário 2]]="","",(H4782+1)^(1/252))</f>
        <v/>
      </c>
      <c r="J4782" s="2" t="str">
        <f>IF(Table1[[#This Row],[Column6]]="","",(1+J4781)*(I4782)-1)</f>
        <v/>
      </c>
      <c r="K4782" s="1" t="str">
        <f>IF(Table1[[#This Row],[Column1]]="","",VLOOKUP(A4782,COPOMs!B:K,10)+prêmio_de_risco)</f>
        <v/>
      </c>
      <c r="L4782" s="3" t="str">
        <f>IF(Table1[[#This Row],[Tesouro Selic: Cenário 3]]="","",(K4782+1)^(1/252))</f>
        <v/>
      </c>
      <c r="M4782" s="2" t="str">
        <f>IF(Table1[[#This Row],[Column8]]="","",(1+M4781)*(L4782)-1)</f>
        <v/>
      </c>
    </row>
    <row r="4783" spans="1:13" x14ac:dyDescent="0.25">
      <c r="A4783" s="15" t="str">
        <f t="shared" si="148"/>
        <v/>
      </c>
      <c r="B4783" s="25" t="str">
        <f t="shared" si="149"/>
        <v/>
      </c>
      <c r="C4783" s="3" t="str">
        <f>IF(Table1[[#This Row],[Tesouro Prefixado]]="","",(B4783+1)^(1/252))</f>
        <v/>
      </c>
      <c r="D4783" s="2" t="str">
        <f>IF(Table1[[#This Row],[Column2]]="","",(1+D4782)*(C4783)-1)</f>
        <v/>
      </c>
      <c r="E4783" s="1" t="str">
        <f>IF(Table1[[#This Row],[Column1]]="","",VLOOKUP(A4783,COPOMs!B:E,4)+prêmio_de_risco)</f>
        <v/>
      </c>
      <c r="F4783" s="3" t="str">
        <f>IF(Table1[[#This Row],[Tesouro Selic: Cenário 1]]="","",(E4783+1)^(1/252))</f>
        <v/>
      </c>
      <c r="G4783" s="2" t="str">
        <f>IF(Table1[[#This Row],[Column4]]="","",(1+G4782)*(F4783)-1)</f>
        <v/>
      </c>
      <c r="H4783" s="1" t="str">
        <f>IF(Table1[[#This Row],[Column1]]="","",VLOOKUP(A4783,COPOMs!B:H,7)+prêmio_de_risco)</f>
        <v/>
      </c>
      <c r="I4783" s="3" t="str">
        <f>IF(Table1[[#This Row],[Tesouro Selic: Cenário 2]]="","",(H4783+1)^(1/252))</f>
        <v/>
      </c>
      <c r="J4783" s="2" t="str">
        <f>IF(Table1[[#This Row],[Column6]]="","",(1+J4782)*(I4783)-1)</f>
        <v/>
      </c>
      <c r="K4783" s="1" t="str">
        <f>IF(Table1[[#This Row],[Column1]]="","",VLOOKUP(A4783,COPOMs!B:K,10)+prêmio_de_risco)</f>
        <v/>
      </c>
      <c r="L4783" s="3" t="str">
        <f>IF(Table1[[#This Row],[Tesouro Selic: Cenário 3]]="","",(K4783+1)^(1/252))</f>
        <v/>
      </c>
      <c r="M4783" s="2" t="str">
        <f>IF(Table1[[#This Row],[Column8]]="","",(1+M4782)*(L4783)-1)</f>
        <v/>
      </c>
    </row>
    <row r="4784" spans="1:13" x14ac:dyDescent="0.25">
      <c r="A4784" s="15" t="str">
        <f t="shared" si="148"/>
        <v/>
      </c>
      <c r="B4784" s="25" t="str">
        <f t="shared" si="149"/>
        <v/>
      </c>
      <c r="C4784" s="3" t="str">
        <f>IF(Table1[[#This Row],[Tesouro Prefixado]]="","",(B4784+1)^(1/252))</f>
        <v/>
      </c>
      <c r="D4784" s="2" t="str">
        <f>IF(Table1[[#This Row],[Column2]]="","",(1+D4783)*(C4784)-1)</f>
        <v/>
      </c>
      <c r="E4784" s="1" t="str">
        <f>IF(Table1[[#This Row],[Column1]]="","",VLOOKUP(A4784,COPOMs!B:E,4)+prêmio_de_risco)</f>
        <v/>
      </c>
      <c r="F4784" s="3" t="str">
        <f>IF(Table1[[#This Row],[Tesouro Selic: Cenário 1]]="","",(E4784+1)^(1/252))</f>
        <v/>
      </c>
      <c r="G4784" s="2" t="str">
        <f>IF(Table1[[#This Row],[Column4]]="","",(1+G4783)*(F4784)-1)</f>
        <v/>
      </c>
      <c r="H4784" s="1" t="str">
        <f>IF(Table1[[#This Row],[Column1]]="","",VLOOKUP(A4784,COPOMs!B:H,7)+prêmio_de_risco)</f>
        <v/>
      </c>
      <c r="I4784" s="3" t="str">
        <f>IF(Table1[[#This Row],[Tesouro Selic: Cenário 2]]="","",(H4784+1)^(1/252))</f>
        <v/>
      </c>
      <c r="J4784" s="2" t="str">
        <f>IF(Table1[[#This Row],[Column6]]="","",(1+J4783)*(I4784)-1)</f>
        <v/>
      </c>
      <c r="K4784" s="1" t="str">
        <f>IF(Table1[[#This Row],[Column1]]="","",VLOOKUP(A4784,COPOMs!B:K,10)+prêmio_de_risco)</f>
        <v/>
      </c>
      <c r="L4784" s="3" t="str">
        <f>IF(Table1[[#This Row],[Tesouro Selic: Cenário 3]]="","",(K4784+1)^(1/252))</f>
        <v/>
      </c>
      <c r="M4784" s="2" t="str">
        <f>IF(Table1[[#This Row],[Column8]]="","",(1+M4783)*(L4784)-1)</f>
        <v/>
      </c>
    </row>
    <row r="4785" spans="1:13" x14ac:dyDescent="0.25">
      <c r="A4785" s="15" t="str">
        <f t="shared" si="148"/>
        <v/>
      </c>
      <c r="B4785" s="25" t="str">
        <f t="shared" si="149"/>
        <v/>
      </c>
      <c r="C4785" s="3" t="str">
        <f>IF(Table1[[#This Row],[Tesouro Prefixado]]="","",(B4785+1)^(1/252))</f>
        <v/>
      </c>
      <c r="D4785" s="2" t="str">
        <f>IF(Table1[[#This Row],[Column2]]="","",(1+D4784)*(C4785)-1)</f>
        <v/>
      </c>
      <c r="E4785" s="1" t="str">
        <f>IF(Table1[[#This Row],[Column1]]="","",VLOOKUP(A4785,COPOMs!B:E,4)+prêmio_de_risco)</f>
        <v/>
      </c>
      <c r="F4785" s="3" t="str">
        <f>IF(Table1[[#This Row],[Tesouro Selic: Cenário 1]]="","",(E4785+1)^(1/252))</f>
        <v/>
      </c>
      <c r="G4785" s="2" t="str">
        <f>IF(Table1[[#This Row],[Column4]]="","",(1+G4784)*(F4785)-1)</f>
        <v/>
      </c>
      <c r="H4785" s="1" t="str">
        <f>IF(Table1[[#This Row],[Column1]]="","",VLOOKUP(A4785,COPOMs!B:H,7)+prêmio_de_risco)</f>
        <v/>
      </c>
      <c r="I4785" s="3" t="str">
        <f>IF(Table1[[#This Row],[Tesouro Selic: Cenário 2]]="","",(H4785+1)^(1/252))</f>
        <v/>
      </c>
      <c r="J4785" s="2" t="str">
        <f>IF(Table1[[#This Row],[Column6]]="","",(1+J4784)*(I4785)-1)</f>
        <v/>
      </c>
      <c r="K4785" s="1" t="str">
        <f>IF(Table1[[#This Row],[Column1]]="","",VLOOKUP(A4785,COPOMs!B:K,10)+prêmio_de_risco)</f>
        <v/>
      </c>
      <c r="L4785" s="3" t="str">
        <f>IF(Table1[[#This Row],[Tesouro Selic: Cenário 3]]="","",(K4785+1)^(1/252))</f>
        <v/>
      </c>
      <c r="M4785" s="2" t="str">
        <f>IF(Table1[[#This Row],[Column8]]="","",(1+M4784)*(L4785)-1)</f>
        <v/>
      </c>
    </row>
    <row r="4786" spans="1:13" x14ac:dyDescent="0.25">
      <c r="A4786" s="15" t="str">
        <f t="shared" si="148"/>
        <v/>
      </c>
      <c r="B4786" s="25" t="str">
        <f t="shared" si="149"/>
        <v/>
      </c>
      <c r="C4786" s="3" t="str">
        <f>IF(Table1[[#This Row],[Tesouro Prefixado]]="","",(B4786+1)^(1/252))</f>
        <v/>
      </c>
      <c r="D4786" s="2" t="str">
        <f>IF(Table1[[#This Row],[Column2]]="","",(1+D4785)*(C4786)-1)</f>
        <v/>
      </c>
      <c r="E4786" s="1" t="str">
        <f>IF(Table1[[#This Row],[Column1]]="","",VLOOKUP(A4786,COPOMs!B:E,4)+prêmio_de_risco)</f>
        <v/>
      </c>
      <c r="F4786" s="3" t="str">
        <f>IF(Table1[[#This Row],[Tesouro Selic: Cenário 1]]="","",(E4786+1)^(1/252))</f>
        <v/>
      </c>
      <c r="G4786" s="2" t="str">
        <f>IF(Table1[[#This Row],[Column4]]="","",(1+G4785)*(F4786)-1)</f>
        <v/>
      </c>
      <c r="H4786" s="1" t="str">
        <f>IF(Table1[[#This Row],[Column1]]="","",VLOOKUP(A4786,COPOMs!B:H,7)+prêmio_de_risco)</f>
        <v/>
      </c>
      <c r="I4786" s="3" t="str">
        <f>IF(Table1[[#This Row],[Tesouro Selic: Cenário 2]]="","",(H4786+1)^(1/252))</f>
        <v/>
      </c>
      <c r="J4786" s="2" t="str">
        <f>IF(Table1[[#This Row],[Column6]]="","",(1+J4785)*(I4786)-1)</f>
        <v/>
      </c>
      <c r="K4786" s="1" t="str">
        <f>IF(Table1[[#This Row],[Column1]]="","",VLOOKUP(A4786,COPOMs!B:K,10)+prêmio_de_risco)</f>
        <v/>
      </c>
      <c r="L4786" s="3" t="str">
        <f>IF(Table1[[#This Row],[Tesouro Selic: Cenário 3]]="","",(K4786+1)^(1/252))</f>
        <v/>
      </c>
      <c r="M4786" s="2" t="str">
        <f>IF(Table1[[#This Row],[Column8]]="","",(1+M4785)*(L4786)-1)</f>
        <v/>
      </c>
    </row>
    <row r="4787" spans="1:13" x14ac:dyDescent="0.25">
      <c r="A4787" s="15" t="str">
        <f t="shared" si="148"/>
        <v/>
      </c>
      <c r="B4787" s="25" t="str">
        <f t="shared" si="149"/>
        <v/>
      </c>
      <c r="C4787" s="3" t="str">
        <f>IF(Table1[[#This Row],[Tesouro Prefixado]]="","",(B4787+1)^(1/252))</f>
        <v/>
      </c>
      <c r="D4787" s="2" t="str">
        <f>IF(Table1[[#This Row],[Column2]]="","",(1+D4786)*(C4787)-1)</f>
        <v/>
      </c>
      <c r="E4787" s="1" t="str">
        <f>IF(Table1[[#This Row],[Column1]]="","",VLOOKUP(A4787,COPOMs!B:E,4)+prêmio_de_risco)</f>
        <v/>
      </c>
      <c r="F4787" s="3" t="str">
        <f>IF(Table1[[#This Row],[Tesouro Selic: Cenário 1]]="","",(E4787+1)^(1/252))</f>
        <v/>
      </c>
      <c r="G4787" s="2" t="str">
        <f>IF(Table1[[#This Row],[Column4]]="","",(1+G4786)*(F4787)-1)</f>
        <v/>
      </c>
      <c r="H4787" s="1" t="str">
        <f>IF(Table1[[#This Row],[Column1]]="","",VLOOKUP(A4787,COPOMs!B:H,7)+prêmio_de_risco)</f>
        <v/>
      </c>
      <c r="I4787" s="3" t="str">
        <f>IF(Table1[[#This Row],[Tesouro Selic: Cenário 2]]="","",(H4787+1)^(1/252))</f>
        <v/>
      </c>
      <c r="J4787" s="2" t="str">
        <f>IF(Table1[[#This Row],[Column6]]="","",(1+J4786)*(I4787)-1)</f>
        <v/>
      </c>
      <c r="K4787" s="1" t="str">
        <f>IF(Table1[[#This Row],[Column1]]="","",VLOOKUP(A4787,COPOMs!B:K,10)+prêmio_de_risco)</f>
        <v/>
      </c>
      <c r="L4787" s="3" t="str">
        <f>IF(Table1[[#This Row],[Tesouro Selic: Cenário 3]]="","",(K4787+1)^(1/252))</f>
        <v/>
      </c>
      <c r="M4787" s="2" t="str">
        <f>IF(Table1[[#This Row],[Column8]]="","",(1+M4786)*(L4787)-1)</f>
        <v/>
      </c>
    </row>
    <row r="4788" spans="1:13" x14ac:dyDescent="0.25">
      <c r="A4788" s="15" t="str">
        <f t="shared" si="148"/>
        <v/>
      </c>
      <c r="B4788" s="25" t="str">
        <f t="shared" si="149"/>
        <v/>
      </c>
      <c r="C4788" s="3" t="str">
        <f>IF(Table1[[#This Row],[Tesouro Prefixado]]="","",(B4788+1)^(1/252))</f>
        <v/>
      </c>
      <c r="D4788" s="2" t="str">
        <f>IF(Table1[[#This Row],[Column2]]="","",(1+D4787)*(C4788)-1)</f>
        <v/>
      </c>
      <c r="E4788" s="1" t="str">
        <f>IF(Table1[[#This Row],[Column1]]="","",VLOOKUP(A4788,COPOMs!B:E,4)+prêmio_de_risco)</f>
        <v/>
      </c>
      <c r="F4788" s="3" t="str">
        <f>IF(Table1[[#This Row],[Tesouro Selic: Cenário 1]]="","",(E4788+1)^(1/252))</f>
        <v/>
      </c>
      <c r="G4788" s="2" t="str">
        <f>IF(Table1[[#This Row],[Column4]]="","",(1+G4787)*(F4788)-1)</f>
        <v/>
      </c>
      <c r="H4788" s="1" t="str">
        <f>IF(Table1[[#This Row],[Column1]]="","",VLOOKUP(A4788,COPOMs!B:H,7)+prêmio_de_risco)</f>
        <v/>
      </c>
      <c r="I4788" s="3" t="str">
        <f>IF(Table1[[#This Row],[Tesouro Selic: Cenário 2]]="","",(H4788+1)^(1/252))</f>
        <v/>
      </c>
      <c r="J4788" s="2" t="str">
        <f>IF(Table1[[#This Row],[Column6]]="","",(1+J4787)*(I4788)-1)</f>
        <v/>
      </c>
      <c r="K4788" s="1" t="str">
        <f>IF(Table1[[#This Row],[Column1]]="","",VLOOKUP(A4788,COPOMs!B:K,10)+prêmio_de_risco)</f>
        <v/>
      </c>
      <c r="L4788" s="3" t="str">
        <f>IF(Table1[[#This Row],[Tesouro Selic: Cenário 3]]="","",(K4788+1)^(1/252))</f>
        <v/>
      </c>
      <c r="M4788" s="2" t="str">
        <f>IF(Table1[[#This Row],[Column8]]="","",(1+M4787)*(L4788)-1)</f>
        <v/>
      </c>
    </row>
    <row r="4789" spans="1:13" x14ac:dyDescent="0.25">
      <c r="A4789" s="15" t="str">
        <f t="shared" si="148"/>
        <v/>
      </c>
      <c r="B4789" s="25" t="str">
        <f t="shared" si="149"/>
        <v/>
      </c>
      <c r="C4789" s="3" t="str">
        <f>IF(Table1[[#This Row],[Tesouro Prefixado]]="","",(B4789+1)^(1/252))</f>
        <v/>
      </c>
      <c r="D4789" s="2" t="str">
        <f>IF(Table1[[#This Row],[Column2]]="","",(1+D4788)*(C4789)-1)</f>
        <v/>
      </c>
      <c r="E4789" s="1" t="str">
        <f>IF(Table1[[#This Row],[Column1]]="","",VLOOKUP(A4789,COPOMs!B:E,4)+prêmio_de_risco)</f>
        <v/>
      </c>
      <c r="F4789" s="3" t="str">
        <f>IF(Table1[[#This Row],[Tesouro Selic: Cenário 1]]="","",(E4789+1)^(1/252))</f>
        <v/>
      </c>
      <c r="G4789" s="2" t="str">
        <f>IF(Table1[[#This Row],[Column4]]="","",(1+G4788)*(F4789)-1)</f>
        <v/>
      </c>
      <c r="H4789" s="1" t="str">
        <f>IF(Table1[[#This Row],[Column1]]="","",VLOOKUP(A4789,COPOMs!B:H,7)+prêmio_de_risco)</f>
        <v/>
      </c>
      <c r="I4789" s="3" t="str">
        <f>IF(Table1[[#This Row],[Tesouro Selic: Cenário 2]]="","",(H4789+1)^(1/252))</f>
        <v/>
      </c>
      <c r="J4789" s="2" t="str">
        <f>IF(Table1[[#This Row],[Column6]]="","",(1+J4788)*(I4789)-1)</f>
        <v/>
      </c>
      <c r="K4789" s="1" t="str">
        <f>IF(Table1[[#This Row],[Column1]]="","",VLOOKUP(A4789,COPOMs!B:K,10)+prêmio_de_risco)</f>
        <v/>
      </c>
      <c r="L4789" s="3" t="str">
        <f>IF(Table1[[#This Row],[Tesouro Selic: Cenário 3]]="","",(K4789+1)^(1/252))</f>
        <v/>
      </c>
      <c r="M4789" s="2" t="str">
        <f>IF(Table1[[#This Row],[Column8]]="","",(1+M4788)*(L4789)-1)</f>
        <v/>
      </c>
    </row>
    <row r="4790" spans="1:13" x14ac:dyDescent="0.25">
      <c r="A4790" s="15" t="str">
        <f t="shared" si="148"/>
        <v/>
      </c>
      <c r="B4790" s="25" t="str">
        <f t="shared" si="149"/>
        <v/>
      </c>
      <c r="C4790" s="3" t="str">
        <f>IF(Table1[[#This Row],[Tesouro Prefixado]]="","",(B4790+1)^(1/252))</f>
        <v/>
      </c>
      <c r="D4790" s="2" t="str">
        <f>IF(Table1[[#This Row],[Column2]]="","",(1+D4789)*(C4790)-1)</f>
        <v/>
      </c>
      <c r="E4790" s="1" t="str">
        <f>IF(Table1[[#This Row],[Column1]]="","",VLOOKUP(A4790,COPOMs!B:E,4)+prêmio_de_risco)</f>
        <v/>
      </c>
      <c r="F4790" s="3" t="str">
        <f>IF(Table1[[#This Row],[Tesouro Selic: Cenário 1]]="","",(E4790+1)^(1/252))</f>
        <v/>
      </c>
      <c r="G4790" s="2" t="str">
        <f>IF(Table1[[#This Row],[Column4]]="","",(1+G4789)*(F4790)-1)</f>
        <v/>
      </c>
      <c r="H4790" s="1" t="str">
        <f>IF(Table1[[#This Row],[Column1]]="","",VLOOKUP(A4790,COPOMs!B:H,7)+prêmio_de_risco)</f>
        <v/>
      </c>
      <c r="I4790" s="3" t="str">
        <f>IF(Table1[[#This Row],[Tesouro Selic: Cenário 2]]="","",(H4790+1)^(1/252))</f>
        <v/>
      </c>
      <c r="J4790" s="2" t="str">
        <f>IF(Table1[[#This Row],[Column6]]="","",(1+J4789)*(I4790)-1)</f>
        <v/>
      </c>
      <c r="K4790" s="1" t="str">
        <f>IF(Table1[[#This Row],[Column1]]="","",VLOOKUP(A4790,COPOMs!B:K,10)+prêmio_de_risco)</f>
        <v/>
      </c>
      <c r="L4790" s="3" t="str">
        <f>IF(Table1[[#This Row],[Tesouro Selic: Cenário 3]]="","",(K4790+1)^(1/252))</f>
        <v/>
      </c>
      <c r="M4790" s="2" t="str">
        <f>IF(Table1[[#This Row],[Column8]]="","",(1+M4789)*(L4790)-1)</f>
        <v/>
      </c>
    </row>
    <row r="4791" spans="1:13" x14ac:dyDescent="0.25">
      <c r="A4791" s="15" t="str">
        <f t="shared" si="148"/>
        <v/>
      </c>
      <c r="B4791" s="25" t="str">
        <f t="shared" si="149"/>
        <v/>
      </c>
      <c r="C4791" s="3" t="str">
        <f>IF(Table1[[#This Row],[Tesouro Prefixado]]="","",(B4791+1)^(1/252))</f>
        <v/>
      </c>
      <c r="D4791" s="2" t="str">
        <f>IF(Table1[[#This Row],[Column2]]="","",(1+D4790)*(C4791)-1)</f>
        <v/>
      </c>
      <c r="E4791" s="1" t="str">
        <f>IF(Table1[[#This Row],[Column1]]="","",VLOOKUP(A4791,COPOMs!B:E,4)+prêmio_de_risco)</f>
        <v/>
      </c>
      <c r="F4791" s="3" t="str">
        <f>IF(Table1[[#This Row],[Tesouro Selic: Cenário 1]]="","",(E4791+1)^(1/252))</f>
        <v/>
      </c>
      <c r="G4791" s="2" t="str">
        <f>IF(Table1[[#This Row],[Column4]]="","",(1+G4790)*(F4791)-1)</f>
        <v/>
      </c>
      <c r="H4791" s="1" t="str">
        <f>IF(Table1[[#This Row],[Column1]]="","",VLOOKUP(A4791,COPOMs!B:H,7)+prêmio_de_risco)</f>
        <v/>
      </c>
      <c r="I4791" s="3" t="str">
        <f>IF(Table1[[#This Row],[Tesouro Selic: Cenário 2]]="","",(H4791+1)^(1/252))</f>
        <v/>
      </c>
      <c r="J4791" s="2" t="str">
        <f>IF(Table1[[#This Row],[Column6]]="","",(1+J4790)*(I4791)-1)</f>
        <v/>
      </c>
      <c r="K4791" s="1" t="str">
        <f>IF(Table1[[#This Row],[Column1]]="","",VLOOKUP(A4791,COPOMs!B:K,10)+prêmio_de_risco)</f>
        <v/>
      </c>
      <c r="L4791" s="3" t="str">
        <f>IF(Table1[[#This Row],[Tesouro Selic: Cenário 3]]="","",(K4791+1)^(1/252))</f>
        <v/>
      </c>
      <c r="M4791" s="2" t="str">
        <f>IF(Table1[[#This Row],[Column8]]="","",(1+M4790)*(L4791)-1)</f>
        <v/>
      </c>
    </row>
    <row r="4792" spans="1:13" x14ac:dyDescent="0.25">
      <c r="A4792" s="15" t="str">
        <f t="shared" si="148"/>
        <v/>
      </c>
      <c r="B4792" s="25" t="str">
        <f t="shared" si="149"/>
        <v/>
      </c>
      <c r="C4792" s="3" t="str">
        <f>IF(Table1[[#This Row],[Tesouro Prefixado]]="","",(B4792+1)^(1/252))</f>
        <v/>
      </c>
      <c r="D4792" s="2" t="str">
        <f>IF(Table1[[#This Row],[Column2]]="","",(1+D4791)*(C4792)-1)</f>
        <v/>
      </c>
      <c r="E4792" s="1" t="str">
        <f>IF(Table1[[#This Row],[Column1]]="","",VLOOKUP(A4792,COPOMs!B:E,4)+prêmio_de_risco)</f>
        <v/>
      </c>
      <c r="F4792" s="3" t="str">
        <f>IF(Table1[[#This Row],[Tesouro Selic: Cenário 1]]="","",(E4792+1)^(1/252))</f>
        <v/>
      </c>
      <c r="G4792" s="2" t="str">
        <f>IF(Table1[[#This Row],[Column4]]="","",(1+G4791)*(F4792)-1)</f>
        <v/>
      </c>
      <c r="H4792" s="1" t="str">
        <f>IF(Table1[[#This Row],[Column1]]="","",VLOOKUP(A4792,COPOMs!B:H,7)+prêmio_de_risco)</f>
        <v/>
      </c>
      <c r="I4792" s="3" t="str">
        <f>IF(Table1[[#This Row],[Tesouro Selic: Cenário 2]]="","",(H4792+1)^(1/252))</f>
        <v/>
      </c>
      <c r="J4792" s="2" t="str">
        <f>IF(Table1[[#This Row],[Column6]]="","",(1+J4791)*(I4792)-1)</f>
        <v/>
      </c>
      <c r="K4792" s="1" t="str">
        <f>IF(Table1[[#This Row],[Column1]]="","",VLOOKUP(A4792,COPOMs!B:K,10)+prêmio_de_risco)</f>
        <v/>
      </c>
      <c r="L4792" s="3" t="str">
        <f>IF(Table1[[#This Row],[Tesouro Selic: Cenário 3]]="","",(K4792+1)^(1/252))</f>
        <v/>
      </c>
      <c r="M4792" s="2" t="str">
        <f>IF(Table1[[#This Row],[Column8]]="","",(1+M4791)*(L4792)-1)</f>
        <v/>
      </c>
    </row>
    <row r="4793" spans="1:13" x14ac:dyDescent="0.25">
      <c r="A4793" s="15" t="str">
        <f t="shared" si="148"/>
        <v/>
      </c>
      <c r="B4793" s="25" t="str">
        <f t="shared" si="149"/>
        <v/>
      </c>
      <c r="C4793" s="3" t="str">
        <f>IF(Table1[[#This Row],[Tesouro Prefixado]]="","",(B4793+1)^(1/252))</f>
        <v/>
      </c>
      <c r="D4793" s="2" t="str">
        <f>IF(Table1[[#This Row],[Column2]]="","",(1+D4792)*(C4793)-1)</f>
        <v/>
      </c>
      <c r="E4793" s="1" t="str">
        <f>IF(Table1[[#This Row],[Column1]]="","",VLOOKUP(A4793,COPOMs!B:E,4)+prêmio_de_risco)</f>
        <v/>
      </c>
      <c r="F4793" s="3" t="str">
        <f>IF(Table1[[#This Row],[Tesouro Selic: Cenário 1]]="","",(E4793+1)^(1/252))</f>
        <v/>
      </c>
      <c r="G4793" s="2" t="str">
        <f>IF(Table1[[#This Row],[Column4]]="","",(1+G4792)*(F4793)-1)</f>
        <v/>
      </c>
      <c r="H4793" s="1" t="str">
        <f>IF(Table1[[#This Row],[Column1]]="","",VLOOKUP(A4793,COPOMs!B:H,7)+prêmio_de_risco)</f>
        <v/>
      </c>
      <c r="I4793" s="3" t="str">
        <f>IF(Table1[[#This Row],[Tesouro Selic: Cenário 2]]="","",(H4793+1)^(1/252))</f>
        <v/>
      </c>
      <c r="J4793" s="2" t="str">
        <f>IF(Table1[[#This Row],[Column6]]="","",(1+J4792)*(I4793)-1)</f>
        <v/>
      </c>
      <c r="K4793" s="1" t="str">
        <f>IF(Table1[[#This Row],[Column1]]="","",VLOOKUP(A4793,COPOMs!B:K,10)+prêmio_de_risco)</f>
        <v/>
      </c>
      <c r="L4793" s="3" t="str">
        <f>IF(Table1[[#This Row],[Tesouro Selic: Cenário 3]]="","",(K4793+1)^(1/252))</f>
        <v/>
      </c>
      <c r="M4793" s="2" t="str">
        <f>IF(Table1[[#This Row],[Column8]]="","",(1+M4792)*(L4793)-1)</f>
        <v/>
      </c>
    </row>
    <row r="4794" spans="1:13" x14ac:dyDescent="0.25">
      <c r="A4794" s="15" t="str">
        <f t="shared" si="148"/>
        <v/>
      </c>
      <c r="B4794" s="25" t="str">
        <f t="shared" si="149"/>
        <v/>
      </c>
      <c r="C4794" s="3" t="str">
        <f>IF(Table1[[#This Row],[Tesouro Prefixado]]="","",(B4794+1)^(1/252))</f>
        <v/>
      </c>
      <c r="D4794" s="2" t="str">
        <f>IF(Table1[[#This Row],[Column2]]="","",(1+D4793)*(C4794)-1)</f>
        <v/>
      </c>
      <c r="E4794" s="1" t="str">
        <f>IF(Table1[[#This Row],[Column1]]="","",VLOOKUP(A4794,COPOMs!B:E,4)+prêmio_de_risco)</f>
        <v/>
      </c>
      <c r="F4794" s="3" t="str">
        <f>IF(Table1[[#This Row],[Tesouro Selic: Cenário 1]]="","",(E4794+1)^(1/252))</f>
        <v/>
      </c>
      <c r="G4794" s="2" t="str">
        <f>IF(Table1[[#This Row],[Column4]]="","",(1+G4793)*(F4794)-1)</f>
        <v/>
      </c>
      <c r="H4794" s="1" t="str">
        <f>IF(Table1[[#This Row],[Column1]]="","",VLOOKUP(A4794,COPOMs!B:H,7)+prêmio_de_risco)</f>
        <v/>
      </c>
      <c r="I4794" s="3" t="str">
        <f>IF(Table1[[#This Row],[Tesouro Selic: Cenário 2]]="","",(H4794+1)^(1/252))</f>
        <v/>
      </c>
      <c r="J4794" s="2" t="str">
        <f>IF(Table1[[#This Row],[Column6]]="","",(1+J4793)*(I4794)-1)</f>
        <v/>
      </c>
      <c r="K4794" s="1" t="str">
        <f>IF(Table1[[#This Row],[Column1]]="","",VLOOKUP(A4794,COPOMs!B:K,10)+prêmio_de_risco)</f>
        <v/>
      </c>
      <c r="L4794" s="3" t="str">
        <f>IF(Table1[[#This Row],[Tesouro Selic: Cenário 3]]="","",(K4794+1)^(1/252))</f>
        <v/>
      </c>
      <c r="M4794" s="2" t="str">
        <f>IF(Table1[[#This Row],[Column8]]="","",(1+M4793)*(L4794)-1)</f>
        <v/>
      </c>
    </row>
    <row r="4795" spans="1:13" x14ac:dyDescent="0.25">
      <c r="A4795" s="15" t="str">
        <f t="shared" si="148"/>
        <v/>
      </c>
      <c r="B4795" s="25" t="str">
        <f t="shared" si="149"/>
        <v/>
      </c>
      <c r="C4795" s="3" t="str">
        <f>IF(Table1[[#This Row],[Tesouro Prefixado]]="","",(B4795+1)^(1/252))</f>
        <v/>
      </c>
      <c r="D4795" s="2" t="str">
        <f>IF(Table1[[#This Row],[Column2]]="","",(1+D4794)*(C4795)-1)</f>
        <v/>
      </c>
      <c r="E4795" s="1" t="str">
        <f>IF(Table1[[#This Row],[Column1]]="","",VLOOKUP(A4795,COPOMs!B:E,4)+prêmio_de_risco)</f>
        <v/>
      </c>
      <c r="F4795" s="3" t="str">
        <f>IF(Table1[[#This Row],[Tesouro Selic: Cenário 1]]="","",(E4795+1)^(1/252))</f>
        <v/>
      </c>
      <c r="G4795" s="2" t="str">
        <f>IF(Table1[[#This Row],[Column4]]="","",(1+G4794)*(F4795)-1)</f>
        <v/>
      </c>
      <c r="H4795" s="1" t="str">
        <f>IF(Table1[[#This Row],[Column1]]="","",VLOOKUP(A4795,COPOMs!B:H,7)+prêmio_de_risco)</f>
        <v/>
      </c>
      <c r="I4795" s="3" t="str">
        <f>IF(Table1[[#This Row],[Tesouro Selic: Cenário 2]]="","",(H4795+1)^(1/252))</f>
        <v/>
      </c>
      <c r="J4795" s="2" t="str">
        <f>IF(Table1[[#This Row],[Column6]]="","",(1+J4794)*(I4795)-1)</f>
        <v/>
      </c>
      <c r="K4795" s="1" t="str">
        <f>IF(Table1[[#This Row],[Column1]]="","",VLOOKUP(A4795,COPOMs!B:K,10)+prêmio_de_risco)</f>
        <v/>
      </c>
      <c r="L4795" s="3" t="str">
        <f>IF(Table1[[#This Row],[Tesouro Selic: Cenário 3]]="","",(K4795+1)^(1/252))</f>
        <v/>
      </c>
      <c r="M4795" s="2" t="str">
        <f>IF(Table1[[#This Row],[Column8]]="","",(1+M4794)*(L4795)-1)</f>
        <v/>
      </c>
    </row>
    <row r="4796" spans="1:13" x14ac:dyDescent="0.25">
      <c r="A4796" s="15" t="str">
        <f t="shared" si="148"/>
        <v/>
      </c>
      <c r="B4796" s="25" t="str">
        <f t="shared" si="149"/>
        <v/>
      </c>
      <c r="C4796" s="3" t="str">
        <f>IF(Table1[[#This Row],[Tesouro Prefixado]]="","",(B4796+1)^(1/252))</f>
        <v/>
      </c>
      <c r="D4796" s="2" t="str">
        <f>IF(Table1[[#This Row],[Column2]]="","",(1+D4795)*(C4796)-1)</f>
        <v/>
      </c>
      <c r="E4796" s="1" t="str">
        <f>IF(Table1[[#This Row],[Column1]]="","",VLOOKUP(A4796,COPOMs!B:E,4)+prêmio_de_risco)</f>
        <v/>
      </c>
      <c r="F4796" s="3" t="str">
        <f>IF(Table1[[#This Row],[Tesouro Selic: Cenário 1]]="","",(E4796+1)^(1/252))</f>
        <v/>
      </c>
      <c r="G4796" s="2" t="str">
        <f>IF(Table1[[#This Row],[Column4]]="","",(1+G4795)*(F4796)-1)</f>
        <v/>
      </c>
      <c r="H4796" s="1" t="str">
        <f>IF(Table1[[#This Row],[Column1]]="","",VLOOKUP(A4796,COPOMs!B:H,7)+prêmio_de_risco)</f>
        <v/>
      </c>
      <c r="I4796" s="3" t="str">
        <f>IF(Table1[[#This Row],[Tesouro Selic: Cenário 2]]="","",(H4796+1)^(1/252))</f>
        <v/>
      </c>
      <c r="J4796" s="2" t="str">
        <f>IF(Table1[[#This Row],[Column6]]="","",(1+J4795)*(I4796)-1)</f>
        <v/>
      </c>
      <c r="K4796" s="1" t="str">
        <f>IF(Table1[[#This Row],[Column1]]="","",VLOOKUP(A4796,COPOMs!B:K,10)+prêmio_de_risco)</f>
        <v/>
      </c>
      <c r="L4796" s="3" t="str">
        <f>IF(Table1[[#This Row],[Tesouro Selic: Cenário 3]]="","",(K4796+1)^(1/252))</f>
        <v/>
      </c>
      <c r="M4796" s="2" t="str">
        <f>IF(Table1[[#This Row],[Column8]]="","",(1+M4795)*(L4796)-1)</f>
        <v/>
      </c>
    </row>
    <row r="4797" spans="1:13" x14ac:dyDescent="0.25">
      <c r="A4797" s="15" t="str">
        <f t="shared" si="148"/>
        <v/>
      </c>
      <c r="B4797" s="25" t="str">
        <f t="shared" si="149"/>
        <v/>
      </c>
      <c r="C4797" s="3" t="str">
        <f>IF(Table1[[#This Row],[Tesouro Prefixado]]="","",(B4797+1)^(1/252))</f>
        <v/>
      </c>
      <c r="D4797" s="2" t="str">
        <f>IF(Table1[[#This Row],[Column2]]="","",(1+D4796)*(C4797)-1)</f>
        <v/>
      </c>
      <c r="E4797" s="1" t="str">
        <f>IF(Table1[[#This Row],[Column1]]="","",VLOOKUP(A4797,COPOMs!B:E,4)+prêmio_de_risco)</f>
        <v/>
      </c>
      <c r="F4797" s="3" t="str">
        <f>IF(Table1[[#This Row],[Tesouro Selic: Cenário 1]]="","",(E4797+1)^(1/252))</f>
        <v/>
      </c>
      <c r="G4797" s="2" t="str">
        <f>IF(Table1[[#This Row],[Column4]]="","",(1+G4796)*(F4797)-1)</f>
        <v/>
      </c>
      <c r="H4797" s="1" t="str">
        <f>IF(Table1[[#This Row],[Column1]]="","",VLOOKUP(A4797,COPOMs!B:H,7)+prêmio_de_risco)</f>
        <v/>
      </c>
      <c r="I4797" s="3" t="str">
        <f>IF(Table1[[#This Row],[Tesouro Selic: Cenário 2]]="","",(H4797+1)^(1/252))</f>
        <v/>
      </c>
      <c r="J4797" s="2" t="str">
        <f>IF(Table1[[#This Row],[Column6]]="","",(1+J4796)*(I4797)-1)</f>
        <v/>
      </c>
      <c r="K4797" s="1" t="str">
        <f>IF(Table1[[#This Row],[Column1]]="","",VLOOKUP(A4797,COPOMs!B:K,10)+prêmio_de_risco)</f>
        <v/>
      </c>
      <c r="L4797" s="3" t="str">
        <f>IF(Table1[[#This Row],[Tesouro Selic: Cenário 3]]="","",(K4797+1)^(1/252))</f>
        <v/>
      </c>
      <c r="M4797" s="2" t="str">
        <f>IF(Table1[[#This Row],[Column8]]="","",(1+M4796)*(L4797)-1)</f>
        <v/>
      </c>
    </row>
    <row r="4798" spans="1:13" x14ac:dyDescent="0.25">
      <c r="A4798" s="15" t="str">
        <f t="shared" si="148"/>
        <v/>
      </c>
      <c r="B4798" s="25" t="str">
        <f t="shared" si="149"/>
        <v/>
      </c>
      <c r="C4798" s="3" t="str">
        <f>IF(Table1[[#This Row],[Tesouro Prefixado]]="","",(B4798+1)^(1/252))</f>
        <v/>
      </c>
      <c r="D4798" s="2" t="str">
        <f>IF(Table1[[#This Row],[Column2]]="","",(1+D4797)*(C4798)-1)</f>
        <v/>
      </c>
      <c r="E4798" s="1" t="str">
        <f>IF(Table1[[#This Row],[Column1]]="","",VLOOKUP(A4798,COPOMs!B:E,4)+prêmio_de_risco)</f>
        <v/>
      </c>
      <c r="F4798" s="3" t="str">
        <f>IF(Table1[[#This Row],[Tesouro Selic: Cenário 1]]="","",(E4798+1)^(1/252))</f>
        <v/>
      </c>
      <c r="G4798" s="2" t="str">
        <f>IF(Table1[[#This Row],[Column4]]="","",(1+G4797)*(F4798)-1)</f>
        <v/>
      </c>
      <c r="H4798" s="1" t="str">
        <f>IF(Table1[[#This Row],[Column1]]="","",VLOOKUP(A4798,COPOMs!B:H,7)+prêmio_de_risco)</f>
        <v/>
      </c>
      <c r="I4798" s="3" t="str">
        <f>IF(Table1[[#This Row],[Tesouro Selic: Cenário 2]]="","",(H4798+1)^(1/252))</f>
        <v/>
      </c>
      <c r="J4798" s="2" t="str">
        <f>IF(Table1[[#This Row],[Column6]]="","",(1+J4797)*(I4798)-1)</f>
        <v/>
      </c>
      <c r="K4798" s="1" t="str">
        <f>IF(Table1[[#This Row],[Column1]]="","",VLOOKUP(A4798,COPOMs!B:K,10)+prêmio_de_risco)</f>
        <v/>
      </c>
      <c r="L4798" s="3" t="str">
        <f>IF(Table1[[#This Row],[Tesouro Selic: Cenário 3]]="","",(K4798+1)^(1/252))</f>
        <v/>
      </c>
      <c r="M4798" s="2" t="str">
        <f>IF(Table1[[#This Row],[Column8]]="","",(1+M4797)*(L4798)-1)</f>
        <v/>
      </c>
    </row>
    <row r="4799" spans="1:13" x14ac:dyDescent="0.25">
      <c r="A4799" s="15" t="str">
        <f t="shared" si="148"/>
        <v/>
      </c>
      <c r="B4799" s="25" t="str">
        <f t="shared" si="149"/>
        <v/>
      </c>
      <c r="C4799" s="3" t="str">
        <f>IF(Table1[[#This Row],[Tesouro Prefixado]]="","",(B4799+1)^(1/252))</f>
        <v/>
      </c>
      <c r="D4799" s="2" t="str">
        <f>IF(Table1[[#This Row],[Column2]]="","",(1+D4798)*(C4799)-1)</f>
        <v/>
      </c>
      <c r="E4799" s="1" t="str">
        <f>IF(Table1[[#This Row],[Column1]]="","",VLOOKUP(A4799,COPOMs!B:E,4)+prêmio_de_risco)</f>
        <v/>
      </c>
      <c r="F4799" s="3" t="str">
        <f>IF(Table1[[#This Row],[Tesouro Selic: Cenário 1]]="","",(E4799+1)^(1/252))</f>
        <v/>
      </c>
      <c r="G4799" s="2" t="str">
        <f>IF(Table1[[#This Row],[Column4]]="","",(1+G4798)*(F4799)-1)</f>
        <v/>
      </c>
      <c r="H4799" s="1" t="str">
        <f>IF(Table1[[#This Row],[Column1]]="","",VLOOKUP(A4799,COPOMs!B:H,7)+prêmio_de_risco)</f>
        <v/>
      </c>
      <c r="I4799" s="3" t="str">
        <f>IF(Table1[[#This Row],[Tesouro Selic: Cenário 2]]="","",(H4799+1)^(1/252))</f>
        <v/>
      </c>
      <c r="J4799" s="2" t="str">
        <f>IF(Table1[[#This Row],[Column6]]="","",(1+J4798)*(I4799)-1)</f>
        <v/>
      </c>
      <c r="K4799" s="1" t="str">
        <f>IF(Table1[[#This Row],[Column1]]="","",VLOOKUP(A4799,COPOMs!B:K,10)+prêmio_de_risco)</f>
        <v/>
      </c>
      <c r="L4799" s="3" t="str">
        <f>IF(Table1[[#This Row],[Tesouro Selic: Cenário 3]]="","",(K4799+1)^(1/252))</f>
        <v/>
      </c>
      <c r="M4799" s="2" t="str">
        <f>IF(Table1[[#This Row],[Column8]]="","",(1+M4798)*(L4799)-1)</f>
        <v/>
      </c>
    </row>
    <row r="4800" spans="1:13" x14ac:dyDescent="0.25">
      <c r="A4800" s="15" t="str">
        <f t="shared" si="148"/>
        <v/>
      </c>
      <c r="B4800" s="25" t="str">
        <f t="shared" si="149"/>
        <v/>
      </c>
      <c r="C4800" s="3" t="str">
        <f>IF(Table1[[#This Row],[Tesouro Prefixado]]="","",(B4800+1)^(1/252))</f>
        <v/>
      </c>
      <c r="D4800" s="2" t="str">
        <f>IF(Table1[[#This Row],[Column2]]="","",(1+D4799)*(C4800)-1)</f>
        <v/>
      </c>
      <c r="E4800" s="1" t="str">
        <f>IF(Table1[[#This Row],[Column1]]="","",VLOOKUP(A4800,COPOMs!B:E,4)+prêmio_de_risco)</f>
        <v/>
      </c>
      <c r="F4800" s="3" t="str">
        <f>IF(Table1[[#This Row],[Tesouro Selic: Cenário 1]]="","",(E4800+1)^(1/252))</f>
        <v/>
      </c>
      <c r="G4800" s="2" t="str">
        <f>IF(Table1[[#This Row],[Column4]]="","",(1+G4799)*(F4800)-1)</f>
        <v/>
      </c>
      <c r="H4800" s="1" t="str">
        <f>IF(Table1[[#This Row],[Column1]]="","",VLOOKUP(A4800,COPOMs!B:H,7)+prêmio_de_risco)</f>
        <v/>
      </c>
      <c r="I4800" s="3" t="str">
        <f>IF(Table1[[#This Row],[Tesouro Selic: Cenário 2]]="","",(H4800+1)^(1/252))</f>
        <v/>
      </c>
      <c r="J4800" s="2" t="str">
        <f>IF(Table1[[#This Row],[Column6]]="","",(1+J4799)*(I4800)-1)</f>
        <v/>
      </c>
      <c r="K4800" s="1" t="str">
        <f>IF(Table1[[#This Row],[Column1]]="","",VLOOKUP(A4800,COPOMs!B:K,10)+prêmio_de_risco)</f>
        <v/>
      </c>
      <c r="L4800" s="3" t="str">
        <f>IF(Table1[[#This Row],[Tesouro Selic: Cenário 3]]="","",(K4800+1)^(1/252))</f>
        <v/>
      </c>
      <c r="M4800" s="2" t="str">
        <f>IF(Table1[[#This Row],[Column8]]="","",(1+M4799)*(L4800)-1)</f>
        <v/>
      </c>
    </row>
    <row r="4801" spans="1:13" x14ac:dyDescent="0.25">
      <c r="A4801" s="15" t="str">
        <f t="shared" si="148"/>
        <v/>
      </c>
      <c r="B4801" s="25" t="str">
        <f t="shared" si="149"/>
        <v/>
      </c>
      <c r="C4801" s="3" t="str">
        <f>IF(Table1[[#This Row],[Tesouro Prefixado]]="","",(B4801+1)^(1/252))</f>
        <v/>
      </c>
      <c r="D4801" s="2" t="str">
        <f>IF(Table1[[#This Row],[Column2]]="","",(1+D4800)*(C4801)-1)</f>
        <v/>
      </c>
      <c r="E4801" s="1" t="str">
        <f>IF(Table1[[#This Row],[Column1]]="","",VLOOKUP(A4801,COPOMs!B:E,4)+prêmio_de_risco)</f>
        <v/>
      </c>
      <c r="F4801" s="3" t="str">
        <f>IF(Table1[[#This Row],[Tesouro Selic: Cenário 1]]="","",(E4801+1)^(1/252))</f>
        <v/>
      </c>
      <c r="G4801" s="2" t="str">
        <f>IF(Table1[[#This Row],[Column4]]="","",(1+G4800)*(F4801)-1)</f>
        <v/>
      </c>
      <c r="H4801" s="1" t="str">
        <f>IF(Table1[[#This Row],[Column1]]="","",VLOOKUP(A4801,COPOMs!B:H,7)+prêmio_de_risco)</f>
        <v/>
      </c>
      <c r="I4801" s="3" t="str">
        <f>IF(Table1[[#This Row],[Tesouro Selic: Cenário 2]]="","",(H4801+1)^(1/252))</f>
        <v/>
      </c>
      <c r="J4801" s="2" t="str">
        <f>IF(Table1[[#This Row],[Column6]]="","",(1+J4800)*(I4801)-1)</f>
        <v/>
      </c>
      <c r="K4801" s="1" t="str">
        <f>IF(Table1[[#This Row],[Column1]]="","",VLOOKUP(A4801,COPOMs!B:K,10)+prêmio_de_risco)</f>
        <v/>
      </c>
      <c r="L4801" s="3" t="str">
        <f>IF(Table1[[#This Row],[Tesouro Selic: Cenário 3]]="","",(K4801+1)^(1/252))</f>
        <v/>
      </c>
      <c r="M4801" s="2" t="str">
        <f>IF(Table1[[#This Row],[Column8]]="","",(1+M4800)*(L4801)-1)</f>
        <v/>
      </c>
    </row>
    <row r="4802" spans="1:13" x14ac:dyDescent="0.25">
      <c r="A4802" s="15" t="str">
        <f t="shared" si="148"/>
        <v/>
      </c>
      <c r="B4802" s="25" t="str">
        <f t="shared" si="149"/>
        <v/>
      </c>
      <c r="C4802" s="3" t="str">
        <f>IF(Table1[[#This Row],[Tesouro Prefixado]]="","",(B4802+1)^(1/252))</f>
        <v/>
      </c>
      <c r="D4802" s="2" t="str">
        <f>IF(Table1[[#This Row],[Column2]]="","",(1+D4801)*(C4802)-1)</f>
        <v/>
      </c>
      <c r="E4802" s="1" t="str">
        <f>IF(Table1[[#This Row],[Column1]]="","",VLOOKUP(A4802,COPOMs!B:E,4)+prêmio_de_risco)</f>
        <v/>
      </c>
      <c r="F4802" s="3" t="str">
        <f>IF(Table1[[#This Row],[Tesouro Selic: Cenário 1]]="","",(E4802+1)^(1/252))</f>
        <v/>
      </c>
      <c r="G4802" s="2" t="str">
        <f>IF(Table1[[#This Row],[Column4]]="","",(1+G4801)*(F4802)-1)</f>
        <v/>
      </c>
      <c r="H4802" s="1" t="str">
        <f>IF(Table1[[#This Row],[Column1]]="","",VLOOKUP(A4802,COPOMs!B:H,7)+prêmio_de_risco)</f>
        <v/>
      </c>
      <c r="I4802" s="3" t="str">
        <f>IF(Table1[[#This Row],[Tesouro Selic: Cenário 2]]="","",(H4802+1)^(1/252))</f>
        <v/>
      </c>
      <c r="J4802" s="2" t="str">
        <f>IF(Table1[[#This Row],[Column6]]="","",(1+J4801)*(I4802)-1)</f>
        <v/>
      </c>
      <c r="K4802" s="1" t="str">
        <f>IF(Table1[[#This Row],[Column1]]="","",VLOOKUP(A4802,COPOMs!B:K,10)+prêmio_de_risco)</f>
        <v/>
      </c>
      <c r="L4802" s="3" t="str">
        <f>IF(Table1[[#This Row],[Tesouro Selic: Cenário 3]]="","",(K4802+1)^(1/252))</f>
        <v/>
      </c>
      <c r="M4802" s="2" t="str">
        <f>IF(Table1[[#This Row],[Column8]]="","",(1+M4801)*(L4802)-1)</f>
        <v/>
      </c>
    </row>
    <row r="4803" spans="1:13" x14ac:dyDescent="0.25">
      <c r="A4803" s="15" t="str">
        <f t="shared" ref="A4803:A4866" si="150">IFERROR(IF(WORKDAY(A4802,1,feriados)&lt;=vencimento,WORKDAY(A4802,1,feriados),""),"")</f>
        <v/>
      </c>
      <c r="B4803" s="25" t="str">
        <f t="shared" ref="B4803:B4866" si="151">IF(A4803="","",taxa_pré)</f>
        <v/>
      </c>
      <c r="C4803" s="3" t="str">
        <f>IF(Table1[[#This Row],[Tesouro Prefixado]]="","",(B4803+1)^(1/252))</f>
        <v/>
      </c>
      <c r="D4803" s="2" t="str">
        <f>IF(Table1[[#This Row],[Column2]]="","",(1+D4802)*(C4803)-1)</f>
        <v/>
      </c>
      <c r="E4803" s="1" t="str">
        <f>IF(Table1[[#This Row],[Column1]]="","",VLOOKUP(A4803,COPOMs!B:E,4)+prêmio_de_risco)</f>
        <v/>
      </c>
      <c r="F4803" s="3" t="str">
        <f>IF(Table1[[#This Row],[Tesouro Selic: Cenário 1]]="","",(E4803+1)^(1/252))</f>
        <v/>
      </c>
      <c r="G4803" s="2" t="str">
        <f>IF(Table1[[#This Row],[Column4]]="","",(1+G4802)*(F4803)-1)</f>
        <v/>
      </c>
      <c r="H4803" s="1" t="str">
        <f>IF(Table1[[#This Row],[Column1]]="","",VLOOKUP(A4803,COPOMs!B:H,7)+prêmio_de_risco)</f>
        <v/>
      </c>
      <c r="I4803" s="3" t="str">
        <f>IF(Table1[[#This Row],[Tesouro Selic: Cenário 2]]="","",(H4803+1)^(1/252))</f>
        <v/>
      </c>
      <c r="J4803" s="2" t="str">
        <f>IF(Table1[[#This Row],[Column6]]="","",(1+J4802)*(I4803)-1)</f>
        <v/>
      </c>
      <c r="K4803" s="1" t="str">
        <f>IF(Table1[[#This Row],[Column1]]="","",VLOOKUP(A4803,COPOMs!B:K,10)+prêmio_de_risco)</f>
        <v/>
      </c>
      <c r="L4803" s="3" t="str">
        <f>IF(Table1[[#This Row],[Tesouro Selic: Cenário 3]]="","",(K4803+1)^(1/252))</f>
        <v/>
      </c>
      <c r="M4803" s="2" t="str">
        <f>IF(Table1[[#This Row],[Column8]]="","",(1+M4802)*(L4803)-1)</f>
        <v/>
      </c>
    </row>
    <row r="4804" spans="1:13" x14ac:dyDescent="0.25">
      <c r="A4804" s="15" t="str">
        <f t="shared" si="150"/>
        <v/>
      </c>
      <c r="B4804" s="25" t="str">
        <f t="shared" si="151"/>
        <v/>
      </c>
      <c r="C4804" s="3" t="str">
        <f>IF(Table1[[#This Row],[Tesouro Prefixado]]="","",(B4804+1)^(1/252))</f>
        <v/>
      </c>
      <c r="D4804" s="2" t="str">
        <f>IF(Table1[[#This Row],[Column2]]="","",(1+D4803)*(C4804)-1)</f>
        <v/>
      </c>
      <c r="E4804" s="1" t="str">
        <f>IF(Table1[[#This Row],[Column1]]="","",VLOOKUP(A4804,COPOMs!B:E,4)+prêmio_de_risco)</f>
        <v/>
      </c>
      <c r="F4804" s="3" t="str">
        <f>IF(Table1[[#This Row],[Tesouro Selic: Cenário 1]]="","",(E4804+1)^(1/252))</f>
        <v/>
      </c>
      <c r="G4804" s="2" t="str">
        <f>IF(Table1[[#This Row],[Column4]]="","",(1+G4803)*(F4804)-1)</f>
        <v/>
      </c>
      <c r="H4804" s="1" t="str">
        <f>IF(Table1[[#This Row],[Column1]]="","",VLOOKUP(A4804,COPOMs!B:H,7)+prêmio_de_risco)</f>
        <v/>
      </c>
      <c r="I4804" s="3" t="str">
        <f>IF(Table1[[#This Row],[Tesouro Selic: Cenário 2]]="","",(H4804+1)^(1/252))</f>
        <v/>
      </c>
      <c r="J4804" s="2" t="str">
        <f>IF(Table1[[#This Row],[Column6]]="","",(1+J4803)*(I4804)-1)</f>
        <v/>
      </c>
      <c r="K4804" s="1" t="str">
        <f>IF(Table1[[#This Row],[Column1]]="","",VLOOKUP(A4804,COPOMs!B:K,10)+prêmio_de_risco)</f>
        <v/>
      </c>
      <c r="L4804" s="3" t="str">
        <f>IF(Table1[[#This Row],[Tesouro Selic: Cenário 3]]="","",(K4804+1)^(1/252))</f>
        <v/>
      </c>
      <c r="M4804" s="2" t="str">
        <f>IF(Table1[[#This Row],[Column8]]="","",(1+M4803)*(L4804)-1)</f>
        <v/>
      </c>
    </row>
    <row r="4805" spans="1:13" x14ac:dyDescent="0.25">
      <c r="A4805" s="15" t="str">
        <f t="shared" si="150"/>
        <v/>
      </c>
      <c r="B4805" s="25" t="str">
        <f t="shared" si="151"/>
        <v/>
      </c>
      <c r="C4805" s="3" t="str">
        <f>IF(Table1[[#This Row],[Tesouro Prefixado]]="","",(B4805+1)^(1/252))</f>
        <v/>
      </c>
      <c r="D4805" s="2" t="str">
        <f>IF(Table1[[#This Row],[Column2]]="","",(1+D4804)*(C4805)-1)</f>
        <v/>
      </c>
      <c r="E4805" s="1" t="str">
        <f>IF(Table1[[#This Row],[Column1]]="","",VLOOKUP(A4805,COPOMs!B:E,4)+prêmio_de_risco)</f>
        <v/>
      </c>
      <c r="F4805" s="3" t="str">
        <f>IF(Table1[[#This Row],[Tesouro Selic: Cenário 1]]="","",(E4805+1)^(1/252))</f>
        <v/>
      </c>
      <c r="G4805" s="2" t="str">
        <f>IF(Table1[[#This Row],[Column4]]="","",(1+G4804)*(F4805)-1)</f>
        <v/>
      </c>
      <c r="H4805" s="1" t="str">
        <f>IF(Table1[[#This Row],[Column1]]="","",VLOOKUP(A4805,COPOMs!B:H,7)+prêmio_de_risco)</f>
        <v/>
      </c>
      <c r="I4805" s="3" t="str">
        <f>IF(Table1[[#This Row],[Tesouro Selic: Cenário 2]]="","",(H4805+1)^(1/252))</f>
        <v/>
      </c>
      <c r="J4805" s="2" t="str">
        <f>IF(Table1[[#This Row],[Column6]]="","",(1+J4804)*(I4805)-1)</f>
        <v/>
      </c>
      <c r="K4805" s="1" t="str">
        <f>IF(Table1[[#This Row],[Column1]]="","",VLOOKUP(A4805,COPOMs!B:K,10)+prêmio_de_risco)</f>
        <v/>
      </c>
      <c r="L4805" s="3" t="str">
        <f>IF(Table1[[#This Row],[Tesouro Selic: Cenário 3]]="","",(K4805+1)^(1/252))</f>
        <v/>
      </c>
      <c r="M4805" s="2" t="str">
        <f>IF(Table1[[#This Row],[Column8]]="","",(1+M4804)*(L4805)-1)</f>
        <v/>
      </c>
    </row>
    <row r="4806" spans="1:13" x14ac:dyDescent="0.25">
      <c r="A4806" s="15" t="str">
        <f t="shared" si="150"/>
        <v/>
      </c>
      <c r="B4806" s="25" t="str">
        <f t="shared" si="151"/>
        <v/>
      </c>
      <c r="C4806" s="3" t="str">
        <f>IF(Table1[[#This Row],[Tesouro Prefixado]]="","",(B4806+1)^(1/252))</f>
        <v/>
      </c>
      <c r="D4806" s="2" t="str">
        <f>IF(Table1[[#This Row],[Column2]]="","",(1+D4805)*(C4806)-1)</f>
        <v/>
      </c>
      <c r="E4806" s="1" t="str">
        <f>IF(Table1[[#This Row],[Column1]]="","",VLOOKUP(A4806,COPOMs!B:E,4)+prêmio_de_risco)</f>
        <v/>
      </c>
      <c r="F4806" s="3" t="str">
        <f>IF(Table1[[#This Row],[Tesouro Selic: Cenário 1]]="","",(E4806+1)^(1/252))</f>
        <v/>
      </c>
      <c r="G4806" s="2" t="str">
        <f>IF(Table1[[#This Row],[Column4]]="","",(1+G4805)*(F4806)-1)</f>
        <v/>
      </c>
      <c r="H4806" s="1" t="str">
        <f>IF(Table1[[#This Row],[Column1]]="","",VLOOKUP(A4806,COPOMs!B:H,7)+prêmio_de_risco)</f>
        <v/>
      </c>
      <c r="I4806" s="3" t="str">
        <f>IF(Table1[[#This Row],[Tesouro Selic: Cenário 2]]="","",(H4806+1)^(1/252))</f>
        <v/>
      </c>
      <c r="J4806" s="2" t="str">
        <f>IF(Table1[[#This Row],[Column6]]="","",(1+J4805)*(I4806)-1)</f>
        <v/>
      </c>
      <c r="K4806" s="1" t="str">
        <f>IF(Table1[[#This Row],[Column1]]="","",VLOOKUP(A4806,COPOMs!B:K,10)+prêmio_de_risco)</f>
        <v/>
      </c>
      <c r="L4806" s="3" t="str">
        <f>IF(Table1[[#This Row],[Tesouro Selic: Cenário 3]]="","",(K4806+1)^(1/252))</f>
        <v/>
      </c>
      <c r="M4806" s="2" t="str">
        <f>IF(Table1[[#This Row],[Column8]]="","",(1+M4805)*(L4806)-1)</f>
        <v/>
      </c>
    </row>
    <row r="4807" spans="1:13" x14ac:dyDescent="0.25">
      <c r="A4807" s="15" t="str">
        <f t="shared" si="150"/>
        <v/>
      </c>
      <c r="B4807" s="25" t="str">
        <f t="shared" si="151"/>
        <v/>
      </c>
      <c r="C4807" s="3" t="str">
        <f>IF(Table1[[#This Row],[Tesouro Prefixado]]="","",(B4807+1)^(1/252))</f>
        <v/>
      </c>
      <c r="D4807" s="2" t="str">
        <f>IF(Table1[[#This Row],[Column2]]="","",(1+D4806)*(C4807)-1)</f>
        <v/>
      </c>
      <c r="E4807" s="1" t="str">
        <f>IF(Table1[[#This Row],[Column1]]="","",VLOOKUP(A4807,COPOMs!B:E,4)+prêmio_de_risco)</f>
        <v/>
      </c>
      <c r="F4807" s="3" t="str">
        <f>IF(Table1[[#This Row],[Tesouro Selic: Cenário 1]]="","",(E4807+1)^(1/252))</f>
        <v/>
      </c>
      <c r="G4807" s="2" t="str">
        <f>IF(Table1[[#This Row],[Column4]]="","",(1+G4806)*(F4807)-1)</f>
        <v/>
      </c>
      <c r="H4807" s="1" t="str">
        <f>IF(Table1[[#This Row],[Column1]]="","",VLOOKUP(A4807,COPOMs!B:H,7)+prêmio_de_risco)</f>
        <v/>
      </c>
      <c r="I4807" s="3" t="str">
        <f>IF(Table1[[#This Row],[Tesouro Selic: Cenário 2]]="","",(H4807+1)^(1/252))</f>
        <v/>
      </c>
      <c r="J4807" s="2" t="str">
        <f>IF(Table1[[#This Row],[Column6]]="","",(1+J4806)*(I4807)-1)</f>
        <v/>
      </c>
      <c r="K4807" s="1" t="str">
        <f>IF(Table1[[#This Row],[Column1]]="","",VLOOKUP(A4807,COPOMs!B:K,10)+prêmio_de_risco)</f>
        <v/>
      </c>
      <c r="L4807" s="3" t="str">
        <f>IF(Table1[[#This Row],[Tesouro Selic: Cenário 3]]="","",(K4807+1)^(1/252))</f>
        <v/>
      </c>
      <c r="M4807" s="2" t="str">
        <f>IF(Table1[[#This Row],[Column8]]="","",(1+M4806)*(L4807)-1)</f>
        <v/>
      </c>
    </row>
    <row r="4808" spans="1:13" x14ac:dyDescent="0.25">
      <c r="A4808" s="15" t="str">
        <f t="shared" si="150"/>
        <v/>
      </c>
      <c r="B4808" s="25" t="str">
        <f t="shared" si="151"/>
        <v/>
      </c>
      <c r="C4808" s="3" t="str">
        <f>IF(Table1[[#This Row],[Tesouro Prefixado]]="","",(B4808+1)^(1/252))</f>
        <v/>
      </c>
      <c r="D4808" s="2" t="str">
        <f>IF(Table1[[#This Row],[Column2]]="","",(1+D4807)*(C4808)-1)</f>
        <v/>
      </c>
      <c r="E4808" s="1" t="str">
        <f>IF(Table1[[#This Row],[Column1]]="","",VLOOKUP(A4808,COPOMs!B:E,4)+prêmio_de_risco)</f>
        <v/>
      </c>
      <c r="F4808" s="3" t="str">
        <f>IF(Table1[[#This Row],[Tesouro Selic: Cenário 1]]="","",(E4808+1)^(1/252))</f>
        <v/>
      </c>
      <c r="G4808" s="2" t="str">
        <f>IF(Table1[[#This Row],[Column4]]="","",(1+G4807)*(F4808)-1)</f>
        <v/>
      </c>
      <c r="H4808" s="1" t="str">
        <f>IF(Table1[[#This Row],[Column1]]="","",VLOOKUP(A4808,COPOMs!B:H,7)+prêmio_de_risco)</f>
        <v/>
      </c>
      <c r="I4808" s="3" t="str">
        <f>IF(Table1[[#This Row],[Tesouro Selic: Cenário 2]]="","",(H4808+1)^(1/252))</f>
        <v/>
      </c>
      <c r="J4808" s="2" t="str">
        <f>IF(Table1[[#This Row],[Column6]]="","",(1+J4807)*(I4808)-1)</f>
        <v/>
      </c>
      <c r="K4808" s="1" t="str">
        <f>IF(Table1[[#This Row],[Column1]]="","",VLOOKUP(A4808,COPOMs!B:K,10)+prêmio_de_risco)</f>
        <v/>
      </c>
      <c r="L4808" s="3" t="str">
        <f>IF(Table1[[#This Row],[Tesouro Selic: Cenário 3]]="","",(K4808+1)^(1/252))</f>
        <v/>
      </c>
      <c r="M4808" s="2" t="str">
        <f>IF(Table1[[#This Row],[Column8]]="","",(1+M4807)*(L4808)-1)</f>
        <v/>
      </c>
    </row>
    <row r="4809" spans="1:13" x14ac:dyDescent="0.25">
      <c r="A4809" s="15" t="str">
        <f t="shared" si="150"/>
        <v/>
      </c>
      <c r="B4809" s="25" t="str">
        <f t="shared" si="151"/>
        <v/>
      </c>
      <c r="C4809" s="3" t="str">
        <f>IF(Table1[[#This Row],[Tesouro Prefixado]]="","",(B4809+1)^(1/252))</f>
        <v/>
      </c>
      <c r="D4809" s="2" t="str">
        <f>IF(Table1[[#This Row],[Column2]]="","",(1+D4808)*(C4809)-1)</f>
        <v/>
      </c>
      <c r="E4809" s="1" t="str">
        <f>IF(Table1[[#This Row],[Column1]]="","",VLOOKUP(A4809,COPOMs!B:E,4)+prêmio_de_risco)</f>
        <v/>
      </c>
      <c r="F4809" s="3" t="str">
        <f>IF(Table1[[#This Row],[Tesouro Selic: Cenário 1]]="","",(E4809+1)^(1/252))</f>
        <v/>
      </c>
      <c r="G4809" s="2" t="str">
        <f>IF(Table1[[#This Row],[Column4]]="","",(1+G4808)*(F4809)-1)</f>
        <v/>
      </c>
      <c r="H4809" s="1" t="str">
        <f>IF(Table1[[#This Row],[Column1]]="","",VLOOKUP(A4809,COPOMs!B:H,7)+prêmio_de_risco)</f>
        <v/>
      </c>
      <c r="I4809" s="3" t="str">
        <f>IF(Table1[[#This Row],[Tesouro Selic: Cenário 2]]="","",(H4809+1)^(1/252))</f>
        <v/>
      </c>
      <c r="J4809" s="2" t="str">
        <f>IF(Table1[[#This Row],[Column6]]="","",(1+J4808)*(I4809)-1)</f>
        <v/>
      </c>
      <c r="K4809" s="1" t="str">
        <f>IF(Table1[[#This Row],[Column1]]="","",VLOOKUP(A4809,COPOMs!B:K,10)+prêmio_de_risco)</f>
        <v/>
      </c>
      <c r="L4809" s="3" t="str">
        <f>IF(Table1[[#This Row],[Tesouro Selic: Cenário 3]]="","",(K4809+1)^(1/252))</f>
        <v/>
      </c>
      <c r="M4809" s="2" t="str">
        <f>IF(Table1[[#This Row],[Column8]]="","",(1+M4808)*(L4809)-1)</f>
        <v/>
      </c>
    </row>
    <row r="4810" spans="1:13" x14ac:dyDescent="0.25">
      <c r="A4810" s="15" t="str">
        <f t="shared" si="150"/>
        <v/>
      </c>
      <c r="B4810" s="25" t="str">
        <f t="shared" si="151"/>
        <v/>
      </c>
      <c r="C4810" s="3" t="str">
        <f>IF(Table1[[#This Row],[Tesouro Prefixado]]="","",(B4810+1)^(1/252))</f>
        <v/>
      </c>
      <c r="D4810" s="2" t="str">
        <f>IF(Table1[[#This Row],[Column2]]="","",(1+D4809)*(C4810)-1)</f>
        <v/>
      </c>
      <c r="E4810" s="1" t="str">
        <f>IF(Table1[[#This Row],[Column1]]="","",VLOOKUP(A4810,COPOMs!B:E,4)+prêmio_de_risco)</f>
        <v/>
      </c>
      <c r="F4810" s="3" t="str">
        <f>IF(Table1[[#This Row],[Tesouro Selic: Cenário 1]]="","",(E4810+1)^(1/252))</f>
        <v/>
      </c>
      <c r="G4810" s="2" t="str">
        <f>IF(Table1[[#This Row],[Column4]]="","",(1+G4809)*(F4810)-1)</f>
        <v/>
      </c>
      <c r="H4810" s="1" t="str">
        <f>IF(Table1[[#This Row],[Column1]]="","",VLOOKUP(A4810,COPOMs!B:H,7)+prêmio_de_risco)</f>
        <v/>
      </c>
      <c r="I4810" s="3" t="str">
        <f>IF(Table1[[#This Row],[Tesouro Selic: Cenário 2]]="","",(H4810+1)^(1/252))</f>
        <v/>
      </c>
      <c r="J4810" s="2" t="str">
        <f>IF(Table1[[#This Row],[Column6]]="","",(1+J4809)*(I4810)-1)</f>
        <v/>
      </c>
      <c r="K4810" s="1" t="str">
        <f>IF(Table1[[#This Row],[Column1]]="","",VLOOKUP(A4810,COPOMs!B:K,10)+prêmio_de_risco)</f>
        <v/>
      </c>
      <c r="L4810" s="3" t="str">
        <f>IF(Table1[[#This Row],[Tesouro Selic: Cenário 3]]="","",(K4810+1)^(1/252))</f>
        <v/>
      </c>
      <c r="M4810" s="2" t="str">
        <f>IF(Table1[[#This Row],[Column8]]="","",(1+M4809)*(L4810)-1)</f>
        <v/>
      </c>
    </row>
    <row r="4811" spans="1:13" x14ac:dyDescent="0.25">
      <c r="A4811" s="15" t="str">
        <f t="shared" si="150"/>
        <v/>
      </c>
      <c r="B4811" s="25" t="str">
        <f t="shared" si="151"/>
        <v/>
      </c>
      <c r="C4811" s="3" t="str">
        <f>IF(Table1[[#This Row],[Tesouro Prefixado]]="","",(B4811+1)^(1/252))</f>
        <v/>
      </c>
      <c r="D4811" s="2" t="str">
        <f>IF(Table1[[#This Row],[Column2]]="","",(1+D4810)*(C4811)-1)</f>
        <v/>
      </c>
      <c r="E4811" s="1" t="str">
        <f>IF(Table1[[#This Row],[Column1]]="","",VLOOKUP(A4811,COPOMs!B:E,4)+prêmio_de_risco)</f>
        <v/>
      </c>
      <c r="F4811" s="3" t="str">
        <f>IF(Table1[[#This Row],[Tesouro Selic: Cenário 1]]="","",(E4811+1)^(1/252))</f>
        <v/>
      </c>
      <c r="G4811" s="2" t="str">
        <f>IF(Table1[[#This Row],[Column4]]="","",(1+G4810)*(F4811)-1)</f>
        <v/>
      </c>
      <c r="H4811" s="1" t="str">
        <f>IF(Table1[[#This Row],[Column1]]="","",VLOOKUP(A4811,COPOMs!B:H,7)+prêmio_de_risco)</f>
        <v/>
      </c>
      <c r="I4811" s="3" t="str">
        <f>IF(Table1[[#This Row],[Tesouro Selic: Cenário 2]]="","",(H4811+1)^(1/252))</f>
        <v/>
      </c>
      <c r="J4811" s="2" t="str">
        <f>IF(Table1[[#This Row],[Column6]]="","",(1+J4810)*(I4811)-1)</f>
        <v/>
      </c>
      <c r="K4811" s="1" t="str">
        <f>IF(Table1[[#This Row],[Column1]]="","",VLOOKUP(A4811,COPOMs!B:K,10)+prêmio_de_risco)</f>
        <v/>
      </c>
      <c r="L4811" s="3" t="str">
        <f>IF(Table1[[#This Row],[Tesouro Selic: Cenário 3]]="","",(K4811+1)^(1/252))</f>
        <v/>
      </c>
      <c r="M4811" s="2" t="str">
        <f>IF(Table1[[#This Row],[Column8]]="","",(1+M4810)*(L4811)-1)</f>
        <v/>
      </c>
    </row>
    <row r="4812" spans="1:13" x14ac:dyDescent="0.25">
      <c r="A4812" s="15" t="str">
        <f t="shared" si="150"/>
        <v/>
      </c>
      <c r="B4812" s="25" t="str">
        <f t="shared" si="151"/>
        <v/>
      </c>
      <c r="C4812" s="3" t="str">
        <f>IF(Table1[[#This Row],[Tesouro Prefixado]]="","",(B4812+1)^(1/252))</f>
        <v/>
      </c>
      <c r="D4812" s="2" t="str">
        <f>IF(Table1[[#This Row],[Column2]]="","",(1+D4811)*(C4812)-1)</f>
        <v/>
      </c>
      <c r="E4812" s="1" t="str">
        <f>IF(Table1[[#This Row],[Column1]]="","",VLOOKUP(A4812,COPOMs!B:E,4)+prêmio_de_risco)</f>
        <v/>
      </c>
      <c r="F4812" s="3" t="str">
        <f>IF(Table1[[#This Row],[Tesouro Selic: Cenário 1]]="","",(E4812+1)^(1/252))</f>
        <v/>
      </c>
      <c r="G4812" s="2" t="str">
        <f>IF(Table1[[#This Row],[Column4]]="","",(1+G4811)*(F4812)-1)</f>
        <v/>
      </c>
      <c r="H4812" s="1" t="str">
        <f>IF(Table1[[#This Row],[Column1]]="","",VLOOKUP(A4812,COPOMs!B:H,7)+prêmio_de_risco)</f>
        <v/>
      </c>
      <c r="I4812" s="3" t="str">
        <f>IF(Table1[[#This Row],[Tesouro Selic: Cenário 2]]="","",(H4812+1)^(1/252))</f>
        <v/>
      </c>
      <c r="J4812" s="2" t="str">
        <f>IF(Table1[[#This Row],[Column6]]="","",(1+J4811)*(I4812)-1)</f>
        <v/>
      </c>
      <c r="K4812" s="1" t="str">
        <f>IF(Table1[[#This Row],[Column1]]="","",VLOOKUP(A4812,COPOMs!B:K,10)+prêmio_de_risco)</f>
        <v/>
      </c>
      <c r="L4812" s="3" t="str">
        <f>IF(Table1[[#This Row],[Tesouro Selic: Cenário 3]]="","",(K4812+1)^(1/252))</f>
        <v/>
      </c>
      <c r="M4812" s="2" t="str">
        <f>IF(Table1[[#This Row],[Column8]]="","",(1+M4811)*(L4812)-1)</f>
        <v/>
      </c>
    </row>
    <row r="4813" spans="1:13" x14ac:dyDescent="0.25">
      <c r="A4813" s="15" t="str">
        <f t="shared" si="150"/>
        <v/>
      </c>
      <c r="B4813" s="25" t="str">
        <f t="shared" si="151"/>
        <v/>
      </c>
      <c r="C4813" s="3" t="str">
        <f>IF(Table1[[#This Row],[Tesouro Prefixado]]="","",(B4813+1)^(1/252))</f>
        <v/>
      </c>
      <c r="D4813" s="2" t="str">
        <f>IF(Table1[[#This Row],[Column2]]="","",(1+D4812)*(C4813)-1)</f>
        <v/>
      </c>
      <c r="E4813" s="1" t="str">
        <f>IF(Table1[[#This Row],[Column1]]="","",VLOOKUP(A4813,COPOMs!B:E,4)+prêmio_de_risco)</f>
        <v/>
      </c>
      <c r="F4813" s="3" t="str">
        <f>IF(Table1[[#This Row],[Tesouro Selic: Cenário 1]]="","",(E4813+1)^(1/252))</f>
        <v/>
      </c>
      <c r="G4813" s="2" t="str">
        <f>IF(Table1[[#This Row],[Column4]]="","",(1+G4812)*(F4813)-1)</f>
        <v/>
      </c>
      <c r="H4813" s="1" t="str">
        <f>IF(Table1[[#This Row],[Column1]]="","",VLOOKUP(A4813,COPOMs!B:H,7)+prêmio_de_risco)</f>
        <v/>
      </c>
      <c r="I4813" s="3" t="str">
        <f>IF(Table1[[#This Row],[Tesouro Selic: Cenário 2]]="","",(H4813+1)^(1/252))</f>
        <v/>
      </c>
      <c r="J4813" s="2" t="str">
        <f>IF(Table1[[#This Row],[Column6]]="","",(1+J4812)*(I4813)-1)</f>
        <v/>
      </c>
      <c r="K4813" s="1" t="str">
        <f>IF(Table1[[#This Row],[Column1]]="","",VLOOKUP(A4813,COPOMs!B:K,10)+prêmio_de_risco)</f>
        <v/>
      </c>
      <c r="L4813" s="3" t="str">
        <f>IF(Table1[[#This Row],[Tesouro Selic: Cenário 3]]="","",(K4813+1)^(1/252))</f>
        <v/>
      </c>
      <c r="M4813" s="2" t="str">
        <f>IF(Table1[[#This Row],[Column8]]="","",(1+M4812)*(L4813)-1)</f>
        <v/>
      </c>
    </row>
    <row r="4814" spans="1:13" x14ac:dyDescent="0.25">
      <c r="A4814" s="15" t="str">
        <f t="shared" si="150"/>
        <v/>
      </c>
      <c r="B4814" s="25" t="str">
        <f t="shared" si="151"/>
        <v/>
      </c>
      <c r="C4814" s="3" t="str">
        <f>IF(Table1[[#This Row],[Tesouro Prefixado]]="","",(B4814+1)^(1/252))</f>
        <v/>
      </c>
      <c r="D4814" s="2" t="str">
        <f>IF(Table1[[#This Row],[Column2]]="","",(1+D4813)*(C4814)-1)</f>
        <v/>
      </c>
      <c r="E4814" s="1" t="str">
        <f>IF(Table1[[#This Row],[Column1]]="","",VLOOKUP(A4814,COPOMs!B:E,4)+prêmio_de_risco)</f>
        <v/>
      </c>
      <c r="F4814" s="3" t="str">
        <f>IF(Table1[[#This Row],[Tesouro Selic: Cenário 1]]="","",(E4814+1)^(1/252))</f>
        <v/>
      </c>
      <c r="G4814" s="2" t="str">
        <f>IF(Table1[[#This Row],[Column4]]="","",(1+G4813)*(F4814)-1)</f>
        <v/>
      </c>
      <c r="H4814" s="1" t="str">
        <f>IF(Table1[[#This Row],[Column1]]="","",VLOOKUP(A4814,COPOMs!B:H,7)+prêmio_de_risco)</f>
        <v/>
      </c>
      <c r="I4814" s="3" t="str">
        <f>IF(Table1[[#This Row],[Tesouro Selic: Cenário 2]]="","",(H4814+1)^(1/252))</f>
        <v/>
      </c>
      <c r="J4814" s="2" t="str">
        <f>IF(Table1[[#This Row],[Column6]]="","",(1+J4813)*(I4814)-1)</f>
        <v/>
      </c>
      <c r="K4814" s="1" t="str">
        <f>IF(Table1[[#This Row],[Column1]]="","",VLOOKUP(A4814,COPOMs!B:K,10)+prêmio_de_risco)</f>
        <v/>
      </c>
      <c r="L4814" s="3" t="str">
        <f>IF(Table1[[#This Row],[Tesouro Selic: Cenário 3]]="","",(K4814+1)^(1/252))</f>
        <v/>
      </c>
      <c r="M4814" s="2" t="str">
        <f>IF(Table1[[#This Row],[Column8]]="","",(1+M4813)*(L4814)-1)</f>
        <v/>
      </c>
    </row>
    <row r="4815" spans="1:13" x14ac:dyDescent="0.25">
      <c r="A4815" s="15" t="str">
        <f t="shared" si="150"/>
        <v/>
      </c>
      <c r="B4815" s="25" t="str">
        <f t="shared" si="151"/>
        <v/>
      </c>
      <c r="C4815" s="3" t="str">
        <f>IF(Table1[[#This Row],[Tesouro Prefixado]]="","",(B4815+1)^(1/252))</f>
        <v/>
      </c>
      <c r="D4815" s="2" t="str">
        <f>IF(Table1[[#This Row],[Column2]]="","",(1+D4814)*(C4815)-1)</f>
        <v/>
      </c>
      <c r="E4815" s="1" t="str">
        <f>IF(Table1[[#This Row],[Column1]]="","",VLOOKUP(A4815,COPOMs!B:E,4)+prêmio_de_risco)</f>
        <v/>
      </c>
      <c r="F4815" s="3" t="str">
        <f>IF(Table1[[#This Row],[Tesouro Selic: Cenário 1]]="","",(E4815+1)^(1/252))</f>
        <v/>
      </c>
      <c r="G4815" s="2" t="str">
        <f>IF(Table1[[#This Row],[Column4]]="","",(1+G4814)*(F4815)-1)</f>
        <v/>
      </c>
      <c r="H4815" s="1" t="str">
        <f>IF(Table1[[#This Row],[Column1]]="","",VLOOKUP(A4815,COPOMs!B:H,7)+prêmio_de_risco)</f>
        <v/>
      </c>
      <c r="I4815" s="3" t="str">
        <f>IF(Table1[[#This Row],[Tesouro Selic: Cenário 2]]="","",(H4815+1)^(1/252))</f>
        <v/>
      </c>
      <c r="J4815" s="2" t="str">
        <f>IF(Table1[[#This Row],[Column6]]="","",(1+J4814)*(I4815)-1)</f>
        <v/>
      </c>
      <c r="K4815" s="1" t="str">
        <f>IF(Table1[[#This Row],[Column1]]="","",VLOOKUP(A4815,COPOMs!B:K,10)+prêmio_de_risco)</f>
        <v/>
      </c>
      <c r="L4815" s="3" t="str">
        <f>IF(Table1[[#This Row],[Tesouro Selic: Cenário 3]]="","",(K4815+1)^(1/252))</f>
        <v/>
      </c>
      <c r="M4815" s="2" t="str">
        <f>IF(Table1[[#This Row],[Column8]]="","",(1+M4814)*(L4815)-1)</f>
        <v/>
      </c>
    </row>
    <row r="4816" spans="1:13" x14ac:dyDescent="0.25">
      <c r="A4816" s="15" t="str">
        <f t="shared" si="150"/>
        <v/>
      </c>
      <c r="B4816" s="25" t="str">
        <f t="shared" si="151"/>
        <v/>
      </c>
      <c r="C4816" s="3" t="str">
        <f>IF(Table1[[#This Row],[Tesouro Prefixado]]="","",(B4816+1)^(1/252))</f>
        <v/>
      </c>
      <c r="D4816" s="2" t="str">
        <f>IF(Table1[[#This Row],[Column2]]="","",(1+D4815)*(C4816)-1)</f>
        <v/>
      </c>
      <c r="E4816" s="1" t="str">
        <f>IF(Table1[[#This Row],[Column1]]="","",VLOOKUP(A4816,COPOMs!B:E,4)+prêmio_de_risco)</f>
        <v/>
      </c>
      <c r="F4816" s="3" t="str">
        <f>IF(Table1[[#This Row],[Tesouro Selic: Cenário 1]]="","",(E4816+1)^(1/252))</f>
        <v/>
      </c>
      <c r="G4816" s="2" t="str">
        <f>IF(Table1[[#This Row],[Column4]]="","",(1+G4815)*(F4816)-1)</f>
        <v/>
      </c>
      <c r="H4816" s="1" t="str">
        <f>IF(Table1[[#This Row],[Column1]]="","",VLOOKUP(A4816,COPOMs!B:H,7)+prêmio_de_risco)</f>
        <v/>
      </c>
      <c r="I4816" s="3" t="str">
        <f>IF(Table1[[#This Row],[Tesouro Selic: Cenário 2]]="","",(H4816+1)^(1/252))</f>
        <v/>
      </c>
      <c r="J4816" s="2" t="str">
        <f>IF(Table1[[#This Row],[Column6]]="","",(1+J4815)*(I4816)-1)</f>
        <v/>
      </c>
      <c r="K4816" s="1" t="str">
        <f>IF(Table1[[#This Row],[Column1]]="","",VLOOKUP(A4816,COPOMs!B:K,10)+prêmio_de_risco)</f>
        <v/>
      </c>
      <c r="L4816" s="3" t="str">
        <f>IF(Table1[[#This Row],[Tesouro Selic: Cenário 3]]="","",(K4816+1)^(1/252))</f>
        <v/>
      </c>
      <c r="M4816" s="2" t="str">
        <f>IF(Table1[[#This Row],[Column8]]="","",(1+M4815)*(L4816)-1)</f>
        <v/>
      </c>
    </row>
    <row r="4817" spans="1:13" x14ac:dyDescent="0.25">
      <c r="A4817" s="15" t="str">
        <f t="shared" si="150"/>
        <v/>
      </c>
      <c r="B4817" s="25" t="str">
        <f t="shared" si="151"/>
        <v/>
      </c>
      <c r="C4817" s="3" t="str">
        <f>IF(Table1[[#This Row],[Tesouro Prefixado]]="","",(B4817+1)^(1/252))</f>
        <v/>
      </c>
      <c r="D4817" s="2" t="str">
        <f>IF(Table1[[#This Row],[Column2]]="","",(1+D4816)*(C4817)-1)</f>
        <v/>
      </c>
      <c r="E4817" s="1" t="str">
        <f>IF(Table1[[#This Row],[Column1]]="","",VLOOKUP(A4817,COPOMs!B:E,4)+prêmio_de_risco)</f>
        <v/>
      </c>
      <c r="F4817" s="3" t="str">
        <f>IF(Table1[[#This Row],[Tesouro Selic: Cenário 1]]="","",(E4817+1)^(1/252))</f>
        <v/>
      </c>
      <c r="G4817" s="2" t="str">
        <f>IF(Table1[[#This Row],[Column4]]="","",(1+G4816)*(F4817)-1)</f>
        <v/>
      </c>
      <c r="H4817" s="1" t="str">
        <f>IF(Table1[[#This Row],[Column1]]="","",VLOOKUP(A4817,COPOMs!B:H,7)+prêmio_de_risco)</f>
        <v/>
      </c>
      <c r="I4817" s="3" t="str">
        <f>IF(Table1[[#This Row],[Tesouro Selic: Cenário 2]]="","",(H4817+1)^(1/252))</f>
        <v/>
      </c>
      <c r="J4817" s="2" t="str">
        <f>IF(Table1[[#This Row],[Column6]]="","",(1+J4816)*(I4817)-1)</f>
        <v/>
      </c>
      <c r="K4817" s="1" t="str">
        <f>IF(Table1[[#This Row],[Column1]]="","",VLOOKUP(A4817,COPOMs!B:K,10)+prêmio_de_risco)</f>
        <v/>
      </c>
      <c r="L4817" s="3" t="str">
        <f>IF(Table1[[#This Row],[Tesouro Selic: Cenário 3]]="","",(K4817+1)^(1/252))</f>
        <v/>
      </c>
      <c r="M4817" s="2" t="str">
        <f>IF(Table1[[#This Row],[Column8]]="","",(1+M4816)*(L4817)-1)</f>
        <v/>
      </c>
    </row>
    <row r="4818" spans="1:13" x14ac:dyDescent="0.25">
      <c r="A4818" s="15" t="str">
        <f t="shared" si="150"/>
        <v/>
      </c>
      <c r="B4818" s="25" t="str">
        <f t="shared" si="151"/>
        <v/>
      </c>
      <c r="C4818" s="3" t="str">
        <f>IF(Table1[[#This Row],[Tesouro Prefixado]]="","",(B4818+1)^(1/252))</f>
        <v/>
      </c>
      <c r="D4818" s="2" t="str">
        <f>IF(Table1[[#This Row],[Column2]]="","",(1+D4817)*(C4818)-1)</f>
        <v/>
      </c>
      <c r="E4818" s="1" t="str">
        <f>IF(Table1[[#This Row],[Column1]]="","",VLOOKUP(A4818,COPOMs!B:E,4)+prêmio_de_risco)</f>
        <v/>
      </c>
      <c r="F4818" s="3" t="str">
        <f>IF(Table1[[#This Row],[Tesouro Selic: Cenário 1]]="","",(E4818+1)^(1/252))</f>
        <v/>
      </c>
      <c r="G4818" s="2" t="str">
        <f>IF(Table1[[#This Row],[Column4]]="","",(1+G4817)*(F4818)-1)</f>
        <v/>
      </c>
      <c r="H4818" s="1" t="str">
        <f>IF(Table1[[#This Row],[Column1]]="","",VLOOKUP(A4818,COPOMs!B:H,7)+prêmio_de_risco)</f>
        <v/>
      </c>
      <c r="I4818" s="3" t="str">
        <f>IF(Table1[[#This Row],[Tesouro Selic: Cenário 2]]="","",(H4818+1)^(1/252))</f>
        <v/>
      </c>
      <c r="J4818" s="2" t="str">
        <f>IF(Table1[[#This Row],[Column6]]="","",(1+J4817)*(I4818)-1)</f>
        <v/>
      </c>
      <c r="K4818" s="1" t="str">
        <f>IF(Table1[[#This Row],[Column1]]="","",VLOOKUP(A4818,COPOMs!B:K,10)+prêmio_de_risco)</f>
        <v/>
      </c>
      <c r="L4818" s="3" t="str">
        <f>IF(Table1[[#This Row],[Tesouro Selic: Cenário 3]]="","",(K4818+1)^(1/252))</f>
        <v/>
      </c>
      <c r="M4818" s="2" t="str">
        <f>IF(Table1[[#This Row],[Column8]]="","",(1+M4817)*(L4818)-1)</f>
        <v/>
      </c>
    </row>
    <row r="4819" spans="1:13" x14ac:dyDescent="0.25">
      <c r="A4819" s="15" t="str">
        <f t="shared" si="150"/>
        <v/>
      </c>
      <c r="B4819" s="25" t="str">
        <f t="shared" si="151"/>
        <v/>
      </c>
      <c r="C4819" s="3" t="str">
        <f>IF(Table1[[#This Row],[Tesouro Prefixado]]="","",(B4819+1)^(1/252))</f>
        <v/>
      </c>
      <c r="D4819" s="2" t="str">
        <f>IF(Table1[[#This Row],[Column2]]="","",(1+D4818)*(C4819)-1)</f>
        <v/>
      </c>
      <c r="E4819" s="1" t="str">
        <f>IF(Table1[[#This Row],[Column1]]="","",VLOOKUP(A4819,COPOMs!B:E,4)+prêmio_de_risco)</f>
        <v/>
      </c>
      <c r="F4819" s="3" t="str">
        <f>IF(Table1[[#This Row],[Tesouro Selic: Cenário 1]]="","",(E4819+1)^(1/252))</f>
        <v/>
      </c>
      <c r="G4819" s="2" t="str">
        <f>IF(Table1[[#This Row],[Column4]]="","",(1+G4818)*(F4819)-1)</f>
        <v/>
      </c>
      <c r="H4819" s="1" t="str">
        <f>IF(Table1[[#This Row],[Column1]]="","",VLOOKUP(A4819,COPOMs!B:H,7)+prêmio_de_risco)</f>
        <v/>
      </c>
      <c r="I4819" s="3" t="str">
        <f>IF(Table1[[#This Row],[Tesouro Selic: Cenário 2]]="","",(H4819+1)^(1/252))</f>
        <v/>
      </c>
      <c r="J4819" s="2" t="str">
        <f>IF(Table1[[#This Row],[Column6]]="","",(1+J4818)*(I4819)-1)</f>
        <v/>
      </c>
      <c r="K4819" s="1" t="str">
        <f>IF(Table1[[#This Row],[Column1]]="","",VLOOKUP(A4819,COPOMs!B:K,10)+prêmio_de_risco)</f>
        <v/>
      </c>
      <c r="L4819" s="3" t="str">
        <f>IF(Table1[[#This Row],[Tesouro Selic: Cenário 3]]="","",(K4819+1)^(1/252))</f>
        <v/>
      </c>
      <c r="M4819" s="2" t="str">
        <f>IF(Table1[[#This Row],[Column8]]="","",(1+M4818)*(L4819)-1)</f>
        <v/>
      </c>
    </row>
    <row r="4820" spans="1:13" x14ac:dyDescent="0.25">
      <c r="A4820" s="15" t="str">
        <f t="shared" si="150"/>
        <v/>
      </c>
      <c r="B4820" s="25" t="str">
        <f t="shared" si="151"/>
        <v/>
      </c>
      <c r="C4820" s="3" t="str">
        <f>IF(Table1[[#This Row],[Tesouro Prefixado]]="","",(B4820+1)^(1/252))</f>
        <v/>
      </c>
      <c r="D4820" s="2" t="str">
        <f>IF(Table1[[#This Row],[Column2]]="","",(1+D4819)*(C4820)-1)</f>
        <v/>
      </c>
      <c r="E4820" s="1" t="str">
        <f>IF(Table1[[#This Row],[Column1]]="","",VLOOKUP(A4820,COPOMs!B:E,4)+prêmio_de_risco)</f>
        <v/>
      </c>
      <c r="F4820" s="3" t="str">
        <f>IF(Table1[[#This Row],[Tesouro Selic: Cenário 1]]="","",(E4820+1)^(1/252))</f>
        <v/>
      </c>
      <c r="G4820" s="2" t="str">
        <f>IF(Table1[[#This Row],[Column4]]="","",(1+G4819)*(F4820)-1)</f>
        <v/>
      </c>
      <c r="H4820" s="1" t="str">
        <f>IF(Table1[[#This Row],[Column1]]="","",VLOOKUP(A4820,COPOMs!B:H,7)+prêmio_de_risco)</f>
        <v/>
      </c>
      <c r="I4820" s="3" t="str">
        <f>IF(Table1[[#This Row],[Tesouro Selic: Cenário 2]]="","",(H4820+1)^(1/252))</f>
        <v/>
      </c>
      <c r="J4820" s="2" t="str">
        <f>IF(Table1[[#This Row],[Column6]]="","",(1+J4819)*(I4820)-1)</f>
        <v/>
      </c>
      <c r="K4820" s="1" t="str">
        <f>IF(Table1[[#This Row],[Column1]]="","",VLOOKUP(A4820,COPOMs!B:K,10)+prêmio_de_risco)</f>
        <v/>
      </c>
      <c r="L4820" s="3" t="str">
        <f>IF(Table1[[#This Row],[Tesouro Selic: Cenário 3]]="","",(K4820+1)^(1/252))</f>
        <v/>
      </c>
      <c r="M4820" s="2" t="str">
        <f>IF(Table1[[#This Row],[Column8]]="","",(1+M4819)*(L4820)-1)</f>
        <v/>
      </c>
    </row>
    <row r="4821" spans="1:13" x14ac:dyDescent="0.25">
      <c r="A4821" s="15" t="str">
        <f t="shared" si="150"/>
        <v/>
      </c>
      <c r="B4821" s="25" t="str">
        <f t="shared" si="151"/>
        <v/>
      </c>
      <c r="C4821" s="3" t="str">
        <f>IF(Table1[[#This Row],[Tesouro Prefixado]]="","",(B4821+1)^(1/252))</f>
        <v/>
      </c>
      <c r="D4821" s="2" t="str">
        <f>IF(Table1[[#This Row],[Column2]]="","",(1+D4820)*(C4821)-1)</f>
        <v/>
      </c>
      <c r="E4821" s="1" t="str">
        <f>IF(Table1[[#This Row],[Column1]]="","",VLOOKUP(A4821,COPOMs!B:E,4)+prêmio_de_risco)</f>
        <v/>
      </c>
      <c r="F4821" s="3" t="str">
        <f>IF(Table1[[#This Row],[Tesouro Selic: Cenário 1]]="","",(E4821+1)^(1/252))</f>
        <v/>
      </c>
      <c r="G4821" s="2" t="str">
        <f>IF(Table1[[#This Row],[Column4]]="","",(1+G4820)*(F4821)-1)</f>
        <v/>
      </c>
      <c r="H4821" s="1" t="str">
        <f>IF(Table1[[#This Row],[Column1]]="","",VLOOKUP(A4821,COPOMs!B:H,7)+prêmio_de_risco)</f>
        <v/>
      </c>
      <c r="I4821" s="3" t="str">
        <f>IF(Table1[[#This Row],[Tesouro Selic: Cenário 2]]="","",(H4821+1)^(1/252))</f>
        <v/>
      </c>
      <c r="J4821" s="2" t="str">
        <f>IF(Table1[[#This Row],[Column6]]="","",(1+J4820)*(I4821)-1)</f>
        <v/>
      </c>
      <c r="K4821" s="1" t="str">
        <f>IF(Table1[[#This Row],[Column1]]="","",VLOOKUP(A4821,COPOMs!B:K,10)+prêmio_de_risco)</f>
        <v/>
      </c>
      <c r="L4821" s="3" t="str">
        <f>IF(Table1[[#This Row],[Tesouro Selic: Cenário 3]]="","",(K4821+1)^(1/252))</f>
        <v/>
      </c>
      <c r="M4821" s="2" t="str">
        <f>IF(Table1[[#This Row],[Column8]]="","",(1+M4820)*(L4821)-1)</f>
        <v/>
      </c>
    </row>
    <row r="4822" spans="1:13" x14ac:dyDescent="0.25">
      <c r="A4822" s="15" t="str">
        <f t="shared" si="150"/>
        <v/>
      </c>
      <c r="B4822" s="25" t="str">
        <f t="shared" si="151"/>
        <v/>
      </c>
      <c r="C4822" s="3" t="str">
        <f>IF(Table1[[#This Row],[Tesouro Prefixado]]="","",(B4822+1)^(1/252))</f>
        <v/>
      </c>
      <c r="D4822" s="2" t="str">
        <f>IF(Table1[[#This Row],[Column2]]="","",(1+D4821)*(C4822)-1)</f>
        <v/>
      </c>
      <c r="E4822" s="1" t="str">
        <f>IF(Table1[[#This Row],[Column1]]="","",VLOOKUP(A4822,COPOMs!B:E,4)+prêmio_de_risco)</f>
        <v/>
      </c>
      <c r="F4822" s="3" t="str">
        <f>IF(Table1[[#This Row],[Tesouro Selic: Cenário 1]]="","",(E4822+1)^(1/252))</f>
        <v/>
      </c>
      <c r="G4822" s="2" t="str">
        <f>IF(Table1[[#This Row],[Column4]]="","",(1+G4821)*(F4822)-1)</f>
        <v/>
      </c>
      <c r="H4822" s="1" t="str">
        <f>IF(Table1[[#This Row],[Column1]]="","",VLOOKUP(A4822,COPOMs!B:H,7)+prêmio_de_risco)</f>
        <v/>
      </c>
      <c r="I4822" s="3" t="str">
        <f>IF(Table1[[#This Row],[Tesouro Selic: Cenário 2]]="","",(H4822+1)^(1/252))</f>
        <v/>
      </c>
      <c r="J4822" s="2" t="str">
        <f>IF(Table1[[#This Row],[Column6]]="","",(1+J4821)*(I4822)-1)</f>
        <v/>
      </c>
      <c r="K4822" s="1" t="str">
        <f>IF(Table1[[#This Row],[Column1]]="","",VLOOKUP(A4822,COPOMs!B:K,10)+prêmio_de_risco)</f>
        <v/>
      </c>
      <c r="L4822" s="3" t="str">
        <f>IF(Table1[[#This Row],[Tesouro Selic: Cenário 3]]="","",(K4822+1)^(1/252))</f>
        <v/>
      </c>
      <c r="M4822" s="2" t="str">
        <f>IF(Table1[[#This Row],[Column8]]="","",(1+M4821)*(L4822)-1)</f>
        <v/>
      </c>
    </row>
    <row r="4823" spans="1:13" x14ac:dyDescent="0.25">
      <c r="A4823" s="15" t="str">
        <f t="shared" si="150"/>
        <v/>
      </c>
      <c r="B4823" s="25" t="str">
        <f t="shared" si="151"/>
        <v/>
      </c>
      <c r="C4823" s="3" t="str">
        <f>IF(Table1[[#This Row],[Tesouro Prefixado]]="","",(B4823+1)^(1/252))</f>
        <v/>
      </c>
      <c r="D4823" s="2" t="str">
        <f>IF(Table1[[#This Row],[Column2]]="","",(1+D4822)*(C4823)-1)</f>
        <v/>
      </c>
      <c r="E4823" s="1" t="str">
        <f>IF(Table1[[#This Row],[Column1]]="","",VLOOKUP(A4823,COPOMs!B:E,4)+prêmio_de_risco)</f>
        <v/>
      </c>
      <c r="F4823" s="3" t="str">
        <f>IF(Table1[[#This Row],[Tesouro Selic: Cenário 1]]="","",(E4823+1)^(1/252))</f>
        <v/>
      </c>
      <c r="G4823" s="2" t="str">
        <f>IF(Table1[[#This Row],[Column4]]="","",(1+G4822)*(F4823)-1)</f>
        <v/>
      </c>
      <c r="H4823" s="1" t="str">
        <f>IF(Table1[[#This Row],[Column1]]="","",VLOOKUP(A4823,COPOMs!B:H,7)+prêmio_de_risco)</f>
        <v/>
      </c>
      <c r="I4823" s="3" t="str">
        <f>IF(Table1[[#This Row],[Tesouro Selic: Cenário 2]]="","",(H4823+1)^(1/252))</f>
        <v/>
      </c>
      <c r="J4823" s="2" t="str">
        <f>IF(Table1[[#This Row],[Column6]]="","",(1+J4822)*(I4823)-1)</f>
        <v/>
      </c>
      <c r="K4823" s="1" t="str">
        <f>IF(Table1[[#This Row],[Column1]]="","",VLOOKUP(A4823,COPOMs!B:K,10)+prêmio_de_risco)</f>
        <v/>
      </c>
      <c r="L4823" s="3" t="str">
        <f>IF(Table1[[#This Row],[Tesouro Selic: Cenário 3]]="","",(K4823+1)^(1/252))</f>
        <v/>
      </c>
      <c r="M4823" s="2" t="str">
        <f>IF(Table1[[#This Row],[Column8]]="","",(1+M4822)*(L4823)-1)</f>
        <v/>
      </c>
    </row>
    <row r="4824" spans="1:13" x14ac:dyDescent="0.25">
      <c r="A4824" s="15" t="str">
        <f t="shared" si="150"/>
        <v/>
      </c>
      <c r="B4824" s="25" t="str">
        <f t="shared" si="151"/>
        <v/>
      </c>
      <c r="C4824" s="3" t="str">
        <f>IF(Table1[[#This Row],[Tesouro Prefixado]]="","",(B4824+1)^(1/252))</f>
        <v/>
      </c>
      <c r="D4824" s="2" t="str">
        <f>IF(Table1[[#This Row],[Column2]]="","",(1+D4823)*(C4824)-1)</f>
        <v/>
      </c>
      <c r="E4824" s="1" t="str">
        <f>IF(Table1[[#This Row],[Column1]]="","",VLOOKUP(A4824,COPOMs!B:E,4)+prêmio_de_risco)</f>
        <v/>
      </c>
      <c r="F4824" s="3" t="str">
        <f>IF(Table1[[#This Row],[Tesouro Selic: Cenário 1]]="","",(E4824+1)^(1/252))</f>
        <v/>
      </c>
      <c r="G4824" s="2" t="str">
        <f>IF(Table1[[#This Row],[Column4]]="","",(1+G4823)*(F4824)-1)</f>
        <v/>
      </c>
      <c r="H4824" s="1" t="str">
        <f>IF(Table1[[#This Row],[Column1]]="","",VLOOKUP(A4824,COPOMs!B:H,7)+prêmio_de_risco)</f>
        <v/>
      </c>
      <c r="I4824" s="3" t="str">
        <f>IF(Table1[[#This Row],[Tesouro Selic: Cenário 2]]="","",(H4824+1)^(1/252))</f>
        <v/>
      </c>
      <c r="J4824" s="2" t="str">
        <f>IF(Table1[[#This Row],[Column6]]="","",(1+J4823)*(I4824)-1)</f>
        <v/>
      </c>
      <c r="K4824" s="1" t="str">
        <f>IF(Table1[[#This Row],[Column1]]="","",VLOOKUP(A4824,COPOMs!B:K,10)+prêmio_de_risco)</f>
        <v/>
      </c>
      <c r="L4824" s="3" t="str">
        <f>IF(Table1[[#This Row],[Tesouro Selic: Cenário 3]]="","",(K4824+1)^(1/252))</f>
        <v/>
      </c>
      <c r="M4824" s="2" t="str">
        <f>IF(Table1[[#This Row],[Column8]]="","",(1+M4823)*(L4824)-1)</f>
        <v/>
      </c>
    </row>
    <row r="4825" spans="1:13" x14ac:dyDescent="0.25">
      <c r="A4825" s="15" t="str">
        <f t="shared" si="150"/>
        <v/>
      </c>
      <c r="B4825" s="25" t="str">
        <f t="shared" si="151"/>
        <v/>
      </c>
      <c r="C4825" s="3" t="str">
        <f>IF(Table1[[#This Row],[Tesouro Prefixado]]="","",(B4825+1)^(1/252))</f>
        <v/>
      </c>
      <c r="D4825" s="2" t="str">
        <f>IF(Table1[[#This Row],[Column2]]="","",(1+D4824)*(C4825)-1)</f>
        <v/>
      </c>
      <c r="E4825" s="1" t="str">
        <f>IF(Table1[[#This Row],[Column1]]="","",VLOOKUP(A4825,COPOMs!B:E,4)+prêmio_de_risco)</f>
        <v/>
      </c>
      <c r="F4825" s="3" t="str">
        <f>IF(Table1[[#This Row],[Tesouro Selic: Cenário 1]]="","",(E4825+1)^(1/252))</f>
        <v/>
      </c>
      <c r="G4825" s="2" t="str">
        <f>IF(Table1[[#This Row],[Column4]]="","",(1+G4824)*(F4825)-1)</f>
        <v/>
      </c>
      <c r="H4825" s="1" t="str">
        <f>IF(Table1[[#This Row],[Column1]]="","",VLOOKUP(A4825,COPOMs!B:H,7)+prêmio_de_risco)</f>
        <v/>
      </c>
      <c r="I4825" s="3" t="str">
        <f>IF(Table1[[#This Row],[Tesouro Selic: Cenário 2]]="","",(H4825+1)^(1/252))</f>
        <v/>
      </c>
      <c r="J4825" s="2" t="str">
        <f>IF(Table1[[#This Row],[Column6]]="","",(1+J4824)*(I4825)-1)</f>
        <v/>
      </c>
      <c r="K4825" s="1" t="str">
        <f>IF(Table1[[#This Row],[Column1]]="","",VLOOKUP(A4825,COPOMs!B:K,10)+prêmio_de_risco)</f>
        <v/>
      </c>
      <c r="L4825" s="3" t="str">
        <f>IF(Table1[[#This Row],[Tesouro Selic: Cenário 3]]="","",(K4825+1)^(1/252))</f>
        <v/>
      </c>
      <c r="M4825" s="2" t="str">
        <f>IF(Table1[[#This Row],[Column8]]="","",(1+M4824)*(L4825)-1)</f>
        <v/>
      </c>
    </row>
    <row r="4826" spans="1:13" x14ac:dyDescent="0.25">
      <c r="A4826" s="15" t="str">
        <f t="shared" si="150"/>
        <v/>
      </c>
      <c r="B4826" s="25" t="str">
        <f t="shared" si="151"/>
        <v/>
      </c>
      <c r="C4826" s="3" t="str">
        <f>IF(Table1[[#This Row],[Tesouro Prefixado]]="","",(B4826+1)^(1/252))</f>
        <v/>
      </c>
      <c r="D4826" s="2" t="str">
        <f>IF(Table1[[#This Row],[Column2]]="","",(1+D4825)*(C4826)-1)</f>
        <v/>
      </c>
      <c r="E4826" s="1" t="str">
        <f>IF(Table1[[#This Row],[Column1]]="","",VLOOKUP(A4826,COPOMs!B:E,4)+prêmio_de_risco)</f>
        <v/>
      </c>
      <c r="F4826" s="3" t="str">
        <f>IF(Table1[[#This Row],[Tesouro Selic: Cenário 1]]="","",(E4826+1)^(1/252))</f>
        <v/>
      </c>
      <c r="G4826" s="2" t="str">
        <f>IF(Table1[[#This Row],[Column4]]="","",(1+G4825)*(F4826)-1)</f>
        <v/>
      </c>
      <c r="H4826" s="1" t="str">
        <f>IF(Table1[[#This Row],[Column1]]="","",VLOOKUP(A4826,COPOMs!B:H,7)+prêmio_de_risco)</f>
        <v/>
      </c>
      <c r="I4826" s="3" t="str">
        <f>IF(Table1[[#This Row],[Tesouro Selic: Cenário 2]]="","",(H4826+1)^(1/252))</f>
        <v/>
      </c>
      <c r="J4826" s="2" t="str">
        <f>IF(Table1[[#This Row],[Column6]]="","",(1+J4825)*(I4826)-1)</f>
        <v/>
      </c>
      <c r="K4826" s="1" t="str">
        <f>IF(Table1[[#This Row],[Column1]]="","",VLOOKUP(A4826,COPOMs!B:K,10)+prêmio_de_risco)</f>
        <v/>
      </c>
      <c r="L4826" s="3" t="str">
        <f>IF(Table1[[#This Row],[Tesouro Selic: Cenário 3]]="","",(K4826+1)^(1/252))</f>
        <v/>
      </c>
      <c r="M4826" s="2" t="str">
        <f>IF(Table1[[#This Row],[Column8]]="","",(1+M4825)*(L4826)-1)</f>
        <v/>
      </c>
    </row>
    <row r="4827" spans="1:13" x14ac:dyDescent="0.25">
      <c r="A4827" s="15" t="str">
        <f t="shared" si="150"/>
        <v/>
      </c>
      <c r="B4827" s="25" t="str">
        <f t="shared" si="151"/>
        <v/>
      </c>
      <c r="C4827" s="3" t="str">
        <f>IF(Table1[[#This Row],[Tesouro Prefixado]]="","",(B4827+1)^(1/252))</f>
        <v/>
      </c>
      <c r="D4827" s="2" t="str">
        <f>IF(Table1[[#This Row],[Column2]]="","",(1+D4826)*(C4827)-1)</f>
        <v/>
      </c>
      <c r="E4827" s="1" t="str">
        <f>IF(Table1[[#This Row],[Column1]]="","",VLOOKUP(A4827,COPOMs!B:E,4)+prêmio_de_risco)</f>
        <v/>
      </c>
      <c r="F4827" s="3" t="str">
        <f>IF(Table1[[#This Row],[Tesouro Selic: Cenário 1]]="","",(E4827+1)^(1/252))</f>
        <v/>
      </c>
      <c r="G4827" s="2" t="str">
        <f>IF(Table1[[#This Row],[Column4]]="","",(1+G4826)*(F4827)-1)</f>
        <v/>
      </c>
      <c r="H4827" s="1" t="str">
        <f>IF(Table1[[#This Row],[Column1]]="","",VLOOKUP(A4827,COPOMs!B:H,7)+prêmio_de_risco)</f>
        <v/>
      </c>
      <c r="I4827" s="3" t="str">
        <f>IF(Table1[[#This Row],[Tesouro Selic: Cenário 2]]="","",(H4827+1)^(1/252))</f>
        <v/>
      </c>
      <c r="J4827" s="2" t="str">
        <f>IF(Table1[[#This Row],[Column6]]="","",(1+J4826)*(I4827)-1)</f>
        <v/>
      </c>
      <c r="K4827" s="1" t="str">
        <f>IF(Table1[[#This Row],[Column1]]="","",VLOOKUP(A4827,COPOMs!B:K,10)+prêmio_de_risco)</f>
        <v/>
      </c>
      <c r="L4827" s="3" t="str">
        <f>IF(Table1[[#This Row],[Tesouro Selic: Cenário 3]]="","",(K4827+1)^(1/252))</f>
        <v/>
      </c>
      <c r="M4827" s="2" t="str">
        <f>IF(Table1[[#This Row],[Column8]]="","",(1+M4826)*(L4827)-1)</f>
        <v/>
      </c>
    </row>
    <row r="4828" spans="1:13" x14ac:dyDescent="0.25">
      <c r="A4828" s="15" t="str">
        <f t="shared" si="150"/>
        <v/>
      </c>
      <c r="B4828" s="25" t="str">
        <f t="shared" si="151"/>
        <v/>
      </c>
      <c r="C4828" s="3" t="str">
        <f>IF(Table1[[#This Row],[Tesouro Prefixado]]="","",(B4828+1)^(1/252))</f>
        <v/>
      </c>
      <c r="D4828" s="2" t="str">
        <f>IF(Table1[[#This Row],[Column2]]="","",(1+D4827)*(C4828)-1)</f>
        <v/>
      </c>
      <c r="E4828" s="1" t="str">
        <f>IF(Table1[[#This Row],[Column1]]="","",VLOOKUP(A4828,COPOMs!B:E,4)+prêmio_de_risco)</f>
        <v/>
      </c>
      <c r="F4828" s="3" t="str">
        <f>IF(Table1[[#This Row],[Tesouro Selic: Cenário 1]]="","",(E4828+1)^(1/252))</f>
        <v/>
      </c>
      <c r="G4828" s="2" t="str">
        <f>IF(Table1[[#This Row],[Column4]]="","",(1+G4827)*(F4828)-1)</f>
        <v/>
      </c>
      <c r="H4828" s="1" t="str">
        <f>IF(Table1[[#This Row],[Column1]]="","",VLOOKUP(A4828,COPOMs!B:H,7)+prêmio_de_risco)</f>
        <v/>
      </c>
      <c r="I4828" s="3" t="str">
        <f>IF(Table1[[#This Row],[Tesouro Selic: Cenário 2]]="","",(H4828+1)^(1/252))</f>
        <v/>
      </c>
      <c r="J4828" s="2" t="str">
        <f>IF(Table1[[#This Row],[Column6]]="","",(1+J4827)*(I4828)-1)</f>
        <v/>
      </c>
      <c r="K4828" s="1" t="str">
        <f>IF(Table1[[#This Row],[Column1]]="","",VLOOKUP(A4828,COPOMs!B:K,10)+prêmio_de_risco)</f>
        <v/>
      </c>
      <c r="L4828" s="3" t="str">
        <f>IF(Table1[[#This Row],[Tesouro Selic: Cenário 3]]="","",(K4828+1)^(1/252))</f>
        <v/>
      </c>
      <c r="M4828" s="2" t="str">
        <f>IF(Table1[[#This Row],[Column8]]="","",(1+M4827)*(L4828)-1)</f>
        <v/>
      </c>
    </row>
    <row r="4829" spans="1:13" x14ac:dyDescent="0.25">
      <c r="A4829" s="15" t="str">
        <f t="shared" si="150"/>
        <v/>
      </c>
      <c r="B4829" s="25" t="str">
        <f t="shared" si="151"/>
        <v/>
      </c>
      <c r="C4829" s="3" t="str">
        <f>IF(Table1[[#This Row],[Tesouro Prefixado]]="","",(B4829+1)^(1/252))</f>
        <v/>
      </c>
      <c r="D4829" s="2" t="str">
        <f>IF(Table1[[#This Row],[Column2]]="","",(1+D4828)*(C4829)-1)</f>
        <v/>
      </c>
      <c r="E4829" s="1" t="str">
        <f>IF(Table1[[#This Row],[Column1]]="","",VLOOKUP(A4829,COPOMs!B:E,4)+prêmio_de_risco)</f>
        <v/>
      </c>
      <c r="F4829" s="3" t="str">
        <f>IF(Table1[[#This Row],[Tesouro Selic: Cenário 1]]="","",(E4829+1)^(1/252))</f>
        <v/>
      </c>
      <c r="G4829" s="2" t="str">
        <f>IF(Table1[[#This Row],[Column4]]="","",(1+G4828)*(F4829)-1)</f>
        <v/>
      </c>
      <c r="H4829" s="1" t="str">
        <f>IF(Table1[[#This Row],[Column1]]="","",VLOOKUP(A4829,COPOMs!B:H,7)+prêmio_de_risco)</f>
        <v/>
      </c>
      <c r="I4829" s="3" t="str">
        <f>IF(Table1[[#This Row],[Tesouro Selic: Cenário 2]]="","",(H4829+1)^(1/252))</f>
        <v/>
      </c>
      <c r="J4829" s="2" t="str">
        <f>IF(Table1[[#This Row],[Column6]]="","",(1+J4828)*(I4829)-1)</f>
        <v/>
      </c>
      <c r="K4829" s="1" t="str">
        <f>IF(Table1[[#This Row],[Column1]]="","",VLOOKUP(A4829,COPOMs!B:K,10)+prêmio_de_risco)</f>
        <v/>
      </c>
      <c r="L4829" s="3" t="str">
        <f>IF(Table1[[#This Row],[Tesouro Selic: Cenário 3]]="","",(K4829+1)^(1/252))</f>
        <v/>
      </c>
      <c r="M4829" s="2" t="str">
        <f>IF(Table1[[#This Row],[Column8]]="","",(1+M4828)*(L4829)-1)</f>
        <v/>
      </c>
    </row>
    <row r="4830" spans="1:13" x14ac:dyDescent="0.25">
      <c r="A4830" s="15" t="str">
        <f t="shared" si="150"/>
        <v/>
      </c>
      <c r="B4830" s="25" t="str">
        <f t="shared" si="151"/>
        <v/>
      </c>
      <c r="C4830" s="3" t="str">
        <f>IF(Table1[[#This Row],[Tesouro Prefixado]]="","",(B4830+1)^(1/252))</f>
        <v/>
      </c>
      <c r="D4830" s="2" t="str">
        <f>IF(Table1[[#This Row],[Column2]]="","",(1+D4829)*(C4830)-1)</f>
        <v/>
      </c>
      <c r="E4830" s="1" t="str">
        <f>IF(Table1[[#This Row],[Column1]]="","",VLOOKUP(A4830,COPOMs!B:E,4)+prêmio_de_risco)</f>
        <v/>
      </c>
      <c r="F4830" s="3" t="str">
        <f>IF(Table1[[#This Row],[Tesouro Selic: Cenário 1]]="","",(E4830+1)^(1/252))</f>
        <v/>
      </c>
      <c r="G4830" s="2" t="str">
        <f>IF(Table1[[#This Row],[Column4]]="","",(1+G4829)*(F4830)-1)</f>
        <v/>
      </c>
      <c r="H4830" s="1" t="str">
        <f>IF(Table1[[#This Row],[Column1]]="","",VLOOKUP(A4830,COPOMs!B:H,7)+prêmio_de_risco)</f>
        <v/>
      </c>
      <c r="I4830" s="3" t="str">
        <f>IF(Table1[[#This Row],[Tesouro Selic: Cenário 2]]="","",(H4830+1)^(1/252))</f>
        <v/>
      </c>
      <c r="J4830" s="2" t="str">
        <f>IF(Table1[[#This Row],[Column6]]="","",(1+J4829)*(I4830)-1)</f>
        <v/>
      </c>
      <c r="K4830" s="1" t="str">
        <f>IF(Table1[[#This Row],[Column1]]="","",VLOOKUP(A4830,COPOMs!B:K,10)+prêmio_de_risco)</f>
        <v/>
      </c>
      <c r="L4830" s="3" t="str">
        <f>IF(Table1[[#This Row],[Tesouro Selic: Cenário 3]]="","",(K4830+1)^(1/252))</f>
        <v/>
      </c>
      <c r="M4830" s="2" t="str">
        <f>IF(Table1[[#This Row],[Column8]]="","",(1+M4829)*(L4830)-1)</f>
        <v/>
      </c>
    </row>
    <row r="4831" spans="1:13" x14ac:dyDescent="0.25">
      <c r="A4831" s="15" t="str">
        <f t="shared" si="150"/>
        <v/>
      </c>
      <c r="B4831" s="25" t="str">
        <f t="shared" si="151"/>
        <v/>
      </c>
      <c r="C4831" s="3" t="str">
        <f>IF(Table1[[#This Row],[Tesouro Prefixado]]="","",(B4831+1)^(1/252))</f>
        <v/>
      </c>
      <c r="D4831" s="2" t="str">
        <f>IF(Table1[[#This Row],[Column2]]="","",(1+D4830)*(C4831)-1)</f>
        <v/>
      </c>
      <c r="E4831" s="1" t="str">
        <f>IF(Table1[[#This Row],[Column1]]="","",VLOOKUP(A4831,COPOMs!B:E,4)+prêmio_de_risco)</f>
        <v/>
      </c>
      <c r="F4831" s="3" t="str">
        <f>IF(Table1[[#This Row],[Tesouro Selic: Cenário 1]]="","",(E4831+1)^(1/252))</f>
        <v/>
      </c>
      <c r="G4831" s="2" t="str">
        <f>IF(Table1[[#This Row],[Column4]]="","",(1+G4830)*(F4831)-1)</f>
        <v/>
      </c>
      <c r="H4831" s="1" t="str">
        <f>IF(Table1[[#This Row],[Column1]]="","",VLOOKUP(A4831,COPOMs!B:H,7)+prêmio_de_risco)</f>
        <v/>
      </c>
      <c r="I4831" s="3" t="str">
        <f>IF(Table1[[#This Row],[Tesouro Selic: Cenário 2]]="","",(H4831+1)^(1/252))</f>
        <v/>
      </c>
      <c r="J4831" s="2" t="str">
        <f>IF(Table1[[#This Row],[Column6]]="","",(1+J4830)*(I4831)-1)</f>
        <v/>
      </c>
      <c r="K4831" s="1" t="str">
        <f>IF(Table1[[#This Row],[Column1]]="","",VLOOKUP(A4831,COPOMs!B:K,10)+prêmio_de_risco)</f>
        <v/>
      </c>
      <c r="L4831" s="3" t="str">
        <f>IF(Table1[[#This Row],[Tesouro Selic: Cenário 3]]="","",(K4831+1)^(1/252))</f>
        <v/>
      </c>
      <c r="M4831" s="2" t="str">
        <f>IF(Table1[[#This Row],[Column8]]="","",(1+M4830)*(L4831)-1)</f>
        <v/>
      </c>
    </row>
    <row r="4832" spans="1:13" x14ac:dyDescent="0.25">
      <c r="A4832" s="15" t="str">
        <f t="shared" si="150"/>
        <v/>
      </c>
      <c r="B4832" s="25" t="str">
        <f t="shared" si="151"/>
        <v/>
      </c>
      <c r="C4832" s="3" t="str">
        <f>IF(Table1[[#This Row],[Tesouro Prefixado]]="","",(B4832+1)^(1/252))</f>
        <v/>
      </c>
      <c r="D4832" s="2" t="str">
        <f>IF(Table1[[#This Row],[Column2]]="","",(1+D4831)*(C4832)-1)</f>
        <v/>
      </c>
      <c r="E4832" s="1" t="str">
        <f>IF(Table1[[#This Row],[Column1]]="","",VLOOKUP(A4832,COPOMs!B:E,4)+prêmio_de_risco)</f>
        <v/>
      </c>
      <c r="F4832" s="3" t="str">
        <f>IF(Table1[[#This Row],[Tesouro Selic: Cenário 1]]="","",(E4832+1)^(1/252))</f>
        <v/>
      </c>
      <c r="G4832" s="2" t="str">
        <f>IF(Table1[[#This Row],[Column4]]="","",(1+G4831)*(F4832)-1)</f>
        <v/>
      </c>
      <c r="H4832" s="1" t="str">
        <f>IF(Table1[[#This Row],[Column1]]="","",VLOOKUP(A4832,COPOMs!B:H,7)+prêmio_de_risco)</f>
        <v/>
      </c>
      <c r="I4832" s="3" t="str">
        <f>IF(Table1[[#This Row],[Tesouro Selic: Cenário 2]]="","",(H4832+1)^(1/252))</f>
        <v/>
      </c>
      <c r="J4832" s="2" t="str">
        <f>IF(Table1[[#This Row],[Column6]]="","",(1+J4831)*(I4832)-1)</f>
        <v/>
      </c>
      <c r="K4832" s="1" t="str">
        <f>IF(Table1[[#This Row],[Column1]]="","",VLOOKUP(A4832,COPOMs!B:K,10)+prêmio_de_risco)</f>
        <v/>
      </c>
      <c r="L4832" s="3" t="str">
        <f>IF(Table1[[#This Row],[Tesouro Selic: Cenário 3]]="","",(K4832+1)^(1/252))</f>
        <v/>
      </c>
      <c r="M4832" s="2" t="str">
        <f>IF(Table1[[#This Row],[Column8]]="","",(1+M4831)*(L4832)-1)</f>
        <v/>
      </c>
    </row>
    <row r="4833" spans="1:13" x14ac:dyDescent="0.25">
      <c r="A4833" s="15" t="str">
        <f t="shared" si="150"/>
        <v/>
      </c>
      <c r="B4833" s="25" t="str">
        <f t="shared" si="151"/>
        <v/>
      </c>
      <c r="C4833" s="3" t="str">
        <f>IF(Table1[[#This Row],[Tesouro Prefixado]]="","",(B4833+1)^(1/252))</f>
        <v/>
      </c>
      <c r="D4833" s="2" t="str">
        <f>IF(Table1[[#This Row],[Column2]]="","",(1+D4832)*(C4833)-1)</f>
        <v/>
      </c>
      <c r="E4833" s="1" t="str">
        <f>IF(Table1[[#This Row],[Column1]]="","",VLOOKUP(A4833,COPOMs!B:E,4)+prêmio_de_risco)</f>
        <v/>
      </c>
      <c r="F4833" s="3" t="str">
        <f>IF(Table1[[#This Row],[Tesouro Selic: Cenário 1]]="","",(E4833+1)^(1/252))</f>
        <v/>
      </c>
      <c r="G4833" s="2" t="str">
        <f>IF(Table1[[#This Row],[Column4]]="","",(1+G4832)*(F4833)-1)</f>
        <v/>
      </c>
      <c r="H4833" s="1" t="str">
        <f>IF(Table1[[#This Row],[Column1]]="","",VLOOKUP(A4833,COPOMs!B:H,7)+prêmio_de_risco)</f>
        <v/>
      </c>
      <c r="I4833" s="3" t="str">
        <f>IF(Table1[[#This Row],[Tesouro Selic: Cenário 2]]="","",(H4833+1)^(1/252))</f>
        <v/>
      </c>
      <c r="J4833" s="2" t="str">
        <f>IF(Table1[[#This Row],[Column6]]="","",(1+J4832)*(I4833)-1)</f>
        <v/>
      </c>
      <c r="K4833" s="1" t="str">
        <f>IF(Table1[[#This Row],[Column1]]="","",VLOOKUP(A4833,COPOMs!B:K,10)+prêmio_de_risco)</f>
        <v/>
      </c>
      <c r="L4833" s="3" t="str">
        <f>IF(Table1[[#This Row],[Tesouro Selic: Cenário 3]]="","",(K4833+1)^(1/252))</f>
        <v/>
      </c>
      <c r="M4833" s="2" t="str">
        <f>IF(Table1[[#This Row],[Column8]]="","",(1+M4832)*(L4833)-1)</f>
        <v/>
      </c>
    </row>
    <row r="4834" spans="1:13" x14ac:dyDescent="0.25">
      <c r="A4834" s="15" t="str">
        <f t="shared" si="150"/>
        <v/>
      </c>
      <c r="B4834" s="25" t="str">
        <f t="shared" si="151"/>
        <v/>
      </c>
      <c r="C4834" s="3" t="str">
        <f>IF(Table1[[#This Row],[Tesouro Prefixado]]="","",(B4834+1)^(1/252))</f>
        <v/>
      </c>
      <c r="D4834" s="2" t="str">
        <f>IF(Table1[[#This Row],[Column2]]="","",(1+D4833)*(C4834)-1)</f>
        <v/>
      </c>
      <c r="E4834" s="1" t="str">
        <f>IF(Table1[[#This Row],[Column1]]="","",VLOOKUP(A4834,COPOMs!B:E,4)+prêmio_de_risco)</f>
        <v/>
      </c>
      <c r="F4834" s="3" t="str">
        <f>IF(Table1[[#This Row],[Tesouro Selic: Cenário 1]]="","",(E4834+1)^(1/252))</f>
        <v/>
      </c>
      <c r="G4834" s="2" t="str">
        <f>IF(Table1[[#This Row],[Column4]]="","",(1+G4833)*(F4834)-1)</f>
        <v/>
      </c>
      <c r="H4834" s="1" t="str">
        <f>IF(Table1[[#This Row],[Column1]]="","",VLOOKUP(A4834,COPOMs!B:H,7)+prêmio_de_risco)</f>
        <v/>
      </c>
      <c r="I4834" s="3" t="str">
        <f>IF(Table1[[#This Row],[Tesouro Selic: Cenário 2]]="","",(H4834+1)^(1/252))</f>
        <v/>
      </c>
      <c r="J4834" s="2" t="str">
        <f>IF(Table1[[#This Row],[Column6]]="","",(1+J4833)*(I4834)-1)</f>
        <v/>
      </c>
      <c r="K4834" s="1" t="str">
        <f>IF(Table1[[#This Row],[Column1]]="","",VLOOKUP(A4834,COPOMs!B:K,10)+prêmio_de_risco)</f>
        <v/>
      </c>
      <c r="L4834" s="3" t="str">
        <f>IF(Table1[[#This Row],[Tesouro Selic: Cenário 3]]="","",(K4834+1)^(1/252))</f>
        <v/>
      </c>
      <c r="M4834" s="2" t="str">
        <f>IF(Table1[[#This Row],[Column8]]="","",(1+M4833)*(L4834)-1)</f>
        <v/>
      </c>
    </row>
    <row r="4835" spans="1:13" x14ac:dyDescent="0.25">
      <c r="A4835" s="15" t="str">
        <f t="shared" si="150"/>
        <v/>
      </c>
      <c r="B4835" s="25" t="str">
        <f t="shared" si="151"/>
        <v/>
      </c>
      <c r="C4835" s="3" t="str">
        <f>IF(Table1[[#This Row],[Tesouro Prefixado]]="","",(B4835+1)^(1/252))</f>
        <v/>
      </c>
      <c r="D4835" s="2" t="str">
        <f>IF(Table1[[#This Row],[Column2]]="","",(1+D4834)*(C4835)-1)</f>
        <v/>
      </c>
      <c r="E4835" s="1" t="str">
        <f>IF(Table1[[#This Row],[Column1]]="","",VLOOKUP(A4835,COPOMs!B:E,4)+prêmio_de_risco)</f>
        <v/>
      </c>
      <c r="F4835" s="3" t="str">
        <f>IF(Table1[[#This Row],[Tesouro Selic: Cenário 1]]="","",(E4835+1)^(1/252))</f>
        <v/>
      </c>
      <c r="G4835" s="2" t="str">
        <f>IF(Table1[[#This Row],[Column4]]="","",(1+G4834)*(F4835)-1)</f>
        <v/>
      </c>
      <c r="H4835" s="1" t="str">
        <f>IF(Table1[[#This Row],[Column1]]="","",VLOOKUP(A4835,COPOMs!B:H,7)+prêmio_de_risco)</f>
        <v/>
      </c>
      <c r="I4835" s="3" t="str">
        <f>IF(Table1[[#This Row],[Tesouro Selic: Cenário 2]]="","",(H4835+1)^(1/252))</f>
        <v/>
      </c>
      <c r="J4835" s="2" t="str">
        <f>IF(Table1[[#This Row],[Column6]]="","",(1+J4834)*(I4835)-1)</f>
        <v/>
      </c>
      <c r="K4835" s="1" t="str">
        <f>IF(Table1[[#This Row],[Column1]]="","",VLOOKUP(A4835,COPOMs!B:K,10)+prêmio_de_risco)</f>
        <v/>
      </c>
      <c r="L4835" s="3" t="str">
        <f>IF(Table1[[#This Row],[Tesouro Selic: Cenário 3]]="","",(K4835+1)^(1/252))</f>
        <v/>
      </c>
      <c r="M4835" s="2" t="str">
        <f>IF(Table1[[#This Row],[Column8]]="","",(1+M4834)*(L4835)-1)</f>
        <v/>
      </c>
    </row>
    <row r="4836" spans="1:13" x14ac:dyDescent="0.25">
      <c r="A4836" s="15" t="str">
        <f t="shared" si="150"/>
        <v/>
      </c>
      <c r="B4836" s="25" t="str">
        <f t="shared" si="151"/>
        <v/>
      </c>
      <c r="C4836" s="3" t="str">
        <f>IF(Table1[[#This Row],[Tesouro Prefixado]]="","",(B4836+1)^(1/252))</f>
        <v/>
      </c>
      <c r="D4836" s="2" t="str">
        <f>IF(Table1[[#This Row],[Column2]]="","",(1+D4835)*(C4836)-1)</f>
        <v/>
      </c>
      <c r="E4836" s="1" t="str">
        <f>IF(Table1[[#This Row],[Column1]]="","",VLOOKUP(A4836,COPOMs!B:E,4)+prêmio_de_risco)</f>
        <v/>
      </c>
      <c r="F4836" s="3" t="str">
        <f>IF(Table1[[#This Row],[Tesouro Selic: Cenário 1]]="","",(E4836+1)^(1/252))</f>
        <v/>
      </c>
      <c r="G4836" s="2" t="str">
        <f>IF(Table1[[#This Row],[Column4]]="","",(1+G4835)*(F4836)-1)</f>
        <v/>
      </c>
      <c r="H4836" s="1" t="str">
        <f>IF(Table1[[#This Row],[Column1]]="","",VLOOKUP(A4836,COPOMs!B:H,7)+prêmio_de_risco)</f>
        <v/>
      </c>
      <c r="I4836" s="3" t="str">
        <f>IF(Table1[[#This Row],[Tesouro Selic: Cenário 2]]="","",(H4836+1)^(1/252))</f>
        <v/>
      </c>
      <c r="J4836" s="2" t="str">
        <f>IF(Table1[[#This Row],[Column6]]="","",(1+J4835)*(I4836)-1)</f>
        <v/>
      </c>
      <c r="K4836" s="1" t="str">
        <f>IF(Table1[[#This Row],[Column1]]="","",VLOOKUP(A4836,COPOMs!B:K,10)+prêmio_de_risco)</f>
        <v/>
      </c>
      <c r="L4836" s="3" t="str">
        <f>IF(Table1[[#This Row],[Tesouro Selic: Cenário 3]]="","",(K4836+1)^(1/252))</f>
        <v/>
      </c>
      <c r="M4836" s="2" t="str">
        <f>IF(Table1[[#This Row],[Column8]]="","",(1+M4835)*(L4836)-1)</f>
        <v/>
      </c>
    </row>
    <row r="4837" spans="1:13" x14ac:dyDescent="0.25">
      <c r="A4837" s="15" t="str">
        <f t="shared" si="150"/>
        <v/>
      </c>
      <c r="B4837" s="25" t="str">
        <f t="shared" si="151"/>
        <v/>
      </c>
      <c r="C4837" s="3" t="str">
        <f>IF(Table1[[#This Row],[Tesouro Prefixado]]="","",(B4837+1)^(1/252))</f>
        <v/>
      </c>
      <c r="D4837" s="2" t="str">
        <f>IF(Table1[[#This Row],[Column2]]="","",(1+D4836)*(C4837)-1)</f>
        <v/>
      </c>
      <c r="E4837" s="1" t="str">
        <f>IF(Table1[[#This Row],[Column1]]="","",VLOOKUP(A4837,COPOMs!B:E,4)+prêmio_de_risco)</f>
        <v/>
      </c>
      <c r="F4837" s="3" t="str">
        <f>IF(Table1[[#This Row],[Tesouro Selic: Cenário 1]]="","",(E4837+1)^(1/252))</f>
        <v/>
      </c>
      <c r="G4837" s="2" t="str">
        <f>IF(Table1[[#This Row],[Column4]]="","",(1+G4836)*(F4837)-1)</f>
        <v/>
      </c>
      <c r="H4837" s="1" t="str">
        <f>IF(Table1[[#This Row],[Column1]]="","",VLOOKUP(A4837,COPOMs!B:H,7)+prêmio_de_risco)</f>
        <v/>
      </c>
      <c r="I4837" s="3" t="str">
        <f>IF(Table1[[#This Row],[Tesouro Selic: Cenário 2]]="","",(H4837+1)^(1/252))</f>
        <v/>
      </c>
      <c r="J4837" s="2" t="str">
        <f>IF(Table1[[#This Row],[Column6]]="","",(1+J4836)*(I4837)-1)</f>
        <v/>
      </c>
      <c r="K4837" s="1" t="str">
        <f>IF(Table1[[#This Row],[Column1]]="","",VLOOKUP(A4837,COPOMs!B:K,10)+prêmio_de_risco)</f>
        <v/>
      </c>
      <c r="L4837" s="3" t="str">
        <f>IF(Table1[[#This Row],[Tesouro Selic: Cenário 3]]="","",(K4837+1)^(1/252))</f>
        <v/>
      </c>
      <c r="M4837" s="2" t="str">
        <f>IF(Table1[[#This Row],[Column8]]="","",(1+M4836)*(L4837)-1)</f>
        <v/>
      </c>
    </row>
    <row r="4838" spans="1:13" x14ac:dyDescent="0.25">
      <c r="A4838" s="15" t="str">
        <f t="shared" si="150"/>
        <v/>
      </c>
      <c r="B4838" s="25" t="str">
        <f t="shared" si="151"/>
        <v/>
      </c>
      <c r="C4838" s="3" t="str">
        <f>IF(Table1[[#This Row],[Tesouro Prefixado]]="","",(B4838+1)^(1/252))</f>
        <v/>
      </c>
      <c r="D4838" s="2" t="str">
        <f>IF(Table1[[#This Row],[Column2]]="","",(1+D4837)*(C4838)-1)</f>
        <v/>
      </c>
      <c r="E4838" s="1" t="str">
        <f>IF(Table1[[#This Row],[Column1]]="","",VLOOKUP(A4838,COPOMs!B:E,4)+prêmio_de_risco)</f>
        <v/>
      </c>
      <c r="F4838" s="3" t="str">
        <f>IF(Table1[[#This Row],[Tesouro Selic: Cenário 1]]="","",(E4838+1)^(1/252))</f>
        <v/>
      </c>
      <c r="G4838" s="2" t="str">
        <f>IF(Table1[[#This Row],[Column4]]="","",(1+G4837)*(F4838)-1)</f>
        <v/>
      </c>
      <c r="H4838" s="1" t="str">
        <f>IF(Table1[[#This Row],[Column1]]="","",VLOOKUP(A4838,COPOMs!B:H,7)+prêmio_de_risco)</f>
        <v/>
      </c>
      <c r="I4838" s="3" t="str">
        <f>IF(Table1[[#This Row],[Tesouro Selic: Cenário 2]]="","",(H4838+1)^(1/252))</f>
        <v/>
      </c>
      <c r="J4838" s="2" t="str">
        <f>IF(Table1[[#This Row],[Column6]]="","",(1+J4837)*(I4838)-1)</f>
        <v/>
      </c>
      <c r="K4838" s="1" t="str">
        <f>IF(Table1[[#This Row],[Column1]]="","",VLOOKUP(A4838,COPOMs!B:K,10)+prêmio_de_risco)</f>
        <v/>
      </c>
      <c r="L4838" s="3" t="str">
        <f>IF(Table1[[#This Row],[Tesouro Selic: Cenário 3]]="","",(K4838+1)^(1/252))</f>
        <v/>
      </c>
      <c r="M4838" s="2" t="str">
        <f>IF(Table1[[#This Row],[Column8]]="","",(1+M4837)*(L4838)-1)</f>
        <v/>
      </c>
    </row>
    <row r="4839" spans="1:13" x14ac:dyDescent="0.25">
      <c r="A4839" s="15" t="str">
        <f t="shared" si="150"/>
        <v/>
      </c>
      <c r="B4839" s="25" t="str">
        <f t="shared" si="151"/>
        <v/>
      </c>
      <c r="C4839" s="3" t="str">
        <f>IF(Table1[[#This Row],[Tesouro Prefixado]]="","",(B4839+1)^(1/252))</f>
        <v/>
      </c>
      <c r="D4839" s="2" t="str">
        <f>IF(Table1[[#This Row],[Column2]]="","",(1+D4838)*(C4839)-1)</f>
        <v/>
      </c>
      <c r="E4839" s="1" t="str">
        <f>IF(Table1[[#This Row],[Column1]]="","",VLOOKUP(A4839,COPOMs!B:E,4)+prêmio_de_risco)</f>
        <v/>
      </c>
      <c r="F4839" s="3" t="str">
        <f>IF(Table1[[#This Row],[Tesouro Selic: Cenário 1]]="","",(E4839+1)^(1/252))</f>
        <v/>
      </c>
      <c r="G4839" s="2" t="str">
        <f>IF(Table1[[#This Row],[Column4]]="","",(1+G4838)*(F4839)-1)</f>
        <v/>
      </c>
      <c r="H4839" s="1" t="str">
        <f>IF(Table1[[#This Row],[Column1]]="","",VLOOKUP(A4839,COPOMs!B:H,7)+prêmio_de_risco)</f>
        <v/>
      </c>
      <c r="I4839" s="3" t="str">
        <f>IF(Table1[[#This Row],[Tesouro Selic: Cenário 2]]="","",(H4839+1)^(1/252))</f>
        <v/>
      </c>
      <c r="J4839" s="2" t="str">
        <f>IF(Table1[[#This Row],[Column6]]="","",(1+J4838)*(I4839)-1)</f>
        <v/>
      </c>
      <c r="K4839" s="1" t="str">
        <f>IF(Table1[[#This Row],[Column1]]="","",VLOOKUP(A4839,COPOMs!B:K,10)+prêmio_de_risco)</f>
        <v/>
      </c>
      <c r="L4839" s="3" t="str">
        <f>IF(Table1[[#This Row],[Tesouro Selic: Cenário 3]]="","",(K4839+1)^(1/252))</f>
        <v/>
      </c>
      <c r="M4839" s="2" t="str">
        <f>IF(Table1[[#This Row],[Column8]]="","",(1+M4838)*(L4839)-1)</f>
        <v/>
      </c>
    </row>
    <row r="4840" spans="1:13" x14ac:dyDescent="0.25">
      <c r="A4840" s="15" t="str">
        <f t="shared" si="150"/>
        <v/>
      </c>
      <c r="B4840" s="25" t="str">
        <f t="shared" si="151"/>
        <v/>
      </c>
      <c r="C4840" s="3" t="str">
        <f>IF(Table1[[#This Row],[Tesouro Prefixado]]="","",(B4840+1)^(1/252))</f>
        <v/>
      </c>
      <c r="D4840" s="2" t="str">
        <f>IF(Table1[[#This Row],[Column2]]="","",(1+D4839)*(C4840)-1)</f>
        <v/>
      </c>
      <c r="E4840" s="1" t="str">
        <f>IF(Table1[[#This Row],[Column1]]="","",VLOOKUP(A4840,COPOMs!B:E,4)+prêmio_de_risco)</f>
        <v/>
      </c>
      <c r="F4840" s="3" t="str">
        <f>IF(Table1[[#This Row],[Tesouro Selic: Cenário 1]]="","",(E4840+1)^(1/252))</f>
        <v/>
      </c>
      <c r="G4840" s="2" t="str">
        <f>IF(Table1[[#This Row],[Column4]]="","",(1+G4839)*(F4840)-1)</f>
        <v/>
      </c>
      <c r="H4840" s="1" t="str">
        <f>IF(Table1[[#This Row],[Column1]]="","",VLOOKUP(A4840,COPOMs!B:H,7)+prêmio_de_risco)</f>
        <v/>
      </c>
      <c r="I4840" s="3" t="str">
        <f>IF(Table1[[#This Row],[Tesouro Selic: Cenário 2]]="","",(H4840+1)^(1/252))</f>
        <v/>
      </c>
      <c r="J4840" s="2" t="str">
        <f>IF(Table1[[#This Row],[Column6]]="","",(1+J4839)*(I4840)-1)</f>
        <v/>
      </c>
      <c r="K4840" s="1" t="str">
        <f>IF(Table1[[#This Row],[Column1]]="","",VLOOKUP(A4840,COPOMs!B:K,10)+prêmio_de_risco)</f>
        <v/>
      </c>
      <c r="L4840" s="3" t="str">
        <f>IF(Table1[[#This Row],[Tesouro Selic: Cenário 3]]="","",(K4840+1)^(1/252))</f>
        <v/>
      </c>
      <c r="M4840" s="2" t="str">
        <f>IF(Table1[[#This Row],[Column8]]="","",(1+M4839)*(L4840)-1)</f>
        <v/>
      </c>
    </row>
    <row r="4841" spans="1:13" x14ac:dyDescent="0.25">
      <c r="A4841" s="15" t="str">
        <f t="shared" si="150"/>
        <v/>
      </c>
      <c r="B4841" s="25" t="str">
        <f t="shared" si="151"/>
        <v/>
      </c>
      <c r="C4841" s="3" t="str">
        <f>IF(Table1[[#This Row],[Tesouro Prefixado]]="","",(B4841+1)^(1/252))</f>
        <v/>
      </c>
      <c r="D4841" s="2" t="str">
        <f>IF(Table1[[#This Row],[Column2]]="","",(1+D4840)*(C4841)-1)</f>
        <v/>
      </c>
      <c r="E4841" s="1" t="str">
        <f>IF(Table1[[#This Row],[Column1]]="","",VLOOKUP(A4841,COPOMs!B:E,4)+prêmio_de_risco)</f>
        <v/>
      </c>
      <c r="F4841" s="3" t="str">
        <f>IF(Table1[[#This Row],[Tesouro Selic: Cenário 1]]="","",(E4841+1)^(1/252))</f>
        <v/>
      </c>
      <c r="G4841" s="2" t="str">
        <f>IF(Table1[[#This Row],[Column4]]="","",(1+G4840)*(F4841)-1)</f>
        <v/>
      </c>
      <c r="H4841" s="1" t="str">
        <f>IF(Table1[[#This Row],[Column1]]="","",VLOOKUP(A4841,COPOMs!B:H,7)+prêmio_de_risco)</f>
        <v/>
      </c>
      <c r="I4841" s="3" t="str">
        <f>IF(Table1[[#This Row],[Tesouro Selic: Cenário 2]]="","",(H4841+1)^(1/252))</f>
        <v/>
      </c>
      <c r="J4841" s="2" t="str">
        <f>IF(Table1[[#This Row],[Column6]]="","",(1+J4840)*(I4841)-1)</f>
        <v/>
      </c>
      <c r="K4841" s="1" t="str">
        <f>IF(Table1[[#This Row],[Column1]]="","",VLOOKUP(A4841,COPOMs!B:K,10)+prêmio_de_risco)</f>
        <v/>
      </c>
      <c r="L4841" s="3" t="str">
        <f>IF(Table1[[#This Row],[Tesouro Selic: Cenário 3]]="","",(K4841+1)^(1/252))</f>
        <v/>
      </c>
      <c r="M4841" s="2" t="str">
        <f>IF(Table1[[#This Row],[Column8]]="","",(1+M4840)*(L4841)-1)</f>
        <v/>
      </c>
    </row>
    <row r="4842" spans="1:13" x14ac:dyDescent="0.25">
      <c r="A4842" s="15" t="str">
        <f t="shared" si="150"/>
        <v/>
      </c>
      <c r="B4842" s="25" t="str">
        <f t="shared" si="151"/>
        <v/>
      </c>
      <c r="C4842" s="3" t="str">
        <f>IF(Table1[[#This Row],[Tesouro Prefixado]]="","",(B4842+1)^(1/252))</f>
        <v/>
      </c>
      <c r="D4842" s="2" t="str">
        <f>IF(Table1[[#This Row],[Column2]]="","",(1+D4841)*(C4842)-1)</f>
        <v/>
      </c>
      <c r="E4842" s="1" t="str">
        <f>IF(Table1[[#This Row],[Column1]]="","",VLOOKUP(A4842,COPOMs!B:E,4)+prêmio_de_risco)</f>
        <v/>
      </c>
      <c r="F4842" s="3" t="str">
        <f>IF(Table1[[#This Row],[Tesouro Selic: Cenário 1]]="","",(E4842+1)^(1/252))</f>
        <v/>
      </c>
      <c r="G4842" s="2" t="str">
        <f>IF(Table1[[#This Row],[Column4]]="","",(1+G4841)*(F4842)-1)</f>
        <v/>
      </c>
      <c r="H4842" s="1" t="str">
        <f>IF(Table1[[#This Row],[Column1]]="","",VLOOKUP(A4842,COPOMs!B:H,7)+prêmio_de_risco)</f>
        <v/>
      </c>
      <c r="I4842" s="3" t="str">
        <f>IF(Table1[[#This Row],[Tesouro Selic: Cenário 2]]="","",(H4842+1)^(1/252))</f>
        <v/>
      </c>
      <c r="J4842" s="2" t="str">
        <f>IF(Table1[[#This Row],[Column6]]="","",(1+J4841)*(I4842)-1)</f>
        <v/>
      </c>
      <c r="K4842" s="1" t="str">
        <f>IF(Table1[[#This Row],[Column1]]="","",VLOOKUP(A4842,COPOMs!B:K,10)+prêmio_de_risco)</f>
        <v/>
      </c>
      <c r="L4842" s="3" t="str">
        <f>IF(Table1[[#This Row],[Tesouro Selic: Cenário 3]]="","",(K4842+1)^(1/252))</f>
        <v/>
      </c>
      <c r="M4842" s="2" t="str">
        <f>IF(Table1[[#This Row],[Column8]]="","",(1+M4841)*(L4842)-1)</f>
        <v/>
      </c>
    </row>
    <row r="4843" spans="1:13" x14ac:dyDescent="0.25">
      <c r="A4843" s="15" t="str">
        <f t="shared" si="150"/>
        <v/>
      </c>
      <c r="B4843" s="25" t="str">
        <f t="shared" si="151"/>
        <v/>
      </c>
      <c r="C4843" s="3" t="str">
        <f>IF(Table1[[#This Row],[Tesouro Prefixado]]="","",(B4843+1)^(1/252))</f>
        <v/>
      </c>
      <c r="D4843" s="2" t="str">
        <f>IF(Table1[[#This Row],[Column2]]="","",(1+D4842)*(C4843)-1)</f>
        <v/>
      </c>
      <c r="E4843" s="1" t="str">
        <f>IF(Table1[[#This Row],[Column1]]="","",VLOOKUP(A4843,COPOMs!B:E,4)+prêmio_de_risco)</f>
        <v/>
      </c>
      <c r="F4843" s="3" t="str">
        <f>IF(Table1[[#This Row],[Tesouro Selic: Cenário 1]]="","",(E4843+1)^(1/252))</f>
        <v/>
      </c>
      <c r="G4843" s="2" t="str">
        <f>IF(Table1[[#This Row],[Column4]]="","",(1+G4842)*(F4843)-1)</f>
        <v/>
      </c>
      <c r="H4843" s="1" t="str">
        <f>IF(Table1[[#This Row],[Column1]]="","",VLOOKUP(A4843,COPOMs!B:H,7)+prêmio_de_risco)</f>
        <v/>
      </c>
      <c r="I4843" s="3" t="str">
        <f>IF(Table1[[#This Row],[Tesouro Selic: Cenário 2]]="","",(H4843+1)^(1/252))</f>
        <v/>
      </c>
      <c r="J4843" s="2" t="str">
        <f>IF(Table1[[#This Row],[Column6]]="","",(1+J4842)*(I4843)-1)</f>
        <v/>
      </c>
      <c r="K4843" s="1" t="str">
        <f>IF(Table1[[#This Row],[Column1]]="","",VLOOKUP(A4843,COPOMs!B:K,10)+prêmio_de_risco)</f>
        <v/>
      </c>
      <c r="L4843" s="3" t="str">
        <f>IF(Table1[[#This Row],[Tesouro Selic: Cenário 3]]="","",(K4843+1)^(1/252))</f>
        <v/>
      </c>
      <c r="M4843" s="2" t="str">
        <f>IF(Table1[[#This Row],[Column8]]="","",(1+M4842)*(L4843)-1)</f>
        <v/>
      </c>
    </row>
    <row r="4844" spans="1:13" x14ac:dyDescent="0.25">
      <c r="A4844" s="15" t="str">
        <f t="shared" si="150"/>
        <v/>
      </c>
      <c r="B4844" s="25" t="str">
        <f t="shared" si="151"/>
        <v/>
      </c>
      <c r="C4844" s="3" t="str">
        <f>IF(Table1[[#This Row],[Tesouro Prefixado]]="","",(B4844+1)^(1/252))</f>
        <v/>
      </c>
      <c r="D4844" s="2" t="str">
        <f>IF(Table1[[#This Row],[Column2]]="","",(1+D4843)*(C4844)-1)</f>
        <v/>
      </c>
      <c r="E4844" s="1" t="str">
        <f>IF(Table1[[#This Row],[Column1]]="","",VLOOKUP(A4844,COPOMs!B:E,4)+prêmio_de_risco)</f>
        <v/>
      </c>
      <c r="F4844" s="3" t="str">
        <f>IF(Table1[[#This Row],[Tesouro Selic: Cenário 1]]="","",(E4844+1)^(1/252))</f>
        <v/>
      </c>
      <c r="G4844" s="2" t="str">
        <f>IF(Table1[[#This Row],[Column4]]="","",(1+G4843)*(F4844)-1)</f>
        <v/>
      </c>
      <c r="H4844" s="1" t="str">
        <f>IF(Table1[[#This Row],[Column1]]="","",VLOOKUP(A4844,COPOMs!B:H,7)+prêmio_de_risco)</f>
        <v/>
      </c>
      <c r="I4844" s="3" t="str">
        <f>IF(Table1[[#This Row],[Tesouro Selic: Cenário 2]]="","",(H4844+1)^(1/252))</f>
        <v/>
      </c>
      <c r="J4844" s="2" t="str">
        <f>IF(Table1[[#This Row],[Column6]]="","",(1+J4843)*(I4844)-1)</f>
        <v/>
      </c>
      <c r="K4844" s="1" t="str">
        <f>IF(Table1[[#This Row],[Column1]]="","",VLOOKUP(A4844,COPOMs!B:K,10)+prêmio_de_risco)</f>
        <v/>
      </c>
      <c r="L4844" s="3" t="str">
        <f>IF(Table1[[#This Row],[Tesouro Selic: Cenário 3]]="","",(K4844+1)^(1/252))</f>
        <v/>
      </c>
      <c r="M4844" s="2" t="str">
        <f>IF(Table1[[#This Row],[Column8]]="","",(1+M4843)*(L4844)-1)</f>
        <v/>
      </c>
    </row>
    <row r="4845" spans="1:13" x14ac:dyDescent="0.25">
      <c r="A4845" s="15" t="str">
        <f t="shared" si="150"/>
        <v/>
      </c>
      <c r="B4845" s="25" t="str">
        <f t="shared" si="151"/>
        <v/>
      </c>
      <c r="C4845" s="3" t="str">
        <f>IF(Table1[[#This Row],[Tesouro Prefixado]]="","",(B4845+1)^(1/252))</f>
        <v/>
      </c>
      <c r="D4845" s="2" t="str">
        <f>IF(Table1[[#This Row],[Column2]]="","",(1+D4844)*(C4845)-1)</f>
        <v/>
      </c>
      <c r="E4845" s="1" t="str">
        <f>IF(Table1[[#This Row],[Column1]]="","",VLOOKUP(A4845,COPOMs!B:E,4)+prêmio_de_risco)</f>
        <v/>
      </c>
      <c r="F4845" s="3" t="str">
        <f>IF(Table1[[#This Row],[Tesouro Selic: Cenário 1]]="","",(E4845+1)^(1/252))</f>
        <v/>
      </c>
      <c r="G4845" s="2" t="str">
        <f>IF(Table1[[#This Row],[Column4]]="","",(1+G4844)*(F4845)-1)</f>
        <v/>
      </c>
      <c r="H4845" s="1" t="str">
        <f>IF(Table1[[#This Row],[Column1]]="","",VLOOKUP(A4845,COPOMs!B:H,7)+prêmio_de_risco)</f>
        <v/>
      </c>
      <c r="I4845" s="3" t="str">
        <f>IF(Table1[[#This Row],[Tesouro Selic: Cenário 2]]="","",(H4845+1)^(1/252))</f>
        <v/>
      </c>
      <c r="J4845" s="2" t="str">
        <f>IF(Table1[[#This Row],[Column6]]="","",(1+J4844)*(I4845)-1)</f>
        <v/>
      </c>
      <c r="K4845" s="1" t="str">
        <f>IF(Table1[[#This Row],[Column1]]="","",VLOOKUP(A4845,COPOMs!B:K,10)+prêmio_de_risco)</f>
        <v/>
      </c>
      <c r="L4845" s="3" t="str">
        <f>IF(Table1[[#This Row],[Tesouro Selic: Cenário 3]]="","",(K4845+1)^(1/252))</f>
        <v/>
      </c>
      <c r="M4845" s="2" t="str">
        <f>IF(Table1[[#This Row],[Column8]]="","",(1+M4844)*(L4845)-1)</f>
        <v/>
      </c>
    </row>
    <row r="4846" spans="1:13" x14ac:dyDescent="0.25">
      <c r="A4846" s="15" t="str">
        <f t="shared" si="150"/>
        <v/>
      </c>
      <c r="B4846" s="25" t="str">
        <f t="shared" si="151"/>
        <v/>
      </c>
      <c r="C4846" s="3" t="str">
        <f>IF(Table1[[#This Row],[Tesouro Prefixado]]="","",(B4846+1)^(1/252))</f>
        <v/>
      </c>
      <c r="D4846" s="2" t="str">
        <f>IF(Table1[[#This Row],[Column2]]="","",(1+D4845)*(C4846)-1)</f>
        <v/>
      </c>
      <c r="E4846" s="1" t="str">
        <f>IF(Table1[[#This Row],[Column1]]="","",VLOOKUP(A4846,COPOMs!B:E,4)+prêmio_de_risco)</f>
        <v/>
      </c>
      <c r="F4846" s="3" t="str">
        <f>IF(Table1[[#This Row],[Tesouro Selic: Cenário 1]]="","",(E4846+1)^(1/252))</f>
        <v/>
      </c>
      <c r="G4846" s="2" t="str">
        <f>IF(Table1[[#This Row],[Column4]]="","",(1+G4845)*(F4846)-1)</f>
        <v/>
      </c>
      <c r="H4846" s="1" t="str">
        <f>IF(Table1[[#This Row],[Column1]]="","",VLOOKUP(A4846,COPOMs!B:H,7)+prêmio_de_risco)</f>
        <v/>
      </c>
      <c r="I4846" s="3" t="str">
        <f>IF(Table1[[#This Row],[Tesouro Selic: Cenário 2]]="","",(H4846+1)^(1/252))</f>
        <v/>
      </c>
      <c r="J4846" s="2" t="str">
        <f>IF(Table1[[#This Row],[Column6]]="","",(1+J4845)*(I4846)-1)</f>
        <v/>
      </c>
      <c r="K4846" s="1" t="str">
        <f>IF(Table1[[#This Row],[Column1]]="","",VLOOKUP(A4846,COPOMs!B:K,10)+prêmio_de_risco)</f>
        <v/>
      </c>
      <c r="L4846" s="3" t="str">
        <f>IF(Table1[[#This Row],[Tesouro Selic: Cenário 3]]="","",(K4846+1)^(1/252))</f>
        <v/>
      </c>
      <c r="M4846" s="2" t="str">
        <f>IF(Table1[[#This Row],[Column8]]="","",(1+M4845)*(L4846)-1)</f>
        <v/>
      </c>
    </row>
    <row r="4847" spans="1:13" x14ac:dyDescent="0.25">
      <c r="A4847" s="15" t="str">
        <f t="shared" si="150"/>
        <v/>
      </c>
      <c r="B4847" s="25" t="str">
        <f t="shared" si="151"/>
        <v/>
      </c>
      <c r="C4847" s="3" t="str">
        <f>IF(Table1[[#This Row],[Tesouro Prefixado]]="","",(B4847+1)^(1/252))</f>
        <v/>
      </c>
      <c r="D4847" s="2" t="str">
        <f>IF(Table1[[#This Row],[Column2]]="","",(1+D4846)*(C4847)-1)</f>
        <v/>
      </c>
      <c r="E4847" s="1" t="str">
        <f>IF(Table1[[#This Row],[Column1]]="","",VLOOKUP(A4847,COPOMs!B:E,4)+prêmio_de_risco)</f>
        <v/>
      </c>
      <c r="F4847" s="3" t="str">
        <f>IF(Table1[[#This Row],[Tesouro Selic: Cenário 1]]="","",(E4847+1)^(1/252))</f>
        <v/>
      </c>
      <c r="G4847" s="2" t="str">
        <f>IF(Table1[[#This Row],[Column4]]="","",(1+G4846)*(F4847)-1)</f>
        <v/>
      </c>
      <c r="H4847" s="1" t="str">
        <f>IF(Table1[[#This Row],[Column1]]="","",VLOOKUP(A4847,COPOMs!B:H,7)+prêmio_de_risco)</f>
        <v/>
      </c>
      <c r="I4847" s="3" t="str">
        <f>IF(Table1[[#This Row],[Tesouro Selic: Cenário 2]]="","",(H4847+1)^(1/252))</f>
        <v/>
      </c>
      <c r="J4847" s="2" t="str">
        <f>IF(Table1[[#This Row],[Column6]]="","",(1+J4846)*(I4847)-1)</f>
        <v/>
      </c>
      <c r="K4847" s="1" t="str">
        <f>IF(Table1[[#This Row],[Column1]]="","",VLOOKUP(A4847,COPOMs!B:K,10)+prêmio_de_risco)</f>
        <v/>
      </c>
      <c r="L4847" s="3" t="str">
        <f>IF(Table1[[#This Row],[Tesouro Selic: Cenário 3]]="","",(K4847+1)^(1/252))</f>
        <v/>
      </c>
      <c r="M4847" s="2" t="str">
        <f>IF(Table1[[#This Row],[Column8]]="","",(1+M4846)*(L4847)-1)</f>
        <v/>
      </c>
    </row>
    <row r="4848" spans="1:13" x14ac:dyDescent="0.25">
      <c r="A4848" s="15" t="str">
        <f t="shared" si="150"/>
        <v/>
      </c>
      <c r="B4848" s="25" t="str">
        <f t="shared" si="151"/>
        <v/>
      </c>
      <c r="C4848" s="3" t="str">
        <f>IF(Table1[[#This Row],[Tesouro Prefixado]]="","",(B4848+1)^(1/252))</f>
        <v/>
      </c>
      <c r="D4848" s="2" t="str">
        <f>IF(Table1[[#This Row],[Column2]]="","",(1+D4847)*(C4848)-1)</f>
        <v/>
      </c>
      <c r="E4848" s="1" t="str">
        <f>IF(Table1[[#This Row],[Column1]]="","",VLOOKUP(A4848,COPOMs!B:E,4)+prêmio_de_risco)</f>
        <v/>
      </c>
      <c r="F4848" s="3" t="str">
        <f>IF(Table1[[#This Row],[Tesouro Selic: Cenário 1]]="","",(E4848+1)^(1/252))</f>
        <v/>
      </c>
      <c r="G4848" s="2" t="str">
        <f>IF(Table1[[#This Row],[Column4]]="","",(1+G4847)*(F4848)-1)</f>
        <v/>
      </c>
      <c r="H4848" s="1" t="str">
        <f>IF(Table1[[#This Row],[Column1]]="","",VLOOKUP(A4848,COPOMs!B:H,7)+prêmio_de_risco)</f>
        <v/>
      </c>
      <c r="I4848" s="3" t="str">
        <f>IF(Table1[[#This Row],[Tesouro Selic: Cenário 2]]="","",(H4848+1)^(1/252))</f>
        <v/>
      </c>
      <c r="J4848" s="2" t="str">
        <f>IF(Table1[[#This Row],[Column6]]="","",(1+J4847)*(I4848)-1)</f>
        <v/>
      </c>
      <c r="K4848" s="1" t="str">
        <f>IF(Table1[[#This Row],[Column1]]="","",VLOOKUP(A4848,COPOMs!B:K,10)+prêmio_de_risco)</f>
        <v/>
      </c>
      <c r="L4848" s="3" t="str">
        <f>IF(Table1[[#This Row],[Tesouro Selic: Cenário 3]]="","",(K4848+1)^(1/252))</f>
        <v/>
      </c>
      <c r="M4848" s="2" t="str">
        <f>IF(Table1[[#This Row],[Column8]]="","",(1+M4847)*(L4848)-1)</f>
        <v/>
      </c>
    </row>
    <row r="4849" spans="1:13" x14ac:dyDescent="0.25">
      <c r="A4849" s="15" t="str">
        <f t="shared" si="150"/>
        <v/>
      </c>
      <c r="B4849" s="25" t="str">
        <f t="shared" si="151"/>
        <v/>
      </c>
      <c r="C4849" s="3" t="str">
        <f>IF(Table1[[#This Row],[Tesouro Prefixado]]="","",(B4849+1)^(1/252))</f>
        <v/>
      </c>
      <c r="D4849" s="2" t="str">
        <f>IF(Table1[[#This Row],[Column2]]="","",(1+D4848)*(C4849)-1)</f>
        <v/>
      </c>
      <c r="E4849" s="1" t="str">
        <f>IF(Table1[[#This Row],[Column1]]="","",VLOOKUP(A4849,COPOMs!B:E,4)+prêmio_de_risco)</f>
        <v/>
      </c>
      <c r="F4849" s="3" t="str">
        <f>IF(Table1[[#This Row],[Tesouro Selic: Cenário 1]]="","",(E4849+1)^(1/252))</f>
        <v/>
      </c>
      <c r="G4849" s="2" t="str">
        <f>IF(Table1[[#This Row],[Column4]]="","",(1+G4848)*(F4849)-1)</f>
        <v/>
      </c>
      <c r="H4849" s="1" t="str">
        <f>IF(Table1[[#This Row],[Column1]]="","",VLOOKUP(A4849,COPOMs!B:H,7)+prêmio_de_risco)</f>
        <v/>
      </c>
      <c r="I4849" s="3" t="str">
        <f>IF(Table1[[#This Row],[Tesouro Selic: Cenário 2]]="","",(H4849+1)^(1/252))</f>
        <v/>
      </c>
      <c r="J4849" s="2" t="str">
        <f>IF(Table1[[#This Row],[Column6]]="","",(1+J4848)*(I4849)-1)</f>
        <v/>
      </c>
      <c r="K4849" s="1" t="str">
        <f>IF(Table1[[#This Row],[Column1]]="","",VLOOKUP(A4849,COPOMs!B:K,10)+prêmio_de_risco)</f>
        <v/>
      </c>
      <c r="L4849" s="3" t="str">
        <f>IF(Table1[[#This Row],[Tesouro Selic: Cenário 3]]="","",(K4849+1)^(1/252))</f>
        <v/>
      </c>
      <c r="M4849" s="2" t="str">
        <f>IF(Table1[[#This Row],[Column8]]="","",(1+M4848)*(L4849)-1)</f>
        <v/>
      </c>
    </row>
    <row r="4850" spans="1:13" x14ac:dyDescent="0.25">
      <c r="A4850" s="15" t="str">
        <f t="shared" si="150"/>
        <v/>
      </c>
      <c r="B4850" s="25" t="str">
        <f t="shared" si="151"/>
        <v/>
      </c>
      <c r="C4850" s="3" t="str">
        <f>IF(Table1[[#This Row],[Tesouro Prefixado]]="","",(B4850+1)^(1/252))</f>
        <v/>
      </c>
      <c r="D4850" s="2" t="str">
        <f>IF(Table1[[#This Row],[Column2]]="","",(1+D4849)*(C4850)-1)</f>
        <v/>
      </c>
      <c r="E4850" s="1" t="str">
        <f>IF(Table1[[#This Row],[Column1]]="","",VLOOKUP(A4850,COPOMs!B:E,4)+prêmio_de_risco)</f>
        <v/>
      </c>
      <c r="F4850" s="3" t="str">
        <f>IF(Table1[[#This Row],[Tesouro Selic: Cenário 1]]="","",(E4850+1)^(1/252))</f>
        <v/>
      </c>
      <c r="G4850" s="2" t="str">
        <f>IF(Table1[[#This Row],[Column4]]="","",(1+G4849)*(F4850)-1)</f>
        <v/>
      </c>
      <c r="H4850" s="1" t="str">
        <f>IF(Table1[[#This Row],[Column1]]="","",VLOOKUP(A4850,COPOMs!B:H,7)+prêmio_de_risco)</f>
        <v/>
      </c>
      <c r="I4850" s="3" t="str">
        <f>IF(Table1[[#This Row],[Tesouro Selic: Cenário 2]]="","",(H4850+1)^(1/252))</f>
        <v/>
      </c>
      <c r="J4850" s="2" t="str">
        <f>IF(Table1[[#This Row],[Column6]]="","",(1+J4849)*(I4850)-1)</f>
        <v/>
      </c>
      <c r="K4850" s="1" t="str">
        <f>IF(Table1[[#This Row],[Column1]]="","",VLOOKUP(A4850,COPOMs!B:K,10)+prêmio_de_risco)</f>
        <v/>
      </c>
      <c r="L4850" s="3" t="str">
        <f>IF(Table1[[#This Row],[Tesouro Selic: Cenário 3]]="","",(K4850+1)^(1/252))</f>
        <v/>
      </c>
      <c r="M4850" s="2" t="str">
        <f>IF(Table1[[#This Row],[Column8]]="","",(1+M4849)*(L4850)-1)</f>
        <v/>
      </c>
    </row>
    <row r="4851" spans="1:13" x14ac:dyDescent="0.25">
      <c r="A4851" s="15" t="str">
        <f t="shared" si="150"/>
        <v/>
      </c>
      <c r="B4851" s="25" t="str">
        <f t="shared" si="151"/>
        <v/>
      </c>
      <c r="C4851" s="3" t="str">
        <f>IF(Table1[[#This Row],[Tesouro Prefixado]]="","",(B4851+1)^(1/252))</f>
        <v/>
      </c>
      <c r="D4851" s="2" t="str">
        <f>IF(Table1[[#This Row],[Column2]]="","",(1+D4850)*(C4851)-1)</f>
        <v/>
      </c>
      <c r="E4851" s="1" t="str">
        <f>IF(Table1[[#This Row],[Column1]]="","",VLOOKUP(A4851,COPOMs!B:E,4)+prêmio_de_risco)</f>
        <v/>
      </c>
      <c r="F4851" s="3" t="str">
        <f>IF(Table1[[#This Row],[Tesouro Selic: Cenário 1]]="","",(E4851+1)^(1/252))</f>
        <v/>
      </c>
      <c r="G4851" s="2" t="str">
        <f>IF(Table1[[#This Row],[Column4]]="","",(1+G4850)*(F4851)-1)</f>
        <v/>
      </c>
      <c r="H4851" s="1" t="str">
        <f>IF(Table1[[#This Row],[Column1]]="","",VLOOKUP(A4851,COPOMs!B:H,7)+prêmio_de_risco)</f>
        <v/>
      </c>
      <c r="I4851" s="3" t="str">
        <f>IF(Table1[[#This Row],[Tesouro Selic: Cenário 2]]="","",(H4851+1)^(1/252))</f>
        <v/>
      </c>
      <c r="J4851" s="2" t="str">
        <f>IF(Table1[[#This Row],[Column6]]="","",(1+J4850)*(I4851)-1)</f>
        <v/>
      </c>
      <c r="K4851" s="1" t="str">
        <f>IF(Table1[[#This Row],[Column1]]="","",VLOOKUP(A4851,COPOMs!B:K,10)+prêmio_de_risco)</f>
        <v/>
      </c>
      <c r="L4851" s="3" t="str">
        <f>IF(Table1[[#This Row],[Tesouro Selic: Cenário 3]]="","",(K4851+1)^(1/252))</f>
        <v/>
      </c>
      <c r="M4851" s="2" t="str">
        <f>IF(Table1[[#This Row],[Column8]]="","",(1+M4850)*(L4851)-1)</f>
        <v/>
      </c>
    </row>
    <row r="4852" spans="1:13" x14ac:dyDescent="0.25">
      <c r="A4852" s="15" t="str">
        <f t="shared" si="150"/>
        <v/>
      </c>
      <c r="B4852" s="25" t="str">
        <f t="shared" si="151"/>
        <v/>
      </c>
      <c r="C4852" s="3" t="str">
        <f>IF(Table1[[#This Row],[Tesouro Prefixado]]="","",(B4852+1)^(1/252))</f>
        <v/>
      </c>
      <c r="D4852" s="2" t="str">
        <f>IF(Table1[[#This Row],[Column2]]="","",(1+D4851)*(C4852)-1)</f>
        <v/>
      </c>
      <c r="E4852" s="1" t="str">
        <f>IF(Table1[[#This Row],[Column1]]="","",VLOOKUP(A4852,COPOMs!B:E,4)+prêmio_de_risco)</f>
        <v/>
      </c>
      <c r="F4852" s="3" t="str">
        <f>IF(Table1[[#This Row],[Tesouro Selic: Cenário 1]]="","",(E4852+1)^(1/252))</f>
        <v/>
      </c>
      <c r="G4852" s="2" t="str">
        <f>IF(Table1[[#This Row],[Column4]]="","",(1+G4851)*(F4852)-1)</f>
        <v/>
      </c>
      <c r="H4852" s="1" t="str">
        <f>IF(Table1[[#This Row],[Column1]]="","",VLOOKUP(A4852,COPOMs!B:H,7)+prêmio_de_risco)</f>
        <v/>
      </c>
      <c r="I4852" s="3" t="str">
        <f>IF(Table1[[#This Row],[Tesouro Selic: Cenário 2]]="","",(H4852+1)^(1/252))</f>
        <v/>
      </c>
      <c r="J4852" s="2" t="str">
        <f>IF(Table1[[#This Row],[Column6]]="","",(1+J4851)*(I4852)-1)</f>
        <v/>
      </c>
      <c r="K4852" s="1" t="str">
        <f>IF(Table1[[#This Row],[Column1]]="","",VLOOKUP(A4852,COPOMs!B:K,10)+prêmio_de_risco)</f>
        <v/>
      </c>
      <c r="L4852" s="3" t="str">
        <f>IF(Table1[[#This Row],[Tesouro Selic: Cenário 3]]="","",(K4852+1)^(1/252))</f>
        <v/>
      </c>
      <c r="M4852" s="2" t="str">
        <f>IF(Table1[[#This Row],[Column8]]="","",(1+M4851)*(L4852)-1)</f>
        <v/>
      </c>
    </row>
    <row r="4853" spans="1:13" x14ac:dyDescent="0.25">
      <c r="A4853" s="15" t="str">
        <f t="shared" si="150"/>
        <v/>
      </c>
      <c r="B4853" s="25" t="str">
        <f t="shared" si="151"/>
        <v/>
      </c>
      <c r="C4853" s="3" t="str">
        <f>IF(Table1[[#This Row],[Tesouro Prefixado]]="","",(B4853+1)^(1/252))</f>
        <v/>
      </c>
      <c r="D4853" s="2" t="str">
        <f>IF(Table1[[#This Row],[Column2]]="","",(1+D4852)*(C4853)-1)</f>
        <v/>
      </c>
      <c r="E4853" s="1" t="str">
        <f>IF(Table1[[#This Row],[Column1]]="","",VLOOKUP(A4853,COPOMs!B:E,4)+prêmio_de_risco)</f>
        <v/>
      </c>
      <c r="F4853" s="3" t="str">
        <f>IF(Table1[[#This Row],[Tesouro Selic: Cenário 1]]="","",(E4853+1)^(1/252))</f>
        <v/>
      </c>
      <c r="G4853" s="2" t="str">
        <f>IF(Table1[[#This Row],[Column4]]="","",(1+G4852)*(F4853)-1)</f>
        <v/>
      </c>
      <c r="H4853" s="1" t="str">
        <f>IF(Table1[[#This Row],[Column1]]="","",VLOOKUP(A4853,COPOMs!B:H,7)+prêmio_de_risco)</f>
        <v/>
      </c>
      <c r="I4853" s="3" t="str">
        <f>IF(Table1[[#This Row],[Tesouro Selic: Cenário 2]]="","",(H4853+1)^(1/252))</f>
        <v/>
      </c>
      <c r="J4853" s="2" t="str">
        <f>IF(Table1[[#This Row],[Column6]]="","",(1+J4852)*(I4853)-1)</f>
        <v/>
      </c>
      <c r="K4853" s="1" t="str">
        <f>IF(Table1[[#This Row],[Column1]]="","",VLOOKUP(A4853,COPOMs!B:K,10)+prêmio_de_risco)</f>
        <v/>
      </c>
      <c r="L4853" s="3" t="str">
        <f>IF(Table1[[#This Row],[Tesouro Selic: Cenário 3]]="","",(K4853+1)^(1/252))</f>
        <v/>
      </c>
      <c r="M4853" s="2" t="str">
        <f>IF(Table1[[#This Row],[Column8]]="","",(1+M4852)*(L4853)-1)</f>
        <v/>
      </c>
    </row>
    <row r="4854" spans="1:13" x14ac:dyDescent="0.25">
      <c r="A4854" s="15" t="str">
        <f t="shared" si="150"/>
        <v/>
      </c>
      <c r="B4854" s="25" t="str">
        <f t="shared" si="151"/>
        <v/>
      </c>
      <c r="C4854" s="3" t="str">
        <f>IF(Table1[[#This Row],[Tesouro Prefixado]]="","",(B4854+1)^(1/252))</f>
        <v/>
      </c>
      <c r="D4854" s="2" t="str">
        <f>IF(Table1[[#This Row],[Column2]]="","",(1+D4853)*(C4854)-1)</f>
        <v/>
      </c>
      <c r="E4854" s="1" t="str">
        <f>IF(Table1[[#This Row],[Column1]]="","",VLOOKUP(A4854,COPOMs!B:E,4)+prêmio_de_risco)</f>
        <v/>
      </c>
      <c r="F4854" s="3" t="str">
        <f>IF(Table1[[#This Row],[Tesouro Selic: Cenário 1]]="","",(E4854+1)^(1/252))</f>
        <v/>
      </c>
      <c r="G4854" s="2" t="str">
        <f>IF(Table1[[#This Row],[Column4]]="","",(1+G4853)*(F4854)-1)</f>
        <v/>
      </c>
      <c r="H4854" s="1" t="str">
        <f>IF(Table1[[#This Row],[Column1]]="","",VLOOKUP(A4854,COPOMs!B:H,7)+prêmio_de_risco)</f>
        <v/>
      </c>
      <c r="I4854" s="3" t="str">
        <f>IF(Table1[[#This Row],[Tesouro Selic: Cenário 2]]="","",(H4854+1)^(1/252))</f>
        <v/>
      </c>
      <c r="J4854" s="2" t="str">
        <f>IF(Table1[[#This Row],[Column6]]="","",(1+J4853)*(I4854)-1)</f>
        <v/>
      </c>
      <c r="K4854" s="1" t="str">
        <f>IF(Table1[[#This Row],[Column1]]="","",VLOOKUP(A4854,COPOMs!B:K,10)+prêmio_de_risco)</f>
        <v/>
      </c>
      <c r="L4854" s="3" t="str">
        <f>IF(Table1[[#This Row],[Tesouro Selic: Cenário 3]]="","",(K4854+1)^(1/252))</f>
        <v/>
      </c>
      <c r="M4854" s="2" t="str">
        <f>IF(Table1[[#This Row],[Column8]]="","",(1+M4853)*(L4854)-1)</f>
        <v/>
      </c>
    </row>
    <row r="4855" spans="1:13" x14ac:dyDescent="0.25">
      <c r="A4855" s="15" t="str">
        <f t="shared" si="150"/>
        <v/>
      </c>
      <c r="B4855" s="25" t="str">
        <f t="shared" si="151"/>
        <v/>
      </c>
      <c r="C4855" s="3" t="str">
        <f>IF(Table1[[#This Row],[Tesouro Prefixado]]="","",(B4855+1)^(1/252))</f>
        <v/>
      </c>
      <c r="D4855" s="2" t="str">
        <f>IF(Table1[[#This Row],[Column2]]="","",(1+D4854)*(C4855)-1)</f>
        <v/>
      </c>
      <c r="E4855" s="1" t="str">
        <f>IF(Table1[[#This Row],[Column1]]="","",VLOOKUP(A4855,COPOMs!B:E,4)+prêmio_de_risco)</f>
        <v/>
      </c>
      <c r="F4855" s="3" t="str">
        <f>IF(Table1[[#This Row],[Tesouro Selic: Cenário 1]]="","",(E4855+1)^(1/252))</f>
        <v/>
      </c>
      <c r="G4855" s="2" t="str">
        <f>IF(Table1[[#This Row],[Column4]]="","",(1+G4854)*(F4855)-1)</f>
        <v/>
      </c>
      <c r="H4855" s="1" t="str">
        <f>IF(Table1[[#This Row],[Column1]]="","",VLOOKUP(A4855,COPOMs!B:H,7)+prêmio_de_risco)</f>
        <v/>
      </c>
      <c r="I4855" s="3" t="str">
        <f>IF(Table1[[#This Row],[Tesouro Selic: Cenário 2]]="","",(H4855+1)^(1/252))</f>
        <v/>
      </c>
      <c r="J4855" s="2" t="str">
        <f>IF(Table1[[#This Row],[Column6]]="","",(1+J4854)*(I4855)-1)</f>
        <v/>
      </c>
      <c r="K4855" s="1" t="str">
        <f>IF(Table1[[#This Row],[Column1]]="","",VLOOKUP(A4855,COPOMs!B:K,10)+prêmio_de_risco)</f>
        <v/>
      </c>
      <c r="L4855" s="3" t="str">
        <f>IF(Table1[[#This Row],[Tesouro Selic: Cenário 3]]="","",(K4855+1)^(1/252))</f>
        <v/>
      </c>
      <c r="M4855" s="2" t="str">
        <f>IF(Table1[[#This Row],[Column8]]="","",(1+M4854)*(L4855)-1)</f>
        <v/>
      </c>
    </row>
    <row r="4856" spans="1:13" x14ac:dyDescent="0.25">
      <c r="A4856" s="15" t="str">
        <f t="shared" si="150"/>
        <v/>
      </c>
      <c r="B4856" s="25" t="str">
        <f t="shared" si="151"/>
        <v/>
      </c>
      <c r="C4856" s="3" t="str">
        <f>IF(Table1[[#This Row],[Tesouro Prefixado]]="","",(B4856+1)^(1/252))</f>
        <v/>
      </c>
      <c r="D4856" s="2" t="str">
        <f>IF(Table1[[#This Row],[Column2]]="","",(1+D4855)*(C4856)-1)</f>
        <v/>
      </c>
      <c r="E4856" s="1" t="str">
        <f>IF(Table1[[#This Row],[Column1]]="","",VLOOKUP(A4856,COPOMs!B:E,4)+prêmio_de_risco)</f>
        <v/>
      </c>
      <c r="F4856" s="3" t="str">
        <f>IF(Table1[[#This Row],[Tesouro Selic: Cenário 1]]="","",(E4856+1)^(1/252))</f>
        <v/>
      </c>
      <c r="G4856" s="2" t="str">
        <f>IF(Table1[[#This Row],[Column4]]="","",(1+G4855)*(F4856)-1)</f>
        <v/>
      </c>
      <c r="H4856" s="1" t="str">
        <f>IF(Table1[[#This Row],[Column1]]="","",VLOOKUP(A4856,COPOMs!B:H,7)+prêmio_de_risco)</f>
        <v/>
      </c>
      <c r="I4856" s="3" t="str">
        <f>IF(Table1[[#This Row],[Tesouro Selic: Cenário 2]]="","",(H4856+1)^(1/252))</f>
        <v/>
      </c>
      <c r="J4856" s="2" t="str">
        <f>IF(Table1[[#This Row],[Column6]]="","",(1+J4855)*(I4856)-1)</f>
        <v/>
      </c>
      <c r="K4856" s="1" t="str">
        <f>IF(Table1[[#This Row],[Column1]]="","",VLOOKUP(A4856,COPOMs!B:K,10)+prêmio_de_risco)</f>
        <v/>
      </c>
      <c r="L4856" s="3" t="str">
        <f>IF(Table1[[#This Row],[Tesouro Selic: Cenário 3]]="","",(K4856+1)^(1/252))</f>
        <v/>
      </c>
      <c r="M4856" s="2" t="str">
        <f>IF(Table1[[#This Row],[Column8]]="","",(1+M4855)*(L4856)-1)</f>
        <v/>
      </c>
    </row>
    <row r="4857" spans="1:13" x14ac:dyDescent="0.25">
      <c r="A4857" s="15" t="str">
        <f t="shared" si="150"/>
        <v/>
      </c>
      <c r="B4857" s="25" t="str">
        <f t="shared" si="151"/>
        <v/>
      </c>
      <c r="C4857" s="3" t="str">
        <f>IF(Table1[[#This Row],[Tesouro Prefixado]]="","",(B4857+1)^(1/252))</f>
        <v/>
      </c>
      <c r="D4857" s="2" t="str">
        <f>IF(Table1[[#This Row],[Column2]]="","",(1+D4856)*(C4857)-1)</f>
        <v/>
      </c>
      <c r="E4857" s="1" t="str">
        <f>IF(Table1[[#This Row],[Column1]]="","",VLOOKUP(A4857,COPOMs!B:E,4)+prêmio_de_risco)</f>
        <v/>
      </c>
      <c r="F4857" s="3" t="str">
        <f>IF(Table1[[#This Row],[Tesouro Selic: Cenário 1]]="","",(E4857+1)^(1/252))</f>
        <v/>
      </c>
      <c r="G4857" s="2" t="str">
        <f>IF(Table1[[#This Row],[Column4]]="","",(1+G4856)*(F4857)-1)</f>
        <v/>
      </c>
      <c r="H4857" s="1" t="str">
        <f>IF(Table1[[#This Row],[Column1]]="","",VLOOKUP(A4857,COPOMs!B:H,7)+prêmio_de_risco)</f>
        <v/>
      </c>
      <c r="I4857" s="3" t="str">
        <f>IF(Table1[[#This Row],[Tesouro Selic: Cenário 2]]="","",(H4857+1)^(1/252))</f>
        <v/>
      </c>
      <c r="J4857" s="2" t="str">
        <f>IF(Table1[[#This Row],[Column6]]="","",(1+J4856)*(I4857)-1)</f>
        <v/>
      </c>
      <c r="K4857" s="1" t="str">
        <f>IF(Table1[[#This Row],[Column1]]="","",VLOOKUP(A4857,COPOMs!B:K,10)+prêmio_de_risco)</f>
        <v/>
      </c>
      <c r="L4857" s="3" t="str">
        <f>IF(Table1[[#This Row],[Tesouro Selic: Cenário 3]]="","",(K4857+1)^(1/252))</f>
        <v/>
      </c>
      <c r="M4857" s="2" t="str">
        <f>IF(Table1[[#This Row],[Column8]]="","",(1+M4856)*(L4857)-1)</f>
        <v/>
      </c>
    </row>
    <row r="4858" spans="1:13" x14ac:dyDescent="0.25">
      <c r="A4858" s="15" t="str">
        <f t="shared" si="150"/>
        <v/>
      </c>
      <c r="B4858" s="25" t="str">
        <f t="shared" si="151"/>
        <v/>
      </c>
      <c r="C4858" s="3" t="str">
        <f>IF(Table1[[#This Row],[Tesouro Prefixado]]="","",(B4858+1)^(1/252))</f>
        <v/>
      </c>
      <c r="D4858" s="2" t="str">
        <f>IF(Table1[[#This Row],[Column2]]="","",(1+D4857)*(C4858)-1)</f>
        <v/>
      </c>
      <c r="E4858" s="1" t="str">
        <f>IF(Table1[[#This Row],[Column1]]="","",VLOOKUP(A4858,COPOMs!B:E,4)+prêmio_de_risco)</f>
        <v/>
      </c>
      <c r="F4858" s="3" t="str">
        <f>IF(Table1[[#This Row],[Tesouro Selic: Cenário 1]]="","",(E4858+1)^(1/252))</f>
        <v/>
      </c>
      <c r="G4858" s="2" t="str">
        <f>IF(Table1[[#This Row],[Column4]]="","",(1+G4857)*(F4858)-1)</f>
        <v/>
      </c>
      <c r="H4858" s="1" t="str">
        <f>IF(Table1[[#This Row],[Column1]]="","",VLOOKUP(A4858,COPOMs!B:H,7)+prêmio_de_risco)</f>
        <v/>
      </c>
      <c r="I4858" s="3" t="str">
        <f>IF(Table1[[#This Row],[Tesouro Selic: Cenário 2]]="","",(H4858+1)^(1/252))</f>
        <v/>
      </c>
      <c r="J4858" s="2" t="str">
        <f>IF(Table1[[#This Row],[Column6]]="","",(1+J4857)*(I4858)-1)</f>
        <v/>
      </c>
      <c r="K4858" s="1" t="str">
        <f>IF(Table1[[#This Row],[Column1]]="","",VLOOKUP(A4858,COPOMs!B:K,10)+prêmio_de_risco)</f>
        <v/>
      </c>
      <c r="L4858" s="3" t="str">
        <f>IF(Table1[[#This Row],[Tesouro Selic: Cenário 3]]="","",(K4858+1)^(1/252))</f>
        <v/>
      </c>
      <c r="M4858" s="2" t="str">
        <f>IF(Table1[[#This Row],[Column8]]="","",(1+M4857)*(L4858)-1)</f>
        <v/>
      </c>
    </row>
    <row r="4859" spans="1:13" x14ac:dyDescent="0.25">
      <c r="A4859" s="15" t="str">
        <f t="shared" si="150"/>
        <v/>
      </c>
      <c r="B4859" s="25" t="str">
        <f t="shared" si="151"/>
        <v/>
      </c>
      <c r="C4859" s="3" t="str">
        <f>IF(Table1[[#This Row],[Tesouro Prefixado]]="","",(B4859+1)^(1/252))</f>
        <v/>
      </c>
      <c r="D4859" s="2" t="str">
        <f>IF(Table1[[#This Row],[Column2]]="","",(1+D4858)*(C4859)-1)</f>
        <v/>
      </c>
      <c r="E4859" s="1" t="str">
        <f>IF(Table1[[#This Row],[Column1]]="","",VLOOKUP(A4859,COPOMs!B:E,4)+prêmio_de_risco)</f>
        <v/>
      </c>
      <c r="F4859" s="3" t="str">
        <f>IF(Table1[[#This Row],[Tesouro Selic: Cenário 1]]="","",(E4859+1)^(1/252))</f>
        <v/>
      </c>
      <c r="G4859" s="2" t="str">
        <f>IF(Table1[[#This Row],[Column4]]="","",(1+G4858)*(F4859)-1)</f>
        <v/>
      </c>
      <c r="H4859" s="1" t="str">
        <f>IF(Table1[[#This Row],[Column1]]="","",VLOOKUP(A4859,COPOMs!B:H,7)+prêmio_de_risco)</f>
        <v/>
      </c>
      <c r="I4859" s="3" t="str">
        <f>IF(Table1[[#This Row],[Tesouro Selic: Cenário 2]]="","",(H4859+1)^(1/252))</f>
        <v/>
      </c>
      <c r="J4859" s="2" t="str">
        <f>IF(Table1[[#This Row],[Column6]]="","",(1+J4858)*(I4859)-1)</f>
        <v/>
      </c>
      <c r="K4859" s="1" t="str">
        <f>IF(Table1[[#This Row],[Column1]]="","",VLOOKUP(A4859,COPOMs!B:K,10)+prêmio_de_risco)</f>
        <v/>
      </c>
      <c r="L4859" s="3" t="str">
        <f>IF(Table1[[#This Row],[Tesouro Selic: Cenário 3]]="","",(K4859+1)^(1/252))</f>
        <v/>
      </c>
      <c r="M4859" s="2" t="str">
        <f>IF(Table1[[#This Row],[Column8]]="","",(1+M4858)*(L4859)-1)</f>
        <v/>
      </c>
    </row>
    <row r="4860" spans="1:13" x14ac:dyDescent="0.25">
      <c r="A4860" s="15" t="str">
        <f t="shared" si="150"/>
        <v/>
      </c>
      <c r="B4860" s="25" t="str">
        <f t="shared" si="151"/>
        <v/>
      </c>
      <c r="C4860" s="3" t="str">
        <f>IF(Table1[[#This Row],[Tesouro Prefixado]]="","",(B4860+1)^(1/252))</f>
        <v/>
      </c>
      <c r="D4860" s="2" t="str">
        <f>IF(Table1[[#This Row],[Column2]]="","",(1+D4859)*(C4860)-1)</f>
        <v/>
      </c>
      <c r="E4860" s="1" t="str">
        <f>IF(Table1[[#This Row],[Column1]]="","",VLOOKUP(A4860,COPOMs!B:E,4)+prêmio_de_risco)</f>
        <v/>
      </c>
      <c r="F4860" s="3" t="str">
        <f>IF(Table1[[#This Row],[Tesouro Selic: Cenário 1]]="","",(E4860+1)^(1/252))</f>
        <v/>
      </c>
      <c r="G4860" s="2" t="str">
        <f>IF(Table1[[#This Row],[Column4]]="","",(1+G4859)*(F4860)-1)</f>
        <v/>
      </c>
      <c r="H4860" s="1" t="str">
        <f>IF(Table1[[#This Row],[Column1]]="","",VLOOKUP(A4860,COPOMs!B:H,7)+prêmio_de_risco)</f>
        <v/>
      </c>
      <c r="I4860" s="3" t="str">
        <f>IF(Table1[[#This Row],[Tesouro Selic: Cenário 2]]="","",(H4860+1)^(1/252))</f>
        <v/>
      </c>
      <c r="J4860" s="2" t="str">
        <f>IF(Table1[[#This Row],[Column6]]="","",(1+J4859)*(I4860)-1)</f>
        <v/>
      </c>
      <c r="K4860" s="1" t="str">
        <f>IF(Table1[[#This Row],[Column1]]="","",VLOOKUP(A4860,COPOMs!B:K,10)+prêmio_de_risco)</f>
        <v/>
      </c>
      <c r="L4860" s="3" t="str">
        <f>IF(Table1[[#This Row],[Tesouro Selic: Cenário 3]]="","",(K4860+1)^(1/252))</f>
        <v/>
      </c>
      <c r="M4860" s="2" t="str">
        <f>IF(Table1[[#This Row],[Column8]]="","",(1+M4859)*(L4860)-1)</f>
        <v/>
      </c>
    </row>
    <row r="4861" spans="1:13" x14ac:dyDescent="0.25">
      <c r="A4861" s="15" t="str">
        <f t="shared" si="150"/>
        <v/>
      </c>
      <c r="B4861" s="25" t="str">
        <f t="shared" si="151"/>
        <v/>
      </c>
      <c r="C4861" s="3" t="str">
        <f>IF(Table1[[#This Row],[Tesouro Prefixado]]="","",(B4861+1)^(1/252))</f>
        <v/>
      </c>
      <c r="D4861" s="2" t="str">
        <f>IF(Table1[[#This Row],[Column2]]="","",(1+D4860)*(C4861)-1)</f>
        <v/>
      </c>
      <c r="E4861" s="1" t="str">
        <f>IF(Table1[[#This Row],[Column1]]="","",VLOOKUP(A4861,COPOMs!B:E,4)+prêmio_de_risco)</f>
        <v/>
      </c>
      <c r="F4861" s="3" t="str">
        <f>IF(Table1[[#This Row],[Tesouro Selic: Cenário 1]]="","",(E4861+1)^(1/252))</f>
        <v/>
      </c>
      <c r="G4861" s="2" t="str">
        <f>IF(Table1[[#This Row],[Column4]]="","",(1+G4860)*(F4861)-1)</f>
        <v/>
      </c>
      <c r="H4861" s="1" t="str">
        <f>IF(Table1[[#This Row],[Column1]]="","",VLOOKUP(A4861,COPOMs!B:H,7)+prêmio_de_risco)</f>
        <v/>
      </c>
      <c r="I4861" s="3" t="str">
        <f>IF(Table1[[#This Row],[Tesouro Selic: Cenário 2]]="","",(H4861+1)^(1/252))</f>
        <v/>
      </c>
      <c r="J4861" s="2" t="str">
        <f>IF(Table1[[#This Row],[Column6]]="","",(1+J4860)*(I4861)-1)</f>
        <v/>
      </c>
      <c r="K4861" s="1" t="str">
        <f>IF(Table1[[#This Row],[Column1]]="","",VLOOKUP(A4861,COPOMs!B:K,10)+prêmio_de_risco)</f>
        <v/>
      </c>
      <c r="L4861" s="3" t="str">
        <f>IF(Table1[[#This Row],[Tesouro Selic: Cenário 3]]="","",(K4861+1)^(1/252))</f>
        <v/>
      </c>
      <c r="M4861" s="2" t="str">
        <f>IF(Table1[[#This Row],[Column8]]="","",(1+M4860)*(L4861)-1)</f>
        <v/>
      </c>
    </row>
    <row r="4862" spans="1:13" x14ac:dyDescent="0.25">
      <c r="A4862" s="15" t="str">
        <f t="shared" si="150"/>
        <v/>
      </c>
      <c r="B4862" s="25" t="str">
        <f t="shared" si="151"/>
        <v/>
      </c>
      <c r="C4862" s="3" t="str">
        <f>IF(Table1[[#This Row],[Tesouro Prefixado]]="","",(B4862+1)^(1/252))</f>
        <v/>
      </c>
      <c r="D4862" s="2" t="str">
        <f>IF(Table1[[#This Row],[Column2]]="","",(1+D4861)*(C4862)-1)</f>
        <v/>
      </c>
      <c r="E4862" s="1" t="str">
        <f>IF(Table1[[#This Row],[Column1]]="","",VLOOKUP(A4862,COPOMs!B:E,4)+prêmio_de_risco)</f>
        <v/>
      </c>
      <c r="F4862" s="3" t="str">
        <f>IF(Table1[[#This Row],[Tesouro Selic: Cenário 1]]="","",(E4862+1)^(1/252))</f>
        <v/>
      </c>
      <c r="G4862" s="2" t="str">
        <f>IF(Table1[[#This Row],[Column4]]="","",(1+G4861)*(F4862)-1)</f>
        <v/>
      </c>
      <c r="H4862" s="1" t="str">
        <f>IF(Table1[[#This Row],[Column1]]="","",VLOOKUP(A4862,COPOMs!B:H,7)+prêmio_de_risco)</f>
        <v/>
      </c>
      <c r="I4862" s="3" t="str">
        <f>IF(Table1[[#This Row],[Tesouro Selic: Cenário 2]]="","",(H4862+1)^(1/252))</f>
        <v/>
      </c>
      <c r="J4862" s="2" t="str">
        <f>IF(Table1[[#This Row],[Column6]]="","",(1+J4861)*(I4862)-1)</f>
        <v/>
      </c>
      <c r="K4862" s="1" t="str">
        <f>IF(Table1[[#This Row],[Column1]]="","",VLOOKUP(A4862,COPOMs!B:K,10)+prêmio_de_risco)</f>
        <v/>
      </c>
      <c r="L4862" s="3" t="str">
        <f>IF(Table1[[#This Row],[Tesouro Selic: Cenário 3]]="","",(K4862+1)^(1/252))</f>
        <v/>
      </c>
      <c r="M4862" s="2" t="str">
        <f>IF(Table1[[#This Row],[Column8]]="","",(1+M4861)*(L4862)-1)</f>
        <v/>
      </c>
    </row>
    <row r="4863" spans="1:13" x14ac:dyDescent="0.25">
      <c r="A4863" s="15" t="str">
        <f t="shared" si="150"/>
        <v/>
      </c>
      <c r="B4863" s="25" t="str">
        <f t="shared" si="151"/>
        <v/>
      </c>
      <c r="C4863" s="3" t="str">
        <f>IF(Table1[[#This Row],[Tesouro Prefixado]]="","",(B4863+1)^(1/252))</f>
        <v/>
      </c>
      <c r="D4863" s="2" t="str">
        <f>IF(Table1[[#This Row],[Column2]]="","",(1+D4862)*(C4863)-1)</f>
        <v/>
      </c>
      <c r="E4863" s="1" t="str">
        <f>IF(Table1[[#This Row],[Column1]]="","",VLOOKUP(A4863,COPOMs!B:E,4)+prêmio_de_risco)</f>
        <v/>
      </c>
      <c r="F4863" s="3" t="str">
        <f>IF(Table1[[#This Row],[Tesouro Selic: Cenário 1]]="","",(E4863+1)^(1/252))</f>
        <v/>
      </c>
      <c r="G4863" s="2" t="str">
        <f>IF(Table1[[#This Row],[Column4]]="","",(1+G4862)*(F4863)-1)</f>
        <v/>
      </c>
      <c r="H4863" s="1" t="str">
        <f>IF(Table1[[#This Row],[Column1]]="","",VLOOKUP(A4863,COPOMs!B:H,7)+prêmio_de_risco)</f>
        <v/>
      </c>
      <c r="I4863" s="3" t="str">
        <f>IF(Table1[[#This Row],[Tesouro Selic: Cenário 2]]="","",(H4863+1)^(1/252))</f>
        <v/>
      </c>
      <c r="J4863" s="2" t="str">
        <f>IF(Table1[[#This Row],[Column6]]="","",(1+J4862)*(I4863)-1)</f>
        <v/>
      </c>
      <c r="K4863" s="1" t="str">
        <f>IF(Table1[[#This Row],[Column1]]="","",VLOOKUP(A4863,COPOMs!B:K,10)+prêmio_de_risco)</f>
        <v/>
      </c>
      <c r="L4863" s="3" t="str">
        <f>IF(Table1[[#This Row],[Tesouro Selic: Cenário 3]]="","",(K4863+1)^(1/252))</f>
        <v/>
      </c>
      <c r="M4863" s="2" t="str">
        <f>IF(Table1[[#This Row],[Column8]]="","",(1+M4862)*(L4863)-1)</f>
        <v/>
      </c>
    </row>
    <row r="4864" spans="1:13" x14ac:dyDescent="0.25">
      <c r="A4864" s="15" t="str">
        <f t="shared" si="150"/>
        <v/>
      </c>
      <c r="B4864" s="25" t="str">
        <f t="shared" si="151"/>
        <v/>
      </c>
      <c r="C4864" s="3" t="str">
        <f>IF(Table1[[#This Row],[Tesouro Prefixado]]="","",(B4864+1)^(1/252))</f>
        <v/>
      </c>
      <c r="D4864" s="2" t="str">
        <f>IF(Table1[[#This Row],[Column2]]="","",(1+D4863)*(C4864)-1)</f>
        <v/>
      </c>
      <c r="E4864" s="1" t="str">
        <f>IF(Table1[[#This Row],[Column1]]="","",VLOOKUP(A4864,COPOMs!B:E,4)+prêmio_de_risco)</f>
        <v/>
      </c>
      <c r="F4864" s="3" t="str">
        <f>IF(Table1[[#This Row],[Tesouro Selic: Cenário 1]]="","",(E4864+1)^(1/252))</f>
        <v/>
      </c>
      <c r="G4864" s="2" t="str">
        <f>IF(Table1[[#This Row],[Column4]]="","",(1+G4863)*(F4864)-1)</f>
        <v/>
      </c>
      <c r="H4864" s="1" t="str">
        <f>IF(Table1[[#This Row],[Column1]]="","",VLOOKUP(A4864,COPOMs!B:H,7)+prêmio_de_risco)</f>
        <v/>
      </c>
      <c r="I4864" s="3" t="str">
        <f>IF(Table1[[#This Row],[Tesouro Selic: Cenário 2]]="","",(H4864+1)^(1/252))</f>
        <v/>
      </c>
      <c r="J4864" s="2" t="str">
        <f>IF(Table1[[#This Row],[Column6]]="","",(1+J4863)*(I4864)-1)</f>
        <v/>
      </c>
      <c r="K4864" s="1" t="str">
        <f>IF(Table1[[#This Row],[Column1]]="","",VLOOKUP(A4864,COPOMs!B:K,10)+prêmio_de_risco)</f>
        <v/>
      </c>
      <c r="L4864" s="3" t="str">
        <f>IF(Table1[[#This Row],[Tesouro Selic: Cenário 3]]="","",(K4864+1)^(1/252))</f>
        <v/>
      </c>
      <c r="M4864" s="2" t="str">
        <f>IF(Table1[[#This Row],[Column8]]="","",(1+M4863)*(L4864)-1)</f>
        <v/>
      </c>
    </row>
    <row r="4865" spans="1:13" x14ac:dyDescent="0.25">
      <c r="A4865" s="15" t="str">
        <f t="shared" si="150"/>
        <v/>
      </c>
      <c r="B4865" s="25" t="str">
        <f t="shared" si="151"/>
        <v/>
      </c>
      <c r="C4865" s="3" t="str">
        <f>IF(Table1[[#This Row],[Tesouro Prefixado]]="","",(B4865+1)^(1/252))</f>
        <v/>
      </c>
      <c r="D4865" s="2" t="str">
        <f>IF(Table1[[#This Row],[Column2]]="","",(1+D4864)*(C4865)-1)</f>
        <v/>
      </c>
      <c r="E4865" s="1" t="str">
        <f>IF(Table1[[#This Row],[Column1]]="","",VLOOKUP(A4865,COPOMs!B:E,4)+prêmio_de_risco)</f>
        <v/>
      </c>
      <c r="F4865" s="3" t="str">
        <f>IF(Table1[[#This Row],[Tesouro Selic: Cenário 1]]="","",(E4865+1)^(1/252))</f>
        <v/>
      </c>
      <c r="G4865" s="2" t="str">
        <f>IF(Table1[[#This Row],[Column4]]="","",(1+G4864)*(F4865)-1)</f>
        <v/>
      </c>
      <c r="H4865" s="1" t="str">
        <f>IF(Table1[[#This Row],[Column1]]="","",VLOOKUP(A4865,COPOMs!B:H,7)+prêmio_de_risco)</f>
        <v/>
      </c>
      <c r="I4865" s="3" t="str">
        <f>IF(Table1[[#This Row],[Tesouro Selic: Cenário 2]]="","",(H4865+1)^(1/252))</f>
        <v/>
      </c>
      <c r="J4865" s="2" t="str">
        <f>IF(Table1[[#This Row],[Column6]]="","",(1+J4864)*(I4865)-1)</f>
        <v/>
      </c>
      <c r="K4865" s="1" t="str">
        <f>IF(Table1[[#This Row],[Column1]]="","",VLOOKUP(A4865,COPOMs!B:K,10)+prêmio_de_risco)</f>
        <v/>
      </c>
      <c r="L4865" s="3" t="str">
        <f>IF(Table1[[#This Row],[Tesouro Selic: Cenário 3]]="","",(K4865+1)^(1/252))</f>
        <v/>
      </c>
      <c r="M4865" s="2" t="str">
        <f>IF(Table1[[#This Row],[Column8]]="","",(1+M4864)*(L4865)-1)</f>
        <v/>
      </c>
    </row>
    <row r="4866" spans="1:13" x14ac:dyDescent="0.25">
      <c r="A4866" s="15" t="str">
        <f t="shared" si="150"/>
        <v/>
      </c>
      <c r="B4866" s="25" t="str">
        <f t="shared" si="151"/>
        <v/>
      </c>
      <c r="C4866" s="3" t="str">
        <f>IF(Table1[[#This Row],[Tesouro Prefixado]]="","",(B4866+1)^(1/252))</f>
        <v/>
      </c>
      <c r="D4866" s="2" t="str">
        <f>IF(Table1[[#This Row],[Column2]]="","",(1+D4865)*(C4866)-1)</f>
        <v/>
      </c>
      <c r="E4866" s="1" t="str">
        <f>IF(Table1[[#This Row],[Column1]]="","",VLOOKUP(A4866,COPOMs!B:E,4)+prêmio_de_risco)</f>
        <v/>
      </c>
      <c r="F4866" s="3" t="str">
        <f>IF(Table1[[#This Row],[Tesouro Selic: Cenário 1]]="","",(E4866+1)^(1/252))</f>
        <v/>
      </c>
      <c r="G4866" s="2" t="str">
        <f>IF(Table1[[#This Row],[Column4]]="","",(1+G4865)*(F4866)-1)</f>
        <v/>
      </c>
      <c r="H4866" s="1" t="str">
        <f>IF(Table1[[#This Row],[Column1]]="","",VLOOKUP(A4866,COPOMs!B:H,7)+prêmio_de_risco)</f>
        <v/>
      </c>
      <c r="I4866" s="3" t="str">
        <f>IF(Table1[[#This Row],[Tesouro Selic: Cenário 2]]="","",(H4866+1)^(1/252))</f>
        <v/>
      </c>
      <c r="J4866" s="2" t="str">
        <f>IF(Table1[[#This Row],[Column6]]="","",(1+J4865)*(I4866)-1)</f>
        <v/>
      </c>
      <c r="K4866" s="1" t="str">
        <f>IF(Table1[[#This Row],[Column1]]="","",VLOOKUP(A4866,COPOMs!B:K,10)+prêmio_de_risco)</f>
        <v/>
      </c>
      <c r="L4866" s="3" t="str">
        <f>IF(Table1[[#This Row],[Tesouro Selic: Cenário 3]]="","",(K4866+1)^(1/252))</f>
        <v/>
      </c>
      <c r="M4866" s="2" t="str">
        <f>IF(Table1[[#This Row],[Column8]]="","",(1+M4865)*(L4866)-1)</f>
        <v/>
      </c>
    </row>
    <row r="4867" spans="1:13" x14ac:dyDescent="0.25">
      <c r="A4867" s="15" t="str">
        <f t="shared" ref="A4867:A4930" si="152">IFERROR(IF(WORKDAY(A4866,1,feriados)&lt;=vencimento,WORKDAY(A4866,1,feriados),""),"")</f>
        <v/>
      </c>
      <c r="B4867" s="25" t="str">
        <f t="shared" ref="B4867:B4930" si="153">IF(A4867="","",taxa_pré)</f>
        <v/>
      </c>
      <c r="C4867" s="3" t="str">
        <f>IF(Table1[[#This Row],[Tesouro Prefixado]]="","",(B4867+1)^(1/252))</f>
        <v/>
      </c>
      <c r="D4867" s="2" t="str">
        <f>IF(Table1[[#This Row],[Column2]]="","",(1+D4866)*(C4867)-1)</f>
        <v/>
      </c>
      <c r="E4867" s="1" t="str">
        <f>IF(Table1[[#This Row],[Column1]]="","",VLOOKUP(A4867,COPOMs!B:E,4)+prêmio_de_risco)</f>
        <v/>
      </c>
      <c r="F4867" s="3" t="str">
        <f>IF(Table1[[#This Row],[Tesouro Selic: Cenário 1]]="","",(E4867+1)^(1/252))</f>
        <v/>
      </c>
      <c r="G4867" s="2" t="str">
        <f>IF(Table1[[#This Row],[Column4]]="","",(1+G4866)*(F4867)-1)</f>
        <v/>
      </c>
      <c r="H4867" s="1" t="str">
        <f>IF(Table1[[#This Row],[Column1]]="","",VLOOKUP(A4867,COPOMs!B:H,7)+prêmio_de_risco)</f>
        <v/>
      </c>
      <c r="I4867" s="3" t="str">
        <f>IF(Table1[[#This Row],[Tesouro Selic: Cenário 2]]="","",(H4867+1)^(1/252))</f>
        <v/>
      </c>
      <c r="J4867" s="2" t="str">
        <f>IF(Table1[[#This Row],[Column6]]="","",(1+J4866)*(I4867)-1)</f>
        <v/>
      </c>
      <c r="K4867" s="1" t="str">
        <f>IF(Table1[[#This Row],[Column1]]="","",VLOOKUP(A4867,COPOMs!B:K,10)+prêmio_de_risco)</f>
        <v/>
      </c>
      <c r="L4867" s="3" t="str">
        <f>IF(Table1[[#This Row],[Tesouro Selic: Cenário 3]]="","",(K4867+1)^(1/252))</f>
        <v/>
      </c>
      <c r="M4867" s="2" t="str">
        <f>IF(Table1[[#This Row],[Column8]]="","",(1+M4866)*(L4867)-1)</f>
        <v/>
      </c>
    </row>
    <row r="4868" spans="1:13" x14ac:dyDescent="0.25">
      <c r="A4868" s="15" t="str">
        <f t="shared" si="152"/>
        <v/>
      </c>
      <c r="B4868" s="25" t="str">
        <f t="shared" si="153"/>
        <v/>
      </c>
      <c r="C4868" s="3" t="str">
        <f>IF(Table1[[#This Row],[Tesouro Prefixado]]="","",(B4868+1)^(1/252))</f>
        <v/>
      </c>
      <c r="D4868" s="2" t="str">
        <f>IF(Table1[[#This Row],[Column2]]="","",(1+D4867)*(C4868)-1)</f>
        <v/>
      </c>
      <c r="E4868" s="1" t="str">
        <f>IF(Table1[[#This Row],[Column1]]="","",VLOOKUP(A4868,COPOMs!B:E,4)+prêmio_de_risco)</f>
        <v/>
      </c>
      <c r="F4868" s="3" t="str">
        <f>IF(Table1[[#This Row],[Tesouro Selic: Cenário 1]]="","",(E4868+1)^(1/252))</f>
        <v/>
      </c>
      <c r="G4868" s="2" t="str">
        <f>IF(Table1[[#This Row],[Column4]]="","",(1+G4867)*(F4868)-1)</f>
        <v/>
      </c>
      <c r="H4868" s="1" t="str">
        <f>IF(Table1[[#This Row],[Column1]]="","",VLOOKUP(A4868,COPOMs!B:H,7)+prêmio_de_risco)</f>
        <v/>
      </c>
      <c r="I4868" s="3" t="str">
        <f>IF(Table1[[#This Row],[Tesouro Selic: Cenário 2]]="","",(H4868+1)^(1/252))</f>
        <v/>
      </c>
      <c r="J4868" s="2" t="str">
        <f>IF(Table1[[#This Row],[Column6]]="","",(1+J4867)*(I4868)-1)</f>
        <v/>
      </c>
      <c r="K4868" s="1" t="str">
        <f>IF(Table1[[#This Row],[Column1]]="","",VLOOKUP(A4868,COPOMs!B:K,10)+prêmio_de_risco)</f>
        <v/>
      </c>
      <c r="L4868" s="3" t="str">
        <f>IF(Table1[[#This Row],[Tesouro Selic: Cenário 3]]="","",(K4868+1)^(1/252))</f>
        <v/>
      </c>
      <c r="M4868" s="2" t="str">
        <f>IF(Table1[[#This Row],[Column8]]="","",(1+M4867)*(L4868)-1)</f>
        <v/>
      </c>
    </row>
    <row r="4869" spans="1:13" x14ac:dyDescent="0.25">
      <c r="A4869" s="15" t="str">
        <f t="shared" si="152"/>
        <v/>
      </c>
      <c r="B4869" s="25" t="str">
        <f t="shared" si="153"/>
        <v/>
      </c>
      <c r="C4869" s="3" t="str">
        <f>IF(Table1[[#This Row],[Tesouro Prefixado]]="","",(B4869+1)^(1/252))</f>
        <v/>
      </c>
      <c r="D4869" s="2" t="str">
        <f>IF(Table1[[#This Row],[Column2]]="","",(1+D4868)*(C4869)-1)</f>
        <v/>
      </c>
      <c r="E4869" s="1" t="str">
        <f>IF(Table1[[#This Row],[Column1]]="","",VLOOKUP(A4869,COPOMs!B:E,4)+prêmio_de_risco)</f>
        <v/>
      </c>
      <c r="F4869" s="3" t="str">
        <f>IF(Table1[[#This Row],[Tesouro Selic: Cenário 1]]="","",(E4869+1)^(1/252))</f>
        <v/>
      </c>
      <c r="G4869" s="2" t="str">
        <f>IF(Table1[[#This Row],[Column4]]="","",(1+G4868)*(F4869)-1)</f>
        <v/>
      </c>
      <c r="H4869" s="1" t="str">
        <f>IF(Table1[[#This Row],[Column1]]="","",VLOOKUP(A4869,COPOMs!B:H,7)+prêmio_de_risco)</f>
        <v/>
      </c>
      <c r="I4869" s="3" t="str">
        <f>IF(Table1[[#This Row],[Tesouro Selic: Cenário 2]]="","",(H4869+1)^(1/252))</f>
        <v/>
      </c>
      <c r="J4869" s="2" t="str">
        <f>IF(Table1[[#This Row],[Column6]]="","",(1+J4868)*(I4869)-1)</f>
        <v/>
      </c>
      <c r="K4869" s="1" t="str">
        <f>IF(Table1[[#This Row],[Column1]]="","",VLOOKUP(A4869,COPOMs!B:K,10)+prêmio_de_risco)</f>
        <v/>
      </c>
      <c r="L4869" s="3" t="str">
        <f>IF(Table1[[#This Row],[Tesouro Selic: Cenário 3]]="","",(K4869+1)^(1/252))</f>
        <v/>
      </c>
      <c r="M4869" s="2" t="str">
        <f>IF(Table1[[#This Row],[Column8]]="","",(1+M4868)*(L4869)-1)</f>
        <v/>
      </c>
    </row>
    <row r="4870" spans="1:13" x14ac:dyDescent="0.25">
      <c r="A4870" s="15" t="str">
        <f t="shared" si="152"/>
        <v/>
      </c>
      <c r="B4870" s="25" t="str">
        <f t="shared" si="153"/>
        <v/>
      </c>
      <c r="C4870" s="3" t="str">
        <f>IF(Table1[[#This Row],[Tesouro Prefixado]]="","",(B4870+1)^(1/252))</f>
        <v/>
      </c>
      <c r="D4870" s="2" t="str">
        <f>IF(Table1[[#This Row],[Column2]]="","",(1+D4869)*(C4870)-1)</f>
        <v/>
      </c>
      <c r="E4870" s="1" t="str">
        <f>IF(Table1[[#This Row],[Column1]]="","",VLOOKUP(A4870,COPOMs!B:E,4)+prêmio_de_risco)</f>
        <v/>
      </c>
      <c r="F4870" s="3" t="str">
        <f>IF(Table1[[#This Row],[Tesouro Selic: Cenário 1]]="","",(E4870+1)^(1/252))</f>
        <v/>
      </c>
      <c r="G4870" s="2" t="str">
        <f>IF(Table1[[#This Row],[Column4]]="","",(1+G4869)*(F4870)-1)</f>
        <v/>
      </c>
      <c r="H4870" s="1" t="str">
        <f>IF(Table1[[#This Row],[Column1]]="","",VLOOKUP(A4870,COPOMs!B:H,7)+prêmio_de_risco)</f>
        <v/>
      </c>
      <c r="I4870" s="3" t="str">
        <f>IF(Table1[[#This Row],[Tesouro Selic: Cenário 2]]="","",(H4870+1)^(1/252))</f>
        <v/>
      </c>
      <c r="J4870" s="2" t="str">
        <f>IF(Table1[[#This Row],[Column6]]="","",(1+J4869)*(I4870)-1)</f>
        <v/>
      </c>
      <c r="K4870" s="1" t="str">
        <f>IF(Table1[[#This Row],[Column1]]="","",VLOOKUP(A4870,COPOMs!B:K,10)+prêmio_de_risco)</f>
        <v/>
      </c>
      <c r="L4870" s="3" t="str">
        <f>IF(Table1[[#This Row],[Tesouro Selic: Cenário 3]]="","",(K4870+1)^(1/252))</f>
        <v/>
      </c>
      <c r="M4870" s="2" t="str">
        <f>IF(Table1[[#This Row],[Column8]]="","",(1+M4869)*(L4870)-1)</f>
        <v/>
      </c>
    </row>
    <row r="4871" spans="1:13" x14ac:dyDescent="0.25">
      <c r="A4871" s="15" t="str">
        <f t="shared" si="152"/>
        <v/>
      </c>
      <c r="B4871" s="25" t="str">
        <f t="shared" si="153"/>
        <v/>
      </c>
      <c r="C4871" s="3" t="str">
        <f>IF(Table1[[#This Row],[Tesouro Prefixado]]="","",(B4871+1)^(1/252))</f>
        <v/>
      </c>
      <c r="D4871" s="2" t="str">
        <f>IF(Table1[[#This Row],[Column2]]="","",(1+D4870)*(C4871)-1)</f>
        <v/>
      </c>
      <c r="E4871" s="1" t="str">
        <f>IF(Table1[[#This Row],[Column1]]="","",VLOOKUP(A4871,COPOMs!B:E,4)+prêmio_de_risco)</f>
        <v/>
      </c>
      <c r="F4871" s="3" t="str">
        <f>IF(Table1[[#This Row],[Tesouro Selic: Cenário 1]]="","",(E4871+1)^(1/252))</f>
        <v/>
      </c>
      <c r="G4871" s="2" t="str">
        <f>IF(Table1[[#This Row],[Column4]]="","",(1+G4870)*(F4871)-1)</f>
        <v/>
      </c>
      <c r="H4871" s="1" t="str">
        <f>IF(Table1[[#This Row],[Column1]]="","",VLOOKUP(A4871,COPOMs!B:H,7)+prêmio_de_risco)</f>
        <v/>
      </c>
      <c r="I4871" s="3" t="str">
        <f>IF(Table1[[#This Row],[Tesouro Selic: Cenário 2]]="","",(H4871+1)^(1/252))</f>
        <v/>
      </c>
      <c r="J4871" s="2" t="str">
        <f>IF(Table1[[#This Row],[Column6]]="","",(1+J4870)*(I4871)-1)</f>
        <v/>
      </c>
      <c r="K4871" s="1" t="str">
        <f>IF(Table1[[#This Row],[Column1]]="","",VLOOKUP(A4871,COPOMs!B:K,10)+prêmio_de_risco)</f>
        <v/>
      </c>
      <c r="L4871" s="3" t="str">
        <f>IF(Table1[[#This Row],[Tesouro Selic: Cenário 3]]="","",(K4871+1)^(1/252))</f>
        <v/>
      </c>
      <c r="M4871" s="2" t="str">
        <f>IF(Table1[[#This Row],[Column8]]="","",(1+M4870)*(L4871)-1)</f>
        <v/>
      </c>
    </row>
    <row r="4872" spans="1:13" x14ac:dyDescent="0.25">
      <c r="A4872" s="15" t="str">
        <f t="shared" si="152"/>
        <v/>
      </c>
      <c r="B4872" s="25" t="str">
        <f t="shared" si="153"/>
        <v/>
      </c>
      <c r="C4872" s="3" t="str">
        <f>IF(Table1[[#This Row],[Tesouro Prefixado]]="","",(B4872+1)^(1/252))</f>
        <v/>
      </c>
      <c r="D4872" s="2" t="str">
        <f>IF(Table1[[#This Row],[Column2]]="","",(1+D4871)*(C4872)-1)</f>
        <v/>
      </c>
      <c r="E4872" s="1" t="str">
        <f>IF(Table1[[#This Row],[Column1]]="","",VLOOKUP(A4872,COPOMs!B:E,4)+prêmio_de_risco)</f>
        <v/>
      </c>
      <c r="F4872" s="3" t="str">
        <f>IF(Table1[[#This Row],[Tesouro Selic: Cenário 1]]="","",(E4872+1)^(1/252))</f>
        <v/>
      </c>
      <c r="G4872" s="2" t="str">
        <f>IF(Table1[[#This Row],[Column4]]="","",(1+G4871)*(F4872)-1)</f>
        <v/>
      </c>
      <c r="H4872" s="1" t="str">
        <f>IF(Table1[[#This Row],[Column1]]="","",VLOOKUP(A4872,COPOMs!B:H,7)+prêmio_de_risco)</f>
        <v/>
      </c>
      <c r="I4872" s="3" t="str">
        <f>IF(Table1[[#This Row],[Tesouro Selic: Cenário 2]]="","",(H4872+1)^(1/252))</f>
        <v/>
      </c>
      <c r="J4872" s="2" t="str">
        <f>IF(Table1[[#This Row],[Column6]]="","",(1+J4871)*(I4872)-1)</f>
        <v/>
      </c>
      <c r="K4872" s="1" t="str">
        <f>IF(Table1[[#This Row],[Column1]]="","",VLOOKUP(A4872,COPOMs!B:K,10)+prêmio_de_risco)</f>
        <v/>
      </c>
      <c r="L4872" s="3" t="str">
        <f>IF(Table1[[#This Row],[Tesouro Selic: Cenário 3]]="","",(K4872+1)^(1/252))</f>
        <v/>
      </c>
      <c r="M4872" s="2" t="str">
        <f>IF(Table1[[#This Row],[Column8]]="","",(1+M4871)*(L4872)-1)</f>
        <v/>
      </c>
    </row>
    <row r="4873" spans="1:13" x14ac:dyDescent="0.25">
      <c r="A4873" s="15" t="str">
        <f t="shared" si="152"/>
        <v/>
      </c>
      <c r="B4873" s="25" t="str">
        <f t="shared" si="153"/>
        <v/>
      </c>
      <c r="C4873" s="3" t="str">
        <f>IF(Table1[[#This Row],[Tesouro Prefixado]]="","",(B4873+1)^(1/252))</f>
        <v/>
      </c>
      <c r="D4873" s="2" t="str">
        <f>IF(Table1[[#This Row],[Column2]]="","",(1+D4872)*(C4873)-1)</f>
        <v/>
      </c>
      <c r="E4873" s="1" t="str">
        <f>IF(Table1[[#This Row],[Column1]]="","",VLOOKUP(A4873,COPOMs!B:E,4)+prêmio_de_risco)</f>
        <v/>
      </c>
      <c r="F4873" s="3" t="str">
        <f>IF(Table1[[#This Row],[Tesouro Selic: Cenário 1]]="","",(E4873+1)^(1/252))</f>
        <v/>
      </c>
      <c r="G4873" s="2" t="str">
        <f>IF(Table1[[#This Row],[Column4]]="","",(1+G4872)*(F4873)-1)</f>
        <v/>
      </c>
      <c r="H4873" s="1" t="str">
        <f>IF(Table1[[#This Row],[Column1]]="","",VLOOKUP(A4873,COPOMs!B:H,7)+prêmio_de_risco)</f>
        <v/>
      </c>
      <c r="I4873" s="3" t="str">
        <f>IF(Table1[[#This Row],[Tesouro Selic: Cenário 2]]="","",(H4873+1)^(1/252))</f>
        <v/>
      </c>
      <c r="J4873" s="2" t="str">
        <f>IF(Table1[[#This Row],[Column6]]="","",(1+J4872)*(I4873)-1)</f>
        <v/>
      </c>
      <c r="K4873" s="1" t="str">
        <f>IF(Table1[[#This Row],[Column1]]="","",VLOOKUP(A4873,COPOMs!B:K,10)+prêmio_de_risco)</f>
        <v/>
      </c>
      <c r="L4873" s="3" t="str">
        <f>IF(Table1[[#This Row],[Tesouro Selic: Cenário 3]]="","",(K4873+1)^(1/252))</f>
        <v/>
      </c>
      <c r="M4873" s="2" t="str">
        <f>IF(Table1[[#This Row],[Column8]]="","",(1+M4872)*(L4873)-1)</f>
        <v/>
      </c>
    </row>
    <row r="4874" spans="1:13" x14ac:dyDescent="0.25">
      <c r="A4874" s="15" t="str">
        <f t="shared" si="152"/>
        <v/>
      </c>
      <c r="B4874" s="25" t="str">
        <f t="shared" si="153"/>
        <v/>
      </c>
      <c r="C4874" s="3" t="str">
        <f>IF(Table1[[#This Row],[Tesouro Prefixado]]="","",(B4874+1)^(1/252))</f>
        <v/>
      </c>
      <c r="D4874" s="2" t="str">
        <f>IF(Table1[[#This Row],[Column2]]="","",(1+D4873)*(C4874)-1)</f>
        <v/>
      </c>
      <c r="E4874" s="1" t="str">
        <f>IF(Table1[[#This Row],[Column1]]="","",VLOOKUP(A4874,COPOMs!B:E,4)+prêmio_de_risco)</f>
        <v/>
      </c>
      <c r="F4874" s="3" t="str">
        <f>IF(Table1[[#This Row],[Tesouro Selic: Cenário 1]]="","",(E4874+1)^(1/252))</f>
        <v/>
      </c>
      <c r="G4874" s="2" t="str">
        <f>IF(Table1[[#This Row],[Column4]]="","",(1+G4873)*(F4874)-1)</f>
        <v/>
      </c>
      <c r="H4874" s="1" t="str">
        <f>IF(Table1[[#This Row],[Column1]]="","",VLOOKUP(A4874,COPOMs!B:H,7)+prêmio_de_risco)</f>
        <v/>
      </c>
      <c r="I4874" s="3" t="str">
        <f>IF(Table1[[#This Row],[Tesouro Selic: Cenário 2]]="","",(H4874+1)^(1/252))</f>
        <v/>
      </c>
      <c r="J4874" s="2" t="str">
        <f>IF(Table1[[#This Row],[Column6]]="","",(1+J4873)*(I4874)-1)</f>
        <v/>
      </c>
      <c r="K4874" s="1" t="str">
        <f>IF(Table1[[#This Row],[Column1]]="","",VLOOKUP(A4874,COPOMs!B:K,10)+prêmio_de_risco)</f>
        <v/>
      </c>
      <c r="L4874" s="3" t="str">
        <f>IF(Table1[[#This Row],[Tesouro Selic: Cenário 3]]="","",(K4874+1)^(1/252))</f>
        <v/>
      </c>
      <c r="M4874" s="2" t="str">
        <f>IF(Table1[[#This Row],[Column8]]="","",(1+M4873)*(L4874)-1)</f>
        <v/>
      </c>
    </row>
    <row r="4875" spans="1:13" x14ac:dyDescent="0.25">
      <c r="A4875" s="15" t="str">
        <f t="shared" si="152"/>
        <v/>
      </c>
      <c r="B4875" s="25" t="str">
        <f t="shared" si="153"/>
        <v/>
      </c>
      <c r="C4875" s="3" t="str">
        <f>IF(Table1[[#This Row],[Tesouro Prefixado]]="","",(B4875+1)^(1/252))</f>
        <v/>
      </c>
      <c r="D4875" s="2" t="str">
        <f>IF(Table1[[#This Row],[Column2]]="","",(1+D4874)*(C4875)-1)</f>
        <v/>
      </c>
      <c r="E4875" s="1" t="str">
        <f>IF(Table1[[#This Row],[Column1]]="","",VLOOKUP(A4875,COPOMs!B:E,4)+prêmio_de_risco)</f>
        <v/>
      </c>
      <c r="F4875" s="3" t="str">
        <f>IF(Table1[[#This Row],[Tesouro Selic: Cenário 1]]="","",(E4875+1)^(1/252))</f>
        <v/>
      </c>
      <c r="G4875" s="2" t="str">
        <f>IF(Table1[[#This Row],[Column4]]="","",(1+G4874)*(F4875)-1)</f>
        <v/>
      </c>
      <c r="H4875" s="1" t="str">
        <f>IF(Table1[[#This Row],[Column1]]="","",VLOOKUP(A4875,COPOMs!B:H,7)+prêmio_de_risco)</f>
        <v/>
      </c>
      <c r="I4875" s="3" t="str">
        <f>IF(Table1[[#This Row],[Tesouro Selic: Cenário 2]]="","",(H4875+1)^(1/252))</f>
        <v/>
      </c>
      <c r="J4875" s="2" t="str">
        <f>IF(Table1[[#This Row],[Column6]]="","",(1+J4874)*(I4875)-1)</f>
        <v/>
      </c>
      <c r="K4875" s="1" t="str">
        <f>IF(Table1[[#This Row],[Column1]]="","",VLOOKUP(A4875,COPOMs!B:K,10)+prêmio_de_risco)</f>
        <v/>
      </c>
      <c r="L4875" s="3" t="str">
        <f>IF(Table1[[#This Row],[Tesouro Selic: Cenário 3]]="","",(K4875+1)^(1/252))</f>
        <v/>
      </c>
      <c r="M4875" s="2" t="str">
        <f>IF(Table1[[#This Row],[Column8]]="","",(1+M4874)*(L4875)-1)</f>
        <v/>
      </c>
    </row>
    <row r="4876" spans="1:13" x14ac:dyDescent="0.25">
      <c r="A4876" s="15" t="str">
        <f t="shared" si="152"/>
        <v/>
      </c>
      <c r="B4876" s="25" t="str">
        <f t="shared" si="153"/>
        <v/>
      </c>
      <c r="C4876" s="3" t="str">
        <f>IF(Table1[[#This Row],[Tesouro Prefixado]]="","",(B4876+1)^(1/252))</f>
        <v/>
      </c>
      <c r="D4876" s="2" t="str">
        <f>IF(Table1[[#This Row],[Column2]]="","",(1+D4875)*(C4876)-1)</f>
        <v/>
      </c>
      <c r="E4876" s="1" t="str">
        <f>IF(Table1[[#This Row],[Column1]]="","",VLOOKUP(A4876,COPOMs!B:E,4)+prêmio_de_risco)</f>
        <v/>
      </c>
      <c r="F4876" s="3" t="str">
        <f>IF(Table1[[#This Row],[Tesouro Selic: Cenário 1]]="","",(E4876+1)^(1/252))</f>
        <v/>
      </c>
      <c r="G4876" s="2" t="str">
        <f>IF(Table1[[#This Row],[Column4]]="","",(1+G4875)*(F4876)-1)</f>
        <v/>
      </c>
      <c r="H4876" s="1" t="str">
        <f>IF(Table1[[#This Row],[Column1]]="","",VLOOKUP(A4876,COPOMs!B:H,7)+prêmio_de_risco)</f>
        <v/>
      </c>
      <c r="I4876" s="3" t="str">
        <f>IF(Table1[[#This Row],[Tesouro Selic: Cenário 2]]="","",(H4876+1)^(1/252))</f>
        <v/>
      </c>
      <c r="J4876" s="2" t="str">
        <f>IF(Table1[[#This Row],[Column6]]="","",(1+J4875)*(I4876)-1)</f>
        <v/>
      </c>
      <c r="K4876" s="1" t="str">
        <f>IF(Table1[[#This Row],[Column1]]="","",VLOOKUP(A4876,COPOMs!B:K,10)+prêmio_de_risco)</f>
        <v/>
      </c>
      <c r="L4876" s="3" t="str">
        <f>IF(Table1[[#This Row],[Tesouro Selic: Cenário 3]]="","",(K4876+1)^(1/252))</f>
        <v/>
      </c>
      <c r="M4876" s="2" t="str">
        <f>IF(Table1[[#This Row],[Column8]]="","",(1+M4875)*(L4876)-1)</f>
        <v/>
      </c>
    </row>
    <row r="4877" spans="1:13" x14ac:dyDescent="0.25">
      <c r="A4877" s="15" t="str">
        <f t="shared" si="152"/>
        <v/>
      </c>
      <c r="B4877" s="25" t="str">
        <f t="shared" si="153"/>
        <v/>
      </c>
      <c r="C4877" s="3" t="str">
        <f>IF(Table1[[#This Row],[Tesouro Prefixado]]="","",(B4877+1)^(1/252))</f>
        <v/>
      </c>
      <c r="D4877" s="2" t="str">
        <f>IF(Table1[[#This Row],[Column2]]="","",(1+D4876)*(C4877)-1)</f>
        <v/>
      </c>
      <c r="E4877" s="1" t="str">
        <f>IF(Table1[[#This Row],[Column1]]="","",VLOOKUP(A4877,COPOMs!B:E,4)+prêmio_de_risco)</f>
        <v/>
      </c>
      <c r="F4877" s="3" t="str">
        <f>IF(Table1[[#This Row],[Tesouro Selic: Cenário 1]]="","",(E4877+1)^(1/252))</f>
        <v/>
      </c>
      <c r="G4877" s="2" t="str">
        <f>IF(Table1[[#This Row],[Column4]]="","",(1+G4876)*(F4877)-1)</f>
        <v/>
      </c>
      <c r="H4877" s="1" t="str">
        <f>IF(Table1[[#This Row],[Column1]]="","",VLOOKUP(A4877,COPOMs!B:H,7)+prêmio_de_risco)</f>
        <v/>
      </c>
      <c r="I4877" s="3" t="str">
        <f>IF(Table1[[#This Row],[Tesouro Selic: Cenário 2]]="","",(H4877+1)^(1/252))</f>
        <v/>
      </c>
      <c r="J4877" s="2" t="str">
        <f>IF(Table1[[#This Row],[Column6]]="","",(1+J4876)*(I4877)-1)</f>
        <v/>
      </c>
      <c r="K4877" s="1" t="str">
        <f>IF(Table1[[#This Row],[Column1]]="","",VLOOKUP(A4877,COPOMs!B:K,10)+prêmio_de_risco)</f>
        <v/>
      </c>
      <c r="L4877" s="3" t="str">
        <f>IF(Table1[[#This Row],[Tesouro Selic: Cenário 3]]="","",(K4877+1)^(1/252))</f>
        <v/>
      </c>
      <c r="M4877" s="2" t="str">
        <f>IF(Table1[[#This Row],[Column8]]="","",(1+M4876)*(L4877)-1)</f>
        <v/>
      </c>
    </row>
    <row r="4878" spans="1:13" x14ac:dyDescent="0.25">
      <c r="A4878" s="15" t="str">
        <f t="shared" si="152"/>
        <v/>
      </c>
      <c r="B4878" s="25" t="str">
        <f t="shared" si="153"/>
        <v/>
      </c>
      <c r="C4878" s="3" t="str">
        <f>IF(Table1[[#This Row],[Tesouro Prefixado]]="","",(B4878+1)^(1/252))</f>
        <v/>
      </c>
      <c r="D4878" s="2" t="str">
        <f>IF(Table1[[#This Row],[Column2]]="","",(1+D4877)*(C4878)-1)</f>
        <v/>
      </c>
      <c r="E4878" s="1" t="str">
        <f>IF(Table1[[#This Row],[Column1]]="","",VLOOKUP(A4878,COPOMs!B:E,4)+prêmio_de_risco)</f>
        <v/>
      </c>
      <c r="F4878" s="3" t="str">
        <f>IF(Table1[[#This Row],[Tesouro Selic: Cenário 1]]="","",(E4878+1)^(1/252))</f>
        <v/>
      </c>
      <c r="G4878" s="2" t="str">
        <f>IF(Table1[[#This Row],[Column4]]="","",(1+G4877)*(F4878)-1)</f>
        <v/>
      </c>
      <c r="H4878" s="1" t="str">
        <f>IF(Table1[[#This Row],[Column1]]="","",VLOOKUP(A4878,COPOMs!B:H,7)+prêmio_de_risco)</f>
        <v/>
      </c>
      <c r="I4878" s="3" t="str">
        <f>IF(Table1[[#This Row],[Tesouro Selic: Cenário 2]]="","",(H4878+1)^(1/252))</f>
        <v/>
      </c>
      <c r="J4878" s="2" t="str">
        <f>IF(Table1[[#This Row],[Column6]]="","",(1+J4877)*(I4878)-1)</f>
        <v/>
      </c>
      <c r="K4878" s="1" t="str">
        <f>IF(Table1[[#This Row],[Column1]]="","",VLOOKUP(A4878,COPOMs!B:K,10)+prêmio_de_risco)</f>
        <v/>
      </c>
      <c r="L4878" s="3" t="str">
        <f>IF(Table1[[#This Row],[Tesouro Selic: Cenário 3]]="","",(K4878+1)^(1/252))</f>
        <v/>
      </c>
      <c r="M4878" s="2" t="str">
        <f>IF(Table1[[#This Row],[Column8]]="","",(1+M4877)*(L4878)-1)</f>
        <v/>
      </c>
    </row>
    <row r="4879" spans="1:13" x14ac:dyDescent="0.25">
      <c r="A4879" s="15" t="str">
        <f t="shared" si="152"/>
        <v/>
      </c>
      <c r="B4879" s="25" t="str">
        <f t="shared" si="153"/>
        <v/>
      </c>
      <c r="C4879" s="3" t="str">
        <f>IF(Table1[[#This Row],[Tesouro Prefixado]]="","",(B4879+1)^(1/252))</f>
        <v/>
      </c>
      <c r="D4879" s="2" t="str">
        <f>IF(Table1[[#This Row],[Column2]]="","",(1+D4878)*(C4879)-1)</f>
        <v/>
      </c>
      <c r="E4879" s="1" t="str">
        <f>IF(Table1[[#This Row],[Column1]]="","",VLOOKUP(A4879,COPOMs!B:E,4)+prêmio_de_risco)</f>
        <v/>
      </c>
      <c r="F4879" s="3" t="str">
        <f>IF(Table1[[#This Row],[Tesouro Selic: Cenário 1]]="","",(E4879+1)^(1/252))</f>
        <v/>
      </c>
      <c r="G4879" s="2" t="str">
        <f>IF(Table1[[#This Row],[Column4]]="","",(1+G4878)*(F4879)-1)</f>
        <v/>
      </c>
      <c r="H4879" s="1" t="str">
        <f>IF(Table1[[#This Row],[Column1]]="","",VLOOKUP(A4879,COPOMs!B:H,7)+prêmio_de_risco)</f>
        <v/>
      </c>
      <c r="I4879" s="3" t="str">
        <f>IF(Table1[[#This Row],[Tesouro Selic: Cenário 2]]="","",(H4879+1)^(1/252))</f>
        <v/>
      </c>
      <c r="J4879" s="2" t="str">
        <f>IF(Table1[[#This Row],[Column6]]="","",(1+J4878)*(I4879)-1)</f>
        <v/>
      </c>
      <c r="K4879" s="1" t="str">
        <f>IF(Table1[[#This Row],[Column1]]="","",VLOOKUP(A4879,COPOMs!B:K,10)+prêmio_de_risco)</f>
        <v/>
      </c>
      <c r="L4879" s="3" t="str">
        <f>IF(Table1[[#This Row],[Tesouro Selic: Cenário 3]]="","",(K4879+1)^(1/252))</f>
        <v/>
      </c>
      <c r="M4879" s="2" t="str">
        <f>IF(Table1[[#This Row],[Column8]]="","",(1+M4878)*(L4879)-1)</f>
        <v/>
      </c>
    </row>
    <row r="4880" spans="1:13" x14ac:dyDescent="0.25">
      <c r="A4880" s="15" t="str">
        <f t="shared" si="152"/>
        <v/>
      </c>
      <c r="B4880" s="25" t="str">
        <f t="shared" si="153"/>
        <v/>
      </c>
      <c r="C4880" s="3" t="str">
        <f>IF(Table1[[#This Row],[Tesouro Prefixado]]="","",(B4880+1)^(1/252))</f>
        <v/>
      </c>
      <c r="D4880" s="2" t="str">
        <f>IF(Table1[[#This Row],[Column2]]="","",(1+D4879)*(C4880)-1)</f>
        <v/>
      </c>
      <c r="E4880" s="1" t="str">
        <f>IF(Table1[[#This Row],[Column1]]="","",VLOOKUP(A4880,COPOMs!B:E,4)+prêmio_de_risco)</f>
        <v/>
      </c>
      <c r="F4880" s="3" t="str">
        <f>IF(Table1[[#This Row],[Tesouro Selic: Cenário 1]]="","",(E4880+1)^(1/252))</f>
        <v/>
      </c>
      <c r="G4880" s="2" t="str">
        <f>IF(Table1[[#This Row],[Column4]]="","",(1+G4879)*(F4880)-1)</f>
        <v/>
      </c>
      <c r="H4880" s="1" t="str">
        <f>IF(Table1[[#This Row],[Column1]]="","",VLOOKUP(A4880,COPOMs!B:H,7)+prêmio_de_risco)</f>
        <v/>
      </c>
      <c r="I4880" s="3" t="str">
        <f>IF(Table1[[#This Row],[Tesouro Selic: Cenário 2]]="","",(H4880+1)^(1/252))</f>
        <v/>
      </c>
      <c r="J4880" s="2" t="str">
        <f>IF(Table1[[#This Row],[Column6]]="","",(1+J4879)*(I4880)-1)</f>
        <v/>
      </c>
      <c r="K4880" s="1" t="str">
        <f>IF(Table1[[#This Row],[Column1]]="","",VLOOKUP(A4880,COPOMs!B:K,10)+prêmio_de_risco)</f>
        <v/>
      </c>
      <c r="L4880" s="3" t="str">
        <f>IF(Table1[[#This Row],[Tesouro Selic: Cenário 3]]="","",(K4880+1)^(1/252))</f>
        <v/>
      </c>
      <c r="M4880" s="2" t="str">
        <f>IF(Table1[[#This Row],[Column8]]="","",(1+M4879)*(L4880)-1)</f>
        <v/>
      </c>
    </row>
    <row r="4881" spans="1:13" x14ac:dyDescent="0.25">
      <c r="A4881" s="15" t="str">
        <f t="shared" si="152"/>
        <v/>
      </c>
      <c r="B4881" s="25" t="str">
        <f t="shared" si="153"/>
        <v/>
      </c>
      <c r="C4881" s="3" t="str">
        <f>IF(Table1[[#This Row],[Tesouro Prefixado]]="","",(B4881+1)^(1/252))</f>
        <v/>
      </c>
      <c r="D4881" s="2" t="str">
        <f>IF(Table1[[#This Row],[Column2]]="","",(1+D4880)*(C4881)-1)</f>
        <v/>
      </c>
      <c r="E4881" s="1" t="str">
        <f>IF(Table1[[#This Row],[Column1]]="","",VLOOKUP(A4881,COPOMs!B:E,4)+prêmio_de_risco)</f>
        <v/>
      </c>
      <c r="F4881" s="3" t="str">
        <f>IF(Table1[[#This Row],[Tesouro Selic: Cenário 1]]="","",(E4881+1)^(1/252))</f>
        <v/>
      </c>
      <c r="G4881" s="2" t="str">
        <f>IF(Table1[[#This Row],[Column4]]="","",(1+G4880)*(F4881)-1)</f>
        <v/>
      </c>
      <c r="H4881" s="1" t="str">
        <f>IF(Table1[[#This Row],[Column1]]="","",VLOOKUP(A4881,COPOMs!B:H,7)+prêmio_de_risco)</f>
        <v/>
      </c>
      <c r="I4881" s="3" t="str">
        <f>IF(Table1[[#This Row],[Tesouro Selic: Cenário 2]]="","",(H4881+1)^(1/252))</f>
        <v/>
      </c>
      <c r="J4881" s="2" t="str">
        <f>IF(Table1[[#This Row],[Column6]]="","",(1+J4880)*(I4881)-1)</f>
        <v/>
      </c>
      <c r="K4881" s="1" t="str">
        <f>IF(Table1[[#This Row],[Column1]]="","",VLOOKUP(A4881,COPOMs!B:K,10)+prêmio_de_risco)</f>
        <v/>
      </c>
      <c r="L4881" s="3" t="str">
        <f>IF(Table1[[#This Row],[Tesouro Selic: Cenário 3]]="","",(K4881+1)^(1/252))</f>
        <v/>
      </c>
      <c r="M4881" s="2" t="str">
        <f>IF(Table1[[#This Row],[Column8]]="","",(1+M4880)*(L4881)-1)</f>
        <v/>
      </c>
    </row>
    <row r="4882" spans="1:13" x14ac:dyDescent="0.25">
      <c r="A4882" s="15" t="str">
        <f t="shared" si="152"/>
        <v/>
      </c>
      <c r="B4882" s="25" t="str">
        <f t="shared" si="153"/>
        <v/>
      </c>
      <c r="C4882" s="3" t="str">
        <f>IF(Table1[[#This Row],[Tesouro Prefixado]]="","",(B4882+1)^(1/252))</f>
        <v/>
      </c>
      <c r="D4882" s="2" t="str">
        <f>IF(Table1[[#This Row],[Column2]]="","",(1+D4881)*(C4882)-1)</f>
        <v/>
      </c>
      <c r="E4882" s="1" t="str">
        <f>IF(Table1[[#This Row],[Column1]]="","",VLOOKUP(A4882,COPOMs!B:E,4)+prêmio_de_risco)</f>
        <v/>
      </c>
      <c r="F4882" s="3" t="str">
        <f>IF(Table1[[#This Row],[Tesouro Selic: Cenário 1]]="","",(E4882+1)^(1/252))</f>
        <v/>
      </c>
      <c r="G4882" s="2" t="str">
        <f>IF(Table1[[#This Row],[Column4]]="","",(1+G4881)*(F4882)-1)</f>
        <v/>
      </c>
      <c r="H4882" s="1" t="str">
        <f>IF(Table1[[#This Row],[Column1]]="","",VLOOKUP(A4882,COPOMs!B:H,7)+prêmio_de_risco)</f>
        <v/>
      </c>
      <c r="I4882" s="3" t="str">
        <f>IF(Table1[[#This Row],[Tesouro Selic: Cenário 2]]="","",(H4882+1)^(1/252))</f>
        <v/>
      </c>
      <c r="J4882" s="2" t="str">
        <f>IF(Table1[[#This Row],[Column6]]="","",(1+J4881)*(I4882)-1)</f>
        <v/>
      </c>
      <c r="K4882" s="1" t="str">
        <f>IF(Table1[[#This Row],[Column1]]="","",VLOOKUP(A4882,COPOMs!B:K,10)+prêmio_de_risco)</f>
        <v/>
      </c>
      <c r="L4882" s="3" t="str">
        <f>IF(Table1[[#This Row],[Tesouro Selic: Cenário 3]]="","",(K4882+1)^(1/252))</f>
        <v/>
      </c>
      <c r="M4882" s="2" t="str">
        <f>IF(Table1[[#This Row],[Column8]]="","",(1+M4881)*(L4882)-1)</f>
        <v/>
      </c>
    </row>
    <row r="4883" spans="1:13" x14ac:dyDescent="0.25">
      <c r="A4883" s="15" t="str">
        <f t="shared" si="152"/>
        <v/>
      </c>
      <c r="B4883" s="25" t="str">
        <f t="shared" si="153"/>
        <v/>
      </c>
      <c r="C4883" s="3" t="str">
        <f>IF(Table1[[#This Row],[Tesouro Prefixado]]="","",(B4883+1)^(1/252))</f>
        <v/>
      </c>
      <c r="D4883" s="2" t="str">
        <f>IF(Table1[[#This Row],[Column2]]="","",(1+D4882)*(C4883)-1)</f>
        <v/>
      </c>
      <c r="E4883" s="1" t="str">
        <f>IF(Table1[[#This Row],[Column1]]="","",VLOOKUP(A4883,COPOMs!B:E,4)+prêmio_de_risco)</f>
        <v/>
      </c>
      <c r="F4883" s="3" t="str">
        <f>IF(Table1[[#This Row],[Tesouro Selic: Cenário 1]]="","",(E4883+1)^(1/252))</f>
        <v/>
      </c>
      <c r="G4883" s="2" t="str">
        <f>IF(Table1[[#This Row],[Column4]]="","",(1+G4882)*(F4883)-1)</f>
        <v/>
      </c>
      <c r="H4883" s="1" t="str">
        <f>IF(Table1[[#This Row],[Column1]]="","",VLOOKUP(A4883,COPOMs!B:H,7)+prêmio_de_risco)</f>
        <v/>
      </c>
      <c r="I4883" s="3" t="str">
        <f>IF(Table1[[#This Row],[Tesouro Selic: Cenário 2]]="","",(H4883+1)^(1/252))</f>
        <v/>
      </c>
      <c r="J4883" s="2" t="str">
        <f>IF(Table1[[#This Row],[Column6]]="","",(1+J4882)*(I4883)-1)</f>
        <v/>
      </c>
      <c r="K4883" s="1" t="str">
        <f>IF(Table1[[#This Row],[Column1]]="","",VLOOKUP(A4883,COPOMs!B:K,10)+prêmio_de_risco)</f>
        <v/>
      </c>
      <c r="L4883" s="3" t="str">
        <f>IF(Table1[[#This Row],[Tesouro Selic: Cenário 3]]="","",(K4883+1)^(1/252))</f>
        <v/>
      </c>
      <c r="M4883" s="2" t="str">
        <f>IF(Table1[[#This Row],[Column8]]="","",(1+M4882)*(L4883)-1)</f>
        <v/>
      </c>
    </row>
    <row r="4884" spans="1:13" x14ac:dyDescent="0.25">
      <c r="A4884" s="15" t="str">
        <f t="shared" si="152"/>
        <v/>
      </c>
      <c r="B4884" s="25" t="str">
        <f t="shared" si="153"/>
        <v/>
      </c>
      <c r="C4884" s="3" t="str">
        <f>IF(Table1[[#This Row],[Tesouro Prefixado]]="","",(B4884+1)^(1/252))</f>
        <v/>
      </c>
      <c r="D4884" s="2" t="str">
        <f>IF(Table1[[#This Row],[Column2]]="","",(1+D4883)*(C4884)-1)</f>
        <v/>
      </c>
      <c r="E4884" s="1" t="str">
        <f>IF(Table1[[#This Row],[Column1]]="","",VLOOKUP(A4884,COPOMs!B:E,4)+prêmio_de_risco)</f>
        <v/>
      </c>
      <c r="F4884" s="3" t="str">
        <f>IF(Table1[[#This Row],[Tesouro Selic: Cenário 1]]="","",(E4884+1)^(1/252))</f>
        <v/>
      </c>
      <c r="G4884" s="2" t="str">
        <f>IF(Table1[[#This Row],[Column4]]="","",(1+G4883)*(F4884)-1)</f>
        <v/>
      </c>
      <c r="H4884" s="1" t="str">
        <f>IF(Table1[[#This Row],[Column1]]="","",VLOOKUP(A4884,COPOMs!B:H,7)+prêmio_de_risco)</f>
        <v/>
      </c>
      <c r="I4884" s="3" t="str">
        <f>IF(Table1[[#This Row],[Tesouro Selic: Cenário 2]]="","",(H4884+1)^(1/252))</f>
        <v/>
      </c>
      <c r="J4884" s="2" t="str">
        <f>IF(Table1[[#This Row],[Column6]]="","",(1+J4883)*(I4884)-1)</f>
        <v/>
      </c>
      <c r="K4884" s="1" t="str">
        <f>IF(Table1[[#This Row],[Column1]]="","",VLOOKUP(A4884,COPOMs!B:K,10)+prêmio_de_risco)</f>
        <v/>
      </c>
      <c r="L4884" s="3" t="str">
        <f>IF(Table1[[#This Row],[Tesouro Selic: Cenário 3]]="","",(K4884+1)^(1/252))</f>
        <v/>
      </c>
      <c r="M4884" s="2" t="str">
        <f>IF(Table1[[#This Row],[Column8]]="","",(1+M4883)*(L4884)-1)</f>
        <v/>
      </c>
    </row>
    <row r="4885" spans="1:13" x14ac:dyDescent="0.25">
      <c r="A4885" s="15" t="str">
        <f t="shared" si="152"/>
        <v/>
      </c>
      <c r="B4885" s="25" t="str">
        <f t="shared" si="153"/>
        <v/>
      </c>
      <c r="C4885" s="3" t="str">
        <f>IF(Table1[[#This Row],[Tesouro Prefixado]]="","",(B4885+1)^(1/252))</f>
        <v/>
      </c>
      <c r="D4885" s="2" t="str">
        <f>IF(Table1[[#This Row],[Column2]]="","",(1+D4884)*(C4885)-1)</f>
        <v/>
      </c>
      <c r="E4885" s="1" t="str">
        <f>IF(Table1[[#This Row],[Column1]]="","",VLOOKUP(A4885,COPOMs!B:E,4)+prêmio_de_risco)</f>
        <v/>
      </c>
      <c r="F4885" s="3" t="str">
        <f>IF(Table1[[#This Row],[Tesouro Selic: Cenário 1]]="","",(E4885+1)^(1/252))</f>
        <v/>
      </c>
      <c r="G4885" s="2" t="str">
        <f>IF(Table1[[#This Row],[Column4]]="","",(1+G4884)*(F4885)-1)</f>
        <v/>
      </c>
      <c r="H4885" s="1" t="str">
        <f>IF(Table1[[#This Row],[Column1]]="","",VLOOKUP(A4885,COPOMs!B:H,7)+prêmio_de_risco)</f>
        <v/>
      </c>
      <c r="I4885" s="3" t="str">
        <f>IF(Table1[[#This Row],[Tesouro Selic: Cenário 2]]="","",(H4885+1)^(1/252))</f>
        <v/>
      </c>
      <c r="J4885" s="2" t="str">
        <f>IF(Table1[[#This Row],[Column6]]="","",(1+J4884)*(I4885)-1)</f>
        <v/>
      </c>
      <c r="K4885" s="1" t="str">
        <f>IF(Table1[[#This Row],[Column1]]="","",VLOOKUP(A4885,COPOMs!B:K,10)+prêmio_de_risco)</f>
        <v/>
      </c>
      <c r="L4885" s="3" t="str">
        <f>IF(Table1[[#This Row],[Tesouro Selic: Cenário 3]]="","",(K4885+1)^(1/252))</f>
        <v/>
      </c>
      <c r="M4885" s="2" t="str">
        <f>IF(Table1[[#This Row],[Column8]]="","",(1+M4884)*(L4885)-1)</f>
        <v/>
      </c>
    </row>
    <row r="4886" spans="1:13" x14ac:dyDescent="0.25">
      <c r="A4886" s="15" t="str">
        <f t="shared" si="152"/>
        <v/>
      </c>
      <c r="B4886" s="25" t="str">
        <f t="shared" si="153"/>
        <v/>
      </c>
      <c r="C4886" s="3" t="str">
        <f>IF(Table1[[#This Row],[Tesouro Prefixado]]="","",(B4886+1)^(1/252))</f>
        <v/>
      </c>
      <c r="D4886" s="2" t="str">
        <f>IF(Table1[[#This Row],[Column2]]="","",(1+D4885)*(C4886)-1)</f>
        <v/>
      </c>
      <c r="E4886" s="1" t="str">
        <f>IF(Table1[[#This Row],[Column1]]="","",VLOOKUP(A4886,COPOMs!B:E,4)+prêmio_de_risco)</f>
        <v/>
      </c>
      <c r="F4886" s="3" t="str">
        <f>IF(Table1[[#This Row],[Tesouro Selic: Cenário 1]]="","",(E4886+1)^(1/252))</f>
        <v/>
      </c>
      <c r="G4886" s="2" t="str">
        <f>IF(Table1[[#This Row],[Column4]]="","",(1+G4885)*(F4886)-1)</f>
        <v/>
      </c>
      <c r="H4886" s="1" t="str">
        <f>IF(Table1[[#This Row],[Column1]]="","",VLOOKUP(A4886,COPOMs!B:H,7)+prêmio_de_risco)</f>
        <v/>
      </c>
      <c r="I4886" s="3" t="str">
        <f>IF(Table1[[#This Row],[Tesouro Selic: Cenário 2]]="","",(H4886+1)^(1/252))</f>
        <v/>
      </c>
      <c r="J4886" s="2" t="str">
        <f>IF(Table1[[#This Row],[Column6]]="","",(1+J4885)*(I4886)-1)</f>
        <v/>
      </c>
      <c r="K4886" s="1" t="str">
        <f>IF(Table1[[#This Row],[Column1]]="","",VLOOKUP(A4886,COPOMs!B:K,10)+prêmio_de_risco)</f>
        <v/>
      </c>
      <c r="L4886" s="3" t="str">
        <f>IF(Table1[[#This Row],[Tesouro Selic: Cenário 3]]="","",(K4886+1)^(1/252))</f>
        <v/>
      </c>
      <c r="M4886" s="2" t="str">
        <f>IF(Table1[[#This Row],[Column8]]="","",(1+M4885)*(L4886)-1)</f>
        <v/>
      </c>
    </row>
    <row r="4887" spans="1:13" x14ac:dyDescent="0.25">
      <c r="A4887" s="15" t="str">
        <f t="shared" si="152"/>
        <v/>
      </c>
      <c r="B4887" s="25" t="str">
        <f t="shared" si="153"/>
        <v/>
      </c>
      <c r="C4887" s="3" t="str">
        <f>IF(Table1[[#This Row],[Tesouro Prefixado]]="","",(B4887+1)^(1/252))</f>
        <v/>
      </c>
      <c r="D4887" s="2" t="str">
        <f>IF(Table1[[#This Row],[Column2]]="","",(1+D4886)*(C4887)-1)</f>
        <v/>
      </c>
      <c r="E4887" s="1" t="str">
        <f>IF(Table1[[#This Row],[Column1]]="","",VLOOKUP(A4887,COPOMs!B:E,4)+prêmio_de_risco)</f>
        <v/>
      </c>
      <c r="F4887" s="3" t="str">
        <f>IF(Table1[[#This Row],[Tesouro Selic: Cenário 1]]="","",(E4887+1)^(1/252))</f>
        <v/>
      </c>
      <c r="G4887" s="2" t="str">
        <f>IF(Table1[[#This Row],[Column4]]="","",(1+G4886)*(F4887)-1)</f>
        <v/>
      </c>
      <c r="H4887" s="1" t="str">
        <f>IF(Table1[[#This Row],[Column1]]="","",VLOOKUP(A4887,COPOMs!B:H,7)+prêmio_de_risco)</f>
        <v/>
      </c>
      <c r="I4887" s="3" t="str">
        <f>IF(Table1[[#This Row],[Tesouro Selic: Cenário 2]]="","",(H4887+1)^(1/252))</f>
        <v/>
      </c>
      <c r="J4887" s="2" t="str">
        <f>IF(Table1[[#This Row],[Column6]]="","",(1+J4886)*(I4887)-1)</f>
        <v/>
      </c>
      <c r="K4887" s="1" t="str">
        <f>IF(Table1[[#This Row],[Column1]]="","",VLOOKUP(A4887,COPOMs!B:K,10)+prêmio_de_risco)</f>
        <v/>
      </c>
      <c r="L4887" s="3" t="str">
        <f>IF(Table1[[#This Row],[Tesouro Selic: Cenário 3]]="","",(K4887+1)^(1/252))</f>
        <v/>
      </c>
      <c r="M4887" s="2" t="str">
        <f>IF(Table1[[#This Row],[Column8]]="","",(1+M4886)*(L4887)-1)</f>
        <v/>
      </c>
    </row>
    <row r="4888" spans="1:13" x14ac:dyDescent="0.25">
      <c r="A4888" s="15" t="str">
        <f t="shared" si="152"/>
        <v/>
      </c>
      <c r="B4888" s="25" t="str">
        <f t="shared" si="153"/>
        <v/>
      </c>
      <c r="C4888" s="3" t="str">
        <f>IF(Table1[[#This Row],[Tesouro Prefixado]]="","",(B4888+1)^(1/252))</f>
        <v/>
      </c>
      <c r="D4888" s="2" t="str">
        <f>IF(Table1[[#This Row],[Column2]]="","",(1+D4887)*(C4888)-1)</f>
        <v/>
      </c>
      <c r="E4888" s="1" t="str">
        <f>IF(Table1[[#This Row],[Column1]]="","",VLOOKUP(A4888,COPOMs!B:E,4)+prêmio_de_risco)</f>
        <v/>
      </c>
      <c r="F4888" s="3" t="str">
        <f>IF(Table1[[#This Row],[Tesouro Selic: Cenário 1]]="","",(E4888+1)^(1/252))</f>
        <v/>
      </c>
      <c r="G4888" s="2" t="str">
        <f>IF(Table1[[#This Row],[Column4]]="","",(1+G4887)*(F4888)-1)</f>
        <v/>
      </c>
      <c r="H4888" s="1" t="str">
        <f>IF(Table1[[#This Row],[Column1]]="","",VLOOKUP(A4888,COPOMs!B:H,7)+prêmio_de_risco)</f>
        <v/>
      </c>
      <c r="I4888" s="3" t="str">
        <f>IF(Table1[[#This Row],[Tesouro Selic: Cenário 2]]="","",(H4888+1)^(1/252))</f>
        <v/>
      </c>
      <c r="J4888" s="2" t="str">
        <f>IF(Table1[[#This Row],[Column6]]="","",(1+J4887)*(I4888)-1)</f>
        <v/>
      </c>
      <c r="K4888" s="1" t="str">
        <f>IF(Table1[[#This Row],[Column1]]="","",VLOOKUP(A4888,COPOMs!B:K,10)+prêmio_de_risco)</f>
        <v/>
      </c>
      <c r="L4888" s="3" t="str">
        <f>IF(Table1[[#This Row],[Tesouro Selic: Cenário 3]]="","",(K4888+1)^(1/252))</f>
        <v/>
      </c>
      <c r="M4888" s="2" t="str">
        <f>IF(Table1[[#This Row],[Column8]]="","",(1+M4887)*(L4888)-1)</f>
        <v/>
      </c>
    </row>
    <row r="4889" spans="1:13" x14ac:dyDescent="0.25">
      <c r="A4889" s="15" t="str">
        <f t="shared" si="152"/>
        <v/>
      </c>
      <c r="B4889" s="25" t="str">
        <f t="shared" si="153"/>
        <v/>
      </c>
      <c r="C4889" s="3" t="str">
        <f>IF(Table1[[#This Row],[Tesouro Prefixado]]="","",(B4889+1)^(1/252))</f>
        <v/>
      </c>
      <c r="D4889" s="2" t="str">
        <f>IF(Table1[[#This Row],[Column2]]="","",(1+D4888)*(C4889)-1)</f>
        <v/>
      </c>
      <c r="E4889" s="1" t="str">
        <f>IF(Table1[[#This Row],[Column1]]="","",VLOOKUP(A4889,COPOMs!B:E,4)+prêmio_de_risco)</f>
        <v/>
      </c>
      <c r="F4889" s="3" t="str">
        <f>IF(Table1[[#This Row],[Tesouro Selic: Cenário 1]]="","",(E4889+1)^(1/252))</f>
        <v/>
      </c>
      <c r="G4889" s="2" t="str">
        <f>IF(Table1[[#This Row],[Column4]]="","",(1+G4888)*(F4889)-1)</f>
        <v/>
      </c>
      <c r="H4889" s="1" t="str">
        <f>IF(Table1[[#This Row],[Column1]]="","",VLOOKUP(A4889,COPOMs!B:H,7)+prêmio_de_risco)</f>
        <v/>
      </c>
      <c r="I4889" s="3" t="str">
        <f>IF(Table1[[#This Row],[Tesouro Selic: Cenário 2]]="","",(H4889+1)^(1/252))</f>
        <v/>
      </c>
      <c r="J4889" s="2" t="str">
        <f>IF(Table1[[#This Row],[Column6]]="","",(1+J4888)*(I4889)-1)</f>
        <v/>
      </c>
      <c r="K4889" s="1" t="str">
        <f>IF(Table1[[#This Row],[Column1]]="","",VLOOKUP(A4889,COPOMs!B:K,10)+prêmio_de_risco)</f>
        <v/>
      </c>
      <c r="L4889" s="3" t="str">
        <f>IF(Table1[[#This Row],[Tesouro Selic: Cenário 3]]="","",(K4889+1)^(1/252))</f>
        <v/>
      </c>
      <c r="M4889" s="2" t="str">
        <f>IF(Table1[[#This Row],[Column8]]="","",(1+M4888)*(L4889)-1)</f>
        <v/>
      </c>
    </row>
    <row r="4890" spans="1:13" x14ac:dyDescent="0.25">
      <c r="A4890" s="15" t="str">
        <f t="shared" si="152"/>
        <v/>
      </c>
      <c r="B4890" s="25" t="str">
        <f t="shared" si="153"/>
        <v/>
      </c>
      <c r="C4890" s="3" t="str">
        <f>IF(Table1[[#This Row],[Tesouro Prefixado]]="","",(B4890+1)^(1/252))</f>
        <v/>
      </c>
      <c r="D4890" s="2" t="str">
        <f>IF(Table1[[#This Row],[Column2]]="","",(1+D4889)*(C4890)-1)</f>
        <v/>
      </c>
      <c r="E4890" s="1" t="str">
        <f>IF(Table1[[#This Row],[Column1]]="","",VLOOKUP(A4890,COPOMs!B:E,4)+prêmio_de_risco)</f>
        <v/>
      </c>
      <c r="F4890" s="3" t="str">
        <f>IF(Table1[[#This Row],[Tesouro Selic: Cenário 1]]="","",(E4890+1)^(1/252))</f>
        <v/>
      </c>
      <c r="G4890" s="2" t="str">
        <f>IF(Table1[[#This Row],[Column4]]="","",(1+G4889)*(F4890)-1)</f>
        <v/>
      </c>
      <c r="H4890" s="1" t="str">
        <f>IF(Table1[[#This Row],[Column1]]="","",VLOOKUP(A4890,COPOMs!B:H,7)+prêmio_de_risco)</f>
        <v/>
      </c>
      <c r="I4890" s="3" t="str">
        <f>IF(Table1[[#This Row],[Tesouro Selic: Cenário 2]]="","",(H4890+1)^(1/252))</f>
        <v/>
      </c>
      <c r="J4890" s="2" t="str">
        <f>IF(Table1[[#This Row],[Column6]]="","",(1+J4889)*(I4890)-1)</f>
        <v/>
      </c>
      <c r="K4890" s="1" t="str">
        <f>IF(Table1[[#This Row],[Column1]]="","",VLOOKUP(A4890,COPOMs!B:K,10)+prêmio_de_risco)</f>
        <v/>
      </c>
      <c r="L4890" s="3" t="str">
        <f>IF(Table1[[#This Row],[Tesouro Selic: Cenário 3]]="","",(K4890+1)^(1/252))</f>
        <v/>
      </c>
      <c r="M4890" s="2" t="str">
        <f>IF(Table1[[#This Row],[Column8]]="","",(1+M4889)*(L4890)-1)</f>
        <v/>
      </c>
    </row>
    <row r="4891" spans="1:13" x14ac:dyDescent="0.25">
      <c r="A4891" s="15" t="str">
        <f t="shared" si="152"/>
        <v/>
      </c>
      <c r="B4891" s="25" t="str">
        <f t="shared" si="153"/>
        <v/>
      </c>
      <c r="C4891" s="3" t="str">
        <f>IF(Table1[[#This Row],[Tesouro Prefixado]]="","",(B4891+1)^(1/252))</f>
        <v/>
      </c>
      <c r="D4891" s="2" t="str">
        <f>IF(Table1[[#This Row],[Column2]]="","",(1+D4890)*(C4891)-1)</f>
        <v/>
      </c>
      <c r="E4891" s="1" t="str">
        <f>IF(Table1[[#This Row],[Column1]]="","",VLOOKUP(A4891,COPOMs!B:E,4)+prêmio_de_risco)</f>
        <v/>
      </c>
      <c r="F4891" s="3" t="str">
        <f>IF(Table1[[#This Row],[Tesouro Selic: Cenário 1]]="","",(E4891+1)^(1/252))</f>
        <v/>
      </c>
      <c r="G4891" s="2" t="str">
        <f>IF(Table1[[#This Row],[Column4]]="","",(1+G4890)*(F4891)-1)</f>
        <v/>
      </c>
      <c r="H4891" s="1" t="str">
        <f>IF(Table1[[#This Row],[Column1]]="","",VLOOKUP(A4891,COPOMs!B:H,7)+prêmio_de_risco)</f>
        <v/>
      </c>
      <c r="I4891" s="3" t="str">
        <f>IF(Table1[[#This Row],[Tesouro Selic: Cenário 2]]="","",(H4891+1)^(1/252))</f>
        <v/>
      </c>
      <c r="J4891" s="2" t="str">
        <f>IF(Table1[[#This Row],[Column6]]="","",(1+J4890)*(I4891)-1)</f>
        <v/>
      </c>
      <c r="K4891" s="1" t="str">
        <f>IF(Table1[[#This Row],[Column1]]="","",VLOOKUP(A4891,COPOMs!B:K,10)+prêmio_de_risco)</f>
        <v/>
      </c>
      <c r="L4891" s="3" t="str">
        <f>IF(Table1[[#This Row],[Tesouro Selic: Cenário 3]]="","",(K4891+1)^(1/252))</f>
        <v/>
      </c>
      <c r="M4891" s="2" t="str">
        <f>IF(Table1[[#This Row],[Column8]]="","",(1+M4890)*(L4891)-1)</f>
        <v/>
      </c>
    </row>
    <row r="4892" spans="1:13" x14ac:dyDescent="0.25">
      <c r="A4892" s="15" t="str">
        <f t="shared" si="152"/>
        <v/>
      </c>
      <c r="B4892" s="25" t="str">
        <f t="shared" si="153"/>
        <v/>
      </c>
      <c r="C4892" s="3" t="str">
        <f>IF(Table1[[#This Row],[Tesouro Prefixado]]="","",(B4892+1)^(1/252))</f>
        <v/>
      </c>
      <c r="D4892" s="2" t="str">
        <f>IF(Table1[[#This Row],[Column2]]="","",(1+D4891)*(C4892)-1)</f>
        <v/>
      </c>
      <c r="E4892" s="1" t="str">
        <f>IF(Table1[[#This Row],[Column1]]="","",VLOOKUP(A4892,COPOMs!B:E,4)+prêmio_de_risco)</f>
        <v/>
      </c>
      <c r="F4892" s="3" t="str">
        <f>IF(Table1[[#This Row],[Tesouro Selic: Cenário 1]]="","",(E4892+1)^(1/252))</f>
        <v/>
      </c>
      <c r="G4892" s="2" t="str">
        <f>IF(Table1[[#This Row],[Column4]]="","",(1+G4891)*(F4892)-1)</f>
        <v/>
      </c>
      <c r="H4892" s="1" t="str">
        <f>IF(Table1[[#This Row],[Column1]]="","",VLOOKUP(A4892,COPOMs!B:H,7)+prêmio_de_risco)</f>
        <v/>
      </c>
      <c r="I4892" s="3" t="str">
        <f>IF(Table1[[#This Row],[Tesouro Selic: Cenário 2]]="","",(H4892+1)^(1/252))</f>
        <v/>
      </c>
      <c r="J4892" s="2" t="str">
        <f>IF(Table1[[#This Row],[Column6]]="","",(1+J4891)*(I4892)-1)</f>
        <v/>
      </c>
      <c r="K4892" s="1" t="str">
        <f>IF(Table1[[#This Row],[Column1]]="","",VLOOKUP(A4892,COPOMs!B:K,10)+prêmio_de_risco)</f>
        <v/>
      </c>
      <c r="L4892" s="3" t="str">
        <f>IF(Table1[[#This Row],[Tesouro Selic: Cenário 3]]="","",(K4892+1)^(1/252))</f>
        <v/>
      </c>
      <c r="M4892" s="2" t="str">
        <f>IF(Table1[[#This Row],[Column8]]="","",(1+M4891)*(L4892)-1)</f>
        <v/>
      </c>
    </row>
    <row r="4893" spans="1:13" x14ac:dyDescent="0.25">
      <c r="A4893" s="15" t="str">
        <f t="shared" si="152"/>
        <v/>
      </c>
      <c r="B4893" s="25" t="str">
        <f t="shared" si="153"/>
        <v/>
      </c>
      <c r="C4893" s="3" t="str">
        <f>IF(Table1[[#This Row],[Tesouro Prefixado]]="","",(B4893+1)^(1/252))</f>
        <v/>
      </c>
      <c r="D4893" s="2" t="str">
        <f>IF(Table1[[#This Row],[Column2]]="","",(1+D4892)*(C4893)-1)</f>
        <v/>
      </c>
      <c r="E4893" s="1" t="str">
        <f>IF(Table1[[#This Row],[Column1]]="","",VLOOKUP(A4893,COPOMs!B:E,4)+prêmio_de_risco)</f>
        <v/>
      </c>
      <c r="F4893" s="3" t="str">
        <f>IF(Table1[[#This Row],[Tesouro Selic: Cenário 1]]="","",(E4893+1)^(1/252))</f>
        <v/>
      </c>
      <c r="G4893" s="2" t="str">
        <f>IF(Table1[[#This Row],[Column4]]="","",(1+G4892)*(F4893)-1)</f>
        <v/>
      </c>
      <c r="H4893" s="1" t="str">
        <f>IF(Table1[[#This Row],[Column1]]="","",VLOOKUP(A4893,COPOMs!B:H,7)+prêmio_de_risco)</f>
        <v/>
      </c>
      <c r="I4893" s="3" t="str">
        <f>IF(Table1[[#This Row],[Tesouro Selic: Cenário 2]]="","",(H4893+1)^(1/252))</f>
        <v/>
      </c>
      <c r="J4893" s="2" t="str">
        <f>IF(Table1[[#This Row],[Column6]]="","",(1+J4892)*(I4893)-1)</f>
        <v/>
      </c>
      <c r="K4893" s="1" t="str">
        <f>IF(Table1[[#This Row],[Column1]]="","",VLOOKUP(A4893,COPOMs!B:K,10)+prêmio_de_risco)</f>
        <v/>
      </c>
      <c r="L4893" s="3" t="str">
        <f>IF(Table1[[#This Row],[Tesouro Selic: Cenário 3]]="","",(K4893+1)^(1/252))</f>
        <v/>
      </c>
      <c r="M4893" s="2" t="str">
        <f>IF(Table1[[#This Row],[Column8]]="","",(1+M4892)*(L4893)-1)</f>
        <v/>
      </c>
    </row>
    <row r="4894" spans="1:13" x14ac:dyDescent="0.25">
      <c r="A4894" s="15" t="str">
        <f t="shared" si="152"/>
        <v/>
      </c>
      <c r="B4894" s="25" t="str">
        <f t="shared" si="153"/>
        <v/>
      </c>
      <c r="C4894" s="3" t="str">
        <f>IF(Table1[[#This Row],[Tesouro Prefixado]]="","",(B4894+1)^(1/252))</f>
        <v/>
      </c>
      <c r="D4894" s="2" t="str">
        <f>IF(Table1[[#This Row],[Column2]]="","",(1+D4893)*(C4894)-1)</f>
        <v/>
      </c>
      <c r="E4894" s="1" t="str">
        <f>IF(Table1[[#This Row],[Column1]]="","",VLOOKUP(A4894,COPOMs!B:E,4)+prêmio_de_risco)</f>
        <v/>
      </c>
      <c r="F4894" s="3" t="str">
        <f>IF(Table1[[#This Row],[Tesouro Selic: Cenário 1]]="","",(E4894+1)^(1/252))</f>
        <v/>
      </c>
      <c r="G4894" s="2" t="str">
        <f>IF(Table1[[#This Row],[Column4]]="","",(1+G4893)*(F4894)-1)</f>
        <v/>
      </c>
      <c r="H4894" s="1" t="str">
        <f>IF(Table1[[#This Row],[Column1]]="","",VLOOKUP(A4894,COPOMs!B:H,7)+prêmio_de_risco)</f>
        <v/>
      </c>
      <c r="I4894" s="3" t="str">
        <f>IF(Table1[[#This Row],[Tesouro Selic: Cenário 2]]="","",(H4894+1)^(1/252))</f>
        <v/>
      </c>
      <c r="J4894" s="2" t="str">
        <f>IF(Table1[[#This Row],[Column6]]="","",(1+J4893)*(I4894)-1)</f>
        <v/>
      </c>
      <c r="K4894" s="1" t="str">
        <f>IF(Table1[[#This Row],[Column1]]="","",VLOOKUP(A4894,COPOMs!B:K,10)+prêmio_de_risco)</f>
        <v/>
      </c>
      <c r="L4894" s="3" t="str">
        <f>IF(Table1[[#This Row],[Tesouro Selic: Cenário 3]]="","",(K4894+1)^(1/252))</f>
        <v/>
      </c>
      <c r="M4894" s="2" t="str">
        <f>IF(Table1[[#This Row],[Column8]]="","",(1+M4893)*(L4894)-1)</f>
        <v/>
      </c>
    </row>
    <row r="4895" spans="1:13" x14ac:dyDescent="0.25">
      <c r="A4895" s="15" t="str">
        <f t="shared" si="152"/>
        <v/>
      </c>
      <c r="B4895" s="25" t="str">
        <f t="shared" si="153"/>
        <v/>
      </c>
      <c r="C4895" s="3" t="str">
        <f>IF(Table1[[#This Row],[Tesouro Prefixado]]="","",(B4895+1)^(1/252))</f>
        <v/>
      </c>
      <c r="D4895" s="2" t="str">
        <f>IF(Table1[[#This Row],[Column2]]="","",(1+D4894)*(C4895)-1)</f>
        <v/>
      </c>
      <c r="E4895" s="1" t="str">
        <f>IF(Table1[[#This Row],[Column1]]="","",VLOOKUP(A4895,COPOMs!B:E,4)+prêmio_de_risco)</f>
        <v/>
      </c>
      <c r="F4895" s="3" t="str">
        <f>IF(Table1[[#This Row],[Tesouro Selic: Cenário 1]]="","",(E4895+1)^(1/252))</f>
        <v/>
      </c>
      <c r="G4895" s="2" t="str">
        <f>IF(Table1[[#This Row],[Column4]]="","",(1+G4894)*(F4895)-1)</f>
        <v/>
      </c>
      <c r="H4895" s="1" t="str">
        <f>IF(Table1[[#This Row],[Column1]]="","",VLOOKUP(A4895,COPOMs!B:H,7)+prêmio_de_risco)</f>
        <v/>
      </c>
      <c r="I4895" s="3" t="str">
        <f>IF(Table1[[#This Row],[Tesouro Selic: Cenário 2]]="","",(H4895+1)^(1/252))</f>
        <v/>
      </c>
      <c r="J4895" s="2" t="str">
        <f>IF(Table1[[#This Row],[Column6]]="","",(1+J4894)*(I4895)-1)</f>
        <v/>
      </c>
      <c r="K4895" s="1" t="str">
        <f>IF(Table1[[#This Row],[Column1]]="","",VLOOKUP(A4895,COPOMs!B:K,10)+prêmio_de_risco)</f>
        <v/>
      </c>
      <c r="L4895" s="3" t="str">
        <f>IF(Table1[[#This Row],[Tesouro Selic: Cenário 3]]="","",(K4895+1)^(1/252))</f>
        <v/>
      </c>
      <c r="M4895" s="2" t="str">
        <f>IF(Table1[[#This Row],[Column8]]="","",(1+M4894)*(L4895)-1)</f>
        <v/>
      </c>
    </row>
    <row r="4896" spans="1:13" x14ac:dyDescent="0.25">
      <c r="A4896" s="15" t="str">
        <f t="shared" si="152"/>
        <v/>
      </c>
      <c r="B4896" s="25" t="str">
        <f t="shared" si="153"/>
        <v/>
      </c>
      <c r="C4896" s="3" t="str">
        <f>IF(Table1[[#This Row],[Tesouro Prefixado]]="","",(B4896+1)^(1/252))</f>
        <v/>
      </c>
      <c r="D4896" s="2" t="str">
        <f>IF(Table1[[#This Row],[Column2]]="","",(1+D4895)*(C4896)-1)</f>
        <v/>
      </c>
      <c r="E4896" s="1" t="str">
        <f>IF(Table1[[#This Row],[Column1]]="","",VLOOKUP(A4896,COPOMs!B:E,4)+prêmio_de_risco)</f>
        <v/>
      </c>
      <c r="F4896" s="3" t="str">
        <f>IF(Table1[[#This Row],[Tesouro Selic: Cenário 1]]="","",(E4896+1)^(1/252))</f>
        <v/>
      </c>
      <c r="G4896" s="2" t="str">
        <f>IF(Table1[[#This Row],[Column4]]="","",(1+G4895)*(F4896)-1)</f>
        <v/>
      </c>
      <c r="H4896" s="1" t="str">
        <f>IF(Table1[[#This Row],[Column1]]="","",VLOOKUP(A4896,COPOMs!B:H,7)+prêmio_de_risco)</f>
        <v/>
      </c>
      <c r="I4896" s="3" t="str">
        <f>IF(Table1[[#This Row],[Tesouro Selic: Cenário 2]]="","",(H4896+1)^(1/252))</f>
        <v/>
      </c>
      <c r="J4896" s="2" t="str">
        <f>IF(Table1[[#This Row],[Column6]]="","",(1+J4895)*(I4896)-1)</f>
        <v/>
      </c>
      <c r="K4896" s="1" t="str">
        <f>IF(Table1[[#This Row],[Column1]]="","",VLOOKUP(A4896,COPOMs!B:K,10)+prêmio_de_risco)</f>
        <v/>
      </c>
      <c r="L4896" s="3" t="str">
        <f>IF(Table1[[#This Row],[Tesouro Selic: Cenário 3]]="","",(K4896+1)^(1/252))</f>
        <v/>
      </c>
      <c r="M4896" s="2" t="str">
        <f>IF(Table1[[#This Row],[Column8]]="","",(1+M4895)*(L4896)-1)</f>
        <v/>
      </c>
    </row>
    <row r="4897" spans="1:13" x14ac:dyDescent="0.25">
      <c r="A4897" s="15" t="str">
        <f t="shared" si="152"/>
        <v/>
      </c>
      <c r="B4897" s="25" t="str">
        <f t="shared" si="153"/>
        <v/>
      </c>
      <c r="C4897" s="3" t="str">
        <f>IF(Table1[[#This Row],[Tesouro Prefixado]]="","",(B4897+1)^(1/252))</f>
        <v/>
      </c>
      <c r="D4897" s="2" t="str">
        <f>IF(Table1[[#This Row],[Column2]]="","",(1+D4896)*(C4897)-1)</f>
        <v/>
      </c>
      <c r="E4897" s="1" t="str">
        <f>IF(Table1[[#This Row],[Column1]]="","",VLOOKUP(A4897,COPOMs!B:E,4)+prêmio_de_risco)</f>
        <v/>
      </c>
      <c r="F4897" s="3" t="str">
        <f>IF(Table1[[#This Row],[Tesouro Selic: Cenário 1]]="","",(E4897+1)^(1/252))</f>
        <v/>
      </c>
      <c r="G4897" s="2" t="str">
        <f>IF(Table1[[#This Row],[Column4]]="","",(1+G4896)*(F4897)-1)</f>
        <v/>
      </c>
      <c r="H4897" s="1" t="str">
        <f>IF(Table1[[#This Row],[Column1]]="","",VLOOKUP(A4897,COPOMs!B:H,7)+prêmio_de_risco)</f>
        <v/>
      </c>
      <c r="I4897" s="3" t="str">
        <f>IF(Table1[[#This Row],[Tesouro Selic: Cenário 2]]="","",(H4897+1)^(1/252))</f>
        <v/>
      </c>
      <c r="J4897" s="2" t="str">
        <f>IF(Table1[[#This Row],[Column6]]="","",(1+J4896)*(I4897)-1)</f>
        <v/>
      </c>
      <c r="K4897" s="1" t="str">
        <f>IF(Table1[[#This Row],[Column1]]="","",VLOOKUP(A4897,COPOMs!B:K,10)+prêmio_de_risco)</f>
        <v/>
      </c>
      <c r="L4897" s="3" t="str">
        <f>IF(Table1[[#This Row],[Tesouro Selic: Cenário 3]]="","",(K4897+1)^(1/252))</f>
        <v/>
      </c>
      <c r="M4897" s="2" t="str">
        <f>IF(Table1[[#This Row],[Column8]]="","",(1+M4896)*(L4897)-1)</f>
        <v/>
      </c>
    </row>
    <row r="4898" spans="1:13" x14ac:dyDescent="0.25">
      <c r="A4898" s="15" t="str">
        <f t="shared" si="152"/>
        <v/>
      </c>
      <c r="B4898" s="25" t="str">
        <f t="shared" si="153"/>
        <v/>
      </c>
      <c r="C4898" s="3" t="str">
        <f>IF(Table1[[#This Row],[Tesouro Prefixado]]="","",(B4898+1)^(1/252))</f>
        <v/>
      </c>
      <c r="D4898" s="2" t="str">
        <f>IF(Table1[[#This Row],[Column2]]="","",(1+D4897)*(C4898)-1)</f>
        <v/>
      </c>
      <c r="E4898" s="1" t="str">
        <f>IF(Table1[[#This Row],[Column1]]="","",VLOOKUP(A4898,COPOMs!B:E,4)+prêmio_de_risco)</f>
        <v/>
      </c>
      <c r="F4898" s="3" t="str">
        <f>IF(Table1[[#This Row],[Tesouro Selic: Cenário 1]]="","",(E4898+1)^(1/252))</f>
        <v/>
      </c>
      <c r="G4898" s="2" t="str">
        <f>IF(Table1[[#This Row],[Column4]]="","",(1+G4897)*(F4898)-1)</f>
        <v/>
      </c>
      <c r="H4898" s="1" t="str">
        <f>IF(Table1[[#This Row],[Column1]]="","",VLOOKUP(A4898,COPOMs!B:H,7)+prêmio_de_risco)</f>
        <v/>
      </c>
      <c r="I4898" s="3" t="str">
        <f>IF(Table1[[#This Row],[Tesouro Selic: Cenário 2]]="","",(H4898+1)^(1/252))</f>
        <v/>
      </c>
      <c r="J4898" s="2" t="str">
        <f>IF(Table1[[#This Row],[Column6]]="","",(1+J4897)*(I4898)-1)</f>
        <v/>
      </c>
      <c r="K4898" s="1" t="str">
        <f>IF(Table1[[#This Row],[Column1]]="","",VLOOKUP(A4898,COPOMs!B:K,10)+prêmio_de_risco)</f>
        <v/>
      </c>
      <c r="L4898" s="3" t="str">
        <f>IF(Table1[[#This Row],[Tesouro Selic: Cenário 3]]="","",(K4898+1)^(1/252))</f>
        <v/>
      </c>
      <c r="M4898" s="2" t="str">
        <f>IF(Table1[[#This Row],[Column8]]="","",(1+M4897)*(L4898)-1)</f>
        <v/>
      </c>
    </row>
    <row r="4899" spans="1:13" x14ac:dyDescent="0.25">
      <c r="A4899" s="15" t="str">
        <f t="shared" si="152"/>
        <v/>
      </c>
      <c r="B4899" s="25" t="str">
        <f t="shared" si="153"/>
        <v/>
      </c>
      <c r="C4899" s="3" t="str">
        <f>IF(Table1[[#This Row],[Tesouro Prefixado]]="","",(B4899+1)^(1/252))</f>
        <v/>
      </c>
      <c r="D4899" s="2" t="str">
        <f>IF(Table1[[#This Row],[Column2]]="","",(1+D4898)*(C4899)-1)</f>
        <v/>
      </c>
      <c r="E4899" s="1" t="str">
        <f>IF(Table1[[#This Row],[Column1]]="","",VLOOKUP(A4899,COPOMs!B:E,4)+prêmio_de_risco)</f>
        <v/>
      </c>
      <c r="F4899" s="3" t="str">
        <f>IF(Table1[[#This Row],[Tesouro Selic: Cenário 1]]="","",(E4899+1)^(1/252))</f>
        <v/>
      </c>
      <c r="G4899" s="2" t="str">
        <f>IF(Table1[[#This Row],[Column4]]="","",(1+G4898)*(F4899)-1)</f>
        <v/>
      </c>
      <c r="H4899" s="1" t="str">
        <f>IF(Table1[[#This Row],[Column1]]="","",VLOOKUP(A4899,COPOMs!B:H,7)+prêmio_de_risco)</f>
        <v/>
      </c>
      <c r="I4899" s="3" t="str">
        <f>IF(Table1[[#This Row],[Tesouro Selic: Cenário 2]]="","",(H4899+1)^(1/252))</f>
        <v/>
      </c>
      <c r="J4899" s="2" t="str">
        <f>IF(Table1[[#This Row],[Column6]]="","",(1+J4898)*(I4899)-1)</f>
        <v/>
      </c>
      <c r="K4899" s="1" t="str">
        <f>IF(Table1[[#This Row],[Column1]]="","",VLOOKUP(A4899,COPOMs!B:K,10)+prêmio_de_risco)</f>
        <v/>
      </c>
      <c r="L4899" s="3" t="str">
        <f>IF(Table1[[#This Row],[Tesouro Selic: Cenário 3]]="","",(K4899+1)^(1/252))</f>
        <v/>
      </c>
      <c r="M4899" s="2" t="str">
        <f>IF(Table1[[#This Row],[Column8]]="","",(1+M4898)*(L4899)-1)</f>
        <v/>
      </c>
    </row>
    <row r="4900" spans="1:13" x14ac:dyDescent="0.25">
      <c r="A4900" s="15" t="str">
        <f t="shared" si="152"/>
        <v/>
      </c>
      <c r="B4900" s="25" t="str">
        <f t="shared" si="153"/>
        <v/>
      </c>
      <c r="C4900" s="3" t="str">
        <f>IF(Table1[[#This Row],[Tesouro Prefixado]]="","",(B4900+1)^(1/252))</f>
        <v/>
      </c>
      <c r="D4900" s="2" t="str">
        <f>IF(Table1[[#This Row],[Column2]]="","",(1+D4899)*(C4900)-1)</f>
        <v/>
      </c>
      <c r="E4900" s="1" t="str">
        <f>IF(Table1[[#This Row],[Column1]]="","",VLOOKUP(A4900,COPOMs!B:E,4)+prêmio_de_risco)</f>
        <v/>
      </c>
      <c r="F4900" s="3" t="str">
        <f>IF(Table1[[#This Row],[Tesouro Selic: Cenário 1]]="","",(E4900+1)^(1/252))</f>
        <v/>
      </c>
      <c r="G4900" s="2" t="str">
        <f>IF(Table1[[#This Row],[Column4]]="","",(1+G4899)*(F4900)-1)</f>
        <v/>
      </c>
      <c r="H4900" s="1" t="str">
        <f>IF(Table1[[#This Row],[Column1]]="","",VLOOKUP(A4900,COPOMs!B:H,7)+prêmio_de_risco)</f>
        <v/>
      </c>
      <c r="I4900" s="3" t="str">
        <f>IF(Table1[[#This Row],[Tesouro Selic: Cenário 2]]="","",(H4900+1)^(1/252))</f>
        <v/>
      </c>
      <c r="J4900" s="2" t="str">
        <f>IF(Table1[[#This Row],[Column6]]="","",(1+J4899)*(I4900)-1)</f>
        <v/>
      </c>
      <c r="K4900" s="1" t="str">
        <f>IF(Table1[[#This Row],[Column1]]="","",VLOOKUP(A4900,COPOMs!B:K,10)+prêmio_de_risco)</f>
        <v/>
      </c>
      <c r="L4900" s="3" t="str">
        <f>IF(Table1[[#This Row],[Tesouro Selic: Cenário 3]]="","",(K4900+1)^(1/252))</f>
        <v/>
      </c>
      <c r="M4900" s="2" t="str">
        <f>IF(Table1[[#This Row],[Column8]]="","",(1+M4899)*(L4900)-1)</f>
        <v/>
      </c>
    </row>
    <row r="4901" spans="1:13" x14ac:dyDescent="0.25">
      <c r="A4901" s="15" t="str">
        <f t="shared" si="152"/>
        <v/>
      </c>
      <c r="B4901" s="25" t="str">
        <f t="shared" si="153"/>
        <v/>
      </c>
      <c r="C4901" s="3" t="str">
        <f>IF(Table1[[#This Row],[Tesouro Prefixado]]="","",(B4901+1)^(1/252))</f>
        <v/>
      </c>
      <c r="D4901" s="2" t="str">
        <f>IF(Table1[[#This Row],[Column2]]="","",(1+D4900)*(C4901)-1)</f>
        <v/>
      </c>
      <c r="E4901" s="1" t="str">
        <f>IF(Table1[[#This Row],[Column1]]="","",VLOOKUP(A4901,COPOMs!B:E,4)+prêmio_de_risco)</f>
        <v/>
      </c>
      <c r="F4901" s="3" t="str">
        <f>IF(Table1[[#This Row],[Tesouro Selic: Cenário 1]]="","",(E4901+1)^(1/252))</f>
        <v/>
      </c>
      <c r="G4901" s="2" t="str">
        <f>IF(Table1[[#This Row],[Column4]]="","",(1+G4900)*(F4901)-1)</f>
        <v/>
      </c>
      <c r="H4901" s="1" t="str">
        <f>IF(Table1[[#This Row],[Column1]]="","",VLOOKUP(A4901,COPOMs!B:H,7)+prêmio_de_risco)</f>
        <v/>
      </c>
      <c r="I4901" s="3" t="str">
        <f>IF(Table1[[#This Row],[Tesouro Selic: Cenário 2]]="","",(H4901+1)^(1/252))</f>
        <v/>
      </c>
      <c r="J4901" s="2" t="str">
        <f>IF(Table1[[#This Row],[Column6]]="","",(1+J4900)*(I4901)-1)</f>
        <v/>
      </c>
      <c r="K4901" s="1" t="str">
        <f>IF(Table1[[#This Row],[Column1]]="","",VLOOKUP(A4901,COPOMs!B:K,10)+prêmio_de_risco)</f>
        <v/>
      </c>
      <c r="L4901" s="3" t="str">
        <f>IF(Table1[[#This Row],[Tesouro Selic: Cenário 3]]="","",(K4901+1)^(1/252))</f>
        <v/>
      </c>
      <c r="M4901" s="2" t="str">
        <f>IF(Table1[[#This Row],[Column8]]="","",(1+M4900)*(L4901)-1)</f>
        <v/>
      </c>
    </row>
    <row r="4902" spans="1:13" x14ac:dyDescent="0.25">
      <c r="A4902" s="15" t="str">
        <f t="shared" si="152"/>
        <v/>
      </c>
      <c r="B4902" s="25" t="str">
        <f t="shared" si="153"/>
        <v/>
      </c>
      <c r="C4902" s="3" t="str">
        <f>IF(Table1[[#This Row],[Tesouro Prefixado]]="","",(B4902+1)^(1/252))</f>
        <v/>
      </c>
      <c r="D4902" s="2" t="str">
        <f>IF(Table1[[#This Row],[Column2]]="","",(1+D4901)*(C4902)-1)</f>
        <v/>
      </c>
      <c r="E4902" s="1" t="str">
        <f>IF(Table1[[#This Row],[Column1]]="","",VLOOKUP(A4902,COPOMs!B:E,4)+prêmio_de_risco)</f>
        <v/>
      </c>
      <c r="F4902" s="3" t="str">
        <f>IF(Table1[[#This Row],[Tesouro Selic: Cenário 1]]="","",(E4902+1)^(1/252))</f>
        <v/>
      </c>
      <c r="G4902" s="2" t="str">
        <f>IF(Table1[[#This Row],[Column4]]="","",(1+G4901)*(F4902)-1)</f>
        <v/>
      </c>
      <c r="H4902" s="1" t="str">
        <f>IF(Table1[[#This Row],[Column1]]="","",VLOOKUP(A4902,COPOMs!B:H,7)+prêmio_de_risco)</f>
        <v/>
      </c>
      <c r="I4902" s="3" t="str">
        <f>IF(Table1[[#This Row],[Tesouro Selic: Cenário 2]]="","",(H4902+1)^(1/252))</f>
        <v/>
      </c>
      <c r="J4902" s="2" t="str">
        <f>IF(Table1[[#This Row],[Column6]]="","",(1+J4901)*(I4902)-1)</f>
        <v/>
      </c>
      <c r="K4902" s="1" t="str">
        <f>IF(Table1[[#This Row],[Column1]]="","",VLOOKUP(A4902,COPOMs!B:K,10)+prêmio_de_risco)</f>
        <v/>
      </c>
      <c r="L4902" s="3" t="str">
        <f>IF(Table1[[#This Row],[Tesouro Selic: Cenário 3]]="","",(K4902+1)^(1/252))</f>
        <v/>
      </c>
      <c r="M4902" s="2" t="str">
        <f>IF(Table1[[#This Row],[Column8]]="","",(1+M4901)*(L4902)-1)</f>
        <v/>
      </c>
    </row>
    <row r="4903" spans="1:13" x14ac:dyDescent="0.25">
      <c r="A4903" s="15" t="str">
        <f t="shared" si="152"/>
        <v/>
      </c>
      <c r="B4903" s="25" t="str">
        <f t="shared" si="153"/>
        <v/>
      </c>
      <c r="C4903" s="3" t="str">
        <f>IF(Table1[[#This Row],[Tesouro Prefixado]]="","",(B4903+1)^(1/252))</f>
        <v/>
      </c>
      <c r="D4903" s="2" t="str">
        <f>IF(Table1[[#This Row],[Column2]]="","",(1+D4902)*(C4903)-1)</f>
        <v/>
      </c>
      <c r="E4903" s="1" t="str">
        <f>IF(Table1[[#This Row],[Column1]]="","",VLOOKUP(A4903,COPOMs!B:E,4)+prêmio_de_risco)</f>
        <v/>
      </c>
      <c r="F4903" s="3" t="str">
        <f>IF(Table1[[#This Row],[Tesouro Selic: Cenário 1]]="","",(E4903+1)^(1/252))</f>
        <v/>
      </c>
      <c r="G4903" s="2" t="str">
        <f>IF(Table1[[#This Row],[Column4]]="","",(1+G4902)*(F4903)-1)</f>
        <v/>
      </c>
      <c r="H4903" s="1" t="str">
        <f>IF(Table1[[#This Row],[Column1]]="","",VLOOKUP(A4903,COPOMs!B:H,7)+prêmio_de_risco)</f>
        <v/>
      </c>
      <c r="I4903" s="3" t="str">
        <f>IF(Table1[[#This Row],[Tesouro Selic: Cenário 2]]="","",(H4903+1)^(1/252))</f>
        <v/>
      </c>
      <c r="J4903" s="2" t="str">
        <f>IF(Table1[[#This Row],[Column6]]="","",(1+J4902)*(I4903)-1)</f>
        <v/>
      </c>
      <c r="K4903" s="1" t="str">
        <f>IF(Table1[[#This Row],[Column1]]="","",VLOOKUP(A4903,COPOMs!B:K,10)+prêmio_de_risco)</f>
        <v/>
      </c>
      <c r="L4903" s="3" t="str">
        <f>IF(Table1[[#This Row],[Tesouro Selic: Cenário 3]]="","",(K4903+1)^(1/252))</f>
        <v/>
      </c>
      <c r="M4903" s="2" t="str">
        <f>IF(Table1[[#This Row],[Column8]]="","",(1+M4902)*(L4903)-1)</f>
        <v/>
      </c>
    </row>
    <row r="4904" spans="1:13" x14ac:dyDescent="0.25">
      <c r="A4904" s="15" t="str">
        <f t="shared" si="152"/>
        <v/>
      </c>
      <c r="B4904" s="25" t="str">
        <f t="shared" si="153"/>
        <v/>
      </c>
      <c r="C4904" s="3" t="str">
        <f>IF(Table1[[#This Row],[Tesouro Prefixado]]="","",(B4904+1)^(1/252))</f>
        <v/>
      </c>
      <c r="D4904" s="2" t="str">
        <f>IF(Table1[[#This Row],[Column2]]="","",(1+D4903)*(C4904)-1)</f>
        <v/>
      </c>
      <c r="E4904" s="1" t="str">
        <f>IF(Table1[[#This Row],[Column1]]="","",VLOOKUP(A4904,COPOMs!B:E,4)+prêmio_de_risco)</f>
        <v/>
      </c>
      <c r="F4904" s="3" t="str">
        <f>IF(Table1[[#This Row],[Tesouro Selic: Cenário 1]]="","",(E4904+1)^(1/252))</f>
        <v/>
      </c>
      <c r="G4904" s="2" t="str">
        <f>IF(Table1[[#This Row],[Column4]]="","",(1+G4903)*(F4904)-1)</f>
        <v/>
      </c>
      <c r="H4904" s="1" t="str">
        <f>IF(Table1[[#This Row],[Column1]]="","",VLOOKUP(A4904,COPOMs!B:H,7)+prêmio_de_risco)</f>
        <v/>
      </c>
      <c r="I4904" s="3" t="str">
        <f>IF(Table1[[#This Row],[Tesouro Selic: Cenário 2]]="","",(H4904+1)^(1/252))</f>
        <v/>
      </c>
      <c r="J4904" s="2" t="str">
        <f>IF(Table1[[#This Row],[Column6]]="","",(1+J4903)*(I4904)-1)</f>
        <v/>
      </c>
      <c r="K4904" s="1" t="str">
        <f>IF(Table1[[#This Row],[Column1]]="","",VLOOKUP(A4904,COPOMs!B:K,10)+prêmio_de_risco)</f>
        <v/>
      </c>
      <c r="L4904" s="3" t="str">
        <f>IF(Table1[[#This Row],[Tesouro Selic: Cenário 3]]="","",(K4904+1)^(1/252))</f>
        <v/>
      </c>
      <c r="M4904" s="2" t="str">
        <f>IF(Table1[[#This Row],[Column8]]="","",(1+M4903)*(L4904)-1)</f>
        <v/>
      </c>
    </row>
    <row r="4905" spans="1:13" x14ac:dyDescent="0.25">
      <c r="A4905" s="15" t="str">
        <f t="shared" si="152"/>
        <v/>
      </c>
      <c r="B4905" s="25" t="str">
        <f t="shared" si="153"/>
        <v/>
      </c>
      <c r="C4905" s="3" t="str">
        <f>IF(Table1[[#This Row],[Tesouro Prefixado]]="","",(B4905+1)^(1/252))</f>
        <v/>
      </c>
      <c r="D4905" s="2" t="str">
        <f>IF(Table1[[#This Row],[Column2]]="","",(1+D4904)*(C4905)-1)</f>
        <v/>
      </c>
      <c r="E4905" s="1" t="str">
        <f>IF(Table1[[#This Row],[Column1]]="","",VLOOKUP(A4905,COPOMs!B:E,4)+prêmio_de_risco)</f>
        <v/>
      </c>
      <c r="F4905" s="3" t="str">
        <f>IF(Table1[[#This Row],[Tesouro Selic: Cenário 1]]="","",(E4905+1)^(1/252))</f>
        <v/>
      </c>
      <c r="G4905" s="2" t="str">
        <f>IF(Table1[[#This Row],[Column4]]="","",(1+G4904)*(F4905)-1)</f>
        <v/>
      </c>
      <c r="H4905" s="1" t="str">
        <f>IF(Table1[[#This Row],[Column1]]="","",VLOOKUP(A4905,COPOMs!B:H,7)+prêmio_de_risco)</f>
        <v/>
      </c>
      <c r="I4905" s="3" t="str">
        <f>IF(Table1[[#This Row],[Tesouro Selic: Cenário 2]]="","",(H4905+1)^(1/252))</f>
        <v/>
      </c>
      <c r="J4905" s="2" t="str">
        <f>IF(Table1[[#This Row],[Column6]]="","",(1+J4904)*(I4905)-1)</f>
        <v/>
      </c>
      <c r="K4905" s="1" t="str">
        <f>IF(Table1[[#This Row],[Column1]]="","",VLOOKUP(A4905,COPOMs!B:K,10)+prêmio_de_risco)</f>
        <v/>
      </c>
      <c r="L4905" s="3" t="str">
        <f>IF(Table1[[#This Row],[Tesouro Selic: Cenário 3]]="","",(K4905+1)^(1/252))</f>
        <v/>
      </c>
      <c r="M4905" s="2" t="str">
        <f>IF(Table1[[#This Row],[Column8]]="","",(1+M4904)*(L4905)-1)</f>
        <v/>
      </c>
    </row>
    <row r="4906" spans="1:13" x14ac:dyDescent="0.25">
      <c r="A4906" s="15" t="str">
        <f t="shared" si="152"/>
        <v/>
      </c>
      <c r="B4906" s="25" t="str">
        <f t="shared" si="153"/>
        <v/>
      </c>
      <c r="C4906" s="3" t="str">
        <f>IF(Table1[[#This Row],[Tesouro Prefixado]]="","",(B4906+1)^(1/252))</f>
        <v/>
      </c>
      <c r="D4906" s="2" t="str">
        <f>IF(Table1[[#This Row],[Column2]]="","",(1+D4905)*(C4906)-1)</f>
        <v/>
      </c>
      <c r="E4906" s="1" t="str">
        <f>IF(Table1[[#This Row],[Column1]]="","",VLOOKUP(A4906,COPOMs!B:E,4)+prêmio_de_risco)</f>
        <v/>
      </c>
      <c r="F4906" s="3" t="str">
        <f>IF(Table1[[#This Row],[Tesouro Selic: Cenário 1]]="","",(E4906+1)^(1/252))</f>
        <v/>
      </c>
      <c r="G4906" s="2" t="str">
        <f>IF(Table1[[#This Row],[Column4]]="","",(1+G4905)*(F4906)-1)</f>
        <v/>
      </c>
      <c r="H4906" s="1" t="str">
        <f>IF(Table1[[#This Row],[Column1]]="","",VLOOKUP(A4906,COPOMs!B:H,7)+prêmio_de_risco)</f>
        <v/>
      </c>
      <c r="I4906" s="3" t="str">
        <f>IF(Table1[[#This Row],[Tesouro Selic: Cenário 2]]="","",(H4906+1)^(1/252))</f>
        <v/>
      </c>
      <c r="J4906" s="2" t="str">
        <f>IF(Table1[[#This Row],[Column6]]="","",(1+J4905)*(I4906)-1)</f>
        <v/>
      </c>
      <c r="K4906" s="1" t="str">
        <f>IF(Table1[[#This Row],[Column1]]="","",VLOOKUP(A4906,COPOMs!B:K,10)+prêmio_de_risco)</f>
        <v/>
      </c>
      <c r="L4906" s="3" t="str">
        <f>IF(Table1[[#This Row],[Tesouro Selic: Cenário 3]]="","",(K4906+1)^(1/252))</f>
        <v/>
      </c>
      <c r="M4906" s="2" t="str">
        <f>IF(Table1[[#This Row],[Column8]]="","",(1+M4905)*(L4906)-1)</f>
        <v/>
      </c>
    </row>
    <row r="4907" spans="1:13" x14ac:dyDescent="0.25">
      <c r="A4907" s="15" t="str">
        <f t="shared" si="152"/>
        <v/>
      </c>
      <c r="B4907" s="25" t="str">
        <f t="shared" si="153"/>
        <v/>
      </c>
      <c r="C4907" s="3" t="str">
        <f>IF(Table1[[#This Row],[Tesouro Prefixado]]="","",(B4907+1)^(1/252))</f>
        <v/>
      </c>
      <c r="D4907" s="2" t="str">
        <f>IF(Table1[[#This Row],[Column2]]="","",(1+D4906)*(C4907)-1)</f>
        <v/>
      </c>
      <c r="E4907" s="1" t="str">
        <f>IF(Table1[[#This Row],[Column1]]="","",VLOOKUP(A4907,COPOMs!B:E,4)+prêmio_de_risco)</f>
        <v/>
      </c>
      <c r="F4907" s="3" t="str">
        <f>IF(Table1[[#This Row],[Tesouro Selic: Cenário 1]]="","",(E4907+1)^(1/252))</f>
        <v/>
      </c>
      <c r="G4907" s="2" t="str">
        <f>IF(Table1[[#This Row],[Column4]]="","",(1+G4906)*(F4907)-1)</f>
        <v/>
      </c>
      <c r="H4907" s="1" t="str">
        <f>IF(Table1[[#This Row],[Column1]]="","",VLOOKUP(A4907,COPOMs!B:H,7)+prêmio_de_risco)</f>
        <v/>
      </c>
      <c r="I4907" s="3" t="str">
        <f>IF(Table1[[#This Row],[Tesouro Selic: Cenário 2]]="","",(H4907+1)^(1/252))</f>
        <v/>
      </c>
      <c r="J4907" s="2" t="str">
        <f>IF(Table1[[#This Row],[Column6]]="","",(1+J4906)*(I4907)-1)</f>
        <v/>
      </c>
      <c r="K4907" s="1" t="str">
        <f>IF(Table1[[#This Row],[Column1]]="","",VLOOKUP(A4907,COPOMs!B:K,10)+prêmio_de_risco)</f>
        <v/>
      </c>
      <c r="L4907" s="3" t="str">
        <f>IF(Table1[[#This Row],[Tesouro Selic: Cenário 3]]="","",(K4907+1)^(1/252))</f>
        <v/>
      </c>
      <c r="M4907" s="2" t="str">
        <f>IF(Table1[[#This Row],[Column8]]="","",(1+M4906)*(L4907)-1)</f>
        <v/>
      </c>
    </row>
    <row r="4908" spans="1:13" x14ac:dyDescent="0.25">
      <c r="A4908" s="15" t="str">
        <f t="shared" si="152"/>
        <v/>
      </c>
      <c r="B4908" s="25" t="str">
        <f t="shared" si="153"/>
        <v/>
      </c>
      <c r="C4908" s="3" t="str">
        <f>IF(Table1[[#This Row],[Tesouro Prefixado]]="","",(B4908+1)^(1/252))</f>
        <v/>
      </c>
      <c r="D4908" s="2" t="str">
        <f>IF(Table1[[#This Row],[Column2]]="","",(1+D4907)*(C4908)-1)</f>
        <v/>
      </c>
      <c r="E4908" s="1" t="str">
        <f>IF(Table1[[#This Row],[Column1]]="","",VLOOKUP(A4908,COPOMs!B:E,4)+prêmio_de_risco)</f>
        <v/>
      </c>
      <c r="F4908" s="3" t="str">
        <f>IF(Table1[[#This Row],[Tesouro Selic: Cenário 1]]="","",(E4908+1)^(1/252))</f>
        <v/>
      </c>
      <c r="G4908" s="2" t="str">
        <f>IF(Table1[[#This Row],[Column4]]="","",(1+G4907)*(F4908)-1)</f>
        <v/>
      </c>
      <c r="H4908" s="1" t="str">
        <f>IF(Table1[[#This Row],[Column1]]="","",VLOOKUP(A4908,COPOMs!B:H,7)+prêmio_de_risco)</f>
        <v/>
      </c>
      <c r="I4908" s="3" t="str">
        <f>IF(Table1[[#This Row],[Tesouro Selic: Cenário 2]]="","",(H4908+1)^(1/252))</f>
        <v/>
      </c>
      <c r="J4908" s="2" t="str">
        <f>IF(Table1[[#This Row],[Column6]]="","",(1+J4907)*(I4908)-1)</f>
        <v/>
      </c>
      <c r="K4908" s="1" t="str">
        <f>IF(Table1[[#This Row],[Column1]]="","",VLOOKUP(A4908,COPOMs!B:K,10)+prêmio_de_risco)</f>
        <v/>
      </c>
      <c r="L4908" s="3" t="str">
        <f>IF(Table1[[#This Row],[Tesouro Selic: Cenário 3]]="","",(K4908+1)^(1/252))</f>
        <v/>
      </c>
      <c r="M4908" s="2" t="str">
        <f>IF(Table1[[#This Row],[Column8]]="","",(1+M4907)*(L4908)-1)</f>
        <v/>
      </c>
    </row>
    <row r="4909" spans="1:13" x14ac:dyDescent="0.25">
      <c r="A4909" s="15" t="str">
        <f t="shared" si="152"/>
        <v/>
      </c>
      <c r="B4909" s="25" t="str">
        <f t="shared" si="153"/>
        <v/>
      </c>
      <c r="C4909" s="3" t="str">
        <f>IF(Table1[[#This Row],[Tesouro Prefixado]]="","",(B4909+1)^(1/252))</f>
        <v/>
      </c>
      <c r="D4909" s="2" t="str">
        <f>IF(Table1[[#This Row],[Column2]]="","",(1+D4908)*(C4909)-1)</f>
        <v/>
      </c>
      <c r="E4909" s="1" t="str">
        <f>IF(Table1[[#This Row],[Column1]]="","",VLOOKUP(A4909,COPOMs!B:E,4)+prêmio_de_risco)</f>
        <v/>
      </c>
      <c r="F4909" s="3" t="str">
        <f>IF(Table1[[#This Row],[Tesouro Selic: Cenário 1]]="","",(E4909+1)^(1/252))</f>
        <v/>
      </c>
      <c r="G4909" s="2" t="str">
        <f>IF(Table1[[#This Row],[Column4]]="","",(1+G4908)*(F4909)-1)</f>
        <v/>
      </c>
      <c r="H4909" s="1" t="str">
        <f>IF(Table1[[#This Row],[Column1]]="","",VLOOKUP(A4909,COPOMs!B:H,7)+prêmio_de_risco)</f>
        <v/>
      </c>
      <c r="I4909" s="3" t="str">
        <f>IF(Table1[[#This Row],[Tesouro Selic: Cenário 2]]="","",(H4909+1)^(1/252))</f>
        <v/>
      </c>
      <c r="J4909" s="2" t="str">
        <f>IF(Table1[[#This Row],[Column6]]="","",(1+J4908)*(I4909)-1)</f>
        <v/>
      </c>
      <c r="K4909" s="1" t="str">
        <f>IF(Table1[[#This Row],[Column1]]="","",VLOOKUP(A4909,COPOMs!B:K,10)+prêmio_de_risco)</f>
        <v/>
      </c>
      <c r="L4909" s="3" t="str">
        <f>IF(Table1[[#This Row],[Tesouro Selic: Cenário 3]]="","",(K4909+1)^(1/252))</f>
        <v/>
      </c>
      <c r="M4909" s="2" t="str">
        <f>IF(Table1[[#This Row],[Column8]]="","",(1+M4908)*(L4909)-1)</f>
        <v/>
      </c>
    </row>
    <row r="4910" spans="1:13" x14ac:dyDescent="0.25">
      <c r="A4910" s="15" t="str">
        <f t="shared" si="152"/>
        <v/>
      </c>
      <c r="B4910" s="25" t="str">
        <f t="shared" si="153"/>
        <v/>
      </c>
      <c r="C4910" s="3" t="str">
        <f>IF(Table1[[#This Row],[Tesouro Prefixado]]="","",(B4910+1)^(1/252))</f>
        <v/>
      </c>
      <c r="D4910" s="2" t="str">
        <f>IF(Table1[[#This Row],[Column2]]="","",(1+D4909)*(C4910)-1)</f>
        <v/>
      </c>
      <c r="E4910" s="1" t="str">
        <f>IF(Table1[[#This Row],[Column1]]="","",VLOOKUP(A4910,COPOMs!B:E,4)+prêmio_de_risco)</f>
        <v/>
      </c>
      <c r="F4910" s="3" t="str">
        <f>IF(Table1[[#This Row],[Tesouro Selic: Cenário 1]]="","",(E4910+1)^(1/252))</f>
        <v/>
      </c>
      <c r="G4910" s="2" t="str">
        <f>IF(Table1[[#This Row],[Column4]]="","",(1+G4909)*(F4910)-1)</f>
        <v/>
      </c>
      <c r="H4910" s="1" t="str">
        <f>IF(Table1[[#This Row],[Column1]]="","",VLOOKUP(A4910,COPOMs!B:H,7)+prêmio_de_risco)</f>
        <v/>
      </c>
      <c r="I4910" s="3" t="str">
        <f>IF(Table1[[#This Row],[Tesouro Selic: Cenário 2]]="","",(H4910+1)^(1/252))</f>
        <v/>
      </c>
      <c r="J4910" s="2" t="str">
        <f>IF(Table1[[#This Row],[Column6]]="","",(1+J4909)*(I4910)-1)</f>
        <v/>
      </c>
      <c r="K4910" s="1" t="str">
        <f>IF(Table1[[#This Row],[Column1]]="","",VLOOKUP(A4910,COPOMs!B:K,10)+prêmio_de_risco)</f>
        <v/>
      </c>
      <c r="L4910" s="3" t="str">
        <f>IF(Table1[[#This Row],[Tesouro Selic: Cenário 3]]="","",(K4910+1)^(1/252))</f>
        <v/>
      </c>
      <c r="M4910" s="2" t="str">
        <f>IF(Table1[[#This Row],[Column8]]="","",(1+M4909)*(L4910)-1)</f>
        <v/>
      </c>
    </row>
    <row r="4911" spans="1:13" x14ac:dyDescent="0.25">
      <c r="A4911" s="15" t="str">
        <f t="shared" si="152"/>
        <v/>
      </c>
      <c r="B4911" s="25" t="str">
        <f t="shared" si="153"/>
        <v/>
      </c>
      <c r="C4911" s="3" t="str">
        <f>IF(Table1[[#This Row],[Tesouro Prefixado]]="","",(B4911+1)^(1/252))</f>
        <v/>
      </c>
      <c r="D4911" s="2" t="str">
        <f>IF(Table1[[#This Row],[Column2]]="","",(1+D4910)*(C4911)-1)</f>
        <v/>
      </c>
      <c r="E4911" s="1" t="str">
        <f>IF(Table1[[#This Row],[Column1]]="","",VLOOKUP(A4911,COPOMs!B:E,4)+prêmio_de_risco)</f>
        <v/>
      </c>
      <c r="F4911" s="3" t="str">
        <f>IF(Table1[[#This Row],[Tesouro Selic: Cenário 1]]="","",(E4911+1)^(1/252))</f>
        <v/>
      </c>
      <c r="G4911" s="2" t="str">
        <f>IF(Table1[[#This Row],[Column4]]="","",(1+G4910)*(F4911)-1)</f>
        <v/>
      </c>
      <c r="H4911" s="1" t="str">
        <f>IF(Table1[[#This Row],[Column1]]="","",VLOOKUP(A4911,COPOMs!B:H,7)+prêmio_de_risco)</f>
        <v/>
      </c>
      <c r="I4911" s="3" t="str">
        <f>IF(Table1[[#This Row],[Tesouro Selic: Cenário 2]]="","",(H4911+1)^(1/252))</f>
        <v/>
      </c>
      <c r="J4911" s="2" t="str">
        <f>IF(Table1[[#This Row],[Column6]]="","",(1+J4910)*(I4911)-1)</f>
        <v/>
      </c>
      <c r="K4911" s="1" t="str">
        <f>IF(Table1[[#This Row],[Column1]]="","",VLOOKUP(A4911,COPOMs!B:K,10)+prêmio_de_risco)</f>
        <v/>
      </c>
      <c r="L4911" s="3" t="str">
        <f>IF(Table1[[#This Row],[Tesouro Selic: Cenário 3]]="","",(K4911+1)^(1/252))</f>
        <v/>
      </c>
      <c r="M4911" s="2" t="str">
        <f>IF(Table1[[#This Row],[Column8]]="","",(1+M4910)*(L4911)-1)</f>
        <v/>
      </c>
    </row>
    <row r="4912" spans="1:13" x14ac:dyDescent="0.25">
      <c r="A4912" s="15" t="str">
        <f t="shared" si="152"/>
        <v/>
      </c>
      <c r="B4912" s="25" t="str">
        <f t="shared" si="153"/>
        <v/>
      </c>
      <c r="C4912" s="3" t="str">
        <f>IF(Table1[[#This Row],[Tesouro Prefixado]]="","",(B4912+1)^(1/252))</f>
        <v/>
      </c>
      <c r="D4912" s="2" t="str">
        <f>IF(Table1[[#This Row],[Column2]]="","",(1+D4911)*(C4912)-1)</f>
        <v/>
      </c>
      <c r="E4912" s="1" t="str">
        <f>IF(Table1[[#This Row],[Column1]]="","",VLOOKUP(A4912,COPOMs!B:E,4)+prêmio_de_risco)</f>
        <v/>
      </c>
      <c r="F4912" s="3" t="str">
        <f>IF(Table1[[#This Row],[Tesouro Selic: Cenário 1]]="","",(E4912+1)^(1/252))</f>
        <v/>
      </c>
      <c r="G4912" s="2" t="str">
        <f>IF(Table1[[#This Row],[Column4]]="","",(1+G4911)*(F4912)-1)</f>
        <v/>
      </c>
      <c r="H4912" s="1" t="str">
        <f>IF(Table1[[#This Row],[Column1]]="","",VLOOKUP(A4912,COPOMs!B:H,7)+prêmio_de_risco)</f>
        <v/>
      </c>
      <c r="I4912" s="3" t="str">
        <f>IF(Table1[[#This Row],[Tesouro Selic: Cenário 2]]="","",(H4912+1)^(1/252))</f>
        <v/>
      </c>
      <c r="J4912" s="2" t="str">
        <f>IF(Table1[[#This Row],[Column6]]="","",(1+J4911)*(I4912)-1)</f>
        <v/>
      </c>
      <c r="K4912" s="1" t="str">
        <f>IF(Table1[[#This Row],[Column1]]="","",VLOOKUP(A4912,COPOMs!B:K,10)+prêmio_de_risco)</f>
        <v/>
      </c>
      <c r="L4912" s="3" t="str">
        <f>IF(Table1[[#This Row],[Tesouro Selic: Cenário 3]]="","",(K4912+1)^(1/252))</f>
        <v/>
      </c>
      <c r="M4912" s="2" t="str">
        <f>IF(Table1[[#This Row],[Column8]]="","",(1+M4911)*(L4912)-1)</f>
        <v/>
      </c>
    </row>
    <row r="4913" spans="1:13" x14ac:dyDescent="0.25">
      <c r="A4913" s="15" t="str">
        <f t="shared" si="152"/>
        <v/>
      </c>
      <c r="B4913" s="25" t="str">
        <f t="shared" si="153"/>
        <v/>
      </c>
      <c r="C4913" s="3" t="str">
        <f>IF(Table1[[#This Row],[Tesouro Prefixado]]="","",(B4913+1)^(1/252))</f>
        <v/>
      </c>
      <c r="D4913" s="2" t="str">
        <f>IF(Table1[[#This Row],[Column2]]="","",(1+D4912)*(C4913)-1)</f>
        <v/>
      </c>
      <c r="E4913" s="1" t="str">
        <f>IF(Table1[[#This Row],[Column1]]="","",VLOOKUP(A4913,COPOMs!B:E,4)+prêmio_de_risco)</f>
        <v/>
      </c>
      <c r="F4913" s="3" t="str">
        <f>IF(Table1[[#This Row],[Tesouro Selic: Cenário 1]]="","",(E4913+1)^(1/252))</f>
        <v/>
      </c>
      <c r="G4913" s="2" t="str">
        <f>IF(Table1[[#This Row],[Column4]]="","",(1+G4912)*(F4913)-1)</f>
        <v/>
      </c>
      <c r="H4913" s="1" t="str">
        <f>IF(Table1[[#This Row],[Column1]]="","",VLOOKUP(A4913,COPOMs!B:H,7)+prêmio_de_risco)</f>
        <v/>
      </c>
      <c r="I4913" s="3" t="str">
        <f>IF(Table1[[#This Row],[Tesouro Selic: Cenário 2]]="","",(H4913+1)^(1/252))</f>
        <v/>
      </c>
      <c r="J4913" s="2" t="str">
        <f>IF(Table1[[#This Row],[Column6]]="","",(1+J4912)*(I4913)-1)</f>
        <v/>
      </c>
      <c r="K4913" s="1" t="str">
        <f>IF(Table1[[#This Row],[Column1]]="","",VLOOKUP(A4913,COPOMs!B:K,10)+prêmio_de_risco)</f>
        <v/>
      </c>
      <c r="L4913" s="3" t="str">
        <f>IF(Table1[[#This Row],[Tesouro Selic: Cenário 3]]="","",(K4913+1)^(1/252))</f>
        <v/>
      </c>
      <c r="M4913" s="2" t="str">
        <f>IF(Table1[[#This Row],[Column8]]="","",(1+M4912)*(L4913)-1)</f>
        <v/>
      </c>
    </row>
    <row r="4914" spans="1:13" x14ac:dyDescent="0.25">
      <c r="A4914" s="15" t="str">
        <f t="shared" si="152"/>
        <v/>
      </c>
      <c r="B4914" s="25" t="str">
        <f t="shared" si="153"/>
        <v/>
      </c>
      <c r="C4914" s="3" t="str">
        <f>IF(Table1[[#This Row],[Tesouro Prefixado]]="","",(B4914+1)^(1/252))</f>
        <v/>
      </c>
      <c r="D4914" s="2" t="str">
        <f>IF(Table1[[#This Row],[Column2]]="","",(1+D4913)*(C4914)-1)</f>
        <v/>
      </c>
      <c r="E4914" s="1" t="str">
        <f>IF(Table1[[#This Row],[Column1]]="","",VLOOKUP(A4914,COPOMs!B:E,4)+prêmio_de_risco)</f>
        <v/>
      </c>
      <c r="F4914" s="3" t="str">
        <f>IF(Table1[[#This Row],[Tesouro Selic: Cenário 1]]="","",(E4914+1)^(1/252))</f>
        <v/>
      </c>
      <c r="G4914" s="2" t="str">
        <f>IF(Table1[[#This Row],[Column4]]="","",(1+G4913)*(F4914)-1)</f>
        <v/>
      </c>
      <c r="H4914" s="1" t="str">
        <f>IF(Table1[[#This Row],[Column1]]="","",VLOOKUP(A4914,COPOMs!B:H,7)+prêmio_de_risco)</f>
        <v/>
      </c>
      <c r="I4914" s="3" t="str">
        <f>IF(Table1[[#This Row],[Tesouro Selic: Cenário 2]]="","",(H4914+1)^(1/252))</f>
        <v/>
      </c>
      <c r="J4914" s="2" t="str">
        <f>IF(Table1[[#This Row],[Column6]]="","",(1+J4913)*(I4914)-1)</f>
        <v/>
      </c>
      <c r="K4914" s="1" t="str">
        <f>IF(Table1[[#This Row],[Column1]]="","",VLOOKUP(A4914,COPOMs!B:K,10)+prêmio_de_risco)</f>
        <v/>
      </c>
      <c r="L4914" s="3" t="str">
        <f>IF(Table1[[#This Row],[Tesouro Selic: Cenário 3]]="","",(K4914+1)^(1/252))</f>
        <v/>
      </c>
      <c r="M4914" s="2" t="str">
        <f>IF(Table1[[#This Row],[Column8]]="","",(1+M4913)*(L4914)-1)</f>
        <v/>
      </c>
    </row>
    <row r="4915" spans="1:13" x14ac:dyDescent="0.25">
      <c r="A4915" s="15" t="str">
        <f t="shared" si="152"/>
        <v/>
      </c>
      <c r="B4915" s="25" t="str">
        <f t="shared" si="153"/>
        <v/>
      </c>
      <c r="C4915" s="3" t="str">
        <f>IF(Table1[[#This Row],[Tesouro Prefixado]]="","",(B4915+1)^(1/252))</f>
        <v/>
      </c>
      <c r="D4915" s="2" t="str">
        <f>IF(Table1[[#This Row],[Column2]]="","",(1+D4914)*(C4915)-1)</f>
        <v/>
      </c>
      <c r="E4915" s="1" t="str">
        <f>IF(Table1[[#This Row],[Column1]]="","",VLOOKUP(A4915,COPOMs!B:E,4)+prêmio_de_risco)</f>
        <v/>
      </c>
      <c r="F4915" s="3" t="str">
        <f>IF(Table1[[#This Row],[Tesouro Selic: Cenário 1]]="","",(E4915+1)^(1/252))</f>
        <v/>
      </c>
      <c r="G4915" s="2" t="str">
        <f>IF(Table1[[#This Row],[Column4]]="","",(1+G4914)*(F4915)-1)</f>
        <v/>
      </c>
      <c r="H4915" s="1" t="str">
        <f>IF(Table1[[#This Row],[Column1]]="","",VLOOKUP(A4915,COPOMs!B:H,7)+prêmio_de_risco)</f>
        <v/>
      </c>
      <c r="I4915" s="3" t="str">
        <f>IF(Table1[[#This Row],[Tesouro Selic: Cenário 2]]="","",(H4915+1)^(1/252))</f>
        <v/>
      </c>
      <c r="J4915" s="2" t="str">
        <f>IF(Table1[[#This Row],[Column6]]="","",(1+J4914)*(I4915)-1)</f>
        <v/>
      </c>
      <c r="K4915" s="1" t="str">
        <f>IF(Table1[[#This Row],[Column1]]="","",VLOOKUP(A4915,COPOMs!B:K,10)+prêmio_de_risco)</f>
        <v/>
      </c>
      <c r="L4915" s="3" t="str">
        <f>IF(Table1[[#This Row],[Tesouro Selic: Cenário 3]]="","",(K4915+1)^(1/252))</f>
        <v/>
      </c>
      <c r="M4915" s="2" t="str">
        <f>IF(Table1[[#This Row],[Column8]]="","",(1+M4914)*(L4915)-1)</f>
        <v/>
      </c>
    </row>
    <row r="4916" spans="1:13" x14ac:dyDescent="0.25">
      <c r="A4916" s="15" t="str">
        <f t="shared" si="152"/>
        <v/>
      </c>
      <c r="B4916" s="25" t="str">
        <f t="shared" si="153"/>
        <v/>
      </c>
      <c r="C4916" s="3" t="str">
        <f>IF(Table1[[#This Row],[Tesouro Prefixado]]="","",(B4916+1)^(1/252))</f>
        <v/>
      </c>
      <c r="D4916" s="2" t="str">
        <f>IF(Table1[[#This Row],[Column2]]="","",(1+D4915)*(C4916)-1)</f>
        <v/>
      </c>
      <c r="E4916" s="1" t="str">
        <f>IF(Table1[[#This Row],[Column1]]="","",VLOOKUP(A4916,COPOMs!B:E,4)+prêmio_de_risco)</f>
        <v/>
      </c>
      <c r="F4916" s="3" t="str">
        <f>IF(Table1[[#This Row],[Tesouro Selic: Cenário 1]]="","",(E4916+1)^(1/252))</f>
        <v/>
      </c>
      <c r="G4916" s="2" t="str">
        <f>IF(Table1[[#This Row],[Column4]]="","",(1+G4915)*(F4916)-1)</f>
        <v/>
      </c>
      <c r="H4916" s="1" t="str">
        <f>IF(Table1[[#This Row],[Column1]]="","",VLOOKUP(A4916,COPOMs!B:H,7)+prêmio_de_risco)</f>
        <v/>
      </c>
      <c r="I4916" s="3" t="str">
        <f>IF(Table1[[#This Row],[Tesouro Selic: Cenário 2]]="","",(H4916+1)^(1/252))</f>
        <v/>
      </c>
      <c r="J4916" s="2" t="str">
        <f>IF(Table1[[#This Row],[Column6]]="","",(1+J4915)*(I4916)-1)</f>
        <v/>
      </c>
      <c r="K4916" s="1" t="str">
        <f>IF(Table1[[#This Row],[Column1]]="","",VLOOKUP(A4916,COPOMs!B:K,10)+prêmio_de_risco)</f>
        <v/>
      </c>
      <c r="L4916" s="3" t="str">
        <f>IF(Table1[[#This Row],[Tesouro Selic: Cenário 3]]="","",(K4916+1)^(1/252))</f>
        <v/>
      </c>
      <c r="M4916" s="2" t="str">
        <f>IF(Table1[[#This Row],[Column8]]="","",(1+M4915)*(L4916)-1)</f>
        <v/>
      </c>
    </row>
    <row r="4917" spans="1:13" x14ac:dyDescent="0.25">
      <c r="A4917" s="15" t="str">
        <f t="shared" si="152"/>
        <v/>
      </c>
      <c r="B4917" s="25" t="str">
        <f t="shared" si="153"/>
        <v/>
      </c>
      <c r="C4917" s="3" t="str">
        <f>IF(Table1[[#This Row],[Tesouro Prefixado]]="","",(B4917+1)^(1/252))</f>
        <v/>
      </c>
      <c r="D4917" s="2" t="str">
        <f>IF(Table1[[#This Row],[Column2]]="","",(1+D4916)*(C4917)-1)</f>
        <v/>
      </c>
      <c r="E4917" s="1" t="str">
        <f>IF(Table1[[#This Row],[Column1]]="","",VLOOKUP(A4917,COPOMs!B:E,4)+prêmio_de_risco)</f>
        <v/>
      </c>
      <c r="F4917" s="3" t="str">
        <f>IF(Table1[[#This Row],[Tesouro Selic: Cenário 1]]="","",(E4917+1)^(1/252))</f>
        <v/>
      </c>
      <c r="G4917" s="2" t="str">
        <f>IF(Table1[[#This Row],[Column4]]="","",(1+G4916)*(F4917)-1)</f>
        <v/>
      </c>
      <c r="H4917" s="1" t="str">
        <f>IF(Table1[[#This Row],[Column1]]="","",VLOOKUP(A4917,COPOMs!B:H,7)+prêmio_de_risco)</f>
        <v/>
      </c>
      <c r="I4917" s="3" t="str">
        <f>IF(Table1[[#This Row],[Tesouro Selic: Cenário 2]]="","",(H4917+1)^(1/252))</f>
        <v/>
      </c>
      <c r="J4917" s="2" t="str">
        <f>IF(Table1[[#This Row],[Column6]]="","",(1+J4916)*(I4917)-1)</f>
        <v/>
      </c>
      <c r="K4917" s="1" t="str">
        <f>IF(Table1[[#This Row],[Column1]]="","",VLOOKUP(A4917,COPOMs!B:K,10)+prêmio_de_risco)</f>
        <v/>
      </c>
      <c r="L4917" s="3" t="str">
        <f>IF(Table1[[#This Row],[Tesouro Selic: Cenário 3]]="","",(K4917+1)^(1/252))</f>
        <v/>
      </c>
      <c r="M4917" s="2" t="str">
        <f>IF(Table1[[#This Row],[Column8]]="","",(1+M4916)*(L4917)-1)</f>
        <v/>
      </c>
    </row>
    <row r="4918" spans="1:13" x14ac:dyDescent="0.25">
      <c r="A4918" s="15" t="str">
        <f t="shared" si="152"/>
        <v/>
      </c>
      <c r="B4918" s="25" t="str">
        <f t="shared" si="153"/>
        <v/>
      </c>
      <c r="C4918" s="3" t="str">
        <f>IF(Table1[[#This Row],[Tesouro Prefixado]]="","",(B4918+1)^(1/252))</f>
        <v/>
      </c>
      <c r="D4918" s="2" t="str">
        <f>IF(Table1[[#This Row],[Column2]]="","",(1+D4917)*(C4918)-1)</f>
        <v/>
      </c>
      <c r="E4918" s="1" t="str">
        <f>IF(Table1[[#This Row],[Column1]]="","",VLOOKUP(A4918,COPOMs!B:E,4)+prêmio_de_risco)</f>
        <v/>
      </c>
      <c r="F4918" s="3" t="str">
        <f>IF(Table1[[#This Row],[Tesouro Selic: Cenário 1]]="","",(E4918+1)^(1/252))</f>
        <v/>
      </c>
      <c r="G4918" s="2" t="str">
        <f>IF(Table1[[#This Row],[Column4]]="","",(1+G4917)*(F4918)-1)</f>
        <v/>
      </c>
      <c r="H4918" s="1" t="str">
        <f>IF(Table1[[#This Row],[Column1]]="","",VLOOKUP(A4918,COPOMs!B:H,7)+prêmio_de_risco)</f>
        <v/>
      </c>
      <c r="I4918" s="3" t="str">
        <f>IF(Table1[[#This Row],[Tesouro Selic: Cenário 2]]="","",(H4918+1)^(1/252))</f>
        <v/>
      </c>
      <c r="J4918" s="2" t="str">
        <f>IF(Table1[[#This Row],[Column6]]="","",(1+J4917)*(I4918)-1)</f>
        <v/>
      </c>
      <c r="K4918" s="1" t="str">
        <f>IF(Table1[[#This Row],[Column1]]="","",VLOOKUP(A4918,COPOMs!B:K,10)+prêmio_de_risco)</f>
        <v/>
      </c>
      <c r="L4918" s="3" t="str">
        <f>IF(Table1[[#This Row],[Tesouro Selic: Cenário 3]]="","",(K4918+1)^(1/252))</f>
        <v/>
      </c>
      <c r="M4918" s="2" t="str">
        <f>IF(Table1[[#This Row],[Column8]]="","",(1+M4917)*(L4918)-1)</f>
        <v/>
      </c>
    </row>
    <row r="4919" spans="1:13" x14ac:dyDescent="0.25">
      <c r="A4919" s="15" t="str">
        <f t="shared" si="152"/>
        <v/>
      </c>
      <c r="B4919" s="25" t="str">
        <f t="shared" si="153"/>
        <v/>
      </c>
      <c r="C4919" s="3" t="str">
        <f>IF(Table1[[#This Row],[Tesouro Prefixado]]="","",(B4919+1)^(1/252))</f>
        <v/>
      </c>
      <c r="D4919" s="2" t="str">
        <f>IF(Table1[[#This Row],[Column2]]="","",(1+D4918)*(C4919)-1)</f>
        <v/>
      </c>
      <c r="E4919" s="1" t="str">
        <f>IF(Table1[[#This Row],[Column1]]="","",VLOOKUP(A4919,COPOMs!B:E,4)+prêmio_de_risco)</f>
        <v/>
      </c>
      <c r="F4919" s="3" t="str">
        <f>IF(Table1[[#This Row],[Tesouro Selic: Cenário 1]]="","",(E4919+1)^(1/252))</f>
        <v/>
      </c>
      <c r="G4919" s="2" t="str">
        <f>IF(Table1[[#This Row],[Column4]]="","",(1+G4918)*(F4919)-1)</f>
        <v/>
      </c>
      <c r="H4919" s="1" t="str">
        <f>IF(Table1[[#This Row],[Column1]]="","",VLOOKUP(A4919,COPOMs!B:H,7)+prêmio_de_risco)</f>
        <v/>
      </c>
      <c r="I4919" s="3" t="str">
        <f>IF(Table1[[#This Row],[Tesouro Selic: Cenário 2]]="","",(H4919+1)^(1/252))</f>
        <v/>
      </c>
      <c r="J4919" s="2" t="str">
        <f>IF(Table1[[#This Row],[Column6]]="","",(1+J4918)*(I4919)-1)</f>
        <v/>
      </c>
      <c r="K4919" s="1" t="str">
        <f>IF(Table1[[#This Row],[Column1]]="","",VLOOKUP(A4919,COPOMs!B:K,10)+prêmio_de_risco)</f>
        <v/>
      </c>
      <c r="L4919" s="3" t="str">
        <f>IF(Table1[[#This Row],[Tesouro Selic: Cenário 3]]="","",(K4919+1)^(1/252))</f>
        <v/>
      </c>
      <c r="M4919" s="2" t="str">
        <f>IF(Table1[[#This Row],[Column8]]="","",(1+M4918)*(L4919)-1)</f>
        <v/>
      </c>
    </row>
    <row r="4920" spans="1:13" x14ac:dyDescent="0.25">
      <c r="A4920" s="15" t="str">
        <f t="shared" si="152"/>
        <v/>
      </c>
      <c r="B4920" s="25" t="str">
        <f t="shared" si="153"/>
        <v/>
      </c>
      <c r="C4920" s="3" t="str">
        <f>IF(Table1[[#This Row],[Tesouro Prefixado]]="","",(B4920+1)^(1/252))</f>
        <v/>
      </c>
      <c r="D4920" s="2" t="str">
        <f>IF(Table1[[#This Row],[Column2]]="","",(1+D4919)*(C4920)-1)</f>
        <v/>
      </c>
      <c r="E4920" s="1" t="str">
        <f>IF(Table1[[#This Row],[Column1]]="","",VLOOKUP(A4920,COPOMs!B:E,4)+prêmio_de_risco)</f>
        <v/>
      </c>
      <c r="F4920" s="3" t="str">
        <f>IF(Table1[[#This Row],[Tesouro Selic: Cenário 1]]="","",(E4920+1)^(1/252))</f>
        <v/>
      </c>
      <c r="G4920" s="2" t="str">
        <f>IF(Table1[[#This Row],[Column4]]="","",(1+G4919)*(F4920)-1)</f>
        <v/>
      </c>
      <c r="H4920" s="1" t="str">
        <f>IF(Table1[[#This Row],[Column1]]="","",VLOOKUP(A4920,COPOMs!B:H,7)+prêmio_de_risco)</f>
        <v/>
      </c>
      <c r="I4920" s="3" t="str">
        <f>IF(Table1[[#This Row],[Tesouro Selic: Cenário 2]]="","",(H4920+1)^(1/252))</f>
        <v/>
      </c>
      <c r="J4920" s="2" t="str">
        <f>IF(Table1[[#This Row],[Column6]]="","",(1+J4919)*(I4920)-1)</f>
        <v/>
      </c>
      <c r="K4920" s="1" t="str">
        <f>IF(Table1[[#This Row],[Column1]]="","",VLOOKUP(A4920,COPOMs!B:K,10)+prêmio_de_risco)</f>
        <v/>
      </c>
      <c r="L4920" s="3" t="str">
        <f>IF(Table1[[#This Row],[Tesouro Selic: Cenário 3]]="","",(K4920+1)^(1/252))</f>
        <v/>
      </c>
      <c r="M4920" s="2" t="str">
        <f>IF(Table1[[#This Row],[Column8]]="","",(1+M4919)*(L4920)-1)</f>
        <v/>
      </c>
    </row>
    <row r="4921" spans="1:13" x14ac:dyDescent="0.25">
      <c r="A4921" s="15" t="str">
        <f t="shared" si="152"/>
        <v/>
      </c>
      <c r="B4921" s="25" t="str">
        <f t="shared" si="153"/>
        <v/>
      </c>
      <c r="C4921" s="3" t="str">
        <f>IF(Table1[[#This Row],[Tesouro Prefixado]]="","",(B4921+1)^(1/252))</f>
        <v/>
      </c>
      <c r="D4921" s="2" t="str">
        <f>IF(Table1[[#This Row],[Column2]]="","",(1+D4920)*(C4921)-1)</f>
        <v/>
      </c>
      <c r="E4921" s="1" t="str">
        <f>IF(Table1[[#This Row],[Column1]]="","",VLOOKUP(A4921,COPOMs!B:E,4)+prêmio_de_risco)</f>
        <v/>
      </c>
      <c r="F4921" s="3" t="str">
        <f>IF(Table1[[#This Row],[Tesouro Selic: Cenário 1]]="","",(E4921+1)^(1/252))</f>
        <v/>
      </c>
      <c r="G4921" s="2" t="str">
        <f>IF(Table1[[#This Row],[Column4]]="","",(1+G4920)*(F4921)-1)</f>
        <v/>
      </c>
      <c r="H4921" s="1" t="str">
        <f>IF(Table1[[#This Row],[Column1]]="","",VLOOKUP(A4921,COPOMs!B:H,7)+prêmio_de_risco)</f>
        <v/>
      </c>
      <c r="I4921" s="3" t="str">
        <f>IF(Table1[[#This Row],[Tesouro Selic: Cenário 2]]="","",(H4921+1)^(1/252))</f>
        <v/>
      </c>
      <c r="J4921" s="2" t="str">
        <f>IF(Table1[[#This Row],[Column6]]="","",(1+J4920)*(I4921)-1)</f>
        <v/>
      </c>
      <c r="K4921" s="1" t="str">
        <f>IF(Table1[[#This Row],[Column1]]="","",VLOOKUP(A4921,COPOMs!B:K,10)+prêmio_de_risco)</f>
        <v/>
      </c>
      <c r="L4921" s="3" t="str">
        <f>IF(Table1[[#This Row],[Tesouro Selic: Cenário 3]]="","",(K4921+1)^(1/252))</f>
        <v/>
      </c>
      <c r="M4921" s="2" t="str">
        <f>IF(Table1[[#This Row],[Column8]]="","",(1+M4920)*(L4921)-1)</f>
        <v/>
      </c>
    </row>
    <row r="4922" spans="1:13" x14ac:dyDescent="0.25">
      <c r="A4922" s="15" t="str">
        <f t="shared" si="152"/>
        <v/>
      </c>
      <c r="B4922" s="25" t="str">
        <f t="shared" si="153"/>
        <v/>
      </c>
      <c r="C4922" s="3" t="str">
        <f>IF(Table1[[#This Row],[Tesouro Prefixado]]="","",(B4922+1)^(1/252))</f>
        <v/>
      </c>
      <c r="D4922" s="2" t="str">
        <f>IF(Table1[[#This Row],[Column2]]="","",(1+D4921)*(C4922)-1)</f>
        <v/>
      </c>
      <c r="E4922" s="1" t="str">
        <f>IF(Table1[[#This Row],[Column1]]="","",VLOOKUP(A4922,COPOMs!B:E,4)+prêmio_de_risco)</f>
        <v/>
      </c>
      <c r="F4922" s="3" t="str">
        <f>IF(Table1[[#This Row],[Tesouro Selic: Cenário 1]]="","",(E4922+1)^(1/252))</f>
        <v/>
      </c>
      <c r="G4922" s="2" t="str">
        <f>IF(Table1[[#This Row],[Column4]]="","",(1+G4921)*(F4922)-1)</f>
        <v/>
      </c>
      <c r="H4922" s="1" t="str">
        <f>IF(Table1[[#This Row],[Column1]]="","",VLOOKUP(A4922,COPOMs!B:H,7)+prêmio_de_risco)</f>
        <v/>
      </c>
      <c r="I4922" s="3" t="str">
        <f>IF(Table1[[#This Row],[Tesouro Selic: Cenário 2]]="","",(H4922+1)^(1/252))</f>
        <v/>
      </c>
      <c r="J4922" s="2" t="str">
        <f>IF(Table1[[#This Row],[Column6]]="","",(1+J4921)*(I4922)-1)</f>
        <v/>
      </c>
      <c r="K4922" s="1" t="str">
        <f>IF(Table1[[#This Row],[Column1]]="","",VLOOKUP(A4922,COPOMs!B:K,10)+prêmio_de_risco)</f>
        <v/>
      </c>
      <c r="L4922" s="3" t="str">
        <f>IF(Table1[[#This Row],[Tesouro Selic: Cenário 3]]="","",(K4922+1)^(1/252))</f>
        <v/>
      </c>
      <c r="M4922" s="2" t="str">
        <f>IF(Table1[[#This Row],[Column8]]="","",(1+M4921)*(L4922)-1)</f>
        <v/>
      </c>
    </row>
    <row r="4923" spans="1:13" x14ac:dyDescent="0.25">
      <c r="A4923" s="15" t="str">
        <f t="shared" si="152"/>
        <v/>
      </c>
      <c r="B4923" s="25" t="str">
        <f t="shared" si="153"/>
        <v/>
      </c>
      <c r="C4923" s="3" t="str">
        <f>IF(Table1[[#This Row],[Tesouro Prefixado]]="","",(B4923+1)^(1/252))</f>
        <v/>
      </c>
      <c r="D4923" s="2" t="str">
        <f>IF(Table1[[#This Row],[Column2]]="","",(1+D4922)*(C4923)-1)</f>
        <v/>
      </c>
      <c r="E4923" s="1" t="str">
        <f>IF(Table1[[#This Row],[Column1]]="","",VLOOKUP(A4923,COPOMs!B:E,4)+prêmio_de_risco)</f>
        <v/>
      </c>
      <c r="F4923" s="3" t="str">
        <f>IF(Table1[[#This Row],[Tesouro Selic: Cenário 1]]="","",(E4923+1)^(1/252))</f>
        <v/>
      </c>
      <c r="G4923" s="2" t="str">
        <f>IF(Table1[[#This Row],[Column4]]="","",(1+G4922)*(F4923)-1)</f>
        <v/>
      </c>
      <c r="H4923" s="1" t="str">
        <f>IF(Table1[[#This Row],[Column1]]="","",VLOOKUP(A4923,COPOMs!B:H,7)+prêmio_de_risco)</f>
        <v/>
      </c>
      <c r="I4923" s="3" t="str">
        <f>IF(Table1[[#This Row],[Tesouro Selic: Cenário 2]]="","",(H4923+1)^(1/252))</f>
        <v/>
      </c>
      <c r="J4923" s="2" t="str">
        <f>IF(Table1[[#This Row],[Column6]]="","",(1+J4922)*(I4923)-1)</f>
        <v/>
      </c>
      <c r="K4923" s="1" t="str">
        <f>IF(Table1[[#This Row],[Column1]]="","",VLOOKUP(A4923,COPOMs!B:K,10)+prêmio_de_risco)</f>
        <v/>
      </c>
      <c r="L4923" s="3" t="str">
        <f>IF(Table1[[#This Row],[Tesouro Selic: Cenário 3]]="","",(K4923+1)^(1/252))</f>
        <v/>
      </c>
      <c r="M4923" s="2" t="str">
        <f>IF(Table1[[#This Row],[Column8]]="","",(1+M4922)*(L4923)-1)</f>
        <v/>
      </c>
    </row>
    <row r="4924" spans="1:13" x14ac:dyDescent="0.25">
      <c r="A4924" s="15" t="str">
        <f t="shared" si="152"/>
        <v/>
      </c>
      <c r="B4924" s="25" t="str">
        <f t="shared" si="153"/>
        <v/>
      </c>
      <c r="C4924" s="3" t="str">
        <f>IF(Table1[[#This Row],[Tesouro Prefixado]]="","",(B4924+1)^(1/252))</f>
        <v/>
      </c>
      <c r="D4924" s="2" t="str">
        <f>IF(Table1[[#This Row],[Column2]]="","",(1+D4923)*(C4924)-1)</f>
        <v/>
      </c>
      <c r="E4924" s="1" t="str">
        <f>IF(Table1[[#This Row],[Column1]]="","",VLOOKUP(A4924,COPOMs!B:E,4)+prêmio_de_risco)</f>
        <v/>
      </c>
      <c r="F4924" s="3" t="str">
        <f>IF(Table1[[#This Row],[Tesouro Selic: Cenário 1]]="","",(E4924+1)^(1/252))</f>
        <v/>
      </c>
      <c r="G4924" s="2" t="str">
        <f>IF(Table1[[#This Row],[Column4]]="","",(1+G4923)*(F4924)-1)</f>
        <v/>
      </c>
      <c r="H4924" s="1" t="str">
        <f>IF(Table1[[#This Row],[Column1]]="","",VLOOKUP(A4924,COPOMs!B:H,7)+prêmio_de_risco)</f>
        <v/>
      </c>
      <c r="I4924" s="3" t="str">
        <f>IF(Table1[[#This Row],[Tesouro Selic: Cenário 2]]="","",(H4924+1)^(1/252))</f>
        <v/>
      </c>
      <c r="J4924" s="2" t="str">
        <f>IF(Table1[[#This Row],[Column6]]="","",(1+J4923)*(I4924)-1)</f>
        <v/>
      </c>
      <c r="K4924" s="1" t="str">
        <f>IF(Table1[[#This Row],[Column1]]="","",VLOOKUP(A4924,COPOMs!B:K,10)+prêmio_de_risco)</f>
        <v/>
      </c>
      <c r="L4924" s="3" t="str">
        <f>IF(Table1[[#This Row],[Tesouro Selic: Cenário 3]]="","",(K4924+1)^(1/252))</f>
        <v/>
      </c>
      <c r="M4924" s="2" t="str">
        <f>IF(Table1[[#This Row],[Column8]]="","",(1+M4923)*(L4924)-1)</f>
        <v/>
      </c>
    </row>
    <row r="4925" spans="1:13" x14ac:dyDescent="0.25">
      <c r="A4925" s="15" t="str">
        <f t="shared" si="152"/>
        <v/>
      </c>
      <c r="B4925" s="25" t="str">
        <f t="shared" si="153"/>
        <v/>
      </c>
      <c r="C4925" s="3" t="str">
        <f>IF(Table1[[#This Row],[Tesouro Prefixado]]="","",(B4925+1)^(1/252))</f>
        <v/>
      </c>
      <c r="D4925" s="2" t="str">
        <f>IF(Table1[[#This Row],[Column2]]="","",(1+D4924)*(C4925)-1)</f>
        <v/>
      </c>
      <c r="E4925" s="1" t="str">
        <f>IF(Table1[[#This Row],[Column1]]="","",VLOOKUP(A4925,COPOMs!B:E,4)+prêmio_de_risco)</f>
        <v/>
      </c>
      <c r="F4925" s="3" t="str">
        <f>IF(Table1[[#This Row],[Tesouro Selic: Cenário 1]]="","",(E4925+1)^(1/252))</f>
        <v/>
      </c>
      <c r="G4925" s="2" t="str">
        <f>IF(Table1[[#This Row],[Column4]]="","",(1+G4924)*(F4925)-1)</f>
        <v/>
      </c>
      <c r="H4925" s="1" t="str">
        <f>IF(Table1[[#This Row],[Column1]]="","",VLOOKUP(A4925,COPOMs!B:H,7)+prêmio_de_risco)</f>
        <v/>
      </c>
      <c r="I4925" s="3" t="str">
        <f>IF(Table1[[#This Row],[Tesouro Selic: Cenário 2]]="","",(H4925+1)^(1/252))</f>
        <v/>
      </c>
      <c r="J4925" s="2" t="str">
        <f>IF(Table1[[#This Row],[Column6]]="","",(1+J4924)*(I4925)-1)</f>
        <v/>
      </c>
      <c r="K4925" s="1" t="str">
        <f>IF(Table1[[#This Row],[Column1]]="","",VLOOKUP(A4925,COPOMs!B:K,10)+prêmio_de_risco)</f>
        <v/>
      </c>
      <c r="L4925" s="3" t="str">
        <f>IF(Table1[[#This Row],[Tesouro Selic: Cenário 3]]="","",(K4925+1)^(1/252))</f>
        <v/>
      </c>
      <c r="M4925" s="2" t="str">
        <f>IF(Table1[[#This Row],[Column8]]="","",(1+M4924)*(L4925)-1)</f>
        <v/>
      </c>
    </row>
    <row r="4926" spans="1:13" x14ac:dyDescent="0.25">
      <c r="A4926" s="15" t="str">
        <f t="shared" si="152"/>
        <v/>
      </c>
      <c r="B4926" s="25" t="str">
        <f t="shared" si="153"/>
        <v/>
      </c>
      <c r="C4926" s="3" t="str">
        <f>IF(Table1[[#This Row],[Tesouro Prefixado]]="","",(B4926+1)^(1/252))</f>
        <v/>
      </c>
      <c r="D4926" s="2" t="str">
        <f>IF(Table1[[#This Row],[Column2]]="","",(1+D4925)*(C4926)-1)</f>
        <v/>
      </c>
      <c r="E4926" s="1" t="str">
        <f>IF(Table1[[#This Row],[Column1]]="","",VLOOKUP(A4926,COPOMs!B:E,4)+prêmio_de_risco)</f>
        <v/>
      </c>
      <c r="F4926" s="3" t="str">
        <f>IF(Table1[[#This Row],[Tesouro Selic: Cenário 1]]="","",(E4926+1)^(1/252))</f>
        <v/>
      </c>
      <c r="G4926" s="2" t="str">
        <f>IF(Table1[[#This Row],[Column4]]="","",(1+G4925)*(F4926)-1)</f>
        <v/>
      </c>
      <c r="H4926" s="1" t="str">
        <f>IF(Table1[[#This Row],[Column1]]="","",VLOOKUP(A4926,COPOMs!B:H,7)+prêmio_de_risco)</f>
        <v/>
      </c>
      <c r="I4926" s="3" t="str">
        <f>IF(Table1[[#This Row],[Tesouro Selic: Cenário 2]]="","",(H4926+1)^(1/252))</f>
        <v/>
      </c>
      <c r="J4926" s="2" t="str">
        <f>IF(Table1[[#This Row],[Column6]]="","",(1+J4925)*(I4926)-1)</f>
        <v/>
      </c>
      <c r="K4926" s="1" t="str">
        <f>IF(Table1[[#This Row],[Column1]]="","",VLOOKUP(A4926,COPOMs!B:K,10)+prêmio_de_risco)</f>
        <v/>
      </c>
      <c r="L4926" s="3" t="str">
        <f>IF(Table1[[#This Row],[Tesouro Selic: Cenário 3]]="","",(K4926+1)^(1/252))</f>
        <v/>
      </c>
      <c r="M4926" s="2" t="str">
        <f>IF(Table1[[#This Row],[Column8]]="","",(1+M4925)*(L4926)-1)</f>
        <v/>
      </c>
    </row>
    <row r="4927" spans="1:13" x14ac:dyDescent="0.25">
      <c r="A4927" s="15" t="str">
        <f t="shared" si="152"/>
        <v/>
      </c>
      <c r="B4927" s="25" t="str">
        <f t="shared" si="153"/>
        <v/>
      </c>
      <c r="C4927" s="3" t="str">
        <f>IF(Table1[[#This Row],[Tesouro Prefixado]]="","",(B4927+1)^(1/252))</f>
        <v/>
      </c>
      <c r="D4927" s="2" t="str">
        <f>IF(Table1[[#This Row],[Column2]]="","",(1+D4926)*(C4927)-1)</f>
        <v/>
      </c>
      <c r="E4927" s="1" t="str">
        <f>IF(Table1[[#This Row],[Column1]]="","",VLOOKUP(A4927,COPOMs!B:E,4)+prêmio_de_risco)</f>
        <v/>
      </c>
      <c r="F4927" s="3" t="str">
        <f>IF(Table1[[#This Row],[Tesouro Selic: Cenário 1]]="","",(E4927+1)^(1/252))</f>
        <v/>
      </c>
      <c r="G4927" s="2" t="str">
        <f>IF(Table1[[#This Row],[Column4]]="","",(1+G4926)*(F4927)-1)</f>
        <v/>
      </c>
      <c r="H4927" s="1" t="str">
        <f>IF(Table1[[#This Row],[Column1]]="","",VLOOKUP(A4927,COPOMs!B:H,7)+prêmio_de_risco)</f>
        <v/>
      </c>
      <c r="I4927" s="3" t="str">
        <f>IF(Table1[[#This Row],[Tesouro Selic: Cenário 2]]="","",(H4927+1)^(1/252))</f>
        <v/>
      </c>
      <c r="J4927" s="2" t="str">
        <f>IF(Table1[[#This Row],[Column6]]="","",(1+J4926)*(I4927)-1)</f>
        <v/>
      </c>
      <c r="K4927" s="1" t="str">
        <f>IF(Table1[[#This Row],[Column1]]="","",VLOOKUP(A4927,COPOMs!B:K,10)+prêmio_de_risco)</f>
        <v/>
      </c>
      <c r="L4927" s="3" t="str">
        <f>IF(Table1[[#This Row],[Tesouro Selic: Cenário 3]]="","",(K4927+1)^(1/252))</f>
        <v/>
      </c>
      <c r="M4927" s="2" t="str">
        <f>IF(Table1[[#This Row],[Column8]]="","",(1+M4926)*(L4927)-1)</f>
        <v/>
      </c>
    </row>
    <row r="4928" spans="1:13" x14ac:dyDescent="0.25">
      <c r="A4928" s="15" t="str">
        <f t="shared" si="152"/>
        <v/>
      </c>
      <c r="B4928" s="25" t="str">
        <f t="shared" si="153"/>
        <v/>
      </c>
      <c r="C4928" s="3" t="str">
        <f>IF(Table1[[#This Row],[Tesouro Prefixado]]="","",(B4928+1)^(1/252))</f>
        <v/>
      </c>
      <c r="D4928" s="2" t="str">
        <f>IF(Table1[[#This Row],[Column2]]="","",(1+D4927)*(C4928)-1)</f>
        <v/>
      </c>
      <c r="E4928" s="1" t="str">
        <f>IF(Table1[[#This Row],[Column1]]="","",VLOOKUP(A4928,COPOMs!B:E,4)+prêmio_de_risco)</f>
        <v/>
      </c>
      <c r="F4928" s="3" t="str">
        <f>IF(Table1[[#This Row],[Tesouro Selic: Cenário 1]]="","",(E4928+1)^(1/252))</f>
        <v/>
      </c>
      <c r="G4928" s="2" t="str">
        <f>IF(Table1[[#This Row],[Column4]]="","",(1+G4927)*(F4928)-1)</f>
        <v/>
      </c>
      <c r="H4928" s="1" t="str">
        <f>IF(Table1[[#This Row],[Column1]]="","",VLOOKUP(A4928,COPOMs!B:H,7)+prêmio_de_risco)</f>
        <v/>
      </c>
      <c r="I4928" s="3" t="str">
        <f>IF(Table1[[#This Row],[Tesouro Selic: Cenário 2]]="","",(H4928+1)^(1/252))</f>
        <v/>
      </c>
      <c r="J4928" s="2" t="str">
        <f>IF(Table1[[#This Row],[Column6]]="","",(1+J4927)*(I4928)-1)</f>
        <v/>
      </c>
      <c r="K4928" s="1" t="str">
        <f>IF(Table1[[#This Row],[Column1]]="","",VLOOKUP(A4928,COPOMs!B:K,10)+prêmio_de_risco)</f>
        <v/>
      </c>
      <c r="L4928" s="3" t="str">
        <f>IF(Table1[[#This Row],[Tesouro Selic: Cenário 3]]="","",(K4928+1)^(1/252))</f>
        <v/>
      </c>
      <c r="M4928" s="2" t="str">
        <f>IF(Table1[[#This Row],[Column8]]="","",(1+M4927)*(L4928)-1)</f>
        <v/>
      </c>
    </row>
    <row r="4929" spans="1:13" x14ac:dyDescent="0.25">
      <c r="A4929" s="15" t="str">
        <f t="shared" si="152"/>
        <v/>
      </c>
      <c r="B4929" s="25" t="str">
        <f t="shared" si="153"/>
        <v/>
      </c>
      <c r="C4929" s="3" t="str">
        <f>IF(Table1[[#This Row],[Tesouro Prefixado]]="","",(B4929+1)^(1/252))</f>
        <v/>
      </c>
      <c r="D4929" s="2" t="str">
        <f>IF(Table1[[#This Row],[Column2]]="","",(1+D4928)*(C4929)-1)</f>
        <v/>
      </c>
      <c r="E4929" s="1" t="str">
        <f>IF(Table1[[#This Row],[Column1]]="","",VLOOKUP(A4929,COPOMs!B:E,4)+prêmio_de_risco)</f>
        <v/>
      </c>
      <c r="F4929" s="3" t="str">
        <f>IF(Table1[[#This Row],[Tesouro Selic: Cenário 1]]="","",(E4929+1)^(1/252))</f>
        <v/>
      </c>
      <c r="G4929" s="2" t="str">
        <f>IF(Table1[[#This Row],[Column4]]="","",(1+G4928)*(F4929)-1)</f>
        <v/>
      </c>
      <c r="H4929" s="1" t="str">
        <f>IF(Table1[[#This Row],[Column1]]="","",VLOOKUP(A4929,COPOMs!B:H,7)+prêmio_de_risco)</f>
        <v/>
      </c>
      <c r="I4929" s="3" t="str">
        <f>IF(Table1[[#This Row],[Tesouro Selic: Cenário 2]]="","",(H4929+1)^(1/252))</f>
        <v/>
      </c>
      <c r="J4929" s="2" t="str">
        <f>IF(Table1[[#This Row],[Column6]]="","",(1+J4928)*(I4929)-1)</f>
        <v/>
      </c>
      <c r="K4929" s="1" t="str">
        <f>IF(Table1[[#This Row],[Column1]]="","",VLOOKUP(A4929,COPOMs!B:K,10)+prêmio_de_risco)</f>
        <v/>
      </c>
      <c r="L4929" s="3" t="str">
        <f>IF(Table1[[#This Row],[Tesouro Selic: Cenário 3]]="","",(K4929+1)^(1/252))</f>
        <v/>
      </c>
      <c r="M4929" s="2" t="str">
        <f>IF(Table1[[#This Row],[Column8]]="","",(1+M4928)*(L4929)-1)</f>
        <v/>
      </c>
    </row>
    <row r="4930" spans="1:13" x14ac:dyDescent="0.25">
      <c r="A4930" s="15" t="str">
        <f t="shared" si="152"/>
        <v/>
      </c>
      <c r="B4930" s="25" t="str">
        <f t="shared" si="153"/>
        <v/>
      </c>
      <c r="C4930" s="3" t="str">
        <f>IF(Table1[[#This Row],[Tesouro Prefixado]]="","",(B4930+1)^(1/252))</f>
        <v/>
      </c>
      <c r="D4930" s="2" t="str">
        <f>IF(Table1[[#This Row],[Column2]]="","",(1+D4929)*(C4930)-1)</f>
        <v/>
      </c>
      <c r="E4930" s="1" t="str">
        <f>IF(Table1[[#This Row],[Column1]]="","",VLOOKUP(A4930,COPOMs!B:E,4)+prêmio_de_risco)</f>
        <v/>
      </c>
      <c r="F4930" s="3" t="str">
        <f>IF(Table1[[#This Row],[Tesouro Selic: Cenário 1]]="","",(E4930+1)^(1/252))</f>
        <v/>
      </c>
      <c r="G4930" s="2" t="str">
        <f>IF(Table1[[#This Row],[Column4]]="","",(1+G4929)*(F4930)-1)</f>
        <v/>
      </c>
      <c r="H4930" s="1" t="str">
        <f>IF(Table1[[#This Row],[Column1]]="","",VLOOKUP(A4930,COPOMs!B:H,7)+prêmio_de_risco)</f>
        <v/>
      </c>
      <c r="I4930" s="3" t="str">
        <f>IF(Table1[[#This Row],[Tesouro Selic: Cenário 2]]="","",(H4930+1)^(1/252))</f>
        <v/>
      </c>
      <c r="J4930" s="2" t="str">
        <f>IF(Table1[[#This Row],[Column6]]="","",(1+J4929)*(I4930)-1)</f>
        <v/>
      </c>
      <c r="K4930" s="1" t="str">
        <f>IF(Table1[[#This Row],[Column1]]="","",VLOOKUP(A4930,COPOMs!B:K,10)+prêmio_de_risco)</f>
        <v/>
      </c>
      <c r="L4930" s="3" t="str">
        <f>IF(Table1[[#This Row],[Tesouro Selic: Cenário 3]]="","",(K4930+1)^(1/252))</f>
        <v/>
      </c>
      <c r="M4930" s="2" t="str">
        <f>IF(Table1[[#This Row],[Column8]]="","",(1+M4929)*(L4930)-1)</f>
        <v/>
      </c>
    </row>
    <row r="4931" spans="1:13" x14ac:dyDescent="0.25">
      <c r="A4931" s="15" t="str">
        <f t="shared" ref="A4931:A4994" si="154">IFERROR(IF(WORKDAY(A4930,1,feriados)&lt;=vencimento,WORKDAY(A4930,1,feriados),""),"")</f>
        <v/>
      </c>
      <c r="B4931" s="25" t="str">
        <f t="shared" ref="B4931:B4994" si="155">IF(A4931="","",taxa_pré)</f>
        <v/>
      </c>
      <c r="C4931" s="3" t="str">
        <f>IF(Table1[[#This Row],[Tesouro Prefixado]]="","",(B4931+1)^(1/252))</f>
        <v/>
      </c>
      <c r="D4931" s="2" t="str">
        <f>IF(Table1[[#This Row],[Column2]]="","",(1+D4930)*(C4931)-1)</f>
        <v/>
      </c>
      <c r="E4931" s="1" t="str">
        <f>IF(Table1[[#This Row],[Column1]]="","",VLOOKUP(A4931,COPOMs!B:E,4)+prêmio_de_risco)</f>
        <v/>
      </c>
      <c r="F4931" s="3" t="str">
        <f>IF(Table1[[#This Row],[Tesouro Selic: Cenário 1]]="","",(E4931+1)^(1/252))</f>
        <v/>
      </c>
      <c r="G4931" s="2" t="str">
        <f>IF(Table1[[#This Row],[Column4]]="","",(1+G4930)*(F4931)-1)</f>
        <v/>
      </c>
      <c r="H4931" s="1" t="str">
        <f>IF(Table1[[#This Row],[Column1]]="","",VLOOKUP(A4931,COPOMs!B:H,7)+prêmio_de_risco)</f>
        <v/>
      </c>
      <c r="I4931" s="3" t="str">
        <f>IF(Table1[[#This Row],[Tesouro Selic: Cenário 2]]="","",(H4931+1)^(1/252))</f>
        <v/>
      </c>
      <c r="J4931" s="2" t="str">
        <f>IF(Table1[[#This Row],[Column6]]="","",(1+J4930)*(I4931)-1)</f>
        <v/>
      </c>
      <c r="K4931" s="1" t="str">
        <f>IF(Table1[[#This Row],[Column1]]="","",VLOOKUP(A4931,COPOMs!B:K,10)+prêmio_de_risco)</f>
        <v/>
      </c>
      <c r="L4931" s="3" t="str">
        <f>IF(Table1[[#This Row],[Tesouro Selic: Cenário 3]]="","",(K4931+1)^(1/252))</f>
        <v/>
      </c>
      <c r="M4931" s="2" t="str">
        <f>IF(Table1[[#This Row],[Column8]]="","",(1+M4930)*(L4931)-1)</f>
        <v/>
      </c>
    </row>
    <row r="4932" spans="1:13" x14ac:dyDescent="0.25">
      <c r="A4932" s="15" t="str">
        <f t="shared" si="154"/>
        <v/>
      </c>
      <c r="B4932" s="25" t="str">
        <f t="shared" si="155"/>
        <v/>
      </c>
      <c r="C4932" s="3" t="str">
        <f>IF(Table1[[#This Row],[Tesouro Prefixado]]="","",(B4932+1)^(1/252))</f>
        <v/>
      </c>
      <c r="D4932" s="2" t="str">
        <f>IF(Table1[[#This Row],[Column2]]="","",(1+D4931)*(C4932)-1)</f>
        <v/>
      </c>
      <c r="E4932" s="1" t="str">
        <f>IF(Table1[[#This Row],[Column1]]="","",VLOOKUP(A4932,COPOMs!B:E,4)+prêmio_de_risco)</f>
        <v/>
      </c>
      <c r="F4932" s="3" t="str">
        <f>IF(Table1[[#This Row],[Tesouro Selic: Cenário 1]]="","",(E4932+1)^(1/252))</f>
        <v/>
      </c>
      <c r="G4932" s="2" t="str">
        <f>IF(Table1[[#This Row],[Column4]]="","",(1+G4931)*(F4932)-1)</f>
        <v/>
      </c>
      <c r="H4932" s="1" t="str">
        <f>IF(Table1[[#This Row],[Column1]]="","",VLOOKUP(A4932,COPOMs!B:H,7)+prêmio_de_risco)</f>
        <v/>
      </c>
      <c r="I4932" s="3" t="str">
        <f>IF(Table1[[#This Row],[Tesouro Selic: Cenário 2]]="","",(H4932+1)^(1/252))</f>
        <v/>
      </c>
      <c r="J4932" s="2" t="str">
        <f>IF(Table1[[#This Row],[Column6]]="","",(1+J4931)*(I4932)-1)</f>
        <v/>
      </c>
      <c r="K4932" s="1" t="str">
        <f>IF(Table1[[#This Row],[Column1]]="","",VLOOKUP(A4932,COPOMs!B:K,10)+prêmio_de_risco)</f>
        <v/>
      </c>
      <c r="L4932" s="3" t="str">
        <f>IF(Table1[[#This Row],[Tesouro Selic: Cenário 3]]="","",(K4932+1)^(1/252))</f>
        <v/>
      </c>
      <c r="M4932" s="2" t="str">
        <f>IF(Table1[[#This Row],[Column8]]="","",(1+M4931)*(L4932)-1)</f>
        <v/>
      </c>
    </row>
    <row r="4933" spans="1:13" x14ac:dyDescent="0.25">
      <c r="A4933" s="15" t="str">
        <f t="shared" si="154"/>
        <v/>
      </c>
      <c r="B4933" s="25" t="str">
        <f t="shared" si="155"/>
        <v/>
      </c>
      <c r="C4933" s="3" t="str">
        <f>IF(Table1[[#This Row],[Tesouro Prefixado]]="","",(B4933+1)^(1/252))</f>
        <v/>
      </c>
      <c r="D4933" s="2" t="str">
        <f>IF(Table1[[#This Row],[Column2]]="","",(1+D4932)*(C4933)-1)</f>
        <v/>
      </c>
      <c r="E4933" s="1" t="str">
        <f>IF(Table1[[#This Row],[Column1]]="","",VLOOKUP(A4933,COPOMs!B:E,4)+prêmio_de_risco)</f>
        <v/>
      </c>
      <c r="F4933" s="3" t="str">
        <f>IF(Table1[[#This Row],[Tesouro Selic: Cenário 1]]="","",(E4933+1)^(1/252))</f>
        <v/>
      </c>
      <c r="G4933" s="2" t="str">
        <f>IF(Table1[[#This Row],[Column4]]="","",(1+G4932)*(F4933)-1)</f>
        <v/>
      </c>
      <c r="H4933" s="1" t="str">
        <f>IF(Table1[[#This Row],[Column1]]="","",VLOOKUP(A4933,COPOMs!B:H,7)+prêmio_de_risco)</f>
        <v/>
      </c>
      <c r="I4933" s="3" t="str">
        <f>IF(Table1[[#This Row],[Tesouro Selic: Cenário 2]]="","",(H4933+1)^(1/252))</f>
        <v/>
      </c>
      <c r="J4933" s="2" t="str">
        <f>IF(Table1[[#This Row],[Column6]]="","",(1+J4932)*(I4933)-1)</f>
        <v/>
      </c>
      <c r="K4933" s="1" t="str">
        <f>IF(Table1[[#This Row],[Column1]]="","",VLOOKUP(A4933,COPOMs!B:K,10)+prêmio_de_risco)</f>
        <v/>
      </c>
      <c r="L4933" s="3" t="str">
        <f>IF(Table1[[#This Row],[Tesouro Selic: Cenário 3]]="","",(K4933+1)^(1/252))</f>
        <v/>
      </c>
      <c r="M4933" s="2" t="str">
        <f>IF(Table1[[#This Row],[Column8]]="","",(1+M4932)*(L4933)-1)</f>
        <v/>
      </c>
    </row>
    <row r="4934" spans="1:13" x14ac:dyDescent="0.25">
      <c r="A4934" s="15" t="str">
        <f t="shared" si="154"/>
        <v/>
      </c>
      <c r="B4934" s="25" t="str">
        <f t="shared" si="155"/>
        <v/>
      </c>
      <c r="C4934" s="3" t="str">
        <f>IF(Table1[[#This Row],[Tesouro Prefixado]]="","",(B4934+1)^(1/252))</f>
        <v/>
      </c>
      <c r="D4934" s="2" t="str">
        <f>IF(Table1[[#This Row],[Column2]]="","",(1+D4933)*(C4934)-1)</f>
        <v/>
      </c>
      <c r="E4934" s="1" t="str">
        <f>IF(Table1[[#This Row],[Column1]]="","",VLOOKUP(A4934,COPOMs!B:E,4)+prêmio_de_risco)</f>
        <v/>
      </c>
      <c r="F4934" s="3" t="str">
        <f>IF(Table1[[#This Row],[Tesouro Selic: Cenário 1]]="","",(E4934+1)^(1/252))</f>
        <v/>
      </c>
      <c r="G4934" s="2" t="str">
        <f>IF(Table1[[#This Row],[Column4]]="","",(1+G4933)*(F4934)-1)</f>
        <v/>
      </c>
      <c r="H4934" s="1" t="str">
        <f>IF(Table1[[#This Row],[Column1]]="","",VLOOKUP(A4934,COPOMs!B:H,7)+prêmio_de_risco)</f>
        <v/>
      </c>
      <c r="I4934" s="3" t="str">
        <f>IF(Table1[[#This Row],[Tesouro Selic: Cenário 2]]="","",(H4934+1)^(1/252))</f>
        <v/>
      </c>
      <c r="J4934" s="2" t="str">
        <f>IF(Table1[[#This Row],[Column6]]="","",(1+J4933)*(I4934)-1)</f>
        <v/>
      </c>
      <c r="K4934" s="1" t="str">
        <f>IF(Table1[[#This Row],[Column1]]="","",VLOOKUP(A4934,COPOMs!B:K,10)+prêmio_de_risco)</f>
        <v/>
      </c>
      <c r="L4934" s="3" t="str">
        <f>IF(Table1[[#This Row],[Tesouro Selic: Cenário 3]]="","",(K4934+1)^(1/252))</f>
        <v/>
      </c>
      <c r="M4934" s="2" t="str">
        <f>IF(Table1[[#This Row],[Column8]]="","",(1+M4933)*(L4934)-1)</f>
        <v/>
      </c>
    </row>
    <row r="4935" spans="1:13" x14ac:dyDescent="0.25">
      <c r="A4935" s="15" t="str">
        <f t="shared" si="154"/>
        <v/>
      </c>
      <c r="B4935" s="25" t="str">
        <f t="shared" si="155"/>
        <v/>
      </c>
      <c r="C4935" s="3" t="str">
        <f>IF(Table1[[#This Row],[Tesouro Prefixado]]="","",(B4935+1)^(1/252))</f>
        <v/>
      </c>
      <c r="D4935" s="2" t="str">
        <f>IF(Table1[[#This Row],[Column2]]="","",(1+D4934)*(C4935)-1)</f>
        <v/>
      </c>
      <c r="E4935" s="1" t="str">
        <f>IF(Table1[[#This Row],[Column1]]="","",VLOOKUP(A4935,COPOMs!B:E,4)+prêmio_de_risco)</f>
        <v/>
      </c>
      <c r="F4935" s="3" t="str">
        <f>IF(Table1[[#This Row],[Tesouro Selic: Cenário 1]]="","",(E4935+1)^(1/252))</f>
        <v/>
      </c>
      <c r="G4935" s="2" t="str">
        <f>IF(Table1[[#This Row],[Column4]]="","",(1+G4934)*(F4935)-1)</f>
        <v/>
      </c>
      <c r="H4935" s="1" t="str">
        <f>IF(Table1[[#This Row],[Column1]]="","",VLOOKUP(A4935,COPOMs!B:H,7)+prêmio_de_risco)</f>
        <v/>
      </c>
      <c r="I4935" s="3" t="str">
        <f>IF(Table1[[#This Row],[Tesouro Selic: Cenário 2]]="","",(H4935+1)^(1/252))</f>
        <v/>
      </c>
      <c r="J4935" s="2" t="str">
        <f>IF(Table1[[#This Row],[Column6]]="","",(1+J4934)*(I4935)-1)</f>
        <v/>
      </c>
      <c r="K4935" s="1" t="str">
        <f>IF(Table1[[#This Row],[Column1]]="","",VLOOKUP(A4935,COPOMs!B:K,10)+prêmio_de_risco)</f>
        <v/>
      </c>
      <c r="L4935" s="3" t="str">
        <f>IF(Table1[[#This Row],[Tesouro Selic: Cenário 3]]="","",(K4935+1)^(1/252))</f>
        <v/>
      </c>
      <c r="M4935" s="2" t="str">
        <f>IF(Table1[[#This Row],[Column8]]="","",(1+M4934)*(L4935)-1)</f>
        <v/>
      </c>
    </row>
    <row r="4936" spans="1:13" x14ac:dyDescent="0.25">
      <c r="A4936" s="15" t="str">
        <f t="shared" si="154"/>
        <v/>
      </c>
      <c r="B4936" s="25" t="str">
        <f t="shared" si="155"/>
        <v/>
      </c>
      <c r="C4936" s="3" t="str">
        <f>IF(Table1[[#This Row],[Tesouro Prefixado]]="","",(B4936+1)^(1/252))</f>
        <v/>
      </c>
      <c r="D4936" s="2" t="str">
        <f>IF(Table1[[#This Row],[Column2]]="","",(1+D4935)*(C4936)-1)</f>
        <v/>
      </c>
      <c r="E4936" s="1" t="str">
        <f>IF(Table1[[#This Row],[Column1]]="","",VLOOKUP(A4936,COPOMs!B:E,4)+prêmio_de_risco)</f>
        <v/>
      </c>
      <c r="F4936" s="3" t="str">
        <f>IF(Table1[[#This Row],[Tesouro Selic: Cenário 1]]="","",(E4936+1)^(1/252))</f>
        <v/>
      </c>
      <c r="G4936" s="2" t="str">
        <f>IF(Table1[[#This Row],[Column4]]="","",(1+G4935)*(F4936)-1)</f>
        <v/>
      </c>
      <c r="H4936" s="1" t="str">
        <f>IF(Table1[[#This Row],[Column1]]="","",VLOOKUP(A4936,COPOMs!B:H,7)+prêmio_de_risco)</f>
        <v/>
      </c>
      <c r="I4936" s="3" t="str">
        <f>IF(Table1[[#This Row],[Tesouro Selic: Cenário 2]]="","",(H4936+1)^(1/252))</f>
        <v/>
      </c>
      <c r="J4936" s="2" t="str">
        <f>IF(Table1[[#This Row],[Column6]]="","",(1+J4935)*(I4936)-1)</f>
        <v/>
      </c>
      <c r="K4936" s="1" t="str">
        <f>IF(Table1[[#This Row],[Column1]]="","",VLOOKUP(A4936,COPOMs!B:K,10)+prêmio_de_risco)</f>
        <v/>
      </c>
      <c r="L4936" s="3" t="str">
        <f>IF(Table1[[#This Row],[Tesouro Selic: Cenário 3]]="","",(K4936+1)^(1/252))</f>
        <v/>
      </c>
      <c r="M4936" s="2" t="str">
        <f>IF(Table1[[#This Row],[Column8]]="","",(1+M4935)*(L4936)-1)</f>
        <v/>
      </c>
    </row>
    <row r="4937" spans="1:13" x14ac:dyDescent="0.25">
      <c r="A4937" s="15" t="str">
        <f t="shared" si="154"/>
        <v/>
      </c>
      <c r="B4937" s="25" t="str">
        <f t="shared" si="155"/>
        <v/>
      </c>
      <c r="C4937" s="3" t="str">
        <f>IF(Table1[[#This Row],[Tesouro Prefixado]]="","",(B4937+1)^(1/252))</f>
        <v/>
      </c>
      <c r="D4937" s="2" t="str">
        <f>IF(Table1[[#This Row],[Column2]]="","",(1+D4936)*(C4937)-1)</f>
        <v/>
      </c>
      <c r="E4937" s="1" t="str">
        <f>IF(Table1[[#This Row],[Column1]]="","",VLOOKUP(A4937,COPOMs!B:E,4)+prêmio_de_risco)</f>
        <v/>
      </c>
      <c r="F4937" s="3" t="str">
        <f>IF(Table1[[#This Row],[Tesouro Selic: Cenário 1]]="","",(E4937+1)^(1/252))</f>
        <v/>
      </c>
      <c r="G4937" s="2" t="str">
        <f>IF(Table1[[#This Row],[Column4]]="","",(1+G4936)*(F4937)-1)</f>
        <v/>
      </c>
      <c r="H4937" s="1" t="str">
        <f>IF(Table1[[#This Row],[Column1]]="","",VLOOKUP(A4937,COPOMs!B:H,7)+prêmio_de_risco)</f>
        <v/>
      </c>
      <c r="I4937" s="3" t="str">
        <f>IF(Table1[[#This Row],[Tesouro Selic: Cenário 2]]="","",(H4937+1)^(1/252))</f>
        <v/>
      </c>
      <c r="J4937" s="2" t="str">
        <f>IF(Table1[[#This Row],[Column6]]="","",(1+J4936)*(I4937)-1)</f>
        <v/>
      </c>
      <c r="K4937" s="1" t="str">
        <f>IF(Table1[[#This Row],[Column1]]="","",VLOOKUP(A4937,COPOMs!B:K,10)+prêmio_de_risco)</f>
        <v/>
      </c>
      <c r="L4937" s="3" t="str">
        <f>IF(Table1[[#This Row],[Tesouro Selic: Cenário 3]]="","",(K4937+1)^(1/252))</f>
        <v/>
      </c>
      <c r="M4937" s="2" t="str">
        <f>IF(Table1[[#This Row],[Column8]]="","",(1+M4936)*(L4937)-1)</f>
        <v/>
      </c>
    </row>
    <row r="4938" spans="1:13" x14ac:dyDescent="0.25">
      <c r="A4938" s="15" t="str">
        <f t="shared" si="154"/>
        <v/>
      </c>
      <c r="B4938" s="25" t="str">
        <f t="shared" si="155"/>
        <v/>
      </c>
      <c r="C4938" s="3" t="str">
        <f>IF(Table1[[#This Row],[Tesouro Prefixado]]="","",(B4938+1)^(1/252))</f>
        <v/>
      </c>
      <c r="D4938" s="2" t="str">
        <f>IF(Table1[[#This Row],[Column2]]="","",(1+D4937)*(C4938)-1)</f>
        <v/>
      </c>
      <c r="E4938" s="1" t="str">
        <f>IF(Table1[[#This Row],[Column1]]="","",VLOOKUP(A4938,COPOMs!B:E,4)+prêmio_de_risco)</f>
        <v/>
      </c>
      <c r="F4938" s="3" t="str">
        <f>IF(Table1[[#This Row],[Tesouro Selic: Cenário 1]]="","",(E4938+1)^(1/252))</f>
        <v/>
      </c>
      <c r="G4938" s="2" t="str">
        <f>IF(Table1[[#This Row],[Column4]]="","",(1+G4937)*(F4938)-1)</f>
        <v/>
      </c>
      <c r="H4938" s="1" t="str">
        <f>IF(Table1[[#This Row],[Column1]]="","",VLOOKUP(A4938,COPOMs!B:H,7)+prêmio_de_risco)</f>
        <v/>
      </c>
      <c r="I4938" s="3" t="str">
        <f>IF(Table1[[#This Row],[Tesouro Selic: Cenário 2]]="","",(H4938+1)^(1/252))</f>
        <v/>
      </c>
      <c r="J4938" s="2" t="str">
        <f>IF(Table1[[#This Row],[Column6]]="","",(1+J4937)*(I4938)-1)</f>
        <v/>
      </c>
      <c r="K4938" s="1" t="str">
        <f>IF(Table1[[#This Row],[Column1]]="","",VLOOKUP(A4938,COPOMs!B:K,10)+prêmio_de_risco)</f>
        <v/>
      </c>
      <c r="L4938" s="3" t="str">
        <f>IF(Table1[[#This Row],[Tesouro Selic: Cenário 3]]="","",(K4938+1)^(1/252))</f>
        <v/>
      </c>
      <c r="M4938" s="2" t="str">
        <f>IF(Table1[[#This Row],[Column8]]="","",(1+M4937)*(L4938)-1)</f>
        <v/>
      </c>
    </row>
    <row r="4939" spans="1:13" x14ac:dyDescent="0.25">
      <c r="A4939" s="15" t="str">
        <f t="shared" si="154"/>
        <v/>
      </c>
      <c r="B4939" s="25" t="str">
        <f t="shared" si="155"/>
        <v/>
      </c>
      <c r="C4939" s="3" t="str">
        <f>IF(Table1[[#This Row],[Tesouro Prefixado]]="","",(B4939+1)^(1/252))</f>
        <v/>
      </c>
      <c r="D4939" s="2" t="str">
        <f>IF(Table1[[#This Row],[Column2]]="","",(1+D4938)*(C4939)-1)</f>
        <v/>
      </c>
      <c r="E4939" s="1" t="str">
        <f>IF(Table1[[#This Row],[Column1]]="","",VLOOKUP(A4939,COPOMs!B:E,4)+prêmio_de_risco)</f>
        <v/>
      </c>
      <c r="F4939" s="3" t="str">
        <f>IF(Table1[[#This Row],[Tesouro Selic: Cenário 1]]="","",(E4939+1)^(1/252))</f>
        <v/>
      </c>
      <c r="G4939" s="2" t="str">
        <f>IF(Table1[[#This Row],[Column4]]="","",(1+G4938)*(F4939)-1)</f>
        <v/>
      </c>
      <c r="H4939" s="1" t="str">
        <f>IF(Table1[[#This Row],[Column1]]="","",VLOOKUP(A4939,COPOMs!B:H,7)+prêmio_de_risco)</f>
        <v/>
      </c>
      <c r="I4939" s="3" t="str">
        <f>IF(Table1[[#This Row],[Tesouro Selic: Cenário 2]]="","",(H4939+1)^(1/252))</f>
        <v/>
      </c>
      <c r="J4939" s="2" t="str">
        <f>IF(Table1[[#This Row],[Column6]]="","",(1+J4938)*(I4939)-1)</f>
        <v/>
      </c>
      <c r="K4939" s="1" t="str">
        <f>IF(Table1[[#This Row],[Column1]]="","",VLOOKUP(A4939,COPOMs!B:K,10)+prêmio_de_risco)</f>
        <v/>
      </c>
      <c r="L4939" s="3" t="str">
        <f>IF(Table1[[#This Row],[Tesouro Selic: Cenário 3]]="","",(K4939+1)^(1/252))</f>
        <v/>
      </c>
      <c r="M4939" s="2" t="str">
        <f>IF(Table1[[#This Row],[Column8]]="","",(1+M4938)*(L4939)-1)</f>
        <v/>
      </c>
    </row>
    <row r="4940" spans="1:13" x14ac:dyDescent="0.25">
      <c r="A4940" s="15" t="str">
        <f t="shared" si="154"/>
        <v/>
      </c>
      <c r="B4940" s="25" t="str">
        <f t="shared" si="155"/>
        <v/>
      </c>
      <c r="C4940" s="3" t="str">
        <f>IF(Table1[[#This Row],[Tesouro Prefixado]]="","",(B4940+1)^(1/252))</f>
        <v/>
      </c>
      <c r="D4940" s="2" t="str">
        <f>IF(Table1[[#This Row],[Column2]]="","",(1+D4939)*(C4940)-1)</f>
        <v/>
      </c>
      <c r="E4940" s="1" t="str">
        <f>IF(Table1[[#This Row],[Column1]]="","",VLOOKUP(A4940,COPOMs!B:E,4)+prêmio_de_risco)</f>
        <v/>
      </c>
      <c r="F4940" s="3" t="str">
        <f>IF(Table1[[#This Row],[Tesouro Selic: Cenário 1]]="","",(E4940+1)^(1/252))</f>
        <v/>
      </c>
      <c r="G4940" s="2" t="str">
        <f>IF(Table1[[#This Row],[Column4]]="","",(1+G4939)*(F4940)-1)</f>
        <v/>
      </c>
      <c r="H4940" s="1" t="str">
        <f>IF(Table1[[#This Row],[Column1]]="","",VLOOKUP(A4940,COPOMs!B:H,7)+prêmio_de_risco)</f>
        <v/>
      </c>
      <c r="I4940" s="3" t="str">
        <f>IF(Table1[[#This Row],[Tesouro Selic: Cenário 2]]="","",(H4940+1)^(1/252))</f>
        <v/>
      </c>
      <c r="J4940" s="2" t="str">
        <f>IF(Table1[[#This Row],[Column6]]="","",(1+J4939)*(I4940)-1)</f>
        <v/>
      </c>
      <c r="K4940" s="1" t="str">
        <f>IF(Table1[[#This Row],[Column1]]="","",VLOOKUP(A4940,COPOMs!B:K,10)+prêmio_de_risco)</f>
        <v/>
      </c>
      <c r="L4940" s="3" t="str">
        <f>IF(Table1[[#This Row],[Tesouro Selic: Cenário 3]]="","",(K4940+1)^(1/252))</f>
        <v/>
      </c>
      <c r="M4940" s="2" t="str">
        <f>IF(Table1[[#This Row],[Column8]]="","",(1+M4939)*(L4940)-1)</f>
        <v/>
      </c>
    </row>
    <row r="4941" spans="1:13" x14ac:dyDescent="0.25">
      <c r="A4941" s="15" t="str">
        <f t="shared" si="154"/>
        <v/>
      </c>
      <c r="B4941" s="25" t="str">
        <f t="shared" si="155"/>
        <v/>
      </c>
      <c r="C4941" s="3" t="str">
        <f>IF(Table1[[#This Row],[Tesouro Prefixado]]="","",(B4941+1)^(1/252))</f>
        <v/>
      </c>
      <c r="D4941" s="2" t="str">
        <f>IF(Table1[[#This Row],[Column2]]="","",(1+D4940)*(C4941)-1)</f>
        <v/>
      </c>
      <c r="E4941" s="1" t="str">
        <f>IF(Table1[[#This Row],[Column1]]="","",VLOOKUP(A4941,COPOMs!B:E,4)+prêmio_de_risco)</f>
        <v/>
      </c>
      <c r="F4941" s="3" t="str">
        <f>IF(Table1[[#This Row],[Tesouro Selic: Cenário 1]]="","",(E4941+1)^(1/252))</f>
        <v/>
      </c>
      <c r="G4941" s="2" t="str">
        <f>IF(Table1[[#This Row],[Column4]]="","",(1+G4940)*(F4941)-1)</f>
        <v/>
      </c>
      <c r="H4941" s="1" t="str">
        <f>IF(Table1[[#This Row],[Column1]]="","",VLOOKUP(A4941,COPOMs!B:H,7)+prêmio_de_risco)</f>
        <v/>
      </c>
      <c r="I4941" s="3" t="str">
        <f>IF(Table1[[#This Row],[Tesouro Selic: Cenário 2]]="","",(H4941+1)^(1/252))</f>
        <v/>
      </c>
      <c r="J4941" s="2" t="str">
        <f>IF(Table1[[#This Row],[Column6]]="","",(1+J4940)*(I4941)-1)</f>
        <v/>
      </c>
      <c r="K4941" s="1" t="str">
        <f>IF(Table1[[#This Row],[Column1]]="","",VLOOKUP(A4941,COPOMs!B:K,10)+prêmio_de_risco)</f>
        <v/>
      </c>
      <c r="L4941" s="3" t="str">
        <f>IF(Table1[[#This Row],[Tesouro Selic: Cenário 3]]="","",(K4941+1)^(1/252))</f>
        <v/>
      </c>
      <c r="M4941" s="2" t="str">
        <f>IF(Table1[[#This Row],[Column8]]="","",(1+M4940)*(L4941)-1)</f>
        <v/>
      </c>
    </row>
    <row r="4942" spans="1:13" x14ac:dyDescent="0.25">
      <c r="A4942" s="15" t="str">
        <f t="shared" si="154"/>
        <v/>
      </c>
      <c r="B4942" s="25" t="str">
        <f t="shared" si="155"/>
        <v/>
      </c>
      <c r="C4942" s="3" t="str">
        <f>IF(Table1[[#This Row],[Tesouro Prefixado]]="","",(B4942+1)^(1/252))</f>
        <v/>
      </c>
      <c r="D4942" s="2" t="str">
        <f>IF(Table1[[#This Row],[Column2]]="","",(1+D4941)*(C4942)-1)</f>
        <v/>
      </c>
      <c r="E4942" s="1" t="str">
        <f>IF(Table1[[#This Row],[Column1]]="","",VLOOKUP(A4942,COPOMs!B:E,4)+prêmio_de_risco)</f>
        <v/>
      </c>
      <c r="F4942" s="3" t="str">
        <f>IF(Table1[[#This Row],[Tesouro Selic: Cenário 1]]="","",(E4942+1)^(1/252))</f>
        <v/>
      </c>
      <c r="G4942" s="2" t="str">
        <f>IF(Table1[[#This Row],[Column4]]="","",(1+G4941)*(F4942)-1)</f>
        <v/>
      </c>
      <c r="H4942" s="1" t="str">
        <f>IF(Table1[[#This Row],[Column1]]="","",VLOOKUP(A4942,COPOMs!B:H,7)+prêmio_de_risco)</f>
        <v/>
      </c>
      <c r="I4942" s="3" t="str">
        <f>IF(Table1[[#This Row],[Tesouro Selic: Cenário 2]]="","",(H4942+1)^(1/252))</f>
        <v/>
      </c>
      <c r="J4942" s="2" t="str">
        <f>IF(Table1[[#This Row],[Column6]]="","",(1+J4941)*(I4942)-1)</f>
        <v/>
      </c>
      <c r="K4942" s="1" t="str">
        <f>IF(Table1[[#This Row],[Column1]]="","",VLOOKUP(A4942,COPOMs!B:K,10)+prêmio_de_risco)</f>
        <v/>
      </c>
      <c r="L4942" s="3" t="str">
        <f>IF(Table1[[#This Row],[Tesouro Selic: Cenário 3]]="","",(K4942+1)^(1/252))</f>
        <v/>
      </c>
      <c r="M4942" s="2" t="str">
        <f>IF(Table1[[#This Row],[Column8]]="","",(1+M4941)*(L4942)-1)</f>
        <v/>
      </c>
    </row>
    <row r="4943" spans="1:13" x14ac:dyDescent="0.25">
      <c r="A4943" s="15" t="str">
        <f t="shared" si="154"/>
        <v/>
      </c>
      <c r="B4943" s="25" t="str">
        <f t="shared" si="155"/>
        <v/>
      </c>
      <c r="C4943" s="3" t="str">
        <f>IF(Table1[[#This Row],[Tesouro Prefixado]]="","",(B4943+1)^(1/252))</f>
        <v/>
      </c>
      <c r="D4943" s="2" t="str">
        <f>IF(Table1[[#This Row],[Column2]]="","",(1+D4942)*(C4943)-1)</f>
        <v/>
      </c>
      <c r="E4943" s="1" t="str">
        <f>IF(Table1[[#This Row],[Column1]]="","",VLOOKUP(A4943,COPOMs!B:E,4)+prêmio_de_risco)</f>
        <v/>
      </c>
      <c r="F4943" s="3" t="str">
        <f>IF(Table1[[#This Row],[Tesouro Selic: Cenário 1]]="","",(E4943+1)^(1/252))</f>
        <v/>
      </c>
      <c r="G4943" s="2" t="str">
        <f>IF(Table1[[#This Row],[Column4]]="","",(1+G4942)*(F4943)-1)</f>
        <v/>
      </c>
      <c r="H4943" s="1" t="str">
        <f>IF(Table1[[#This Row],[Column1]]="","",VLOOKUP(A4943,COPOMs!B:H,7)+prêmio_de_risco)</f>
        <v/>
      </c>
      <c r="I4943" s="3" t="str">
        <f>IF(Table1[[#This Row],[Tesouro Selic: Cenário 2]]="","",(H4943+1)^(1/252))</f>
        <v/>
      </c>
      <c r="J4943" s="2" t="str">
        <f>IF(Table1[[#This Row],[Column6]]="","",(1+J4942)*(I4943)-1)</f>
        <v/>
      </c>
      <c r="K4943" s="1" t="str">
        <f>IF(Table1[[#This Row],[Column1]]="","",VLOOKUP(A4943,COPOMs!B:K,10)+prêmio_de_risco)</f>
        <v/>
      </c>
      <c r="L4943" s="3" t="str">
        <f>IF(Table1[[#This Row],[Tesouro Selic: Cenário 3]]="","",(K4943+1)^(1/252))</f>
        <v/>
      </c>
      <c r="M4943" s="2" t="str">
        <f>IF(Table1[[#This Row],[Column8]]="","",(1+M4942)*(L4943)-1)</f>
        <v/>
      </c>
    </row>
    <row r="4944" spans="1:13" x14ac:dyDescent="0.25">
      <c r="A4944" s="15" t="str">
        <f t="shared" si="154"/>
        <v/>
      </c>
      <c r="B4944" s="25" t="str">
        <f t="shared" si="155"/>
        <v/>
      </c>
      <c r="C4944" s="3" t="str">
        <f>IF(Table1[[#This Row],[Tesouro Prefixado]]="","",(B4944+1)^(1/252))</f>
        <v/>
      </c>
      <c r="D4944" s="2" t="str">
        <f>IF(Table1[[#This Row],[Column2]]="","",(1+D4943)*(C4944)-1)</f>
        <v/>
      </c>
      <c r="E4944" s="1" t="str">
        <f>IF(Table1[[#This Row],[Column1]]="","",VLOOKUP(A4944,COPOMs!B:E,4)+prêmio_de_risco)</f>
        <v/>
      </c>
      <c r="F4944" s="3" t="str">
        <f>IF(Table1[[#This Row],[Tesouro Selic: Cenário 1]]="","",(E4944+1)^(1/252))</f>
        <v/>
      </c>
      <c r="G4944" s="2" t="str">
        <f>IF(Table1[[#This Row],[Column4]]="","",(1+G4943)*(F4944)-1)</f>
        <v/>
      </c>
      <c r="H4944" s="1" t="str">
        <f>IF(Table1[[#This Row],[Column1]]="","",VLOOKUP(A4944,COPOMs!B:H,7)+prêmio_de_risco)</f>
        <v/>
      </c>
      <c r="I4944" s="3" t="str">
        <f>IF(Table1[[#This Row],[Tesouro Selic: Cenário 2]]="","",(H4944+1)^(1/252))</f>
        <v/>
      </c>
      <c r="J4944" s="2" t="str">
        <f>IF(Table1[[#This Row],[Column6]]="","",(1+J4943)*(I4944)-1)</f>
        <v/>
      </c>
      <c r="K4944" s="1" t="str">
        <f>IF(Table1[[#This Row],[Column1]]="","",VLOOKUP(A4944,COPOMs!B:K,10)+prêmio_de_risco)</f>
        <v/>
      </c>
      <c r="L4944" s="3" t="str">
        <f>IF(Table1[[#This Row],[Tesouro Selic: Cenário 3]]="","",(K4944+1)^(1/252))</f>
        <v/>
      </c>
      <c r="M4944" s="2" t="str">
        <f>IF(Table1[[#This Row],[Column8]]="","",(1+M4943)*(L4944)-1)</f>
        <v/>
      </c>
    </row>
    <row r="4945" spans="1:13" x14ac:dyDescent="0.25">
      <c r="A4945" s="15" t="str">
        <f t="shared" si="154"/>
        <v/>
      </c>
      <c r="B4945" s="25" t="str">
        <f t="shared" si="155"/>
        <v/>
      </c>
      <c r="C4945" s="3" t="str">
        <f>IF(Table1[[#This Row],[Tesouro Prefixado]]="","",(B4945+1)^(1/252))</f>
        <v/>
      </c>
      <c r="D4945" s="2" t="str">
        <f>IF(Table1[[#This Row],[Column2]]="","",(1+D4944)*(C4945)-1)</f>
        <v/>
      </c>
      <c r="E4945" s="1" t="str">
        <f>IF(Table1[[#This Row],[Column1]]="","",VLOOKUP(A4945,COPOMs!B:E,4)+prêmio_de_risco)</f>
        <v/>
      </c>
      <c r="F4945" s="3" t="str">
        <f>IF(Table1[[#This Row],[Tesouro Selic: Cenário 1]]="","",(E4945+1)^(1/252))</f>
        <v/>
      </c>
      <c r="G4945" s="2" t="str">
        <f>IF(Table1[[#This Row],[Column4]]="","",(1+G4944)*(F4945)-1)</f>
        <v/>
      </c>
      <c r="H4945" s="1" t="str">
        <f>IF(Table1[[#This Row],[Column1]]="","",VLOOKUP(A4945,COPOMs!B:H,7)+prêmio_de_risco)</f>
        <v/>
      </c>
      <c r="I4945" s="3" t="str">
        <f>IF(Table1[[#This Row],[Tesouro Selic: Cenário 2]]="","",(H4945+1)^(1/252))</f>
        <v/>
      </c>
      <c r="J4945" s="2" t="str">
        <f>IF(Table1[[#This Row],[Column6]]="","",(1+J4944)*(I4945)-1)</f>
        <v/>
      </c>
      <c r="K4945" s="1" t="str">
        <f>IF(Table1[[#This Row],[Column1]]="","",VLOOKUP(A4945,COPOMs!B:K,10)+prêmio_de_risco)</f>
        <v/>
      </c>
      <c r="L4945" s="3" t="str">
        <f>IF(Table1[[#This Row],[Tesouro Selic: Cenário 3]]="","",(K4945+1)^(1/252))</f>
        <v/>
      </c>
      <c r="M4945" s="2" t="str">
        <f>IF(Table1[[#This Row],[Column8]]="","",(1+M4944)*(L4945)-1)</f>
        <v/>
      </c>
    </row>
    <row r="4946" spans="1:13" x14ac:dyDescent="0.25">
      <c r="A4946" s="15" t="str">
        <f t="shared" si="154"/>
        <v/>
      </c>
      <c r="B4946" s="25" t="str">
        <f t="shared" si="155"/>
        <v/>
      </c>
      <c r="C4946" s="3" t="str">
        <f>IF(Table1[[#This Row],[Tesouro Prefixado]]="","",(B4946+1)^(1/252))</f>
        <v/>
      </c>
      <c r="D4946" s="2" t="str">
        <f>IF(Table1[[#This Row],[Column2]]="","",(1+D4945)*(C4946)-1)</f>
        <v/>
      </c>
      <c r="E4946" s="1" t="str">
        <f>IF(Table1[[#This Row],[Column1]]="","",VLOOKUP(A4946,COPOMs!B:E,4)+prêmio_de_risco)</f>
        <v/>
      </c>
      <c r="F4946" s="3" t="str">
        <f>IF(Table1[[#This Row],[Tesouro Selic: Cenário 1]]="","",(E4946+1)^(1/252))</f>
        <v/>
      </c>
      <c r="G4946" s="2" t="str">
        <f>IF(Table1[[#This Row],[Column4]]="","",(1+G4945)*(F4946)-1)</f>
        <v/>
      </c>
      <c r="H4946" s="1" t="str">
        <f>IF(Table1[[#This Row],[Column1]]="","",VLOOKUP(A4946,COPOMs!B:H,7)+prêmio_de_risco)</f>
        <v/>
      </c>
      <c r="I4946" s="3" t="str">
        <f>IF(Table1[[#This Row],[Tesouro Selic: Cenário 2]]="","",(H4946+1)^(1/252))</f>
        <v/>
      </c>
      <c r="J4946" s="2" t="str">
        <f>IF(Table1[[#This Row],[Column6]]="","",(1+J4945)*(I4946)-1)</f>
        <v/>
      </c>
      <c r="K4946" s="1" t="str">
        <f>IF(Table1[[#This Row],[Column1]]="","",VLOOKUP(A4946,COPOMs!B:K,10)+prêmio_de_risco)</f>
        <v/>
      </c>
      <c r="L4946" s="3" t="str">
        <f>IF(Table1[[#This Row],[Tesouro Selic: Cenário 3]]="","",(K4946+1)^(1/252))</f>
        <v/>
      </c>
      <c r="M4946" s="2" t="str">
        <f>IF(Table1[[#This Row],[Column8]]="","",(1+M4945)*(L4946)-1)</f>
        <v/>
      </c>
    </row>
    <row r="4947" spans="1:13" x14ac:dyDescent="0.25">
      <c r="A4947" s="15" t="str">
        <f t="shared" si="154"/>
        <v/>
      </c>
      <c r="B4947" s="25" t="str">
        <f t="shared" si="155"/>
        <v/>
      </c>
      <c r="C4947" s="3" t="str">
        <f>IF(Table1[[#This Row],[Tesouro Prefixado]]="","",(B4947+1)^(1/252))</f>
        <v/>
      </c>
      <c r="D4947" s="2" t="str">
        <f>IF(Table1[[#This Row],[Column2]]="","",(1+D4946)*(C4947)-1)</f>
        <v/>
      </c>
      <c r="E4947" s="1" t="str">
        <f>IF(Table1[[#This Row],[Column1]]="","",VLOOKUP(A4947,COPOMs!B:E,4)+prêmio_de_risco)</f>
        <v/>
      </c>
      <c r="F4947" s="3" t="str">
        <f>IF(Table1[[#This Row],[Tesouro Selic: Cenário 1]]="","",(E4947+1)^(1/252))</f>
        <v/>
      </c>
      <c r="G4947" s="2" t="str">
        <f>IF(Table1[[#This Row],[Column4]]="","",(1+G4946)*(F4947)-1)</f>
        <v/>
      </c>
      <c r="H4947" s="1" t="str">
        <f>IF(Table1[[#This Row],[Column1]]="","",VLOOKUP(A4947,COPOMs!B:H,7)+prêmio_de_risco)</f>
        <v/>
      </c>
      <c r="I4947" s="3" t="str">
        <f>IF(Table1[[#This Row],[Tesouro Selic: Cenário 2]]="","",(H4947+1)^(1/252))</f>
        <v/>
      </c>
      <c r="J4947" s="2" t="str">
        <f>IF(Table1[[#This Row],[Column6]]="","",(1+J4946)*(I4947)-1)</f>
        <v/>
      </c>
      <c r="K4947" s="1" t="str">
        <f>IF(Table1[[#This Row],[Column1]]="","",VLOOKUP(A4947,COPOMs!B:K,10)+prêmio_de_risco)</f>
        <v/>
      </c>
      <c r="L4947" s="3" t="str">
        <f>IF(Table1[[#This Row],[Tesouro Selic: Cenário 3]]="","",(K4947+1)^(1/252))</f>
        <v/>
      </c>
      <c r="M4947" s="2" t="str">
        <f>IF(Table1[[#This Row],[Column8]]="","",(1+M4946)*(L4947)-1)</f>
        <v/>
      </c>
    </row>
    <row r="4948" spans="1:13" x14ac:dyDescent="0.25">
      <c r="A4948" s="15" t="str">
        <f t="shared" si="154"/>
        <v/>
      </c>
      <c r="B4948" s="25" t="str">
        <f t="shared" si="155"/>
        <v/>
      </c>
      <c r="C4948" s="3" t="str">
        <f>IF(Table1[[#This Row],[Tesouro Prefixado]]="","",(B4948+1)^(1/252))</f>
        <v/>
      </c>
      <c r="D4948" s="2" t="str">
        <f>IF(Table1[[#This Row],[Column2]]="","",(1+D4947)*(C4948)-1)</f>
        <v/>
      </c>
      <c r="E4948" s="1" t="str">
        <f>IF(Table1[[#This Row],[Column1]]="","",VLOOKUP(A4948,COPOMs!B:E,4)+prêmio_de_risco)</f>
        <v/>
      </c>
      <c r="F4948" s="3" t="str">
        <f>IF(Table1[[#This Row],[Tesouro Selic: Cenário 1]]="","",(E4948+1)^(1/252))</f>
        <v/>
      </c>
      <c r="G4948" s="2" t="str">
        <f>IF(Table1[[#This Row],[Column4]]="","",(1+G4947)*(F4948)-1)</f>
        <v/>
      </c>
      <c r="H4948" s="1" t="str">
        <f>IF(Table1[[#This Row],[Column1]]="","",VLOOKUP(A4948,COPOMs!B:H,7)+prêmio_de_risco)</f>
        <v/>
      </c>
      <c r="I4948" s="3" t="str">
        <f>IF(Table1[[#This Row],[Tesouro Selic: Cenário 2]]="","",(H4948+1)^(1/252))</f>
        <v/>
      </c>
      <c r="J4948" s="2" t="str">
        <f>IF(Table1[[#This Row],[Column6]]="","",(1+J4947)*(I4948)-1)</f>
        <v/>
      </c>
      <c r="K4948" s="1" t="str">
        <f>IF(Table1[[#This Row],[Column1]]="","",VLOOKUP(A4948,COPOMs!B:K,10)+prêmio_de_risco)</f>
        <v/>
      </c>
      <c r="L4948" s="3" t="str">
        <f>IF(Table1[[#This Row],[Tesouro Selic: Cenário 3]]="","",(K4948+1)^(1/252))</f>
        <v/>
      </c>
      <c r="M4948" s="2" t="str">
        <f>IF(Table1[[#This Row],[Column8]]="","",(1+M4947)*(L4948)-1)</f>
        <v/>
      </c>
    </row>
    <row r="4949" spans="1:13" x14ac:dyDescent="0.25">
      <c r="A4949" s="15" t="str">
        <f t="shared" si="154"/>
        <v/>
      </c>
      <c r="B4949" s="25" t="str">
        <f t="shared" si="155"/>
        <v/>
      </c>
      <c r="C4949" s="3" t="str">
        <f>IF(Table1[[#This Row],[Tesouro Prefixado]]="","",(B4949+1)^(1/252))</f>
        <v/>
      </c>
      <c r="D4949" s="2" t="str">
        <f>IF(Table1[[#This Row],[Column2]]="","",(1+D4948)*(C4949)-1)</f>
        <v/>
      </c>
      <c r="E4949" s="1" t="str">
        <f>IF(Table1[[#This Row],[Column1]]="","",VLOOKUP(A4949,COPOMs!B:E,4)+prêmio_de_risco)</f>
        <v/>
      </c>
      <c r="F4949" s="3" t="str">
        <f>IF(Table1[[#This Row],[Tesouro Selic: Cenário 1]]="","",(E4949+1)^(1/252))</f>
        <v/>
      </c>
      <c r="G4949" s="2" t="str">
        <f>IF(Table1[[#This Row],[Column4]]="","",(1+G4948)*(F4949)-1)</f>
        <v/>
      </c>
      <c r="H4949" s="1" t="str">
        <f>IF(Table1[[#This Row],[Column1]]="","",VLOOKUP(A4949,COPOMs!B:H,7)+prêmio_de_risco)</f>
        <v/>
      </c>
      <c r="I4949" s="3" t="str">
        <f>IF(Table1[[#This Row],[Tesouro Selic: Cenário 2]]="","",(H4949+1)^(1/252))</f>
        <v/>
      </c>
      <c r="J4949" s="2" t="str">
        <f>IF(Table1[[#This Row],[Column6]]="","",(1+J4948)*(I4949)-1)</f>
        <v/>
      </c>
      <c r="K4949" s="1" t="str">
        <f>IF(Table1[[#This Row],[Column1]]="","",VLOOKUP(A4949,COPOMs!B:K,10)+prêmio_de_risco)</f>
        <v/>
      </c>
      <c r="L4949" s="3" t="str">
        <f>IF(Table1[[#This Row],[Tesouro Selic: Cenário 3]]="","",(K4949+1)^(1/252))</f>
        <v/>
      </c>
      <c r="M4949" s="2" t="str">
        <f>IF(Table1[[#This Row],[Column8]]="","",(1+M4948)*(L4949)-1)</f>
        <v/>
      </c>
    </row>
    <row r="4950" spans="1:13" x14ac:dyDescent="0.25">
      <c r="A4950" s="15" t="str">
        <f t="shared" si="154"/>
        <v/>
      </c>
      <c r="B4950" s="25" t="str">
        <f t="shared" si="155"/>
        <v/>
      </c>
      <c r="C4950" s="3" t="str">
        <f>IF(Table1[[#This Row],[Tesouro Prefixado]]="","",(B4950+1)^(1/252))</f>
        <v/>
      </c>
      <c r="D4950" s="2" t="str">
        <f>IF(Table1[[#This Row],[Column2]]="","",(1+D4949)*(C4950)-1)</f>
        <v/>
      </c>
      <c r="E4950" s="1" t="str">
        <f>IF(Table1[[#This Row],[Column1]]="","",VLOOKUP(A4950,COPOMs!B:E,4)+prêmio_de_risco)</f>
        <v/>
      </c>
      <c r="F4950" s="3" t="str">
        <f>IF(Table1[[#This Row],[Tesouro Selic: Cenário 1]]="","",(E4950+1)^(1/252))</f>
        <v/>
      </c>
      <c r="G4950" s="2" t="str">
        <f>IF(Table1[[#This Row],[Column4]]="","",(1+G4949)*(F4950)-1)</f>
        <v/>
      </c>
      <c r="H4950" s="1" t="str">
        <f>IF(Table1[[#This Row],[Column1]]="","",VLOOKUP(A4950,COPOMs!B:H,7)+prêmio_de_risco)</f>
        <v/>
      </c>
      <c r="I4950" s="3" t="str">
        <f>IF(Table1[[#This Row],[Tesouro Selic: Cenário 2]]="","",(H4950+1)^(1/252))</f>
        <v/>
      </c>
      <c r="J4950" s="2" t="str">
        <f>IF(Table1[[#This Row],[Column6]]="","",(1+J4949)*(I4950)-1)</f>
        <v/>
      </c>
      <c r="K4950" s="1" t="str">
        <f>IF(Table1[[#This Row],[Column1]]="","",VLOOKUP(A4950,COPOMs!B:K,10)+prêmio_de_risco)</f>
        <v/>
      </c>
      <c r="L4950" s="3" t="str">
        <f>IF(Table1[[#This Row],[Tesouro Selic: Cenário 3]]="","",(K4950+1)^(1/252))</f>
        <v/>
      </c>
      <c r="M4950" s="2" t="str">
        <f>IF(Table1[[#This Row],[Column8]]="","",(1+M4949)*(L4950)-1)</f>
        <v/>
      </c>
    </row>
    <row r="4951" spans="1:13" x14ac:dyDescent="0.25">
      <c r="A4951" s="15" t="str">
        <f t="shared" si="154"/>
        <v/>
      </c>
      <c r="B4951" s="25" t="str">
        <f t="shared" si="155"/>
        <v/>
      </c>
      <c r="C4951" s="3" t="str">
        <f>IF(Table1[[#This Row],[Tesouro Prefixado]]="","",(B4951+1)^(1/252))</f>
        <v/>
      </c>
      <c r="D4951" s="2" t="str">
        <f>IF(Table1[[#This Row],[Column2]]="","",(1+D4950)*(C4951)-1)</f>
        <v/>
      </c>
      <c r="E4951" s="1" t="str">
        <f>IF(Table1[[#This Row],[Column1]]="","",VLOOKUP(A4951,COPOMs!B:E,4)+prêmio_de_risco)</f>
        <v/>
      </c>
      <c r="F4951" s="3" t="str">
        <f>IF(Table1[[#This Row],[Tesouro Selic: Cenário 1]]="","",(E4951+1)^(1/252))</f>
        <v/>
      </c>
      <c r="G4951" s="2" t="str">
        <f>IF(Table1[[#This Row],[Column4]]="","",(1+G4950)*(F4951)-1)</f>
        <v/>
      </c>
      <c r="H4951" s="1" t="str">
        <f>IF(Table1[[#This Row],[Column1]]="","",VLOOKUP(A4951,COPOMs!B:H,7)+prêmio_de_risco)</f>
        <v/>
      </c>
      <c r="I4951" s="3" t="str">
        <f>IF(Table1[[#This Row],[Tesouro Selic: Cenário 2]]="","",(H4951+1)^(1/252))</f>
        <v/>
      </c>
      <c r="J4951" s="2" t="str">
        <f>IF(Table1[[#This Row],[Column6]]="","",(1+J4950)*(I4951)-1)</f>
        <v/>
      </c>
      <c r="K4951" s="1" t="str">
        <f>IF(Table1[[#This Row],[Column1]]="","",VLOOKUP(A4951,COPOMs!B:K,10)+prêmio_de_risco)</f>
        <v/>
      </c>
      <c r="L4951" s="3" t="str">
        <f>IF(Table1[[#This Row],[Tesouro Selic: Cenário 3]]="","",(K4951+1)^(1/252))</f>
        <v/>
      </c>
      <c r="M4951" s="2" t="str">
        <f>IF(Table1[[#This Row],[Column8]]="","",(1+M4950)*(L4951)-1)</f>
        <v/>
      </c>
    </row>
    <row r="4952" spans="1:13" x14ac:dyDescent="0.25">
      <c r="A4952" s="15" t="str">
        <f t="shared" si="154"/>
        <v/>
      </c>
      <c r="B4952" s="25" t="str">
        <f t="shared" si="155"/>
        <v/>
      </c>
      <c r="C4952" s="3" t="str">
        <f>IF(Table1[[#This Row],[Tesouro Prefixado]]="","",(B4952+1)^(1/252))</f>
        <v/>
      </c>
      <c r="D4952" s="2" t="str">
        <f>IF(Table1[[#This Row],[Column2]]="","",(1+D4951)*(C4952)-1)</f>
        <v/>
      </c>
      <c r="E4952" s="1" t="str">
        <f>IF(Table1[[#This Row],[Column1]]="","",VLOOKUP(A4952,COPOMs!B:E,4)+prêmio_de_risco)</f>
        <v/>
      </c>
      <c r="F4952" s="3" t="str">
        <f>IF(Table1[[#This Row],[Tesouro Selic: Cenário 1]]="","",(E4952+1)^(1/252))</f>
        <v/>
      </c>
      <c r="G4952" s="2" t="str">
        <f>IF(Table1[[#This Row],[Column4]]="","",(1+G4951)*(F4952)-1)</f>
        <v/>
      </c>
      <c r="H4952" s="1" t="str">
        <f>IF(Table1[[#This Row],[Column1]]="","",VLOOKUP(A4952,COPOMs!B:H,7)+prêmio_de_risco)</f>
        <v/>
      </c>
      <c r="I4952" s="3" t="str">
        <f>IF(Table1[[#This Row],[Tesouro Selic: Cenário 2]]="","",(H4952+1)^(1/252))</f>
        <v/>
      </c>
      <c r="J4952" s="2" t="str">
        <f>IF(Table1[[#This Row],[Column6]]="","",(1+J4951)*(I4952)-1)</f>
        <v/>
      </c>
      <c r="K4952" s="1" t="str">
        <f>IF(Table1[[#This Row],[Column1]]="","",VLOOKUP(A4952,COPOMs!B:K,10)+prêmio_de_risco)</f>
        <v/>
      </c>
      <c r="L4952" s="3" t="str">
        <f>IF(Table1[[#This Row],[Tesouro Selic: Cenário 3]]="","",(K4952+1)^(1/252))</f>
        <v/>
      </c>
      <c r="M4952" s="2" t="str">
        <f>IF(Table1[[#This Row],[Column8]]="","",(1+M4951)*(L4952)-1)</f>
        <v/>
      </c>
    </row>
    <row r="4953" spans="1:13" x14ac:dyDescent="0.25">
      <c r="A4953" s="15" t="str">
        <f t="shared" si="154"/>
        <v/>
      </c>
      <c r="B4953" s="25" t="str">
        <f t="shared" si="155"/>
        <v/>
      </c>
      <c r="C4953" s="3" t="str">
        <f>IF(Table1[[#This Row],[Tesouro Prefixado]]="","",(B4953+1)^(1/252))</f>
        <v/>
      </c>
      <c r="D4953" s="2" t="str">
        <f>IF(Table1[[#This Row],[Column2]]="","",(1+D4952)*(C4953)-1)</f>
        <v/>
      </c>
      <c r="E4953" s="1" t="str">
        <f>IF(Table1[[#This Row],[Column1]]="","",VLOOKUP(A4953,COPOMs!B:E,4)+prêmio_de_risco)</f>
        <v/>
      </c>
      <c r="F4953" s="3" t="str">
        <f>IF(Table1[[#This Row],[Tesouro Selic: Cenário 1]]="","",(E4953+1)^(1/252))</f>
        <v/>
      </c>
      <c r="G4953" s="2" t="str">
        <f>IF(Table1[[#This Row],[Column4]]="","",(1+G4952)*(F4953)-1)</f>
        <v/>
      </c>
      <c r="H4953" s="1" t="str">
        <f>IF(Table1[[#This Row],[Column1]]="","",VLOOKUP(A4953,COPOMs!B:H,7)+prêmio_de_risco)</f>
        <v/>
      </c>
      <c r="I4953" s="3" t="str">
        <f>IF(Table1[[#This Row],[Tesouro Selic: Cenário 2]]="","",(H4953+1)^(1/252))</f>
        <v/>
      </c>
      <c r="J4953" s="2" t="str">
        <f>IF(Table1[[#This Row],[Column6]]="","",(1+J4952)*(I4953)-1)</f>
        <v/>
      </c>
      <c r="K4953" s="1" t="str">
        <f>IF(Table1[[#This Row],[Column1]]="","",VLOOKUP(A4953,COPOMs!B:K,10)+prêmio_de_risco)</f>
        <v/>
      </c>
      <c r="L4953" s="3" t="str">
        <f>IF(Table1[[#This Row],[Tesouro Selic: Cenário 3]]="","",(K4953+1)^(1/252))</f>
        <v/>
      </c>
      <c r="M4953" s="2" t="str">
        <f>IF(Table1[[#This Row],[Column8]]="","",(1+M4952)*(L4953)-1)</f>
        <v/>
      </c>
    </row>
    <row r="4954" spans="1:13" x14ac:dyDescent="0.25">
      <c r="A4954" s="15" t="str">
        <f t="shared" si="154"/>
        <v/>
      </c>
      <c r="B4954" s="25" t="str">
        <f t="shared" si="155"/>
        <v/>
      </c>
      <c r="C4954" s="3" t="str">
        <f>IF(Table1[[#This Row],[Tesouro Prefixado]]="","",(B4954+1)^(1/252))</f>
        <v/>
      </c>
      <c r="D4954" s="2" t="str">
        <f>IF(Table1[[#This Row],[Column2]]="","",(1+D4953)*(C4954)-1)</f>
        <v/>
      </c>
      <c r="E4954" s="1" t="str">
        <f>IF(Table1[[#This Row],[Column1]]="","",VLOOKUP(A4954,COPOMs!B:E,4)+prêmio_de_risco)</f>
        <v/>
      </c>
      <c r="F4954" s="3" t="str">
        <f>IF(Table1[[#This Row],[Tesouro Selic: Cenário 1]]="","",(E4954+1)^(1/252))</f>
        <v/>
      </c>
      <c r="G4954" s="2" t="str">
        <f>IF(Table1[[#This Row],[Column4]]="","",(1+G4953)*(F4954)-1)</f>
        <v/>
      </c>
      <c r="H4954" s="1" t="str">
        <f>IF(Table1[[#This Row],[Column1]]="","",VLOOKUP(A4954,COPOMs!B:H,7)+prêmio_de_risco)</f>
        <v/>
      </c>
      <c r="I4954" s="3" t="str">
        <f>IF(Table1[[#This Row],[Tesouro Selic: Cenário 2]]="","",(H4954+1)^(1/252))</f>
        <v/>
      </c>
      <c r="J4954" s="2" t="str">
        <f>IF(Table1[[#This Row],[Column6]]="","",(1+J4953)*(I4954)-1)</f>
        <v/>
      </c>
      <c r="K4954" s="1" t="str">
        <f>IF(Table1[[#This Row],[Column1]]="","",VLOOKUP(A4954,COPOMs!B:K,10)+prêmio_de_risco)</f>
        <v/>
      </c>
      <c r="L4954" s="3" t="str">
        <f>IF(Table1[[#This Row],[Tesouro Selic: Cenário 3]]="","",(K4954+1)^(1/252))</f>
        <v/>
      </c>
      <c r="M4954" s="2" t="str">
        <f>IF(Table1[[#This Row],[Column8]]="","",(1+M4953)*(L4954)-1)</f>
        <v/>
      </c>
    </row>
    <row r="4955" spans="1:13" x14ac:dyDescent="0.25">
      <c r="A4955" s="15" t="str">
        <f t="shared" si="154"/>
        <v/>
      </c>
      <c r="B4955" s="25" t="str">
        <f t="shared" si="155"/>
        <v/>
      </c>
      <c r="C4955" s="3" t="str">
        <f>IF(Table1[[#This Row],[Tesouro Prefixado]]="","",(B4955+1)^(1/252))</f>
        <v/>
      </c>
      <c r="D4955" s="2" t="str">
        <f>IF(Table1[[#This Row],[Column2]]="","",(1+D4954)*(C4955)-1)</f>
        <v/>
      </c>
      <c r="E4955" s="1" t="str">
        <f>IF(Table1[[#This Row],[Column1]]="","",VLOOKUP(A4955,COPOMs!B:E,4)+prêmio_de_risco)</f>
        <v/>
      </c>
      <c r="F4955" s="3" t="str">
        <f>IF(Table1[[#This Row],[Tesouro Selic: Cenário 1]]="","",(E4955+1)^(1/252))</f>
        <v/>
      </c>
      <c r="G4955" s="2" t="str">
        <f>IF(Table1[[#This Row],[Column4]]="","",(1+G4954)*(F4955)-1)</f>
        <v/>
      </c>
      <c r="H4955" s="1" t="str">
        <f>IF(Table1[[#This Row],[Column1]]="","",VLOOKUP(A4955,COPOMs!B:H,7)+prêmio_de_risco)</f>
        <v/>
      </c>
      <c r="I4955" s="3" t="str">
        <f>IF(Table1[[#This Row],[Tesouro Selic: Cenário 2]]="","",(H4955+1)^(1/252))</f>
        <v/>
      </c>
      <c r="J4955" s="2" t="str">
        <f>IF(Table1[[#This Row],[Column6]]="","",(1+J4954)*(I4955)-1)</f>
        <v/>
      </c>
      <c r="K4955" s="1" t="str">
        <f>IF(Table1[[#This Row],[Column1]]="","",VLOOKUP(A4955,COPOMs!B:K,10)+prêmio_de_risco)</f>
        <v/>
      </c>
      <c r="L4955" s="3" t="str">
        <f>IF(Table1[[#This Row],[Tesouro Selic: Cenário 3]]="","",(K4955+1)^(1/252))</f>
        <v/>
      </c>
      <c r="M4955" s="2" t="str">
        <f>IF(Table1[[#This Row],[Column8]]="","",(1+M4954)*(L4955)-1)</f>
        <v/>
      </c>
    </row>
    <row r="4956" spans="1:13" x14ac:dyDescent="0.25">
      <c r="A4956" s="15" t="str">
        <f t="shared" si="154"/>
        <v/>
      </c>
      <c r="B4956" s="25" t="str">
        <f t="shared" si="155"/>
        <v/>
      </c>
      <c r="C4956" s="3" t="str">
        <f>IF(Table1[[#This Row],[Tesouro Prefixado]]="","",(B4956+1)^(1/252))</f>
        <v/>
      </c>
      <c r="D4956" s="2" t="str">
        <f>IF(Table1[[#This Row],[Column2]]="","",(1+D4955)*(C4956)-1)</f>
        <v/>
      </c>
      <c r="E4956" s="1" t="str">
        <f>IF(Table1[[#This Row],[Column1]]="","",VLOOKUP(A4956,COPOMs!B:E,4)+prêmio_de_risco)</f>
        <v/>
      </c>
      <c r="F4956" s="3" t="str">
        <f>IF(Table1[[#This Row],[Tesouro Selic: Cenário 1]]="","",(E4956+1)^(1/252))</f>
        <v/>
      </c>
      <c r="G4956" s="2" t="str">
        <f>IF(Table1[[#This Row],[Column4]]="","",(1+G4955)*(F4956)-1)</f>
        <v/>
      </c>
      <c r="H4956" s="1" t="str">
        <f>IF(Table1[[#This Row],[Column1]]="","",VLOOKUP(A4956,COPOMs!B:H,7)+prêmio_de_risco)</f>
        <v/>
      </c>
      <c r="I4956" s="3" t="str">
        <f>IF(Table1[[#This Row],[Tesouro Selic: Cenário 2]]="","",(H4956+1)^(1/252))</f>
        <v/>
      </c>
      <c r="J4956" s="2" t="str">
        <f>IF(Table1[[#This Row],[Column6]]="","",(1+J4955)*(I4956)-1)</f>
        <v/>
      </c>
      <c r="K4956" s="1" t="str">
        <f>IF(Table1[[#This Row],[Column1]]="","",VLOOKUP(A4956,COPOMs!B:K,10)+prêmio_de_risco)</f>
        <v/>
      </c>
      <c r="L4956" s="3" t="str">
        <f>IF(Table1[[#This Row],[Tesouro Selic: Cenário 3]]="","",(K4956+1)^(1/252))</f>
        <v/>
      </c>
      <c r="M4956" s="2" t="str">
        <f>IF(Table1[[#This Row],[Column8]]="","",(1+M4955)*(L4956)-1)</f>
        <v/>
      </c>
    </row>
    <row r="4957" spans="1:13" x14ac:dyDescent="0.25">
      <c r="A4957" s="15" t="str">
        <f t="shared" si="154"/>
        <v/>
      </c>
      <c r="B4957" s="25" t="str">
        <f t="shared" si="155"/>
        <v/>
      </c>
      <c r="C4957" s="3" t="str">
        <f>IF(Table1[[#This Row],[Tesouro Prefixado]]="","",(B4957+1)^(1/252))</f>
        <v/>
      </c>
      <c r="D4957" s="2" t="str">
        <f>IF(Table1[[#This Row],[Column2]]="","",(1+D4956)*(C4957)-1)</f>
        <v/>
      </c>
      <c r="E4957" s="1" t="str">
        <f>IF(Table1[[#This Row],[Column1]]="","",VLOOKUP(A4957,COPOMs!B:E,4)+prêmio_de_risco)</f>
        <v/>
      </c>
      <c r="F4957" s="3" t="str">
        <f>IF(Table1[[#This Row],[Tesouro Selic: Cenário 1]]="","",(E4957+1)^(1/252))</f>
        <v/>
      </c>
      <c r="G4957" s="2" t="str">
        <f>IF(Table1[[#This Row],[Column4]]="","",(1+G4956)*(F4957)-1)</f>
        <v/>
      </c>
      <c r="H4957" s="1" t="str">
        <f>IF(Table1[[#This Row],[Column1]]="","",VLOOKUP(A4957,COPOMs!B:H,7)+prêmio_de_risco)</f>
        <v/>
      </c>
      <c r="I4957" s="3" t="str">
        <f>IF(Table1[[#This Row],[Tesouro Selic: Cenário 2]]="","",(H4957+1)^(1/252))</f>
        <v/>
      </c>
      <c r="J4957" s="2" t="str">
        <f>IF(Table1[[#This Row],[Column6]]="","",(1+J4956)*(I4957)-1)</f>
        <v/>
      </c>
      <c r="K4957" s="1" t="str">
        <f>IF(Table1[[#This Row],[Column1]]="","",VLOOKUP(A4957,COPOMs!B:K,10)+prêmio_de_risco)</f>
        <v/>
      </c>
      <c r="L4957" s="3" t="str">
        <f>IF(Table1[[#This Row],[Tesouro Selic: Cenário 3]]="","",(K4957+1)^(1/252))</f>
        <v/>
      </c>
      <c r="M4957" s="2" t="str">
        <f>IF(Table1[[#This Row],[Column8]]="","",(1+M4956)*(L4957)-1)</f>
        <v/>
      </c>
    </row>
    <row r="4958" spans="1:13" x14ac:dyDescent="0.25">
      <c r="A4958" s="15" t="str">
        <f t="shared" si="154"/>
        <v/>
      </c>
      <c r="B4958" s="25" t="str">
        <f t="shared" si="155"/>
        <v/>
      </c>
      <c r="C4958" s="3" t="str">
        <f>IF(Table1[[#This Row],[Tesouro Prefixado]]="","",(B4958+1)^(1/252))</f>
        <v/>
      </c>
      <c r="D4958" s="2" t="str">
        <f>IF(Table1[[#This Row],[Column2]]="","",(1+D4957)*(C4958)-1)</f>
        <v/>
      </c>
      <c r="E4958" s="1" t="str">
        <f>IF(Table1[[#This Row],[Column1]]="","",VLOOKUP(A4958,COPOMs!B:E,4)+prêmio_de_risco)</f>
        <v/>
      </c>
      <c r="F4958" s="3" t="str">
        <f>IF(Table1[[#This Row],[Tesouro Selic: Cenário 1]]="","",(E4958+1)^(1/252))</f>
        <v/>
      </c>
      <c r="G4958" s="2" t="str">
        <f>IF(Table1[[#This Row],[Column4]]="","",(1+G4957)*(F4958)-1)</f>
        <v/>
      </c>
      <c r="H4958" s="1" t="str">
        <f>IF(Table1[[#This Row],[Column1]]="","",VLOOKUP(A4958,COPOMs!B:H,7)+prêmio_de_risco)</f>
        <v/>
      </c>
      <c r="I4958" s="3" t="str">
        <f>IF(Table1[[#This Row],[Tesouro Selic: Cenário 2]]="","",(H4958+1)^(1/252))</f>
        <v/>
      </c>
      <c r="J4958" s="2" t="str">
        <f>IF(Table1[[#This Row],[Column6]]="","",(1+J4957)*(I4958)-1)</f>
        <v/>
      </c>
      <c r="K4958" s="1" t="str">
        <f>IF(Table1[[#This Row],[Column1]]="","",VLOOKUP(A4958,COPOMs!B:K,10)+prêmio_de_risco)</f>
        <v/>
      </c>
      <c r="L4958" s="3" t="str">
        <f>IF(Table1[[#This Row],[Tesouro Selic: Cenário 3]]="","",(K4958+1)^(1/252))</f>
        <v/>
      </c>
      <c r="M4958" s="2" t="str">
        <f>IF(Table1[[#This Row],[Column8]]="","",(1+M4957)*(L4958)-1)</f>
        <v/>
      </c>
    </row>
    <row r="4959" spans="1:13" x14ac:dyDescent="0.25">
      <c r="A4959" s="15" t="str">
        <f t="shared" si="154"/>
        <v/>
      </c>
      <c r="B4959" s="25" t="str">
        <f t="shared" si="155"/>
        <v/>
      </c>
      <c r="C4959" s="3" t="str">
        <f>IF(Table1[[#This Row],[Tesouro Prefixado]]="","",(B4959+1)^(1/252))</f>
        <v/>
      </c>
      <c r="D4959" s="2" t="str">
        <f>IF(Table1[[#This Row],[Column2]]="","",(1+D4958)*(C4959)-1)</f>
        <v/>
      </c>
      <c r="E4959" s="1" t="str">
        <f>IF(Table1[[#This Row],[Column1]]="","",VLOOKUP(A4959,COPOMs!B:E,4)+prêmio_de_risco)</f>
        <v/>
      </c>
      <c r="F4959" s="3" t="str">
        <f>IF(Table1[[#This Row],[Tesouro Selic: Cenário 1]]="","",(E4959+1)^(1/252))</f>
        <v/>
      </c>
      <c r="G4959" s="2" t="str">
        <f>IF(Table1[[#This Row],[Column4]]="","",(1+G4958)*(F4959)-1)</f>
        <v/>
      </c>
      <c r="H4959" s="1" t="str">
        <f>IF(Table1[[#This Row],[Column1]]="","",VLOOKUP(A4959,COPOMs!B:H,7)+prêmio_de_risco)</f>
        <v/>
      </c>
      <c r="I4959" s="3" t="str">
        <f>IF(Table1[[#This Row],[Tesouro Selic: Cenário 2]]="","",(H4959+1)^(1/252))</f>
        <v/>
      </c>
      <c r="J4959" s="2" t="str">
        <f>IF(Table1[[#This Row],[Column6]]="","",(1+J4958)*(I4959)-1)</f>
        <v/>
      </c>
      <c r="K4959" s="1" t="str">
        <f>IF(Table1[[#This Row],[Column1]]="","",VLOOKUP(A4959,COPOMs!B:K,10)+prêmio_de_risco)</f>
        <v/>
      </c>
      <c r="L4959" s="3" t="str">
        <f>IF(Table1[[#This Row],[Tesouro Selic: Cenário 3]]="","",(K4959+1)^(1/252))</f>
        <v/>
      </c>
      <c r="M4959" s="2" t="str">
        <f>IF(Table1[[#This Row],[Column8]]="","",(1+M4958)*(L4959)-1)</f>
        <v/>
      </c>
    </row>
    <row r="4960" spans="1:13" x14ac:dyDescent="0.25">
      <c r="A4960" s="15" t="str">
        <f t="shared" si="154"/>
        <v/>
      </c>
      <c r="B4960" s="25" t="str">
        <f t="shared" si="155"/>
        <v/>
      </c>
      <c r="C4960" s="3" t="str">
        <f>IF(Table1[[#This Row],[Tesouro Prefixado]]="","",(B4960+1)^(1/252))</f>
        <v/>
      </c>
      <c r="D4960" s="2" t="str">
        <f>IF(Table1[[#This Row],[Column2]]="","",(1+D4959)*(C4960)-1)</f>
        <v/>
      </c>
      <c r="E4960" s="1" t="str">
        <f>IF(Table1[[#This Row],[Column1]]="","",VLOOKUP(A4960,COPOMs!B:E,4)+prêmio_de_risco)</f>
        <v/>
      </c>
      <c r="F4960" s="3" t="str">
        <f>IF(Table1[[#This Row],[Tesouro Selic: Cenário 1]]="","",(E4960+1)^(1/252))</f>
        <v/>
      </c>
      <c r="G4960" s="2" t="str">
        <f>IF(Table1[[#This Row],[Column4]]="","",(1+G4959)*(F4960)-1)</f>
        <v/>
      </c>
      <c r="H4960" s="1" t="str">
        <f>IF(Table1[[#This Row],[Column1]]="","",VLOOKUP(A4960,COPOMs!B:H,7)+prêmio_de_risco)</f>
        <v/>
      </c>
      <c r="I4960" s="3" t="str">
        <f>IF(Table1[[#This Row],[Tesouro Selic: Cenário 2]]="","",(H4960+1)^(1/252))</f>
        <v/>
      </c>
      <c r="J4960" s="2" t="str">
        <f>IF(Table1[[#This Row],[Column6]]="","",(1+J4959)*(I4960)-1)</f>
        <v/>
      </c>
      <c r="K4960" s="1" t="str">
        <f>IF(Table1[[#This Row],[Column1]]="","",VLOOKUP(A4960,COPOMs!B:K,10)+prêmio_de_risco)</f>
        <v/>
      </c>
      <c r="L4960" s="3" t="str">
        <f>IF(Table1[[#This Row],[Tesouro Selic: Cenário 3]]="","",(K4960+1)^(1/252))</f>
        <v/>
      </c>
      <c r="M4960" s="2" t="str">
        <f>IF(Table1[[#This Row],[Column8]]="","",(1+M4959)*(L4960)-1)</f>
        <v/>
      </c>
    </row>
    <row r="4961" spans="1:13" x14ac:dyDescent="0.25">
      <c r="A4961" s="15" t="str">
        <f t="shared" si="154"/>
        <v/>
      </c>
      <c r="B4961" s="25" t="str">
        <f t="shared" si="155"/>
        <v/>
      </c>
      <c r="C4961" s="3" t="str">
        <f>IF(Table1[[#This Row],[Tesouro Prefixado]]="","",(B4961+1)^(1/252))</f>
        <v/>
      </c>
      <c r="D4961" s="2" t="str">
        <f>IF(Table1[[#This Row],[Column2]]="","",(1+D4960)*(C4961)-1)</f>
        <v/>
      </c>
      <c r="E4961" s="1" t="str">
        <f>IF(Table1[[#This Row],[Column1]]="","",VLOOKUP(A4961,COPOMs!B:E,4)+prêmio_de_risco)</f>
        <v/>
      </c>
      <c r="F4961" s="3" t="str">
        <f>IF(Table1[[#This Row],[Tesouro Selic: Cenário 1]]="","",(E4961+1)^(1/252))</f>
        <v/>
      </c>
      <c r="G4961" s="2" t="str">
        <f>IF(Table1[[#This Row],[Column4]]="","",(1+G4960)*(F4961)-1)</f>
        <v/>
      </c>
      <c r="H4961" s="1" t="str">
        <f>IF(Table1[[#This Row],[Column1]]="","",VLOOKUP(A4961,COPOMs!B:H,7)+prêmio_de_risco)</f>
        <v/>
      </c>
      <c r="I4961" s="3" t="str">
        <f>IF(Table1[[#This Row],[Tesouro Selic: Cenário 2]]="","",(H4961+1)^(1/252))</f>
        <v/>
      </c>
      <c r="J4961" s="2" t="str">
        <f>IF(Table1[[#This Row],[Column6]]="","",(1+J4960)*(I4961)-1)</f>
        <v/>
      </c>
      <c r="K4961" s="1" t="str">
        <f>IF(Table1[[#This Row],[Column1]]="","",VLOOKUP(A4961,COPOMs!B:K,10)+prêmio_de_risco)</f>
        <v/>
      </c>
      <c r="L4961" s="3" t="str">
        <f>IF(Table1[[#This Row],[Tesouro Selic: Cenário 3]]="","",(K4961+1)^(1/252))</f>
        <v/>
      </c>
      <c r="M4961" s="2" t="str">
        <f>IF(Table1[[#This Row],[Column8]]="","",(1+M4960)*(L4961)-1)</f>
        <v/>
      </c>
    </row>
    <row r="4962" spans="1:13" x14ac:dyDescent="0.25">
      <c r="A4962" s="15" t="str">
        <f t="shared" si="154"/>
        <v/>
      </c>
      <c r="B4962" s="25" t="str">
        <f t="shared" si="155"/>
        <v/>
      </c>
      <c r="C4962" s="3" t="str">
        <f>IF(Table1[[#This Row],[Tesouro Prefixado]]="","",(B4962+1)^(1/252))</f>
        <v/>
      </c>
      <c r="D4962" s="2" t="str">
        <f>IF(Table1[[#This Row],[Column2]]="","",(1+D4961)*(C4962)-1)</f>
        <v/>
      </c>
      <c r="E4962" s="1" t="str">
        <f>IF(Table1[[#This Row],[Column1]]="","",VLOOKUP(A4962,COPOMs!B:E,4)+prêmio_de_risco)</f>
        <v/>
      </c>
      <c r="F4962" s="3" t="str">
        <f>IF(Table1[[#This Row],[Tesouro Selic: Cenário 1]]="","",(E4962+1)^(1/252))</f>
        <v/>
      </c>
      <c r="G4962" s="2" t="str">
        <f>IF(Table1[[#This Row],[Column4]]="","",(1+G4961)*(F4962)-1)</f>
        <v/>
      </c>
      <c r="H4962" s="1" t="str">
        <f>IF(Table1[[#This Row],[Column1]]="","",VLOOKUP(A4962,COPOMs!B:H,7)+prêmio_de_risco)</f>
        <v/>
      </c>
      <c r="I4962" s="3" t="str">
        <f>IF(Table1[[#This Row],[Tesouro Selic: Cenário 2]]="","",(H4962+1)^(1/252))</f>
        <v/>
      </c>
      <c r="J4962" s="2" t="str">
        <f>IF(Table1[[#This Row],[Column6]]="","",(1+J4961)*(I4962)-1)</f>
        <v/>
      </c>
      <c r="K4962" s="1" t="str">
        <f>IF(Table1[[#This Row],[Column1]]="","",VLOOKUP(A4962,COPOMs!B:K,10)+prêmio_de_risco)</f>
        <v/>
      </c>
      <c r="L4962" s="3" t="str">
        <f>IF(Table1[[#This Row],[Tesouro Selic: Cenário 3]]="","",(K4962+1)^(1/252))</f>
        <v/>
      </c>
      <c r="M4962" s="2" t="str">
        <f>IF(Table1[[#This Row],[Column8]]="","",(1+M4961)*(L4962)-1)</f>
        <v/>
      </c>
    </row>
    <row r="4963" spans="1:13" x14ac:dyDescent="0.25">
      <c r="A4963" s="15" t="str">
        <f t="shared" si="154"/>
        <v/>
      </c>
      <c r="B4963" s="25" t="str">
        <f t="shared" si="155"/>
        <v/>
      </c>
      <c r="C4963" s="3" t="str">
        <f>IF(Table1[[#This Row],[Tesouro Prefixado]]="","",(B4963+1)^(1/252))</f>
        <v/>
      </c>
      <c r="D4963" s="2" t="str">
        <f>IF(Table1[[#This Row],[Column2]]="","",(1+D4962)*(C4963)-1)</f>
        <v/>
      </c>
      <c r="E4963" s="1" t="str">
        <f>IF(Table1[[#This Row],[Column1]]="","",VLOOKUP(A4963,COPOMs!B:E,4)+prêmio_de_risco)</f>
        <v/>
      </c>
      <c r="F4963" s="3" t="str">
        <f>IF(Table1[[#This Row],[Tesouro Selic: Cenário 1]]="","",(E4963+1)^(1/252))</f>
        <v/>
      </c>
      <c r="G4963" s="2" t="str">
        <f>IF(Table1[[#This Row],[Column4]]="","",(1+G4962)*(F4963)-1)</f>
        <v/>
      </c>
      <c r="H4963" s="1" t="str">
        <f>IF(Table1[[#This Row],[Column1]]="","",VLOOKUP(A4963,COPOMs!B:H,7)+prêmio_de_risco)</f>
        <v/>
      </c>
      <c r="I4963" s="3" t="str">
        <f>IF(Table1[[#This Row],[Tesouro Selic: Cenário 2]]="","",(H4963+1)^(1/252))</f>
        <v/>
      </c>
      <c r="J4963" s="2" t="str">
        <f>IF(Table1[[#This Row],[Column6]]="","",(1+J4962)*(I4963)-1)</f>
        <v/>
      </c>
      <c r="K4963" s="1" t="str">
        <f>IF(Table1[[#This Row],[Column1]]="","",VLOOKUP(A4963,COPOMs!B:K,10)+prêmio_de_risco)</f>
        <v/>
      </c>
      <c r="L4963" s="3" t="str">
        <f>IF(Table1[[#This Row],[Tesouro Selic: Cenário 3]]="","",(K4963+1)^(1/252))</f>
        <v/>
      </c>
      <c r="M4963" s="2" t="str">
        <f>IF(Table1[[#This Row],[Column8]]="","",(1+M4962)*(L4963)-1)</f>
        <v/>
      </c>
    </row>
    <row r="4964" spans="1:13" x14ac:dyDescent="0.25">
      <c r="A4964" s="15" t="str">
        <f t="shared" si="154"/>
        <v/>
      </c>
      <c r="B4964" s="25" t="str">
        <f t="shared" si="155"/>
        <v/>
      </c>
      <c r="C4964" s="3" t="str">
        <f>IF(Table1[[#This Row],[Tesouro Prefixado]]="","",(B4964+1)^(1/252))</f>
        <v/>
      </c>
      <c r="D4964" s="2" t="str">
        <f>IF(Table1[[#This Row],[Column2]]="","",(1+D4963)*(C4964)-1)</f>
        <v/>
      </c>
      <c r="E4964" s="1" t="str">
        <f>IF(Table1[[#This Row],[Column1]]="","",VLOOKUP(A4964,COPOMs!B:E,4)+prêmio_de_risco)</f>
        <v/>
      </c>
      <c r="F4964" s="3" t="str">
        <f>IF(Table1[[#This Row],[Tesouro Selic: Cenário 1]]="","",(E4964+1)^(1/252))</f>
        <v/>
      </c>
      <c r="G4964" s="2" t="str">
        <f>IF(Table1[[#This Row],[Column4]]="","",(1+G4963)*(F4964)-1)</f>
        <v/>
      </c>
      <c r="H4964" s="1" t="str">
        <f>IF(Table1[[#This Row],[Column1]]="","",VLOOKUP(A4964,COPOMs!B:H,7)+prêmio_de_risco)</f>
        <v/>
      </c>
      <c r="I4964" s="3" t="str">
        <f>IF(Table1[[#This Row],[Tesouro Selic: Cenário 2]]="","",(H4964+1)^(1/252))</f>
        <v/>
      </c>
      <c r="J4964" s="2" t="str">
        <f>IF(Table1[[#This Row],[Column6]]="","",(1+J4963)*(I4964)-1)</f>
        <v/>
      </c>
      <c r="K4964" s="1" t="str">
        <f>IF(Table1[[#This Row],[Column1]]="","",VLOOKUP(A4964,COPOMs!B:K,10)+prêmio_de_risco)</f>
        <v/>
      </c>
      <c r="L4964" s="3" t="str">
        <f>IF(Table1[[#This Row],[Tesouro Selic: Cenário 3]]="","",(K4964+1)^(1/252))</f>
        <v/>
      </c>
      <c r="M4964" s="2" t="str">
        <f>IF(Table1[[#This Row],[Column8]]="","",(1+M4963)*(L4964)-1)</f>
        <v/>
      </c>
    </row>
    <row r="4965" spans="1:13" x14ac:dyDescent="0.25">
      <c r="A4965" s="15" t="str">
        <f t="shared" si="154"/>
        <v/>
      </c>
      <c r="B4965" s="25" t="str">
        <f t="shared" si="155"/>
        <v/>
      </c>
      <c r="C4965" s="3" t="str">
        <f>IF(Table1[[#This Row],[Tesouro Prefixado]]="","",(B4965+1)^(1/252))</f>
        <v/>
      </c>
      <c r="D4965" s="2" t="str">
        <f>IF(Table1[[#This Row],[Column2]]="","",(1+D4964)*(C4965)-1)</f>
        <v/>
      </c>
      <c r="E4965" s="1" t="str">
        <f>IF(Table1[[#This Row],[Column1]]="","",VLOOKUP(A4965,COPOMs!B:E,4)+prêmio_de_risco)</f>
        <v/>
      </c>
      <c r="F4965" s="3" t="str">
        <f>IF(Table1[[#This Row],[Tesouro Selic: Cenário 1]]="","",(E4965+1)^(1/252))</f>
        <v/>
      </c>
      <c r="G4965" s="2" t="str">
        <f>IF(Table1[[#This Row],[Column4]]="","",(1+G4964)*(F4965)-1)</f>
        <v/>
      </c>
      <c r="H4965" s="1" t="str">
        <f>IF(Table1[[#This Row],[Column1]]="","",VLOOKUP(A4965,COPOMs!B:H,7)+prêmio_de_risco)</f>
        <v/>
      </c>
      <c r="I4965" s="3" t="str">
        <f>IF(Table1[[#This Row],[Tesouro Selic: Cenário 2]]="","",(H4965+1)^(1/252))</f>
        <v/>
      </c>
      <c r="J4965" s="2" t="str">
        <f>IF(Table1[[#This Row],[Column6]]="","",(1+J4964)*(I4965)-1)</f>
        <v/>
      </c>
      <c r="K4965" s="1" t="str">
        <f>IF(Table1[[#This Row],[Column1]]="","",VLOOKUP(A4965,COPOMs!B:K,10)+prêmio_de_risco)</f>
        <v/>
      </c>
      <c r="L4965" s="3" t="str">
        <f>IF(Table1[[#This Row],[Tesouro Selic: Cenário 3]]="","",(K4965+1)^(1/252))</f>
        <v/>
      </c>
      <c r="M4965" s="2" t="str">
        <f>IF(Table1[[#This Row],[Column8]]="","",(1+M4964)*(L4965)-1)</f>
        <v/>
      </c>
    </row>
    <row r="4966" spans="1:13" x14ac:dyDescent="0.25">
      <c r="A4966" s="15" t="str">
        <f t="shared" si="154"/>
        <v/>
      </c>
      <c r="B4966" s="25" t="str">
        <f t="shared" si="155"/>
        <v/>
      </c>
      <c r="C4966" s="3" t="str">
        <f>IF(Table1[[#This Row],[Tesouro Prefixado]]="","",(B4966+1)^(1/252))</f>
        <v/>
      </c>
      <c r="D4966" s="2" t="str">
        <f>IF(Table1[[#This Row],[Column2]]="","",(1+D4965)*(C4966)-1)</f>
        <v/>
      </c>
      <c r="E4966" s="1" t="str">
        <f>IF(Table1[[#This Row],[Column1]]="","",VLOOKUP(A4966,COPOMs!B:E,4)+prêmio_de_risco)</f>
        <v/>
      </c>
      <c r="F4966" s="3" t="str">
        <f>IF(Table1[[#This Row],[Tesouro Selic: Cenário 1]]="","",(E4966+1)^(1/252))</f>
        <v/>
      </c>
      <c r="G4966" s="2" t="str">
        <f>IF(Table1[[#This Row],[Column4]]="","",(1+G4965)*(F4966)-1)</f>
        <v/>
      </c>
      <c r="H4966" s="1" t="str">
        <f>IF(Table1[[#This Row],[Column1]]="","",VLOOKUP(A4966,COPOMs!B:H,7)+prêmio_de_risco)</f>
        <v/>
      </c>
      <c r="I4966" s="3" t="str">
        <f>IF(Table1[[#This Row],[Tesouro Selic: Cenário 2]]="","",(H4966+1)^(1/252))</f>
        <v/>
      </c>
      <c r="J4966" s="2" t="str">
        <f>IF(Table1[[#This Row],[Column6]]="","",(1+J4965)*(I4966)-1)</f>
        <v/>
      </c>
      <c r="K4966" s="1" t="str">
        <f>IF(Table1[[#This Row],[Column1]]="","",VLOOKUP(A4966,COPOMs!B:K,10)+prêmio_de_risco)</f>
        <v/>
      </c>
      <c r="L4966" s="3" t="str">
        <f>IF(Table1[[#This Row],[Tesouro Selic: Cenário 3]]="","",(K4966+1)^(1/252))</f>
        <v/>
      </c>
      <c r="M4966" s="2" t="str">
        <f>IF(Table1[[#This Row],[Column8]]="","",(1+M4965)*(L4966)-1)</f>
        <v/>
      </c>
    </row>
    <row r="4967" spans="1:13" x14ac:dyDescent="0.25">
      <c r="A4967" s="15" t="str">
        <f t="shared" si="154"/>
        <v/>
      </c>
      <c r="B4967" s="25" t="str">
        <f t="shared" si="155"/>
        <v/>
      </c>
      <c r="C4967" s="3" t="str">
        <f>IF(Table1[[#This Row],[Tesouro Prefixado]]="","",(B4967+1)^(1/252))</f>
        <v/>
      </c>
      <c r="D4967" s="2" t="str">
        <f>IF(Table1[[#This Row],[Column2]]="","",(1+D4966)*(C4967)-1)</f>
        <v/>
      </c>
      <c r="E4967" s="1" t="str">
        <f>IF(Table1[[#This Row],[Column1]]="","",VLOOKUP(A4967,COPOMs!B:E,4)+prêmio_de_risco)</f>
        <v/>
      </c>
      <c r="F4967" s="3" t="str">
        <f>IF(Table1[[#This Row],[Tesouro Selic: Cenário 1]]="","",(E4967+1)^(1/252))</f>
        <v/>
      </c>
      <c r="G4967" s="2" t="str">
        <f>IF(Table1[[#This Row],[Column4]]="","",(1+G4966)*(F4967)-1)</f>
        <v/>
      </c>
      <c r="H4967" s="1" t="str">
        <f>IF(Table1[[#This Row],[Column1]]="","",VLOOKUP(A4967,COPOMs!B:H,7)+prêmio_de_risco)</f>
        <v/>
      </c>
      <c r="I4967" s="3" t="str">
        <f>IF(Table1[[#This Row],[Tesouro Selic: Cenário 2]]="","",(H4967+1)^(1/252))</f>
        <v/>
      </c>
      <c r="J4967" s="2" t="str">
        <f>IF(Table1[[#This Row],[Column6]]="","",(1+J4966)*(I4967)-1)</f>
        <v/>
      </c>
      <c r="K4967" s="1" t="str">
        <f>IF(Table1[[#This Row],[Column1]]="","",VLOOKUP(A4967,COPOMs!B:K,10)+prêmio_de_risco)</f>
        <v/>
      </c>
      <c r="L4967" s="3" t="str">
        <f>IF(Table1[[#This Row],[Tesouro Selic: Cenário 3]]="","",(K4967+1)^(1/252))</f>
        <v/>
      </c>
      <c r="M4967" s="2" t="str">
        <f>IF(Table1[[#This Row],[Column8]]="","",(1+M4966)*(L4967)-1)</f>
        <v/>
      </c>
    </row>
    <row r="4968" spans="1:13" x14ac:dyDescent="0.25">
      <c r="A4968" s="15" t="str">
        <f t="shared" si="154"/>
        <v/>
      </c>
      <c r="B4968" s="25" t="str">
        <f t="shared" si="155"/>
        <v/>
      </c>
      <c r="C4968" s="3" t="str">
        <f>IF(Table1[[#This Row],[Tesouro Prefixado]]="","",(B4968+1)^(1/252))</f>
        <v/>
      </c>
      <c r="D4968" s="2" t="str">
        <f>IF(Table1[[#This Row],[Column2]]="","",(1+D4967)*(C4968)-1)</f>
        <v/>
      </c>
      <c r="E4968" s="1" t="str">
        <f>IF(Table1[[#This Row],[Column1]]="","",VLOOKUP(A4968,COPOMs!B:E,4)+prêmio_de_risco)</f>
        <v/>
      </c>
      <c r="F4968" s="3" t="str">
        <f>IF(Table1[[#This Row],[Tesouro Selic: Cenário 1]]="","",(E4968+1)^(1/252))</f>
        <v/>
      </c>
      <c r="G4968" s="2" t="str">
        <f>IF(Table1[[#This Row],[Column4]]="","",(1+G4967)*(F4968)-1)</f>
        <v/>
      </c>
      <c r="H4968" s="1" t="str">
        <f>IF(Table1[[#This Row],[Column1]]="","",VLOOKUP(A4968,COPOMs!B:H,7)+prêmio_de_risco)</f>
        <v/>
      </c>
      <c r="I4968" s="3" t="str">
        <f>IF(Table1[[#This Row],[Tesouro Selic: Cenário 2]]="","",(H4968+1)^(1/252))</f>
        <v/>
      </c>
      <c r="J4968" s="2" t="str">
        <f>IF(Table1[[#This Row],[Column6]]="","",(1+J4967)*(I4968)-1)</f>
        <v/>
      </c>
      <c r="K4968" s="1" t="str">
        <f>IF(Table1[[#This Row],[Column1]]="","",VLOOKUP(A4968,COPOMs!B:K,10)+prêmio_de_risco)</f>
        <v/>
      </c>
      <c r="L4968" s="3" t="str">
        <f>IF(Table1[[#This Row],[Tesouro Selic: Cenário 3]]="","",(K4968+1)^(1/252))</f>
        <v/>
      </c>
      <c r="M4968" s="2" t="str">
        <f>IF(Table1[[#This Row],[Column8]]="","",(1+M4967)*(L4968)-1)</f>
        <v/>
      </c>
    </row>
    <row r="4969" spans="1:13" x14ac:dyDescent="0.25">
      <c r="A4969" s="15" t="str">
        <f t="shared" si="154"/>
        <v/>
      </c>
      <c r="B4969" s="25" t="str">
        <f t="shared" si="155"/>
        <v/>
      </c>
      <c r="C4969" s="3" t="str">
        <f>IF(Table1[[#This Row],[Tesouro Prefixado]]="","",(B4969+1)^(1/252))</f>
        <v/>
      </c>
      <c r="D4969" s="2" t="str">
        <f>IF(Table1[[#This Row],[Column2]]="","",(1+D4968)*(C4969)-1)</f>
        <v/>
      </c>
      <c r="E4969" s="1" t="str">
        <f>IF(Table1[[#This Row],[Column1]]="","",VLOOKUP(A4969,COPOMs!B:E,4)+prêmio_de_risco)</f>
        <v/>
      </c>
      <c r="F4969" s="3" t="str">
        <f>IF(Table1[[#This Row],[Tesouro Selic: Cenário 1]]="","",(E4969+1)^(1/252))</f>
        <v/>
      </c>
      <c r="G4969" s="2" t="str">
        <f>IF(Table1[[#This Row],[Column4]]="","",(1+G4968)*(F4969)-1)</f>
        <v/>
      </c>
      <c r="H4969" s="1" t="str">
        <f>IF(Table1[[#This Row],[Column1]]="","",VLOOKUP(A4969,COPOMs!B:H,7)+prêmio_de_risco)</f>
        <v/>
      </c>
      <c r="I4969" s="3" t="str">
        <f>IF(Table1[[#This Row],[Tesouro Selic: Cenário 2]]="","",(H4969+1)^(1/252))</f>
        <v/>
      </c>
      <c r="J4969" s="2" t="str">
        <f>IF(Table1[[#This Row],[Column6]]="","",(1+J4968)*(I4969)-1)</f>
        <v/>
      </c>
      <c r="K4969" s="1" t="str">
        <f>IF(Table1[[#This Row],[Column1]]="","",VLOOKUP(A4969,COPOMs!B:K,10)+prêmio_de_risco)</f>
        <v/>
      </c>
      <c r="L4969" s="3" t="str">
        <f>IF(Table1[[#This Row],[Tesouro Selic: Cenário 3]]="","",(K4969+1)^(1/252))</f>
        <v/>
      </c>
      <c r="M4969" s="2" t="str">
        <f>IF(Table1[[#This Row],[Column8]]="","",(1+M4968)*(L4969)-1)</f>
        <v/>
      </c>
    </row>
    <row r="4970" spans="1:13" x14ac:dyDescent="0.25">
      <c r="A4970" s="15" t="str">
        <f t="shared" si="154"/>
        <v/>
      </c>
      <c r="B4970" s="25" t="str">
        <f t="shared" si="155"/>
        <v/>
      </c>
      <c r="C4970" s="3" t="str">
        <f>IF(Table1[[#This Row],[Tesouro Prefixado]]="","",(B4970+1)^(1/252))</f>
        <v/>
      </c>
      <c r="D4970" s="2" t="str">
        <f>IF(Table1[[#This Row],[Column2]]="","",(1+D4969)*(C4970)-1)</f>
        <v/>
      </c>
      <c r="E4970" s="1" t="str">
        <f>IF(Table1[[#This Row],[Column1]]="","",VLOOKUP(A4970,COPOMs!B:E,4)+prêmio_de_risco)</f>
        <v/>
      </c>
      <c r="F4970" s="3" t="str">
        <f>IF(Table1[[#This Row],[Tesouro Selic: Cenário 1]]="","",(E4970+1)^(1/252))</f>
        <v/>
      </c>
      <c r="G4970" s="2" t="str">
        <f>IF(Table1[[#This Row],[Column4]]="","",(1+G4969)*(F4970)-1)</f>
        <v/>
      </c>
      <c r="H4970" s="1" t="str">
        <f>IF(Table1[[#This Row],[Column1]]="","",VLOOKUP(A4970,COPOMs!B:H,7)+prêmio_de_risco)</f>
        <v/>
      </c>
      <c r="I4970" s="3" t="str">
        <f>IF(Table1[[#This Row],[Tesouro Selic: Cenário 2]]="","",(H4970+1)^(1/252))</f>
        <v/>
      </c>
      <c r="J4970" s="2" t="str">
        <f>IF(Table1[[#This Row],[Column6]]="","",(1+J4969)*(I4970)-1)</f>
        <v/>
      </c>
      <c r="K4970" s="1" t="str">
        <f>IF(Table1[[#This Row],[Column1]]="","",VLOOKUP(A4970,COPOMs!B:K,10)+prêmio_de_risco)</f>
        <v/>
      </c>
      <c r="L4970" s="3" t="str">
        <f>IF(Table1[[#This Row],[Tesouro Selic: Cenário 3]]="","",(K4970+1)^(1/252))</f>
        <v/>
      </c>
      <c r="M4970" s="2" t="str">
        <f>IF(Table1[[#This Row],[Column8]]="","",(1+M4969)*(L4970)-1)</f>
        <v/>
      </c>
    </row>
    <row r="4971" spans="1:13" x14ac:dyDescent="0.25">
      <c r="A4971" s="15" t="str">
        <f t="shared" si="154"/>
        <v/>
      </c>
      <c r="B4971" s="25" t="str">
        <f t="shared" si="155"/>
        <v/>
      </c>
      <c r="C4971" s="3" t="str">
        <f>IF(Table1[[#This Row],[Tesouro Prefixado]]="","",(B4971+1)^(1/252))</f>
        <v/>
      </c>
      <c r="D4971" s="2" t="str">
        <f>IF(Table1[[#This Row],[Column2]]="","",(1+D4970)*(C4971)-1)</f>
        <v/>
      </c>
      <c r="E4971" s="1" t="str">
        <f>IF(Table1[[#This Row],[Column1]]="","",VLOOKUP(A4971,COPOMs!B:E,4)+prêmio_de_risco)</f>
        <v/>
      </c>
      <c r="F4971" s="3" t="str">
        <f>IF(Table1[[#This Row],[Tesouro Selic: Cenário 1]]="","",(E4971+1)^(1/252))</f>
        <v/>
      </c>
      <c r="G4971" s="2" t="str">
        <f>IF(Table1[[#This Row],[Column4]]="","",(1+G4970)*(F4971)-1)</f>
        <v/>
      </c>
      <c r="H4971" s="1" t="str">
        <f>IF(Table1[[#This Row],[Column1]]="","",VLOOKUP(A4971,COPOMs!B:H,7)+prêmio_de_risco)</f>
        <v/>
      </c>
      <c r="I4971" s="3" t="str">
        <f>IF(Table1[[#This Row],[Tesouro Selic: Cenário 2]]="","",(H4971+1)^(1/252))</f>
        <v/>
      </c>
      <c r="J4971" s="2" t="str">
        <f>IF(Table1[[#This Row],[Column6]]="","",(1+J4970)*(I4971)-1)</f>
        <v/>
      </c>
      <c r="K4971" s="1" t="str">
        <f>IF(Table1[[#This Row],[Column1]]="","",VLOOKUP(A4971,COPOMs!B:K,10)+prêmio_de_risco)</f>
        <v/>
      </c>
      <c r="L4971" s="3" t="str">
        <f>IF(Table1[[#This Row],[Tesouro Selic: Cenário 3]]="","",(K4971+1)^(1/252))</f>
        <v/>
      </c>
      <c r="M4971" s="2" t="str">
        <f>IF(Table1[[#This Row],[Column8]]="","",(1+M4970)*(L4971)-1)</f>
        <v/>
      </c>
    </row>
    <row r="4972" spans="1:13" x14ac:dyDescent="0.25">
      <c r="A4972" s="15" t="str">
        <f t="shared" si="154"/>
        <v/>
      </c>
      <c r="B4972" s="25" t="str">
        <f t="shared" si="155"/>
        <v/>
      </c>
      <c r="C4972" s="3" t="str">
        <f>IF(Table1[[#This Row],[Tesouro Prefixado]]="","",(B4972+1)^(1/252))</f>
        <v/>
      </c>
      <c r="D4972" s="2" t="str">
        <f>IF(Table1[[#This Row],[Column2]]="","",(1+D4971)*(C4972)-1)</f>
        <v/>
      </c>
      <c r="E4972" s="1" t="str">
        <f>IF(Table1[[#This Row],[Column1]]="","",VLOOKUP(A4972,COPOMs!B:E,4)+prêmio_de_risco)</f>
        <v/>
      </c>
      <c r="F4972" s="3" t="str">
        <f>IF(Table1[[#This Row],[Tesouro Selic: Cenário 1]]="","",(E4972+1)^(1/252))</f>
        <v/>
      </c>
      <c r="G4972" s="2" t="str">
        <f>IF(Table1[[#This Row],[Column4]]="","",(1+G4971)*(F4972)-1)</f>
        <v/>
      </c>
      <c r="H4972" s="1" t="str">
        <f>IF(Table1[[#This Row],[Column1]]="","",VLOOKUP(A4972,COPOMs!B:H,7)+prêmio_de_risco)</f>
        <v/>
      </c>
      <c r="I4972" s="3" t="str">
        <f>IF(Table1[[#This Row],[Tesouro Selic: Cenário 2]]="","",(H4972+1)^(1/252))</f>
        <v/>
      </c>
      <c r="J4972" s="2" t="str">
        <f>IF(Table1[[#This Row],[Column6]]="","",(1+J4971)*(I4972)-1)</f>
        <v/>
      </c>
      <c r="K4972" s="1" t="str">
        <f>IF(Table1[[#This Row],[Column1]]="","",VLOOKUP(A4972,COPOMs!B:K,10)+prêmio_de_risco)</f>
        <v/>
      </c>
      <c r="L4972" s="3" t="str">
        <f>IF(Table1[[#This Row],[Tesouro Selic: Cenário 3]]="","",(K4972+1)^(1/252))</f>
        <v/>
      </c>
      <c r="M4972" s="2" t="str">
        <f>IF(Table1[[#This Row],[Column8]]="","",(1+M4971)*(L4972)-1)</f>
        <v/>
      </c>
    </row>
    <row r="4973" spans="1:13" x14ac:dyDescent="0.25">
      <c r="A4973" s="15" t="str">
        <f t="shared" si="154"/>
        <v/>
      </c>
      <c r="B4973" s="25" t="str">
        <f t="shared" si="155"/>
        <v/>
      </c>
      <c r="C4973" s="3" t="str">
        <f>IF(Table1[[#This Row],[Tesouro Prefixado]]="","",(B4973+1)^(1/252))</f>
        <v/>
      </c>
      <c r="D4973" s="2" t="str">
        <f>IF(Table1[[#This Row],[Column2]]="","",(1+D4972)*(C4973)-1)</f>
        <v/>
      </c>
      <c r="E4973" s="1" t="str">
        <f>IF(Table1[[#This Row],[Column1]]="","",VLOOKUP(A4973,COPOMs!B:E,4)+prêmio_de_risco)</f>
        <v/>
      </c>
      <c r="F4973" s="3" t="str">
        <f>IF(Table1[[#This Row],[Tesouro Selic: Cenário 1]]="","",(E4973+1)^(1/252))</f>
        <v/>
      </c>
      <c r="G4973" s="2" t="str">
        <f>IF(Table1[[#This Row],[Column4]]="","",(1+G4972)*(F4973)-1)</f>
        <v/>
      </c>
      <c r="H4973" s="1" t="str">
        <f>IF(Table1[[#This Row],[Column1]]="","",VLOOKUP(A4973,COPOMs!B:H,7)+prêmio_de_risco)</f>
        <v/>
      </c>
      <c r="I4973" s="3" t="str">
        <f>IF(Table1[[#This Row],[Tesouro Selic: Cenário 2]]="","",(H4973+1)^(1/252))</f>
        <v/>
      </c>
      <c r="J4973" s="2" t="str">
        <f>IF(Table1[[#This Row],[Column6]]="","",(1+J4972)*(I4973)-1)</f>
        <v/>
      </c>
      <c r="K4973" s="1" t="str">
        <f>IF(Table1[[#This Row],[Column1]]="","",VLOOKUP(A4973,COPOMs!B:K,10)+prêmio_de_risco)</f>
        <v/>
      </c>
      <c r="L4973" s="3" t="str">
        <f>IF(Table1[[#This Row],[Tesouro Selic: Cenário 3]]="","",(K4973+1)^(1/252))</f>
        <v/>
      </c>
      <c r="M4973" s="2" t="str">
        <f>IF(Table1[[#This Row],[Column8]]="","",(1+M4972)*(L4973)-1)</f>
        <v/>
      </c>
    </row>
    <row r="4974" spans="1:13" x14ac:dyDescent="0.25">
      <c r="A4974" s="15" t="str">
        <f t="shared" si="154"/>
        <v/>
      </c>
      <c r="B4974" s="25" t="str">
        <f t="shared" si="155"/>
        <v/>
      </c>
      <c r="C4974" s="3" t="str">
        <f>IF(Table1[[#This Row],[Tesouro Prefixado]]="","",(B4974+1)^(1/252))</f>
        <v/>
      </c>
      <c r="D4974" s="2" t="str">
        <f>IF(Table1[[#This Row],[Column2]]="","",(1+D4973)*(C4974)-1)</f>
        <v/>
      </c>
      <c r="E4974" s="1" t="str">
        <f>IF(Table1[[#This Row],[Column1]]="","",VLOOKUP(A4974,COPOMs!B:E,4)+prêmio_de_risco)</f>
        <v/>
      </c>
      <c r="F4974" s="3" t="str">
        <f>IF(Table1[[#This Row],[Tesouro Selic: Cenário 1]]="","",(E4974+1)^(1/252))</f>
        <v/>
      </c>
      <c r="G4974" s="2" t="str">
        <f>IF(Table1[[#This Row],[Column4]]="","",(1+G4973)*(F4974)-1)</f>
        <v/>
      </c>
      <c r="H4974" s="1" t="str">
        <f>IF(Table1[[#This Row],[Column1]]="","",VLOOKUP(A4974,COPOMs!B:H,7)+prêmio_de_risco)</f>
        <v/>
      </c>
      <c r="I4974" s="3" t="str">
        <f>IF(Table1[[#This Row],[Tesouro Selic: Cenário 2]]="","",(H4974+1)^(1/252))</f>
        <v/>
      </c>
      <c r="J4974" s="2" t="str">
        <f>IF(Table1[[#This Row],[Column6]]="","",(1+J4973)*(I4974)-1)</f>
        <v/>
      </c>
      <c r="K4974" s="1" t="str">
        <f>IF(Table1[[#This Row],[Column1]]="","",VLOOKUP(A4974,COPOMs!B:K,10)+prêmio_de_risco)</f>
        <v/>
      </c>
      <c r="L4974" s="3" t="str">
        <f>IF(Table1[[#This Row],[Tesouro Selic: Cenário 3]]="","",(K4974+1)^(1/252))</f>
        <v/>
      </c>
      <c r="M4974" s="2" t="str">
        <f>IF(Table1[[#This Row],[Column8]]="","",(1+M4973)*(L4974)-1)</f>
        <v/>
      </c>
    </row>
    <row r="4975" spans="1:13" x14ac:dyDescent="0.25">
      <c r="A4975" s="15" t="str">
        <f t="shared" si="154"/>
        <v/>
      </c>
      <c r="B4975" s="25" t="str">
        <f t="shared" si="155"/>
        <v/>
      </c>
      <c r="C4975" s="3" t="str">
        <f>IF(Table1[[#This Row],[Tesouro Prefixado]]="","",(B4975+1)^(1/252))</f>
        <v/>
      </c>
      <c r="D4975" s="2" t="str">
        <f>IF(Table1[[#This Row],[Column2]]="","",(1+D4974)*(C4975)-1)</f>
        <v/>
      </c>
      <c r="E4975" s="1" t="str">
        <f>IF(Table1[[#This Row],[Column1]]="","",VLOOKUP(A4975,COPOMs!B:E,4)+prêmio_de_risco)</f>
        <v/>
      </c>
      <c r="F4975" s="3" t="str">
        <f>IF(Table1[[#This Row],[Tesouro Selic: Cenário 1]]="","",(E4975+1)^(1/252))</f>
        <v/>
      </c>
      <c r="G4975" s="2" t="str">
        <f>IF(Table1[[#This Row],[Column4]]="","",(1+G4974)*(F4975)-1)</f>
        <v/>
      </c>
      <c r="H4975" s="1" t="str">
        <f>IF(Table1[[#This Row],[Column1]]="","",VLOOKUP(A4975,COPOMs!B:H,7)+prêmio_de_risco)</f>
        <v/>
      </c>
      <c r="I4975" s="3" t="str">
        <f>IF(Table1[[#This Row],[Tesouro Selic: Cenário 2]]="","",(H4975+1)^(1/252))</f>
        <v/>
      </c>
      <c r="J4975" s="2" t="str">
        <f>IF(Table1[[#This Row],[Column6]]="","",(1+J4974)*(I4975)-1)</f>
        <v/>
      </c>
      <c r="K4975" s="1" t="str">
        <f>IF(Table1[[#This Row],[Column1]]="","",VLOOKUP(A4975,COPOMs!B:K,10)+prêmio_de_risco)</f>
        <v/>
      </c>
      <c r="L4975" s="3" t="str">
        <f>IF(Table1[[#This Row],[Tesouro Selic: Cenário 3]]="","",(K4975+1)^(1/252))</f>
        <v/>
      </c>
      <c r="M4975" s="2" t="str">
        <f>IF(Table1[[#This Row],[Column8]]="","",(1+M4974)*(L4975)-1)</f>
        <v/>
      </c>
    </row>
    <row r="4976" spans="1:13" x14ac:dyDescent="0.25">
      <c r="A4976" s="15" t="str">
        <f t="shared" si="154"/>
        <v/>
      </c>
      <c r="B4976" s="25" t="str">
        <f t="shared" si="155"/>
        <v/>
      </c>
      <c r="C4976" s="3" t="str">
        <f>IF(Table1[[#This Row],[Tesouro Prefixado]]="","",(B4976+1)^(1/252))</f>
        <v/>
      </c>
      <c r="D4976" s="2" t="str">
        <f>IF(Table1[[#This Row],[Column2]]="","",(1+D4975)*(C4976)-1)</f>
        <v/>
      </c>
      <c r="E4976" s="1" t="str">
        <f>IF(Table1[[#This Row],[Column1]]="","",VLOOKUP(A4976,COPOMs!B:E,4)+prêmio_de_risco)</f>
        <v/>
      </c>
      <c r="F4976" s="3" t="str">
        <f>IF(Table1[[#This Row],[Tesouro Selic: Cenário 1]]="","",(E4976+1)^(1/252))</f>
        <v/>
      </c>
      <c r="G4976" s="2" t="str">
        <f>IF(Table1[[#This Row],[Column4]]="","",(1+G4975)*(F4976)-1)</f>
        <v/>
      </c>
      <c r="H4976" s="1" t="str">
        <f>IF(Table1[[#This Row],[Column1]]="","",VLOOKUP(A4976,COPOMs!B:H,7)+prêmio_de_risco)</f>
        <v/>
      </c>
      <c r="I4976" s="3" t="str">
        <f>IF(Table1[[#This Row],[Tesouro Selic: Cenário 2]]="","",(H4976+1)^(1/252))</f>
        <v/>
      </c>
      <c r="J4976" s="2" t="str">
        <f>IF(Table1[[#This Row],[Column6]]="","",(1+J4975)*(I4976)-1)</f>
        <v/>
      </c>
      <c r="K4976" s="1" t="str">
        <f>IF(Table1[[#This Row],[Column1]]="","",VLOOKUP(A4976,COPOMs!B:K,10)+prêmio_de_risco)</f>
        <v/>
      </c>
      <c r="L4976" s="3" t="str">
        <f>IF(Table1[[#This Row],[Tesouro Selic: Cenário 3]]="","",(K4976+1)^(1/252))</f>
        <v/>
      </c>
      <c r="M4976" s="2" t="str">
        <f>IF(Table1[[#This Row],[Column8]]="","",(1+M4975)*(L4976)-1)</f>
        <v/>
      </c>
    </row>
    <row r="4977" spans="1:13" x14ac:dyDescent="0.25">
      <c r="A4977" s="15" t="str">
        <f t="shared" si="154"/>
        <v/>
      </c>
      <c r="B4977" s="25" t="str">
        <f t="shared" si="155"/>
        <v/>
      </c>
      <c r="C4977" s="3" t="str">
        <f>IF(Table1[[#This Row],[Tesouro Prefixado]]="","",(B4977+1)^(1/252))</f>
        <v/>
      </c>
      <c r="D4977" s="2" t="str">
        <f>IF(Table1[[#This Row],[Column2]]="","",(1+D4976)*(C4977)-1)</f>
        <v/>
      </c>
      <c r="E4977" s="1" t="str">
        <f>IF(Table1[[#This Row],[Column1]]="","",VLOOKUP(A4977,COPOMs!B:E,4)+prêmio_de_risco)</f>
        <v/>
      </c>
      <c r="F4977" s="3" t="str">
        <f>IF(Table1[[#This Row],[Tesouro Selic: Cenário 1]]="","",(E4977+1)^(1/252))</f>
        <v/>
      </c>
      <c r="G4977" s="2" t="str">
        <f>IF(Table1[[#This Row],[Column4]]="","",(1+G4976)*(F4977)-1)</f>
        <v/>
      </c>
      <c r="H4977" s="1" t="str">
        <f>IF(Table1[[#This Row],[Column1]]="","",VLOOKUP(A4977,COPOMs!B:H,7)+prêmio_de_risco)</f>
        <v/>
      </c>
      <c r="I4977" s="3" t="str">
        <f>IF(Table1[[#This Row],[Tesouro Selic: Cenário 2]]="","",(H4977+1)^(1/252))</f>
        <v/>
      </c>
      <c r="J4977" s="2" t="str">
        <f>IF(Table1[[#This Row],[Column6]]="","",(1+J4976)*(I4977)-1)</f>
        <v/>
      </c>
      <c r="K4977" s="1" t="str">
        <f>IF(Table1[[#This Row],[Column1]]="","",VLOOKUP(A4977,COPOMs!B:K,10)+prêmio_de_risco)</f>
        <v/>
      </c>
      <c r="L4977" s="3" t="str">
        <f>IF(Table1[[#This Row],[Tesouro Selic: Cenário 3]]="","",(K4977+1)^(1/252))</f>
        <v/>
      </c>
      <c r="M4977" s="2" t="str">
        <f>IF(Table1[[#This Row],[Column8]]="","",(1+M4976)*(L4977)-1)</f>
        <v/>
      </c>
    </row>
    <row r="4978" spans="1:13" x14ac:dyDescent="0.25">
      <c r="A4978" s="15" t="str">
        <f t="shared" si="154"/>
        <v/>
      </c>
      <c r="B4978" s="25" t="str">
        <f t="shared" si="155"/>
        <v/>
      </c>
      <c r="C4978" s="3" t="str">
        <f>IF(Table1[[#This Row],[Tesouro Prefixado]]="","",(B4978+1)^(1/252))</f>
        <v/>
      </c>
      <c r="D4978" s="2" t="str">
        <f>IF(Table1[[#This Row],[Column2]]="","",(1+D4977)*(C4978)-1)</f>
        <v/>
      </c>
      <c r="E4978" s="1" t="str">
        <f>IF(Table1[[#This Row],[Column1]]="","",VLOOKUP(A4978,COPOMs!B:E,4)+prêmio_de_risco)</f>
        <v/>
      </c>
      <c r="F4978" s="3" t="str">
        <f>IF(Table1[[#This Row],[Tesouro Selic: Cenário 1]]="","",(E4978+1)^(1/252))</f>
        <v/>
      </c>
      <c r="G4978" s="2" t="str">
        <f>IF(Table1[[#This Row],[Column4]]="","",(1+G4977)*(F4978)-1)</f>
        <v/>
      </c>
      <c r="H4978" s="1" t="str">
        <f>IF(Table1[[#This Row],[Column1]]="","",VLOOKUP(A4978,COPOMs!B:H,7)+prêmio_de_risco)</f>
        <v/>
      </c>
      <c r="I4978" s="3" t="str">
        <f>IF(Table1[[#This Row],[Tesouro Selic: Cenário 2]]="","",(H4978+1)^(1/252))</f>
        <v/>
      </c>
      <c r="J4978" s="2" t="str">
        <f>IF(Table1[[#This Row],[Column6]]="","",(1+J4977)*(I4978)-1)</f>
        <v/>
      </c>
      <c r="K4978" s="1" t="str">
        <f>IF(Table1[[#This Row],[Column1]]="","",VLOOKUP(A4978,COPOMs!B:K,10)+prêmio_de_risco)</f>
        <v/>
      </c>
      <c r="L4978" s="3" t="str">
        <f>IF(Table1[[#This Row],[Tesouro Selic: Cenário 3]]="","",(K4978+1)^(1/252))</f>
        <v/>
      </c>
      <c r="M4978" s="2" t="str">
        <f>IF(Table1[[#This Row],[Column8]]="","",(1+M4977)*(L4978)-1)</f>
        <v/>
      </c>
    </row>
    <row r="4979" spans="1:13" x14ac:dyDescent="0.25">
      <c r="A4979" s="15" t="str">
        <f t="shared" si="154"/>
        <v/>
      </c>
      <c r="B4979" s="25" t="str">
        <f t="shared" si="155"/>
        <v/>
      </c>
      <c r="C4979" s="3" t="str">
        <f>IF(Table1[[#This Row],[Tesouro Prefixado]]="","",(B4979+1)^(1/252))</f>
        <v/>
      </c>
      <c r="D4979" s="2" t="str">
        <f>IF(Table1[[#This Row],[Column2]]="","",(1+D4978)*(C4979)-1)</f>
        <v/>
      </c>
      <c r="E4979" s="1" t="str">
        <f>IF(Table1[[#This Row],[Column1]]="","",VLOOKUP(A4979,COPOMs!B:E,4)+prêmio_de_risco)</f>
        <v/>
      </c>
      <c r="F4979" s="3" t="str">
        <f>IF(Table1[[#This Row],[Tesouro Selic: Cenário 1]]="","",(E4979+1)^(1/252))</f>
        <v/>
      </c>
      <c r="G4979" s="2" t="str">
        <f>IF(Table1[[#This Row],[Column4]]="","",(1+G4978)*(F4979)-1)</f>
        <v/>
      </c>
      <c r="H4979" s="1" t="str">
        <f>IF(Table1[[#This Row],[Column1]]="","",VLOOKUP(A4979,COPOMs!B:H,7)+prêmio_de_risco)</f>
        <v/>
      </c>
      <c r="I4979" s="3" t="str">
        <f>IF(Table1[[#This Row],[Tesouro Selic: Cenário 2]]="","",(H4979+1)^(1/252))</f>
        <v/>
      </c>
      <c r="J4979" s="2" t="str">
        <f>IF(Table1[[#This Row],[Column6]]="","",(1+J4978)*(I4979)-1)</f>
        <v/>
      </c>
      <c r="K4979" s="1" t="str">
        <f>IF(Table1[[#This Row],[Column1]]="","",VLOOKUP(A4979,COPOMs!B:K,10)+prêmio_de_risco)</f>
        <v/>
      </c>
      <c r="L4979" s="3" t="str">
        <f>IF(Table1[[#This Row],[Tesouro Selic: Cenário 3]]="","",(K4979+1)^(1/252))</f>
        <v/>
      </c>
      <c r="M4979" s="2" t="str">
        <f>IF(Table1[[#This Row],[Column8]]="","",(1+M4978)*(L4979)-1)</f>
        <v/>
      </c>
    </row>
    <row r="4980" spans="1:13" x14ac:dyDescent="0.25">
      <c r="A4980" s="15" t="str">
        <f t="shared" si="154"/>
        <v/>
      </c>
      <c r="B4980" s="25" t="str">
        <f t="shared" si="155"/>
        <v/>
      </c>
      <c r="C4980" s="3" t="str">
        <f>IF(Table1[[#This Row],[Tesouro Prefixado]]="","",(B4980+1)^(1/252))</f>
        <v/>
      </c>
      <c r="D4980" s="2" t="str">
        <f>IF(Table1[[#This Row],[Column2]]="","",(1+D4979)*(C4980)-1)</f>
        <v/>
      </c>
      <c r="E4980" s="1" t="str">
        <f>IF(Table1[[#This Row],[Column1]]="","",VLOOKUP(A4980,COPOMs!B:E,4)+prêmio_de_risco)</f>
        <v/>
      </c>
      <c r="F4980" s="3" t="str">
        <f>IF(Table1[[#This Row],[Tesouro Selic: Cenário 1]]="","",(E4980+1)^(1/252))</f>
        <v/>
      </c>
      <c r="G4980" s="2" t="str">
        <f>IF(Table1[[#This Row],[Column4]]="","",(1+G4979)*(F4980)-1)</f>
        <v/>
      </c>
      <c r="H4980" s="1" t="str">
        <f>IF(Table1[[#This Row],[Column1]]="","",VLOOKUP(A4980,COPOMs!B:H,7)+prêmio_de_risco)</f>
        <v/>
      </c>
      <c r="I4980" s="3" t="str">
        <f>IF(Table1[[#This Row],[Tesouro Selic: Cenário 2]]="","",(H4980+1)^(1/252))</f>
        <v/>
      </c>
      <c r="J4980" s="2" t="str">
        <f>IF(Table1[[#This Row],[Column6]]="","",(1+J4979)*(I4980)-1)</f>
        <v/>
      </c>
      <c r="K4980" s="1" t="str">
        <f>IF(Table1[[#This Row],[Column1]]="","",VLOOKUP(A4980,COPOMs!B:K,10)+prêmio_de_risco)</f>
        <v/>
      </c>
      <c r="L4980" s="3" t="str">
        <f>IF(Table1[[#This Row],[Tesouro Selic: Cenário 3]]="","",(K4980+1)^(1/252))</f>
        <v/>
      </c>
      <c r="M4980" s="2" t="str">
        <f>IF(Table1[[#This Row],[Column8]]="","",(1+M4979)*(L4980)-1)</f>
        <v/>
      </c>
    </row>
    <row r="4981" spans="1:13" x14ac:dyDescent="0.25">
      <c r="A4981" s="15" t="str">
        <f t="shared" si="154"/>
        <v/>
      </c>
      <c r="B4981" s="25" t="str">
        <f t="shared" si="155"/>
        <v/>
      </c>
      <c r="C4981" s="3" t="str">
        <f>IF(Table1[[#This Row],[Tesouro Prefixado]]="","",(B4981+1)^(1/252))</f>
        <v/>
      </c>
      <c r="D4981" s="2" t="str">
        <f>IF(Table1[[#This Row],[Column2]]="","",(1+D4980)*(C4981)-1)</f>
        <v/>
      </c>
      <c r="E4981" s="1" t="str">
        <f>IF(Table1[[#This Row],[Column1]]="","",VLOOKUP(A4981,COPOMs!B:E,4)+prêmio_de_risco)</f>
        <v/>
      </c>
      <c r="F4981" s="3" t="str">
        <f>IF(Table1[[#This Row],[Tesouro Selic: Cenário 1]]="","",(E4981+1)^(1/252))</f>
        <v/>
      </c>
      <c r="G4981" s="2" t="str">
        <f>IF(Table1[[#This Row],[Column4]]="","",(1+G4980)*(F4981)-1)</f>
        <v/>
      </c>
      <c r="H4981" s="1" t="str">
        <f>IF(Table1[[#This Row],[Column1]]="","",VLOOKUP(A4981,COPOMs!B:H,7)+prêmio_de_risco)</f>
        <v/>
      </c>
      <c r="I4981" s="3" t="str">
        <f>IF(Table1[[#This Row],[Tesouro Selic: Cenário 2]]="","",(H4981+1)^(1/252))</f>
        <v/>
      </c>
      <c r="J4981" s="2" t="str">
        <f>IF(Table1[[#This Row],[Column6]]="","",(1+J4980)*(I4981)-1)</f>
        <v/>
      </c>
      <c r="K4981" s="1" t="str">
        <f>IF(Table1[[#This Row],[Column1]]="","",VLOOKUP(A4981,COPOMs!B:K,10)+prêmio_de_risco)</f>
        <v/>
      </c>
      <c r="L4981" s="3" t="str">
        <f>IF(Table1[[#This Row],[Tesouro Selic: Cenário 3]]="","",(K4981+1)^(1/252))</f>
        <v/>
      </c>
      <c r="M4981" s="2" t="str">
        <f>IF(Table1[[#This Row],[Column8]]="","",(1+M4980)*(L4981)-1)</f>
        <v/>
      </c>
    </row>
    <row r="4982" spans="1:13" x14ac:dyDescent="0.25">
      <c r="A4982" s="15" t="str">
        <f t="shared" si="154"/>
        <v/>
      </c>
      <c r="B4982" s="25" t="str">
        <f t="shared" si="155"/>
        <v/>
      </c>
      <c r="C4982" s="3" t="str">
        <f>IF(Table1[[#This Row],[Tesouro Prefixado]]="","",(B4982+1)^(1/252))</f>
        <v/>
      </c>
      <c r="D4982" s="2" t="str">
        <f>IF(Table1[[#This Row],[Column2]]="","",(1+D4981)*(C4982)-1)</f>
        <v/>
      </c>
      <c r="E4982" s="1" t="str">
        <f>IF(Table1[[#This Row],[Column1]]="","",VLOOKUP(A4982,COPOMs!B:E,4)+prêmio_de_risco)</f>
        <v/>
      </c>
      <c r="F4982" s="3" t="str">
        <f>IF(Table1[[#This Row],[Tesouro Selic: Cenário 1]]="","",(E4982+1)^(1/252))</f>
        <v/>
      </c>
      <c r="G4982" s="2" t="str">
        <f>IF(Table1[[#This Row],[Column4]]="","",(1+G4981)*(F4982)-1)</f>
        <v/>
      </c>
      <c r="H4982" s="1" t="str">
        <f>IF(Table1[[#This Row],[Column1]]="","",VLOOKUP(A4982,COPOMs!B:H,7)+prêmio_de_risco)</f>
        <v/>
      </c>
      <c r="I4982" s="3" t="str">
        <f>IF(Table1[[#This Row],[Tesouro Selic: Cenário 2]]="","",(H4982+1)^(1/252))</f>
        <v/>
      </c>
      <c r="J4982" s="2" t="str">
        <f>IF(Table1[[#This Row],[Column6]]="","",(1+J4981)*(I4982)-1)</f>
        <v/>
      </c>
      <c r="K4982" s="1" t="str">
        <f>IF(Table1[[#This Row],[Column1]]="","",VLOOKUP(A4982,COPOMs!B:K,10)+prêmio_de_risco)</f>
        <v/>
      </c>
      <c r="L4982" s="3" t="str">
        <f>IF(Table1[[#This Row],[Tesouro Selic: Cenário 3]]="","",(K4982+1)^(1/252))</f>
        <v/>
      </c>
      <c r="M4982" s="2" t="str">
        <f>IF(Table1[[#This Row],[Column8]]="","",(1+M4981)*(L4982)-1)</f>
        <v/>
      </c>
    </row>
    <row r="4983" spans="1:13" x14ac:dyDescent="0.25">
      <c r="A4983" s="15" t="str">
        <f t="shared" si="154"/>
        <v/>
      </c>
      <c r="B4983" s="25" t="str">
        <f t="shared" si="155"/>
        <v/>
      </c>
      <c r="C4983" s="3" t="str">
        <f>IF(Table1[[#This Row],[Tesouro Prefixado]]="","",(B4983+1)^(1/252))</f>
        <v/>
      </c>
      <c r="D4983" s="2" t="str">
        <f>IF(Table1[[#This Row],[Column2]]="","",(1+D4982)*(C4983)-1)</f>
        <v/>
      </c>
      <c r="E4983" s="1" t="str">
        <f>IF(Table1[[#This Row],[Column1]]="","",VLOOKUP(A4983,COPOMs!B:E,4)+prêmio_de_risco)</f>
        <v/>
      </c>
      <c r="F4983" s="3" t="str">
        <f>IF(Table1[[#This Row],[Tesouro Selic: Cenário 1]]="","",(E4983+1)^(1/252))</f>
        <v/>
      </c>
      <c r="G4983" s="2" t="str">
        <f>IF(Table1[[#This Row],[Column4]]="","",(1+G4982)*(F4983)-1)</f>
        <v/>
      </c>
      <c r="H4983" s="1" t="str">
        <f>IF(Table1[[#This Row],[Column1]]="","",VLOOKUP(A4983,COPOMs!B:H,7)+prêmio_de_risco)</f>
        <v/>
      </c>
      <c r="I4983" s="3" t="str">
        <f>IF(Table1[[#This Row],[Tesouro Selic: Cenário 2]]="","",(H4983+1)^(1/252))</f>
        <v/>
      </c>
      <c r="J4983" s="2" t="str">
        <f>IF(Table1[[#This Row],[Column6]]="","",(1+J4982)*(I4983)-1)</f>
        <v/>
      </c>
      <c r="K4983" s="1" t="str">
        <f>IF(Table1[[#This Row],[Column1]]="","",VLOOKUP(A4983,COPOMs!B:K,10)+prêmio_de_risco)</f>
        <v/>
      </c>
      <c r="L4983" s="3" t="str">
        <f>IF(Table1[[#This Row],[Tesouro Selic: Cenário 3]]="","",(K4983+1)^(1/252))</f>
        <v/>
      </c>
      <c r="M4983" s="2" t="str">
        <f>IF(Table1[[#This Row],[Column8]]="","",(1+M4982)*(L4983)-1)</f>
        <v/>
      </c>
    </row>
    <row r="4984" spans="1:13" x14ac:dyDescent="0.25">
      <c r="A4984" s="15" t="str">
        <f t="shared" si="154"/>
        <v/>
      </c>
      <c r="B4984" s="25" t="str">
        <f t="shared" si="155"/>
        <v/>
      </c>
      <c r="C4984" s="3" t="str">
        <f>IF(Table1[[#This Row],[Tesouro Prefixado]]="","",(B4984+1)^(1/252))</f>
        <v/>
      </c>
      <c r="D4984" s="2" t="str">
        <f>IF(Table1[[#This Row],[Column2]]="","",(1+D4983)*(C4984)-1)</f>
        <v/>
      </c>
      <c r="E4984" s="1" t="str">
        <f>IF(Table1[[#This Row],[Column1]]="","",VLOOKUP(A4984,COPOMs!B:E,4)+prêmio_de_risco)</f>
        <v/>
      </c>
      <c r="F4984" s="3" t="str">
        <f>IF(Table1[[#This Row],[Tesouro Selic: Cenário 1]]="","",(E4984+1)^(1/252))</f>
        <v/>
      </c>
      <c r="G4984" s="2" t="str">
        <f>IF(Table1[[#This Row],[Column4]]="","",(1+G4983)*(F4984)-1)</f>
        <v/>
      </c>
      <c r="H4984" s="1" t="str">
        <f>IF(Table1[[#This Row],[Column1]]="","",VLOOKUP(A4984,COPOMs!B:H,7)+prêmio_de_risco)</f>
        <v/>
      </c>
      <c r="I4984" s="3" t="str">
        <f>IF(Table1[[#This Row],[Tesouro Selic: Cenário 2]]="","",(H4984+1)^(1/252))</f>
        <v/>
      </c>
      <c r="J4984" s="2" t="str">
        <f>IF(Table1[[#This Row],[Column6]]="","",(1+J4983)*(I4984)-1)</f>
        <v/>
      </c>
      <c r="K4984" s="1" t="str">
        <f>IF(Table1[[#This Row],[Column1]]="","",VLOOKUP(A4984,COPOMs!B:K,10)+prêmio_de_risco)</f>
        <v/>
      </c>
      <c r="L4984" s="3" t="str">
        <f>IF(Table1[[#This Row],[Tesouro Selic: Cenário 3]]="","",(K4984+1)^(1/252))</f>
        <v/>
      </c>
      <c r="M4984" s="2" t="str">
        <f>IF(Table1[[#This Row],[Column8]]="","",(1+M4983)*(L4984)-1)</f>
        <v/>
      </c>
    </row>
    <row r="4985" spans="1:13" x14ac:dyDescent="0.25">
      <c r="A4985" s="15" t="str">
        <f t="shared" si="154"/>
        <v/>
      </c>
      <c r="B4985" s="25" t="str">
        <f t="shared" si="155"/>
        <v/>
      </c>
      <c r="C4985" s="3" t="str">
        <f>IF(Table1[[#This Row],[Tesouro Prefixado]]="","",(B4985+1)^(1/252))</f>
        <v/>
      </c>
      <c r="D4985" s="2" t="str">
        <f>IF(Table1[[#This Row],[Column2]]="","",(1+D4984)*(C4985)-1)</f>
        <v/>
      </c>
      <c r="E4985" s="1" t="str">
        <f>IF(Table1[[#This Row],[Column1]]="","",VLOOKUP(A4985,COPOMs!B:E,4)+prêmio_de_risco)</f>
        <v/>
      </c>
      <c r="F4985" s="3" t="str">
        <f>IF(Table1[[#This Row],[Tesouro Selic: Cenário 1]]="","",(E4985+1)^(1/252))</f>
        <v/>
      </c>
      <c r="G4985" s="2" t="str">
        <f>IF(Table1[[#This Row],[Column4]]="","",(1+G4984)*(F4985)-1)</f>
        <v/>
      </c>
      <c r="H4985" s="1" t="str">
        <f>IF(Table1[[#This Row],[Column1]]="","",VLOOKUP(A4985,COPOMs!B:H,7)+prêmio_de_risco)</f>
        <v/>
      </c>
      <c r="I4985" s="3" t="str">
        <f>IF(Table1[[#This Row],[Tesouro Selic: Cenário 2]]="","",(H4985+1)^(1/252))</f>
        <v/>
      </c>
      <c r="J4985" s="2" t="str">
        <f>IF(Table1[[#This Row],[Column6]]="","",(1+J4984)*(I4985)-1)</f>
        <v/>
      </c>
      <c r="K4985" s="1" t="str">
        <f>IF(Table1[[#This Row],[Column1]]="","",VLOOKUP(A4985,COPOMs!B:K,10)+prêmio_de_risco)</f>
        <v/>
      </c>
      <c r="L4985" s="3" t="str">
        <f>IF(Table1[[#This Row],[Tesouro Selic: Cenário 3]]="","",(K4985+1)^(1/252))</f>
        <v/>
      </c>
      <c r="M4985" s="2" t="str">
        <f>IF(Table1[[#This Row],[Column8]]="","",(1+M4984)*(L4985)-1)</f>
        <v/>
      </c>
    </row>
    <row r="4986" spans="1:13" x14ac:dyDescent="0.25">
      <c r="A4986" s="15" t="str">
        <f t="shared" si="154"/>
        <v/>
      </c>
      <c r="B4986" s="25" t="str">
        <f t="shared" si="155"/>
        <v/>
      </c>
      <c r="C4986" s="3" t="str">
        <f>IF(Table1[[#This Row],[Tesouro Prefixado]]="","",(B4986+1)^(1/252))</f>
        <v/>
      </c>
      <c r="D4986" s="2" t="str">
        <f>IF(Table1[[#This Row],[Column2]]="","",(1+D4985)*(C4986)-1)</f>
        <v/>
      </c>
      <c r="E4986" s="1" t="str">
        <f>IF(Table1[[#This Row],[Column1]]="","",VLOOKUP(A4986,COPOMs!B:E,4)+prêmio_de_risco)</f>
        <v/>
      </c>
      <c r="F4986" s="3" t="str">
        <f>IF(Table1[[#This Row],[Tesouro Selic: Cenário 1]]="","",(E4986+1)^(1/252))</f>
        <v/>
      </c>
      <c r="G4986" s="2" t="str">
        <f>IF(Table1[[#This Row],[Column4]]="","",(1+G4985)*(F4986)-1)</f>
        <v/>
      </c>
      <c r="H4986" s="1" t="str">
        <f>IF(Table1[[#This Row],[Column1]]="","",VLOOKUP(A4986,COPOMs!B:H,7)+prêmio_de_risco)</f>
        <v/>
      </c>
      <c r="I4986" s="3" t="str">
        <f>IF(Table1[[#This Row],[Tesouro Selic: Cenário 2]]="","",(H4986+1)^(1/252))</f>
        <v/>
      </c>
      <c r="J4986" s="2" t="str">
        <f>IF(Table1[[#This Row],[Column6]]="","",(1+J4985)*(I4986)-1)</f>
        <v/>
      </c>
      <c r="K4986" s="1" t="str">
        <f>IF(Table1[[#This Row],[Column1]]="","",VLOOKUP(A4986,COPOMs!B:K,10)+prêmio_de_risco)</f>
        <v/>
      </c>
      <c r="L4986" s="3" t="str">
        <f>IF(Table1[[#This Row],[Tesouro Selic: Cenário 3]]="","",(K4986+1)^(1/252))</f>
        <v/>
      </c>
      <c r="M4986" s="2" t="str">
        <f>IF(Table1[[#This Row],[Column8]]="","",(1+M4985)*(L4986)-1)</f>
        <v/>
      </c>
    </row>
    <row r="4987" spans="1:13" x14ac:dyDescent="0.25">
      <c r="A4987" s="15" t="str">
        <f t="shared" si="154"/>
        <v/>
      </c>
      <c r="B4987" s="25" t="str">
        <f t="shared" si="155"/>
        <v/>
      </c>
      <c r="C4987" s="3" t="str">
        <f>IF(Table1[[#This Row],[Tesouro Prefixado]]="","",(B4987+1)^(1/252))</f>
        <v/>
      </c>
      <c r="D4987" s="2" t="str">
        <f>IF(Table1[[#This Row],[Column2]]="","",(1+D4986)*(C4987)-1)</f>
        <v/>
      </c>
      <c r="E4987" s="1" t="str">
        <f>IF(Table1[[#This Row],[Column1]]="","",VLOOKUP(A4987,COPOMs!B:E,4)+prêmio_de_risco)</f>
        <v/>
      </c>
      <c r="F4987" s="3" t="str">
        <f>IF(Table1[[#This Row],[Tesouro Selic: Cenário 1]]="","",(E4987+1)^(1/252))</f>
        <v/>
      </c>
      <c r="G4987" s="2" t="str">
        <f>IF(Table1[[#This Row],[Column4]]="","",(1+G4986)*(F4987)-1)</f>
        <v/>
      </c>
      <c r="H4987" s="1" t="str">
        <f>IF(Table1[[#This Row],[Column1]]="","",VLOOKUP(A4987,COPOMs!B:H,7)+prêmio_de_risco)</f>
        <v/>
      </c>
      <c r="I4987" s="3" t="str">
        <f>IF(Table1[[#This Row],[Tesouro Selic: Cenário 2]]="","",(H4987+1)^(1/252))</f>
        <v/>
      </c>
      <c r="J4987" s="2" t="str">
        <f>IF(Table1[[#This Row],[Column6]]="","",(1+J4986)*(I4987)-1)</f>
        <v/>
      </c>
      <c r="K4987" s="1" t="str">
        <f>IF(Table1[[#This Row],[Column1]]="","",VLOOKUP(A4987,COPOMs!B:K,10)+prêmio_de_risco)</f>
        <v/>
      </c>
      <c r="L4987" s="3" t="str">
        <f>IF(Table1[[#This Row],[Tesouro Selic: Cenário 3]]="","",(K4987+1)^(1/252))</f>
        <v/>
      </c>
      <c r="M4987" s="2" t="str">
        <f>IF(Table1[[#This Row],[Column8]]="","",(1+M4986)*(L4987)-1)</f>
        <v/>
      </c>
    </row>
    <row r="4988" spans="1:13" x14ac:dyDescent="0.25">
      <c r="A4988" s="15" t="str">
        <f t="shared" si="154"/>
        <v/>
      </c>
      <c r="B4988" s="25" t="str">
        <f t="shared" si="155"/>
        <v/>
      </c>
      <c r="C4988" s="3" t="str">
        <f>IF(Table1[[#This Row],[Tesouro Prefixado]]="","",(B4988+1)^(1/252))</f>
        <v/>
      </c>
      <c r="D4988" s="2" t="str">
        <f>IF(Table1[[#This Row],[Column2]]="","",(1+D4987)*(C4988)-1)</f>
        <v/>
      </c>
      <c r="E4988" s="1" t="str">
        <f>IF(Table1[[#This Row],[Column1]]="","",VLOOKUP(A4988,COPOMs!B:E,4)+prêmio_de_risco)</f>
        <v/>
      </c>
      <c r="F4988" s="3" t="str">
        <f>IF(Table1[[#This Row],[Tesouro Selic: Cenário 1]]="","",(E4988+1)^(1/252))</f>
        <v/>
      </c>
      <c r="G4988" s="2" t="str">
        <f>IF(Table1[[#This Row],[Column4]]="","",(1+G4987)*(F4988)-1)</f>
        <v/>
      </c>
      <c r="H4988" s="1" t="str">
        <f>IF(Table1[[#This Row],[Column1]]="","",VLOOKUP(A4988,COPOMs!B:H,7)+prêmio_de_risco)</f>
        <v/>
      </c>
      <c r="I4988" s="3" t="str">
        <f>IF(Table1[[#This Row],[Tesouro Selic: Cenário 2]]="","",(H4988+1)^(1/252))</f>
        <v/>
      </c>
      <c r="J4988" s="2" t="str">
        <f>IF(Table1[[#This Row],[Column6]]="","",(1+J4987)*(I4988)-1)</f>
        <v/>
      </c>
      <c r="K4988" s="1" t="str">
        <f>IF(Table1[[#This Row],[Column1]]="","",VLOOKUP(A4988,COPOMs!B:K,10)+prêmio_de_risco)</f>
        <v/>
      </c>
      <c r="L4988" s="3" t="str">
        <f>IF(Table1[[#This Row],[Tesouro Selic: Cenário 3]]="","",(K4988+1)^(1/252))</f>
        <v/>
      </c>
      <c r="M4988" s="2" t="str">
        <f>IF(Table1[[#This Row],[Column8]]="","",(1+M4987)*(L4988)-1)</f>
        <v/>
      </c>
    </row>
    <row r="4989" spans="1:13" x14ac:dyDescent="0.25">
      <c r="A4989" s="15" t="str">
        <f t="shared" si="154"/>
        <v/>
      </c>
      <c r="B4989" s="25" t="str">
        <f t="shared" si="155"/>
        <v/>
      </c>
      <c r="C4989" s="3" t="str">
        <f>IF(Table1[[#This Row],[Tesouro Prefixado]]="","",(B4989+1)^(1/252))</f>
        <v/>
      </c>
      <c r="D4989" s="2" t="str">
        <f>IF(Table1[[#This Row],[Column2]]="","",(1+D4988)*(C4989)-1)</f>
        <v/>
      </c>
      <c r="E4989" s="1" t="str">
        <f>IF(Table1[[#This Row],[Column1]]="","",VLOOKUP(A4989,COPOMs!B:E,4)+prêmio_de_risco)</f>
        <v/>
      </c>
      <c r="F4989" s="3" t="str">
        <f>IF(Table1[[#This Row],[Tesouro Selic: Cenário 1]]="","",(E4989+1)^(1/252))</f>
        <v/>
      </c>
      <c r="G4989" s="2" t="str">
        <f>IF(Table1[[#This Row],[Column4]]="","",(1+G4988)*(F4989)-1)</f>
        <v/>
      </c>
      <c r="H4989" s="1" t="str">
        <f>IF(Table1[[#This Row],[Column1]]="","",VLOOKUP(A4989,COPOMs!B:H,7)+prêmio_de_risco)</f>
        <v/>
      </c>
      <c r="I4989" s="3" t="str">
        <f>IF(Table1[[#This Row],[Tesouro Selic: Cenário 2]]="","",(H4989+1)^(1/252))</f>
        <v/>
      </c>
      <c r="J4989" s="2" t="str">
        <f>IF(Table1[[#This Row],[Column6]]="","",(1+J4988)*(I4989)-1)</f>
        <v/>
      </c>
      <c r="K4989" s="1" t="str">
        <f>IF(Table1[[#This Row],[Column1]]="","",VLOOKUP(A4989,COPOMs!B:K,10)+prêmio_de_risco)</f>
        <v/>
      </c>
      <c r="L4989" s="3" t="str">
        <f>IF(Table1[[#This Row],[Tesouro Selic: Cenário 3]]="","",(K4989+1)^(1/252))</f>
        <v/>
      </c>
      <c r="M4989" s="2" t="str">
        <f>IF(Table1[[#This Row],[Column8]]="","",(1+M4988)*(L4989)-1)</f>
        <v/>
      </c>
    </row>
    <row r="4990" spans="1:13" x14ac:dyDescent="0.25">
      <c r="A4990" s="15" t="str">
        <f t="shared" si="154"/>
        <v/>
      </c>
      <c r="B4990" s="25" t="str">
        <f t="shared" si="155"/>
        <v/>
      </c>
      <c r="C4990" s="3" t="str">
        <f>IF(Table1[[#This Row],[Tesouro Prefixado]]="","",(B4990+1)^(1/252))</f>
        <v/>
      </c>
      <c r="D4990" s="2" t="str">
        <f>IF(Table1[[#This Row],[Column2]]="","",(1+D4989)*(C4990)-1)</f>
        <v/>
      </c>
      <c r="E4990" s="1" t="str">
        <f>IF(Table1[[#This Row],[Column1]]="","",VLOOKUP(A4990,COPOMs!B:E,4)+prêmio_de_risco)</f>
        <v/>
      </c>
      <c r="F4990" s="3" t="str">
        <f>IF(Table1[[#This Row],[Tesouro Selic: Cenário 1]]="","",(E4990+1)^(1/252))</f>
        <v/>
      </c>
      <c r="G4990" s="2" t="str">
        <f>IF(Table1[[#This Row],[Column4]]="","",(1+G4989)*(F4990)-1)</f>
        <v/>
      </c>
      <c r="H4990" s="1" t="str">
        <f>IF(Table1[[#This Row],[Column1]]="","",VLOOKUP(A4990,COPOMs!B:H,7)+prêmio_de_risco)</f>
        <v/>
      </c>
      <c r="I4990" s="3" t="str">
        <f>IF(Table1[[#This Row],[Tesouro Selic: Cenário 2]]="","",(H4990+1)^(1/252))</f>
        <v/>
      </c>
      <c r="J4990" s="2" t="str">
        <f>IF(Table1[[#This Row],[Column6]]="","",(1+J4989)*(I4990)-1)</f>
        <v/>
      </c>
      <c r="K4990" s="1" t="str">
        <f>IF(Table1[[#This Row],[Column1]]="","",VLOOKUP(A4990,COPOMs!B:K,10)+prêmio_de_risco)</f>
        <v/>
      </c>
      <c r="L4990" s="3" t="str">
        <f>IF(Table1[[#This Row],[Tesouro Selic: Cenário 3]]="","",(K4990+1)^(1/252))</f>
        <v/>
      </c>
      <c r="M4990" s="2" t="str">
        <f>IF(Table1[[#This Row],[Column8]]="","",(1+M4989)*(L4990)-1)</f>
        <v/>
      </c>
    </row>
    <row r="4991" spans="1:13" x14ac:dyDescent="0.25">
      <c r="A4991" s="15" t="str">
        <f t="shared" si="154"/>
        <v/>
      </c>
      <c r="B4991" s="25" t="str">
        <f t="shared" si="155"/>
        <v/>
      </c>
      <c r="C4991" s="3" t="str">
        <f>IF(Table1[[#This Row],[Tesouro Prefixado]]="","",(B4991+1)^(1/252))</f>
        <v/>
      </c>
      <c r="D4991" s="2" t="str">
        <f>IF(Table1[[#This Row],[Column2]]="","",(1+D4990)*(C4991)-1)</f>
        <v/>
      </c>
      <c r="E4991" s="1" t="str">
        <f>IF(Table1[[#This Row],[Column1]]="","",VLOOKUP(A4991,COPOMs!B:E,4)+prêmio_de_risco)</f>
        <v/>
      </c>
      <c r="F4991" s="3" t="str">
        <f>IF(Table1[[#This Row],[Tesouro Selic: Cenário 1]]="","",(E4991+1)^(1/252))</f>
        <v/>
      </c>
      <c r="G4991" s="2" t="str">
        <f>IF(Table1[[#This Row],[Column4]]="","",(1+G4990)*(F4991)-1)</f>
        <v/>
      </c>
      <c r="H4991" s="1" t="str">
        <f>IF(Table1[[#This Row],[Column1]]="","",VLOOKUP(A4991,COPOMs!B:H,7)+prêmio_de_risco)</f>
        <v/>
      </c>
      <c r="I4991" s="3" t="str">
        <f>IF(Table1[[#This Row],[Tesouro Selic: Cenário 2]]="","",(H4991+1)^(1/252))</f>
        <v/>
      </c>
      <c r="J4991" s="2" t="str">
        <f>IF(Table1[[#This Row],[Column6]]="","",(1+J4990)*(I4991)-1)</f>
        <v/>
      </c>
      <c r="K4991" s="1" t="str">
        <f>IF(Table1[[#This Row],[Column1]]="","",VLOOKUP(A4991,COPOMs!B:K,10)+prêmio_de_risco)</f>
        <v/>
      </c>
      <c r="L4991" s="3" t="str">
        <f>IF(Table1[[#This Row],[Tesouro Selic: Cenário 3]]="","",(K4991+1)^(1/252))</f>
        <v/>
      </c>
      <c r="M4991" s="2" t="str">
        <f>IF(Table1[[#This Row],[Column8]]="","",(1+M4990)*(L4991)-1)</f>
        <v/>
      </c>
    </row>
    <row r="4992" spans="1:13" x14ac:dyDescent="0.25">
      <c r="A4992" s="15" t="str">
        <f t="shared" si="154"/>
        <v/>
      </c>
      <c r="B4992" s="25" t="str">
        <f t="shared" si="155"/>
        <v/>
      </c>
      <c r="C4992" s="3" t="str">
        <f>IF(Table1[[#This Row],[Tesouro Prefixado]]="","",(B4992+1)^(1/252))</f>
        <v/>
      </c>
      <c r="D4992" s="2" t="str">
        <f>IF(Table1[[#This Row],[Column2]]="","",(1+D4991)*(C4992)-1)</f>
        <v/>
      </c>
      <c r="E4992" s="1" t="str">
        <f>IF(Table1[[#This Row],[Column1]]="","",VLOOKUP(A4992,COPOMs!B:E,4)+prêmio_de_risco)</f>
        <v/>
      </c>
      <c r="F4992" s="3" t="str">
        <f>IF(Table1[[#This Row],[Tesouro Selic: Cenário 1]]="","",(E4992+1)^(1/252))</f>
        <v/>
      </c>
      <c r="G4992" s="2" t="str">
        <f>IF(Table1[[#This Row],[Column4]]="","",(1+G4991)*(F4992)-1)</f>
        <v/>
      </c>
      <c r="H4992" s="1" t="str">
        <f>IF(Table1[[#This Row],[Column1]]="","",VLOOKUP(A4992,COPOMs!B:H,7)+prêmio_de_risco)</f>
        <v/>
      </c>
      <c r="I4992" s="3" t="str">
        <f>IF(Table1[[#This Row],[Tesouro Selic: Cenário 2]]="","",(H4992+1)^(1/252))</f>
        <v/>
      </c>
      <c r="J4992" s="2" t="str">
        <f>IF(Table1[[#This Row],[Column6]]="","",(1+J4991)*(I4992)-1)</f>
        <v/>
      </c>
      <c r="K4992" s="1" t="str">
        <f>IF(Table1[[#This Row],[Column1]]="","",VLOOKUP(A4992,COPOMs!B:K,10)+prêmio_de_risco)</f>
        <v/>
      </c>
      <c r="L4992" s="3" t="str">
        <f>IF(Table1[[#This Row],[Tesouro Selic: Cenário 3]]="","",(K4992+1)^(1/252))</f>
        <v/>
      </c>
      <c r="M4992" s="2" t="str">
        <f>IF(Table1[[#This Row],[Column8]]="","",(1+M4991)*(L4992)-1)</f>
        <v/>
      </c>
    </row>
    <row r="4993" spans="1:13" x14ac:dyDescent="0.25">
      <c r="A4993" s="15" t="str">
        <f t="shared" si="154"/>
        <v/>
      </c>
      <c r="B4993" s="25" t="str">
        <f t="shared" si="155"/>
        <v/>
      </c>
      <c r="C4993" s="3" t="str">
        <f>IF(Table1[[#This Row],[Tesouro Prefixado]]="","",(B4993+1)^(1/252))</f>
        <v/>
      </c>
      <c r="D4993" s="2" t="str">
        <f>IF(Table1[[#This Row],[Column2]]="","",(1+D4992)*(C4993)-1)</f>
        <v/>
      </c>
      <c r="E4993" s="1" t="str">
        <f>IF(Table1[[#This Row],[Column1]]="","",VLOOKUP(A4993,COPOMs!B:E,4)+prêmio_de_risco)</f>
        <v/>
      </c>
      <c r="F4993" s="3" t="str">
        <f>IF(Table1[[#This Row],[Tesouro Selic: Cenário 1]]="","",(E4993+1)^(1/252))</f>
        <v/>
      </c>
      <c r="G4993" s="2" t="str">
        <f>IF(Table1[[#This Row],[Column4]]="","",(1+G4992)*(F4993)-1)</f>
        <v/>
      </c>
      <c r="H4993" s="1" t="str">
        <f>IF(Table1[[#This Row],[Column1]]="","",VLOOKUP(A4993,COPOMs!B:H,7)+prêmio_de_risco)</f>
        <v/>
      </c>
      <c r="I4993" s="3" t="str">
        <f>IF(Table1[[#This Row],[Tesouro Selic: Cenário 2]]="","",(H4993+1)^(1/252))</f>
        <v/>
      </c>
      <c r="J4993" s="2" t="str">
        <f>IF(Table1[[#This Row],[Column6]]="","",(1+J4992)*(I4993)-1)</f>
        <v/>
      </c>
      <c r="K4993" s="1" t="str">
        <f>IF(Table1[[#This Row],[Column1]]="","",VLOOKUP(A4993,COPOMs!B:K,10)+prêmio_de_risco)</f>
        <v/>
      </c>
      <c r="L4993" s="3" t="str">
        <f>IF(Table1[[#This Row],[Tesouro Selic: Cenário 3]]="","",(K4993+1)^(1/252))</f>
        <v/>
      </c>
      <c r="M4993" s="2" t="str">
        <f>IF(Table1[[#This Row],[Column8]]="","",(1+M4992)*(L4993)-1)</f>
        <v/>
      </c>
    </row>
    <row r="4994" spans="1:13" x14ac:dyDescent="0.25">
      <c r="A4994" s="15" t="str">
        <f t="shared" si="154"/>
        <v/>
      </c>
      <c r="B4994" s="25" t="str">
        <f t="shared" si="155"/>
        <v/>
      </c>
      <c r="C4994" s="3" t="str">
        <f>IF(Table1[[#This Row],[Tesouro Prefixado]]="","",(B4994+1)^(1/252))</f>
        <v/>
      </c>
      <c r="D4994" s="2" t="str">
        <f>IF(Table1[[#This Row],[Column2]]="","",(1+D4993)*(C4994)-1)</f>
        <v/>
      </c>
      <c r="E4994" s="1" t="str">
        <f>IF(Table1[[#This Row],[Column1]]="","",VLOOKUP(A4994,COPOMs!B:E,4)+prêmio_de_risco)</f>
        <v/>
      </c>
      <c r="F4994" s="3" t="str">
        <f>IF(Table1[[#This Row],[Tesouro Selic: Cenário 1]]="","",(E4994+1)^(1/252))</f>
        <v/>
      </c>
      <c r="G4994" s="2" t="str">
        <f>IF(Table1[[#This Row],[Column4]]="","",(1+G4993)*(F4994)-1)</f>
        <v/>
      </c>
      <c r="H4994" s="1" t="str">
        <f>IF(Table1[[#This Row],[Column1]]="","",VLOOKUP(A4994,COPOMs!B:H,7)+prêmio_de_risco)</f>
        <v/>
      </c>
      <c r="I4994" s="3" t="str">
        <f>IF(Table1[[#This Row],[Tesouro Selic: Cenário 2]]="","",(H4994+1)^(1/252))</f>
        <v/>
      </c>
      <c r="J4994" s="2" t="str">
        <f>IF(Table1[[#This Row],[Column6]]="","",(1+J4993)*(I4994)-1)</f>
        <v/>
      </c>
      <c r="K4994" s="1" t="str">
        <f>IF(Table1[[#This Row],[Column1]]="","",VLOOKUP(A4994,COPOMs!B:K,10)+prêmio_de_risco)</f>
        <v/>
      </c>
      <c r="L4994" s="3" t="str">
        <f>IF(Table1[[#This Row],[Tesouro Selic: Cenário 3]]="","",(K4994+1)^(1/252))</f>
        <v/>
      </c>
      <c r="M4994" s="2" t="str">
        <f>IF(Table1[[#This Row],[Column8]]="","",(1+M4993)*(L4994)-1)</f>
        <v/>
      </c>
    </row>
    <row r="4995" spans="1:13" x14ac:dyDescent="0.25">
      <c r="A4995" s="15" t="str">
        <f t="shared" ref="A4995:A5000" si="156">IFERROR(IF(WORKDAY(A4994,1,feriados)&lt;=vencimento,WORKDAY(A4994,1,feriados),""),"")</f>
        <v/>
      </c>
      <c r="B4995" s="25" t="str">
        <f t="shared" ref="B4995:B5000" si="157">IF(A4995="","",taxa_pré)</f>
        <v/>
      </c>
      <c r="C4995" s="3" t="str">
        <f>IF(Table1[[#This Row],[Tesouro Prefixado]]="","",(B4995+1)^(1/252))</f>
        <v/>
      </c>
      <c r="D4995" s="2" t="str">
        <f>IF(Table1[[#This Row],[Column2]]="","",(1+D4994)*(C4995)-1)</f>
        <v/>
      </c>
      <c r="E4995" s="1" t="str">
        <f>IF(Table1[[#This Row],[Column1]]="","",VLOOKUP(A4995,COPOMs!B:E,4)+prêmio_de_risco)</f>
        <v/>
      </c>
      <c r="F4995" s="3" t="str">
        <f>IF(Table1[[#This Row],[Tesouro Selic: Cenário 1]]="","",(E4995+1)^(1/252))</f>
        <v/>
      </c>
      <c r="G4995" s="2" t="str">
        <f>IF(Table1[[#This Row],[Column4]]="","",(1+G4994)*(F4995)-1)</f>
        <v/>
      </c>
      <c r="H4995" s="1" t="str">
        <f>IF(Table1[[#This Row],[Column1]]="","",VLOOKUP(A4995,COPOMs!B:H,7)+prêmio_de_risco)</f>
        <v/>
      </c>
      <c r="I4995" s="3" t="str">
        <f>IF(Table1[[#This Row],[Tesouro Selic: Cenário 2]]="","",(H4995+1)^(1/252))</f>
        <v/>
      </c>
      <c r="J4995" s="2" t="str">
        <f>IF(Table1[[#This Row],[Column6]]="","",(1+J4994)*(I4995)-1)</f>
        <v/>
      </c>
      <c r="K4995" s="1" t="str">
        <f>IF(Table1[[#This Row],[Column1]]="","",VLOOKUP(A4995,COPOMs!B:K,10)+prêmio_de_risco)</f>
        <v/>
      </c>
      <c r="L4995" s="3" t="str">
        <f>IF(Table1[[#This Row],[Tesouro Selic: Cenário 3]]="","",(K4995+1)^(1/252))</f>
        <v/>
      </c>
      <c r="M4995" s="2" t="str">
        <f>IF(Table1[[#This Row],[Column8]]="","",(1+M4994)*(L4995)-1)</f>
        <v/>
      </c>
    </row>
    <row r="4996" spans="1:13" x14ac:dyDescent="0.25">
      <c r="A4996" s="15" t="str">
        <f t="shared" si="156"/>
        <v/>
      </c>
      <c r="B4996" s="25" t="str">
        <f t="shared" si="157"/>
        <v/>
      </c>
      <c r="C4996" s="3" t="str">
        <f>IF(Table1[[#This Row],[Tesouro Prefixado]]="","",(B4996+1)^(1/252))</f>
        <v/>
      </c>
      <c r="D4996" s="2" t="str">
        <f>IF(Table1[[#This Row],[Column2]]="","",(1+D4995)*(C4996)-1)</f>
        <v/>
      </c>
      <c r="E4996" s="1" t="str">
        <f>IF(Table1[[#This Row],[Column1]]="","",VLOOKUP(A4996,COPOMs!B:E,4)+prêmio_de_risco)</f>
        <v/>
      </c>
      <c r="F4996" s="3" t="str">
        <f>IF(Table1[[#This Row],[Tesouro Selic: Cenário 1]]="","",(E4996+1)^(1/252))</f>
        <v/>
      </c>
      <c r="G4996" s="2" t="str">
        <f>IF(Table1[[#This Row],[Column4]]="","",(1+G4995)*(F4996)-1)</f>
        <v/>
      </c>
      <c r="H4996" s="1" t="str">
        <f>IF(Table1[[#This Row],[Column1]]="","",VLOOKUP(A4996,COPOMs!B:H,7)+prêmio_de_risco)</f>
        <v/>
      </c>
      <c r="I4996" s="3" t="str">
        <f>IF(Table1[[#This Row],[Tesouro Selic: Cenário 2]]="","",(H4996+1)^(1/252))</f>
        <v/>
      </c>
      <c r="J4996" s="2" t="str">
        <f>IF(Table1[[#This Row],[Column6]]="","",(1+J4995)*(I4996)-1)</f>
        <v/>
      </c>
      <c r="K4996" s="1" t="str">
        <f>IF(Table1[[#This Row],[Column1]]="","",VLOOKUP(A4996,COPOMs!B:K,10)+prêmio_de_risco)</f>
        <v/>
      </c>
      <c r="L4996" s="3" t="str">
        <f>IF(Table1[[#This Row],[Tesouro Selic: Cenário 3]]="","",(K4996+1)^(1/252))</f>
        <v/>
      </c>
      <c r="M4996" s="2" t="str">
        <f>IF(Table1[[#This Row],[Column8]]="","",(1+M4995)*(L4996)-1)</f>
        <v/>
      </c>
    </row>
    <row r="4997" spans="1:13" x14ac:dyDescent="0.25">
      <c r="A4997" s="15" t="str">
        <f t="shared" si="156"/>
        <v/>
      </c>
      <c r="B4997" s="25" t="str">
        <f t="shared" si="157"/>
        <v/>
      </c>
      <c r="C4997" s="3" t="str">
        <f>IF(Table1[[#This Row],[Tesouro Prefixado]]="","",(B4997+1)^(1/252))</f>
        <v/>
      </c>
      <c r="D4997" s="2" t="str">
        <f>IF(Table1[[#This Row],[Column2]]="","",(1+D4996)*(C4997)-1)</f>
        <v/>
      </c>
      <c r="E4997" s="1" t="str">
        <f>IF(Table1[[#This Row],[Column1]]="","",VLOOKUP(A4997,COPOMs!B:E,4)+prêmio_de_risco)</f>
        <v/>
      </c>
      <c r="F4997" s="3" t="str">
        <f>IF(Table1[[#This Row],[Tesouro Selic: Cenário 1]]="","",(E4997+1)^(1/252))</f>
        <v/>
      </c>
      <c r="G4997" s="2" t="str">
        <f>IF(Table1[[#This Row],[Column4]]="","",(1+G4996)*(F4997)-1)</f>
        <v/>
      </c>
      <c r="H4997" s="1" t="str">
        <f>IF(Table1[[#This Row],[Column1]]="","",VLOOKUP(A4997,COPOMs!B:H,7)+prêmio_de_risco)</f>
        <v/>
      </c>
      <c r="I4997" s="3" t="str">
        <f>IF(Table1[[#This Row],[Tesouro Selic: Cenário 2]]="","",(H4997+1)^(1/252))</f>
        <v/>
      </c>
      <c r="J4997" s="2" t="str">
        <f>IF(Table1[[#This Row],[Column6]]="","",(1+J4996)*(I4997)-1)</f>
        <v/>
      </c>
      <c r="K4997" s="1" t="str">
        <f>IF(Table1[[#This Row],[Column1]]="","",VLOOKUP(A4997,COPOMs!B:K,10)+prêmio_de_risco)</f>
        <v/>
      </c>
      <c r="L4997" s="3" t="str">
        <f>IF(Table1[[#This Row],[Tesouro Selic: Cenário 3]]="","",(K4997+1)^(1/252))</f>
        <v/>
      </c>
      <c r="M4997" s="2" t="str">
        <f>IF(Table1[[#This Row],[Column8]]="","",(1+M4996)*(L4997)-1)</f>
        <v/>
      </c>
    </row>
    <row r="4998" spans="1:13" x14ac:dyDescent="0.25">
      <c r="A4998" s="15" t="str">
        <f t="shared" si="156"/>
        <v/>
      </c>
      <c r="B4998" s="25" t="str">
        <f t="shared" si="157"/>
        <v/>
      </c>
      <c r="C4998" s="3" t="str">
        <f>IF(Table1[[#This Row],[Tesouro Prefixado]]="","",(B4998+1)^(1/252))</f>
        <v/>
      </c>
      <c r="D4998" s="2" t="str">
        <f>IF(Table1[[#This Row],[Column2]]="","",(1+D4997)*(C4998)-1)</f>
        <v/>
      </c>
      <c r="E4998" s="1" t="str">
        <f>IF(Table1[[#This Row],[Column1]]="","",VLOOKUP(A4998,COPOMs!B:E,4)+prêmio_de_risco)</f>
        <v/>
      </c>
      <c r="F4998" s="3" t="str">
        <f>IF(Table1[[#This Row],[Tesouro Selic: Cenário 1]]="","",(E4998+1)^(1/252))</f>
        <v/>
      </c>
      <c r="G4998" s="2" t="str">
        <f>IF(Table1[[#This Row],[Column4]]="","",(1+G4997)*(F4998)-1)</f>
        <v/>
      </c>
      <c r="H4998" s="1" t="str">
        <f>IF(Table1[[#This Row],[Column1]]="","",VLOOKUP(A4998,COPOMs!B:H,7)+prêmio_de_risco)</f>
        <v/>
      </c>
      <c r="I4998" s="3" t="str">
        <f>IF(Table1[[#This Row],[Tesouro Selic: Cenário 2]]="","",(H4998+1)^(1/252))</f>
        <v/>
      </c>
      <c r="J4998" s="2" t="str">
        <f>IF(Table1[[#This Row],[Column6]]="","",(1+J4997)*(I4998)-1)</f>
        <v/>
      </c>
      <c r="K4998" s="1" t="str">
        <f>IF(Table1[[#This Row],[Column1]]="","",VLOOKUP(A4998,COPOMs!B:K,10)+prêmio_de_risco)</f>
        <v/>
      </c>
      <c r="L4998" s="3" t="str">
        <f>IF(Table1[[#This Row],[Tesouro Selic: Cenário 3]]="","",(K4998+1)^(1/252))</f>
        <v/>
      </c>
      <c r="M4998" s="2" t="str">
        <f>IF(Table1[[#This Row],[Column8]]="","",(1+M4997)*(L4998)-1)</f>
        <v/>
      </c>
    </row>
    <row r="4999" spans="1:13" x14ac:dyDescent="0.25">
      <c r="A4999" s="15" t="str">
        <f t="shared" si="156"/>
        <v/>
      </c>
      <c r="B4999" s="25" t="str">
        <f t="shared" si="157"/>
        <v/>
      </c>
      <c r="C4999" s="3" t="str">
        <f>IF(Table1[[#This Row],[Tesouro Prefixado]]="","",(B4999+1)^(1/252))</f>
        <v/>
      </c>
      <c r="D4999" s="2" t="str">
        <f>IF(Table1[[#This Row],[Column2]]="","",(1+D4998)*(C4999)-1)</f>
        <v/>
      </c>
      <c r="E4999" s="1" t="str">
        <f>IF(Table1[[#This Row],[Column1]]="","",VLOOKUP(A4999,COPOMs!B:E,4)+prêmio_de_risco)</f>
        <v/>
      </c>
      <c r="F4999" s="3" t="str">
        <f>IF(Table1[[#This Row],[Tesouro Selic: Cenário 1]]="","",(E4999+1)^(1/252))</f>
        <v/>
      </c>
      <c r="G4999" s="2" t="str">
        <f>IF(Table1[[#This Row],[Column4]]="","",(1+G4998)*(F4999)-1)</f>
        <v/>
      </c>
      <c r="H4999" s="1" t="str">
        <f>IF(Table1[[#This Row],[Column1]]="","",VLOOKUP(A4999,COPOMs!B:H,7)+prêmio_de_risco)</f>
        <v/>
      </c>
      <c r="I4999" s="3" t="str">
        <f>IF(Table1[[#This Row],[Tesouro Selic: Cenário 2]]="","",(H4999+1)^(1/252))</f>
        <v/>
      </c>
      <c r="J4999" s="2" t="str">
        <f>IF(Table1[[#This Row],[Column6]]="","",(1+J4998)*(I4999)-1)</f>
        <v/>
      </c>
      <c r="K4999" s="1" t="str">
        <f>IF(Table1[[#This Row],[Column1]]="","",VLOOKUP(A4999,COPOMs!B:K,10)+prêmio_de_risco)</f>
        <v/>
      </c>
      <c r="L4999" s="3" t="str">
        <f>IF(Table1[[#This Row],[Tesouro Selic: Cenário 3]]="","",(K4999+1)^(1/252))</f>
        <v/>
      </c>
      <c r="M4999" s="2" t="str">
        <f>IF(Table1[[#This Row],[Column8]]="","",(1+M4998)*(L4999)-1)</f>
        <v/>
      </c>
    </row>
    <row r="5000" spans="1:13" x14ac:dyDescent="0.25">
      <c r="A5000" s="15" t="str">
        <f t="shared" si="156"/>
        <v/>
      </c>
      <c r="B5000" s="25" t="str">
        <f t="shared" si="157"/>
        <v/>
      </c>
      <c r="C5000" s="3" t="str">
        <f>IF(Table1[[#This Row],[Tesouro Prefixado]]="","",(B5000+1)^(1/252))</f>
        <v/>
      </c>
      <c r="D5000" s="2" t="str">
        <f>IF(Table1[[#This Row],[Column2]]="","",(1+D4999)*(C5000)-1)</f>
        <v/>
      </c>
      <c r="E5000" s="1" t="str">
        <f>IF(Table1[[#This Row],[Column1]]="","",VLOOKUP(A5000,COPOMs!B:E,4)+prêmio_de_risco)</f>
        <v/>
      </c>
      <c r="F5000" s="3" t="str">
        <f>IF(Table1[[#This Row],[Tesouro Selic: Cenário 1]]="","",(E5000+1)^(1/252))</f>
        <v/>
      </c>
      <c r="G5000" s="2" t="str">
        <f>IF(Table1[[#This Row],[Column4]]="","",(1+G4999)*(F5000)-1)</f>
        <v/>
      </c>
      <c r="H5000" s="1" t="str">
        <f>IF(Table1[[#This Row],[Column1]]="","",VLOOKUP(A5000,COPOMs!B:H,7)+prêmio_de_risco)</f>
        <v/>
      </c>
      <c r="I5000" s="3" t="str">
        <f>IF(Table1[[#This Row],[Tesouro Selic: Cenário 2]]="","",(H5000+1)^(1/252))</f>
        <v/>
      </c>
      <c r="J5000" s="2" t="str">
        <f>IF(Table1[[#This Row],[Column6]]="","",(1+J4999)*(I5000)-1)</f>
        <v/>
      </c>
      <c r="K5000" s="1" t="str">
        <f>IF(Table1[[#This Row],[Column1]]="","",VLOOKUP(A5000,COPOMs!B:K,10)+prêmio_de_risco)</f>
        <v/>
      </c>
      <c r="L5000" s="3" t="str">
        <f>IF(Table1[[#This Row],[Tesouro Selic: Cenário 3]]="","",(K5000+1)^(1/252))</f>
        <v/>
      </c>
      <c r="M5000" s="2" t="str">
        <f>IF(Table1[[#This Row],[Column8]]="","",(1+M4999)*(L5000)-1)</f>
        <v/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46"/>
  <sheetViews>
    <sheetView topLeftCell="A917" workbookViewId="0">
      <selection activeCell="A917" sqref="A1:C1048576"/>
    </sheetView>
  </sheetViews>
  <sheetFormatPr defaultRowHeight="15" x14ac:dyDescent="0.25"/>
  <cols>
    <col min="1" max="1" width="11.28515625" style="15" customWidth="1"/>
    <col min="2" max="2" width="18" customWidth="1"/>
    <col min="3" max="3" width="45.140625" customWidth="1"/>
    <col min="5" max="5" width="10.7109375" bestFit="1" customWidth="1"/>
  </cols>
  <sheetData>
    <row r="1" spans="1:5" ht="15.75" thickBot="1" x14ac:dyDescent="0.3">
      <c r="A1" s="18" t="s">
        <v>0</v>
      </c>
      <c r="B1" s="5" t="s">
        <v>1</v>
      </c>
      <c r="C1" s="6" t="s">
        <v>2</v>
      </c>
    </row>
    <row r="2" spans="1:5" ht="15.75" thickBot="1" x14ac:dyDescent="0.3">
      <c r="A2" s="19">
        <v>36892</v>
      </c>
      <c r="B2" s="7" t="s">
        <v>3</v>
      </c>
      <c r="C2" s="8" t="s">
        <v>4</v>
      </c>
    </row>
    <row r="3" spans="1:5" ht="15.75" thickBot="1" x14ac:dyDescent="0.3">
      <c r="A3" s="19">
        <v>36948</v>
      </c>
      <c r="B3" s="7" t="s">
        <v>3</v>
      </c>
      <c r="C3" s="8" t="s">
        <v>5</v>
      </c>
    </row>
    <row r="4" spans="1:5" ht="15.75" thickBot="1" x14ac:dyDescent="0.3">
      <c r="A4" s="19">
        <v>36949</v>
      </c>
      <c r="B4" s="7" t="s">
        <v>6</v>
      </c>
      <c r="C4" s="8" t="s">
        <v>5</v>
      </c>
    </row>
    <row r="5" spans="1:5" ht="15.75" thickBot="1" x14ac:dyDescent="0.3">
      <c r="A5" s="19">
        <v>36994</v>
      </c>
      <c r="B5" s="7" t="s">
        <v>7</v>
      </c>
      <c r="C5" s="8" t="s">
        <v>8</v>
      </c>
      <c r="E5" s="16"/>
    </row>
    <row r="6" spans="1:5" ht="15.75" thickBot="1" x14ac:dyDescent="0.3">
      <c r="A6" s="19">
        <v>37002</v>
      </c>
      <c r="B6" s="7" t="s">
        <v>9</v>
      </c>
      <c r="C6" s="8" t="s">
        <v>10</v>
      </c>
    </row>
    <row r="7" spans="1:5" ht="15.75" thickBot="1" x14ac:dyDescent="0.3">
      <c r="A7" s="19">
        <v>37012</v>
      </c>
      <c r="B7" s="7" t="s">
        <v>6</v>
      </c>
      <c r="C7" s="8" t="s">
        <v>11</v>
      </c>
    </row>
    <row r="8" spans="1:5" ht="15.75" thickBot="1" x14ac:dyDescent="0.3">
      <c r="A8" s="19">
        <v>37056</v>
      </c>
      <c r="B8" s="7" t="s">
        <v>12</v>
      </c>
      <c r="C8" s="8" t="s">
        <v>13</v>
      </c>
    </row>
    <row r="9" spans="1:5" ht="15.75" thickBot="1" x14ac:dyDescent="0.3">
      <c r="A9" s="19">
        <v>37141</v>
      </c>
      <c r="B9" s="7" t="s">
        <v>7</v>
      </c>
      <c r="C9" s="8" t="s">
        <v>14</v>
      </c>
    </row>
    <row r="10" spans="1:5" ht="15.75" thickBot="1" x14ac:dyDescent="0.3">
      <c r="A10" s="19">
        <v>37176</v>
      </c>
      <c r="B10" s="7" t="s">
        <v>7</v>
      </c>
      <c r="C10" s="8" t="s">
        <v>15</v>
      </c>
    </row>
    <row r="11" spans="1:5" ht="15.75" thickBot="1" x14ac:dyDescent="0.3">
      <c r="A11" s="19">
        <v>37197</v>
      </c>
      <c r="B11" s="7" t="s">
        <v>7</v>
      </c>
      <c r="C11" s="8" t="s">
        <v>16</v>
      </c>
    </row>
    <row r="12" spans="1:5" ht="15.75" thickBot="1" x14ac:dyDescent="0.3">
      <c r="A12" s="19">
        <v>37210</v>
      </c>
      <c r="B12" s="7" t="s">
        <v>12</v>
      </c>
      <c r="C12" s="8" t="s">
        <v>17</v>
      </c>
    </row>
    <row r="13" spans="1:5" ht="15.75" thickBot="1" x14ac:dyDescent="0.3">
      <c r="A13" s="19">
        <v>37250</v>
      </c>
      <c r="B13" s="7" t="s">
        <v>6</v>
      </c>
      <c r="C13" s="8" t="s">
        <v>18</v>
      </c>
    </row>
    <row r="14" spans="1:5" ht="15.75" thickBot="1" x14ac:dyDescent="0.3">
      <c r="A14" s="20">
        <v>37257</v>
      </c>
      <c r="B14" s="9" t="s">
        <v>6</v>
      </c>
      <c r="C14" s="10" t="s">
        <v>4</v>
      </c>
    </row>
    <row r="15" spans="1:5" ht="15.75" thickBot="1" x14ac:dyDescent="0.3">
      <c r="A15" s="21">
        <v>37298</v>
      </c>
      <c r="B15" s="11" t="s">
        <v>3</v>
      </c>
      <c r="C15" s="12" t="s">
        <v>5</v>
      </c>
    </row>
    <row r="16" spans="1:5" ht="15.75" thickBot="1" x14ac:dyDescent="0.3">
      <c r="A16" s="21">
        <v>37299</v>
      </c>
      <c r="B16" s="11" t="s">
        <v>6</v>
      </c>
      <c r="C16" s="12" t="s">
        <v>5</v>
      </c>
    </row>
    <row r="17" spans="1:3" ht="15.75" thickBot="1" x14ac:dyDescent="0.3">
      <c r="A17" s="21">
        <v>37344</v>
      </c>
      <c r="B17" s="11" t="s">
        <v>7</v>
      </c>
      <c r="C17" s="12" t="s">
        <v>8</v>
      </c>
    </row>
    <row r="18" spans="1:3" ht="15.75" thickBot="1" x14ac:dyDescent="0.3">
      <c r="A18" s="21">
        <v>37367</v>
      </c>
      <c r="B18" s="11" t="s">
        <v>19</v>
      </c>
      <c r="C18" s="12" t="s">
        <v>10</v>
      </c>
    </row>
    <row r="19" spans="1:3" ht="15.75" thickBot="1" x14ac:dyDescent="0.3">
      <c r="A19" s="21">
        <v>37377</v>
      </c>
      <c r="B19" s="11" t="s">
        <v>20</v>
      </c>
      <c r="C19" s="12" t="s">
        <v>11</v>
      </c>
    </row>
    <row r="20" spans="1:3" ht="15.75" thickBot="1" x14ac:dyDescent="0.3">
      <c r="A20" s="21">
        <v>37406</v>
      </c>
      <c r="B20" s="11" t="s">
        <v>12</v>
      </c>
      <c r="C20" s="12" t="s">
        <v>13</v>
      </c>
    </row>
    <row r="21" spans="1:3" ht="15.75" thickBot="1" x14ac:dyDescent="0.3">
      <c r="A21" s="21">
        <v>37506</v>
      </c>
      <c r="B21" s="11" t="s">
        <v>9</v>
      </c>
      <c r="C21" s="12" t="s">
        <v>14</v>
      </c>
    </row>
    <row r="22" spans="1:3" ht="15.75" thickBot="1" x14ac:dyDescent="0.3">
      <c r="A22" s="21">
        <v>37541</v>
      </c>
      <c r="B22" s="11" t="s">
        <v>9</v>
      </c>
      <c r="C22" s="12" t="s">
        <v>15</v>
      </c>
    </row>
    <row r="23" spans="1:3" ht="15.75" thickBot="1" x14ac:dyDescent="0.3">
      <c r="A23" s="21">
        <v>37562</v>
      </c>
      <c r="B23" s="11" t="s">
        <v>9</v>
      </c>
      <c r="C23" s="12" t="s">
        <v>16</v>
      </c>
    </row>
    <row r="24" spans="1:3" ht="15.75" thickBot="1" x14ac:dyDescent="0.3">
      <c r="A24" s="21">
        <v>37575</v>
      </c>
      <c r="B24" s="11" t="s">
        <v>7</v>
      </c>
      <c r="C24" s="12" t="s">
        <v>17</v>
      </c>
    </row>
    <row r="25" spans="1:3" ht="15.75" thickBot="1" x14ac:dyDescent="0.3">
      <c r="A25" s="21">
        <v>37615</v>
      </c>
      <c r="B25" s="11" t="s">
        <v>20</v>
      </c>
      <c r="C25" s="12" t="s">
        <v>18</v>
      </c>
    </row>
    <row r="26" spans="1:3" ht="15.75" thickBot="1" x14ac:dyDescent="0.3">
      <c r="A26" s="22">
        <v>37622</v>
      </c>
      <c r="B26" s="13" t="s">
        <v>20</v>
      </c>
      <c r="C26" s="14" t="s">
        <v>4</v>
      </c>
    </row>
    <row r="27" spans="1:3" ht="15.75" thickBot="1" x14ac:dyDescent="0.3">
      <c r="A27" s="19">
        <v>37683</v>
      </c>
      <c r="B27" s="7" t="s">
        <v>3</v>
      </c>
      <c r="C27" s="8" t="s">
        <v>5</v>
      </c>
    </row>
    <row r="28" spans="1:3" ht="15.75" thickBot="1" x14ac:dyDescent="0.3">
      <c r="A28" s="19">
        <v>37684</v>
      </c>
      <c r="B28" s="7" t="s">
        <v>6</v>
      </c>
      <c r="C28" s="8" t="s">
        <v>5</v>
      </c>
    </row>
    <row r="29" spans="1:3" ht="15.75" thickBot="1" x14ac:dyDescent="0.3">
      <c r="A29" s="19">
        <v>37729</v>
      </c>
      <c r="B29" s="7" t="s">
        <v>7</v>
      </c>
      <c r="C29" s="8" t="s">
        <v>8</v>
      </c>
    </row>
    <row r="30" spans="1:3" ht="15.75" thickBot="1" x14ac:dyDescent="0.3">
      <c r="A30" s="19">
        <v>37732</v>
      </c>
      <c r="B30" s="7" t="s">
        <v>3</v>
      </c>
      <c r="C30" s="8" t="s">
        <v>10</v>
      </c>
    </row>
    <row r="31" spans="1:3" ht="15.75" thickBot="1" x14ac:dyDescent="0.3">
      <c r="A31" s="19">
        <v>37742</v>
      </c>
      <c r="B31" s="7" t="s">
        <v>12</v>
      </c>
      <c r="C31" s="8" t="s">
        <v>11</v>
      </c>
    </row>
    <row r="32" spans="1:3" ht="15.75" thickBot="1" x14ac:dyDescent="0.3">
      <c r="A32" s="19">
        <v>37791</v>
      </c>
      <c r="B32" s="7" t="s">
        <v>12</v>
      </c>
      <c r="C32" s="8" t="s">
        <v>13</v>
      </c>
    </row>
    <row r="33" spans="1:3" ht="15.75" thickBot="1" x14ac:dyDescent="0.3">
      <c r="A33" s="19">
        <v>37871</v>
      </c>
      <c r="B33" s="7" t="s">
        <v>19</v>
      </c>
      <c r="C33" s="8" t="s">
        <v>14</v>
      </c>
    </row>
    <row r="34" spans="1:3" ht="15.75" thickBot="1" x14ac:dyDescent="0.3">
      <c r="A34" s="19">
        <v>37906</v>
      </c>
      <c r="B34" s="7" t="s">
        <v>19</v>
      </c>
      <c r="C34" s="8" t="s">
        <v>15</v>
      </c>
    </row>
    <row r="35" spans="1:3" ht="15.75" thickBot="1" x14ac:dyDescent="0.3">
      <c r="A35" s="19">
        <v>37927</v>
      </c>
      <c r="B35" s="7" t="s">
        <v>19</v>
      </c>
      <c r="C35" s="8" t="s">
        <v>16</v>
      </c>
    </row>
    <row r="36" spans="1:3" ht="15.75" thickBot="1" x14ac:dyDescent="0.3">
      <c r="A36" s="19">
        <v>37940</v>
      </c>
      <c r="B36" s="7" t="s">
        <v>9</v>
      </c>
      <c r="C36" s="8" t="s">
        <v>17</v>
      </c>
    </row>
    <row r="37" spans="1:3" ht="15.75" thickBot="1" x14ac:dyDescent="0.3">
      <c r="A37" s="19">
        <v>37980</v>
      </c>
      <c r="B37" s="7" t="s">
        <v>12</v>
      </c>
      <c r="C37" s="8" t="s">
        <v>18</v>
      </c>
    </row>
    <row r="38" spans="1:3" ht="15.75" thickBot="1" x14ac:dyDescent="0.3">
      <c r="A38" s="20">
        <v>37987</v>
      </c>
      <c r="B38" s="9" t="s">
        <v>12</v>
      </c>
      <c r="C38" s="10" t="s">
        <v>4</v>
      </c>
    </row>
    <row r="39" spans="1:3" ht="15.75" thickBot="1" x14ac:dyDescent="0.3">
      <c r="A39" s="21">
        <v>38040</v>
      </c>
      <c r="B39" s="11" t="s">
        <v>3</v>
      </c>
      <c r="C39" s="12" t="s">
        <v>5</v>
      </c>
    </row>
    <row r="40" spans="1:3" ht="15.75" thickBot="1" x14ac:dyDescent="0.3">
      <c r="A40" s="21">
        <v>38041</v>
      </c>
      <c r="B40" s="11" t="s">
        <v>6</v>
      </c>
      <c r="C40" s="12" t="s">
        <v>5</v>
      </c>
    </row>
    <row r="41" spans="1:3" ht="15.75" thickBot="1" x14ac:dyDescent="0.3">
      <c r="A41" s="21">
        <v>38086</v>
      </c>
      <c r="B41" s="11" t="s">
        <v>7</v>
      </c>
      <c r="C41" s="12" t="s">
        <v>8</v>
      </c>
    </row>
    <row r="42" spans="1:3" ht="15.75" thickBot="1" x14ac:dyDescent="0.3">
      <c r="A42" s="21">
        <v>38098</v>
      </c>
      <c r="B42" s="11" t="s">
        <v>20</v>
      </c>
      <c r="C42" s="12" t="s">
        <v>10</v>
      </c>
    </row>
    <row r="43" spans="1:3" ht="15.75" thickBot="1" x14ac:dyDescent="0.3">
      <c r="A43" s="21">
        <v>38108</v>
      </c>
      <c r="B43" s="11" t="s">
        <v>9</v>
      </c>
      <c r="C43" s="12" t="s">
        <v>11</v>
      </c>
    </row>
    <row r="44" spans="1:3" ht="15.75" thickBot="1" x14ac:dyDescent="0.3">
      <c r="A44" s="21">
        <v>38148</v>
      </c>
      <c r="B44" s="11" t="s">
        <v>12</v>
      </c>
      <c r="C44" s="12" t="s">
        <v>13</v>
      </c>
    </row>
    <row r="45" spans="1:3" ht="15.75" thickBot="1" x14ac:dyDescent="0.3">
      <c r="A45" s="21">
        <v>38237</v>
      </c>
      <c r="B45" s="11" t="s">
        <v>6</v>
      </c>
      <c r="C45" s="12" t="s">
        <v>14</v>
      </c>
    </row>
    <row r="46" spans="1:3" ht="15.75" thickBot="1" x14ac:dyDescent="0.3">
      <c r="A46" s="21">
        <v>38272</v>
      </c>
      <c r="B46" s="11" t="s">
        <v>6</v>
      </c>
      <c r="C46" s="12" t="s">
        <v>15</v>
      </c>
    </row>
    <row r="47" spans="1:3" ht="15.75" thickBot="1" x14ac:dyDescent="0.3">
      <c r="A47" s="21">
        <v>38293</v>
      </c>
      <c r="B47" s="11" t="s">
        <v>6</v>
      </c>
      <c r="C47" s="12" t="s">
        <v>16</v>
      </c>
    </row>
    <row r="48" spans="1:3" ht="15.75" thickBot="1" x14ac:dyDescent="0.3">
      <c r="A48" s="21">
        <v>38306</v>
      </c>
      <c r="B48" s="11" t="s">
        <v>3</v>
      </c>
      <c r="C48" s="12" t="s">
        <v>17</v>
      </c>
    </row>
    <row r="49" spans="1:3" ht="15.75" thickBot="1" x14ac:dyDescent="0.3">
      <c r="A49" s="21">
        <v>38346</v>
      </c>
      <c r="B49" s="11" t="s">
        <v>9</v>
      </c>
      <c r="C49" s="12" t="s">
        <v>18</v>
      </c>
    </row>
    <row r="50" spans="1:3" ht="15.75" thickBot="1" x14ac:dyDescent="0.3">
      <c r="A50" s="22">
        <v>38353</v>
      </c>
      <c r="B50" s="13" t="s">
        <v>9</v>
      </c>
      <c r="C50" s="14" t="s">
        <v>4</v>
      </c>
    </row>
    <row r="51" spans="1:3" ht="15.75" thickBot="1" x14ac:dyDescent="0.3">
      <c r="A51" s="19">
        <v>38390</v>
      </c>
      <c r="B51" s="7" t="s">
        <v>3</v>
      </c>
      <c r="C51" s="8" t="s">
        <v>5</v>
      </c>
    </row>
    <row r="52" spans="1:3" ht="15.75" thickBot="1" x14ac:dyDescent="0.3">
      <c r="A52" s="19">
        <v>38391</v>
      </c>
      <c r="B52" s="7" t="s">
        <v>6</v>
      </c>
      <c r="C52" s="8" t="s">
        <v>5</v>
      </c>
    </row>
    <row r="53" spans="1:3" ht="15.75" thickBot="1" x14ac:dyDescent="0.3">
      <c r="A53" s="19">
        <v>38436</v>
      </c>
      <c r="B53" s="7" t="s">
        <v>7</v>
      </c>
      <c r="C53" s="8" t="s">
        <v>8</v>
      </c>
    </row>
    <row r="54" spans="1:3" ht="15.75" thickBot="1" x14ac:dyDescent="0.3">
      <c r="A54" s="19">
        <v>38463</v>
      </c>
      <c r="B54" s="7" t="s">
        <v>12</v>
      </c>
      <c r="C54" s="8" t="s">
        <v>10</v>
      </c>
    </row>
    <row r="55" spans="1:3" ht="15.75" thickBot="1" x14ac:dyDescent="0.3">
      <c r="A55" s="19">
        <v>38473</v>
      </c>
      <c r="B55" s="7" t="s">
        <v>19</v>
      </c>
      <c r="C55" s="8" t="s">
        <v>11</v>
      </c>
    </row>
    <row r="56" spans="1:3" ht="15.75" thickBot="1" x14ac:dyDescent="0.3">
      <c r="A56" s="19">
        <v>38498</v>
      </c>
      <c r="B56" s="7" t="s">
        <v>12</v>
      </c>
      <c r="C56" s="8" t="s">
        <v>13</v>
      </c>
    </row>
    <row r="57" spans="1:3" ht="15.75" thickBot="1" x14ac:dyDescent="0.3">
      <c r="A57" s="19">
        <v>38602</v>
      </c>
      <c r="B57" s="7" t="s">
        <v>20</v>
      </c>
      <c r="C57" s="8" t="s">
        <v>14</v>
      </c>
    </row>
    <row r="58" spans="1:3" ht="15.75" thickBot="1" x14ac:dyDescent="0.3">
      <c r="A58" s="19">
        <v>38637</v>
      </c>
      <c r="B58" s="7" t="s">
        <v>20</v>
      </c>
      <c r="C58" s="8" t="s">
        <v>15</v>
      </c>
    </row>
    <row r="59" spans="1:3" ht="15.75" thickBot="1" x14ac:dyDescent="0.3">
      <c r="A59" s="19">
        <v>38658</v>
      </c>
      <c r="B59" s="7" t="s">
        <v>20</v>
      </c>
      <c r="C59" s="8" t="s">
        <v>16</v>
      </c>
    </row>
    <row r="60" spans="1:3" ht="15.75" thickBot="1" x14ac:dyDescent="0.3">
      <c r="A60" s="19">
        <v>38671</v>
      </c>
      <c r="B60" s="7" t="s">
        <v>6</v>
      </c>
      <c r="C60" s="8" t="s">
        <v>17</v>
      </c>
    </row>
    <row r="61" spans="1:3" ht="15.75" thickBot="1" x14ac:dyDescent="0.3">
      <c r="A61" s="19">
        <v>38711</v>
      </c>
      <c r="B61" s="7" t="s">
        <v>19</v>
      </c>
      <c r="C61" s="8" t="s">
        <v>18</v>
      </c>
    </row>
    <row r="62" spans="1:3" ht="15.75" thickBot="1" x14ac:dyDescent="0.3">
      <c r="A62" s="20">
        <v>38718</v>
      </c>
      <c r="B62" s="9" t="s">
        <v>19</v>
      </c>
      <c r="C62" s="10" t="s">
        <v>4</v>
      </c>
    </row>
    <row r="63" spans="1:3" ht="15.75" thickBot="1" x14ac:dyDescent="0.3">
      <c r="A63" s="21">
        <v>38775</v>
      </c>
      <c r="B63" s="11" t="s">
        <v>3</v>
      </c>
      <c r="C63" s="12" t="s">
        <v>5</v>
      </c>
    </row>
    <row r="64" spans="1:3" ht="15.75" thickBot="1" x14ac:dyDescent="0.3">
      <c r="A64" s="21">
        <v>38776</v>
      </c>
      <c r="B64" s="11" t="s">
        <v>6</v>
      </c>
      <c r="C64" s="12" t="s">
        <v>5</v>
      </c>
    </row>
    <row r="65" spans="1:3" ht="15.75" thickBot="1" x14ac:dyDescent="0.3">
      <c r="A65" s="21">
        <v>38821</v>
      </c>
      <c r="B65" s="11" t="s">
        <v>7</v>
      </c>
      <c r="C65" s="12" t="s">
        <v>8</v>
      </c>
    </row>
    <row r="66" spans="1:3" ht="15.75" thickBot="1" x14ac:dyDescent="0.3">
      <c r="A66" s="21">
        <v>38828</v>
      </c>
      <c r="B66" s="11" t="s">
        <v>7</v>
      </c>
      <c r="C66" s="12" t="s">
        <v>10</v>
      </c>
    </row>
    <row r="67" spans="1:3" ht="15.75" thickBot="1" x14ac:dyDescent="0.3">
      <c r="A67" s="21">
        <v>38838</v>
      </c>
      <c r="B67" s="11" t="s">
        <v>3</v>
      </c>
      <c r="C67" s="12" t="s">
        <v>11</v>
      </c>
    </row>
    <row r="68" spans="1:3" ht="15.75" thickBot="1" x14ac:dyDescent="0.3">
      <c r="A68" s="21">
        <v>38883</v>
      </c>
      <c r="B68" s="11" t="s">
        <v>12</v>
      </c>
      <c r="C68" s="12" t="s">
        <v>13</v>
      </c>
    </row>
    <row r="69" spans="1:3" ht="15.75" thickBot="1" x14ac:dyDescent="0.3">
      <c r="A69" s="21">
        <v>38967</v>
      </c>
      <c r="B69" s="11" t="s">
        <v>12</v>
      </c>
      <c r="C69" s="12" t="s">
        <v>14</v>
      </c>
    </row>
    <row r="70" spans="1:3" ht="15.75" thickBot="1" x14ac:dyDescent="0.3">
      <c r="A70" s="21">
        <v>39002</v>
      </c>
      <c r="B70" s="11" t="s">
        <v>12</v>
      </c>
      <c r="C70" s="12" t="s">
        <v>15</v>
      </c>
    </row>
    <row r="71" spans="1:3" ht="15.75" thickBot="1" x14ac:dyDescent="0.3">
      <c r="A71" s="21">
        <v>39023</v>
      </c>
      <c r="B71" s="11" t="s">
        <v>12</v>
      </c>
      <c r="C71" s="12" t="s">
        <v>16</v>
      </c>
    </row>
    <row r="72" spans="1:3" ht="15.75" thickBot="1" x14ac:dyDescent="0.3">
      <c r="A72" s="21">
        <v>39036</v>
      </c>
      <c r="B72" s="11" t="s">
        <v>20</v>
      </c>
      <c r="C72" s="12" t="s">
        <v>17</v>
      </c>
    </row>
    <row r="73" spans="1:3" ht="15.75" thickBot="1" x14ac:dyDescent="0.3">
      <c r="A73" s="21">
        <v>39076</v>
      </c>
      <c r="B73" s="11" t="s">
        <v>3</v>
      </c>
      <c r="C73" s="12" t="s">
        <v>18</v>
      </c>
    </row>
    <row r="74" spans="1:3" ht="15.75" thickBot="1" x14ac:dyDescent="0.3">
      <c r="A74" s="22">
        <v>39083</v>
      </c>
      <c r="B74" s="13" t="s">
        <v>3</v>
      </c>
      <c r="C74" s="14" t="s">
        <v>4</v>
      </c>
    </row>
    <row r="75" spans="1:3" ht="15.75" thickBot="1" x14ac:dyDescent="0.3">
      <c r="A75" s="19">
        <v>39132</v>
      </c>
      <c r="B75" s="7" t="s">
        <v>3</v>
      </c>
      <c r="C75" s="8" t="s">
        <v>5</v>
      </c>
    </row>
    <row r="76" spans="1:3" ht="15.75" thickBot="1" x14ac:dyDescent="0.3">
      <c r="A76" s="19">
        <v>39133</v>
      </c>
      <c r="B76" s="7" t="s">
        <v>6</v>
      </c>
      <c r="C76" s="8" t="s">
        <v>5</v>
      </c>
    </row>
    <row r="77" spans="1:3" ht="15.75" thickBot="1" x14ac:dyDescent="0.3">
      <c r="A77" s="19">
        <v>39178</v>
      </c>
      <c r="B77" s="7" t="s">
        <v>7</v>
      </c>
      <c r="C77" s="8" t="s">
        <v>8</v>
      </c>
    </row>
    <row r="78" spans="1:3" ht="15.75" thickBot="1" x14ac:dyDescent="0.3">
      <c r="A78" s="19">
        <v>39193</v>
      </c>
      <c r="B78" s="7" t="s">
        <v>9</v>
      </c>
      <c r="C78" s="8" t="s">
        <v>10</v>
      </c>
    </row>
    <row r="79" spans="1:3" ht="15.75" thickBot="1" x14ac:dyDescent="0.3">
      <c r="A79" s="19">
        <v>39203</v>
      </c>
      <c r="B79" s="7" t="s">
        <v>6</v>
      </c>
      <c r="C79" s="8" t="s">
        <v>11</v>
      </c>
    </row>
    <row r="80" spans="1:3" ht="15.75" thickBot="1" x14ac:dyDescent="0.3">
      <c r="A80" s="19">
        <v>39240</v>
      </c>
      <c r="B80" s="7" t="s">
        <v>12</v>
      </c>
      <c r="C80" s="8" t="s">
        <v>13</v>
      </c>
    </row>
    <row r="81" spans="1:3" ht="15.75" thickBot="1" x14ac:dyDescent="0.3">
      <c r="A81" s="19">
        <v>39332</v>
      </c>
      <c r="B81" s="7" t="s">
        <v>7</v>
      </c>
      <c r="C81" s="8" t="s">
        <v>14</v>
      </c>
    </row>
    <row r="82" spans="1:3" ht="15.75" thickBot="1" x14ac:dyDescent="0.3">
      <c r="A82" s="19">
        <v>39367</v>
      </c>
      <c r="B82" s="7" t="s">
        <v>7</v>
      </c>
      <c r="C82" s="8" t="s">
        <v>15</v>
      </c>
    </row>
    <row r="83" spans="1:3" ht="15.75" thickBot="1" x14ac:dyDescent="0.3">
      <c r="A83" s="19">
        <v>39388</v>
      </c>
      <c r="B83" s="7" t="s">
        <v>7</v>
      </c>
      <c r="C83" s="8" t="s">
        <v>16</v>
      </c>
    </row>
    <row r="84" spans="1:3" ht="15.75" thickBot="1" x14ac:dyDescent="0.3">
      <c r="A84" s="19">
        <v>39401</v>
      </c>
      <c r="B84" s="7" t="s">
        <v>12</v>
      </c>
      <c r="C84" s="8" t="s">
        <v>17</v>
      </c>
    </row>
    <row r="85" spans="1:3" ht="15.75" thickBot="1" x14ac:dyDescent="0.3">
      <c r="A85" s="19">
        <v>39441</v>
      </c>
      <c r="B85" s="7" t="s">
        <v>6</v>
      </c>
      <c r="C85" s="8" t="s">
        <v>18</v>
      </c>
    </row>
    <row r="86" spans="1:3" ht="15.75" thickBot="1" x14ac:dyDescent="0.3">
      <c r="A86" s="20">
        <v>39448</v>
      </c>
      <c r="B86" s="9" t="s">
        <v>6</v>
      </c>
      <c r="C86" s="10" t="s">
        <v>4</v>
      </c>
    </row>
    <row r="87" spans="1:3" ht="15.75" thickBot="1" x14ac:dyDescent="0.3">
      <c r="A87" s="21">
        <v>39482</v>
      </c>
      <c r="B87" s="11" t="s">
        <v>3</v>
      </c>
      <c r="C87" s="12" t="s">
        <v>5</v>
      </c>
    </row>
    <row r="88" spans="1:3" ht="15.75" thickBot="1" x14ac:dyDescent="0.3">
      <c r="A88" s="21">
        <v>39483</v>
      </c>
      <c r="B88" s="11" t="s">
        <v>6</v>
      </c>
      <c r="C88" s="12" t="s">
        <v>5</v>
      </c>
    </row>
    <row r="89" spans="1:3" ht="15.75" thickBot="1" x14ac:dyDescent="0.3">
      <c r="A89" s="21">
        <v>39528</v>
      </c>
      <c r="B89" s="11" t="s">
        <v>7</v>
      </c>
      <c r="C89" s="12" t="s">
        <v>8</v>
      </c>
    </row>
    <row r="90" spans="1:3" ht="15.75" thickBot="1" x14ac:dyDescent="0.3">
      <c r="A90" s="21">
        <v>39559</v>
      </c>
      <c r="B90" s="11" t="s">
        <v>3</v>
      </c>
      <c r="C90" s="12" t="s">
        <v>10</v>
      </c>
    </row>
    <row r="91" spans="1:3" ht="15.75" thickBot="1" x14ac:dyDescent="0.3">
      <c r="A91" s="21">
        <v>39569</v>
      </c>
      <c r="B91" s="11" t="s">
        <v>12</v>
      </c>
      <c r="C91" s="12" t="s">
        <v>11</v>
      </c>
    </row>
    <row r="92" spans="1:3" ht="15.75" thickBot="1" x14ac:dyDescent="0.3">
      <c r="A92" s="21">
        <v>39590</v>
      </c>
      <c r="B92" s="11" t="s">
        <v>12</v>
      </c>
      <c r="C92" s="12" t="s">
        <v>13</v>
      </c>
    </row>
    <row r="93" spans="1:3" ht="15.75" thickBot="1" x14ac:dyDescent="0.3">
      <c r="A93" s="21">
        <v>39698</v>
      </c>
      <c r="B93" s="11" t="s">
        <v>19</v>
      </c>
      <c r="C93" s="12" t="s">
        <v>14</v>
      </c>
    </row>
    <row r="94" spans="1:3" ht="15.75" thickBot="1" x14ac:dyDescent="0.3">
      <c r="A94" s="21">
        <v>39733</v>
      </c>
      <c r="B94" s="11" t="s">
        <v>19</v>
      </c>
      <c r="C94" s="12" t="s">
        <v>15</v>
      </c>
    </row>
    <row r="95" spans="1:3" ht="15.75" thickBot="1" x14ac:dyDescent="0.3">
      <c r="A95" s="21">
        <v>39754</v>
      </c>
      <c r="B95" s="11" t="s">
        <v>19</v>
      </c>
      <c r="C95" s="12" t="s">
        <v>16</v>
      </c>
    </row>
    <row r="96" spans="1:3" ht="15.75" thickBot="1" x14ac:dyDescent="0.3">
      <c r="A96" s="21">
        <v>39767</v>
      </c>
      <c r="B96" s="11" t="s">
        <v>9</v>
      </c>
      <c r="C96" s="12" t="s">
        <v>17</v>
      </c>
    </row>
    <row r="97" spans="1:3" ht="15.75" thickBot="1" x14ac:dyDescent="0.3">
      <c r="A97" s="21">
        <v>39807</v>
      </c>
      <c r="B97" s="11" t="s">
        <v>12</v>
      </c>
      <c r="C97" s="12" t="s">
        <v>18</v>
      </c>
    </row>
    <row r="98" spans="1:3" ht="15.75" thickBot="1" x14ac:dyDescent="0.3">
      <c r="A98" s="22">
        <v>39814</v>
      </c>
      <c r="B98" s="13" t="s">
        <v>12</v>
      </c>
      <c r="C98" s="14" t="s">
        <v>4</v>
      </c>
    </row>
    <row r="99" spans="1:3" ht="15.75" thickBot="1" x14ac:dyDescent="0.3">
      <c r="A99" s="19">
        <v>39867</v>
      </c>
      <c r="B99" s="7" t="s">
        <v>3</v>
      </c>
      <c r="C99" s="8" t="s">
        <v>5</v>
      </c>
    </row>
    <row r="100" spans="1:3" ht="15.75" thickBot="1" x14ac:dyDescent="0.3">
      <c r="A100" s="19">
        <v>39868</v>
      </c>
      <c r="B100" s="7" t="s">
        <v>6</v>
      </c>
      <c r="C100" s="8" t="s">
        <v>5</v>
      </c>
    </row>
    <row r="101" spans="1:3" ht="15.75" thickBot="1" x14ac:dyDescent="0.3">
      <c r="A101" s="19">
        <v>39913</v>
      </c>
      <c r="B101" s="7" t="s">
        <v>7</v>
      </c>
      <c r="C101" s="8" t="s">
        <v>8</v>
      </c>
    </row>
    <row r="102" spans="1:3" ht="15.75" thickBot="1" x14ac:dyDescent="0.3">
      <c r="A102" s="19">
        <v>39924</v>
      </c>
      <c r="B102" s="7" t="s">
        <v>6</v>
      </c>
      <c r="C102" s="8" t="s">
        <v>10</v>
      </c>
    </row>
    <row r="103" spans="1:3" ht="15.75" thickBot="1" x14ac:dyDescent="0.3">
      <c r="A103" s="19">
        <v>39934</v>
      </c>
      <c r="B103" s="7" t="s">
        <v>7</v>
      </c>
      <c r="C103" s="8" t="s">
        <v>11</v>
      </c>
    </row>
    <row r="104" spans="1:3" ht="15.75" thickBot="1" x14ac:dyDescent="0.3">
      <c r="A104" s="19">
        <v>39975</v>
      </c>
      <c r="B104" s="7" t="s">
        <v>12</v>
      </c>
      <c r="C104" s="8" t="s">
        <v>13</v>
      </c>
    </row>
    <row r="105" spans="1:3" ht="15.75" thickBot="1" x14ac:dyDescent="0.3">
      <c r="A105" s="19">
        <v>40063</v>
      </c>
      <c r="B105" s="7" t="s">
        <v>3</v>
      </c>
      <c r="C105" s="8" t="s">
        <v>14</v>
      </c>
    </row>
    <row r="106" spans="1:3" ht="15.75" thickBot="1" x14ac:dyDescent="0.3">
      <c r="A106" s="19">
        <v>40098</v>
      </c>
      <c r="B106" s="7" t="s">
        <v>3</v>
      </c>
      <c r="C106" s="8" t="s">
        <v>15</v>
      </c>
    </row>
    <row r="107" spans="1:3" ht="15.75" thickBot="1" x14ac:dyDescent="0.3">
      <c r="A107" s="19">
        <v>40119</v>
      </c>
      <c r="B107" s="7" t="s">
        <v>3</v>
      </c>
      <c r="C107" s="8" t="s">
        <v>16</v>
      </c>
    </row>
    <row r="108" spans="1:3" ht="15.75" thickBot="1" x14ac:dyDescent="0.3">
      <c r="A108" s="19">
        <v>40132</v>
      </c>
      <c r="B108" s="7" t="s">
        <v>19</v>
      </c>
      <c r="C108" s="8" t="s">
        <v>17</v>
      </c>
    </row>
    <row r="109" spans="1:3" ht="15.75" thickBot="1" x14ac:dyDescent="0.3">
      <c r="A109" s="19">
        <v>40172</v>
      </c>
      <c r="B109" s="7" t="s">
        <v>7</v>
      </c>
      <c r="C109" s="8" t="s">
        <v>18</v>
      </c>
    </row>
    <row r="110" spans="1:3" ht="15.75" thickBot="1" x14ac:dyDescent="0.3">
      <c r="A110" s="20">
        <v>40179</v>
      </c>
      <c r="B110" s="9" t="s">
        <v>7</v>
      </c>
      <c r="C110" s="10" t="s">
        <v>4</v>
      </c>
    </row>
    <row r="111" spans="1:3" ht="15.75" thickBot="1" x14ac:dyDescent="0.3">
      <c r="A111" s="21">
        <v>40224</v>
      </c>
      <c r="B111" s="11" t="s">
        <v>3</v>
      </c>
      <c r="C111" s="12" t="s">
        <v>5</v>
      </c>
    </row>
    <row r="112" spans="1:3" ht="15.75" thickBot="1" x14ac:dyDescent="0.3">
      <c r="A112" s="21">
        <v>40225</v>
      </c>
      <c r="B112" s="11" t="s">
        <v>6</v>
      </c>
      <c r="C112" s="12" t="s">
        <v>5</v>
      </c>
    </row>
    <row r="113" spans="1:3" ht="15.75" thickBot="1" x14ac:dyDescent="0.3">
      <c r="A113" s="21">
        <v>40270</v>
      </c>
      <c r="B113" s="11" t="s">
        <v>7</v>
      </c>
      <c r="C113" s="12" t="s">
        <v>8</v>
      </c>
    </row>
    <row r="114" spans="1:3" ht="15.75" thickBot="1" x14ac:dyDescent="0.3">
      <c r="A114" s="21">
        <v>40289</v>
      </c>
      <c r="B114" s="11" t="s">
        <v>20</v>
      </c>
      <c r="C114" s="12" t="s">
        <v>10</v>
      </c>
    </row>
    <row r="115" spans="1:3" ht="15.75" thickBot="1" x14ac:dyDescent="0.3">
      <c r="A115" s="21">
        <v>40299</v>
      </c>
      <c r="B115" s="11" t="s">
        <v>9</v>
      </c>
      <c r="C115" s="12" t="s">
        <v>11</v>
      </c>
    </row>
    <row r="116" spans="1:3" ht="15.75" thickBot="1" x14ac:dyDescent="0.3">
      <c r="A116" s="21">
        <v>40332</v>
      </c>
      <c r="B116" s="11" t="s">
        <v>12</v>
      </c>
      <c r="C116" s="12" t="s">
        <v>13</v>
      </c>
    </row>
    <row r="117" spans="1:3" ht="15.75" thickBot="1" x14ac:dyDescent="0.3">
      <c r="A117" s="21">
        <v>40428</v>
      </c>
      <c r="B117" s="11" t="s">
        <v>6</v>
      </c>
      <c r="C117" s="12" t="s">
        <v>14</v>
      </c>
    </row>
    <row r="118" spans="1:3" ht="15.75" thickBot="1" x14ac:dyDescent="0.3">
      <c r="A118" s="21">
        <v>40463</v>
      </c>
      <c r="B118" s="11" t="s">
        <v>6</v>
      </c>
      <c r="C118" s="12" t="s">
        <v>15</v>
      </c>
    </row>
    <row r="119" spans="1:3" ht="15.75" thickBot="1" x14ac:dyDescent="0.3">
      <c r="A119" s="21">
        <v>40484</v>
      </c>
      <c r="B119" s="11" t="s">
        <v>6</v>
      </c>
      <c r="C119" s="12" t="s">
        <v>16</v>
      </c>
    </row>
    <row r="120" spans="1:3" ht="15.75" thickBot="1" x14ac:dyDescent="0.3">
      <c r="A120" s="21">
        <v>40497</v>
      </c>
      <c r="B120" s="11" t="s">
        <v>3</v>
      </c>
      <c r="C120" s="12" t="s">
        <v>17</v>
      </c>
    </row>
    <row r="121" spans="1:3" ht="15.75" thickBot="1" x14ac:dyDescent="0.3">
      <c r="A121" s="21">
        <v>40537</v>
      </c>
      <c r="B121" s="11" t="s">
        <v>9</v>
      </c>
      <c r="C121" s="12" t="s">
        <v>18</v>
      </c>
    </row>
    <row r="122" spans="1:3" ht="15.75" thickBot="1" x14ac:dyDescent="0.3">
      <c r="A122" s="22">
        <v>40544</v>
      </c>
      <c r="B122" s="13" t="s">
        <v>9</v>
      </c>
      <c r="C122" s="14" t="s">
        <v>4</v>
      </c>
    </row>
    <row r="123" spans="1:3" ht="15.75" thickBot="1" x14ac:dyDescent="0.3">
      <c r="A123" s="19">
        <v>40609</v>
      </c>
      <c r="B123" s="7" t="s">
        <v>3</v>
      </c>
      <c r="C123" s="8" t="s">
        <v>5</v>
      </c>
    </row>
    <row r="124" spans="1:3" ht="15.75" thickBot="1" x14ac:dyDescent="0.3">
      <c r="A124" s="19">
        <v>40610</v>
      </c>
      <c r="B124" s="7" t="s">
        <v>6</v>
      </c>
      <c r="C124" s="8" t="s">
        <v>5</v>
      </c>
    </row>
    <row r="125" spans="1:3" ht="15.75" thickBot="1" x14ac:dyDescent="0.3">
      <c r="A125" s="19">
        <v>40654</v>
      </c>
      <c r="B125" s="7" t="s">
        <v>12</v>
      </c>
      <c r="C125" s="8" t="s">
        <v>8</v>
      </c>
    </row>
    <row r="126" spans="1:3" ht="15.75" thickBot="1" x14ac:dyDescent="0.3">
      <c r="A126" s="19">
        <v>40655</v>
      </c>
      <c r="B126" s="7" t="s">
        <v>7</v>
      </c>
      <c r="C126" s="8" t="s">
        <v>10</v>
      </c>
    </row>
    <row r="127" spans="1:3" ht="15.75" thickBot="1" x14ac:dyDescent="0.3">
      <c r="A127" s="19">
        <v>40664</v>
      </c>
      <c r="B127" s="7" t="s">
        <v>19</v>
      </c>
      <c r="C127" s="8" t="s">
        <v>11</v>
      </c>
    </row>
    <row r="128" spans="1:3" ht="15.75" thickBot="1" x14ac:dyDescent="0.3">
      <c r="A128" s="19">
        <v>40717</v>
      </c>
      <c r="B128" s="7" t="s">
        <v>12</v>
      </c>
      <c r="C128" s="8" t="s">
        <v>13</v>
      </c>
    </row>
    <row r="129" spans="1:3" ht="15.75" thickBot="1" x14ac:dyDescent="0.3">
      <c r="A129" s="19">
        <v>40793</v>
      </c>
      <c r="B129" s="7" t="s">
        <v>20</v>
      </c>
      <c r="C129" s="8" t="s">
        <v>14</v>
      </c>
    </row>
    <row r="130" spans="1:3" ht="15.75" thickBot="1" x14ac:dyDescent="0.3">
      <c r="A130" s="19">
        <v>40828</v>
      </c>
      <c r="B130" s="7" t="s">
        <v>20</v>
      </c>
      <c r="C130" s="8" t="s">
        <v>15</v>
      </c>
    </row>
    <row r="131" spans="1:3" ht="15.75" thickBot="1" x14ac:dyDescent="0.3">
      <c r="A131" s="19">
        <v>40849</v>
      </c>
      <c r="B131" s="7" t="s">
        <v>20</v>
      </c>
      <c r="C131" s="8" t="s">
        <v>16</v>
      </c>
    </row>
    <row r="132" spans="1:3" ht="15.75" thickBot="1" x14ac:dyDescent="0.3">
      <c r="A132" s="19">
        <v>40862</v>
      </c>
      <c r="B132" s="7" t="s">
        <v>6</v>
      </c>
      <c r="C132" s="8" t="s">
        <v>17</v>
      </c>
    </row>
    <row r="133" spans="1:3" ht="15.75" thickBot="1" x14ac:dyDescent="0.3">
      <c r="A133" s="19">
        <v>40902</v>
      </c>
      <c r="B133" s="7" t="s">
        <v>19</v>
      </c>
      <c r="C133" s="8" t="s">
        <v>18</v>
      </c>
    </row>
    <row r="134" spans="1:3" ht="15.75" thickBot="1" x14ac:dyDescent="0.3">
      <c r="A134" s="20">
        <v>40909</v>
      </c>
      <c r="B134" s="9" t="s">
        <v>19</v>
      </c>
      <c r="C134" s="10" t="s">
        <v>4</v>
      </c>
    </row>
    <row r="135" spans="1:3" ht="15.75" thickBot="1" x14ac:dyDescent="0.3">
      <c r="A135" s="21">
        <v>40959</v>
      </c>
      <c r="B135" s="11" t="s">
        <v>3</v>
      </c>
      <c r="C135" s="12" t="s">
        <v>5</v>
      </c>
    </row>
    <row r="136" spans="1:3" ht="15.75" thickBot="1" x14ac:dyDescent="0.3">
      <c r="A136" s="21">
        <v>40960</v>
      </c>
      <c r="B136" s="11" t="s">
        <v>6</v>
      </c>
      <c r="C136" s="12" t="s">
        <v>5</v>
      </c>
    </row>
    <row r="137" spans="1:3" ht="15.75" thickBot="1" x14ac:dyDescent="0.3">
      <c r="A137" s="21">
        <v>41005</v>
      </c>
      <c r="B137" s="11" t="s">
        <v>7</v>
      </c>
      <c r="C137" s="12" t="s">
        <v>8</v>
      </c>
    </row>
    <row r="138" spans="1:3" ht="15.75" thickBot="1" x14ac:dyDescent="0.3">
      <c r="A138" s="21">
        <v>41020</v>
      </c>
      <c r="B138" s="11" t="s">
        <v>9</v>
      </c>
      <c r="C138" s="12" t="s">
        <v>10</v>
      </c>
    </row>
    <row r="139" spans="1:3" ht="15.75" thickBot="1" x14ac:dyDescent="0.3">
      <c r="A139" s="21">
        <v>41030</v>
      </c>
      <c r="B139" s="11" t="s">
        <v>6</v>
      </c>
      <c r="C139" s="12" t="s">
        <v>11</v>
      </c>
    </row>
    <row r="140" spans="1:3" ht="15.75" thickBot="1" x14ac:dyDescent="0.3">
      <c r="A140" s="21">
        <v>41067</v>
      </c>
      <c r="B140" s="11" t="s">
        <v>12</v>
      </c>
      <c r="C140" s="12" t="s">
        <v>13</v>
      </c>
    </row>
    <row r="141" spans="1:3" ht="15.75" thickBot="1" x14ac:dyDescent="0.3">
      <c r="A141" s="21">
        <v>41159</v>
      </c>
      <c r="B141" s="11" t="s">
        <v>7</v>
      </c>
      <c r="C141" s="12" t="s">
        <v>14</v>
      </c>
    </row>
    <row r="142" spans="1:3" ht="15.75" thickBot="1" x14ac:dyDescent="0.3">
      <c r="A142" s="21">
        <v>41194</v>
      </c>
      <c r="B142" s="11" t="s">
        <v>7</v>
      </c>
      <c r="C142" s="12" t="s">
        <v>15</v>
      </c>
    </row>
    <row r="143" spans="1:3" ht="15.75" thickBot="1" x14ac:dyDescent="0.3">
      <c r="A143" s="21">
        <v>41215</v>
      </c>
      <c r="B143" s="11" t="s">
        <v>7</v>
      </c>
      <c r="C143" s="12" t="s">
        <v>16</v>
      </c>
    </row>
    <row r="144" spans="1:3" ht="15.75" thickBot="1" x14ac:dyDescent="0.3">
      <c r="A144" s="21">
        <v>41228</v>
      </c>
      <c r="B144" s="11" t="s">
        <v>12</v>
      </c>
      <c r="C144" s="12" t="s">
        <v>17</v>
      </c>
    </row>
    <row r="145" spans="1:3" ht="15.75" thickBot="1" x14ac:dyDescent="0.3">
      <c r="A145" s="21">
        <v>41268</v>
      </c>
      <c r="B145" s="11" t="s">
        <v>6</v>
      </c>
      <c r="C145" s="12" t="s">
        <v>18</v>
      </c>
    </row>
    <row r="146" spans="1:3" ht="15.75" thickBot="1" x14ac:dyDescent="0.3">
      <c r="A146" s="22">
        <v>41275</v>
      </c>
      <c r="B146" s="13" t="s">
        <v>6</v>
      </c>
      <c r="C146" s="14" t="s">
        <v>4</v>
      </c>
    </row>
    <row r="147" spans="1:3" ht="15.75" thickBot="1" x14ac:dyDescent="0.3">
      <c r="A147" s="19">
        <v>41316</v>
      </c>
      <c r="B147" s="7" t="s">
        <v>3</v>
      </c>
      <c r="C147" s="8" t="s">
        <v>5</v>
      </c>
    </row>
    <row r="148" spans="1:3" ht="15.75" thickBot="1" x14ac:dyDescent="0.3">
      <c r="A148" s="19">
        <v>41317</v>
      </c>
      <c r="B148" s="7" t="s">
        <v>6</v>
      </c>
      <c r="C148" s="8" t="s">
        <v>5</v>
      </c>
    </row>
    <row r="149" spans="1:3" ht="15.75" thickBot="1" x14ac:dyDescent="0.3">
      <c r="A149" s="19">
        <v>41362</v>
      </c>
      <c r="B149" s="7" t="s">
        <v>7</v>
      </c>
      <c r="C149" s="8" t="s">
        <v>8</v>
      </c>
    </row>
    <row r="150" spans="1:3" ht="15.75" thickBot="1" x14ac:dyDescent="0.3">
      <c r="A150" s="19">
        <v>41385</v>
      </c>
      <c r="B150" s="7" t="s">
        <v>19</v>
      </c>
      <c r="C150" s="8" t="s">
        <v>10</v>
      </c>
    </row>
    <row r="151" spans="1:3" ht="15.75" thickBot="1" x14ac:dyDescent="0.3">
      <c r="A151" s="19">
        <v>41395</v>
      </c>
      <c r="B151" s="7" t="s">
        <v>20</v>
      </c>
      <c r="C151" s="8" t="s">
        <v>11</v>
      </c>
    </row>
    <row r="152" spans="1:3" ht="15.75" thickBot="1" x14ac:dyDescent="0.3">
      <c r="A152" s="19">
        <v>41424</v>
      </c>
      <c r="B152" s="7" t="s">
        <v>12</v>
      </c>
      <c r="C152" s="8" t="s">
        <v>13</v>
      </c>
    </row>
    <row r="153" spans="1:3" ht="15.75" thickBot="1" x14ac:dyDescent="0.3">
      <c r="A153" s="19">
        <v>41524</v>
      </c>
      <c r="B153" s="7" t="s">
        <v>9</v>
      </c>
      <c r="C153" s="8" t="s">
        <v>14</v>
      </c>
    </row>
    <row r="154" spans="1:3" ht="15.75" thickBot="1" x14ac:dyDescent="0.3">
      <c r="A154" s="19">
        <v>41559</v>
      </c>
      <c r="B154" s="7" t="s">
        <v>9</v>
      </c>
      <c r="C154" s="8" t="s">
        <v>15</v>
      </c>
    </row>
    <row r="155" spans="1:3" ht="15.75" thickBot="1" x14ac:dyDescent="0.3">
      <c r="A155" s="19">
        <v>41580</v>
      </c>
      <c r="B155" s="7" t="s">
        <v>9</v>
      </c>
      <c r="C155" s="8" t="s">
        <v>16</v>
      </c>
    </row>
    <row r="156" spans="1:3" ht="15.75" thickBot="1" x14ac:dyDescent="0.3">
      <c r="A156" s="19">
        <v>41593</v>
      </c>
      <c r="B156" s="7" t="s">
        <v>7</v>
      </c>
      <c r="C156" s="8" t="s">
        <v>17</v>
      </c>
    </row>
    <row r="157" spans="1:3" ht="15.75" thickBot="1" x14ac:dyDescent="0.3">
      <c r="A157" s="19">
        <v>41633</v>
      </c>
      <c r="B157" s="7" t="s">
        <v>20</v>
      </c>
      <c r="C157" s="8" t="s">
        <v>18</v>
      </c>
    </row>
    <row r="158" spans="1:3" ht="15.75" thickBot="1" x14ac:dyDescent="0.3">
      <c r="A158" s="20">
        <v>41640</v>
      </c>
      <c r="B158" s="9" t="s">
        <v>20</v>
      </c>
      <c r="C158" s="10" t="s">
        <v>4</v>
      </c>
    </row>
    <row r="159" spans="1:3" ht="15.75" thickBot="1" x14ac:dyDescent="0.3">
      <c r="A159" s="21">
        <v>41701</v>
      </c>
      <c r="B159" s="11" t="s">
        <v>3</v>
      </c>
      <c r="C159" s="12" t="s">
        <v>5</v>
      </c>
    </row>
    <row r="160" spans="1:3" ht="15.75" thickBot="1" x14ac:dyDescent="0.3">
      <c r="A160" s="21">
        <v>41702</v>
      </c>
      <c r="B160" s="11" t="s">
        <v>6</v>
      </c>
      <c r="C160" s="12" t="s">
        <v>5</v>
      </c>
    </row>
    <row r="161" spans="1:3" ht="15.75" thickBot="1" x14ac:dyDescent="0.3">
      <c r="A161" s="21">
        <v>41747</v>
      </c>
      <c r="B161" s="11" t="s">
        <v>7</v>
      </c>
      <c r="C161" s="12" t="s">
        <v>8</v>
      </c>
    </row>
    <row r="162" spans="1:3" ht="15.75" thickBot="1" x14ac:dyDescent="0.3">
      <c r="A162" s="21">
        <v>41750</v>
      </c>
      <c r="B162" s="11" t="s">
        <v>3</v>
      </c>
      <c r="C162" s="12" t="s">
        <v>10</v>
      </c>
    </row>
    <row r="163" spans="1:3" ht="15.75" thickBot="1" x14ac:dyDescent="0.3">
      <c r="A163" s="21">
        <v>41760</v>
      </c>
      <c r="B163" s="11" t="s">
        <v>12</v>
      </c>
      <c r="C163" s="12" t="s">
        <v>11</v>
      </c>
    </row>
    <row r="164" spans="1:3" ht="15.75" thickBot="1" x14ac:dyDescent="0.3">
      <c r="A164" s="21">
        <v>41809</v>
      </c>
      <c r="B164" s="11" t="s">
        <v>12</v>
      </c>
      <c r="C164" s="12" t="s">
        <v>13</v>
      </c>
    </row>
    <row r="165" spans="1:3" ht="15.75" thickBot="1" x14ac:dyDescent="0.3">
      <c r="A165" s="21">
        <v>41889</v>
      </c>
      <c r="B165" s="11" t="s">
        <v>19</v>
      </c>
      <c r="C165" s="12" t="s">
        <v>14</v>
      </c>
    </row>
    <row r="166" spans="1:3" ht="15.75" thickBot="1" x14ac:dyDescent="0.3">
      <c r="A166" s="21">
        <v>41924</v>
      </c>
      <c r="B166" s="11" t="s">
        <v>19</v>
      </c>
      <c r="C166" s="12" t="s">
        <v>15</v>
      </c>
    </row>
    <row r="167" spans="1:3" ht="15.75" thickBot="1" x14ac:dyDescent="0.3">
      <c r="A167" s="21">
        <v>41945</v>
      </c>
      <c r="B167" s="11" t="s">
        <v>19</v>
      </c>
      <c r="C167" s="12" t="s">
        <v>16</v>
      </c>
    </row>
    <row r="168" spans="1:3" ht="15.75" thickBot="1" x14ac:dyDescent="0.3">
      <c r="A168" s="21">
        <v>41958</v>
      </c>
      <c r="B168" s="11" t="s">
        <v>9</v>
      </c>
      <c r="C168" s="12" t="s">
        <v>17</v>
      </c>
    </row>
    <row r="169" spans="1:3" ht="15.75" thickBot="1" x14ac:dyDescent="0.3">
      <c r="A169" s="21">
        <v>41998</v>
      </c>
      <c r="B169" s="11" t="s">
        <v>12</v>
      </c>
      <c r="C169" s="12" t="s">
        <v>18</v>
      </c>
    </row>
    <row r="170" spans="1:3" ht="15.75" thickBot="1" x14ac:dyDescent="0.3">
      <c r="A170" s="22">
        <v>42005</v>
      </c>
      <c r="B170" s="13" t="s">
        <v>12</v>
      </c>
      <c r="C170" s="14" t="s">
        <v>4</v>
      </c>
    </row>
    <row r="171" spans="1:3" ht="15.75" thickBot="1" x14ac:dyDescent="0.3">
      <c r="A171" s="19">
        <v>42051</v>
      </c>
      <c r="B171" s="7" t="s">
        <v>3</v>
      </c>
      <c r="C171" s="8" t="s">
        <v>5</v>
      </c>
    </row>
    <row r="172" spans="1:3" ht="15.75" thickBot="1" x14ac:dyDescent="0.3">
      <c r="A172" s="19">
        <v>42052</v>
      </c>
      <c r="B172" s="7" t="s">
        <v>6</v>
      </c>
      <c r="C172" s="8" t="s">
        <v>5</v>
      </c>
    </row>
    <row r="173" spans="1:3" ht="15.75" thickBot="1" x14ac:dyDescent="0.3">
      <c r="A173" s="19">
        <v>42097</v>
      </c>
      <c r="B173" s="7" t="s">
        <v>7</v>
      </c>
      <c r="C173" s="8" t="s">
        <v>8</v>
      </c>
    </row>
    <row r="174" spans="1:3" ht="15.75" thickBot="1" x14ac:dyDescent="0.3">
      <c r="A174" s="19">
        <v>42115</v>
      </c>
      <c r="B174" s="7" t="s">
        <v>6</v>
      </c>
      <c r="C174" s="8" t="s">
        <v>10</v>
      </c>
    </row>
    <row r="175" spans="1:3" ht="15.75" thickBot="1" x14ac:dyDescent="0.3">
      <c r="A175" s="19">
        <v>42125</v>
      </c>
      <c r="B175" s="7" t="s">
        <v>7</v>
      </c>
      <c r="C175" s="8" t="s">
        <v>11</v>
      </c>
    </row>
    <row r="176" spans="1:3" ht="15.75" thickBot="1" x14ac:dyDescent="0.3">
      <c r="A176" s="19">
        <v>42159</v>
      </c>
      <c r="B176" s="7" t="s">
        <v>12</v>
      </c>
      <c r="C176" s="8" t="s">
        <v>13</v>
      </c>
    </row>
    <row r="177" spans="1:3" ht="15.75" thickBot="1" x14ac:dyDescent="0.3">
      <c r="A177" s="19">
        <v>42254</v>
      </c>
      <c r="B177" s="7" t="s">
        <v>3</v>
      </c>
      <c r="C177" s="8" t="s">
        <v>14</v>
      </c>
    </row>
    <row r="178" spans="1:3" ht="15.75" thickBot="1" x14ac:dyDescent="0.3">
      <c r="A178" s="19">
        <v>42289</v>
      </c>
      <c r="B178" s="7" t="s">
        <v>3</v>
      </c>
      <c r="C178" s="8" t="s">
        <v>15</v>
      </c>
    </row>
    <row r="179" spans="1:3" ht="15.75" thickBot="1" x14ac:dyDescent="0.3">
      <c r="A179" s="19">
        <v>42310</v>
      </c>
      <c r="B179" s="7" t="s">
        <v>3</v>
      </c>
      <c r="C179" s="8" t="s">
        <v>16</v>
      </c>
    </row>
    <row r="180" spans="1:3" ht="15.75" thickBot="1" x14ac:dyDescent="0.3">
      <c r="A180" s="19">
        <v>42323</v>
      </c>
      <c r="B180" s="7" t="s">
        <v>19</v>
      </c>
      <c r="C180" s="8" t="s">
        <v>17</v>
      </c>
    </row>
    <row r="181" spans="1:3" ht="15.75" thickBot="1" x14ac:dyDescent="0.3">
      <c r="A181" s="19">
        <v>42363</v>
      </c>
      <c r="B181" s="7" t="s">
        <v>7</v>
      </c>
      <c r="C181" s="8" t="s">
        <v>18</v>
      </c>
    </row>
    <row r="182" spans="1:3" ht="15.75" thickBot="1" x14ac:dyDescent="0.3">
      <c r="A182" s="20">
        <v>42370</v>
      </c>
      <c r="B182" s="9" t="s">
        <v>7</v>
      </c>
      <c r="C182" s="10" t="s">
        <v>4</v>
      </c>
    </row>
    <row r="183" spans="1:3" ht="15.75" thickBot="1" x14ac:dyDescent="0.3">
      <c r="A183" s="21">
        <v>42408</v>
      </c>
      <c r="B183" s="11" t="s">
        <v>3</v>
      </c>
      <c r="C183" s="12" t="s">
        <v>5</v>
      </c>
    </row>
    <row r="184" spans="1:3" ht="15.75" thickBot="1" x14ac:dyDescent="0.3">
      <c r="A184" s="21">
        <v>42409</v>
      </c>
      <c r="B184" s="11" t="s">
        <v>6</v>
      </c>
      <c r="C184" s="12" t="s">
        <v>5</v>
      </c>
    </row>
    <row r="185" spans="1:3" ht="15.75" thickBot="1" x14ac:dyDescent="0.3">
      <c r="A185" s="21">
        <v>42454</v>
      </c>
      <c r="B185" s="11" t="s">
        <v>7</v>
      </c>
      <c r="C185" s="12" t="s">
        <v>8</v>
      </c>
    </row>
    <row r="186" spans="1:3" ht="15.75" thickBot="1" x14ac:dyDescent="0.3">
      <c r="A186" s="21">
        <v>42481</v>
      </c>
      <c r="B186" s="11" t="s">
        <v>12</v>
      </c>
      <c r="C186" s="12" t="s">
        <v>10</v>
      </c>
    </row>
    <row r="187" spans="1:3" ht="15.75" thickBot="1" x14ac:dyDescent="0.3">
      <c r="A187" s="21">
        <v>42491</v>
      </c>
      <c r="B187" s="11" t="s">
        <v>19</v>
      </c>
      <c r="C187" s="12" t="s">
        <v>11</v>
      </c>
    </row>
    <row r="188" spans="1:3" ht="15.75" thickBot="1" x14ac:dyDescent="0.3">
      <c r="A188" s="21">
        <v>42516</v>
      </c>
      <c r="B188" s="11" t="s">
        <v>12</v>
      </c>
      <c r="C188" s="12" t="s">
        <v>13</v>
      </c>
    </row>
    <row r="189" spans="1:3" ht="15.75" thickBot="1" x14ac:dyDescent="0.3">
      <c r="A189" s="21">
        <v>42620</v>
      </c>
      <c r="B189" s="11" t="s">
        <v>20</v>
      </c>
      <c r="C189" s="12" t="s">
        <v>14</v>
      </c>
    </row>
    <row r="190" spans="1:3" ht="15.75" thickBot="1" x14ac:dyDescent="0.3">
      <c r="A190" s="21">
        <v>42655</v>
      </c>
      <c r="B190" s="11" t="s">
        <v>20</v>
      </c>
      <c r="C190" s="12" t="s">
        <v>15</v>
      </c>
    </row>
    <row r="191" spans="1:3" ht="15.75" thickBot="1" x14ac:dyDescent="0.3">
      <c r="A191" s="21">
        <v>42676</v>
      </c>
      <c r="B191" s="11" t="s">
        <v>20</v>
      </c>
      <c r="C191" s="12" t="s">
        <v>16</v>
      </c>
    </row>
    <row r="192" spans="1:3" ht="15.75" thickBot="1" x14ac:dyDescent="0.3">
      <c r="A192" s="21">
        <v>42689</v>
      </c>
      <c r="B192" s="11" t="s">
        <v>6</v>
      </c>
      <c r="C192" s="12" t="s">
        <v>17</v>
      </c>
    </row>
    <row r="193" spans="1:3" ht="15.75" thickBot="1" x14ac:dyDescent="0.3">
      <c r="A193" s="21">
        <v>42729</v>
      </c>
      <c r="B193" s="11" t="s">
        <v>19</v>
      </c>
      <c r="C193" s="12" t="s">
        <v>18</v>
      </c>
    </row>
    <row r="194" spans="1:3" ht="15.75" thickBot="1" x14ac:dyDescent="0.3">
      <c r="A194" s="22">
        <v>42736</v>
      </c>
      <c r="B194" s="13" t="s">
        <v>19</v>
      </c>
      <c r="C194" s="14" t="s">
        <v>4</v>
      </c>
    </row>
    <row r="195" spans="1:3" ht="15.75" thickBot="1" x14ac:dyDescent="0.3">
      <c r="A195" s="19">
        <v>42793</v>
      </c>
      <c r="B195" s="7" t="s">
        <v>3</v>
      </c>
      <c r="C195" s="8" t="s">
        <v>5</v>
      </c>
    </row>
    <row r="196" spans="1:3" ht="15.75" thickBot="1" x14ac:dyDescent="0.3">
      <c r="A196" s="19">
        <v>42794</v>
      </c>
      <c r="B196" s="7" t="s">
        <v>6</v>
      </c>
      <c r="C196" s="8" t="s">
        <v>5</v>
      </c>
    </row>
    <row r="197" spans="1:3" ht="15.75" thickBot="1" x14ac:dyDescent="0.3">
      <c r="A197" s="19">
        <v>42839</v>
      </c>
      <c r="B197" s="7" t="s">
        <v>7</v>
      </c>
      <c r="C197" s="8" t="s">
        <v>8</v>
      </c>
    </row>
    <row r="198" spans="1:3" ht="15.75" thickBot="1" x14ac:dyDescent="0.3">
      <c r="A198" s="19">
        <v>42846</v>
      </c>
      <c r="B198" s="7" t="s">
        <v>7</v>
      </c>
      <c r="C198" s="8" t="s">
        <v>10</v>
      </c>
    </row>
    <row r="199" spans="1:3" ht="15.75" thickBot="1" x14ac:dyDescent="0.3">
      <c r="A199" s="19">
        <v>42856</v>
      </c>
      <c r="B199" s="7" t="s">
        <v>3</v>
      </c>
      <c r="C199" s="8" t="s">
        <v>11</v>
      </c>
    </row>
    <row r="200" spans="1:3" ht="15.75" thickBot="1" x14ac:dyDescent="0.3">
      <c r="A200" s="19">
        <v>42901</v>
      </c>
      <c r="B200" s="7" t="s">
        <v>12</v>
      </c>
      <c r="C200" s="8" t="s">
        <v>13</v>
      </c>
    </row>
    <row r="201" spans="1:3" ht="15.75" thickBot="1" x14ac:dyDescent="0.3">
      <c r="A201" s="19">
        <v>42985</v>
      </c>
      <c r="B201" s="7" t="s">
        <v>12</v>
      </c>
      <c r="C201" s="8" t="s">
        <v>14</v>
      </c>
    </row>
    <row r="202" spans="1:3" ht="15.75" thickBot="1" x14ac:dyDescent="0.3">
      <c r="A202" s="19">
        <v>43020</v>
      </c>
      <c r="B202" s="7" t="s">
        <v>12</v>
      </c>
      <c r="C202" s="8" t="s">
        <v>15</v>
      </c>
    </row>
    <row r="203" spans="1:3" ht="15.75" thickBot="1" x14ac:dyDescent="0.3">
      <c r="A203" s="19">
        <v>43041</v>
      </c>
      <c r="B203" s="7" t="s">
        <v>12</v>
      </c>
      <c r="C203" s="8" t="s">
        <v>16</v>
      </c>
    </row>
    <row r="204" spans="1:3" ht="15.75" thickBot="1" x14ac:dyDescent="0.3">
      <c r="A204" s="19">
        <v>43054</v>
      </c>
      <c r="B204" s="7" t="s">
        <v>20</v>
      </c>
      <c r="C204" s="8" t="s">
        <v>17</v>
      </c>
    </row>
    <row r="205" spans="1:3" ht="15.75" thickBot="1" x14ac:dyDescent="0.3">
      <c r="A205" s="19">
        <v>43094</v>
      </c>
      <c r="B205" s="7" t="s">
        <v>3</v>
      </c>
      <c r="C205" s="8" t="s">
        <v>18</v>
      </c>
    </row>
    <row r="206" spans="1:3" ht="15.75" thickBot="1" x14ac:dyDescent="0.3">
      <c r="A206" s="20">
        <v>43101</v>
      </c>
      <c r="B206" s="9" t="s">
        <v>3</v>
      </c>
      <c r="C206" s="10" t="s">
        <v>4</v>
      </c>
    </row>
    <row r="207" spans="1:3" ht="15.75" thickBot="1" x14ac:dyDescent="0.3">
      <c r="A207" s="21">
        <v>43143</v>
      </c>
      <c r="B207" s="11" t="s">
        <v>3</v>
      </c>
      <c r="C207" s="12" t="s">
        <v>5</v>
      </c>
    </row>
    <row r="208" spans="1:3" ht="15.75" thickBot="1" x14ac:dyDescent="0.3">
      <c r="A208" s="21">
        <v>43144</v>
      </c>
      <c r="B208" s="11" t="s">
        <v>6</v>
      </c>
      <c r="C208" s="12" t="s">
        <v>5</v>
      </c>
    </row>
    <row r="209" spans="1:3" ht="15.75" thickBot="1" x14ac:dyDescent="0.3">
      <c r="A209" s="21">
        <v>43189</v>
      </c>
      <c r="B209" s="11" t="s">
        <v>7</v>
      </c>
      <c r="C209" s="12" t="s">
        <v>8</v>
      </c>
    </row>
    <row r="210" spans="1:3" ht="15.75" thickBot="1" x14ac:dyDescent="0.3">
      <c r="A210" s="21">
        <v>43211</v>
      </c>
      <c r="B210" s="11" t="s">
        <v>9</v>
      </c>
      <c r="C210" s="12" t="s">
        <v>10</v>
      </c>
    </row>
    <row r="211" spans="1:3" ht="15.75" thickBot="1" x14ac:dyDescent="0.3">
      <c r="A211" s="21">
        <v>43221</v>
      </c>
      <c r="B211" s="11" t="s">
        <v>6</v>
      </c>
      <c r="C211" s="12" t="s">
        <v>11</v>
      </c>
    </row>
    <row r="212" spans="1:3" ht="15.75" thickBot="1" x14ac:dyDescent="0.3">
      <c r="A212" s="21">
        <v>43251</v>
      </c>
      <c r="B212" s="11" t="s">
        <v>12</v>
      </c>
      <c r="C212" s="12" t="s">
        <v>13</v>
      </c>
    </row>
    <row r="213" spans="1:3" ht="15.75" thickBot="1" x14ac:dyDescent="0.3">
      <c r="A213" s="21">
        <v>43350</v>
      </c>
      <c r="B213" s="11" t="s">
        <v>7</v>
      </c>
      <c r="C213" s="12" t="s">
        <v>14</v>
      </c>
    </row>
    <row r="214" spans="1:3" ht="15.75" thickBot="1" x14ac:dyDescent="0.3">
      <c r="A214" s="21">
        <v>43385</v>
      </c>
      <c r="B214" s="11" t="s">
        <v>7</v>
      </c>
      <c r="C214" s="12" t="s">
        <v>15</v>
      </c>
    </row>
    <row r="215" spans="1:3" ht="15.75" thickBot="1" x14ac:dyDescent="0.3">
      <c r="A215" s="21">
        <v>43406</v>
      </c>
      <c r="B215" s="11" t="s">
        <v>7</v>
      </c>
      <c r="C215" s="12" t="s">
        <v>16</v>
      </c>
    </row>
    <row r="216" spans="1:3" ht="15.75" thickBot="1" x14ac:dyDescent="0.3">
      <c r="A216" s="21">
        <v>43419</v>
      </c>
      <c r="B216" s="11" t="s">
        <v>12</v>
      </c>
      <c r="C216" s="12" t="s">
        <v>17</v>
      </c>
    </row>
    <row r="217" spans="1:3" ht="15.75" thickBot="1" x14ac:dyDescent="0.3">
      <c r="A217" s="21">
        <v>43459</v>
      </c>
      <c r="B217" s="11" t="s">
        <v>6</v>
      </c>
      <c r="C217" s="12" t="s">
        <v>18</v>
      </c>
    </row>
    <row r="218" spans="1:3" ht="15.75" thickBot="1" x14ac:dyDescent="0.3">
      <c r="A218" s="22">
        <v>43466</v>
      </c>
      <c r="B218" s="13" t="s">
        <v>6</v>
      </c>
      <c r="C218" s="14" t="s">
        <v>4</v>
      </c>
    </row>
    <row r="219" spans="1:3" ht="15.75" thickBot="1" x14ac:dyDescent="0.3">
      <c r="A219" s="19">
        <v>43528</v>
      </c>
      <c r="B219" s="7" t="s">
        <v>3</v>
      </c>
      <c r="C219" s="8" t="s">
        <v>5</v>
      </c>
    </row>
    <row r="220" spans="1:3" ht="15.75" thickBot="1" x14ac:dyDescent="0.3">
      <c r="A220" s="19">
        <v>43529</v>
      </c>
      <c r="B220" s="7" t="s">
        <v>6</v>
      </c>
      <c r="C220" s="8" t="s">
        <v>5</v>
      </c>
    </row>
    <row r="221" spans="1:3" ht="15.75" thickBot="1" x14ac:dyDescent="0.3">
      <c r="A221" s="19">
        <v>43574</v>
      </c>
      <c r="B221" s="7" t="s">
        <v>7</v>
      </c>
      <c r="C221" s="8" t="s">
        <v>8</v>
      </c>
    </row>
    <row r="222" spans="1:3" ht="15.75" thickBot="1" x14ac:dyDescent="0.3">
      <c r="A222" s="19">
        <v>43576</v>
      </c>
      <c r="B222" s="7" t="s">
        <v>19</v>
      </c>
      <c r="C222" s="8" t="s">
        <v>10</v>
      </c>
    </row>
    <row r="223" spans="1:3" ht="15.75" thickBot="1" x14ac:dyDescent="0.3">
      <c r="A223" s="19">
        <v>43586</v>
      </c>
      <c r="B223" s="7" t="s">
        <v>20</v>
      </c>
      <c r="C223" s="8" t="s">
        <v>11</v>
      </c>
    </row>
    <row r="224" spans="1:3" ht="15.75" thickBot="1" x14ac:dyDescent="0.3">
      <c r="A224" s="19">
        <v>43636</v>
      </c>
      <c r="B224" s="7" t="s">
        <v>12</v>
      </c>
      <c r="C224" s="8" t="s">
        <v>13</v>
      </c>
    </row>
    <row r="225" spans="1:3" ht="15.75" thickBot="1" x14ac:dyDescent="0.3">
      <c r="A225" s="19">
        <v>43715</v>
      </c>
      <c r="B225" s="7" t="s">
        <v>9</v>
      </c>
      <c r="C225" s="8" t="s">
        <v>14</v>
      </c>
    </row>
    <row r="226" spans="1:3" ht="15.75" thickBot="1" x14ac:dyDescent="0.3">
      <c r="A226" s="19">
        <v>43750</v>
      </c>
      <c r="B226" s="7" t="s">
        <v>9</v>
      </c>
      <c r="C226" s="8" t="s">
        <v>15</v>
      </c>
    </row>
    <row r="227" spans="1:3" ht="15.75" thickBot="1" x14ac:dyDescent="0.3">
      <c r="A227" s="19">
        <v>43771</v>
      </c>
      <c r="B227" s="7" t="s">
        <v>9</v>
      </c>
      <c r="C227" s="8" t="s">
        <v>16</v>
      </c>
    </row>
    <row r="228" spans="1:3" ht="15.75" thickBot="1" x14ac:dyDescent="0.3">
      <c r="A228" s="19">
        <v>43784</v>
      </c>
      <c r="B228" s="7" t="s">
        <v>7</v>
      </c>
      <c r="C228" s="8" t="s">
        <v>17</v>
      </c>
    </row>
    <row r="229" spans="1:3" ht="15.75" thickBot="1" x14ac:dyDescent="0.3">
      <c r="A229" s="19">
        <v>43824</v>
      </c>
      <c r="B229" s="7" t="s">
        <v>20</v>
      </c>
      <c r="C229" s="8" t="s">
        <v>18</v>
      </c>
    </row>
    <row r="230" spans="1:3" ht="15.75" thickBot="1" x14ac:dyDescent="0.3">
      <c r="A230" s="20">
        <v>43831</v>
      </c>
      <c r="B230" s="9" t="s">
        <v>20</v>
      </c>
      <c r="C230" s="10" t="s">
        <v>4</v>
      </c>
    </row>
    <row r="231" spans="1:3" ht="15.75" thickBot="1" x14ac:dyDescent="0.3">
      <c r="A231" s="21">
        <v>43885</v>
      </c>
      <c r="B231" s="11" t="s">
        <v>3</v>
      </c>
      <c r="C231" s="12" t="s">
        <v>5</v>
      </c>
    </row>
    <row r="232" spans="1:3" ht="15.75" thickBot="1" x14ac:dyDescent="0.3">
      <c r="A232" s="21">
        <v>43886</v>
      </c>
      <c r="B232" s="11" t="s">
        <v>6</v>
      </c>
      <c r="C232" s="12" t="s">
        <v>5</v>
      </c>
    </row>
    <row r="233" spans="1:3" ht="15.75" thickBot="1" x14ac:dyDescent="0.3">
      <c r="A233" s="21">
        <v>43931</v>
      </c>
      <c r="B233" s="11" t="s">
        <v>7</v>
      </c>
      <c r="C233" s="12" t="s">
        <v>8</v>
      </c>
    </row>
    <row r="234" spans="1:3" ht="15.75" thickBot="1" x14ac:dyDescent="0.3">
      <c r="A234" s="21">
        <v>43942</v>
      </c>
      <c r="B234" s="11" t="s">
        <v>6</v>
      </c>
      <c r="C234" s="12" t="s">
        <v>10</v>
      </c>
    </row>
    <row r="235" spans="1:3" ht="15.75" thickBot="1" x14ac:dyDescent="0.3">
      <c r="A235" s="21">
        <v>43952</v>
      </c>
      <c r="B235" s="11" t="s">
        <v>7</v>
      </c>
      <c r="C235" s="12" t="s">
        <v>11</v>
      </c>
    </row>
    <row r="236" spans="1:3" ht="15.75" thickBot="1" x14ac:dyDescent="0.3">
      <c r="A236" s="21">
        <v>43993</v>
      </c>
      <c r="B236" s="11" t="s">
        <v>12</v>
      </c>
      <c r="C236" s="12" t="s">
        <v>13</v>
      </c>
    </row>
    <row r="237" spans="1:3" ht="15.75" thickBot="1" x14ac:dyDescent="0.3">
      <c r="A237" s="21">
        <v>44081</v>
      </c>
      <c r="B237" s="11" t="s">
        <v>3</v>
      </c>
      <c r="C237" s="12" t="s">
        <v>14</v>
      </c>
    </row>
    <row r="238" spans="1:3" ht="15.75" thickBot="1" x14ac:dyDescent="0.3">
      <c r="A238" s="21">
        <v>44116</v>
      </c>
      <c r="B238" s="11" t="s">
        <v>3</v>
      </c>
      <c r="C238" s="12" t="s">
        <v>15</v>
      </c>
    </row>
    <row r="239" spans="1:3" ht="15.75" thickBot="1" x14ac:dyDescent="0.3">
      <c r="A239" s="21">
        <v>44137</v>
      </c>
      <c r="B239" s="11" t="s">
        <v>3</v>
      </c>
      <c r="C239" s="12" t="s">
        <v>16</v>
      </c>
    </row>
    <row r="240" spans="1:3" ht="15.75" thickBot="1" x14ac:dyDescent="0.3">
      <c r="A240" s="21">
        <v>44150</v>
      </c>
      <c r="B240" s="11" t="s">
        <v>19</v>
      </c>
      <c r="C240" s="12" t="s">
        <v>17</v>
      </c>
    </row>
    <row r="241" spans="1:3" ht="15.75" thickBot="1" x14ac:dyDescent="0.3">
      <c r="A241" s="21">
        <v>44190</v>
      </c>
      <c r="B241" s="11" t="s">
        <v>7</v>
      </c>
      <c r="C241" s="12" t="s">
        <v>18</v>
      </c>
    </row>
    <row r="242" spans="1:3" ht="15.75" thickBot="1" x14ac:dyDescent="0.3">
      <c r="A242" s="22">
        <v>44197</v>
      </c>
      <c r="B242" s="13" t="s">
        <v>7</v>
      </c>
      <c r="C242" s="14" t="s">
        <v>4</v>
      </c>
    </row>
    <row r="243" spans="1:3" ht="15.75" thickBot="1" x14ac:dyDescent="0.3">
      <c r="A243" s="19">
        <v>44242</v>
      </c>
      <c r="B243" s="7" t="s">
        <v>3</v>
      </c>
      <c r="C243" s="8" t="s">
        <v>5</v>
      </c>
    </row>
    <row r="244" spans="1:3" ht="15.75" thickBot="1" x14ac:dyDescent="0.3">
      <c r="A244" s="19">
        <v>44243</v>
      </c>
      <c r="B244" s="7" t="s">
        <v>6</v>
      </c>
      <c r="C244" s="8" t="s">
        <v>5</v>
      </c>
    </row>
    <row r="245" spans="1:3" ht="15.75" thickBot="1" x14ac:dyDescent="0.3">
      <c r="A245" s="19">
        <v>44288</v>
      </c>
      <c r="B245" s="7" t="s">
        <v>7</v>
      </c>
      <c r="C245" s="8" t="s">
        <v>8</v>
      </c>
    </row>
    <row r="246" spans="1:3" ht="15.75" thickBot="1" x14ac:dyDescent="0.3">
      <c r="A246" s="19">
        <v>44307</v>
      </c>
      <c r="B246" s="7" t="s">
        <v>20</v>
      </c>
      <c r="C246" s="8" t="s">
        <v>10</v>
      </c>
    </row>
    <row r="247" spans="1:3" ht="15.75" thickBot="1" x14ac:dyDescent="0.3">
      <c r="A247" s="19">
        <v>44317</v>
      </c>
      <c r="B247" s="7" t="s">
        <v>9</v>
      </c>
      <c r="C247" s="8" t="s">
        <v>11</v>
      </c>
    </row>
    <row r="248" spans="1:3" ht="15.75" thickBot="1" x14ac:dyDescent="0.3">
      <c r="A248" s="19">
        <v>44350</v>
      </c>
      <c r="B248" s="7" t="s">
        <v>12</v>
      </c>
      <c r="C248" s="8" t="s">
        <v>13</v>
      </c>
    </row>
    <row r="249" spans="1:3" ht="15.75" thickBot="1" x14ac:dyDescent="0.3">
      <c r="A249" s="19">
        <v>44446</v>
      </c>
      <c r="B249" s="7" t="s">
        <v>6</v>
      </c>
      <c r="C249" s="8" t="s">
        <v>14</v>
      </c>
    </row>
    <row r="250" spans="1:3" ht="15.75" thickBot="1" x14ac:dyDescent="0.3">
      <c r="A250" s="19">
        <v>44481</v>
      </c>
      <c r="B250" s="7" t="s">
        <v>6</v>
      </c>
      <c r="C250" s="8" t="s">
        <v>15</v>
      </c>
    </row>
    <row r="251" spans="1:3" ht="15.75" thickBot="1" x14ac:dyDescent="0.3">
      <c r="A251" s="19">
        <v>44502</v>
      </c>
      <c r="B251" s="7" t="s">
        <v>6</v>
      </c>
      <c r="C251" s="8" t="s">
        <v>16</v>
      </c>
    </row>
    <row r="252" spans="1:3" ht="15.75" thickBot="1" x14ac:dyDescent="0.3">
      <c r="A252" s="19">
        <v>44515</v>
      </c>
      <c r="B252" s="7" t="s">
        <v>3</v>
      </c>
      <c r="C252" s="8" t="s">
        <v>17</v>
      </c>
    </row>
    <row r="253" spans="1:3" ht="15.75" thickBot="1" x14ac:dyDescent="0.3">
      <c r="A253" s="19">
        <v>44555</v>
      </c>
      <c r="B253" s="7" t="s">
        <v>9</v>
      </c>
      <c r="C253" s="8" t="s">
        <v>18</v>
      </c>
    </row>
    <row r="254" spans="1:3" ht="15.75" thickBot="1" x14ac:dyDescent="0.3">
      <c r="A254" s="20">
        <v>44562</v>
      </c>
      <c r="B254" s="9" t="s">
        <v>9</v>
      </c>
      <c r="C254" s="10" t="s">
        <v>4</v>
      </c>
    </row>
    <row r="255" spans="1:3" ht="15.75" thickBot="1" x14ac:dyDescent="0.3">
      <c r="A255" s="21">
        <v>44620</v>
      </c>
      <c r="B255" s="11" t="s">
        <v>3</v>
      </c>
      <c r="C255" s="12" t="s">
        <v>5</v>
      </c>
    </row>
    <row r="256" spans="1:3" ht="15.75" thickBot="1" x14ac:dyDescent="0.3">
      <c r="A256" s="21">
        <v>44621</v>
      </c>
      <c r="B256" s="11" t="s">
        <v>6</v>
      </c>
      <c r="C256" s="12" t="s">
        <v>5</v>
      </c>
    </row>
    <row r="257" spans="1:3" ht="15.75" thickBot="1" x14ac:dyDescent="0.3">
      <c r="A257" s="21">
        <v>44666</v>
      </c>
      <c r="B257" s="11" t="s">
        <v>7</v>
      </c>
      <c r="C257" s="12" t="s">
        <v>8</v>
      </c>
    </row>
    <row r="258" spans="1:3" ht="15.75" thickBot="1" x14ac:dyDescent="0.3">
      <c r="A258" s="21">
        <v>44672</v>
      </c>
      <c r="B258" s="11" t="s">
        <v>12</v>
      </c>
      <c r="C258" s="12" t="s">
        <v>10</v>
      </c>
    </row>
    <row r="259" spans="1:3" ht="15.75" thickBot="1" x14ac:dyDescent="0.3">
      <c r="A259" s="21">
        <v>44682</v>
      </c>
      <c r="B259" s="11" t="s">
        <v>19</v>
      </c>
      <c r="C259" s="12" t="s">
        <v>11</v>
      </c>
    </row>
    <row r="260" spans="1:3" ht="15.75" thickBot="1" x14ac:dyDescent="0.3">
      <c r="A260" s="21">
        <v>44728</v>
      </c>
      <c r="B260" s="11" t="s">
        <v>12</v>
      </c>
      <c r="C260" s="12" t="s">
        <v>13</v>
      </c>
    </row>
    <row r="261" spans="1:3" ht="15.75" thickBot="1" x14ac:dyDescent="0.3">
      <c r="A261" s="21">
        <v>44811</v>
      </c>
      <c r="B261" s="11" t="s">
        <v>20</v>
      </c>
      <c r="C261" s="12" t="s">
        <v>14</v>
      </c>
    </row>
    <row r="262" spans="1:3" ht="15.75" thickBot="1" x14ac:dyDescent="0.3">
      <c r="A262" s="21">
        <v>44846</v>
      </c>
      <c r="B262" s="11" t="s">
        <v>20</v>
      </c>
      <c r="C262" s="12" t="s">
        <v>15</v>
      </c>
    </row>
    <row r="263" spans="1:3" ht="15.75" thickBot="1" x14ac:dyDescent="0.3">
      <c r="A263" s="21">
        <v>44867</v>
      </c>
      <c r="B263" s="11" t="s">
        <v>20</v>
      </c>
      <c r="C263" s="12" t="s">
        <v>16</v>
      </c>
    </row>
    <row r="264" spans="1:3" ht="15.75" thickBot="1" x14ac:dyDescent="0.3">
      <c r="A264" s="21">
        <v>44880</v>
      </c>
      <c r="B264" s="11" t="s">
        <v>6</v>
      </c>
      <c r="C264" s="12" t="s">
        <v>17</v>
      </c>
    </row>
    <row r="265" spans="1:3" ht="15.75" thickBot="1" x14ac:dyDescent="0.3">
      <c r="A265" s="21">
        <v>44920</v>
      </c>
      <c r="B265" s="11" t="s">
        <v>19</v>
      </c>
      <c r="C265" s="12" t="s">
        <v>18</v>
      </c>
    </row>
    <row r="266" spans="1:3" ht="15.75" thickBot="1" x14ac:dyDescent="0.3">
      <c r="A266" s="22">
        <v>44927</v>
      </c>
      <c r="B266" s="13" t="s">
        <v>19</v>
      </c>
      <c r="C266" s="14" t="s">
        <v>4</v>
      </c>
    </row>
    <row r="267" spans="1:3" ht="15.75" thickBot="1" x14ac:dyDescent="0.3">
      <c r="A267" s="19">
        <v>44977</v>
      </c>
      <c r="B267" s="7" t="s">
        <v>3</v>
      </c>
      <c r="C267" s="8" t="s">
        <v>5</v>
      </c>
    </row>
    <row r="268" spans="1:3" ht="15.75" thickBot="1" x14ac:dyDescent="0.3">
      <c r="A268" s="19">
        <v>44978</v>
      </c>
      <c r="B268" s="7" t="s">
        <v>6</v>
      </c>
      <c r="C268" s="8" t="s">
        <v>5</v>
      </c>
    </row>
    <row r="269" spans="1:3" ht="15.75" thickBot="1" x14ac:dyDescent="0.3">
      <c r="A269" s="19">
        <v>45023</v>
      </c>
      <c r="B269" s="7" t="s">
        <v>7</v>
      </c>
      <c r="C269" s="8" t="s">
        <v>8</v>
      </c>
    </row>
    <row r="270" spans="1:3" ht="15.75" thickBot="1" x14ac:dyDescent="0.3">
      <c r="A270" s="19">
        <v>45037</v>
      </c>
      <c r="B270" s="7" t="s">
        <v>7</v>
      </c>
      <c r="C270" s="8" t="s">
        <v>10</v>
      </c>
    </row>
    <row r="271" spans="1:3" ht="15.75" thickBot="1" x14ac:dyDescent="0.3">
      <c r="A271" s="19">
        <v>45047</v>
      </c>
      <c r="B271" s="7" t="s">
        <v>3</v>
      </c>
      <c r="C271" s="8" t="s">
        <v>11</v>
      </c>
    </row>
    <row r="272" spans="1:3" ht="15.75" thickBot="1" x14ac:dyDescent="0.3">
      <c r="A272" s="19">
        <v>45085</v>
      </c>
      <c r="B272" s="7" t="s">
        <v>12</v>
      </c>
      <c r="C272" s="8" t="s">
        <v>13</v>
      </c>
    </row>
    <row r="273" spans="1:3" ht="15.75" thickBot="1" x14ac:dyDescent="0.3">
      <c r="A273" s="19">
        <v>45176</v>
      </c>
      <c r="B273" s="7" t="s">
        <v>12</v>
      </c>
      <c r="C273" s="8" t="s">
        <v>14</v>
      </c>
    </row>
    <row r="274" spans="1:3" ht="15.75" thickBot="1" x14ac:dyDescent="0.3">
      <c r="A274" s="19">
        <v>45211</v>
      </c>
      <c r="B274" s="7" t="s">
        <v>12</v>
      </c>
      <c r="C274" s="8" t="s">
        <v>15</v>
      </c>
    </row>
    <row r="275" spans="1:3" ht="15.75" thickBot="1" x14ac:dyDescent="0.3">
      <c r="A275" s="19">
        <v>45232</v>
      </c>
      <c r="B275" s="7" t="s">
        <v>12</v>
      </c>
      <c r="C275" s="8" t="s">
        <v>16</v>
      </c>
    </row>
    <row r="276" spans="1:3" ht="15.75" thickBot="1" x14ac:dyDescent="0.3">
      <c r="A276" s="19">
        <v>45245</v>
      </c>
      <c r="B276" s="7" t="s">
        <v>20</v>
      </c>
      <c r="C276" s="8" t="s">
        <v>17</v>
      </c>
    </row>
    <row r="277" spans="1:3" ht="15.75" thickBot="1" x14ac:dyDescent="0.3">
      <c r="A277" s="19">
        <v>45285</v>
      </c>
      <c r="B277" s="7" t="s">
        <v>3</v>
      </c>
      <c r="C277" s="8" t="s">
        <v>18</v>
      </c>
    </row>
    <row r="278" spans="1:3" ht="15.75" thickBot="1" x14ac:dyDescent="0.3">
      <c r="A278" s="20">
        <v>45292</v>
      </c>
      <c r="B278" s="9" t="s">
        <v>3</v>
      </c>
      <c r="C278" s="10" t="s">
        <v>4</v>
      </c>
    </row>
    <row r="279" spans="1:3" ht="15.75" thickBot="1" x14ac:dyDescent="0.3">
      <c r="A279" s="21">
        <v>45334</v>
      </c>
      <c r="B279" s="11" t="s">
        <v>3</v>
      </c>
      <c r="C279" s="12" t="s">
        <v>5</v>
      </c>
    </row>
    <row r="280" spans="1:3" ht="15.75" thickBot="1" x14ac:dyDescent="0.3">
      <c r="A280" s="21">
        <v>45335</v>
      </c>
      <c r="B280" s="11" t="s">
        <v>6</v>
      </c>
      <c r="C280" s="12" t="s">
        <v>5</v>
      </c>
    </row>
    <row r="281" spans="1:3" ht="15.75" thickBot="1" x14ac:dyDescent="0.3">
      <c r="A281" s="21">
        <v>45380</v>
      </c>
      <c r="B281" s="11" t="s">
        <v>7</v>
      </c>
      <c r="C281" s="12" t="s">
        <v>8</v>
      </c>
    </row>
    <row r="282" spans="1:3" ht="15.75" thickBot="1" x14ac:dyDescent="0.3">
      <c r="A282" s="21">
        <v>45403</v>
      </c>
      <c r="B282" s="11" t="s">
        <v>19</v>
      </c>
      <c r="C282" s="12" t="s">
        <v>10</v>
      </c>
    </row>
    <row r="283" spans="1:3" ht="15.75" thickBot="1" x14ac:dyDescent="0.3">
      <c r="A283" s="21">
        <v>45413</v>
      </c>
      <c r="B283" s="11" t="s">
        <v>20</v>
      </c>
      <c r="C283" s="12" t="s">
        <v>11</v>
      </c>
    </row>
    <row r="284" spans="1:3" ht="15.75" thickBot="1" x14ac:dyDescent="0.3">
      <c r="A284" s="21">
        <v>45442</v>
      </c>
      <c r="B284" s="11" t="s">
        <v>12</v>
      </c>
      <c r="C284" s="12" t="s">
        <v>13</v>
      </c>
    </row>
    <row r="285" spans="1:3" ht="15.75" thickBot="1" x14ac:dyDescent="0.3">
      <c r="A285" s="21">
        <v>45542</v>
      </c>
      <c r="B285" s="11" t="s">
        <v>9</v>
      </c>
      <c r="C285" s="12" t="s">
        <v>14</v>
      </c>
    </row>
    <row r="286" spans="1:3" ht="15.75" thickBot="1" x14ac:dyDescent="0.3">
      <c r="A286" s="21">
        <v>45577</v>
      </c>
      <c r="B286" s="11" t="s">
        <v>9</v>
      </c>
      <c r="C286" s="12" t="s">
        <v>15</v>
      </c>
    </row>
    <row r="287" spans="1:3" ht="15.75" thickBot="1" x14ac:dyDescent="0.3">
      <c r="A287" s="21">
        <v>45598</v>
      </c>
      <c r="B287" s="11" t="s">
        <v>9</v>
      </c>
      <c r="C287" s="12" t="s">
        <v>16</v>
      </c>
    </row>
    <row r="288" spans="1:3" ht="15.75" thickBot="1" x14ac:dyDescent="0.3">
      <c r="A288" s="21">
        <v>45611</v>
      </c>
      <c r="B288" s="11" t="s">
        <v>7</v>
      </c>
      <c r="C288" s="12" t="s">
        <v>17</v>
      </c>
    </row>
    <row r="289" spans="1:3" ht="15.75" thickBot="1" x14ac:dyDescent="0.3">
      <c r="A289" s="21">
        <v>45651</v>
      </c>
      <c r="B289" s="11" t="s">
        <v>20</v>
      </c>
      <c r="C289" s="12" t="s">
        <v>18</v>
      </c>
    </row>
    <row r="290" spans="1:3" ht="15.75" thickBot="1" x14ac:dyDescent="0.3">
      <c r="A290" s="22">
        <v>45658</v>
      </c>
      <c r="B290" s="13" t="s">
        <v>20</v>
      </c>
      <c r="C290" s="14" t="s">
        <v>4</v>
      </c>
    </row>
    <row r="291" spans="1:3" ht="15.75" thickBot="1" x14ac:dyDescent="0.3">
      <c r="A291" s="19">
        <v>45719</v>
      </c>
      <c r="B291" s="7" t="s">
        <v>3</v>
      </c>
      <c r="C291" s="8" t="s">
        <v>5</v>
      </c>
    </row>
    <row r="292" spans="1:3" ht="15.75" thickBot="1" x14ac:dyDescent="0.3">
      <c r="A292" s="19">
        <v>45720</v>
      </c>
      <c r="B292" s="7" t="s">
        <v>6</v>
      </c>
      <c r="C292" s="8" t="s">
        <v>5</v>
      </c>
    </row>
    <row r="293" spans="1:3" ht="15.75" thickBot="1" x14ac:dyDescent="0.3">
      <c r="A293" s="19">
        <v>45765</v>
      </c>
      <c r="B293" s="7" t="s">
        <v>7</v>
      </c>
      <c r="C293" s="8" t="s">
        <v>8</v>
      </c>
    </row>
    <row r="294" spans="1:3" ht="15.75" thickBot="1" x14ac:dyDescent="0.3">
      <c r="A294" s="19">
        <v>45768</v>
      </c>
      <c r="B294" s="7" t="s">
        <v>3</v>
      </c>
      <c r="C294" s="8" t="s">
        <v>10</v>
      </c>
    </row>
    <row r="295" spans="1:3" ht="15.75" thickBot="1" x14ac:dyDescent="0.3">
      <c r="A295" s="19">
        <v>45778</v>
      </c>
      <c r="B295" s="7" t="s">
        <v>12</v>
      </c>
      <c r="C295" s="8" t="s">
        <v>11</v>
      </c>
    </row>
    <row r="296" spans="1:3" ht="15.75" thickBot="1" x14ac:dyDescent="0.3">
      <c r="A296" s="19">
        <v>45827</v>
      </c>
      <c r="B296" s="7" t="s">
        <v>12</v>
      </c>
      <c r="C296" s="8" t="s">
        <v>13</v>
      </c>
    </row>
    <row r="297" spans="1:3" ht="15.75" thickBot="1" x14ac:dyDescent="0.3">
      <c r="A297" s="19">
        <v>45907</v>
      </c>
      <c r="B297" s="7" t="s">
        <v>19</v>
      </c>
      <c r="C297" s="8" t="s">
        <v>14</v>
      </c>
    </row>
    <row r="298" spans="1:3" ht="15.75" thickBot="1" x14ac:dyDescent="0.3">
      <c r="A298" s="19">
        <v>45942</v>
      </c>
      <c r="B298" s="7" t="s">
        <v>19</v>
      </c>
      <c r="C298" s="8" t="s">
        <v>15</v>
      </c>
    </row>
    <row r="299" spans="1:3" ht="15.75" thickBot="1" x14ac:dyDescent="0.3">
      <c r="A299" s="19">
        <v>45963</v>
      </c>
      <c r="B299" s="7" t="s">
        <v>19</v>
      </c>
      <c r="C299" s="8" t="s">
        <v>16</v>
      </c>
    </row>
    <row r="300" spans="1:3" ht="15.75" thickBot="1" x14ac:dyDescent="0.3">
      <c r="A300" s="19">
        <v>45976</v>
      </c>
      <c r="B300" s="7" t="s">
        <v>9</v>
      </c>
      <c r="C300" s="8" t="s">
        <v>17</v>
      </c>
    </row>
    <row r="301" spans="1:3" ht="15.75" thickBot="1" x14ac:dyDescent="0.3">
      <c r="A301" s="19">
        <v>46016</v>
      </c>
      <c r="B301" s="7" t="s">
        <v>12</v>
      </c>
      <c r="C301" s="8" t="s">
        <v>18</v>
      </c>
    </row>
    <row r="302" spans="1:3" ht="15.75" thickBot="1" x14ac:dyDescent="0.3">
      <c r="A302" s="20">
        <v>46023</v>
      </c>
      <c r="B302" s="9" t="s">
        <v>12</v>
      </c>
      <c r="C302" s="10" t="s">
        <v>4</v>
      </c>
    </row>
    <row r="303" spans="1:3" ht="15.75" thickBot="1" x14ac:dyDescent="0.3">
      <c r="A303" s="21">
        <v>46069</v>
      </c>
      <c r="B303" s="11" t="s">
        <v>3</v>
      </c>
      <c r="C303" s="12" t="s">
        <v>5</v>
      </c>
    </row>
    <row r="304" spans="1:3" ht="15.75" thickBot="1" x14ac:dyDescent="0.3">
      <c r="A304" s="21">
        <v>46070</v>
      </c>
      <c r="B304" s="11" t="s">
        <v>6</v>
      </c>
      <c r="C304" s="12" t="s">
        <v>5</v>
      </c>
    </row>
    <row r="305" spans="1:3" ht="15.75" thickBot="1" x14ac:dyDescent="0.3">
      <c r="A305" s="21">
        <v>46115</v>
      </c>
      <c r="B305" s="11" t="s">
        <v>7</v>
      </c>
      <c r="C305" s="12" t="s">
        <v>8</v>
      </c>
    </row>
    <row r="306" spans="1:3" ht="15.75" thickBot="1" x14ac:dyDescent="0.3">
      <c r="A306" s="21">
        <v>46133</v>
      </c>
      <c r="B306" s="11" t="s">
        <v>6</v>
      </c>
      <c r="C306" s="12" t="s">
        <v>10</v>
      </c>
    </row>
    <row r="307" spans="1:3" ht="15.75" thickBot="1" x14ac:dyDescent="0.3">
      <c r="A307" s="21">
        <v>46143</v>
      </c>
      <c r="B307" s="11" t="s">
        <v>7</v>
      </c>
      <c r="C307" s="12" t="s">
        <v>11</v>
      </c>
    </row>
    <row r="308" spans="1:3" ht="15.75" thickBot="1" x14ac:dyDescent="0.3">
      <c r="A308" s="21">
        <v>46177</v>
      </c>
      <c r="B308" s="11" t="s">
        <v>12</v>
      </c>
      <c r="C308" s="12" t="s">
        <v>13</v>
      </c>
    </row>
    <row r="309" spans="1:3" ht="15.75" thickBot="1" x14ac:dyDescent="0.3">
      <c r="A309" s="21">
        <v>46272</v>
      </c>
      <c r="B309" s="11" t="s">
        <v>3</v>
      </c>
      <c r="C309" s="12" t="s">
        <v>14</v>
      </c>
    </row>
    <row r="310" spans="1:3" ht="15.75" thickBot="1" x14ac:dyDescent="0.3">
      <c r="A310" s="21">
        <v>46307</v>
      </c>
      <c r="B310" s="11" t="s">
        <v>3</v>
      </c>
      <c r="C310" s="12" t="s">
        <v>15</v>
      </c>
    </row>
    <row r="311" spans="1:3" ht="15.75" thickBot="1" x14ac:dyDescent="0.3">
      <c r="A311" s="21">
        <v>46328</v>
      </c>
      <c r="B311" s="11" t="s">
        <v>3</v>
      </c>
      <c r="C311" s="12" t="s">
        <v>16</v>
      </c>
    </row>
    <row r="312" spans="1:3" ht="15.75" thickBot="1" x14ac:dyDescent="0.3">
      <c r="A312" s="21">
        <v>46341</v>
      </c>
      <c r="B312" s="11" t="s">
        <v>19</v>
      </c>
      <c r="C312" s="12" t="s">
        <v>17</v>
      </c>
    </row>
    <row r="313" spans="1:3" ht="15.75" thickBot="1" x14ac:dyDescent="0.3">
      <c r="A313" s="21">
        <v>46381</v>
      </c>
      <c r="B313" s="11" t="s">
        <v>7</v>
      </c>
      <c r="C313" s="12" t="s">
        <v>18</v>
      </c>
    </row>
    <row r="314" spans="1:3" ht="15.75" thickBot="1" x14ac:dyDescent="0.3">
      <c r="A314" s="22">
        <v>46388</v>
      </c>
      <c r="B314" s="13" t="s">
        <v>7</v>
      </c>
      <c r="C314" s="14" t="s">
        <v>4</v>
      </c>
    </row>
    <row r="315" spans="1:3" ht="15.75" thickBot="1" x14ac:dyDescent="0.3">
      <c r="A315" s="19">
        <v>46426</v>
      </c>
      <c r="B315" s="7" t="s">
        <v>3</v>
      </c>
      <c r="C315" s="8" t="s">
        <v>5</v>
      </c>
    </row>
    <row r="316" spans="1:3" ht="15.75" thickBot="1" x14ac:dyDescent="0.3">
      <c r="A316" s="19">
        <v>46427</v>
      </c>
      <c r="B316" s="7" t="s">
        <v>6</v>
      </c>
      <c r="C316" s="8" t="s">
        <v>5</v>
      </c>
    </row>
    <row r="317" spans="1:3" ht="15.75" thickBot="1" x14ac:dyDescent="0.3">
      <c r="A317" s="19">
        <v>46472</v>
      </c>
      <c r="B317" s="7" t="s">
        <v>7</v>
      </c>
      <c r="C317" s="8" t="s">
        <v>8</v>
      </c>
    </row>
    <row r="318" spans="1:3" ht="15.75" thickBot="1" x14ac:dyDescent="0.3">
      <c r="A318" s="19">
        <v>46498</v>
      </c>
      <c r="B318" s="7" t="s">
        <v>20</v>
      </c>
      <c r="C318" s="8" t="s">
        <v>10</v>
      </c>
    </row>
    <row r="319" spans="1:3" ht="15.75" thickBot="1" x14ac:dyDescent="0.3">
      <c r="A319" s="19">
        <v>46508</v>
      </c>
      <c r="B319" s="7" t="s">
        <v>9</v>
      </c>
      <c r="C319" s="8" t="s">
        <v>11</v>
      </c>
    </row>
    <row r="320" spans="1:3" ht="15.75" thickBot="1" x14ac:dyDescent="0.3">
      <c r="A320" s="19">
        <v>46534</v>
      </c>
      <c r="B320" s="7" t="s">
        <v>12</v>
      </c>
      <c r="C320" s="8" t="s">
        <v>13</v>
      </c>
    </row>
    <row r="321" spans="1:3" ht="15.75" thickBot="1" x14ac:dyDescent="0.3">
      <c r="A321" s="19">
        <v>46637</v>
      </c>
      <c r="B321" s="7" t="s">
        <v>6</v>
      </c>
      <c r="C321" s="8" t="s">
        <v>14</v>
      </c>
    </row>
    <row r="322" spans="1:3" ht="15.75" thickBot="1" x14ac:dyDescent="0.3">
      <c r="A322" s="19">
        <v>46672</v>
      </c>
      <c r="B322" s="7" t="s">
        <v>6</v>
      </c>
      <c r="C322" s="8" t="s">
        <v>15</v>
      </c>
    </row>
    <row r="323" spans="1:3" ht="15.75" thickBot="1" x14ac:dyDescent="0.3">
      <c r="A323" s="19">
        <v>46693</v>
      </c>
      <c r="B323" s="7" t="s">
        <v>6</v>
      </c>
      <c r="C323" s="8" t="s">
        <v>16</v>
      </c>
    </row>
    <row r="324" spans="1:3" ht="15.75" thickBot="1" x14ac:dyDescent="0.3">
      <c r="A324" s="19">
        <v>46706</v>
      </c>
      <c r="B324" s="7" t="s">
        <v>3</v>
      </c>
      <c r="C324" s="8" t="s">
        <v>17</v>
      </c>
    </row>
    <row r="325" spans="1:3" ht="15.75" thickBot="1" x14ac:dyDescent="0.3">
      <c r="A325" s="19">
        <v>46746</v>
      </c>
      <c r="B325" s="7" t="s">
        <v>9</v>
      </c>
      <c r="C325" s="8" t="s">
        <v>18</v>
      </c>
    </row>
    <row r="326" spans="1:3" ht="15.75" thickBot="1" x14ac:dyDescent="0.3">
      <c r="A326" s="20">
        <v>46753</v>
      </c>
      <c r="B326" s="9" t="s">
        <v>9</v>
      </c>
      <c r="C326" s="10" t="s">
        <v>4</v>
      </c>
    </row>
    <row r="327" spans="1:3" ht="15.75" thickBot="1" x14ac:dyDescent="0.3">
      <c r="A327" s="21">
        <v>46811</v>
      </c>
      <c r="B327" s="11" t="s">
        <v>3</v>
      </c>
      <c r="C327" s="12" t="s">
        <v>5</v>
      </c>
    </row>
    <row r="328" spans="1:3" ht="15.75" thickBot="1" x14ac:dyDescent="0.3">
      <c r="A328" s="21">
        <v>46812</v>
      </c>
      <c r="B328" s="11" t="s">
        <v>6</v>
      </c>
      <c r="C328" s="12" t="s">
        <v>5</v>
      </c>
    </row>
    <row r="329" spans="1:3" ht="15.75" thickBot="1" x14ac:dyDescent="0.3">
      <c r="A329" s="21">
        <v>46857</v>
      </c>
      <c r="B329" s="11" t="s">
        <v>7</v>
      </c>
      <c r="C329" s="12" t="s">
        <v>8</v>
      </c>
    </row>
    <row r="330" spans="1:3" ht="15.75" thickBot="1" x14ac:dyDescent="0.3">
      <c r="A330" s="21">
        <v>46864</v>
      </c>
      <c r="B330" s="11" t="s">
        <v>7</v>
      </c>
      <c r="C330" s="12" t="s">
        <v>10</v>
      </c>
    </row>
    <row r="331" spans="1:3" ht="15.75" thickBot="1" x14ac:dyDescent="0.3">
      <c r="A331" s="21">
        <v>46874</v>
      </c>
      <c r="B331" s="11" t="s">
        <v>3</v>
      </c>
      <c r="C331" s="12" t="s">
        <v>11</v>
      </c>
    </row>
    <row r="332" spans="1:3" ht="15.75" thickBot="1" x14ac:dyDescent="0.3">
      <c r="A332" s="21">
        <v>46919</v>
      </c>
      <c r="B332" s="11" t="s">
        <v>12</v>
      </c>
      <c r="C332" s="12" t="s">
        <v>13</v>
      </c>
    </row>
    <row r="333" spans="1:3" ht="15.75" thickBot="1" x14ac:dyDescent="0.3">
      <c r="A333" s="21">
        <v>47003</v>
      </c>
      <c r="B333" s="11" t="s">
        <v>12</v>
      </c>
      <c r="C333" s="12" t="s">
        <v>14</v>
      </c>
    </row>
    <row r="334" spans="1:3" ht="15.75" thickBot="1" x14ac:dyDescent="0.3">
      <c r="A334" s="21">
        <v>47038</v>
      </c>
      <c r="B334" s="11" t="s">
        <v>12</v>
      </c>
      <c r="C334" s="12" t="s">
        <v>15</v>
      </c>
    </row>
    <row r="335" spans="1:3" ht="15.75" thickBot="1" x14ac:dyDescent="0.3">
      <c r="A335" s="21">
        <v>47059</v>
      </c>
      <c r="B335" s="11" t="s">
        <v>12</v>
      </c>
      <c r="C335" s="12" t="s">
        <v>16</v>
      </c>
    </row>
    <row r="336" spans="1:3" ht="15.75" thickBot="1" x14ac:dyDescent="0.3">
      <c r="A336" s="21">
        <v>47072</v>
      </c>
      <c r="B336" s="11" t="s">
        <v>20</v>
      </c>
      <c r="C336" s="12" t="s">
        <v>17</v>
      </c>
    </row>
    <row r="337" spans="1:3" ht="15.75" thickBot="1" x14ac:dyDescent="0.3">
      <c r="A337" s="21">
        <v>47112</v>
      </c>
      <c r="B337" s="11" t="s">
        <v>3</v>
      </c>
      <c r="C337" s="12" t="s">
        <v>18</v>
      </c>
    </row>
    <row r="338" spans="1:3" ht="15.75" thickBot="1" x14ac:dyDescent="0.3">
      <c r="A338" s="22">
        <v>47119</v>
      </c>
      <c r="B338" s="13" t="s">
        <v>3</v>
      </c>
      <c r="C338" s="14" t="s">
        <v>4</v>
      </c>
    </row>
    <row r="339" spans="1:3" ht="15.75" thickBot="1" x14ac:dyDescent="0.3">
      <c r="A339" s="19">
        <v>47161</v>
      </c>
      <c r="B339" s="7" t="s">
        <v>3</v>
      </c>
      <c r="C339" s="8" t="s">
        <v>5</v>
      </c>
    </row>
    <row r="340" spans="1:3" ht="15.75" thickBot="1" x14ac:dyDescent="0.3">
      <c r="A340" s="19">
        <v>47162</v>
      </c>
      <c r="B340" s="7" t="s">
        <v>6</v>
      </c>
      <c r="C340" s="8" t="s">
        <v>5</v>
      </c>
    </row>
    <row r="341" spans="1:3" ht="15.75" thickBot="1" x14ac:dyDescent="0.3">
      <c r="A341" s="19">
        <v>47207</v>
      </c>
      <c r="B341" s="7" t="s">
        <v>7</v>
      </c>
      <c r="C341" s="8" t="s">
        <v>8</v>
      </c>
    </row>
    <row r="342" spans="1:3" ht="15.75" thickBot="1" x14ac:dyDescent="0.3">
      <c r="A342" s="19">
        <v>47229</v>
      </c>
      <c r="B342" s="7" t="s">
        <v>9</v>
      </c>
      <c r="C342" s="8" t="s">
        <v>10</v>
      </c>
    </row>
    <row r="343" spans="1:3" ht="15.75" thickBot="1" x14ac:dyDescent="0.3">
      <c r="A343" s="19">
        <v>47239</v>
      </c>
      <c r="B343" s="7" t="s">
        <v>6</v>
      </c>
      <c r="C343" s="8" t="s">
        <v>11</v>
      </c>
    </row>
    <row r="344" spans="1:3" ht="15.75" thickBot="1" x14ac:dyDescent="0.3">
      <c r="A344" s="19">
        <v>47269</v>
      </c>
      <c r="B344" s="7" t="s">
        <v>12</v>
      </c>
      <c r="C344" s="8" t="s">
        <v>13</v>
      </c>
    </row>
    <row r="345" spans="1:3" ht="15.75" thickBot="1" x14ac:dyDescent="0.3">
      <c r="A345" s="19">
        <v>47368</v>
      </c>
      <c r="B345" s="7" t="s">
        <v>7</v>
      </c>
      <c r="C345" s="8" t="s">
        <v>14</v>
      </c>
    </row>
    <row r="346" spans="1:3" ht="15.75" thickBot="1" x14ac:dyDescent="0.3">
      <c r="A346" s="19">
        <v>47403</v>
      </c>
      <c r="B346" s="7" t="s">
        <v>7</v>
      </c>
      <c r="C346" s="8" t="s">
        <v>15</v>
      </c>
    </row>
    <row r="347" spans="1:3" ht="15.75" thickBot="1" x14ac:dyDescent="0.3">
      <c r="A347" s="19">
        <v>47424</v>
      </c>
      <c r="B347" s="7" t="s">
        <v>7</v>
      </c>
      <c r="C347" s="8" t="s">
        <v>16</v>
      </c>
    </row>
    <row r="348" spans="1:3" ht="15.75" thickBot="1" x14ac:dyDescent="0.3">
      <c r="A348" s="19">
        <v>47437</v>
      </c>
      <c r="B348" s="7" t="s">
        <v>12</v>
      </c>
      <c r="C348" s="8" t="s">
        <v>17</v>
      </c>
    </row>
    <row r="349" spans="1:3" ht="15.75" thickBot="1" x14ac:dyDescent="0.3">
      <c r="A349" s="19">
        <v>47477</v>
      </c>
      <c r="B349" s="7" t="s">
        <v>6</v>
      </c>
      <c r="C349" s="8" t="s">
        <v>18</v>
      </c>
    </row>
    <row r="350" spans="1:3" ht="15.75" thickBot="1" x14ac:dyDescent="0.3">
      <c r="A350" s="20">
        <v>47484</v>
      </c>
      <c r="B350" s="9" t="s">
        <v>6</v>
      </c>
      <c r="C350" s="10" t="s">
        <v>4</v>
      </c>
    </row>
    <row r="351" spans="1:3" ht="15.75" thickBot="1" x14ac:dyDescent="0.3">
      <c r="A351" s="21">
        <v>47546</v>
      </c>
      <c r="B351" s="11" t="s">
        <v>3</v>
      </c>
      <c r="C351" s="12" t="s">
        <v>5</v>
      </c>
    </row>
    <row r="352" spans="1:3" ht="15.75" thickBot="1" x14ac:dyDescent="0.3">
      <c r="A352" s="21">
        <v>47547</v>
      </c>
      <c r="B352" s="11" t="s">
        <v>6</v>
      </c>
      <c r="C352" s="12" t="s">
        <v>5</v>
      </c>
    </row>
    <row r="353" spans="1:3" ht="15.75" thickBot="1" x14ac:dyDescent="0.3">
      <c r="A353" s="21">
        <v>47592</v>
      </c>
      <c r="B353" s="11" t="s">
        <v>7</v>
      </c>
      <c r="C353" s="12" t="s">
        <v>8</v>
      </c>
    </row>
    <row r="354" spans="1:3" ht="15.75" thickBot="1" x14ac:dyDescent="0.3">
      <c r="A354" s="21">
        <v>47594</v>
      </c>
      <c r="B354" s="11" t="s">
        <v>19</v>
      </c>
      <c r="C354" s="12" t="s">
        <v>10</v>
      </c>
    </row>
    <row r="355" spans="1:3" ht="15.75" thickBot="1" x14ac:dyDescent="0.3">
      <c r="A355" s="21">
        <v>47604</v>
      </c>
      <c r="B355" s="11" t="s">
        <v>20</v>
      </c>
      <c r="C355" s="12" t="s">
        <v>11</v>
      </c>
    </row>
    <row r="356" spans="1:3" ht="15.75" thickBot="1" x14ac:dyDescent="0.3">
      <c r="A356" s="21">
        <v>47654</v>
      </c>
      <c r="B356" s="11" t="s">
        <v>12</v>
      </c>
      <c r="C356" s="12" t="s">
        <v>13</v>
      </c>
    </row>
    <row r="357" spans="1:3" ht="15.75" thickBot="1" x14ac:dyDescent="0.3">
      <c r="A357" s="21">
        <v>47733</v>
      </c>
      <c r="B357" s="11" t="s">
        <v>9</v>
      </c>
      <c r="C357" s="12" t="s">
        <v>14</v>
      </c>
    </row>
    <row r="358" spans="1:3" ht="15.75" thickBot="1" x14ac:dyDescent="0.3">
      <c r="A358" s="21">
        <v>47768</v>
      </c>
      <c r="B358" s="11" t="s">
        <v>9</v>
      </c>
      <c r="C358" s="12" t="s">
        <v>15</v>
      </c>
    </row>
    <row r="359" spans="1:3" ht="15.75" thickBot="1" x14ac:dyDescent="0.3">
      <c r="A359" s="21">
        <v>47789</v>
      </c>
      <c r="B359" s="11" t="s">
        <v>9</v>
      </c>
      <c r="C359" s="12" t="s">
        <v>16</v>
      </c>
    </row>
    <row r="360" spans="1:3" ht="15.75" thickBot="1" x14ac:dyDescent="0.3">
      <c r="A360" s="21">
        <v>47802</v>
      </c>
      <c r="B360" s="11" t="s">
        <v>7</v>
      </c>
      <c r="C360" s="12" t="s">
        <v>17</v>
      </c>
    </row>
    <row r="361" spans="1:3" ht="15.75" thickBot="1" x14ac:dyDescent="0.3">
      <c r="A361" s="21">
        <v>47842</v>
      </c>
      <c r="B361" s="11" t="s">
        <v>20</v>
      </c>
      <c r="C361" s="12" t="s">
        <v>18</v>
      </c>
    </row>
    <row r="362" spans="1:3" ht="15.75" thickBot="1" x14ac:dyDescent="0.3">
      <c r="A362" s="22">
        <v>47849</v>
      </c>
      <c r="B362" s="13" t="s">
        <v>20</v>
      </c>
      <c r="C362" s="14" t="s">
        <v>4</v>
      </c>
    </row>
    <row r="363" spans="1:3" ht="15.75" thickBot="1" x14ac:dyDescent="0.3">
      <c r="A363" s="19">
        <v>47903</v>
      </c>
      <c r="B363" s="7" t="s">
        <v>3</v>
      </c>
      <c r="C363" s="8" t="s">
        <v>5</v>
      </c>
    </row>
    <row r="364" spans="1:3" ht="15.75" thickBot="1" x14ac:dyDescent="0.3">
      <c r="A364" s="19">
        <v>47904</v>
      </c>
      <c r="B364" s="7" t="s">
        <v>6</v>
      </c>
      <c r="C364" s="8" t="s">
        <v>5</v>
      </c>
    </row>
    <row r="365" spans="1:3" ht="15.75" thickBot="1" x14ac:dyDescent="0.3">
      <c r="A365" s="19">
        <v>47949</v>
      </c>
      <c r="B365" s="7" t="s">
        <v>7</v>
      </c>
      <c r="C365" s="8" t="s">
        <v>8</v>
      </c>
    </row>
    <row r="366" spans="1:3" ht="15.75" thickBot="1" x14ac:dyDescent="0.3">
      <c r="A366" s="19">
        <v>47959</v>
      </c>
      <c r="B366" s="7" t="s">
        <v>3</v>
      </c>
      <c r="C366" s="8" t="s">
        <v>10</v>
      </c>
    </row>
    <row r="367" spans="1:3" ht="15.75" thickBot="1" x14ac:dyDescent="0.3">
      <c r="A367" s="19">
        <v>47969</v>
      </c>
      <c r="B367" s="7" t="s">
        <v>12</v>
      </c>
      <c r="C367" s="8" t="s">
        <v>11</v>
      </c>
    </row>
    <row r="368" spans="1:3" ht="15.75" thickBot="1" x14ac:dyDescent="0.3">
      <c r="A368" s="19">
        <v>48011</v>
      </c>
      <c r="B368" s="7" t="s">
        <v>12</v>
      </c>
      <c r="C368" s="8" t="s">
        <v>13</v>
      </c>
    </row>
    <row r="369" spans="1:3" ht="15.75" thickBot="1" x14ac:dyDescent="0.3">
      <c r="A369" s="19">
        <v>48098</v>
      </c>
      <c r="B369" s="7" t="s">
        <v>19</v>
      </c>
      <c r="C369" s="8" t="s">
        <v>14</v>
      </c>
    </row>
    <row r="370" spans="1:3" ht="15.75" thickBot="1" x14ac:dyDescent="0.3">
      <c r="A370" s="19">
        <v>48133</v>
      </c>
      <c r="B370" s="7" t="s">
        <v>19</v>
      </c>
      <c r="C370" s="8" t="s">
        <v>15</v>
      </c>
    </row>
    <row r="371" spans="1:3" ht="15.75" thickBot="1" x14ac:dyDescent="0.3">
      <c r="A371" s="19">
        <v>48154</v>
      </c>
      <c r="B371" s="7" t="s">
        <v>19</v>
      </c>
      <c r="C371" s="8" t="s">
        <v>16</v>
      </c>
    </row>
    <row r="372" spans="1:3" ht="15.75" thickBot="1" x14ac:dyDescent="0.3">
      <c r="A372" s="19">
        <v>48167</v>
      </c>
      <c r="B372" s="7" t="s">
        <v>9</v>
      </c>
      <c r="C372" s="8" t="s">
        <v>17</v>
      </c>
    </row>
    <row r="373" spans="1:3" ht="15.75" thickBot="1" x14ac:dyDescent="0.3">
      <c r="A373" s="19">
        <v>48207</v>
      </c>
      <c r="B373" s="7" t="s">
        <v>12</v>
      </c>
      <c r="C373" s="8" t="s">
        <v>18</v>
      </c>
    </row>
    <row r="374" spans="1:3" ht="15.75" thickBot="1" x14ac:dyDescent="0.3">
      <c r="A374" s="20">
        <v>48214</v>
      </c>
      <c r="B374" s="9" t="s">
        <v>12</v>
      </c>
      <c r="C374" s="10" t="s">
        <v>4</v>
      </c>
    </row>
    <row r="375" spans="1:3" ht="15.75" thickBot="1" x14ac:dyDescent="0.3">
      <c r="A375" s="21">
        <v>48253</v>
      </c>
      <c r="B375" s="11" t="s">
        <v>3</v>
      </c>
      <c r="C375" s="12" t="s">
        <v>5</v>
      </c>
    </row>
    <row r="376" spans="1:3" ht="15.75" thickBot="1" x14ac:dyDescent="0.3">
      <c r="A376" s="21">
        <v>48254</v>
      </c>
      <c r="B376" s="11" t="s">
        <v>6</v>
      </c>
      <c r="C376" s="12" t="s">
        <v>5</v>
      </c>
    </row>
    <row r="377" spans="1:3" ht="15.75" thickBot="1" x14ac:dyDescent="0.3">
      <c r="A377" s="21">
        <v>48299</v>
      </c>
      <c r="B377" s="11" t="s">
        <v>7</v>
      </c>
      <c r="C377" s="12" t="s">
        <v>8</v>
      </c>
    </row>
    <row r="378" spans="1:3" ht="15.75" thickBot="1" x14ac:dyDescent="0.3">
      <c r="A378" s="21">
        <v>48325</v>
      </c>
      <c r="B378" s="11" t="s">
        <v>20</v>
      </c>
      <c r="C378" s="12" t="s">
        <v>10</v>
      </c>
    </row>
    <row r="379" spans="1:3" ht="15.75" thickBot="1" x14ac:dyDescent="0.3">
      <c r="A379" s="21">
        <v>48335</v>
      </c>
      <c r="B379" s="11" t="s">
        <v>9</v>
      </c>
      <c r="C379" s="12" t="s">
        <v>11</v>
      </c>
    </row>
    <row r="380" spans="1:3" ht="15.75" thickBot="1" x14ac:dyDescent="0.3">
      <c r="A380" s="21">
        <v>48361</v>
      </c>
      <c r="B380" s="11" t="s">
        <v>12</v>
      </c>
      <c r="C380" s="12" t="s">
        <v>13</v>
      </c>
    </row>
    <row r="381" spans="1:3" ht="15.75" thickBot="1" x14ac:dyDescent="0.3">
      <c r="A381" s="21">
        <v>48464</v>
      </c>
      <c r="B381" s="11" t="s">
        <v>6</v>
      </c>
      <c r="C381" s="12" t="s">
        <v>14</v>
      </c>
    </row>
    <row r="382" spans="1:3" ht="15.75" thickBot="1" x14ac:dyDescent="0.3">
      <c r="A382" s="21">
        <v>48499</v>
      </c>
      <c r="B382" s="11" t="s">
        <v>6</v>
      </c>
      <c r="C382" s="12" t="s">
        <v>15</v>
      </c>
    </row>
    <row r="383" spans="1:3" ht="15.75" thickBot="1" x14ac:dyDescent="0.3">
      <c r="A383" s="21">
        <v>48520</v>
      </c>
      <c r="B383" s="11" t="s">
        <v>6</v>
      </c>
      <c r="C383" s="12" t="s">
        <v>16</v>
      </c>
    </row>
    <row r="384" spans="1:3" ht="15.75" thickBot="1" x14ac:dyDescent="0.3">
      <c r="A384" s="21">
        <v>48533</v>
      </c>
      <c r="B384" s="11" t="s">
        <v>3</v>
      </c>
      <c r="C384" s="12" t="s">
        <v>17</v>
      </c>
    </row>
    <row r="385" spans="1:3" ht="15.75" thickBot="1" x14ac:dyDescent="0.3">
      <c r="A385" s="21">
        <v>48573</v>
      </c>
      <c r="B385" s="11" t="s">
        <v>9</v>
      </c>
      <c r="C385" s="12" t="s">
        <v>18</v>
      </c>
    </row>
    <row r="386" spans="1:3" ht="15.75" thickBot="1" x14ac:dyDescent="0.3">
      <c r="A386" s="20">
        <v>48580</v>
      </c>
      <c r="B386" s="9" t="s">
        <v>9</v>
      </c>
      <c r="C386" s="10" t="s">
        <v>4</v>
      </c>
    </row>
    <row r="387" spans="1:3" ht="15.75" thickBot="1" x14ac:dyDescent="0.3">
      <c r="A387" s="19">
        <v>48638</v>
      </c>
      <c r="B387" s="7" t="s">
        <v>3</v>
      </c>
      <c r="C387" s="8" t="s">
        <v>5</v>
      </c>
    </row>
    <row r="388" spans="1:3" ht="15.75" thickBot="1" x14ac:dyDescent="0.3">
      <c r="A388" s="19">
        <v>48639</v>
      </c>
      <c r="B388" s="7" t="s">
        <v>6</v>
      </c>
      <c r="C388" s="8" t="s">
        <v>5</v>
      </c>
    </row>
    <row r="389" spans="1:3" ht="15.75" thickBot="1" x14ac:dyDescent="0.3">
      <c r="A389" s="19">
        <v>48684</v>
      </c>
      <c r="B389" s="7" t="s">
        <v>7</v>
      </c>
      <c r="C389" s="8" t="s">
        <v>8</v>
      </c>
    </row>
    <row r="390" spans="1:3" ht="15.75" thickBot="1" x14ac:dyDescent="0.3">
      <c r="A390" s="19">
        <v>48690</v>
      </c>
      <c r="B390" s="7" t="s">
        <v>12</v>
      </c>
      <c r="C390" s="8" t="s">
        <v>10</v>
      </c>
    </row>
    <row r="391" spans="1:3" ht="15.75" thickBot="1" x14ac:dyDescent="0.3">
      <c r="A391" s="19">
        <v>48700</v>
      </c>
      <c r="B391" s="7" t="s">
        <v>19</v>
      </c>
      <c r="C391" s="8" t="s">
        <v>11</v>
      </c>
    </row>
    <row r="392" spans="1:3" ht="15.75" thickBot="1" x14ac:dyDescent="0.3">
      <c r="A392" s="19">
        <v>48746</v>
      </c>
      <c r="B392" s="7" t="s">
        <v>12</v>
      </c>
      <c r="C392" s="8" t="s">
        <v>13</v>
      </c>
    </row>
    <row r="393" spans="1:3" ht="15.75" thickBot="1" x14ac:dyDescent="0.3">
      <c r="A393" s="19">
        <v>48829</v>
      </c>
      <c r="B393" s="7" t="s">
        <v>20</v>
      </c>
      <c r="C393" s="8" t="s">
        <v>14</v>
      </c>
    </row>
    <row r="394" spans="1:3" ht="15.75" thickBot="1" x14ac:dyDescent="0.3">
      <c r="A394" s="19">
        <v>48864</v>
      </c>
      <c r="B394" s="7" t="s">
        <v>20</v>
      </c>
      <c r="C394" s="8" t="s">
        <v>15</v>
      </c>
    </row>
    <row r="395" spans="1:3" ht="15.75" thickBot="1" x14ac:dyDescent="0.3">
      <c r="A395" s="19">
        <v>48885</v>
      </c>
      <c r="B395" s="7" t="s">
        <v>20</v>
      </c>
      <c r="C395" s="8" t="s">
        <v>16</v>
      </c>
    </row>
    <row r="396" spans="1:3" ht="15.75" thickBot="1" x14ac:dyDescent="0.3">
      <c r="A396" s="19">
        <v>48898</v>
      </c>
      <c r="B396" s="7" t="s">
        <v>6</v>
      </c>
      <c r="C396" s="8" t="s">
        <v>17</v>
      </c>
    </row>
    <row r="397" spans="1:3" ht="15.75" thickBot="1" x14ac:dyDescent="0.3">
      <c r="A397" s="19">
        <v>48938</v>
      </c>
      <c r="B397" s="7" t="s">
        <v>19</v>
      </c>
      <c r="C397" s="8" t="s">
        <v>18</v>
      </c>
    </row>
    <row r="398" spans="1:3" ht="15.75" thickBot="1" x14ac:dyDescent="0.3">
      <c r="A398" s="20">
        <v>48945</v>
      </c>
      <c r="B398" s="9" t="s">
        <v>19</v>
      </c>
      <c r="C398" s="10" t="s">
        <v>4</v>
      </c>
    </row>
    <row r="399" spans="1:3" ht="15.75" thickBot="1" x14ac:dyDescent="0.3">
      <c r="A399" s="21">
        <v>48995</v>
      </c>
      <c r="B399" s="11" t="s">
        <v>3</v>
      </c>
      <c r="C399" s="12" t="s">
        <v>5</v>
      </c>
    </row>
    <row r="400" spans="1:3" ht="15.75" thickBot="1" x14ac:dyDescent="0.3">
      <c r="A400" s="21">
        <v>48996</v>
      </c>
      <c r="B400" s="11" t="s">
        <v>6</v>
      </c>
      <c r="C400" s="12" t="s">
        <v>5</v>
      </c>
    </row>
    <row r="401" spans="1:3" ht="15.75" thickBot="1" x14ac:dyDescent="0.3">
      <c r="A401" s="21">
        <v>49041</v>
      </c>
      <c r="B401" s="11" t="s">
        <v>7</v>
      </c>
      <c r="C401" s="12" t="s">
        <v>8</v>
      </c>
    </row>
    <row r="402" spans="1:3" ht="15.75" thickBot="1" x14ac:dyDescent="0.3">
      <c r="A402" s="21">
        <v>49055</v>
      </c>
      <c r="B402" s="11" t="s">
        <v>7</v>
      </c>
      <c r="C402" s="12" t="s">
        <v>10</v>
      </c>
    </row>
    <row r="403" spans="1:3" ht="15.75" thickBot="1" x14ac:dyDescent="0.3">
      <c r="A403" s="21">
        <v>49065</v>
      </c>
      <c r="B403" s="11" t="s">
        <v>3</v>
      </c>
      <c r="C403" s="12" t="s">
        <v>11</v>
      </c>
    </row>
    <row r="404" spans="1:3" ht="15.75" thickBot="1" x14ac:dyDescent="0.3">
      <c r="A404" s="21">
        <v>49103</v>
      </c>
      <c r="B404" s="11" t="s">
        <v>12</v>
      </c>
      <c r="C404" s="12" t="s">
        <v>13</v>
      </c>
    </row>
    <row r="405" spans="1:3" ht="15.75" thickBot="1" x14ac:dyDescent="0.3">
      <c r="A405" s="21">
        <v>49194</v>
      </c>
      <c r="B405" s="11" t="s">
        <v>12</v>
      </c>
      <c r="C405" s="12" t="s">
        <v>14</v>
      </c>
    </row>
    <row r="406" spans="1:3" ht="15.75" thickBot="1" x14ac:dyDescent="0.3">
      <c r="A406" s="21">
        <v>49229</v>
      </c>
      <c r="B406" s="11" t="s">
        <v>12</v>
      </c>
      <c r="C406" s="12" t="s">
        <v>15</v>
      </c>
    </row>
    <row r="407" spans="1:3" ht="15.75" thickBot="1" x14ac:dyDescent="0.3">
      <c r="A407" s="21">
        <v>49250</v>
      </c>
      <c r="B407" s="11" t="s">
        <v>12</v>
      </c>
      <c r="C407" s="12" t="s">
        <v>16</v>
      </c>
    </row>
    <row r="408" spans="1:3" ht="15.75" thickBot="1" x14ac:dyDescent="0.3">
      <c r="A408" s="21">
        <v>49263</v>
      </c>
      <c r="B408" s="11" t="s">
        <v>20</v>
      </c>
      <c r="C408" s="12" t="s">
        <v>17</v>
      </c>
    </row>
    <row r="409" spans="1:3" ht="15.75" thickBot="1" x14ac:dyDescent="0.3">
      <c r="A409" s="21">
        <v>49303</v>
      </c>
      <c r="B409" s="11" t="s">
        <v>3</v>
      </c>
      <c r="C409" s="12" t="s">
        <v>18</v>
      </c>
    </row>
    <row r="410" spans="1:3" ht="15.75" thickBot="1" x14ac:dyDescent="0.3">
      <c r="A410" s="22">
        <v>49310</v>
      </c>
      <c r="B410" s="13" t="s">
        <v>3</v>
      </c>
      <c r="C410" s="14" t="s">
        <v>4</v>
      </c>
    </row>
    <row r="411" spans="1:3" ht="15.75" thickBot="1" x14ac:dyDescent="0.3">
      <c r="A411" s="19">
        <v>49345</v>
      </c>
      <c r="B411" s="7" t="s">
        <v>3</v>
      </c>
      <c r="C411" s="8" t="s">
        <v>5</v>
      </c>
    </row>
    <row r="412" spans="1:3" ht="15.75" thickBot="1" x14ac:dyDescent="0.3">
      <c r="A412" s="19">
        <v>49346</v>
      </c>
      <c r="B412" s="7" t="s">
        <v>6</v>
      </c>
      <c r="C412" s="8" t="s">
        <v>5</v>
      </c>
    </row>
    <row r="413" spans="1:3" ht="15.75" thickBot="1" x14ac:dyDescent="0.3">
      <c r="A413" s="19">
        <v>49391</v>
      </c>
      <c r="B413" s="7" t="s">
        <v>7</v>
      </c>
      <c r="C413" s="8" t="s">
        <v>8</v>
      </c>
    </row>
    <row r="414" spans="1:3" ht="15.75" thickBot="1" x14ac:dyDescent="0.3">
      <c r="A414" s="19">
        <v>49420</v>
      </c>
      <c r="B414" s="7" t="s">
        <v>9</v>
      </c>
      <c r="C414" s="8" t="s">
        <v>10</v>
      </c>
    </row>
    <row r="415" spans="1:3" ht="15.75" thickBot="1" x14ac:dyDescent="0.3">
      <c r="A415" s="19">
        <v>49430</v>
      </c>
      <c r="B415" s="7" t="s">
        <v>6</v>
      </c>
      <c r="C415" s="8" t="s">
        <v>11</v>
      </c>
    </row>
    <row r="416" spans="1:3" ht="15.75" thickBot="1" x14ac:dyDescent="0.3">
      <c r="A416" s="19">
        <v>49453</v>
      </c>
      <c r="B416" s="7" t="s">
        <v>12</v>
      </c>
      <c r="C416" s="8" t="s">
        <v>13</v>
      </c>
    </row>
    <row r="417" spans="1:3" ht="15.75" thickBot="1" x14ac:dyDescent="0.3">
      <c r="A417" s="19">
        <v>49559</v>
      </c>
      <c r="B417" s="7" t="s">
        <v>7</v>
      </c>
      <c r="C417" s="8" t="s">
        <v>14</v>
      </c>
    </row>
    <row r="418" spans="1:3" ht="15.75" thickBot="1" x14ac:dyDescent="0.3">
      <c r="A418" s="19">
        <v>49594</v>
      </c>
      <c r="B418" s="7" t="s">
        <v>7</v>
      </c>
      <c r="C418" s="8" t="s">
        <v>15</v>
      </c>
    </row>
    <row r="419" spans="1:3" ht="15.75" thickBot="1" x14ac:dyDescent="0.3">
      <c r="A419" s="19">
        <v>49615</v>
      </c>
      <c r="B419" s="7" t="s">
        <v>7</v>
      </c>
      <c r="C419" s="8" t="s">
        <v>16</v>
      </c>
    </row>
    <row r="420" spans="1:3" ht="15.75" thickBot="1" x14ac:dyDescent="0.3">
      <c r="A420" s="19">
        <v>49628</v>
      </c>
      <c r="B420" s="7" t="s">
        <v>12</v>
      </c>
      <c r="C420" s="8" t="s">
        <v>17</v>
      </c>
    </row>
    <row r="421" spans="1:3" ht="15.75" thickBot="1" x14ac:dyDescent="0.3">
      <c r="A421" s="19">
        <v>49668</v>
      </c>
      <c r="B421" s="7" t="s">
        <v>6</v>
      </c>
      <c r="C421" s="8" t="s">
        <v>18</v>
      </c>
    </row>
    <row r="422" spans="1:3" ht="15.75" thickBot="1" x14ac:dyDescent="0.3">
      <c r="A422" s="20">
        <v>49675</v>
      </c>
      <c r="B422" s="9" t="s">
        <v>6</v>
      </c>
      <c r="C422" s="10" t="s">
        <v>4</v>
      </c>
    </row>
    <row r="423" spans="1:3" ht="15.75" thickBot="1" x14ac:dyDescent="0.3">
      <c r="A423" s="21">
        <v>49730</v>
      </c>
      <c r="B423" s="11" t="s">
        <v>3</v>
      </c>
      <c r="C423" s="12" t="s">
        <v>5</v>
      </c>
    </row>
    <row r="424" spans="1:3" ht="15.75" thickBot="1" x14ac:dyDescent="0.3">
      <c r="A424" s="21">
        <v>49731</v>
      </c>
      <c r="B424" s="11" t="s">
        <v>6</v>
      </c>
      <c r="C424" s="12" t="s">
        <v>5</v>
      </c>
    </row>
    <row r="425" spans="1:3" ht="15.75" thickBot="1" x14ac:dyDescent="0.3">
      <c r="A425" s="21">
        <v>49776</v>
      </c>
      <c r="B425" s="11" t="s">
        <v>7</v>
      </c>
      <c r="C425" s="12" t="s">
        <v>8</v>
      </c>
    </row>
    <row r="426" spans="1:3" ht="15.75" thickBot="1" x14ac:dyDescent="0.3">
      <c r="A426" s="21">
        <v>49786</v>
      </c>
      <c r="B426" s="11" t="s">
        <v>3</v>
      </c>
      <c r="C426" s="12" t="s">
        <v>10</v>
      </c>
    </row>
    <row r="427" spans="1:3" ht="15.75" thickBot="1" x14ac:dyDescent="0.3">
      <c r="A427" s="21">
        <v>49796</v>
      </c>
      <c r="B427" s="11" t="s">
        <v>12</v>
      </c>
      <c r="C427" s="12" t="s">
        <v>11</v>
      </c>
    </row>
    <row r="428" spans="1:3" ht="15.75" thickBot="1" x14ac:dyDescent="0.3">
      <c r="A428" s="21">
        <v>49838</v>
      </c>
      <c r="B428" s="11" t="s">
        <v>12</v>
      </c>
      <c r="C428" s="12" t="s">
        <v>13</v>
      </c>
    </row>
    <row r="429" spans="1:3" ht="15.75" thickBot="1" x14ac:dyDescent="0.3">
      <c r="A429" s="21">
        <v>49925</v>
      </c>
      <c r="B429" s="11" t="s">
        <v>19</v>
      </c>
      <c r="C429" s="12" t="s">
        <v>14</v>
      </c>
    </row>
    <row r="430" spans="1:3" ht="15.75" thickBot="1" x14ac:dyDescent="0.3">
      <c r="A430" s="21">
        <v>49960</v>
      </c>
      <c r="B430" s="11" t="s">
        <v>19</v>
      </c>
      <c r="C430" s="12" t="s">
        <v>15</v>
      </c>
    </row>
    <row r="431" spans="1:3" ht="15.75" thickBot="1" x14ac:dyDescent="0.3">
      <c r="A431" s="21">
        <v>49981</v>
      </c>
      <c r="B431" s="11" t="s">
        <v>19</v>
      </c>
      <c r="C431" s="12" t="s">
        <v>16</v>
      </c>
    </row>
    <row r="432" spans="1:3" ht="15.75" thickBot="1" x14ac:dyDescent="0.3">
      <c r="A432" s="21">
        <v>49994</v>
      </c>
      <c r="B432" s="11" t="s">
        <v>9</v>
      </c>
      <c r="C432" s="12" t="s">
        <v>17</v>
      </c>
    </row>
    <row r="433" spans="1:3" ht="15.75" thickBot="1" x14ac:dyDescent="0.3">
      <c r="A433" s="21">
        <v>50034</v>
      </c>
      <c r="B433" s="11" t="s">
        <v>12</v>
      </c>
      <c r="C433" s="12" t="s">
        <v>18</v>
      </c>
    </row>
    <row r="434" spans="1:3" ht="15.75" thickBot="1" x14ac:dyDescent="0.3">
      <c r="A434" s="22">
        <v>50041</v>
      </c>
      <c r="B434" s="13" t="s">
        <v>12</v>
      </c>
      <c r="C434" s="14" t="s">
        <v>4</v>
      </c>
    </row>
    <row r="435" spans="1:3" ht="15.75" thickBot="1" x14ac:dyDescent="0.3">
      <c r="A435" s="19">
        <v>50087</v>
      </c>
      <c r="B435" s="7" t="s">
        <v>3</v>
      </c>
      <c r="C435" s="8" t="s">
        <v>5</v>
      </c>
    </row>
    <row r="436" spans="1:3" ht="15.75" thickBot="1" x14ac:dyDescent="0.3">
      <c r="A436" s="19">
        <v>50088</v>
      </c>
      <c r="B436" s="7" t="s">
        <v>6</v>
      </c>
      <c r="C436" s="8" t="s">
        <v>5</v>
      </c>
    </row>
    <row r="437" spans="1:3" ht="15.75" thickBot="1" x14ac:dyDescent="0.3">
      <c r="A437" s="19">
        <v>50133</v>
      </c>
      <c r="B437" s="7" t="s">
        <v>7</v>
      </c>
      <c r="C437" s="8" t="s">
        <v>8</v>
      </c>
    </row>
    <row r="438" spans="1:3" ht="15.75" thickBot="1" x14ac:dyDescent="0.3">
      <c r="A438" s="19">
        <v>50151</v>
      </c>
      <c r="B438" s="7" t="s">
        <v>6</v>
      </c>
      <c r="C438" s="8" t="s">
        <v>10</v>
      </c>
    </row>
    <row r="439" spans="1:3" ht="15.75" thickBot="1" x14ac:dyDescent="0.3">
      <c r="A439" s="19">
        <v>50161</v>
      </c>
      <c r="B439" s="7" t="s">
        <v>7</v>
      </c>
      <c r="C439" s="8" t="s">
        <v>11</v>
      </c>
    </row>
    <row r="440" spans="1:3" ht="15.75" thickBot="1" x14ac:dyDescent="0.3">
      <c r="A440" s="19">
        <v>50195</v>
      </c>
      <c r="B440" s="7" t="s">
        <v>12</v>
      </c>
      <c r="C440" s="8" t="s">
        <v>13</v>
      </c>
    </row>
    <row r="441" spans="1:3" ht="15.75" thickBot="1" x14ac:dyDescent="0.3">
      <c r="A441" s="19">
        <v>50290</v>
      </c>
      <c r="B441" s="7" t="s">
        <v>3</v>
      </c>
      <c r="C441" s="8" t="s">
        <v>14</v>
      </c>
    </row>
    <row r="442" spans="1:3" ht="15.75" thickBot="1" x14ac:dyDescent="0.3">
      <c r="A442" s="19">
        <v>50325</v>
      </c>
      <c r="B442" s="7" t="s">
        <v>3</v>
      </c>
      <c r="C442" s="8" t="s">
        <v>15</v>
      </c>
    </row>
    <row r="443" spans="1:3" ht="15.75" thickBot="1" x14ac:dyDescent="0.3">
      <c r="A443" s="19">
        <v>50346</v>
      </c>
      <c r="B443" s="7" t="s">
        <v>3</v>
      </c>
      <c r="C443" s="8" t="s">
        <v>16</v>
      </c>
    </row>
    <row r="444" spans="1:3" ht="15.75" thickBot="1" x14ac:dyDescent="0.3">
      <c r="A444" s="19">
        <v>50359</v>
      </c>
      <c r="B444" s="7" t="s">
        <v>19</v>
      </c>
      <c r="C444" s="8" t="s">
        <v>17</v>
      </c>
    </row>
    <row r="445" spans="1:3" ht="15.75" thickBot="1" x14ac:dyDescent="0.3">
      <c r="A445" s="19">
        <v>50399</v>
      </c>
      <c r="B445" s="7" t="s">
        <v>7</v>
      </c>
      <c r="C445" s="8" t="s">
        <v>18</v>
      </c>
    </row>
    <row r="446" spans="1:3" ht="15.75" thickBot="1" x14ac:dyDescent="0.3">
      <c r="A446" s="20">
        <v>50406</v>
      </c>
      <c r="B446" s="9" t="s">
        <v>7</v>
      </c>
      <c r="C446" s="10" t="s">
        <v>4</v>
      </c>
    </row>
    <row r="447" spans="1:3" ht="15.75" thickBot="1" x14ac:dyDescent="0.3">
      <c r="A447" s="21">
        <v>50472</v>
      </c>
      <c r="B447" s="11" t="s">
        <v>3</v>
      </c>
      <c r="C447" s="12" t="s">
        <v>5</v>
      </c>
    </row>
    <row r="448" spans="1:3" ht="15.75" thickBot="1" x14ac:dyDescent="0.3">
      <c r="A448" s="21">
        <v>50473</v>
      </c>
      <c r="B448" s="11" t="s">
        <v>6</v>
      </c>
      <c r="C448" s="12" t="s">
        <v>5</v>
      </c>
    </row>
    <row r="449" spans="1:3" ht="15.75" thickBot="1" x14ac:dyDescent="0.3">
      <c r="A449" s="21">
        <v>50516</v>
      </c>
      <c r="B449" s="11" t="s">
        <v>20</v>
      </c>
      <c r="C449" s="12" t="s">
        <v>10</v>
      </c>
    </row>
    <row r="450" spans="1:3" ht="15.75" thickBot="1" x14ac:dyDescent="0.3">
      <c r="A450" s="21">
        <v>50518</v>
      </c>
      <c r="B450" s="11" t="s">
        <v>7</v>
      </c>
      <c r="C450" s="12" t="s">
        <v>8</v>
      </c>
    </row>
    <row r="451" spans="1:3" ht="15.75" thickBot="1" x14ac:dyDescent="0.3">
      <c r="A451" s="21">
        <v>50526</v>
      </c>
      <c r="B451" s="11" t="s">
        <v>9</v>
      </c>
      <c r="C451" s="12" t="s">
        <v>11</v>
      </c>
    </row>
    <row r="452" spans="1:3" ht="15.75" thickBot="1" x14ac:dyDescent="0.3">
      <c r="A452" s="21">
        <v>50580</v>
      </c>
      <c r="B452" s="11" t="s">
        <v>12</v>
      </c>
      <c r="C452" s="12" t="s">
        <v>13</v>
      </c>
    </row>
    <row r="453" spans="1:3" ht="15.75" thickBot="1" x14ac:dyDescent="0.3">
      <c r="A453" s="21">
        <v>50655</v>
      </c>
      <c r="B453" s="11" t="s">
        <v>6</v>
      </c>
      <c r="C453" s="12" t="s">
        <v>14</v>
      </c>
    </row>
    <row r="454" spans="1:3" ht="15.75" thickBot="1" x14ac:dyDescent="0.3">
      <c r="A454" s="21">
        <v>50690</v>
      </c>
      <c r="B454" s="11" t="s">
        <v>6</v>
      </c>
      <c r="C454" s="12" t="s">
        <v>15</v>
      </c>
    </row>
    <row r="455" spans="1:3" ht="15.75" thickBot="1" x14ac:dyDescent="0.3">
      <c r="A455" s="21">
        <v>50711</v>
      </c>
      <c r="B455" s="11" t="s">
        <v>6</v>
      </c>
      <c r="C455" s="12" t="s">
        <v>16</v>
      </c>
    </row>
    <row r="456" spans="1:3" ht="15.75" thickBot="1" x14ac:dyDescent="0.3">
      <c r="A456" s="21">
        <v>50724</v>
      </c>
      <c r="B456" s="11" t="s">
        <v>3</v>
      </c>
      <c r="C456" s="12" t="s">
        <v>17</v>
      </c>
    </row>
    <row r="457" spans="1:3" ht="15.75" thickBot="1" x14ac:dyDescent="0.3">
      <c r="A457" s="21">
        <v>50764</v>
      </c>
      <c r="B457" s="11" t="s">
        <v>9</v>
      </c>
      <c r="C457" s="12" t="s">
        <v>18</v>
      </c>
    </row>
    <row r="458" spans="1:3" ht="15.75" thickBot="1" x14ac:dyDescent="0.3">
      <c r="A458" s="22">
        <v>50771</v>
      </c>
      <c r="B458" s="13" t="s">
        <v>9</v>
      </c>
      <c r="C458" s="14" t="s">
        <v>4</v>
      </c>
    </row>
    <row r="459" spans="1:3" ht="15.75" thickBot="1" x14ac:dyDescent="0.3">
      <c r="A459" s="19">
        <v>50822</v>
      </c>
      <c r="B459" s="7" t="s">
        <v>3</v>
      </c>
      <c r="C459" s="8" t="s">
        <v>5</v>
      </c>
    </row>
    <row r="460" spans="1:3" ht="15.75" thickBot="1" x14ac:dyDescent="0.3">
      <c r="A460" s="19">
        <v>50823</v>
      </c>
      <c r="B460" s="7" t="s">
        <v>6</v>
      </c>
      <c r="C460" s="8" t="s">
        <v>5</v>
      </c>
    </row>
    <row r="461" spans="1:3" ht="15.75" thickBot="1" x14ac:dyDescent="0.3">
      <c r="A461" s="19">
        <v>50868</v>
      </c>
      <c r="B461" s="7" t="s">
        <v>7</v>
      </c>
      <c r="C461" s="8" t="s">
        <v>8</v>
      </c>
    </row>
    <row r="462" spans="1:3" ht="15.75" thickBot="1" x14ac:dyDescent="0.3">
      <c r="A462" s="19">
        <v>50881</v>
      </c>
      <c r="B462" s="7" t="s">
        <v>12</v>
      </c>
      <c r="C462" s="8" t="s">
        <v>10</v>
      </c>
    </row>
    <row r="463" spans="1:3" ht="15.75" thickBot="1" x14ac:dyDescent="0.3">
      <c r="A463" s="19">
        <v>50891</v>
      </c>
      <c r="B463" s="7" t="s">
        <v>19</v>
      </c>
      <c r="C463" s="8" t="s">
        <v>11</v>
      </c>
    </row>
    <row r="464" spans="1:3" ht="15.75" thickBot="1" x14ac:dyDescent="0.3">
      <c r="A464" s="19">
        <v>50930</v>
      </c>
      <c r="B464" s="7" t="s">
        <v>12</v>
      </c>
      <c r="C464" s="8" t="s">
        <v>13</v>
      </c>
    </row>
    <row r="465" spans="1:3" ht="15.75" thickBot="1" x14ac:dyDescent="0.3">
      <c r="A465" s="19">
        <v>51020</v>
      </c>
      <c r="B465" s="7" t="s">
        <v>20</v>
      </c>
      <c r="C465" s="8" t="s">
        <v>14</v>
      </c>
    </row>
    <row r="466" spans="1:3" ht="15.75" thickBot="1" x14ac:dyDescent="0.3">
      <c r="A466" s="19">
        <v>51055</v>
      </c>
      <c r="B466" s="7" t="s">
        <v>20</v>
      </c>
      <c r="C466" s="8" t="s">
        <v>15</v>
      </c>
    </row>
    <row r="467" spans="1:3" ht="15.75" thickBot="1" x14ac:dyDescent="0.3">
      <c r="A467" s="19">
        <v>51076</v>
      </c>
      <c r="B467" s="7" t="s">
        <v>20</v>
      </c>
      <c r="C467" s="8" t="s">
        <v>16</v>
      </c>
    </row>
    <row r="468" spans="1:3" ht="15.75" thickBot="1" x14ac:dyDescent="0.3">
      <c r="A468" s="19">
        <v>51089</v>
      </c>
      <c r="B468" s="7" t="s">
        <v>6</v>
      </c>
      <c r="C468" s="8" t="s">
        <v>17</v>
      </c>
    </row>
    <row r="469" spans="1:3" ht="15.75" thickBot="1" x14ac:dyDescent="0.3">
      <c r="A469" s="19">
        <v>51129</v>
      </c>
      <c r="B469" s="7" t="s">
        <v>19</v>
      </c>
      <c r="C469" s="8" t="s">
        <v>18</v>
      </c>
    </row>
    <row r="470" spans="1:3" ht="15.75" thickBot="1" x14ac:dyDescent="0.3">
      <c r="A470" s="20">
        <v>51136</v>
      </c>
      <c r="B470" s="9" t="s">
        <v>19</v>
      </c>
      <c r="C470" s="10" t="s">
        <v>4</v>
      </c>
    </row>
    <row r="471" spans="1:3" ht="15.75" thickBot="1" x14ac:dyDescent="0.3">
      <c r="A471" s="21">
        <v>51179</v>
      </c>
      <c r="B471" s="11" t="s">
        <v>3</v>
      </c>
      <c r="C471" s="12" t="s">
        <v>5</v>
      </c>
    </row>
    <row r="472" spans="1:3" ht="15.75" thickBot="1" x14ac:dyDescent="0.3">
      <c r="A472" s="21">
        <v>51180</v>
      </c>
      <c r="B472" s="11" t="s">
        <v>6</v>
      </c>
      <c r="C472" s="12" t="s">
        <v>5</v>
      </c>
    </row>
    <row r="473" spans="1:3" ht="15.75" thickBot="1" x14ac:dyDescent="0.3">
      <c r="A473" s="21">
        <v>51225</v>
      </c>
      <c r="B473" s="11" t="s">
        <v>7</v>
      </c>
      <c r="C473" s="12" t="s">
        <v>8</v>
      </c>
    </row>
    <row r="474" spans="1:3" ht="15.75" thickBot="1" x14ac:dyDescent="0.3">
      <c r="A474" s="21">
        <v>51247</v>
      </c>
      <c r="B474" s="11" t="s">
        <v>9</v>
      </c>
      <c r="C474" s="12" t="s">
        <v>10</v>
      </c>
    </row>
    <row r="475" spans="1:3" ht="15.75" thickBot="1" x14ac:dyDescent="0.3">
      <c r="A475" s="21">
        <v>51257</v>
      </c>
      <c r="B475" s="11" t="s">
        <v>6</v>
      </c>
      <c r="C475" s="12" t="s">
        <v>11</v>
      </c>
    </row>
    <row r="476" spans="1:3" ht="15.75" thickBot="1" x14ac:dyDescent="0.3">
      <c r="A476" s="21">
        <v>51287</v>
      </c>
      <c r="B476" s="11" t="s">
        <v>12</v>
      </c>
      <c r="C476" s="12" t="s">
        <v>13</v>
      </c>
    </row>
    <row r="477" spans="1:3" ht="15.75" thickBot="1" x14ac:dyDescent="0.3">
      <c r="A477" s="21">
        <v>51386</v>
      </c>
      <c r="B477" s="11" t="s">
        <v>7</v>
      </c>
      <c r="C477" s="12" t="s">
        <v>14</v>
      </c>
    </row>
    <row r="478" spans="1:3" ht="15.75" thickBot="1" x14ac:dyDescent="0.3">
      <c r="A478" s="21">
        <v>51421</v>
      </c>
      <c r="B478" s="11" t="s">
        <v>7</v>
      </c>
      <c r="C478" s="12" t="s">
        <v>15</v>
      </c>
    </row>
    <row r="479" spans="1:3" ht="15.75" thickBot="1" x14ac:dyDescent="0.3">
      <c r="A479" s="21">
        <v>51442</v>
      </c>
      <c r="B479" s="11" t="s">
        <v>7</v>
      </c>
      <c r="C479" s="12" t="s">
        <v>16</v>
      </c>
    </row>
    <row r="480" spans="1:3" ht="15.75" thickBot="1" x14ac:dyDescent="0.3">
      <c r="A480" s="21">
        <v>51455</v>
      </c>
      <c r="B480" s="11" t="s">
        <v>12</v>
      </c>
      <c r="C480" s="12" t="s">
        <v>17</v>
      </c>
    </row>
    <row r="481" spans="1:3" ht="15.75" thickBot="1" x14ac:dyDescent="0.3">
      <c r="A481" s="21">
        <v>51495</v>
      </c>
      <c r="B481" s="11" t="s">
        <v>6</v>
      </c>
      <c r="C481" s="12" t="s">
        <v>18</v>
      </c>
    </row>
    <row r="482" spans="1:3" ht="15.75" thickBot="1" x14ac:dyDescent="0.3">
      <c r="A482" s="22">
        <v>51502</v>
      </c>
      <c r="B482" s="13" t="s">
        <v>6</v>
      </c>
      <c r="C482" s="14" t="s">
        <v>4</v>
      </c>
    </row>
    <row r="483" spans="1:3" ht="15.75" thickBot="1" x14ac:dyDescent="0.3">
      <c r="A483" s="19">
        <v>51564</v>
      </c>
      <c r="B483" s="7" t="s">
        <v>3</v>
      </c>
      <c r="C483" s="8" t="s">
        <v>5</v>
      </c>
    </row>
    <row r="484" spans="1:3" ht="15.75" thickBot="1" x14ac:dyDescent="0.3">
      <c r="A484" s="19">
        <v>51565</v>
      </c>
      <c r="B484" s="7" t="s">
        <v>6</v>
      </c>
      <c r="C484" s="8" t="s">
        <v>5</v>
      </c>
    </row>
    <row r="485" spans="1:3" ht="15.75" thickBot="1" x14ac:dyDescent="0.3">
      <c r="A485" s="19">
        <v>51610</v>
      </c>
      <c r="B485" s="7" t="s">
        <v>7</v>
      </c>
      <c r="C485" s="8" t="s">
        <v>8</v>
      </c>
    </row>
    <row r="486" spans="1:3" ht="15.75" thickBot="1" x14ac:dyDescent="0.3">
      <c r="A486" s="19">
        <v>51612</v>
      </c>
      <c r="B486" s="7" t="s">
        <v>19</v>
      </c>
      <c r="C486" s="8" t="s">
        <v>10</v>
      </c>
    </row>
    <row r="487" spans="1:3" ht="15.75" thickBot="1" x14ac:dyDescent="0.3">
      <c r="A487" s="19">
        <v>51622</v>
      </c>
      <c r="B487" s="7" t="s">
        <v>20</v>
      </c>
      <c r="C487" s="8" t="s">
        <v>11</v>
      </c>
    </row>
    <row r="488" spans="1:3" ht="15.75" thickBot="1" x14ac:dyDescent="0.3">
      <c r="A488" s="19">
        <v>51672</v>
      </c>
      <c r="B488" s="7" t="s">
        <v>12</v>
      </c>
      <c r="C488" s="8" t="s">
        <v>13</v>
      </c>
    </row>
    <row r="489" spans="1:3" ht="15.75" thickBot="1" x14ac:dyDescent="0.3">
      <c r="A489" s="19">
        <v>51751</v>
      </c>
      <c r="B489" s="7" t="s">
        <v>9</v>
      </c>
      <c r="C489" s="8" t="s">
        <v>14</v>
      </c>
    </row>
    <row r="490" spans="1:3" ht="15.75" thickBot="1" x14ac:dyDescent="0.3">
      <c r="A490" s="19">
        <v>51786</v>
      </c>
      <c r="B490" s="7" t="s">
        <v>9</v>
      </c>
      <c r="C490" s="8" t="s">
        <v>15</v>
      </c>
    </row>
    <row r="491" spans="1:3" ht="15.75" thickBot="1" x14ac:dyDescent="0.3">
      <c r="A491" s="19">
        <v>51807</v>
      </c>
      <c r="B491" s="7" t="s">
        <v>9</v>
      </c>
      <c r="C491" s="8" t="s">
        <v>16</v>
      </c>
    </row>
    <row r="492" spans="1:3" ht="15.75" thickBot="1" x14ac:dyDescent="0.3">
      <c r="A492" s="19">
        <v>51820</v>
      </c>
      <c r="B492" s="7" t="s">
        <v>7</v>
      </c>
      <c r="C492" s="8" t="s">
        <v>17</v>
      </c>
    </row>
    <row r="493" spans="1:3" ht="15.75" thickBot="1" x14ac:dyDescent="0.3">
      <c r="A493" s="19">
        <v>51860</v>
      </c>
      <c r="B493" s="7" t="s">
        <v>20</v>
      </c>
      <c r="C493" s="8" t="s">
        <v>18</v>
      </c>
    </row>
    <row r="494" spans="1:3" ht="15.75" thickBot="1" x14ac:dyDescent="0.3">
      <c r="A494" s="20">
        <v>51867</v>
      </c>
      <c r="B494" s="9" t="s">
        <v>20</v>
      </c>
      <c r="C494" s="10" t="s">
        <v>4</v>
      </c>
    </row>
    <row r="495" spans="1:3" ht="15.75" thickBot="1" x14ac:dyDescent="0.3">
      <c r="A495" s="21">
        <v>51914</v>
      </c>
      <c r="B495" s="11" t="s">
        <v>3</v>
      </c>
      <c r="C495" s="12" t="s">
        <v>5</v>
      </c>
    </row>
    <row r="496" spans="1:3" ht="15.75" thickBot="1" x14ac:dyDescent="0.3">
      <c r="A496" s="21">
        <v>51915</v>
      </c>
      <c r="B496" s="11" t="s">
        <v>6</v>
      </c>
      <c r="C496" s="12" t="s">
        <v>5</v>
      </c>
    </row>
    <row r="497" spans="1:3" ht="15.75" thickBot="1" x14ac:dyDescent="0.3">
      <c r="A497" s="21">
        <v>51960</v>
      </c>
      <c r="B497" s="11" t="s">
        <v>7</v>
      </c>
      <c r="C497" s="12" t="s">
        <v>8</v>
      </c>
    </row>
    <row r="498" spans="1:3" ht="15.75" thickBot="1" x14ac:dyDescent="0.3">
      <c r="A498" s="21">
        <v>51977</v>
      </c>
      <c r="B498" s="11" t="s">
        <v>3</v>
      </c>
      <c r="C498" s="12" t="s">
        <v>10</v>
      </c>
    </row>
    <row r="499" spans="1:3" ht="15.75" thickBot="1" x14ac:dyDescent="0.3">
      <c r="A499" s="21">
        <v>51987</v>
      </c>
      <c r="B499" s="11" t="s">
        <v>12</v>
      </c>
      <c r="C499" s="12" t="s">
        <v>11</v>
      </c>
    </row>
    <row r="500" spans="1:3" ht="15.75" thickBot="1" x14ac:dyDescent="0.3">
      <c r="A500" s="21">
        <v>52022</v>
      </c>
      <c r="B500" s="11" t="s">
        <v>12</v>
      </c>
      <c r="C500" s="12" t="s">
        <v>13</v>
      </c>
    </row>
    <row r="501" spans="1:3" ht="15.75" thickBot="1" x14ac:dyDescent="0.3">
      <c r="A501" s="21">
        <v>52116</v>
      </c>
      <c r="B501" s="11" t="s">
        <v>19</v>
      </c>
      <c r="C501" s="12" t="s">
        <v>14</v>
      </c>
    </row>
    <row r="502" spans="1:3" ht="15.75" thickBot="1" x14ac:dyDescent="0.3">
      <c r="A502" s="21">
        <v>52151</v>
      </c>
      <c r="B502" s="11" t="s">
        <v>19</v>
      </c>
      <c r="C502" s="12" t="s">
        <v>15</v>
      </c>
    </row>
    <row r="503" spans="1:3" ht="15.75" thickBot="1" x14ac:dyDescent="0.3">
      <c r="A503" s="21">
        <v>52172</v>
      </c>
      <c r="B503" s="11" t="s">
        <v>19</v>
      </c>
      <c r="C503" s="12" t="s">
        <v>16</v>
      </c>
    </row>
    <row r="504" spans="1:3" ht="15.75" thickBot="1" x14ac:dyDescent="0.3">
      <c r="A504" s="21">
        <v>52185</v>
      </c>
      <c r="B504" s="11" t="s">
        <v>9</v>
      </c>
      <c r="C504" s="12" t="s">
        <v>17</v>
      </c>
    </row>
    <row r="505" spans="1:3" ht="15.75" thickBot="1" x14ac:dyDescent="0.3">
      <c r="A505" s="21">
        <v>52225</v>
      </c>
      <c r="B505" s="11" t="s">
        <v>12</v>
      </c>
      <c r="C505" s="12" t="s">
        <v>18</v>
      </c>
    </row>
    <row r="506" spans="1:3" ht="15.75" thickBot="1" x14ac:dyDescent="0.3">
      <c r="A506" s="22">
        <v>52232</v>
      </c>
      <c r="B506" s="13" t="s">
        <v>12</v>
      </c>
      <c r="C506" s="14" t="s">
        <v>4</v>
      </c>
    </row>
    <row r="507" spans="1:3" ht="15.75" thickBot="1" x14ac:dyDescent="0.3">
      <c r="A507" s="19">
        <v>52271</v>
      </c>
      <c r="B507" s="7" t="s">
        <v>3</v>
      </c>
      <c r="C507" s="8" t="s">
        <v>5</v>
      </c>
    </row>
    <row r="508" spans="1:3" ht="15.75" thickBot="1" x14ac:dyDescent="0.3">
      <c r="A508" s="19">
        <v>52272</v>
      </c>
      <c r="B508" s="7" t="s">
        <v>6</v>
      </c>
      <c r="C508" s="8" t="s">
        <v>5</v>
      </c>
    </row>
    <row r="509" spans="1:3" ht="15.75" thickBot="1" x14ac:dyDescent="0.3">
      <c r="A509" s="19">
        <v>52317</v>
      </c>
      <c r="B509" s="7" t="s">
        <v>7</v>
      </c>
      <c r="C509" s="8" t="s">
        <v>8</v>
      </c>
    </row>
    <row r="510" spans="1:3" ht="15.75" thickBot="1" x14ac:dyDescent="0.3">
      <c r="A510" s="19">
        <v>52342</v>
      </c>
      <c r="B510" s="7" t="s">
        <v>6</v>
      </c>
      <c r="C510" s="8" t="s">
        <v>10</v>
      </c>
    </row>
    <row r="511" spans="1:3" ht="15.75" thickBot="1" x14ac:dyDescent="0.3">
      <c r="A511" s="19">
        <v>52352</v>
      </c>
      <c r="B511" s="7" t="s">
        <v>7</v>
      </c>
      <c r="C511" s="8" t="s">
        <v>11</v>
      </c>
    </row>
    <row r="512" spans="1:3" ht="15.75" thickBot="1" x14ac:dyDescent="0.3">
      <c r="A512" s="19">
        <v>52379</v>
      </c>
      <c r="B512" s="7" t="s">
        <v>12</v>
      </c>
      <c r="C512" s="8" t="s">
        <v>13</v>
      </c>
    </row>
    <row r="513" spans="1:3" ht="15.75" thickBot="1" x14ac:dyDescent="0.3">
      <c r="A513" s="19">
        <v>52481</v>
      </c>
      <c r="B513" s="7" t="s">
        <v>3</v>
      </c>
      <c r="C513" s="8" t="s">
        <v>14</v>
      </c>
    </row>
    <row r="514" spans="1:3" ht="15.75" thickBot="1" x14ac:dyDescent="0.3">
      <c r="A514" s="19">
        <v>52516</v>
      </c>
      <c r="B514" s="7" t="s">
        <v>3</v>
      </c>
      <c r="C514" s="8" t="s">
        <v>15</v>
      </c>
    </row>
    <row r="515" spans="1:3" ht="15.75" thickBot="1" x14ac:dyDescent="0.3">
      <c r="A515" s="19">
        <v>52537</v>
      </c>
      <c r="B515" s="7" t="s">
        <v>3</v>
      </c>
      <c r="C515" s="8" t="s">
        <v>16</v>
      </c>
    </row>
    <row r="516" spans="1:3" ht="15.75" thickBot="1" x14ac:dyDescent="0.3">
      <c r="A516" s="19">
        <v>52550</v>
      </c>
      <c r="B516" s="7" t="s">
        <v>19</v>
      </c>
      <c r="C516" s="8" t="s">
        <v>17</v>
      </c>
    </row>
    <row r="517" spans="1:3" ht="15.75" thickBot="1" x14ac:dyDescent="0.3">
      <c r="A517" s="19">
        <v>52590</v>
      </c>
      <c r="B517" s="7" t="s">
        <v>7</v>
      </c>
      <c r="C517" s="8" t="s">
        <v>18</v>
      </c>
    </row>
    <row r="518" spans="1:3" ht="15.75" thickBot="1" x14ac:dyDescent="0.3">
      <c r="A518" s="20">
        <v>52597</v>
      </c>
      <c r="B518" s="9" t="s">
        <v>7</v>
      </c>
      <c r="C518" s="10" t="s">
        <v>4</v>
      </c>
    </row>
    <row r="519" spans="1:3" ht="15.75" thickBot="1" x14ac:dyDescent="0.3">
      <c r="A519" s="21">
        <v>52656</v>
      </c>
      <c r="B519" s="11" t="s">
        <v>3</v>
      </c>
      <c r="C519" s="12" t="s">
        <v>5</v>
      </c>
    </row>
    <row r="520" spans="1:3" ht="15.75" thickBot="1" x14ac:dyDescent="0.3">
      <c r="A520" s="21">
        <v>52657</v>
      </c>
      <c r="B520" s="11" t="s">
        <v>6</v>
      </c>
      <c r="C520" s="12" t="s">
        <v>5</v>
      </c>
    </row>
    <row r="521" spans="1:3" ht="15.75" thickBot="1" x14ac:dyDescent="0.3">
      <c r="A521" s="21">
        <v>52702</v>
      </c>
      <c r="B521" s="11" t="s">
        <v>7</v>
      </c>
      <c r="C521" s="12" t="s">
        <v>8</v>
      </c>
    </row>
    <row r="522" spans="1:3" ht="15.75" thickBot="1" x14ac:dyDescent="0.3">
      <c r="A522" s="21">
        <v>52708</v>
      </c>
      <c r="B522" s="11" t="s">
        <v>12</v>
      </c>
      <c r="C522" s="12" t="s">
        <v>10</v>
      </c>
    </row>
    <row r="523" spans="1:3" ht="15.75" thickBot="1" x14ac:dyDescent="0.3">
      <c r="A523" s="21">
        <v>52718</v>
      </c>
      <c r="B523" s="11" t="s">
        <v>19</v>
      </c>
      <c r="C523" s="12" t="s">
        <v>11</v>
      </c>
    </row>
    <row r="524" spans="1:3" ht="15.75" thickBot="1" x14ac:dyDescent="0.3">
      <c r="A524" s="21">
        <v>52764</v>
      </c>
      <c r="B524" s="11" t="s">
        <v>12</v>
      </c>
      <c r="C524" s="12" t="s">
        <v>13</v>
      </c>
    </row>
    <row r="525" spans="1:3" ht="15.75" thickBot="1" x14ac:dyDescent="0.3">
      <c r="A525" s="21">
        <v>52847</v>
      </c>
      <c r="B525" s="11" t="s">
        <v>20</v>
      </c>
      <c r="C525" s="12" t="s">
        <v>14</v>
      </c>
    </row>
    <row r="526" spans="1:3" ht="15.75" thickBot="1" x14ac:dyDescent="0.3">
      <c r="A526" s="21">
        <v>52882</v>
      </c>
      <c r="B526" s="11" t="s">
        <v>20</v>
      </c>
      <c r="C526" s="12" t="s">
        <v>15</v>
      </c>
    </row>
    <row r="527" spans="1:3" ht="15.75" thickBot="1" x14ac:dyDescent="0.3">
      <c r="A527" s="21">
        <v>52903</v>
      </c>
      <c r="B527" s="11" t="s">
        <v>20</v>
      </c>
      <c r="C527" s="12" t="s">
        <v>16</v>
      </c>
    </row>
    <row r="528" spans="1:3" ht="15.75" thickBot="1" x14ac:dyDescent="0.3">
      <c r="A528" s="21">
        <v>52916</v>
      </c>
      <c r="B528" s="11" t="s">
        <v>6</v>
      </c>
      <c r="C528" s="12" t="s">
        <v>17</v>
      </c>
    </row>
    <row r="529" spans="1:3" ht="15.75" thickBot="1" x14ac:dyDescent="0.3">
      <c r="A529" s="20">
        <v>52956</v>
      </c>
      <c r="B529" s="9" t="s">
        <v>19</v>
      </c>
      <c r="C529" s="10" t="s">
        <v>18</v>
      </c>
    </row>
    <row r="530" spans="1:3" ht="15.75" thickBot="1" x14ac:dyDescent="0.3">
      <c r="A530" s="22">
        <v>52963</v>
      </c>
      <c r="B530" s="13" t="s">
        <v>19</v>
      </c>
      <c r="C530" s="14" t="s">
        <v>4</v>
      </c>
    </row>
    <row r="531" spans="1:3" ht="15.75" thickBot="1" x14ac:dyDescent="0.3">
      <c r="A531" s="19">
        <v>53013</v>
      </c>
      <c r="B531" s="7" t="s">
        <v>3</v>
      </c>
      <c r="C531" s="8" t="s">
        <v>5</v>
      </c>
    </row>
    <row r="532" spans="1:3" ht="15.75" thickBot="1" x14ac:dyDescent="0.3">
      <c r="A532" s="19">
        <v>53014</v>
      </c>
      <c r="B532" s="7" t="s">
        <v>6</v>
      </c>
      <c r="C532" s="8" t="s">
        <v>5</v>
      </c>
    </row>
    <row r="533" spans="1:3" ht="15.75" thickBot="1" x14ac:dyDescent="0.3">
      <c r="A533" s="19">
        <v>53059</v>
      </c>
      <c r="B533" s="7" t="s">
        <v>7</v>
      </c>
      <c r="C533" s="8" t="s">
        <v>8</v>
      </c>
    </row>
    <row r="534" spans="1:3" ht="15.75" thickBot="1" x14ac:dyDescent="0.3">
      <c r="A534" s="19">
        <v>53073</v>
      </c>
      <c r="B534" s="7" t="s">
        <v>7</v>
      </c>
      <c r="C534" s="8" t="s">
        <v>10</v>
      </c>
    </row>
    <row r="535" spans="1:3" ht="15.75" thickBot="1" x14ac:dyDescent="0.3">
      <c r="A535" s="19">
        <v>53083</v>
      </c>
      <c r="B535" s="7" t="s">
        <v>3</v>
      </c>
      <c r="C535" s="8" t="s">
        <v>11</v>
      </c>
    </row>
    <row r="536" spans="1:3" ht="15.75" thickBot="1" x14ac:dyDescent="0.3">
      <c r="A536" s="19">
        <v>53121</v>
      </c>
      <c r="B536" s="7" t="s">
        <v>12</v>
      </c>
      <c r="C536" s="8" t="s">
        <v>13</v>
      </c>
    </row>
    <row r="537" spans="1:3" ht="15.75" thickBot="1" x14ac:dyDescent="0.3">
      <c r="A537" s="19">
        <v>53212</v>
      </c>
      <c r="B537" s="7" t="s">
        <v>12</v>
      </c>
      <c r="C537" s="8" t="s">
        <v>14</v>
      </c>
    </row>
    <row r="538" spans="1:3" ht="15.75" thickBot="1" x14ac:dyDescent="0.3">
      <c r="A538" s="19">
        <v>53247</v>
      </c>
      <c r="B538" s="7" t="s">
        <v>12</v>
      </c>
      <c r="C538" s="8" t="s">
        <v>15</v>
      </c>
    </row>
    <row r="539" spans="1:3" ht="15.75" thickBot="1" x14ac:dyDescent="0.3">
      <c r="A539" s="19">
        <v>53268</v>
      </c>
      <c r="B539" s="7" t="s">
        <v>12</v>
      </c>
      <c r="C539" s="8" t="s">
        <v>16</v>
      </c>
    </row>
    <row r="540" spans="1:3" ht="15.75" thickBot="1" x14ac:dyDescent="0.3">
      <c r="A540" s="19">
        <v>53281</v>
      </c>
      <c r="B540" s="7" t="s">
        <v>20</v>
      </c>
      <c r="C540" s="8" t="s">
        <v>17</v>
      </c>
    </row>
    <row r="541" spans="1:3" ht="15.75" thickBot="1" x14ac:dyDescent="0.3">
      <c r="A541" s="19">
        <v>53321</v>
      </c>
      <c r="B541" s="7" t="s">
        <v>3</v>
      </c>
      <c r="C541" s="8" t="s">
        <v>18</v>
      </c>
    </row>
    <row r="542" spans="1:3" ht="15.75" thickBot="1" x14ac:dyDescent="0.3">
      <c r="A542" s="20">
        <v>53328</v>
      </c>
      <c r="B542" s="9" t="s">
        <v>3</v>
      </c>
      <c r="C542" s="10" t="s">
        <v>4</v>
      </c>
    </row>
    <row r="543" spans="1:3" ht="15.75" thickBot="1" x14ac:dyDescent="0.3">
      <c r="A543" s="21">
        <v>53363</v>
      </c>
      <c r="B543" s="11" t="s">
        <v>3</v>
      </c>
      <c r="C543" s="12" t="s">
        <v>5</v>
      </c>
    </row>
    <row r="544" spans="1:3" ht="15.75" thickBot="1" x14ac:dyDescent="0.3">
      <c r="A544" s="21">
        <v>53364</v>
      </c>
      <c r="B544" s="11" t="s">
        <v>6</v>
      </c>
      <c r="C544" s="12" t="s">
        <v>5</v>
      </c>
    </row>
    <row r="545" spans="1:3" ht="15.75" thickBot="1" x14ac:dyDescent="0.3">
      <c r="A545" s="21">
        <v>53409</v>
      </c>
      <c r="B545" s="11" t="s">
        <v>7</v>
      </c>
      <c r="C545" s="12" t="s">
        <v>8</v>
      </c>
    </row>
    <row r="546" spans="1:3" ht="15.75" thickBot="1" x14ac:dyDescent="0.3">
      <c r="A546" s="21">
        <v>53438</v>
      </c>
      <c r="B546" s="11" t="s">
        <v>9</v>
      </c>
      <c r="C546" s="12" t="s">
        <v>10</v>
      </c>
    </row>
    <row r="547" spans="1:3" ht="15.75" thickBot="1" x14ac:dyDescent="0.3">
      <c r="A547" s="21">
        <v>53448</v>
      </c>
      <c r="B547" s="11" t="s">
        <v>6</v>
      </c>
      <c r="C547" s="12" t="s">
        <v>11</v>
      </c>
    </row>
    <row r="548" spans="1:3" ht="15.75" thickBot="1" x14ac:dyDescent="0.3">
      <c r="A548" s="21">
        <v>53471</v>
      </c>
      <c r="B548" s="11" t="s">
        <v>12</v>
      </c>
      <c r="C548" s="12" t="s">
        <v>13</v>
      </c>
    </row>
    <row r="549" spans="1:3" ht="15.75" thickBot="1" x14ac:dyDescent="0.3">
      <c r="A549" s="21">
        <v>53577</v>
      </c>
      <c r="B549" s="11" t="s">
        <v>7</v>
      </c>
      <c r="C549" s="12" t="s">
        <v>14</v>
      </c>
    </row>
    <row r="550" spans="1:3" ht="15.75" thickBot="1" x14ac:dyDescent="0.3">
      <c r="A550" s="21">
        <v>53612</v>
      </c>
      <c r="B550" s="11" t="s">
        <v>7</v>
      </c>
      <c r="C550" s="12" t="s">
        <v>15</v>
      </c>
    </row>
    <row r="551" spans="1:3" ht="15.75" thickBot="1" x14ac:dyDescent="0.3">
      <c r="A551" s="21">
        <v>53633</v>
      </c>
      <c r="B551" s="11" t="s">
        <v>7</v>
      </c>
      <c r="C551" s="12" t="s">
        <v>16</v>
      </c>
    </row>
    <row r="552" spans="1:3" ht="15.75" thickBot="1" x14ac:dyDescent="0.3">
      <c r="A552" s="21">
        <v>53646</v>
      </c>
      <c r="B552" s="11" t="s">
        <v>12</v>
      </c>
      <c r="C552" s="12" t="s">
        <v>17</v>
      </c>
    </row>
    <row r="553" spans="1:3" ht="15.75" thickBot="1" x14ac:dyDescent="0.3">
      <c r="A553" s="21">
        <v>53686</v>
      </c>
      <c r="B553" s="11" t="s">
        <v>6</v>
      </c>
      <c r="C553" s="12" t="s">
        <v>18</v>
      </c>
    </row>
    <row r="554" spans="1:3" ht="15.75" thickBot="1" x14ac:dyDescent="0.3">
      <c r="A554" s="22">
        <v>53693</v>
      </c>
      <c r="B554" s="13" t="s">
        <v>6</v>
      </c>
      <c r="C554" s="14" t="s">
        <v>4</v>
      </c>
    </row>
    <row r="555" spans="1:3" ht="15.75" thickBot="1" x14ac:dyDescent="0.3">
      <c r="A555" s="19">
        <v>53748</v>
      </c>
      <c r="B555" s="7" t="s">
        <v>3</v>
      </c>
      <c r="C555" s="8" t="s">
        <v>5</v>
      </c>
    </row>
    <row r="556" spans="1:3" ht="15.75" thickBot="1" x14ac:dyDescent="0.3">
      <c r="A556" s="19">
        <v>53749</v>
      </c>
      <c r="B556" s="7" t="s">
        <v>6</v>
      </c>
      <c r="C556" s="8" t="s">
        <v>5</v>
      </c>
    </row>
    <row r="557" spans="1:3" ht="15.75" thickBot="1" x14ac:dyDescent="0.3">
      <c r="A557" s="19">
        <v>53794</v>
      </c>
      <c r="B557" s="7" t="s">
        <v>7</v>
      </c>
      <c r="C557" s="8" t="s">
        <v>8</v>
      </c>
    </row>
    <row r="558" spans="1:3" ht="15.75" thickBot="1" x14ac:dyDescent="0.3">
      <c r="A558" s="19">
        <v>53803</v>
      </c>
      <c r="B558" s="7" t="s">
        <v>6</v>
      </c>
      <c r="C558" s="8" t="s">
        <v>10</v>
      </c>
    </row>
    <row r="559" spans="1:3" ht="15.75" thickBot="1" x14ac:dyDescent="0.3">
      <c r="A559" s="19">
        <v>53813</v>
      </c>
      <c r="B559" s="7" t="s">
        <v>20</v>
      </c>
      <c r="C559" s="8" t="s">
        <v>11</v>
      </c>
    </row>
    <row r="560" spans="1:3" ht="15.75" thickBot="1" x14ac:dyDescent="0.3">
      <c r="A560" s="19">
        <v>53856</v>
      </c>
      <c r="B560" s="7" t="s">
        <v>12</v>
      </c>
      <c r="C560" s="8" t="s">
        <v>13</v>
      </c>
    </row>
    <row r="561" spans="1:3" ht="15.75" thickBot="1" x14ac:dyDescent="0.3">
      <c r="A561" s="19">
        <v>53942</v>
      </c>
      <c r="B561" s="7" t="s">
        <v>9</v>
      </c>
      <c r="C561" s="8" t="s">
        <v>14</v>
      </c>
    </row>
    <row r="562" spans="1:3" ht="15.75" thickBot="1" x14ac:dyDescent="0.3">
      <c r="A562" s="19">
        <v>53977</v>
      </c>
      <c r="B562" s="7" t="s">
        <v>9</v>
      </c>
      <c r="C562" s="8" t="s">
        <v>15</v>
      </c>
    </row>
    <row r="563" spans="1:3" ht="15.75" thickBot="1" x14ac:dyDescent="0.3">
      <c r="A563" s="19">
        <v>53998</v>
      </c>
      <c r="B563" s="7" t="s">
        <v>9</v>
      </c>
      <c r="C563" s="8" t="s">
        <v>16</v>
      </c>
    </row>
    <row r="564" spans="1:3" ht="15.75" thickBot="1" x14ac:dyDescent="0.3">
      <c r="A564" s="19">
        <v>54011</v>
      </c>
      <c r="B564" s="7" t="s">
        <v>7</v>
      </c>
      <c r="C564" s="8" t="s">
        <v>17</v>
      </c>
    </row>
    <row r="565" spans="1:3" ht="15.75" thickBot="1" x14ac:dyDescent="0.3">
      <c r="A565" s="19">
        <v>54051</v>
      </c>
      <c r="B565" s="7" t="s">
        <v>20</v>
      </c>
      <c r="C565" s="8" t="s">
        <v>18</v>
      </c>
    </row>
    <row r="566" spans="1:3" ht="15.75" thickBot="1" x14ac:dyDescent="0.3">
      <c r="A566" s="20">
        <v>54058</v>
      </c>
      <c r="B566" s="9" t="s">
        <v>20</v>
      </c>
      <c r="C566" s="10" t="s">
        <v>4</v>
      </c>
    </row>
    <row r="567" spans="1:3" ht="15.75" thickBot="1" x14ac:dyDescent="0.3">
      <c r="A567" s="21">
        <v>54105</v>
      </c>
      <c r="B567" s="11" t="s">
        <v>3</v>
      </c>
      <c r="C567" s="12" t="s">
        <v>5</v>
      </c>
    </row>
    <row r="568" spans="1:3" ht="15.75" thickBot="1" x14ac:dyDescent="0.3">
      <c r="A568" s="21">
        <v>54106</v>
      </c>
      <c r="B568" s="11" t="s">
        <v>6</v>
      </c>
      <c r="C568" s="12" t="s">
        <v>5</v>
      </c>
    </row>
    <row r="569" spans="1:3" ht="15.75" thickBot="1" x14ac:dyDescent="0.3">
      <c r="A569" s="21">
        <v>54151</v>
      </c>
      <c r="B569" s="11" t="s">
        <v>7</v>
      </c>
      <c r="C569" s="12" t="s">
        <v>8</v>
      </c>
    </row>
    <row r="570" spans="1:3" ht="15.75" thickBot="1" x14ac:dyDescent="0.3">
      <c r="A570" s="21">
        <v>54169</v>
      </c>
      <c r="B570" s="11" t="s">
        <v>6</v>
      </c>
      <c r="C570" s="12" t="s">
        <v>10</v>
      </c>
    </row>
    <row r="571" spans="1:3" ht="15.75" thickBot="1" x14ac:dyDescent="0.3">
      <c r="A571" s="21">
        <v>54179</v>
      </c>
      <c r="B571" s="11" t="s">
        <v>7</v>
      </c>
      <c r="C571" s="12" t="s">
        <v>11</v>
      </c>
    </row>
    <row r="572" spans="1:3" ht="15.75" thickBot="1" x14ac:dyDescent="0.3">
      <c r="A572" s="21">
        <v>54213</v>
      </c>
      <c r="B572" s="11" t="s">
        <v>12</v>
      </c>
      <c r="C572" s="12" t="s">
        <v>13</v>
      </c>
    </row>
    <row r="573" spans="1:3" ht="15.75" thickBot="1" x14ac:dyDescent="0.3">
      <c r="A573" s="21">
        <v>54308</v>
      </c>
      <c r="B573" s="11" t="s">
        <v>3</v>
      </c>
      <c r="C573" s="12" t="s">
        <v>14</v>
      </c>
    </row>
    <row r="574" spans="1:3" ht="15.75" thickBot="1" x14ac:dyDescent="0.3">
      <c r="A574" s="21">
        <v>54343</v>
      </c>
      <c r="B574" s="11" t="s">
        <v>3</v>
      </c>
      <c r="C574" s="12" t="s">
        <v>15</v>
      </c>
    </row>
    <row r="575" spans="1:3" ht="15.75" thickBot="1" x14ac:dyDescent="0.3">
      <c r="A575" s="21">
        <v>54364</v>
      </c>
      <c r="B575" s="11" t="s">
        <v>3</v>
      </c>
      <c r="C575" s="12" t="s">
        <v>16</v>
      </c>
    </row>
    <row r="576" spans="1:3" ht="15.75" thickBot="1" x14ac:dyDescent="0.3">
      <c r="A576" s="21">
        <v>54377</v>
      </c>
      <c r="B576" s="11" t="s">
        <v>19</v>
      </c>
      <c r="C576" s="12" t="s">
        <v>17</v>
      </c>
    </row>
    <row r="577" spans="1:3" ht="15.75" thickBot="1" x14ac:dyDescent="0.3">
      <c r="A577" s="21">
        <v>54417</v>
      </c>
      <c r="B577" s="11" t="s">
        <v>7</v>
      </c>
      <c r="C577" s="12" t="s">
        <v>18</v>
      </c>
    </row>
    <row r="578" spans="1:3" ht="15.75" thickBot="1" x14ac:dyDescent="0.3">
      <c r="A578" s="22">
        <v>54424</v>
      </c>
      <c r="B578" s="13" t="s">
        <v>7</v>
      </c>
      <c r="C578" s="14" t="s">
        <v>4</v>
      </c>
    </row>
    <row r="579" spans="1:3" ht="15.75" thickBot="1" x14ac:dyDescent="0.3">
      <c r="A579" s="19">
        <v>54483</v>
      </c>
      <c r="B579" s="7" t="s">
        <v>3</v>
      </c>
      <c r="C579" s="8" t="s">
        <v>5</v>
      </c>
    </row>
    <row r="580" spans="1:3" ht="15.75" thickBot="1" x14ac:dyDescent="0.3">
      <c r="A580" s="19">
        <v>54484</v>
      </c>
      <c r="B580" s="7" t="s">
        <v>6</v>
      </c>
      <c r="C580" s="8" t="s">
        <v>5</v>
      </c>
    </row>
    <row r="581" spans="1:3" ht="15.75" thickBot="1" x14ac:dyDescent="0.3">
      <c r="A581" s="19">
        <v>54529</v>
      </c>
      <c r="B581" s="7" t="s">
        <v>7</v>
      </c>
      <c r="C581" s="8" t="s">
        <v>8</v>
      </c>
    </row>
    <row r="582" spans="1:3" ht="15.75" thickBot="1" x14ac:dyDescent="0.3">
      <c r="A582" s="19">
        <v>54534</v>
      </c>
      <c r="B582" s="7" t="s">
        <v>20</v>
      </c>
      <c r="C582" s="8" t="s">
        <v>10</v>
      </c>
    </row>
    <row r="583" spans="1:3" ht="15.75" thickBot="1" x14ac:dyDescent="0.3">
      <c r="A583" s="19">
        <v>54544</v>
      </c>
      <c r="B583" s="7" t="s">
        <v>9</v>
      </c>
      <c r="C583" s="8" t="s">
        <v>11</v>
      </c>
    </row>
    <row r="584" spans="1:3" ht="15.75" thickBot="1" x14ac:dyDescent="0.3">
      <c r="A584" s="19">
        <v>54591</v>
      </c>
      <c r="B584" s="7" t="s">
        <v>12</v>
      </c>
      <c r="C584" s="8" t="s">
        <v>13</v>
      </c>
    </row>
    <row r="585" spans="1:3" ht="15.75" thickBot="1" x14ac:dyDescent="0.3">
      <c r="A585" s="19">
        <v>54673</v>
      </c>
      <c r="B585" s="7" t="s">
        <v>6</v>
      </c>
      <c r="C585" s="8" t="s">
        <v>14</v>
      </c>
    </row>
    <row r="586" spans="1:3" ht="15.75" thickBot="1" x14ac:dyDescent="0.3">
      <c r="A586" s="19">
        <v>54708</v>
      </c>
      <c r="B586" s="7" t="s">
        <v>6</v>
      </c>
      <c r="C586" s="8" t="s">
        <v>15</v>
      </c>
    </row>
    <row r="587" spans="1:3" ht="15.75" thickBot="1" x14ac:dyDescent="0.3">
      <c r="A587" s="19">
        <v>54729</v>
      </c>
      <c r="B587" s="7" t="s">
        <v>6</v>
      </c>
      <c r="C587" s="8" t="s">
        <v>16</v>
      </c>
    </row>
    <row r="588" spans="1:3" ht="15.75" thickBot="1" x14ac:dyDescent="0.3">
      <c r="A588" s="19">
        <v>54742</v>
      </c>
      <c r="B588" s="7" t="s">
        <v>3</v>
      </c>
      <c r="C588" s="8" t="s">
        <v>17</v>
      </c>
    </row>
    <row r="589" spans="1:3" ht="15.75" thickBot="1" x14ac:dyDescent="0.3">
      <c r="A589" s="19">
        <v>54782</v>
      </c>
      <c r="B589" s="7" t="s">
        <v>9</v>
      </c>
      <c r="C589" s="8" t="s">
        <v>18</v>
      </c>
    </row>
    <row r="590" spans="1:3" ht="15.75" thickBot="1" x14ac:dyDescent="0.3">
      <c r="A590" s="20">
        <v>54789</v>
      </c>
      <c r="B590" s="9" t="s">
        <v>9</v>
      </c>
      <c r="C590" s="10" t="s">
        <v>4</v>
      </c>
    </row>
    <row r="591" spans="1:3" ht="15.75" thickBot="1" x14ac:dyDescent="0.3">
      <c r="A591" s="21">
        <v>54840</v>
      </c>
      <c r="B591" s="11" t="s">
        <v>3</v>
      </c>
      <c r="C591" s="12" t="s">
        <v>5</v>
      </c>
    </row>
    <row r="592" spans="1:3" ht="15.75" thickBot="1" x14ac:dyDescent="0.3">
      <c r="A592" s="21">
        <v>54841</v>
      </c>
      <c r="B592" s="11" t="s">
        <v>6</v>
      </c>
      <c r="C592" s="12" t="s">
        <v>5</v>
      </c>
    </row>
    <row r="593" spans="1:3" ht="15.75" thickBot="1" x14ac:dyDescent="0.3">
      <c r="A593" s="21">
        <v>54886</v>
      </c>
      <c r="B593" s="11" t="s">
        <v>7</v>
      </c>
      <c r="C593" s="12" t="s">
        <v>8</v>
      </c>
    </row>
    <row r="594" spans="1:3" ht="15.75" thickBot="1" x14ac:dyDescent="0.3">
      <c r="A594" s="21">
        <v>54899</v>
      </c>
      <c r="B594" s="11" t="s">
        <v>12</v>
      </c>
      <c r="C594" s="12" t="s">
        <v>10</v>
      </c>
    </row>
    <row r="595" spans="1:3" ht="15.75" thickBot="1" x14ac:dyDescent="0.3">
      <c r="A595" s="21">
        <v>54909</v>
      </c>
      <c r="B595" s="11" t="s">
        <v>19</v>
      </c>
      <c r="C595" s="12" t="s">
        <v>11</v>
      </c>
    </row>
    <row r="596" spans="1:3" ht="15.75" thickBot="1" x14ac:dyDescent="0.3">
      <c r="A596" s="21">
        <v>54948</v>
      </c>
      <c r="B596" s="11" t="s">
        <v>12</v>
      </c>
      <c r="C596" s="12" t="s">
        <v>13</v>
      </c>
    </row>
    <row r="597" spans="1:3" ht="15.75" thickBot="1" x14ac:dyDescent="0.3">
      <c r="A597" s="21">
        <v>55038</v>
      </c>
      <c r="B597" s="11" t="s">
        <v>20</v>
      </c>
      <c r="C597" s="12" t="s">
        <v>14</v>
      </c>
    </row>
    <row r="598" spans="1:3" ht="15.75" thickBot="1" x14ac:dyDescent="0.3">
      <c r="A598" s="21">
        <v>55073</v>
      </c>
      <c r="B598" s="11" t="s">
        <v>20</v>
      </c>
      <c r="C598" s="12" t="s">
        <v>15</v>
      </c>
    </row>
    <row r="599" spans="1:3" ht="15.75" thickBot="1" x14ac:dyDescent="0.3">
      <c r="A599" s="21">
        <v>55094</v>
      </c>
      <c r="B599" s="11" t="s">
        <v>20</v>
      </c>
      <c r="C599" s="12" t="s">
        <v>16</v>
      </c>
    </row>
    <row r="600" spans="1:3" ht="15.75" thickBot="1" x14ac:dyDescent="0.3">
      <c r="A600" s="21">
        <v>55107</v>
      </c>
      <c r="B600" s="11" t="s">
        <v>6</v>
      </c>
      <c r="C600" s="12" t="s">
        <v>17</v>
      </c>
    </row>
    <row r="601" spans="1:3" ht="15.75" thickBot="1" x14ac:dyDescent="0.3">
      <c r="A601" s="21">
        <v>55147</v>
      </c>
      <c r="B601" s="11" t="s">
        <v>19</v>
      </c>
      <c r="C601" s="12" t="s">
        <v>18</v>
      </c>
    </row>
    <row r="602" spans="1:3" ht="15.75" thickBot="1" x14ac:dyDescent="0.3">
      <c r="A602" s="22">
        <v>55154</v>
      </c>
      <c r="B602" s="13" t="s">
        <v>19</v>
      </c>
      <c r="C602" s="14" t="s">
        <v>4</v>
      </c>
    </row>
    <row r="603" spans="1:3" ht="15.75" thickBot="1" x14ac:dyDescent="0.3">
      <c r="A603" s="19">
        <v>55197</v>
      </c>
      <c r="B603" s="7" t="s">
        <v>3</v>
      </c>
      <c r="C603" s="8" t="s">
        <v>5</v>
      </c>
    </row>
    <row r="604" spans="1:3" ht="15.75" thickBot="1" x14ac:dyDescent="0.3">
      <c r="A604" s="19">
        <v>55198</v>
      </c>
      <c r="B604" s="7" t="s">
        <v>6</v>
      </c>
      <c r="C604" s="8" t="s">
        <v>5</v>
      </c>
    </row>
    <row r="605" spans="1:3" ht="15.75" thickBot="1" x14ac:dyDescent="0.3">
      <c r="A605" s="19">
        <v>55243</v>
      </c>
      <c r="B605" s="7" t="s">
        <v>7</v>
      </c>
      <c r="C605" s="8" t="s">
        <v>8</v>
      </c>
    </row>
    <row r="606" spans="1:3" ht="15.75" thickBot="1" x14ac:dyDescent="0.3">
      <c r="A606" s="19">
        <v>55264</v>
      </c>
      <c r="B606" s="7" t="s">
        <v>7</v>
      </c>
      <c r="C606" s="8" t="s">
        <v>10</v>
      </c>
    </row>
    <row r="607" spans="1:3" ht="15.75" thickBot="1" x14ac:dyDescent="0.3">
      <c r="A607" s="19">
        <v>55274</v>
      </c>
      <c r="B607" s="7" t="s">
        <v>3</v>
      </c>
      <c r="C607" s="8" t="s">
        <v>11</v>
      </c>
    </row>
    <row r="608" spans="1:3" ht="15.75" thickBot="1" x14ac:dyDescent="0.3">
      <c r="A608" s="19">
        <v>55305</v>
      </c>
      <c r="B608" s="7" t="s">
        <v>12</v>
      </c>
      <c r="C608" s="8" t="s">
        <v>13</v>
      </c>
    </row>
    <row r="609" spans="1:3" ht="15.75" thickBot="1" x14ac:dyDescent="0.3">
      <c r="A609" s="19">
        <v>55403</v>
      </c>
      <c r="B609" s="7" t="s">
        <v>12</v>
      </c>
      <c r="C609" s="8" t="s">
        <v>14</v>
      </c>
    </row>
    <row r="610" spans="1:3" ht="15.75" thickBot="1" x14ac:dyDescent="0.3">
      <c r="A610" s="19">
        <v>55438</v>
      </c>
      <c r="B610" s="7" t="s">
        <v>12</v>
      </c>
      <c r="C610" s="8" t="s">
        <v>15</v>
      </c>
    </row>
    <row r="611" spans="1:3" ht="15.75" thickBot="1" x14ac:dyDescent="0.3">
      <c r="A611" s="19">
        <v>55459</v>
      </c>
      <c r="B611" s="7" t="s">
        <v>12</v>
      </c>
      <c r="C611" s="8" t="s">
        <v>16</v>
      </c>
    </row>
    <row r="612" spans="1:3" ht="15.75" thickBot="1" x14ac:dyDescent="0.3">
      <c r="A612" s="19">
        <v>55472</v>
      </c>
      <c r="B612" s="7" t="s">
        <v>20</v>
      </c>
      <c r="C612" s="8" t="s">
        <v>17</v>
      </c>
    </row>
    <row r="613" spans="1:3" ht="15.75" thickBot="1" x14ac:dyDescent="0.3">
      <c r="A613" s="19">
        <v>55512</v>
      </c>
      <c r="B613" s="7" t="s">
        <v>3</v>
      </c>
      <c r="C613" s="8" t="s">
        <v>18</v>
      </c>
    </row>
    <row r="614" spans="1:3" ht="15.75" thickBot="1" x14ac:dyDescent="0.3">
      <c r="A614" s="20">
        <v>55519</v>
      </c>
      <c r="B614" s="9" t="s">
        <v>3</v>
      </c>
      <c r="C614" s="10" t="s">
        <v>4</v>
      </c>
    </row>
    <row r="615" spans="1:3" ht="15.75" thickBot="1" x14ac:dyDescent="0.3">
      <c r="A615" s="21">
        <v>55582</v>
      </c>
      <c r="B615" s="11" t="s">
        <v>3</v>
      </c>
      <c r="C615" s="12" t="s">
        <v>5</v>
      </c>
    </row>
    <row r="616" spans="1:3" ht="15.75" thickBot="1" x14ac:dyDescent="0.3">
      <c r="A616" s="21">
        <v>55583</v>
      </c>
      <c r="B616" s="11" t="s">
        <v>6</v>
      </c>
      <c r="C616" s="12" t="s">
        <v>5</v>
      </c>
    </row>
    <row r="617" spans="1:3" ht="15.75" thickBot="1" x14ac:dyDescent="0.3">
      <c r="A617" s="21">
        <v>55628</v>
      </c>
      <c r="B617" s="11" t="s">
        <v>7</v>
      </c>
      <c r="C617" s="12" t="s">
        <v>8</v>
      </c>
    </row>
    <row r="618" spans="1:3" ht="15.75" thickBot="1" x14ac:dyDescent="0.3">
      <c r="A618" s="21">
        <v>55630</v>
      </c>
      <c r="B618" s="11" t="s">
        <v>19</v>
      </c>
      <c r="C618" s="12" t="s">
        <v>10</v>
      </c>
    </row>
    <row r="619" spans="1:3" ht="15.75" thickBot="1" x14ac:dyDescent="0.3">
      <c r="A619" s="21">
        <v>55640</v>
      </c>
      <c r="B619" s="11" t="s">
        <v>20</v>
      </c>
      <c r="C619" s="12" t="s">
        <v>11</v>
      </c>
    </row>
    <row r="620" spans="1:3" ht="15.75" thickBot="1" x14ac:dyDescent="0.3">
      <c r="A620" s="21">
        <v>55690</v>
      </c>
      <c r="B620" s="11" t="s">
        <v>12</v>
      </c>
      <c r="C620" s="12" t="s">
        <v>13</v>
      </c>
    </row>
    <row r="621" spans="1:3" ht="15.75" thickBot="1" x14ac:dyDescent="0.3">
      <c r="A621" s="21">
        <v>55769</v>
      </c>
      <c r="B621" s="11" t="s">
        <v>9</v>
      </c>
      <c r="C621" s="12" t="s">
        <v>14</v>
      </c>
    </row>
    <row r="622" spans="1:3" ht="15.75" thickBot="1" x14ac:dyDescent="0.3">
      <c r="A622" s="21">
        <v>55804</v>
      </c>
      <c r="B622" s="11" t="s">
        <v>9</v>
      </c>
      <c r="C622" s="12" t="s">
        <v>15</v>
      </c>
    </row>
    <row r="623" spans="1:3" ht="15.75" thickBot="1" x14ac:dyDescent="0.3">
      <c r="A623" s="21">
        <v>55825</v>
      </c>
      <c r="B623" s="11" t="s">
        <v>9</v>
      </c>
      <c r="C623" s="12" t="s">
        <v>16</v>
      </c>
    </row>
    <row r="624" spans="1:3" ht="15.75" thickBot="1" x14ac:dyDescent="0.3">
      <c r="A624" s="21">
        <v>55838</v>
      </c>
      <c r="B624" s="11" t="s">
        <v>7</v>
      </c>
      <c r="C624" s="12" t="s">
        <v>17</v>
      </c>
    </row>
    <row r="625" spans="1:3" ht="15.75" thickBot="1" x14ac:dyDescent="0.3">
      <c r="A625" s="21">
        <v>55878</v>
      </c>
      <c r="B625" s="11" t="s">
        <v>20</v>
      </c>
      <c r="C625" s="12" t="s">
        <v>18</v>
      </c>
    </row>
    <row r="626" spans="1:3" ht="15.75" thickBot="1" x14ac:dyDescent="0.3">
      <c r="A626" s="22">
        <v>55885</v>
      </c>
      <c r="B626" s="13" t="s">
        <v>20</v>
      </c>
      <c r="C626" s="14" t="s">
        <v>4</v>
      </c>
    </row>
    <row r="627" spans="1:3" ht="15.75" thickBot="1" x14ac:dyDescent="0.3">
      <c r="A627" s="19">
        <v>55932</v>
      </c>
      <c r="B627" s="7" t="s">
        <v>3</v>
      </c>
      <c r="C627" s="8" t="s">
        <v>5</v>
      </c>
    </row>
    <row r="628" spans="1:3" ht="15.75" thickBot="1" x14ac:dyDescent="0.3">
      <c r="A628" s="19">
        <v>55933</v>
      </c>
      <c r="B628" s="7" t="s">
        <v>6</v>
      </c>
      <c r="C628" s="8" t="s">
        <v>5</v>
      </c>
    </row>
    <row r="629" spans="1:3" ht="15.75" thickBot="1" x14ac:dyDescent="0.3">
      <c r="A629" s="19">
        <v>55978</v>
      </c>
      <c r="B629" s="7" t="s">
        <v>7</v>
      </c>
      <c r="C629" s="8" t="s">
        <v>8</v>
      </c>
    </row>
    <row r="630" spans="1:3" ht="15.75" thickBot="1" x14ac:dyDescent="0.3">
      <c r="A630" s="19">
        <v>55995</v>
      </c>
      <c r="B630" s="7" t="s">
        <v>3</v>
      </c>
      <c r="C630" s="8" t="s">
        <v>10</v>
      </c>
    </row>
    <row r="631" spans="1:3" ht="15.75" thickBot="1" x14ac:dyDescent="0.3">
      <c r="A631" s="19">
        <v>56005</v>
      </c>
      <c r="B631" s="7" t="s">
        <v>12</v>
      </c>
      <c r="C631" s="8" t="s">
        <v>11</v>
      </c>
    </row>
    <row r="632" spans="1:3" ht="15.75" thickBot="1" x14ac:dyDescent="0.3">
      <c r="A632" s="19">
        <v>56040</v>
      </c>
      <c r="B632" s="7" t="s">
        <v>12</v>
      </c>
      <c r="C632" s="8" t="s">
        <v>13</v>
      </c>
    </row>
    <row r="633" spans="1:3" ht="15.75" thickBot="1" x14ac:dyDescent="0.3">
      <c r="A633" s="19">
        <v>56134</v>
      </c>
      <c r="B633" s="7" t="s">
        <v>19</v>
      </c>
      <c r="C633" s="8" t="s">
        <v>14</v>
      </c>
    </row>
    <row r="634" spans="1:3" ht="15.75" thickBot="1" x14ac:dyDescent="0.3">
      <c r="A634" s="19">
        <v>56169</v>
      </c>
      <c r="B634" s="7" t="s">
        <v>19</v>
      </c>
      <c r="C634" s="8" t="s">
        <v>15</v>
      </c>
    </row>
    <row r="635" spans="1:3" ht="15.75" thickBot="1" x14ac:dyDescent="0.3">
      <c r="A635" s="19">
        <v>56190</v>
      </c>
      <c r="B635" s="7" t="s">
        <v>19</v>
      </c>
      <c r="C635" s="8" t="s">
        <v>16</v>
      </c>
    </row>
    <row r="636" spans="1:3" ht="15.75" thickBot="1" x14ac:dyDescent="0.3">
      <c r="A636" s="19">
        <v>56203</v>
      </c>
      <c r="B636" s="7" t="s">
        <v>9</v>
      </c>
      <c r="C636" s="8" t="s">
        <v>17</v>
      </c>
    </row>
    <row r="637" spans="1:3" ht="15.75" thickBot="1" x14ac:dyDescent="0.3">
      <c r="A637" s="19">
        <v>56243</v>
      </c>
      <c r="B637" s="7" t="s">
        <v>12</v>
      </c>
      <c r="C637" s="8" t="s">
        <v>18</v>
      </c>
    </row>
    <row r="638" spans="1:3" ht="15.75" thickBot="1" x14ac:dyDescent="0.3">
      <c r="A638" s="20">
        <v>56250</v>
      </c>
      <c r="B638" s="9" t="s">
        <v>12</v>
      </c>
      <c r="C638" s="10" t="s">
        <v>4</v>
      </c>
    </row>
    <row r="639" spans="1:3" ht="15.75" thickBot="1" x14ac:dyDescent="0.3">
      <c r="A639" s="21">
        <v>56289</v>
      </c>
      <c r="B639" s="11" t="s">
        <v>3</v>
      </c>
      <c r="C639" s="12" t="s">
        <v>5</v>
      </c>
    </row>
    <row r="640" spans="1:3" ht="15.75" thickBot="1" x14ac:dyDescent="0.3">
      <c r="A640" s="21">
        <v>56290</v>
      </c>
      <c r="B640" s="11" t="s">
        <v>6</v>
      </c>
      <c r="C640" s="12" t="s">
        <v>5</v>
      </c>
    </row>
    <row r="641" spans="1:3" ht="15.75" thickBot="1" x14ac:dyDescent="0.3">
      <c r="A641" s="21">
        <v>56335</v>
      </c>
      <c r="B641" s="11" t="s">
        <v>7</v>
      </c>
      <c r="C641" s="12" t="s">
        <v>8</v>
      </c>
    </row>
    <row r="642" spans="1:3" ht="15.75" thickBot="1" x14ac:dyDescent="0.3">
      <c r="A642" s="21">
        <v>56360</v>
      </c>
      <c r="B642" s="11" t="s">
        <v>6</v>
      </c>
      <c r="C642" s="12" t="s">
        <v>10</v>
      </c>
    </row>
    <row r="643" spans="1:3" ht="15.75" thickBot="1" x14ac:dyDescent="0.3">
      <c r="A643" s="21">
        <v>56370</v>
      </c>
      <c r="B643" s="11" t="s">
        <v>7</v>
      </c>
      <c r="C643" s="12" t="s">
        <v>11</v>
      </c>
    </row>
    <row r="644" spans="1:3" ht="15.75" thickBot="1" x14ac:dyDescent="0.3">
      <c r="A644" s="21">
        <v>56397</v>
      </c>
      <c r="B644" s="11" t="s">
        <v>12</v>
      </c>
      <c r="C644" s="12" t="s">
        <v>13</v>
      </c>
    </row>
    <row r="645" spans="1:3" ht="15.75" thickBot="1" x14ac:dyDescent="0.3">
      <c r="A645" s="21">
        <v>56499</v>
      </c>
      <c r="B645" s="11" t="s">
        <v>3</v>
      </c>
      <c r="C645" s="12" t="s">
        <v>14</v>
      </c>
    </row>
    <row r="646" spans="1:3" ht="15.75" thickBot="1" x14ac:dyDescent="0.3">
      <c r="A646" s="21">
        <v>56534</v>
      </c>
      <c r="B646" s="11" t="s">
        <v>3</v>
      </c>
      <c r="C646" s="12" t="s">
        <v>15</v>
      </c>
    </row>
    <row r="647" spans="1:3" ht="15.75" thickBot="1" x14ac:dyDescent="0.3">
      <c r="A647" s="21">
        <v>56555</v>
      </c>
      <c r="B647" s="11" t="s">
        <v>3</v>
      </c>
      <c r="C647" s="12" t="s">
        <v>16</v>
      </c>
    </row>
    <row r="648" spans="1:3" ht="15.75" thickBot="1" x14ac:dyDescent="0.3">
      <c r="A648" s="21">
        <v>56568</v>
      </c>
      <c r="B648" s="11" t="s">
        <v>19</v>
      </c>
      <c r="C648" s="12" t="s">
        <v>17</v>
      </c>
    </row>
    <row r="649" spans="1:3" ht="15.75" thickBot="1" x14ac:dyDescent="0.3">
      <c r="A649" s="21">
        <v>56608</v>
      </c>
      <c r="B649" s="11" t="s">
        <v>7</v>
      </c>
      <c r="C649" s="12" t="s">
        <v>18</v>
      </c>
    </row>
    <row r="650" spans="1:3" ht="15.75" thickBot="1" x14ac:dyDescent="0.3">
      <c r="A650" s="22">
        <v>56615</v>
      </c>
      <c r="B650" s="13" t="s">
        <v>7</v>
      </c>
      <c r="C650" s="14" t="s">
        <v>4</v>
      </c>
    </row>
    <row r="651" spans="1:3" ht="15.75" thickBot="1" x14ac:dyDescent="0.3">
      <c r="A651" s="19">
        <v>56674</v>
      </c>
      <c r="B651" s="7" t="s">
        <v>3</v>
      </c>
      <c r="C651" s="8" t="s">
        <v>5</v>
      </c>
    </row>
    <row r="652" spans="1:3" ht="15.75" thickBot="1" x14ac:dyDescent="0.3">
      <c r="A652" s="19">
        <v>56675</v>
      </c>
      <c r="B652" s="7" t="s">
        <v>6</v>
      </c>
      <c r="C652" s="8" t="s">
        <v>5</v>
      </c>
    </row>
    <row r="653" spans="1:3" ht="15.75" thickBot="1" x14ac:dyDescent="0.3">
      <c r="A653" s="19">
        <v>56720</v>
      </c>
      <c r="B653" s="7" t="s">
        <v>7</v>
      </c>
      <c r="C653" s="8" t="s">
        <v>8</v>
      </c>
    </row>
    <row r="654" spans="1:3" ht="15.75" thickBot="1" x14ac:dyDescent="0.3">
      <c r="A654" s="19">
        <v>56725</v>
      </c>
      <c r="B654" s="7" t="s">
        <v>20</v>
      </c>
      <c r="C654" s="8" t="s">
        <v>10</v>
      </c>
    </row>
    <row r="655" spans="1:3" ht="15.75" thickBot="1" x14ac:dyDescent="0.3">
      <c r="A655" s="19">
        <v>56735</v>
      </c>
      <c r="B655" s="7" t="s">
        <v>9</v>
      </c>
      <c r="C655" s="8" t="s">
        <v>11</v>
      </c>
    </row>
    <row r="656" spans="1:3" ht="15.75" thickBot="1" x14ac:dyDescent="0.3">
      <c r="A656" s="19">
        <v>56782</v>
      </c>
      <c r="B656" s="7" t="s">
        <v>12</v>
      </c>
      <c r="C656" s="8" t="s">
        <v>13</v>
      </c>
    </row>
    <row r="657" spans="1:3" ht="15.75" thickBot="1" x14ac:dyDescent="0.3">
      <c r="A657" s="19">
        <v>56864</v>
      </c>
      <c r="B657" s="7" t="s">
        <v>6</v>
      </c>
      <c r="C657" s="8" t="s">
        <v>14</v>
      </c>
    </row>
    <row r="658" spans="1:3" ht="15.75" thickBot="1" x14ac:dyDescent="0.3">
      <c r="A658" s="19">
        <v>56899</v>
      </c>
      <c r="B658" s="7" t="s">
        <v>6</v>
      </c>
      <c r="C658" s="8" t="s">
        <v>15</v>
      </c>
    </row>
    <row r="659" spans="1:3" ht="15.75" thickBot="1" x14ac:dyDescent="0.3">
      <c r="A659" s="19">
        <v>56920</v>
      </c>
      <c r="B659" s="7" t="s">
        <v>6</v>
      </c>
      <c r="C659" s="8" t="s">
        <v>16</v>
      </c>
    </row>
    <row r="660" spans="1:3" ht="15.75" thickBot="1" x14ac:dyDescent="0.3">
      <c r="A660" s="19">
        <v>56933</v>
      </c>
      <c r="B660" s="7" t="s">
        <v>3</v>
      </c>
      <c r="C660" s="8" t="s">
        <v>17</v>
      </c>
    </row>
    <row r="661" spans="1:3" ht="15.75" thickBot="1" x14ac:dyDescent="0.3">
      <c r="A661" s="19">
        <v>56973</v>
      </c>
      <c r="B661" s="7" t="s">
        <v>9</v>
      </c>
      <c r="C661" s="8" t="s">
        <v>18</v>
      </c>
    </row>
    <row r="662" spans="1:3" ht="15.75" thickBot="1" x14ac:dyDescent="0.3">
      <c r="A662" s="20">
        <v>56980</v>
      </c>
      <c r="B662" s="9" t="s">
        <v>9</v>
      </c>
      <c r="C662" s="10" t="s">
        <v>4</v>
      </c>
    </row>
    <row r="663" spans="1:3" ht="15.75" thickBot="1" x14ac:dyDescent="0.3">
      <c r="A663" s="21">
        <v>57024</v>
      </c>
      <c r="B663" s="11" t="s">
        <v>3</v>
      </c>
      <c r="C663" s="12" t="s">
        <v>5</v>
      </c>
    </row>
    <row r="664" spans="1:3" ht="15.75" thickBot="1" x14ac:dyDescent="0.3">
      <c r="A664" s="21">
        <v>57025</v>
      </c>
      <c r="B664" s="11" t="s">
        <v>6</v>
      </c>
      <c r="C664" s="12" t="s">
        <v>5</v>
      </c>
    </row>
    <row r="665" spans="1:3" ht="15.75" thickBot="1" x14ac:dyDescent="0.3">
      <c r="A665" s="21">
        <v>57070</v>
      </c>
      <c r="B665" s="11" t="s">
        <v>7</v>
      </c>
      <c r="C665" s="12" t="s">
        <v>8</v>
      </c>
    </row>
    <row r="666" spans="1:3" ht="15.75" thickBot="1" x14ac:dyDescent="0.3">
      <c r="A666" s="21">
        <v>57091</v>
      </c>
      <c r="B666" s="11" t="s">
        <v>7</v>
      </c>
      <c r="C666" s="12" t="s">
        <v>10</v>
      </c>
    </row>
    <row r="667" spans="1:3" ht="15.75" thickBot="1" x14ac:dyDescent="0.3">
      <c r="A667" s="21">
        <v>57101</v>
      </c>
      <c r="B667" s="11" t="s">
        <v>3</v>
      </c>
      <c r="C667" s="12" t="s">
        <v>11</v>
      </c>
    </row>
    <row r="668" spans="1:3" ht="15.75" thickBot="1" x14ac:dyDescent="0.3">
      <c r="A668" s="21">
        <v>57132</v>
      </c>
      <c r="B668" s="11" t="s">
        <v>12</v>
      </c>
      <c r="C668" s="12" t="s">
        <v>13</v>
      </c>
    </row>
    <row r="669" spans="1:3" ht="15.75" thickBot="1" x14ac:dyDescent="0.3">
      <c r="A669" s="21">
        <v>57230</v>
      </c>
      <c r="B669" s="11" t="s">
        <v>12</v>
      </c>
      <c r="C669" s="12" t="s">
        <v>14</v>
      </c>
    </row>
    <row r="670" spans="1:3" ht="15.75" thickBot="1" x14ac:dyDescent="0.3">
      <c r="A670" s="21">
        <v>57265</v>
      </c>
      <c r="B670" s="11" t="s">
        <v>12</v>
      </c>
      <c r="C670" s="12" t="s">
        <v>15</v>
      </c>
    </row>
    <row r="671" spans="1:3" ht="15.75" thickBot="1" x14ac:dyDescent="0.3">
      <c r="A671" s="21">
        <v>57286</v>
      </c>
      <c r="B671" s="11" t="s">
        <v>12</v>
      </c>
      <c r="C671" s="12" t="s">
        <v>16</v>
      </c>
    </row>
    <row r="672" spans="1:3" ht="15.75" thickBot="1" x14ac:dyDescent="0.3">
      <c r="A672" s="21">
        <v>57299</v>
      </c>
      <c r="B672" s="11" t="s">
        <v>20</v>
      </c>
      <c r="C672" s="12" t="s">
        <v>17</v>
      </c>
    </row>
    <row r="673" spans="1:3" ht="15.75" thickBot="1" x14ac:dyDescent="0.3">
      <c r="A673" s="21">
        <v>57339</v>
      </c>
      <c r="B673" s="11" t="s">
        <v>3</v>
      </c>
      <c r="C673" s="12" t="s">
        <v>18</v>
      </c>
    </row>
    <row r="674" spans="1:3" ht="15.75" thickBot="1" x14ac:dyDescent="0.3">
      <c r="A674" s="22">
        <v>57346</v>
      </c>
      <c r="B674" s="13" t="s">
        <v>3</v>
      </c>
      <c r="C674" s="14" t="s">
        <v>4</v>
      </c>
    </row>
    <row r="675" spans="1:3" ht="15.75" thickBot="1" x14ac:dyDescent="0.3">
      <c r="A675" s="19">
        <v>57409</v>
      </c>
      <c r="B675" s="7" t="s">
        <v>3</v>
      </c>
      <c r="C675" s="8" t="s">
        <v>5</v>
      </c>
    </row>
    <row r="676" spans="1:3" ht="15.75" thickBot="1" x14ac:dyDescent="0.3">
      <c r="A676" s="19">
        <v>57410</v>
      </c>
      <c r="B676" s="7" t="s">
        <v>6</v>
      </c>
      <c r="C676" s="8" t="s">
        <v>5</v>
      </c>
    </row>
    <row r="677" spans="1:3" ht="15.75" thickBot="1" x14ac:dyDescent="0.3">
      <c r="A677" s="19">
        <v>57455</v>
      </c>
      <c r="B677" s="7" t="s">
        <v>7</v>
      </c>
      <c r="C677" s="8" t="s">
        <v>8</v>
      </c>
    </row>
    <row r="678" spans="1:3" ht="15.75" thickBot="1" x14ac:dyDescent="0.3">
      <c r="A678" s="19">
        <v>57456</v>
      </c>
      <c r="B678" s="7" t="s">
        <v>9</v>
      </c>
      <c r="C678" s="8" t="s">
        <v>10</v>
      </c>
    </row>
    <row r="679" spans="1:3" ht="15.75" thickBot="1" x14ac:dyDescent="0.3">
      <c r="A679" s="19">
        <v>57466</v>
      </c>
      <c r="B679" s="7" t="s">
        <v>6</v>
      </c>
      <c r="C679" s="8" t="s">
        <v>11</v>
      </c>
    </row>
    <row r="680" spans="1:3" ht="15.75" thickBot="1" x14ac:dyDescent="0.3">
      <c r="A680" s="19">
        <v>57517</v>
      </c>
      <c r="B680" s="7" t="s">
        <v>12</v>
      </c>
      <c r="C680" s="8" t="s">
        <v>13</v>
      </c>
    </row>
    <row r="681" spans="1:3" ht="15.75" thickBot="1" x14ac:dyDescent="0.3">
      <c r="A681" s="19">
        <v>57595</v>
      </c>
      <c r="B681" s="7" t="s">
        <v>7</v>
      </c>
      <c r="C681" s="8" t="s">
        <v>14</v>
      </c>
    </row>
    <row r="682" spans="1:3" ht="15.75" thickBot="1" x14ac:dyDescent="0.3">
      <c r="A682" s="19">
        <v>57630</v>
      </c>
      <c r="B682" s="7" t="s">
        <v>7</v>
      </c>
      <c r="C682" s="8" t="s">
        <v>15</v>
      </c>
    </row>
    <row r="683" spans="1:3" ht="15.75" thickBot="1" x14ac:dyDescent="0.3">
      <c r="A683" s="19">
        <v>57651</v>
      </c>
      <c r="B683" s="7" t="s">
        <v>7</v>
      </c>
      <c r="C683" s="8" t="s">
        <v>16</v>
      </c>
    </row>
    <row r="684" spans="1:3" ht="15.75" thickBot="1" x14ac:dyDescent="0.3">
      <c r="A684" s="19">
        <v>57664</v>
      </c>
      <c r="B684" s="7" t="s">
        <v>12</v>
      </c>
      <c r="C684" s="8" t="s">
        <v>17</v>
      </c>
    </row>
    <row r="685" spans="1:3" ht="15.75" thickBot="1" x14ac:dyDescent="0.3">
      <c r="A685" s="19">
        <v>57704</v>
      </c>
      <c r="B685" s="7" t="s">
        <v>6</v>
      </c>
      <c r="C685" s="8" t="s">
        <v>18</v>
      </c>
    </row>
    <row r="686" spans="1:3" ht="15.75" thickBot="1" x14ac:dyDescent="0.3">
      <c r="A686" s="20">
        <v>57711</v>
      </c>
      <c r="B686" s="9" t="s">
        <v>6</v>
      </c>
      <c r="C686" s="10" t="s">
        <v>4</v>
      </c>
    </row>
    <row r="687" spans="1:3" ht="15.75" thickBot="1" x14ac:dyDescent="0.3">
      <c r="A687" s="21">
        <v>57766</v>
      </c>
      <c r="B687" s="11" t="s">
        <v>3</v>
      </c>
      <c r="C687" s="12" t="s">
        <v>5</v>
      </c>
    </row>
    <row r="688" spans="1:3" ht="15.75" thickBot="1" x14ac:dyDescent="0.3">
      <c r="A688" s="21">
        <v>57767</v>
      </c>
      <c r="B688" s="11" t="s">
        <v>6</v>
      </c>
      <c r="C688" s="12" t="s">
        <v>5</v>
      </c>
    </row>
    <row r="689" spans="1:3" ht="15.75" thickBot="1" x14ac:dyDescent="0.3">
      <c r="A689" s="21">
        <v>57812</v>
      </c>
      <c r="B689" s="11" t="s">
        <v>7</v>
      </c>
      <c r="C689" s="12" t="s">
        <v>8</v>
      </c>
    </row>
    <row r="690" spans="1:3" ht="15.75" thickBot="1" x14ac:dyDescent="0.3">
      <c r="A690" s="21">
        <v>57821</v>
      </c>
      <c r="B690" s="11" t="s">
        <v>19</v>
      </c>
      <c r="C690" s="12" t="s">
        <v>10</v>
      </c>
    </row>
    <row r="691" spans="1:3" ht="15.75" thickBot="1" x14ac:dyDescent="0.3">
      <c r="A691" s="21">
        <v>57831</v>
      </c>
      <c r="B691" s="11" t="s">
        <v>20</v>
      </c>
      <c r="C691" s="12" t="s">
        <v>11</v>
      </c>
    </row>
    <row r="692" spans="1:3" ht="15.75" thickBot="1" x14ac:dyDescent="0.3">
      <c r="A692" s="21">
        <v>57874</v>
      </c>
      <c r="B692" s="11" t="s">
        <v>12</v>
      </c>
      <c r="C692" s="12" t="s">
        <v>13</v>
      </c>
    </row>
    <row r="693" spans="1:3" ht="15.75" thickBot="1" x14ac:dyDescent="0.3">
      <c r="A693" s="21">
        <v>57960</v>
      </c>
      <c r="B693" s="11" t="s">
        <v>9</v>
      </c>
      <c r="C693" s="12" t="s">
        <v>14</v>
      </c>
    </row>
    <row r="694" spans="1:3" ht="15.75" thickBot="1" x14ac:dyDescent="0.3">
      <c r="A694" s="21">
        <v>57995</v>
      </c>
      <c r="B694" s="11" t="s">
        <v>9</v>
      </c>
      <c r="C694" s="12" t="s">
        <v>15</v>
      </c>
    </row>
    <row r="695" spans="1:3" ht="15.75" thickBot="1" x14ac:dyDescent="0.3">
      <c r="A695" s="21">
        <v>58016</v>
      </c>
      <c r="B695" s="11" t="s">
        <v>9</v>
      </c>
      <c r="C695" s="12" t="s">
        <v>16</v>
      </c>
    </row>
    <row r="696" spans="1:3" ht="15.75" thickBot="1" x14ac:dyDescent="0.3">
      <c r="A696" s="21">
        <v>58029</v>
      </c>
      <c r="B696" s="11" t="s">
        <v>7</v>
      </c>
      <c r="C696" s="12" t="s">
        <v>17</v>
      </c>
    </row>
    <row r="697" spans="1:3" ht="15.75" thickBot="1" x14ac:dyDescent="0.3">
      <c r="A697" s="21">
        <v>58069</v>
      </c>
      <c r="B697" s="11" t="s">
        <v>20</v>
      </c>
      <c r="C697" s="12" t="s">
        <v>18</v>
      </c>
    </row>
    <row r="698" spans="1:3" ht="15.75" thickBot="1" x14ac:dyDescent="0.3">
      <c r="A698" s="22">
        <v>58076</v>
      </c>
      <c r="B698" s="13" t="s">
        <v>20</v>
      </c>
      <c r="C698" s="14" t="s">
        <v>4</v>
      </c>
    </row>
    <row r="699" spans="1:3" ht="15.75" thickBot="1" x14ac:dyDescent="0.3">
      <c r="A699" s="19">
        <v>58116</v>
      </c>
      <c r="B699" s="7" t="s">
        <v>3</v>
      </c>
      <c r="C699" s="8" t="s">
        <v>5</v>
      </c>
    </row>
    <row r="700" spans="1:3" ht="15.75" thickBot="1" x14ac:dyDescent="0.3">
      <c r="A700" s="19">
        <v>58117</v>
      </c>
      <c r="B700" s="7" t="s">
        <v>6</v>
      </c>
      <c r="C700" s="8" t="s">
        <v>5</v>
      </c>
    </row>
    <row r="701" spans="1:3" ht="15.75" thickBot="1" x14ac:dyDescent="0.3">
      <c r="A701" s="19">
        <v>58162</v>
      </c>
      <c r="B701" s="7" t="s">
        <v>7</v>
      </c>
      <c r="C701" s="8" t="s">
        <v>8</v>
      </c>
    </row>
    <row r="702" spans="1:3" ht="15.75" thickBot="1" x14ac:dyDescent="0.3">
      <c r="A702" s="19">
        <v>58186</v>
      </c>
      <c r="B702" s="7" t="s">
        <v>3</v>
      </c>
      <c r="C702" s="8" t="s">
        <v>10</v>
      </c>
    </row>
    <row r="703" spans="1:3" ht="15.75" thickBot="1" x14ac:dyDescent="0.3">
      <c r="A703" s="19">
        <v>58196</v>
      </c>
      <c r="B703" s="7" t="s">
        <v>12</v>
      </c>
      <c r="C703" s="8" t="s">
        <v>11</v>
      </c>
    </row>
    <row r="704" spans="1:3" ht="15.75" thickBot="1" x14ac:dyDescent="0.3">
      <c r="A704" s="19">
        <v>58224</v>
      </c>
      <c r="B704" s="7" t="s">
        <v>12</v>
      </c>
      <c r="C704" s="8" t="s">
        <v>13</v>
      </c>
    </row>
    <row r="705" spans="1:3" ht="15.75" thickBot="1" x14ac:dyDescent="0.3">
      <c r="A705" s="19">
        <v>58325</v>
      </c>
      <c r="B705" s="7" t="s">
        <v>19</v>
      </c>
      <c r="C705" s="8" t="s">
        <v>14</v>
      </c>
    </row>
    <row r="706" spans="1:3" ht="15.75" thickBot="1" x14ac:dyDescent="0.3">
      <c r="A706" s="19">
        <v>58360</v>
      </c>
      <c r="B706" s="7" t="s">
        <v>19</v>
      </c>
      <c r="C706" s="8" t="s">
        <v>15</v>
      </c>
    </row>
    <row r="707" spans="1:3" ht="15.75" thickBot="1" x14ac:dyDescent="0.3">
      <c r="A707" s="19">
        <v>58381</v>
      </c>
      <c r="B707" s="7" t="s">
        <v>19</v>
      </c>
      <c r="C707" s="8" t="s">
        <v>16</v>
      </c>
    </row>
    <row r="708" spans="1:3" ht="15.75" thickBot="1" x14ac:dyDescent="0.3">
      <c r="A708" s="19">
        <v>58394</v>
      </c>
      <c r="B708" s="7" t="s">
        <v>9</v>
      </c>
      <c r="C708" s="8" t="s">
        <v>17</v>
      </c>
    </row>
    <row r="709" spans="1:3" ht="15.75" thickBot="1" x14ac:dyDescent="0.3">
      <c r="A709" s="19">
        <v>58434</v>
      </c>
      <c r="B709" s="7" t="s">
        <v>12</v>
      </c>
      <c r="C709" s="8" t="s">
        <v>18</v>
      </c>
    </row>
    <row r="710" spans="1:3" ht="15.75" thickBot="1" x14ac:dyDescent="0.3">
      <c r="A710" s="20">
        <v>58441</v>
      </c>
      <c r="B710" s="9" t="s">
        <v>12</v>
      </c>
      <c r="C710" s="10" t="s">
        <v>4</v>
      </c>
    </row>
    <row r="711" spans="1:3" ht="15.75" thickBot="1" x14ac:dyDescent="0.3">
      <c r="A711" s="21">
        <v>58501</v>
      </c>
      <c r="B711" s="11" t="s">
        <v>3</v>
      </c>
      <c r="C711" s="12" t="s">
        <v>5</v>
      </c>
    </row>
    <row r="712" spans="1:3" ht="15.75" thickBot="1" x14ac:dyDescent="0.3">
      <c r="A712" s="21">
        <v>58502</v>
      </c>
      <c r="B712" s="11" t="s">
        <v>6</v>
      </c>
      <c r="C712" s="12" t="s">
        <v>5</v>
      </c>
    </row>
    <row r="713" spans="1:3" ht="15.75" thickBot="1" x14ac:dyDescent="0.3">
      <c r="A713" s="21">
        <v>58547</v>
      </c>
      <c r="B713" s="11" t="s">
        <v>7</v>
      </c>
      <c r="C713" s="12" t="s">
        <v>8</v>
      </c>
    </row>
    <row r="714" spans="1:3" ht="15.75" thickBot="1" x14ac:dyDescent="0.3">
      <c r="A714" s="21">
        <v>58552</v>
      </c>
      <c r="B714" s="11" t="s">
        <v>20</v>
      </c>
      <c r="C714" s="12" t="s">
        <v>10</v>
      </c>
    </row>
    <row r="715" spans="1:3" ht="15.75" thickBot="1" x14ac:dyDescent="0.3">
      <c r="A715" s="21">
        <v>58562</v>
      </c>
      <c r="B715" s="11" t="s">
        <v>9</v>
      </c>
      <c r="C715" s="12" t="s">
        <v>11</v>
      </c>
    </row>
    <row r="716" spans="1:3" ht="15.75" thickBot="1" x14ac:dyDescent="0.3">
      <c r="A716" s="21">
        <v>58609</v>
      </c>
      <c r="B716" s="11" t="s">
        <v>12</v>
      </c>
      <c r="C716" s="12" t="s">
        <v>13</v>
      </c>
    </row>
    <row r="717" spans="1:3" ht="15.75" thickBot="1" x14ac:dyDescent="0.3">
      <c r="A717" s="21">
        <v>58691</v>
      </c>
      <c r="B717" s="11" t="s">
        <v>6</v>
      </c>
      <c r="C717" s="12" t="s">
        <v>14</v>
      </c>
    </row>
    <row r="718" spans="1:3" ht="15.75" thickBot="1" x14ac:dyDescent="0.3">
      <c r="A718" s="21">
        <v>58726</v>
      </c>
      <c r="B718" s="11" t="s">
        <v>6</v>
      </c>
      <c r="C718" s="12" t="s">
        <v>15</v>
      </c>
    </row>
    <row r="719" spans="1:3" ht="15.75" thickBot="1" x14ac:dyDescent="0.3">
      <c r="A719" s="21">
        <v>58747</v>
      </c>
      <c r="B719" s="11" t="s">
        <v>6</v>
      </c>
      <c r="C719" s="12" t="s">
        <v>16</v>
      </c>
    </row>
    <row r="720" spans="1:3" ht="15.75" thickBot="1" x14ac:dyDescent="0.3">
      <c r="A720" s="21">
        <v>58760</v>
      </c>
      <c r="B720" s="11" t="s">
        <v>3</v>
      </c>
      <c r="C720" s="12" t="s">
        <v>17</v>
      </c>
    </row>
    <row r="721" spans="1:3" ht="15.75" thickBot="1" x14ac:dyDescent="0.3">
      <c r="A721" s="21">
        <v>58800</v>
      </c>
      <c r="B721" s="11" t="s">
        <v>9</v>
      </c>
      <c r="C721" s="12" t="s">
        <v>18</v>
      </c>
    </row>
    <row r="722" spans="1:3" ht="15.75" thickBot="1" x14ac:dyDescent="0.3">
      <c r="A722" s="22">
        <v>58807</v>
      </c>
      <c r="B722" s="13" t="s">
        <v>9</v>
      </c>
      <c r="C722" s="14" t="s">
        <v>4</v>
      </c>
    </row>
    <row r="723" spans="1:3" ht="15.75" thickBot="1" x14ac:dyDescent="0.3">
      <c r="A723" s="19">
        <v>58858</v>
      </c>
      <c r="B723" s="7" t="s">
        <v>3</v>
      </c>
      <c r="C723" s="8" t="s">
        <v>5</v>
      </c>
    </row>
    <row r="724" spans="1:3" ht="15.75" thickBot="1" x14ac:dyDescent="0.3">
      <c r="A724" s="19">
        <v>58859</v>
      </c>
      <c r="B724" s="7" t="s">
        <v>6</v>
      </c>
      <c r="C724" s="8" t="s">
        <v>5</v>
      </c>
    </row>
    <row r="725" spans="1:3" ht="15.75" thickBot="1" x14ac:dyDescent="0.3">
      <c r="A725" s="19">
        <v>58904</v>
      </c>
      <c r="B725" s="7" t="s">
        <v>7</v>
      </c>
      <c r="C725" s="8" t="s">
        <v>8</v>
      </c>
    </row>
    <row r="726" spans="1:3" ht="15.75" thickBot="1" x14ac:dyDescent="0.3">
      <c r="A726" s="19">
        <v>58917</v>
      </c>
      <c r="B726" s="7" t="s">
        <v>12</v>
      </c>
      <c r="C726" s="8" t="s">
        <v>10</v>
      </c>
    </row>
    <row r="727" spans="1:3" ht="15.75" thickBot="1" x14ac:dyDescent="0.3">
      <c r="A727" s="19">
        <v>58927</v>
      </c>
      <c r="B727" s="7" t="s">
        <v>19</v>
      </c>
      <c r="C727" s="8" t="s">
        <v>11</v>
      </c>
    </row>
    <row r="728" spans="1:3" ht="15.75" thickBot="1" x14ac:dyDescent="0.3">
      <c r="A728" s="19">
        <v>58966</v>
      </c>
      <c r="B728" s="7" t="s">
        <v>12</v>
      </c>
      <c r="C728" s="8" t="s">
        <v>13</v>
      </c>
    </row>
    <row r="729" spans="1:3" ht="15.75" thickBot="1" x14ac:dyDescent="0.3">
      <c r="A729" s="19">
        <v>59056</v>
      </c>
      <c r="B729" s="7" t="s">
        <v>20</v>
      </c>
      <c r="C729" s="8" t="s">
        <v>14</v>
      </c>
    </row>
    <row r="730" spans="1:3" ht="15.75" thickBot="1" x14ac:dyDescent="0.3">
      <c r="A730" s="19">
        <v>59091</v>
      </c>
      <c r="B730" s="7" t="s">
        <v>20</v>
      </c>
      <c r="C730" s="8" t="s">
        <v>15</v>
      </c>
    </row>
    <row r="731" spans="1:3" ht="15.75" thickBot="1" x14ac:dyDescent="0.3">
      <c r="A731" s="19">
        <v>59112</v>
      </c>
      <c r="B731" s="7" t="s">
        <v>20</v>
      </c>
      <c r="C731" s="8" t="s">
        <v>16</v>
      </c>
    </row>
    <row r="732" spans="1:3" ht="15.75" thickBot="1" x14ac:dyDescent="0.3">
      <c r="A732" s="19">
        <v>59125</v>
      </c>
      <c r="B732" s="7" t="s">
        <v>6</v>
      </c>
      <c r="C732" s="8" t="s">
        <v>17</v>
      </c>
    </row>
    <row r="733" spans="1:3" ht="15.75" thickBot="1" x14ac:dyDescent="0.3">
      <c r="A733" s="19">
        <v>59165</v>
      </c>
      <c r="B733" s="7" t="s">
        <v>19</v>
      </c>
      <c r="C733" s="8" t="s">
        <v>18</v>
      </c>
    </row>
    <row r="734" spans="1:3" ht="15.75" thickBot="1" x14ac:dyDescent="0.3">
      <c r="A734" s="20">
        <v>59172</v>
      </c>
      <c r="B734" s="9" t="s">
        <v>19</v>
      </c>
      <c r="C734" s="10" t="s">
        <v>4</v>
      </c>
    </row>
    <row r="735" spans="1:3" ht="15.75" thickBot="1" x14ac:dyDescent="0.3">
      <c r="A735" s="21">
        <v>59208</v>
      </c>
      <c r="B735" s="11" t="s">
        <v>3</v>
      </c>
      <c r="C735" s="12" t="s">
        <v>5</v>
      </c>
    </row>
    <row r="736" spans="1:3" ht="15.75" thickBot="1" x14ac:dyDescent="0.3">
      <c r="A736" s="21">
        <v>59209</v>
      </c>
      <c r="B736" s="11" t="s">
        <v>6</v>
      </c>
      <c r="C736" s="12" t="s">
        <v>5</v>
      </c>
    </row>
    <row r="737" spans="1:3" ht="15.75" thickBot="1" x14ac:dyDescent="0.3">
      <c r="A737" s="21">
        <v>59254</v>
      </c>
      <c r="B737" s="11" t="s">
        <v>7</v>
      </c>
      <c r="C737" s="12" t="s">
        <v>8</v>
      </c>
    </row>
    <row r="738" spans="1:3" ht="15.75" thickBot="1" x14ac:dyDescent="0.3">
      <c r="A738" s="21">
        <v>59282</v>
      </c>
      <c r="B738" s="11" t="s">
        <v>7</v>
      </c>
      <c r="C738" s="12" t="s">
        <v>10</v>
      </c>
    </row>
    <row r="739" spans="1:3" ht="15.75" thickBot="1" x14ac:dyDescent="0.3">
      <c r="A739" s="21">
        <v>59292</v>
      </c>
      <c r="B739" s="11" t="s">
        <v>3</v>
      </c>
      <c r="C739" s="12" t="s">
        <v>11</v>
      </c>
    </row>
    <row r="740" spans="1:3" ht="15.75" thickBot="1" x14ac:dyDescent="0.3">
      <c r="A740" s="21">
        <v>59316</v>
      </c>
      <c r="B740" s="11" t="s">
        <v>12</v>
      </c>
      <c r="C740" s="12" t="s">
        <v>13</v>
      </c>
    </row>
    <row r="741" spans="1:3" ht="15.75" thickBot="1" x14ac:dyDescent="0.3">
      <c r="A741" s="21">
        <v>59421</v>
      </c>
      <c r="B741" s="11" t="s">
        <v>12</v>
      </c>
      <c r="C741" s="12" t="s">
        <v>14</v>
      </c>
    </row>
    <row r="742" spans="1:3" ht="15.75" thickBot="1" x14ac:dyDescent="0.3">
      <c r="A742" s="21">
        <v>59456</v>
      </c>
      <c r="B742" s="11" t="s">
        <v>12</v>
      </c>
      <c r="C742" s="12" t="s">
        <v>15</v>
      </c>
    </row>
    <row r="743" spans="1:3" ht="15.75" thickBot="1" x14ac:dyDescent="0.3">
      <c r="A743" s="21">
        <v>59477</v>
      </c>
      <c r="B743" s="11" t="s">
        <v>12</v>
      </c>
      <c r="C743" s="12" t="s">
        <v>16</v>
      </c>
    </row>
    <row r="744" spans="1:3" ht="15.75" thickBot="1" x14ac:dyDescent="0.3">
      <c r="A744" s="21">
        <v>59490</v>
      </c>
      <c r="B744" s="11" t="s">
        <v>20</v>
      </c>
      <c r="C744" s="12" t="s">
        <v>17</v>
      </c>
    </row>
    <row r="745" spans="1:3" ht="15.75" thickBot="1" x14ac:dyDescent="0.3">
      <c r="A745" s="21">
        <v>59530</v>
      </c>
      <c r="B745" s="11" t="s">
        <v>3</v>
      </c>
      <c r="C745" s="12" t="s">
        <v>18</v>
      </c>
    </row>
    <row r="746" spans="1:3" ht="15.75" thickBot="1" x14ac:dyDescent="0.3">
      <c r="A746" s="22">
        <v>59537</v>
      </c>
      <c r="B746" s="13" t="s">
        <v>3</v>
      </c>
      <c r="C746" s="14" t="s">
        <v>4</v>
      </c>
    </row>
    <row r="747" spans="1:3" ht="15.75" thickBot="1" x14ac:dyDescent="0.3">
      <c r="A747" s="19">
        <v>59593</v>
      </c>
      <c r="B747" s="7" t="s">
        <v>3</v>
      </c>
      <c r="C747" s="8" t="s">
        <v>5</v>
      </c>
    </row>
    <row r="748" spans="1:3" ht="15.75" thickBot="1" x14ac:dyDescent="0.3">
      <c r="A748" s="19">
        <v>59594</v>
      </c>
      <c r="B748" s="7" t="s">
        <v>6</v>
      </c>
      <c r="C748" s="8" t="s">
        <v>5</v>
      </c>
    </row>
    <row r="749" spans="1:3" ht="15.75" thickBot="1" x14ac:dyDescent="0.3">
      <c r="A749" s="19">
        <v>59639</v>
      </c>
      <c r="B749" s="7" t="s">
        <v>7</v>
      </c>
      <c r="C749" s="8" t="s">
        <v>8</v>
      </c>
    </row>
    <row r="750" spans="1:3" ht="15.75" thickBot="1" x14ac:dyDescent="0.3">
      <c r="A750" s="19">
        <v>59647</v>
      </c>
      <c r="B750" s="7" t="s">
        <v>9</v>
      </c>
      <c r="C750" s="8" t="s">
        <v>10</v>
      </c>
    </row>
    <row r="751" spans="1:3" ht="15.75" thickBot="1" x14ac:dyDescent="0.3">
      <c r="A751" s="19">
        <v>59657</v>
      </c>
      <c r="B751" s="7" t="s">
        <v>6</v>
      </c>
      <c r="C751" s="8" t="s">
        <v>11</v>
      </c>
    </row>
    <row r="752" spans="1:3" ht="15.75" thickBot="1" x14ac:dyDescent="0.3">
      <c r="A752" s="19">
        <v>59701</v>
      </c>
      <c r="B752" s="7" t="s">
        <v>12</v>
      </c>
      <c r="C752" s="8" t="s">
        <v>13</v>
      </c>
    </row>
    <row r="753" spans="1:3" ht="15.75" thickBot="1" x14ac:dyDescent="0.3">
      <c r="A753" s="19">
        <v>59786</v>
      </c>
      <c r="B753" s="7" t="s">
        <v>7</v>
      </c>
      <c r="C753" s="8" t="s">
        <v>14</v>
      </c>
    </row>
    <row r="754" spans="1:3" ht="15.75" thickBot="1" x14ac:dyDescent="0.3">
      <c r="A754" s="19">
        <v>59821</v>
      </c>
      <c r="B754" s="7" t="s">
        <v>7</v>
      </c>
      <c r="C754" s="8" t="s">
        <v>15</v>
      </c>
    </row>
    <row r="755" spans="1:3" ht="15.75" thickBot="1" x14ac:dyDescent="0.3">
      <c r="A755" s="19">
        <v>59842</v>
      </c>
      <c r="B755" s="7" t="s">
        <v>7</v>
      </c>
      <c r="C755" s="8" t="s">
        <v>16</v>
      </c>
    </row>
    <row r="756" spans="1:3" ht="15.75" thickBot="1" x14ac:dyDescent="0.3">
      <c r="A756" s="19">
        <v>59855</v>
      </c>
      <c r="B756" s="7" t="s">
        <v>12</v>
      </c>
      <c r="C756" s="8" t="s">
        <v>17</v>
      </c>
    </row>
    <row r="757" spans="1:3" ht="15.75" thickBot="1" x14ac:dyDescent="0.3">
      <c r="A757" s="19">
        <v>59895</v>
      </c>
      <c r="B757" s="7" t="s">
        <v>6</v>
      </c>
      <c r="C757" s="8" t="s">
        <v>18</v>
      </c>
    </row>
    <row r="758" spans="1:3" ht="15.75" thickBot="1" x14ac:dyDescent="0.3">
      <c r="A758" s="20">
        <v>59902</v>
      </c>
      <c r="B758" s="9" t="s">
        <v>6</v>
      </c>
      <c r="C758" s="10" t="s">
        <v>4</v>
      </c>
    </row>
    <row r="759" spans="1:3" ht="15.75" thickBot="1" x14ac:dyDescent="0.3">
      <c r="A759" s="21">
        <v>59950</v>
      </c>
      <c r="B759" s="11" t="s">
        <v>3</v>
      </c>
      <c r="C759" s="12" t="s">
        <v>5</v>
      </c>
    </row>
    <row r="760" spans="1:3" ht="15.75" thickBot="1" x14ac:dyDescent="0.3">
      <c r="A760" s="21">
        <v>59951</v>
      </c>
      <c r="B760" s="11" t="s">
        <v>6</v>
      </c>
      <c r="C760" s="12" t="s">
        <v>5</v>
      </c>
    </row>
    <row r="761" spans="1:3" ht="15.75" thickBot="1" x14ac:dyDescent="0.3">
      <c r="A761" s="21">
        <v>59996</v>
      </c>
      <c r="B761" s="11" t="s">
        <v>7</v>
      </c>
      <c r="C761" s="12" t="s">
        <v>8</v>
      </c>
    </row>
    <row r="762" spans="1:3" ht="15.75" thickBot="1" x14ac:dyDescent="0.3">
      <c r="A762" s="21">
        <v>60013</v>
      </c>
      <c r="B762" s="11" t="s">
        <v>3</v>
      </c>
      <c r="C762" s="12" t="s">
        <v>10</v>
      </c>
    </row>
    <row r="763" spans="1:3" ht="15.75" thickBot="1" x14ac:dyDescent="0.3">
      <c r="A763" s="21">
        <v>60023</v>
      </c>
      <c r="B763" s="11" t="s">
        <v>12</v>
      </c>
      <c r="C763" s="12" t="s">
        <v>11</v>
      </c>
    </row>
    <row r="764" spans="1:3" ht="15.75" thickBot="1" x14ac:dyDescent="0.3">
      <c r="A764" s="21">
        <v>60058</v>
      </c>
      <c r="B764" s="11" t="s">
        <v>12</v>
      </c>
      <c r="C764" s="12" t="s">
        <v>13</v>
      </c>
    </row>
    <row r="765" spans="1:3" ht="15.75" thickBot="1" x14ac:dyDescent="0.3">
      <c r="A765" s="21">
        <v>60152</v>
      </c>
      <c r="B765" s="11" t="s">
        <v>19</v>
      </c>
      <c r="C765" s="12" t="s">
        <v>14</v>
      </c>
    </row>
    <row r="766" spans="1:3" ht="15.75" thickBot="1" x14ac:dyDescent="0.3">
      <c r="A766" s="21">
        <v>60187</v>
      </c>
      <c r="B766" s="11" t="s">
        <v>19</v>
      </c>
      <c r="C766" s="12" t="s">
        <v>15</v>
      </c>
    </row>
    <row r="767" spans="1:3" ht="15.75" thickBot="1" x14ac:dyDescent="0.3">
      <c r="A767" s="21">
        <v>60208</v>
      </c>
      <c r="B767" s="11" t="s">
        <v>19</v>
      </c>
      <c r="C767" s="12" t="s">
        <v>16</v>
      </c>
    </row>
    <row r="768" spans="1:3" ht="15.75" thickBot="1" x14ac:dyDescent="0.3">
      <c r="A768" s="21">
        <v>60221</v>
      </c>
      <c r="B768" s="11" t="s">
        <v>9</v>
      </c>
      <c r="C768" s="12" t="s">
        <v>17</v>
      </c>
    </row>
    <row r="769" spans="1:3" ht="15.75" thickBot="1" x14ac:dyDescent="0.3">
      <c r="A769" s="21">
        <v>60261</v>
      </c>
      <c r="B769" s="11" t="s">
        <v>12</v>
      </c>
      <c r="C769" s="12" t="s">
        <v>18</v>
      </c>
    </row>
    <row r="770" spans="1:3" ht="15.75" thickBot="1" x14ac:dyDescent="0.3">
      <c r="A770" s="22">
        <v>60268</v>
      </c>
      <c r="B770" s="13" t="s">
        <v>12</v>
      </c>
      <c r="C770" s="14" t="s">
        <v>4</v>
      </c>
    </row>
    <row r="771" spans="1:3" ht="15.75" thickBot="1" x14ac:dyDescent="0.3">
      <c r="A771" s="19">
        <v>60307</v>
      </c>
      <c r="B771" s="7" t="s">
        <v>3</v>
      </c>
      <c r="C771" s="8" t="s">
        <v>5</v>
      </c>
    </row>
    <row r="772" spans="1:3" ht="15.75" thickBot="1" x14ac:dyDescent="0.3">
      <c r="A772" s="19">
        <v>60308</v>
      </c>
      <c r="B772" s="7" t="s">
        <v>6</v>
      </c>
      <c r="C772" s="8" t="s">
        <v>5</v>
      </c>
    </row>
    <row r="773" spans="1:3" ht="15.75" thickBot="1" x14ac:dyDescent="0.3">
      <c r="A773" s="19">
        <v>60353</v>
      </c>
      <c r="B773" s="7" t="s">
        <v>7</v>
      </c>
      <c r="C773" s="8" t="s">
        <v>8</v>
      </c>
    </row>
    <row r="774" spans="1:3" ht="15.75" thickBot="1" x14ac:dyDescent="0.3">
      <c r="A774" s="19">
        <v>60378</v>
      </c>
      <c r="B774" s="7" t="s">
        <v>6</v>
      </c>
      <c r="C774" s="8" t="s">
        <v>10</v>
      </c>
    </row>
    <row r="775" spans="1:3" ht="15.75" thickBot="1" x14ac:dyDescent="0.3">
      <c r="A775" s="19">
        <v>60388</v>
      </c>
      <c r="B775" s="7" t="s">
        <v>7</v>
      </c>
      <c r="C775" s="8" t="s">
        <v>11</v>
      </c>
    </row>
    <row r="776" spans="1:3" ht="15.75" thickBot="1" x14ac:dyDescent="0.3">
      <c r="A776" s="19">
        <v>60415</v>
      </c>
      <c r="B776" s="7" t="s">
        <v>12</v>
      </c>
      <c r="C776" s="8" t="s">
        <v>13</v>
      </c>
    </row>
    <row r="777" spans="1:3" ht="15.75" thickBot="1" x14ac:dyDescent="0.3">
      <c r="A777" s="19">
        <v>60517</v>
      </c>
      <c r="B777" s="7" t="s">
        <v>3</v>
      </c>
      <c r="C777" s="8" t="s">
        <v>14</v>
      </c>
    </row>
    <row r="778" spans="1:3" ht="15.75" thickBot="1" x14ac:dyDescent="0.3">
      <c r="A778" s="19">
        <v>60552</v>
      </c>
      <c r="B778" s="7" t="s">
        <v>3</v>
      </c>
      <c r="C778" s="8" t="s">
        <v>15</v>
      </c>
    </row>
    <row r="779" spans="1:3" ht="15.75" thickBot="1" x14ac:dyDescent="0.3">
      <c r="A779" s="19">
        <v>60573</v>
      </c>
      <c r="B779" s="7" t="s">
        <v>3</v>
      </c>
      <c r="C779" s="8" t="s">
        <v>16</v>
      </c>
    </row>
    <row r="780" spans="1:3" ht="15.75" thickBot="1" x14ac:dyDescent="0.3">
      <c r="A780" s="19">
        <v>60586</v>
      </c>
      <c r="B780" s="7" t="s">
        <v>19</v>
      </c>
      <c r="C780" s="8" t="s">
        <v>17</v>
      </c>
    </row>
    <row r="781" spans="1:3" ht="15.75" thickBot="1" x14ac:dyDescent="0.3">
      <c r="A781" s="19">
        <v>60626</v>
      </c>
      <c r="B781" s="7" t="s">
        <v>7</v>
      </c>
      <c r="C781" s="8" t="s">
        <v>18</v>
      </c>
    </row>
    <row r="782" spans="1:3" ht="15.75" thickBot="1" x14ac:dyDescent="0.3">
      <c r="A782" s="20">
        <v>60633</v>
      </c>
      <c r="B782" s="9" t="s">
        <v>7</v>
      </c>
      <c r="C782" s="10" t="s">
        <v>4</v>
      </c>
    </row>
    <row r="783" spans="1:3" ht="15.75" thickBot="1" x14ac:dyDescent="0.3">
      <c r="A783" s="21">
        <v>60685</v>
      </c>
      <c r="B783" s="11" t="s">
        <v>3</v>
      </c>
      <c r="C783" s="12" t="s">
        <v>5</v>
      </c>
    </row>
    <row r="784" spans="1:3" ht="15.75" thickBot="1" x14ac:dyDescent="0.3">
      <c r="A784" s="21">
        <v>60686</v>
      </c>
      <c r="B784" s="11" t="s">
        <v>6</v>
      </c>
      <c r="C784" s="12" t="s">
        <v>5</v>
      </c>
    </row>
    <row r="785" spans="1:3" ht="15.75" thickBot="1" x14ac:dyDescent="0.3">
      <c r="A785" s="21">
        <v>60731</v>
      </c>
      <c r="B785" s="11" t="s">
        <v>7</v>
      </c>
      <c r="C785" s="12" t="s">
        <v>8</v>
      </c>
    </row>
    <row r="786" spans="1:3" ht="15.75" thickBot="1" x14ac:dyDescent="0.3">
      <c r="A786" s="21">
        <v>60743</v>
      </c>
      <c r="B786" s="11" t="s">
        <v>20</v>
      </c>
      <c r="C786" s="12" t="s">
        <v>10</v>
      </c>
    </row>
    <row r="787" spans="1:3" ht="15.75" thickBot="1" x14ac:dyDescent="0.3">
      <c r="A787" s="21">
        <v>60753</v>
      </c>
      <c r="B787" s="11" t="s">
        <v>9</v>
      </c>
      <c r="C787" s="12" t="s">
        <v>11</v>
      </c>
    </row>
    <row r="788" spans="1:3" ht="15.75" thickBot="1" x14ac:dyDescent="0.3">
      <c r="A788" s="21">
        <v>60793</v>
      </c>
      <c r="B788" s="11" t="s">
        <v>12</v>
      </c>
      <c r="C788" s="12" t="s">
        <v>13</v>
      </c>
    </row>
    <row r="789" spans="1:3" ht="15.75" thickBot="1" x14ac:dyDescent="0.3">
      <c r="A789" s="21">
        <v>60882</v>
      </c>
      <c r="B789" s="11" t="s">
        <v>6</v>
      </c>
      <c r="C789" s="12" t="s">
        <v>14</v>
      </c>
    </row>
    <row r="790" spans="1:3" ht="15.75" thickBot="1" x14ac:dyDescent="0.3">
      <c r="A790" s="21">
        <v>60917</v>
      </c>
      <c r="B790" s="11" t="s">
        <v>6</v>
      </c>
      <c r="C790" s="12" t="s">
        <v>15</v>
      </c>
    </row>
    <row r="791" spans="1:3" ht="15.75" thickBot="1" x14ac:dyDescent="0.3">
      <c r="A791" s="21">
        <v>60938</v>
      </c>
      <c r="B791" s="11" t="s">
        <v>6</v>
      </c>
      <c r="C791" s="12" t="s">
        <v>16</v>
      </c>
    </row>
    <row r="792" spans="1:3" ht="15.75" thickBot="1" x14ac:dyDescent="0.3">
      <c r="A792" s="21">
        <v>60951</v>
      </c>
      <c r="B792" s="11" t="s">
        <v>3</v>
      </c>
      <c r="C792" s="12" t="s">
        <v>17</v>
      </c>
    </row>
    <row r="793" spans="1:3" ht="15.75" thickBot="1" x14ac:dyDescent="0.3">
      <c r="A793" s="21">
        <v>60991</v>
      </c>
      <c r="B793" s="11" t="s">
        <v>9</v>
      </c>
      <c r="C793" s="12" t="s">
        <v>18</v>
      </c>
    </row>
    <row r="794" spans="1:3" ht="15.75" thickBot="1" x14ac:dyDescent="0.3">
      <c r="A794" s="22">
        <v>60998</v>
      </c>
      <c r="B794" s="13" t="s">
        <v>9</v>
      </c>
      <c r="C794" s="14" t="s">
        <v>4</v>
      </c>
    </row>
    <row r="795" spans="1:3" ht="15.75" thickBot="1" x14ac:dyDescent="0.3">
      <c r="A795" s="19">
        <v>61042</v>
      </c>
      <c r="B795" s="7" t="s">
        <v>3</v>
      </c>
      <c r="C795" s="8" t="s">
        <v>5</v>
      </c>
    </row>
    <row r="796" spans="1:3" ht="15.75" thickBot="1" x14ac:dyDescent="0.3">
      <c r="A796" s="19">
        <v>61043</v>
      </c>
      <c r="B796" s="7" t="s">
        <v>6</v>
      </c>
      <c r="C796" s="8" t="s">
        <v>5</v>
      </c>
    </row>
    <row r="797" spans="1:3" ht="15.75" thickBot="1" x14ac:dyDescent="0.3">
      <c r="A797" s="19">
        <v>61088</v>
      </c>
      <c r="B797" s="7" t="s">
        <v>7</v>
      </c>
      <c r="C797" s="8" t="s">
        <v>8</v>
      </c>
    </row>
    <row r="798" spans="1:3" ht="15.75" thickBot="1" x14ac:dyDescent="0.3">
      <c r="A798" s="19">
        <v>61108</v>
      </c>
      <c r="B798" s="7" t="s">
        <v>12</v>
      </c>
      <c r="C798" s="8" t="s">
        <v>10</v>
      </c>
    </row>
    <row r="799" spans="1:3" ht="15.75" thickBot="1" x14ac:dyDescent="0.3">
      <c r="A799" s="19">
        <v>61118</v>
      </c>
      <c r="B799" s="7" t="s">
        <v>19</v>
      </c>
      <c r="C799" s="8" t="s">
        <v>11</v>
      </c>
    </row>
    <row r="800" spans="1:3" ht="15.75" thickBot="1" x14ac:dyDescent="0.3">
      <c r="A800" s="19">
        <v>61150</v>
      </c>
      <c r="B800" s="7" t="s">
        <v>12</v>
      </c>
      <c r="C800" s="8" t="s">
        <v>13</v>
      </c>
    </row>
    <row r="801" spans="1:3" ht="15.75" thickBot="1" x14ac:dyDescent="0.3">
      <c r="A801" s="19">
        <v>61247</v>
      </c>
      <c r="B801" s="7" t="s">
        <v>20</v>
      </c>
      <c r="C801" s="8" t="s">
        <v>14</v>
      </c>
    </row>
    <row r="802" spans="1:3" ht="15.75" thickBot="1" x14ac:dyDescent="0.3">
      <c r="A802" s="19">
        <v>61282</v>
      </c>
      <c r="B802" s="7" t="s">
        <v>20</v>
      </c>
      <c r="C802" s="8" t="s">
        <v>15</v>
      </c>
    </row>
    <row r="803" spans="1:3" ht="15.75" thickBot="1" x14ac:dyDescent="0.3">
      <c r="A803" s="19">
        <v>61303</v>
      </c>
      <c r="B803" s="7" t="s">
        <v>20</v>
      </c>
      <c r="C803" s="8" t="s">
        <v>16</v>
      </c>
    </row>
    <row r="804" spans="1:3" ht="15.75" thickBot="1" x14ac:dyDescent="0.3">
      <c r="A804" s="19">
        <v>61316</v>
      </c>
      <c r="B804" s="7" t="s">
        <v>6</v>
      </c>
      <c r="C804" s="8" t="s">
        <v>17</v>
      </c>
    </row>
    <row r="805" spans="1:3" ht="15.75" thickBot="1" x14ac:dyDescent="0.3">
      <c r="A805" s="19">
        <v>61356</v>
      </c>
      <c r="B805" s="7" t="s">
        <v>19</v>
      </c>
      <c r="C805" s="8" t="s">
        <v>18</v>
      </c>
    </row>
    <row r="806" spans="1:3" ht="15.75" thickBot="1" x14ac:dyDescent="0.3">
      <c r="A806" s="20">
        <v>61363</v>
      </c>
      <c r="B806" s="9" t="s">
        <v>19</v>
      </c>
      <c r="C806" s="10" t="s">
        <v>4</v>
      </c>
    </row>
    <row r="807" spans="1:3" ht="15.75" thickBot="1" x14ac:dyDescent="0.3">
      <c r="A807" s="21">
        <v>61427</v>
      </c>
      <c r="B807" s="11" t="s">
        <v>3</v>
      </c>
      <c r="C807" s="12" t="s">
        <v>5</v>
      </c>
    </row>
    <row r="808" spans="1:3" ht="15.75" thickBot="1" x14ac:dyDescent="0.3">
      <c r="A808" s="21">
        <v>61428</v>
      </c>
      <c r="B808" s="11" t="s">
        <v>6</v>
      </c>
      <c r="C808" s="12" t="s">
        <v>5</v>
      </c>
    </row>
    <row r="809" spans="1:3" ht="15.75" thickBot="1" x14ac:dyDescent="0.3">
      <c r="A809" s="21">
        <v>61473</v>
      </c>
      <c r="B809" s="11" t="s">
        <v>7</v>
      </c>
      <c r="C809" s="12" t="s">
        <v>8</v>
      </c>
    </row>
    <row r="810" spans="1:3" ht="15.75" thickBot="1" x14ac:dyDescent="0.3">
      <c r="A810" s="21">
        <v>61474</v>
      </c>
      <c r="B810" s="11" t="s">
        <v>9</v>
      </c>
      <c r="C810" s="12" t="s">
        <v>10</v>
      </c>
    </row>
    <row r="811" spans="1:3" ht="15.75" thickBot="1" x14ac:dyDescent="0.3">
      <c r="A811" s="21">
        <v>61484</v>
      </c>
      <c r="B811" s="11" t="s">
        <v>6</v>
      </c>
      <c r="C811" s="12" t="s">
        <v>11</v>
      </c>
    </row>
    <row r="812" spans="1:3" ht="15.75" thickBot="1" x14ac:dyDescent="0.3">
      <c r="A812" s="21">
        <v>61535</v>
      </c>
      <c r="B812" s="11" t="s">
        <v>12</v>
      </c>
      <c r="C812" s="12" t="s">
        <v>13</v>
      </c>
    </row>
    <row r="813" spans="1:3" ht="15.75" thickBot="1" x14ac:dyDescent="0.3">
      <c r="A813" s="21">
        <v>61613</v>
      </c>
      <c r="B813" s="11" t="s">
        <v>7</v>
      </c>
      <c r="C813" s="12" t="s">
        <v>14</v>
      </c>
    </row>
    <row r="814" spans="1:3" ht="15.75" thickBot="1" x14ac:dyDescent="0.3">
      <c r="A814" s="21">
        <v>61648</v>
      </c>
      <c r="B814" s="11" t="s">
        <v>7</v>
      </c>
      <c r="C814" s="12" t="s">
        <v>15</v>
      </c>
    </row>
    <row r="815" spans="1:3" ht="15.75" thickBot="1" x14ac:dyDescent="0.3">
      <c r="A815" s="21">
        <v>61669</v>
      </c>
      <c r="B815" s="11" t="s">
        <v>7</v>
      </c>
      <c r="C815" s="12" t="s">
        <v>16</v>
      </c>
    </row>
    <row r="816" spans="1:3" ht="15.75" thickBot="1" x14ac:dyDescent="0.3">
      <c r="A816" s="21">
        <v>61682</v>
      </c>
      <c r="B816" s="11" t="s">
        <v>12</v>
      </c>
      <c r="C816" s="12" t="s">
        <v>17</v>
      </c>
    </row>
    <row r="817" spans="1:3" ht="15.75" thickBot="1" x14ac:dyDescent="0.3">
      <c r="A817" s="21">
        <v>61722</v>
      </c>
      <c r="B817" s="11" t="s">
        <v>6</v>
      </c>
      <c r="C817" s="12" t="s">
        <v>18</v>
      </c>
    </row>
    <row r="818" spans="1:3" ht="15.75" thickBot="1" x14ac:dyDescent="0.3">
      <c r="A818" s="22">
        <v>61729</v>
      </c>
      <c r="B818" s="13" t="s">
        <v>6</v>
      </c>
      <c r="C818" s="14" t="s">
        <v>4</v>
      </c>
    </row>
    <row r="819" spans="1:3" ht="15.75" thickBot="1" x14ac:dyDescent="0.3">
      <c r="A819" s="19">
        <v>61784</v>
      </c>
      <c r="B819" s="7" t="s">
        <v>3</v>
      </c>
      <c r="C819" s="8" t="s">
        <v>5</v>
      </c>
    </row>
    <row r="820" spans="1:3" ht="15.75" thickBot="1" x14ac:dyDescent="0.3">
      <c r="A820" s="19">
        <v>61785</v>
      </c>
      <c r="B820" s="7" t="s">
        <v>6</v>
      </c>
      <c r="C820" s="8" t="s">
        <v>5</v>
      </c>
    </row>
    <row r="821" spans="1:3" ht="15.75" thickBot="1" x14ac:dyDescent="0.3">
      <c r="A821" s="19">
        <v>61830</v>
      </c>
      <c r="B821" s="7" t="s">
        <v>7</v>
      </c>
      <c r="C821" s="8" t="s">
        <v>8</v>
      </c>
    </row>
    <row r="822" spans="1:3" ht="15.75" thickBot="1" x14ac:dyDescent="0.3">
      <c r="A822" s="19">
        <v>61839</v>
      </c>
      <c r="B822" s="7" t="s">
        <v>19</v>
      </c>
      <c r="C822" s="8" t="s">
        <v>10</v>
      </c>
    </row>
    <row r="823" spans="1:3" ht="15.75" thickBot="1" x14ac:dyDescent="0.3">
      <c r="A823" s="19">
        <v>61849</v>
      </c>
      <c r="B823" s="7" t="s">
        <v>20</v>
      </c>
      <c r="C823" s="8" t="s">
        <v>11</v>
      </c>
    </row>
    <row r="824" spans="1:3" ht="15.75" thickBot="1" x14ac:dyDescent="0.3">
      <c r="A824" s="19">
        <v>61892</v>
      </c>
      <c r="B824" s="7" t="s">
        <v>12</v>
      </c>
      <c r="C824" s="8" t="s">
        <v>13</v>
      </c>
    </row>
    <row r="825" spans="1:3" ht="15.75" thickBot="1" x14ac:dyDescent="0.3">
      <c r="A825" s="19">
        <v>61978</v>
      </c>
      <c r="B825" s="7" t="s">
        <v>9</v>
      </c>
      <c r="C825" s="8" t="s">
        <v>14</v>
      </c>
    </row>
    <row r="826" spans="1:3" ht="15.75" thickBot="1" x14ac:dyDescent="0.3">
      <c r="A826" s="19">
        <v>62013</v>
      </c>
      <c r="B826" s="7" t="s">
        <v>9</v>
      </c>
      <c r="C826" s="8" t="s">
        <v>15</v>
      </c>
    </row>
    <row r="827" spans="1:3" ht="15.75" thickBot="1" x14ac:dyDescent="0.3">
      <c r="A827" s="19">
        <v>62034</v>
      </c>
      <c r="B827" s="7" t="s">
        <v>9</v>
      </c>
      <c r="C827" s="8" t="s">
        <v>16</v>
      </c>
    </row>
    <row r="828" spans="1:3" ht="15.75" thickBot="1" x14ac:dyDescent="0.3">
      <c r="A828" s="19">
        <v>62047</v>
      </c>
      <c r="B828" s="7" t="s">
        <v>7</v>
      </c>
      <c r="C828" s="8" t="s">
        <v>17</v>
      </c>
    </row>
    <row r="829" spans="1:3" ht="15.75" thickBot="1" x14ac:dyDescent="0.3">
      <c r="A829" s="19">
        <v>62087</v>
      </c>
      <c r="B829" s="7" t="s">
        <v>20</v>
      </c>
      <c r="C829" s="8" t="s">
        <v>18</v>
      </c>
    </row>
    <row r="830" spans="1:3" ht="15.75" thickBot="1" x14ac:dyDescent="0.3">
      <c r="A830" s="20">
        <v>62094</v>
      </c>
      <c r="B830" s="9" t="s">
        <v>20</v>
      </c>
      <c r="C830" s="10" t="s">
        <v>4</v>
      </c>
    </row>
    <row r="831" spans="1:3" ht="15.75" thickBot="1" x14ac:dyDescent="0.3">
      <c r="A831" s="21">
        <v>62134</v>
      </c>
      <c r="B831" s="11" t="s">
        <v>3</v>
      </c>
      <c r="C831" s="12" t="s">
        <v>5</v>
      </c>
    </row>
    <row r="832" spans="1:3" ht="15.75" thickBot="1" x14ac:dyDescent="0.3">
      <c r="A832" s="21">
        <v>62135</v>
      </c>
      <c r="B832" s="11" t="s">
        <v>6</v>
      </c>
      <c r="C832" s="12" t="s">
        <v>5</v>
      </c>
    </row>
    <row r="833" spans="1:3" ht="15.75" thickBot="1" x14ac:dyDescent="0.3">
      <c r="A833" s="21">
        <v>62180</v>
      </c>
      <c r="B833" s="11" t="s">
        <v>7</v>
      </c>
      <c r="C833" s="12" t="s">
        <v>8</v>
      </c>
    </row>
    <row r="834" spans="1:3" ht="15.75" thickBot="1" x14ac:dyDescent="0.3">
      <c r="A834" s="21">
        <v>62204</v>
      </c>
      <c r="B834" s="11" t="s">
        <v>3</v>
      </c>
      <c r="C834" s="12" t="s">
        <v>10</v>
      </c>
    </row>
    <row r="835" spans="1:3" ht="15.75" thickBot="1" x14ac:dyDescent="0.3">
      <c r="A835" s="21">
        <v>62214</v>
      </c>
      <c r="B835" s="11" t="s">
        <v>12</v>
      </c>
      <c r="C835" s="12" t="s">
        <v>11</v>
      </c>
    </row>
    <row r="836" spans="1:3" ht="15.75" thickBot="1" x14ac:dyDescent="0.3">
      <c r="A836" s="21">
        <v>62242</v>
      </c>
      <c r="B836" s="11" t="s">
        <v>12</v>
      </c>
      <c r="C836" s="12" t="s">
        <v>13</v>
      </c>
    </row>
    <row r="837" spans="1:3" ht="15.75" thickBot="1" x14ac:dyDescent="0.3">
      <c r="A837" s="21">
        <v>62343</v>
      </c>
      <c r="B837" s="11" t="s">
        <v>19</v>
      </c>
      <c r="C837" s="12" t="s">
        <v>14</v>
      </c>
    </row>
    <row r="838" spans="1:3" ht="15.75" thickBot="1" x14ac:dyDescent="0.3">
      <c r="A838" s="21">
        <v>62378</v>
      </c>
      <c r="B838" s="11" t="s">
        <v>19</v>
      </c>
      <c r="C838" s="12" t="s">
        <v>15</v>
      </c>
    </row>
    <row r="839" spans="1:3" ht="15.75" thickBot="1" x14ac:dyDescent="0.3">
      <c r="A839" s="21">
        <v>62399</v>
      </c>
      <c r="B839" s="11" t="s">
        <v>19</v>
      </c>
      <c r="C839" s="12" t="s">
        <v>16</v>
      </c>
    </row>
    <row r="840" spans="1:3" ht="15.75" thickBot="1" x14ac:dyDescent="0.3">
      <c r="A840" s="21">
        <v>62412</v>
      </c>
      <c r="B840" s="11" t="s">
        <v>9</v>
      </c>
      <c r="C840" s="12" t="s">
        <v>17</v>
      </c>
    </row>
    <row r="841" spans="1:3" ht="15.75" thickBot="1" x14ac:dyDescent="0.3">
      <c r="A841" s="21">
        <v>62452</v>
      </c>
      <c r="B841" s="11" t="s">
        <v>12</v>
      </c>
      <c r="C841" s="12" t="s">
        <v>18</v>
      </c>
    </row>
    <row r="842" spans="1:3" ht="15.75" thickBot="1" x14ac:dyDescent="0.3">
      <c r="A842" s="22">
        <v>62459</v>
      </c>
      <c r="B842" s="13" t="s">
        <v>12</v>
      </c>
      <c r="C842" s="14" t="s">
        <v>4</v>
      </c>
    </row>
    <row r="843" spans="1:3" ht="15.75" thickBot="1" x14ac:dyDescent="0.3">
      <c r="A843" s="19">
        <v>62519</v>
      </c>
      <c r="B843" s="7" t="s">
        <v>3</v>
      </c>
      <c r="C843" s="8" t="s">
        <v>5</v>
      </c>
    </row>
    <row r="844" spans="1:3" ht="15.75" thickBot="1" x14ac:dyDescent="0.3">
      <c r="A844" s="19">
        <v>62520</v>
      </c>
      <c r="B844" s="7" t="s">
        <v>6</v>
      </c>
      <c r="C844" s="8" t="s">
        <v>5</v>
      </c>
    </row>
    <row r="845" spans="1:3" ht="15.75" thickBot="1" x14ac:dyDescent="0.3">
      <c r="A845" s="19">
        <v>62565</v>
      </c>
      <c r="B845" s="7" t="s">
        <v>7</v>
      </c>
      <c r="C845" s="8" t="s">
        <v>8</v>
      </c>
    </row>
    <row r="846" spans="1:3" ht="15.75" thickBot="1" x14ac:dyDescent="0.3">
      <c r="A846" s="19">
        <v>62569</v>
      </c>
      <c r="B846" s="7" t="s">
        <v>6</v>
      </c>
      <c r="C846" s="8" t="s">
        <v>10</v>
      </c>
    </row>
    <row r="847" spans="1:3" ht="15.75" thickBot="1" x14ac:dyDescent="0.3">
      <c r="A847" s="19">
        <v>62579</v>
      </c>
      <c r="B847" s="7" t="s">
        <v>7</v>
      </c>
      <c r="C847" s="8" t="s">
        <v>11</v>
      </c>
    </row>
    <row r="848" spans="1:3" ht="15.75" thickBot="1" x14ac:dyDescent="0.3">
      <c r="A848" s="19">
        <v>62627</v>
      </c>
      <c r="B848" s="7" t="s">
        <v>12</v>
      </c>
      <c r="C848" s="8" t="s">
        <v>13</v>
      </c>
    </row>
    <row r="849" spans="1:3" ht="15.75" thickBot="1" x14ac:dyDescent="0.3">
      <c r="A849" s="19">
        <v>62708</v>
      </c>
      <c r="B849" s="7" t="s">
        <v>3</v>
      </c>
      <c r="C849" s="8" t="s">
        <v>14</v>
      </c>
    </row>
    <row r="850" spans="1:3" ht="15.75" thickBot="1" x14ac:dyDescent="0.3">
      <c r="A850" s="19">
        <v>62743</v>
      </c>
      <c r="B850" s="7" t="s">
        <v>3</v>
      </c>
      <c r="C850" s="8" t="s">
        <v>15</v>
      </c>
    </row>
    <row r="851" spans="1:3" ht="15.75" thickBot="1" x14ac:dyDescent="0.3">
      <c r="A851" s="19">
        <v>62764</v>
      </c>
      <c r="B851" s="7" t="s">
        <v>3</v>
      </c>
      <c r="C851" s="8" t="s">
        <v>16</v>
      </c>
    </row>
    <row r="852" spans="1:3" ht="15.75" thickBot="1" x14ac:dyDescent="0.3">
      <c r="A852" s="19">
        <v>62777</v>
      </c>
      <c r="B852" s="7" t="s">
        <v>19</v>
      </c>
      <c r="C852" s="8" t="s">
        <v>17</v>
      </c>
    </row>
    <row r="853" spans="1:3" ht="15.75" thickBot="1" x14ac:dyDescent="0.3">
      <c r="A853" s="19">
        <v>62817</v>
      </c>
      <c r="B853" s="7" t="s">
        <v>7</v>
      </c>
      <c r="C853" s="8" t="s">
        <v>18</v>
      </c>
    </row>
    <row r="854" spans="1:3" ht="15.75" thickBot="1" x14ac:dyDescent="0.3">
      <c r="A854" s="20">
        <v>62824</v>
      </c>
      <c r="B854" s="9" t="s">
        <v>7</v>
      </c>
      <c r="C854" s="10" t="s">
        <v>4</v>
      </c>
    </row>
    <row r="855" spans="1:3" ht="15.75" thickBot="1" x14ac:dyDescent="0.3">
      <c r="A855" s="21">
        <v>62876</v>
      </c>
      <c r="B855" s="11" t="s">
        <v>3</v>
      </c>
      <c r="C855" s="12" t="s">
        <v>5</v>
      </c>
    </row>
    <row r="856" spans="1:3" ht="15.75" thickBot="1" x14ac:dyDescent="0.3">
      <c r="A856" s="21">
        <v>62877</v>
      </c>
      <c r="B856" s="11" t="s">
        <v>6</v>
      </c>
      <c r="C856" s="12" t="s">
        <v>5</v>
      </c>
    </row>
    <row r="857" spans="1:3" ht="15.75" thickBot="1" x14ac:dyDescent="0.3">
      <c r="A857" s="21">
        <v>62922</v>
      </c>
      <c r="B857" s="11" t="s">
        <v>7</v>
      </c>
      <c r="C857" s="12" t="s">
        <v>8</v>
      </c>
    </row>
    <row r="858" spans="1:3" ht="15.75" thickBot="1" x14ac:dyDescent="0.3">
      <c r="A858" s="21">
        <v>62935</v>
      </c>
      <c r="B858" s="11" t="s">
        <v>12</v>
      </c>
      <c r="C858" s="12" t="s">
        <v>10</v>
      </c>
    </row>
    <row r="859" spans="1:3" ht="15.75" thickBot="1" x14ac:dyDescent="0.3">
      <c r="A859" s="21">
        <v>62945</v>
      </c>
      <c r="B859" s="11" t="s">
        <v>19</v>
      </c>
      <c r="C859" s="12" t="s">
        <v>11</v>
      </c>
    </row>
    <row r="860" spans="1:3" ht="15.75" thickBot="1" x14ac:dyDescent="0.3">
      <c r="A860" s="21">
        <v>62984</v>
      </c>
      <c r="B860" s="11" t="s">
        <v>12</v>
      </c>
      <c r="C860" s="12" t="s">
        <v>13</v>
      </c>
    </row>
    <row r="861" spans="1:3" ht="15.75" thickBot="1" x14ac:dyDescent="0.3">
      <c r="A861" s="21">
        <v>63074</v>
      </c>
      <c r="B861" s="11" t="s">
        <v>20</v>
      </c>
      <c r="C861" s="12" t="s">
        <v>14</v>
      </c>
    </row>
    <row r="862" spans="1:3" ht="15.75" thickBot="1" x14ac:dyDescent="0.3">
      <c r="A862" s="21">
        <v>63109</v>
      </c>
      <c r="B862" s="11" t="s">
        <v>20</v>
      </c>
      <c r="C862" s="12" t="s">
        <v>15</v>
      </c>
    </row>
    <row r="863" spans="1:3" ht="15.75" thickBot="1" x14ac:dyDescent="0.3">
      <c r="A863" s="21">
        <v>63130</v>
      </c>
      <c r="B863" s="11" t="s">
        <v>20</v>
      </c>
      <c r="C863" s="12" t="s">
        <v>16</v>
      </c>
    </row>
    <row r="864" spans="1:3" ht="15.75" thickBot="1" x14ac:dyDescent="0.3">
      <c r="A864" s="21">
        <v>63143</v>
      </c>
      <c r="B864" s="11" t="s">
        <v>6</v>
      </c>
      <c r="C864" s="12" t="s">
        <v>17</v>
      </c>
    </row>
    <row r="865" spans="1:3" ht="15.75" thickBot="1" x14ac:dyDescent="0.3">
      <c r="A865" s="21">
        <v>63183</v>
      </c>
      <c r="B865" s="11" t="s">
        <v>19</v>
      </c>
      <c r="C865" s="12" t="s">
        <v>18</v>
      </c>
    </row>
    <row r="866" spans="1:3" ht="15.75" thickBot="1" x14ac:dyDescent="0.3">
      <c r="A866" s="22">
        <v>63190</v>
      </c>
      <c r="B866" s="13" t="s">
        <v>19</v>
      </c>
      <c r="C866" s="14" t="s">
        <v>4</v>
      </c>
    </row>
    <row r="867" spans="1:3" ht="15.75" thickBot="1" x14ac:dyDescent="0.3">
      <c r="A867" s="19">
        <v>63226</v>
      </c>
      <c r="B867" s="7" t="s">
        <v>3</v>
      </c>
      <c r="C867" s="8" t="s">
        <v>5</v>
      </c>
    </row>
    <row r="868" spans="1:3" ht="15.75" thickBot="1" x14ac:dyDescent="0.3">
      <c r="A868" s="19">
        <v>63227</v>
      </c>
      <c r="B868" s="7" t="s">
        <v>6</v>
      </c>
      <c r="C868" s="8" t="s">
        <v>5</v>
      </c>
    </row>
    <row r="869" spans="1:3" ht="15.75" thickBot="1" x14ac:dyDescent="0.3">
      <c r="A869" s="19">
        <v>63272</v>
      </c>
      <c r="B869" s="7" t="s">
        <v>7</v>
      </c>
      <c r="C869" s="8" t="s">
        <v>8</v>
      </c>
    </row>
    <row r="870" spans="1:3" ht="15.75" thickBot="1" x14ac:dyDescent="0.3">
      <c r="A870" s="19">
        <v>63300</v>
      </c>
      <c r="B870" s="7" t="s">
        <v>7</v>
      </c>
      <c r="C870" s="8" t="s">
        <v>10</v>
      </c>
    </row>
    <row r="871" spans="1:3" ht="15.75" thickBot="1" x14ac:dyDescent="0.3">
      <c r="A871" s="19">
        <v>63310</v>
      </c>
      <c r="B871" s="7" t="s">
        <v>3</v>
      </c>
      <c r="C871" s="8" t="s">
        <v>11</v>
      </c>
    </row>
    <row r="872" spans="1:3" ht="15.75" thickBot="1" x14ac:dyDescent="0.3">
      <c r="A872" s="19">
        <v>63334</v>
      </c>
      <c r="B872" s="7" t="s">
        <v>12</v>
      </c>
      <c r="C872" s="8" t="s">
        <v>13</v>
      </c>
    </row>
    <row r="873" spans="1:3" ht="15.75" thickBot="1" x14ac:dyDescent="0.3">
      <c r="A873" s="19">
        <v>63439</v>
      </c>
      <c r="B873" s="7" t="s">
        <v>12</v>
      </c>
      <c r="C873" s="8" t="s">
        <v>14</v>
      </c>
    </row>
    <row r="874" spans="1:3" ht="15.75" thickBot="1" x14ac:dyDescent="0.3">
      <c r="A874" s="19">
        <v>63474</v>
      </c>
      <c r="B874" s="7" t="s">
        <v>12</v>
      </c>
      <c r="C874" s="8" t="s">
        <v>15</v>
      </c>
    </row>
    <row r="875" spans="1:3" ht="15.75" thickBot="1" x14ac:dyDescent="0.3">
      <c r="A875" s="19">
        <v>63495</v>
      </c>
      <c r="B875" s="7" t="s">
        <v>12</v>
      </c>
      <c r="C875" s="8" t="s">
        <v>16</v>
      </c>
    </row>
    <row r="876" spans="1:3" ht="15.75" thickBot="1" x14ac:dyDescent="0.3">
      <c r="A876" s="19">
        <v>63508</v>
      </c>
      <c r="B876" s="7" t="s">
        <v>20</v>
      </c>
      <c r="C876" s="8" t="s">
        <v>17</v>
      </c>
    </row>
    <row r="877" spans="1:3" ht="15.75" thickBot="1" x14ac:dyDescent="0.3">
      <c r="A877" s="19">
        <v>63548</v>
      </c>
      <c r="B877" s="7" t="s">
        <v>3</v>
      </c>
      <c r="C877" s="8" t="s">
        <v>18</v>
      </c>
    </row>
    <row r="878" spans="1:3" ht="15.75" thickBot="1" x14ac:dyDescent="0.3">
      <c r="A878" s="20">
        <v>63555</v>
      </c>
      <c r="B878" s="9" t="s">
        <v>3</v>
      </c>
      <c r="C878" s="10" t="s">
        <v>4</v>
      </c>
    </row>
    <row r="879" spans="1:3" ht="15.75" thickBot="1" x14ac:dyDescent="0.3">
      <c r="A879" s="21">
        <v>63611</v>
      </c>
      <c r="B879" s="11" t="s">
        <v>3</v>
      </c>
      <c r="C879" s="12" t="s">
        <v>5</v>
      </c>
    </row>
    <row r="880" spans="1:3" ht="15.75" thickBot="1" x14ac:dyDescent="0.3">
      <c r="A880" s="21">
        <v>63612</v>
      </c>
      <c r="B880" s="11" t="s">
        <v>6</v>
      </c>
      <c r="C880" s="12" t="s">
        <v>5</v>
      </c>
    </row>
    <row r="881" spans="1:3" ht="15.75" thickBot="1" x14ac:dyDescent="0.3">
      <c r="A881" s="21">
        <v>63657</v>
      </c>
      <c r="B881" s="11" t="s">
        <v>7</v>
      </c>
      <c r="C881" s="12" t="s">
        <v>8</v>
      </c>
    </row>
    <row r="882" spans="1:3" ht="15.75" thickBot="1" x14ac:dyDescent="0.3">
      <c r="A882" s="21">
        <v>63665</v>
      </c>
      <c r="B882" s="11" t="s">
        <v>9</v>
      </c>
      <c r="C882" s="12" t="s">
        <v>10</v>
      </c>
    </row>
    <row r="883" spans="1:3" ht="15.75" thickBot="1" x14ac:dyDescent="0.3">
      <c r="A883" s="21">
        <v>63675</v>
      </c>
      <c r="B883" s="11" t="s">
        <v>6</v>
      </c>
      <c r="C883" s="12" t="s">
        <v>11</v>
      </c>
    </row>
    <row r="884" spans="1:3" ht="15.75" thickBot="1" x14ac:dyDescent="0.3">
      <c r="A884" s="21">
        <v>63719</v>
      </c>
      <c r="B884" s="11" t="s">
        <v>12</v>
      </c>
      <c r="C884" s="12" t="s">
        <v>13</v>
      </c>
    </row>
    <row r="885" spans="1:3" ht="15.75" thickBot="1" x14ac:dyDescent="0.3">
      <c r="A885" s="21">
        <v>63804</v>
      </c>
      <c r="B885" s="11" t="s">
        <v>7</v>
      </c>
      <c r="C885" s="12" t="s">
        <v>14</v>
      </c>
    </row>
    <row r="886" spans="1:3" ht="15.75" thickBot="1" x14ac:dyDescent="0.3">
      <c r="A886" s="21">
        <v>63839</v>
      </c>
      <c r="B886" s="11" t="s">
        <v>7</v>
      </c>
      <c r="C886" s="12" t="s">
        <v>15</v>
      </c>
    </row>
    <row r="887" spans="1:3" ht="15.75" thickBot="1" x14ac:dyDescent="0.3">
      <c r="A887" s="21">
        <v>63860</v>
      </c>
      <c r="B887" s="11" t="s">
        <v>7</v>
      </c>
      <c r="C887" s="12" t="s">
        <v>16</v>
      </c>
    </row>
    <row r="888" spans="1:3" ht="15.75" thickBot="1" x14ac:dyDescent="0.3">
      <c r="A888" s="21">
        <v>63873</v>
      </c>
      <c r="B888" s="11" t="s">
        <v>12</v>
      </c>
      <c r="C888" s="12" t="s">
        <v>17</v>
      </c>
    </row>
    <row r="889" spans="1:3" ht="15.75" thickBot="1" x14ac:dyDescent="0.3">
      <c r="A889" s="21">
        <v>63913</v>
      </c>
      <c r="B889" s="11" t="s">
        <v>6</v>
      </c>
      <c r="C889" s="12" t="s">
        <v>18</v>
      </c>
    </row>
    <row r="890" spans="1:3" ht="15.75" thickBot="1" x14ac:dyDescent="0.3">
      <c r="A890" s="22">
        <v>63920</v>
      </c>
      <c r="B890" s="13" t="s">
        <v>6</v>
      </c>
      <c r="C890" s="14" t="s">
        <v>4</v>
      </c>
    </row>
    <row r="891" spans="1:3" ht="15.75" thickBot="1" x14ac:dyDescent="0.3">
      <c r="A891" s="19">
        <v>63968</v>
      </c>
      <c r="B891" s="7" t="s">
        <v>3</v>
      </c>
      <c r="C891" s="8" t="s">
        <v>5</v>
      </c>
    </row>
    <row r="892" spans="1:3" ht="15.75" thickBot="1" x14ac:dyDescent="0.3">
      <c r="A892" s="19">
        <v>63969</v>
      </c>
      <c r="B892" s="7" t="s">
        <v>6</v>
      </c>
      <c r="C892" s="8" t="s">
        <v>5</v>
      </c>
    </row>
    <row r="893" spans="1:3" ht="15.75" thickBot="1" x14ac:dyDescent="0.3">
      <c r="A893" s="19">
        <v>64014</v>
      </c>
      <c r="B893" s="7" t="s">
        <v>7</v>
      </c>
      <c r="C893" s="8" t="s">
        <v>8</v>
      </c>
    </row>
    <row r="894" spans="1:3" ht="15.75" thickBot="1" x14ac:dyDescent="0.3">
      <c r="A894" s="19">
        <v>64030</v>
      </c>
      <c r="B894" s="7" t="s">
        <v>19</v>
      </c>
      <c r="C894" s="8" t="s">
        <v>10</v>
      </c>
    </row>
    <row r="895" spans="1:3" ht="15.75" thickBot="1" x14ac:dyDescent="0.3">
      <c r="A895" s="19">
        <v>64040</v>
      </c>
      <c r="B895" s="7" t="s">
        <v>20</v>
      </c>
      <c r="C895" s="8" t="s">
        <v>11</v>
      </c>
    </row>
    <row r="896" spans="1:3" ht="15.75" thickBot="1" x14ac:dyDescent="0.3">
      <c r="A896" s="19">
        <v>64076</v>
      </c>
      <c r="B896" s="7" t="s">
        <v>12</v>
      </c>
      <c r="C896" s="8" t="s">
        <v>13</v>
      </c>
    </row>
    <row r="897" spans="1:3" ht="15.75" thickBot="1" x14ac:dyDescent="0.3">
      <c r="A897" s="19">
        <v>64169</v>
      </c>
      <c r="B897" s="7" t="s">
        <v>9</v>
      </c>
      <c r="C897" s="8" t="s">
        <v>14</v>
      </c>
    </row>
    <row r="898" spans="1:3" ht="15.75" thickBot="1" x14ac:dyDescent="0.3">
      <c r="A898" s="19">
        <v>64204</v>
      </c>
      <c r="B898" s="7" t="s">
        <v>9</v>
      </c>
      <c r="C898" s="8" t="s">
        <v>15</v>
      </c>
    </row>
    <row r="899" spans="1:3" ht="15.75" thickBot="1" x14ac:dyDescent="0.3">
      <c r="A899" s="19">
        <v>64225</v>
      </c>
      <c r="B899" s="7" t="s">
        <v>9</v>
      </c>
      <c r="C899" s="8" t="s">
        <v>16</v>
      </c>
    </row>
    <row r="900" spans="1:3" ht="15.75" thickBot="1" x14ac:dyDescent="0.3">
      <c r="A900" s="19">
        <v>64238</v>
      </c>
      <c r="B900" s="7" t="s">
        <v>7</v>
      </c>
      <c r="C900" s="8" t="s">
        <v>17</v>
      </c>
    </row>
    <row r="901" spans="1:3" ht="15.75" thickBot="1" x14ac:dyDescent="0.3">
      <c r="A901" s="19">
        <v>64278</v>
      </c>
      <c r="B901" s="7" t="s">
        <v>20</v>
      </c>
      <c r="C901" s="8" t="s">
        <v>18</v>
      </c>
    </row>
    <row r="902" spans="1:3" ht="15.75" thickBot="1" x14ac:dyDescent="0.3">
      <c r="A902" s="20">
        <v>64285</v>
      </c>
      <c r="B902" s="9" t="s">
        <v>20</v>
      </c>
      <c r="C902" s="10" t="s">
        <v>4</v>
      </c>
    </row>
    <row r="903" spans="1:3" ht="15.75" thickBot="1" x14ac:dyDescent="0.3">
      <c r="A903" s="21">
        <v>64346</v>
      </c>
      <c r="B903" s="11" t="s">
        <v>3</v>
      </c>
      <c r="C903" s="12" t="s">
        <v>5</v>
      </c>
    </row>
    <row r="904" spans="1:3" ht="15.75" thickBot="1" x14ac:dyDescent="0.3">
      <c r="A904" s="21">
        <v>64347</v>
      </c>
      <c r="B904" s="11" t="s">
        <v>6</v>
      </c>
      <c r="C904" s="12" t="s">
        <v>5</v>
      </c>
    </row>
    <row r="905" spans="1:3" ht="15.75" thickBot="1" x14ac:dyDescent="0.3">
      <c r="A905" s="21">
        <v>64392</v>
      </c>
      <c r="B905" s="11" t="s">
        <v>7</v>
      </c>
      <c r="C905" s="12" t="s">
        <v>8</v>
      </c>
    </row>
    <row r="906" spans="1:3" ht="15.75" thickBot="1" x14ac:dyDescent="0.3">
      <c r="A906" s="21">
        <v>64396</v>
      </c>
      <c r="B906" s="11" t="s">
        <v>6</v>
      </c>
      <c r="C906" s="12" t="s">
        <v>10</v>
      </c>
    </row>
    <row r="907" spans="1:3" ht="15.75" thickBot="1" x14ac:dyDescent="0.3">
      <c r="A907" s="21">
        <v>64406</v>
      </c>
      <c r="B907" s="11" t="s">
        <v>7</v>
      </c>
      <c r="C907" s="12" t="s">
        <v>11</v>
      </c>
    </row>
    <row r="908" spans="1:3" ht="15.75" thickBot="1" x14ac:dyDescent="0.3">
      <c r="A908" s="21">
        <v>64454</v>
      </c>
      <c r="B908" s="11" t="s">
        <v>12</v>
      </c>
      <c r="C908" s="12" t="s">
        <v>13</v>
      </c>
    </row>
    <row r="909" spans="1:3" ht="15.75" thickBot="1" x14ac:dyDescent="0.3">
      <c r="A909" s="21">
        <v>64535</v>
      </c>
      <c r="B909" s="11" t="s">
        <v>3</v>
      </c>
      <c r="C909" s="12" t="s">
        <v>14</v>
      </c>
    </row>
    <row r="910" spans="1:3" ht="15.75" thickBot="1" x14ac:dyDescent="0.3">
      <c r="A910" s="21">
        <v>64570</v>
      </c>
      <c r="B910" s="11" t="s">
        <v>3</v>
      </c>
      <c r="C910" s="12" t="s">
        <v>15</v>
      </c>
    </row>
    <row r="911" spans="1:3" ht="15.75" thickBot="1" x14ac:dyDescent="0.3">
      <c r="A911" s="21">
        <v>64591</v>
      </c>
      <c r="B911" s="11" t="s">
        <v>3</v>
      </c>
      <c r="C911" s="12" t="s">
        <v>16</v>
      </c>
    </row>
    <row r="912" spans="1:3" ht="15.75" thickBot="1" x14ac:dyDescent="0.3">
      <c r="A912" s="21">
        <v>64604</v>
      </c>
      <c r="B912" s="11" t="s">
        <v>19</v>
      </c>
      <c r="C912" s="12" t="s">
        <v>17</v>
      </c>
    </row>
    <row r="913" spans="1:3" ht="15.75" thickBot="1" x14ac:dyDescent="0.3">
      <c r="A913" s="21">
        <v>64644</v>
      </c>
      <c r="B913" s="11" t="s">
        <v>7</v>
      </c>
      <c r="C913" s="12" t="s">
        <v>18</v>
      </c>
    </row>
    <row r="914" spans="1:3" ht="15.75" thickBot="1" x14ac:dyDescent="0.3">
      <c r="A914" s="22">
        <v>64651</v>
      </c>
      <c r="B914" s="13" t="s">
        <v>7</v>
      </c>
      <c r="C914" s="14" t="s">
        <v>4</v>
      </c>
    </row>
    <row r="915" spans="1:3" ht="15.75" thickBot="1" x14ac:dyDescent="0.3">
      <c r="A915" s="19">
        <v>64703</v>
      </c>
      <c r="B915" s="7" t="s">
        <v>3</v>
      </c>
      <c r="C915" s="8" t="s">
        <v>5</v>
      </c>
    </row>
    <row r="916" spans="1:3" ht="15.75" thickBot="1" x14ac:dyDescent="0.3">
      <c r="A916" s="19">
        <v>64704</v>
      </c>
      <c r="B916" s="7" t="s">
        <v>6</v>
      </c>
      <c r="C916" s="8" t="s">
        <v>5</v>
      </c>
    </row>
    <row r="917" spans="1:3" ht="15.75" thickBot="1" x14ac:dyDescent="0.3">
      <c r="A917" s="19">
        <v>64749</v>
      </c>
      <c r="B917" s="7" t="s">
        <v>7</v>
      </c>
      <c r="C917" s="8" t="s">
        <v>8</v>
      </c>
    </row>
    <row r="918" spans="1:3" ht="15.75" thickBot="1" x14ac:dyDescent="0.3">
      <c r="A918" s="19">
        <v>64761</v>
      </c>
      <c r="B918" s="7" t="s">
        <v>20</v>
      </c>
      <c r="C918" s="8" t="s">
        <v>10</v>
      </c>
    </row>
    <row r="919" spans="1:3" ht="15.75" thickBot="1" x14ac:dyDescent="0.3">
      <c r="A919" s="19">
        <v>64771</v>
      </c>
      <c r="B919" s="7" t="s">
        <v>9</v>
      </c>
      <c r="C919" s="8" t="s">
        <v>11</v>
      </c>
    </row>
    <row r="920" spans="1:3" ht="15.75" thickBot="1" x14ac:dyDescent="0.3">
      <c r="A920" s="19">
        <v>64811</v>
      </c>
      <c r="B920" s="7" t="s">
        <v>12</v>
      </c>
      <c r="C920" s="8" t="s">
        <v>13</v>
      </c>
    </row>
    <row r="921" spans="1:3" ht="15.75" thickBot="1" x14ac:dyDescent="0.3">
      <c r="A921" s="19">
        <v>64900</v>
      </c>
      <c r="B921" s="7" t="s">
        <v>6</v>
      </c>
      <c r="C921" s="8" t="s">
        <v>14</v>
      </c>
    </row>
    <row r="922" spans="1:3" ht="15.75" thickBot="1" x14ac:dyDescent="0.3">
      <c r="A922" s="19">
        <v>64935</v>
      </c>
      <c r="B922" s="7" t="s">
        <v>6</v>
      </c>
      <c r="C922" s="8" t="s">
        <v>15</v>
      </c>
    </row>
    <row r="923" spans="1:3" ht="15.75" thickBot="1" x14ac:dyDescent="0.3">
      <c r="A923" s="19">
        <v>64956</v>
      </c>
      <c r="B923" s="7" t="s">
        <v>6</v>
      </c>
      <c r="C923" s="8" t="s">
        <v>16</v>
      </c>
    </row>
    <row r="924" spans="1:3" ht="15.75" thickBot="1" x14ac:dyDescent="0.3">
      <c r="A924" s="19">
        <v>64969</v>
      </c>
      <c r="B924" s="7" t="s">
        <v>3</v>
      </c>
      <c r="C924" s="8" t="s">
        <v>17</v>
      </c>
    </row>
    <row r="925" spans="1:3" ht="15.75" thickBot="1" x14ac:dyDescent="0.3">
      <c r="A925" s="19">
        <v>65009</v>
      </c>
      <c r="B925" s="7" t="s">
        <v>9</v>
      </c>
      <c r="C925" s="8" t="s">
        <v>18</v>
      </c>
    </row>
    <row r="926" spans="1:3" ht="15.75" thickBot="1" x14ac:dyDescent="0.3">
      <c r="A926" s="20">
        <v>65016</v>
      </c>
      <c r="B926" s="9" t="s">
        <v>6</v>
      </c>
      <c r="C926" s="10" t="s">
        <v>4</v>
      </c>
    </row>
    <row r="927" spans="1:3" ht="15.75" thickBot="1" x14ac:dyDescent="0.3">
      <c r="A927" s="21">
        <v>65060</v>
      </c>
      <c r="B927" s="11" t="s">
        <v>3</v>
      </c>
      <c r="C927" s="12" t="s">
        <v>5</v>
      </c>
    </row>
    <row r="928" spans="1:3" ht="15.75" thickBot="1" x14ac:dyDescent="0.3">
      <c r="A928" s="21">
        <v>65061</v>
      </c>
      <c r="B928" s="11" t="s">
        <v>6</v>
      </c>
      <c r="C928" s="12" t="s">
        <v>5</v>
      </c>
    </row>
    <row r="929" spans="1:3" ht="15.75" thickBot="1" x14ac:dyDescent="0.3">
      <c r="A929" s="21">
        <v>65106</v>
      </c>
      <c r="B929" s="11" t="s">
        <v>7</v>
      </c>
      <c r="C929" s="12" t="s">
        <v>8</v>
      </c>
    </row>
    <row r="930" spans="1:3" ht="15.75" thickBot="1" x14ac:dyDescent="0.3">
      <c r="A930" s="21">
        <v>65126</v>
      </c>
      <c r="B930" s="11" t="s">
        <v>12</v>
      </c>
      <c r="C930" s="12" t="s">
        <v>10</v>
      </c>
    </row>
    <row r="931" spans="1:3" ht="15.75" thickBot="1" x14ac:dyDescent="0.3">
      <c r="A931" s="21">
        <v>65136</v>
      </c>
      <c r="B931" s="11" t="s">
        <v>20</v>
      </c>
      <c r="C931" s="12" t="s">
        <v>11</v>
      </c>
    </row>
    <row r="932" spans="1:3" ht="15.75" thickBot="1" x14ac:dyDescent="0.3">
      <c r="A932" s="21">
        <v>65168</v>
      </c>
      <c r="B932" s="11" t="s">
        <v>12</v>
      </c>
      <c r="C932" s="12" t="s">
        <v>13</v>
      </c>
    </row>
    <row r="933" spans="1:3" ht="15.75" thickBot="1" x14ac:dyDescent="0.3">
      <c r="A933" s="21">
        <v>65265</v>
      </c>
      <c r="B933" s="11" t="s">
        <v>20</v>
      </c>
      <c r="C933" s="12" t="s">
        <v>14</v>
      </c>
    </row>
    <row r="934" spans="1:3" ht="15.75" thickBot="1" x14ac:dyDescent="0.3">
      <c r="A934" s="21">
        <v>65300</v>
      </c>
      <c r="B934" s="11" t="s">
        <v>20</v>
      </c>
      <c r="C934" s="12" t="s">
        <v>15</v>
      </c>
    </row>
    <row r="935" spans="1:3" ht="15.75" thickBot="1" x14ac:dyDescent="0.3">
      <c r="A935" s="21">
        <v>65321</v>
      </c>
      <c r="B935" s="11" t="s">
        <v>20</v>
      </c>
      <c r="C935" s="12" t="s">
        <v>16</v>
      </c>
    </row>
    <row r="936" spans="1:3" ht="15.75" thickBot="1" x14ac:dyDescent="0.3">
      <c r="A936" s="21">
        <v>65334</v>
      </c>
      <c r="B936" s="11" t="s">
        <v>6</v>
      </c>
      <c r="C936" s="12" t="s">
        <v>17</v>
      </c>
    </row>
    <row r="937" spans="1:3" ht="15.75" thickBot="1" x14ac:dyDescent="0.3">
      <c r="A937" s="21">
        <v>65374</v>
      </c>
      <c r="B937" s="11" t="s">
        <v>20</v>
      </c>
      <c r="C937" s="12" t="s">
        <v>18</v>
      </c>
    </row>
    <row r="938" spans="1:3" x14ac:dyDescent="0.25">
      <c r="A938" s="23" t="s">
        <v>21</v>
      </c>
    </row>
    <row r="940" spans="1:3" x14ac:dyDescent="0.25">
      <c r="A940" s="24" t="s">
        <v>22</v>
      </c>
    </row>
    <row r="942" spans="1:3" x14ac:dyDescent="0.25">
      <c r="A942" s="24" t="s">
        <v>23</v>
      </c>
    </row>
    <row r="944" spans="1:3" x14ac:dyDescent="0.25">
      <c r="A944" s="24" t="s">
        <v>24</v>
      </c>
    </row>
    <row r="946" spans="1:1" x14ac:dyDescent="0.25">
      <c r="A946" s="24" t="s">
        <v>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4</vt:i4>
      </vt:variant>
      <vt:variant>
        <vt:lpstr>Charts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Resumo</vt:lpstr>
      <vt:lpstr>COPOMs</vt:lpstr>
      <vt:lpstr>Cenários</vt:lpstr>
      <vt:lpstr>feriados</vt:lpstr>
      <vt:lpstr>Rentabilidade acumulada</vt:lpstr>
      <vt:lpstr>Trajetória da Selic</vt:lpstr>
      <vt:lpstr>feriados</vt:lpstr>
      <vt:lpstr>prêmio_de_risco</vt:lpstr>
      <vt:lpstr>taxa_pré</vt:lpstr>
      <vt:lpstr>vencimento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Guterman</dc:creator>
  <cp:lastModifiedBy>Marcelo</cp:lastModifiedBy>
  <dcterms:created xsi:type="dcterms:W3CDTF">2011-06-19T13:38:58Z</dcterms:created>
  <dcterms:modified xsi:type="dcterms:W3CDTF">2017-03-14T00:05:37Z</dcterms:modified>
</cp:coreProperties>
</file>